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Plan 2025" sheetId="1" r:id="rId5"/>
    <sheet state="visible" name="Master_Plan_2025_Bigquery CB do" sheetId="2" r:id="rId6"/>
    <sheet state="visible" name="Optimisation Log" sheetId="3" r:id="rId7"/>
    <sheet state="hidden" name="Sheet7" sheetId="4" r:id="rId8"/>
    <sheet state="visible" name="Wall Street Journal" sheetId="5" r:id="rId9"/>
    <sheet state="visible" name="ECONOMIST" sheetId="6" r:id="rId10"/>
    <sheet state="visible" name="FT" sheetId="7" r:id="rId11"/>
    <sheet state="hidden" name="Economist OLD" sheetId="8" r:id="rId12"/>
    <sheet state="visible" name="Mobkoi" sheetId="9" r:id="rId13"/>
    <sheet state="visible" name="Adelaide" sheetId="10" r:id="rId14"/>
    <sheet state="visible" name="Nativo" sheetId="11" r:id="rId15"/>
    <sheet state="visible" name="Creative Theme Plan" sheetId="12" r:id="rId16"/>
    <sheet state="visible" name="Newsletter Benchmarks" sheetId="13" r:id="rId17"/>
    <sheet state="hidden" name="EXAMPLE MEDIA PLAN" sheetId="14" r:id="rId18"/>
    <sheet state="hidden" name="EXAMPLE CHANNEL PLAN" sheetId="15" r:id="rId19"/>
  </sheets>
  <definedNames>
    <definedName name="economist_emea_tier2">'Master_Plan_2025_Bigquery CB do'!$D$67:$AY$88</definedName>
    <definedName name="economist_latam">'Master_Plan_2025_Bigquery CB do'!$D$90:$AY$111</definedName>
    <definedName name="wsj_non_media">'Master_Plan_2025_Bigquery CB do'!$D$251:$AY$259</definedName>
    <definedName name="economist_us">'Master_Plan_2025_Bigquery CB do'!$D$5:$AY$23</definedName>
    <definedName name="nativo_nam">'Master_Plan_2025_Bigquery CB do'!$D$261:$AY$299</definedName>
    <definedName name="wsj_global">'Master_Plan_2025_Bigquery CB do'!$D$225:$AY$245</definedName>
    <definedName name="mobkoi_global">'Master_Plan_2025_Bigquery CB do'!$D$382:$AY$418</definedName>
    <definedName name="economist_apac">'Master_Plan_2025_Bigquery CB do'!$D$113:$AY$128</definedName>
    <definedName name="economist_added_value">'Master_Plan_2025_Bigquery CB do'!$D$130:$AY$137</definedName>
    <definedName name="ft_apac">'Master_Plan_2025_Bigquery CB do'!$D$191:$AY$200</definedName>
    <definedName name="ft_emea_tier1">'Master_Plan_2025_Bigquery CB do'!$D$151:$AY$160</definedName>
    <definedName name="wsj_nam">'Master_Plan_2025_Bigquery CB do'!$D$210:$AY$223</definedName>
    <definedName name="ft_emea_tier2">'Master_Plan_2025_Bigquery CB do'!$D$164:$AY$175</definedName>
    <definedName name="economist_ca">'Master_Plan_2025_Bigquery CB do'!$D$26:$AY$45</definedName>
    <definedName name="ft_added_value">'Master_Plan_2025_Bigquery CB do'!$D$202:$AY$207</definedName>
    <definedName name="ft_latam">'Master_Plan_2025_Bigquery CB do'!$D$180:$AY$189</definedName>
    <definedName name="mobkoi_nam">'Master_Plan_2025_Bigquery CB do'!$D$342:$AY$376</definedName>
    <definedName name="nativo_global">'Master_Plan_2025_Bigquery CB do'!$D$303:$AY$339</definedName>
    <definedName name="ft_us">'Master_Plan_2025_Bigquery CB do'!$D$140:$AY$149</definedName>
    <definedName name="economist_emea_tier1">'Master_Plan_2025_Bigquery CB do'!$D$47:$AY$65</definedName>
    <definedName hidden="1" localSheetId="8" name="_xlnm._FilterDatabase">Mobkoi!$B$5:$AH$11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tc={0038bb69-b6ed-4c61-9397-98134d4a73ae}</author>
    <author>tc={1764a78a-991c-4b3c-a4a0-b628626edaf6}</author>
    <author>tc={fb639a4a-0c2a-4c4f-87e0-e5c3ad6355ae}</author>
  </authors>
  <commentList>
    <comment authorId="0" xr:uid="{0038bb69-b6ed-4c61-9397-98134d4a73ae}" ref="G6">
      <text>
        <t xml:space="preserve">[Threaded comment]
 Your version of Excel allows you to read this threaded comment; however, any edits to it will get removed if the file is opened in a newer version of Excel. Learn more: https://go.microsoft.com/fwlink/?linkid=870924
Comment:
	Responsive Billboard?
Reply:
	@isabelle.lwanga@vccpmedia.com could you please have a go a mapping the correct placement name in this column? We need the placement name as it occurs in CM360
</t>
      </text>
    </comment>
    <comment authorId="1" xr:uid="{1764a78a-991c-4b3c-a4a0-b628626edaf6}" ref="H5">
      <text>
        <t xml:space="preserve">[Threaded comment]
 Your version of Excel allows you to read this threaded comment; however, any edits to it will get removed if the file is opened in a newer version of Excel. Learn more: https://go.microsoft.com/fwlink/?linkid=870924
Comment:
	@cba@vccp.com had to add a column
Assigned to cba@vccp.com
</t>
      </text>
    </comment>
    <comment authorId="2" xr:uid="{fb639a4a-0c2a-4c4f-87e0-e5c3ad6355ae}" ref="I102">
      <text>
        <t xml:space="preserve">[Threaded comment]
 Your version of Excel allows you to read this threaded comment; however, any edits to it will get removed if the file is opened in a newer version of Excel. Learn more: https://go.microsoft.com/fwlink/?linkid=870924
Comment:
	map out spend over time according to plan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tc={0e1bcd77-58dc-465a-9dfe-c246500fb4eb}</author>
  </authors>
  <commentList>
    <comment authorId="0" xr:uid="{0e1bcd77-58dc-465a-9dfe-c246500fb4eb}" ref="A2">
      <text>
        <t xml:space="preserve">[Threaded comment]
 Your version of Excel allows you to read this threaded comment; however, any edits to it will get removed if the file is opened in a newer version of Excel. Learn more: https://go.microsoft.com/fwlink/?linkid=870924
Comment:
	@isabelle.lwanga@vccpmedia.com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tc={780b8af0-d263-41d0-a952-f9c44b256de6}</author>
  </authors>
  <commentList>
    <comment authorId="0" xr:uid="{780b8af0-d263-41d0-a952-f9c44b256de6}" ref="U4">
      <text>
        <t xml:space="preserve">[Threaded comment]
 Your version of Excel allows you to read this threaded comment; however, any edits to it will get removed if the file is opened in a newer version of Excel. Learn more: https://go.microsoft.com/fwlink/?linkid=870924
Comment:
	@ed.brooks@vccpmedia.com could you start cell referencing the spend and impressions in the main Master pan tab please?
Assigned to 
Reply:
	Will do!
</t>
      </text>
    </comment>
  </commentList>
</comments>
</file>

<file path=xl/sharedStrings.xml><?xml version="1.0" encoding="utf-8"?>
<sst xmlns="http://schemas.openxmlformats.org/spreadsheetml/2006/main" count="6898" uniqueCount="909">
  <si>
    <t>Total Year</t>
  </si>
  <si>
    <t>SPEND</t>
  </si>
  <si>
    <t>IMPRESSONS</t>
  </si>
  <si>
    <t>CLICKS</t>
  </si>
  <si>
    <t>VENDOR</t>
  </si>
  <si>
    <t>REGION</t>
  </si>
  <si>
    <t>TARGETING</t>
  </si>
  <si>
    <t>TARGETING TYPE</t>
  </si>
  <si>
    <t>PLACEMENT</t>
  </si>
  <si>
    <t>PLACEMENT NAME</t>
  </si>
  <si>
    <t>PLACEMENT GROUP NAME</t>
  </si>
  <si>
    <t>SPEND (NET)</t>
  </si>
  <si>
    <t>IMPRESSIONS</t>
  </si>
  <si>
    <t>CPM / FLAT RATE (NET)</t>
  </si>
  <si>
    <t>CTR</t>
  </si>
  <si>
    <t>VIEWABILITY</t>
  </si>
  <si>
    <t xml:space="preserve">Monthly Unique users </t>
  </si>
  <si>
    <t>FEBRUARY</t>
  </si>
  <si>
    <t>MARCH</t>
  </si>
  <si>
    <t>APRIL</t>
  </si>
  <si>
    <t>MAY</t>
  </si>
  <si>
    <t>JUNE</t>
  </si>
  <si>
    <t>JULY</t>
  </si>
  <si>
    <t>AUGUST</t>
  </si>
  <si>
    <t>SEPTEMBER</t>
  </si>
  <si>
    <t>OCTOBER</t>
  </si>
  <si>
    <t>NOVEMBER</t>
  </si>
  <si>
    <t>DECEMBER</t>
  </si>
  <si>
    <t>JANUARY</t>
  </si>
  <si>
    <t>THE ECONOMIST</t>
  </si>
  <si>
    <t>Audience</t>
  </si>
  <si>
    <t>ResponsiveBillboard</t>
  </si>
  <si>
    <t>Economist_US_Audience_Display_ResponsiveBillboard</t>
  </si>
  <si>
    <t>Economist_US_Audience</t>
  </si>
  <si>
    <t>Economist_US_Audience_Display_300x600</t>
  </si>
  <si>
    <t>Economist_US_Audience_Display_Interscroller</t>
  </si>
  <si>
    <t>Audience+Contextual</t>
  </si>
  <si>
    <t>Economist_US_Audience+Contextual_Display_ResponsiveBillboard</t>
  </si>
  <si>
    <t>Economist_US_Audience+Contextual</t>
  </si>
  <si>
    <t>Economist_US_Audience+Contextual_Display_300x600</t>
  </si>
  <si>
    <t>Economist_US_Audience+Contextual_Display_Interscroller</t>
  </si>
  <si>
    <t>Subscribers</t>
  </si>
  <si>
    <t>Economist_US_Subscribers_Display_ResponsiveBillboard</t>
  </si>
  <si>
    <t>Economist_US_Subscribers_Display_300x600</t>
  </si>
  <si>
    <t>Economist_US_Subscribers</t>
  </si>
  <si>
    <t>Economist_US_Subscribers_Display_Interscroller</t>
  </si>
  <si>
    <t>Economist_US_Subscribers_Display_300x250</t>
  </si>
  <si>
    <t>Economist_US_Subscribers_Display_appInterscroller</t>
  </si>
  <si>
    <t>Takeover</t>
  </si>
  <si>
    <t>TOTAL</t>
  </si>
  <si>
    <t>Economist_CA_Audience_Display_ResponsiveBillboard</t>
  </si>
  <si>
    <t>Economist_CA_Audience</t>
  </si>
  <si>
    <t>Economist_CA_Audience_Display_300x600</t>
  </si>
  <si>
    <t>Economist_CA_Audience_Display_Interscroller</t>
  </si>
  <si>
    <t>Economist_CA_Audience+Contextual_Display_ResponsiveBillboard</t>
  </si>
  <si>
    <t>Economist_CA_Audience+Contextual</t>
  </si>
  <si>
    <t>Economist_CA_Audience+Contextual_Display_300x600</t>
  </si>
  <si>
    <t>Economist_CA_Audience+Contextual_Display_Interscroller</t>
  </si>
  <si>
    <t>Economist_CA_Subscribers_Display_ResponsiveBillboard</t>
  </si>
  <si>
    <t>Economist_CA_Subscribers</t>
  </si>
  <si>
    <t>Economist_CA_Subscribers_Display_300x600</t>
  </si>
  <si>
    <t>Economist_CA_Subscribers_Display_Interscroller</t>
  </si>
  <si>
    <t>Economist_CA_Subscribers_Display_300x250</t>
  </si>
  <si>
    <t>Economist_CA_Subscribers_Display_appInterscroller</t>
  </si>
  <si>
    <t>Economist_EMEATier1_Audience_Display_ResponsiveBillboard</t>
  </si>
  <si>
    <t>Economist_EMEATier1_Audience</t>
  </si>
  <si>
    <t>Economist_EMEATier1_Audience_Display_300x600</t>
  </si>
  <si>
    <t>Economist_EMEATier1_Audience_Display_Interscroller</t>
  </si>
  <si>
    <t>Economist_EMEATier1_Audience+Contextual_Display_ResponsiveBillboard</t>
  </si>
  <si>
    <t>Economist_EMEATier1_Audience+Contextual</t>
  </si>
  <si>
    <t>Economist_EMEATier1_Audience+Contextual_Display_300x600</t>
  </si>
  <si>
    <t>Economist_EMEATier1_Audience+Contextual_Display_Interscroller</t>
  </si>
  <si>
    <t>Economist_EMEATier1_Subscribers_Display_ResponsiveBillboard</t>
  </si>
  <si>
    <t>Economist_EMEATier1_Subscribers</t>
  </si>
  <si>
    <t>Economist_EMEATier1_Subscribers_Display_300x600</t>
  </si>
  <si>
    <t>Economist_EMEATier1_Subscribers_Display_Interscroller</t>
  </si>
  <si>
    <t>Economist_EMEATier1_Subscribers_Display_300x250</t>
  </si>
  <si>
    <t>Economist_EMEATier1_Subscribers_Display_appInterscroller</t>
  </si>
  <si>
    <t>Economist_EMEATier2_Audience_Display_ResponsiveBillboard</t>
  </si>
  <si>
    <t>Economist_EMEATier2_Audience</t>
  </si>
  <si>
    <t>Economist_EMEATier2_Audience_Display_300x600</t>
  </si>
  <si>
    <t>Economist_EMEATier2_Audience_Display_Interscroller</t>
  </si>
  <si>
    <t>Economist_EMEATier2_Audience+Contextual_Display_ResponsiveBillboard</t>
  </si>
  <si>
    <t>Economist_EMEATier2_Audience+Contextual</t>
  </si>
  <si>
    <t>Economist_EMEATier2_Audience+Contextual_Display_300x600</t>
  </si>
  <si>
    <t>Economist_EMEATier2_Audience+Contextual_Display_Interscroller</t>
  </si>
  <si>
    <t>Economist_EMEATier2_Subscribers_Display_ResponsiveBillboard</t>
  </si>
  <si>
    <t>Economist_EMEATier2_Subscribers</t>
  </si>
  <si>
    <t>Economist_EMEATier2_Subscribers_Display_300x600</t>
  </si>
  <si>
    <t>Economist_EMEATier2_Subscribers_Display_Interscroller</t>
  </si>
  <si>
    <t>Economist_EMEATier2_Subscribers_Display_300x250</t>
  </si>
  <si>
    <t>Economist_EMEATier2_Subscribers_Display_appInterscroller</t>
  </si>
  <si>
    <t>Economist_LATAM_Audience_Display_ResponsiveBillboard</t>
  </si>
  <si>
    <t>Economist_LATAM_Audience</t>
  </si>
  <si>
    <t>Economist_LATAM_Audience_Display_300x600</t>
  </si>
  <si>
    <t>Economist_LATAM_Audience_Display_Interscroller</t>
  </si>
  <si>
    <t>Economist_LATAM_Audience+Contextual_Display_ResponsiveBillboard</t>
  </si>
  <si>
    <t>Economist_LATAM_Audience+Contextual</t>
  </si>
  <si>
    <t>Economist_LATAM_Audience+Contextual_Display_300x600</t>
  </si>
  <si>
    <t>Economist_LATAM_Audience+Contextual_Display_Interscroller</t>
  </si>
  <si>
    <t>Economist_LATAM_Subscribers_Display_ResponsiveBillboard</t>
  </si>
  <si>
    <t>Economist_LATAM_Subscribers</t>
  </si>
  <si>
    <t>Economist_LATAM_Subscribers_Display_300x600</t>
  </si>
  <si>
    <t>Economist_LATAM_Subscribers_Display_Interscroller</t>
  </si>
  <si>
    <t>Economist_LATAM_Subscribers_Display_300x250</t>
  </si>
  <si>
    <t>Economist_LATAM_Subscribers_Display_appInterscroller</t>
  </si>
  <si>
    <t>Economist_APAC_Audience_Display_ResponsiveBillboard</t>
  </si>
  <si>
    <t>Economist_APAC_Audience</t>
  </si>
  <si>
    <t>Economist_APAC_Audience_Display_300x600</t>
  </si>
  <si>
    <t>Economist_APAC_Audience_Display_Interscroller</t>
  </si>
  <si>
    <t>Economist_APAC_Audience+Contextual_Display_ResponsiveBillboard</t>
  </si>
  <si>
    <t>Economist_APAC_Audience+Contextual</t>
  </si>
  <si>
    <t>Economist_APAC_Audience+Contextual_Display_300x600</t>
  </si>
  <si>
    <t>Economist_APAC_Audience+Contextual_Display_Interscroller</t>
  </si>
  <si>
    <t>Economist_APAC_Subscribers_Display_ResponsiveBillboard</t>
  </si>
  <si>
    <t>Economist_APAC_Subscribers</t>
  </si>
  <si>
    <t>Economist_APAC_Subscribers_Display_300x600</t>
  </si>
  <si>
    <t>Economist_APAC_Subscribers_Display_Interscroller</t>
  </si>
  <si>
    <t>Economist_APAC_Subscribers_Display_300x250</t>
  </si>
  <si>
    <t>Economist_APAC_Subscribers_Display_appInterscroller</t>
  </si>
  <si>
    <t>Added0Value</t>
  </si>
  <si>
    <t>na</t>
  </si>
  <si>
    <t>Responsive Billboard</t>
  </si>
  <si>
    <t>Responsive Billboard Production Build</t>
  </si>
  <si>
    <t>Home Page Takeover</t>
  </si>
  <si>
    <t>970x250 &amp; 300x250(Home Page takeover)</t>
  </si>
  <si>
    <t>Global Print Page in The Economist</t>
  </si>
  <si>
    <t>Print Page</t>
  </si>
  <si>
    <t>Brand uplift study</t>
  </si>
  <si>
    <t>Brand Uplift study</t>
  </si>
  <si>
    <t>FT</t>
  </si>
  <si>
    <t>FT_NAM_Audience+Contextual_Display_300x250</t>
  </si>
  <si>
    <t>FT_NAM_Audience+Contextual</t>
  </si>
  <si>
    <t>FT_NAM_Audience+Contextual_Display_300x600</t>
  </si>
  <si>
    <t>FT_NAM_Audience+Contextual_Display_970x250</t>
  </si>
  <si>
    <t>Contextual</t>
  </si>
  <si>
    <t>FT_NAM_Contextual_Display_300x250</t>
  </si>
  <si>
    <t>FT_NAM_Contextual</t>
  </si>
  <si>
    <t>FT_NAM_Contextual_Display_300x600</t>
  </si>
  <si>
    <t>FT_NAM_Contextual_Display_970x250</t>
  </si>
  <si>
    <t>FT_NAM_Subscriber_Display_300x250</t>
  </si>
  <si>
    <t>FT_NAM_Subscribers</t>
  </si>
  <si>
    <t>FT_NAM_Subscriber_Display_300x600</t>
  </si>
  <si>
    <t>FT_NAM_Subscriber_Display_970x250</t>
  </si>
  <si>
    <t>FT_EMEA_Audience+Contextual_Display_300x250</t>
  </si>
  <si>
    <t>FT_EMEATier1_Audience+Contextual</t>
  </si>
  <si>
    <t>FT_EMEA_Audience+Contextual_Display_300x600</t>
  </si>
  <si>
    <t>FT_EMEA_Audience+Contextual_Display_970x250</t>
  </si>
  <si>
    <t>FT_EMEA_Contextual_Display_300x250</t>
  </si>
  <si>
    <t>FT_EMEATier1_Contextual</t>
  </si>
  <si>
    <t>FT_EMEA_Contextual_Display_300x600</t>
  </si>
  <si>
    <t>FT_EMEA_Contextual_Display_970x250</t>
  </si>
  <si>
    <t>FT_EMEA_Subscriber_Display_300x250</t>
  </si>
  <si>
    <t>FT_EMEATier1_Subscribers</t>
  </si>
  <si>
    <t>FT_EMEA_Subscriber_Display_300x600</t>
  </si>
  <si>
    <t>FT_EMEA_Subscriber_Display_970x250</t>
  </si>
  <si>
    <t>Demo: C0Level, Company Size 10k+ or $1B+ Revenue with
Contextual: AI, Global Economy, Markets &amp;
Financials, Company News, Climate Change, Energy Sector</t>
  </si>
  <si>
    <t>300x250</t>
  </si>
  <si>
    <t>FT_EMEATier2_Audience+Contextual</t>
  </si>
  <si>
    <t>300x600</t>
  </si>
  <si>
    <t>970x250</t>
  </si>
  <si>
    <t>FT_EMEATier2_Contextual</t>
  </si>
  <si>
    <t>FT_EMEATier2_Subscribers</t>
  </si>
  <si>
    <t>FT_LATAM_Audience+Contextual_Display_300x250</t>
  </si>
  <si>
    <t>FT_LATAM_Audience+Contextual</t>
  </si>
  <si>
    <t>FT_LATAM_Audience+Contextual_Display_300x600</t>
  </si>
  <si>
    <t>FT_LATAM_Audience+Contextual_Display_970x250</t>
  </si>
  <si>
    <t>FT_LATAM_Contextual_Display_300x250</t>
  </si>
  <si>
    <t>FT_LATAM_Contextual</t>
  </si>
  <si>
    <t>FT_LATAM_Contextual_Display_300x600</t>
  </si>
  <si>
    <t>FT_LATAM_Contextual_Display_970x250</t>
  </si>
  <si>
    <t>FT_LATAM_Subscriber_Display_300x250</t>
  </si>
  <si>
    <t>FT_LATAM_Subscribers</t>
  </si>
  <si>
    <t>FT_LATAM_Subscriber_Display_300x600</t>
  </si>
  <si>
    <t>FT_LATAM_Subscriber_Display_970x250</t>
  </si>
  <si>
    <t>FT_APAC_Audience+Contextual_Display_300x250</t>
  </si>
  <si>
    <t>FT_APAC_Audience+Contextual</t>
  </si>
  <si>
    <t>FT_APAC_Audience+Contextual_Display_300x600</t>
  </si>
  <si>
    <t>FT_APAC_Audience+Contextual_Display_970x250</t>
  </si>
  <si>
    <t>FT_APAC_Contextual_Display_300x250</t>
  </si>
  <si>
    <t>FT_APAC_Contextual</t>
  </si>
  <si>
    <t>FT_APAC_Contextual_Display_300x600</t>
  </si>
  <si>
    <t>FT_APAC_Contextual_Display_970x250</t>
  </si>
  <si>
    <t>FT_APAC_Subscriber_Display_300x250</t>
  </si>
  <si>
    <t>FT_APAC_Subscribers</t>
  </si>
  <si>
    <t>FT_APAC_Subscriber_Display_300x600</t>
  </si>
  <si>
    <t>FT_APAC_Subscriber_Display_970x250</t>
  </si>
  <si>
    <t>Newsletter</t>
  </si>
  <si>
    <t>FT_GLOBAL_Newswrap Newsletter_AV_300x250</t>
  </si>
  <si>
    <t>FT_GLOBAL_Sponsorship</t>
  </si>
  <si>
    <t>None0Media</t>
  </si>
  <si>
    <t>FT_GLOBAL_ROP_Print_Full Page Broadsheet</t>
  </si>
  <si>
    <t>FT_US_ROP_Print_Full Page Broadsheet</t>
  </si>
  <si>
    <t>FT_GLOBAL_Control Exposed_Research</t>
  </si>
  <si>
    <t>WSJ</t>
  </si>
  <si>
    <t>US &amp; Canada</t>
  </si>
  <si>
    <t>WSJ Subscribers</t>
  </si>
  <si>
    <t>Folio</t>
  </si>
  <si>
    <t>WSJ_NAM_Subcribers_Display_Folio</t>
  </si>
  <si>
    <t>WSJ_NAM_Subscribers</t>
  </si>
  <si>
    <t>WSJ_NAM_Subscribers_Display_Energy_Flex_FolioStandard</t>
  </si>
  <si>
    <t>WSJ_NAM_Subscribers_Display_970x250</t>
  </si>
  <si>
    <t>WSJ_NAM_Subscribers_Display_300x600</t>
  </si>
  <si>
    <t>WSJ_NAM_Subscribers_Display_300x250</t>
  </si>
  <si>
    <t>Fortune 500 AND C0Suite/SBDM</t>
  </si>
  <si>
    <t>WSJ_NAM_CustomABM+Contextual_Display_Folio</t>
  </si>
  <si>
    <t>WSJ_NAM_CustomABM</t>
  </si>
  <si>
    <t>WSJ_NAM_Audience_Display_Energy_Flex_FolioStandard</t>
  </si>
  <si>
    <t>WSJ_NAM_CustomABM+Contextual_Display_970x250</t>
  </si>
  <si>
    <t>WSJ_NAM_CustomABM+Contextual_Display_300x600</t>
  </si>
  <si>
    <t>WSJ_NAM_CustomABM+Contextual_Display_300x250</t>
  </si>
  <si>
    <t>Global</t>
  </si>
  <si>
    <t>WSJ_Global_Subcribers_Display_Folio</t>
  </si>
  <si>
    <t>WSJ_Global_Subscribers</t>
  </si>
  <si>
    <t>WSJ_GLOBAL_Subscribers_Display_Energy_Flex_FolioStandard</t>
  </si>
  <si>
    <t>WSJ_Global_Subscribers_Display_970x250</t>
  </si>
  <si>
    <t>WSJ_Global_Subscribers_Display_300x600</t>
  </si>
  <si>
    <t>WSJ_Global_Subscribers_Display_300x250</t>
  </si>
  <si>
    <t>WSJ_Global_CustomABM+Contextual_Display_Folio</t>
  </si>
  <si>
    <t>WSJ_Global_CustomABM</t>
  </si>
  <si>
    <t>WSJ_Global_CustomABM+Contextual_Display_970x250</t>
  </si>
  <si>
    <t>WSJ_Global_CustomABM+Contextual_Display_300x600</t>
  </si>
  <si>
    <t>WSJ_Global_CustomABM+Contextual_Display_300x250</t>
  </si>
  <si>
    <t xml:space="preserve">Front Buyout | Global </t>
  </si>
  <si>
    <t>FrontBuyOut</t>
  </si>
  <si>
    <t>WSJ_Global_USNewsBuyoutMarch_Display_Macro_TariffUncertainty_300x250</t>
  </si>
  <si>
    <t>WSJ_Global_USNewsBuyoutMarch_Display_Macro_SupplyChain_300x600</t>
  </si>
  <si>
    <t>WSJ_Global_USNewsBuyoutMarch_Display_Macro_Headwinds_970x250</t>
  </si>
  <si>
    <t>WSJ_Global_USNewsBuyoutMarch_Display_Macro_Headwinds_728x90</t>
  </si>
  <si>
    <t>WSJ_Global_USNewsBuyoutMarch_Display_Macro_Headwinds_Hero</t>
  </si>
  <si>
    <t>NA</t>
  </si>
  <si>
    <t>WSJ 0 Production Fee 0 1x Folio Unit | Paid</t>
  </si>
  <si>
    <t>Nativo</t>
  </si>
  <si>
    <t>North America (NAM)</t>
  </si>
  <si>
    <t>Audience Article1</t>
  </si>
  <si>
    <t>InsightsCTA</t>
  </si>
  <si>
    <t>Nativo_NAM_Audience_NativeArticle1_AI_BoardsPhase1_InsightsCTA</t>
  </si>
  <si>
    <t>Nativo_NAM_Audience</t>
  </si>
  <si>
    <t>ContentLandingPage</t>
  </si>
  <si>
    <t>Nativo_NAM_Audience_NativeArticle1_AI_BoardsPhase1_ContentLandingPage</t>
  </si>
  <si>
    <t>InFeedUnit</t>
  </si>
  <si>
    <t>Nativo_NAM_Audience_NativeArticle1_AI_BoardsPhase1_InFeedUnit</t>
  </si>
  <si>
    <t>728x90</t>
  </si>
  <si>
    <t>Nativo_NAM_Audience_AVDisplay1_728x90</t>
  </si>
  <si>
    <t>Nativo_NAM_Audience_AVDisplay1_300x250</t>
  </si>
  <si>
    <t>Nativo_NAM_Audience_AVDisplay1_300x600</t>
  </si>
  <si>
    <t>Audience Article2</t>
  </si>
  <si>
    <t>Nativo_NAM_Audience_NativeArticle2_Macro_TarrifsPhase1_InsightsCTA</t>
  </si>
  <si>
    <t>Nativo_NAM_Audience_NativeArticle2_Macro_TarrifsPhase1_ContentLandingPage</t>
  </si>
  <si>
    <t>Nativo_NAM_Audience_NativeArticle2_Macro_TarrifsPhase1_InFeedUnit</t>
  </si>
  <si>
    <t>Nativo_NAM_Audience_AVDisplay2_728x90</t>
  </si>
  <si>
    <t>Nativo_NAM_Audience_AVDisplay2_300x250</t>
  </si>
  <si>
    <t>Nativo_NAM_Audience_AVDisplay2_300x600</t>
  </si>
  <si>
    <t>Audience Article3</t>
  </si>
  <si>
    <t>Nativo_NAM_Audience_NativeArticle3_Energy_AgendaPhase1_InsightsCTA</t>
  </si>
  <si>
    <t>Nativo_NAM_Audience_NativeArticle3_Energy_AgendaPhase1_ContentLandingPage</t>
  </si>
  <si>
    <t>Nativo_NAM_Audience_NativeArticle3_Energy_AgendaPhase1_InFeedUnit</t>
  </si>
  <si>
    <t>Nativo_NAM_Audience_AVDisplay3_728x90</t>
  </si>
  <si>
    <t>Nativo_NAM_Audience_AVDisplay3_300x250</t>
  </si>
  <si>
    <t>Nativo_NAM_Audience_AVDisplay3_300x600</t>
  </si>
  <si>
    <t>Audience Article4</t>
  </si>
  <si>
    <t>Audience Article5</t>
  </si>
  <si>
    <t>Audience Article6</t>
  </si>
  <si>
    <t>Audience ABM</t>
  </si>
  <si>
    <t>Native Unit1</t>
  </si>
  <si>
    <t>Native Unit2</t>
  </si>
  <si>
    <t>Nativo_GLOBAL_Audience_NativeArticle1_AI_BoardsPhase1_InsightsCTA</t>
  </si>
  <si>
    <t>Nativo_Global_Audience</t>
  </si>
  <si>
    <t>Nativo_GLOBAL_Audience_NativeArticle1_AI_BoardsPhase1_ContentLandingPage</t>
  </si>
  <si>
    <t>Nativo_GLOBAL_Audience_NativeArticle1_AI_BoardsPhase1_InFeedUnit</t>
  </si>
  <si>
    <t>Nativo_Global_Audience_AVDisplay1_728x90</t>
  </si>
  <si>
    <t>Nativo_Global_Audience_AVDisplay1_300x250</t>
  </si>
  <si>
    <t>Nativo_Global_Audience_AVDisplay1_300x600</t>
  </si>
  <si>
    <t>Nativo_Global_Audience_NativeArticle2_Macro_TarrifsPhase1_InsightsCTA</t>
  </si>
  <si>
    <t>Nativo_Global_Audience_NativeArticle2_Macro_TarrifsPhase1_ContentLandingPage</t>
  </si>
  <si>
    <t>Nativo_Global_Audience_NativeArticle2_Macro_TarrifsPhase1_InFeedUnit</t>
  </si>
  <si>
    <t>Nativo_Global_Audience_AVDisplay2_728x90</t>
  </si>
  <si>
    <t>Nativo_Global_Audience_AVDisplay2_300x250</t>
  </si>
  <si>
    <t>Nativo_Global_Audience_AVDisplay2_300x600</t>
  </si>
  <si>
    <t>Nativo_Global_Audience_NativeArticle3_Energy_AgendaPhase1_InsightsCTA</t>
  </si>
  <si>
    <t>Nativo_Global_Audience_NativeArticle3_Energy_AgendaPhase1_ContentLandingPage</t>
  </si>
  <si>
    <t>Nativo_Global_Audience_NativeArticle3_Energy_AgendaPhase1_InFeedUnit</t>
  </si>
  <si>
    <t>Nativo_Global_Audience_AVDisplay3_728x90</t>
  </si>
  <si>
    <t>Nativo_Global_Audience_AVDisplay3_300x250</t>
  </si>
  <si>
    <t>Nativo_Global_Audience_AVDisplay3_300x600</t>
  </si>
  <si>
    <t>Mobkoi</t>
  </si>
  <si>
    <t>EMEA TIER 1</t>
  </si>
  <si>
    <t>AI &amp; Macro Interscroller</t>
  </si>
  <si>
    <t>Mobkoi_EMEATier1_Contextual_Display_AI &amp; Macro_Subtheme_Interscroller</t>
  </si>
  <si>
    <t>Behavioural</t>
  </si>
  <si>
    <t>Mobkoi_EMEATier1_Audience_Display_AI &amp; Macro_Subtheme_Interscroller</t>
  </si>
  <si>
    <t>TARGETING_TYPE</t>
  </si>
  <si>
    <t>PLACEMENT_NAME</t>
  </si>
  <si>
    <t>CPM</t>
  </si>
  <si>
    <t xml:space="preserve">Monthly_Unique_users </t>
  </si>
  <si>
    <t>FEBRUARY_spend</t>
  </si>
  <si>
    <t>MARCH_spend</t>
  </si>
  <si>
    <t>APRIL_spend</t>
  </si>
  <si>
    <t>MAY_spend</t>
  </si>
  <si>
    <t>JUNE_spend</t>
  </si>
  <si>
    <t>JULY_spend</t>
  </si>
  <si>
    <t>AUGUST_spend</t>
  </si>
  <si>
    <t>SEPTEMBER_spend</t>
  </si>
  <si>
    <t>OCTOBER_spend</t>
  </si>
  <si>
    <t>NOVEMBER_spend</t>
  </si>
  <si>
    <t>DECEMBER_spend</t>
  </si>
  <si>
    <t>JANUARY_spend</t>
  </si>
  <si>
    <t>FEBRUARY_impressions</t>
  </si>
  <si>
    <t>MARCH_impressions</t>
  </si>
  <si>
    <t>APRIL_impressions</t>
  </si>
  <si>
    <t>MAY_impressions</t>
  </si>
  <si>
    <t>JUNE_impressions</t>
  </si>
  <si>
    <t>JULY_impressions</t>
  </si>
  <si>
    <t>AUGUST_impressions</t>
  </si>
  <si>
    <t>SEPTEMBER_impressions</t>
  </si>
  <si>
    <t>OCTOBER_impressions</t>
  </si>
  <si>
    <t>NOVEMBER_impressions</t>
  </si>
  <si>
    <t>DECEMBER_impressions</t>
  </si>
  <si>
    <t>JANUARY_impressions</t>
  </si>
  <si>
    <t>FEBRUARY_clicks</t>
  </si>
  <si>
    <t>MARCH_clicks</t>
  </si>
  <si>
    <t>APRIL_clicks</t>
  </si>
  <si>
    <t>MAY_clicks</t>
  </si>
  <si>
    <t>JUNE_clicks</t>
  </si>
  <si>
    <t>JULY_clicks</t>
  </si>
  <si>
    <t>AUGUST_clicks</t>
  </si>
  <si>
    <t>SEPTEMBER_clicks</t>
  </si>
  <si>
    <t>OCTOBER_clicks</t>
  </si>
  <si>
    <t>NOVEMBER_clicks</t>
  </si>
  <si>
    <t>DECEMBER_clicks</t>
  </si>
  <si>
    <t>JANUARY_clicks</t>
  </si>
  <si>
    <t xml:space="preserve">
EMEA: Tier 2: Spain, Sweden,
Switzerland, Denmark and Austria (30%) 
</t>
  </si>
  <si>
    <t>PLACEMENT_Group_NAME</t>
  </si>
  <si>
    <t>Optimisation</t>
  </si>
  <si>
    <t>Priority</t>
  </si>
  <si>
    <t>Vendor</t>
  </si>
  <si>
    <t>Approved (Y/N)</t>
  </si>
  <si>
    <t>Status</t>
  </si>
  <si>
    <t>Month</t>
  </si>
  <si>
    <t>Start date</t>
  </si>
  <si>
    <t>End date</t>
  </si>
  <si>
    <t>Why suggested</t>
  </si>
  <si>
    <t>Results</t>
  </si>
  <si>
    <t>Bain Comments</t>
  </si>
  <si>
    <t>VCCP Comments</t>
  </si>
  <si>
    <t xml:space="preserve">Trial pausing the 970x250 &amp; 300x600 formats for the next 2 weeks accross both regions to try and deliver out in full across Mobile placements and Folio as deemed more engaging </t>
  </si>
  <si>
    <t>P1</t>
  </si>
  <si>
    <t>Yes</t>
  </si>
  <si>
    <t>Completed</t>
  </si>
  <si>
    <t>March</t>
  </si>
  <si>
    <t>Folio's have much stronger CTR 0 more value in impression</t>
  </si>
  <si>
    <t>Actioned by Sian on call (5th) 0 Call (11th) Sian hadn't activated the optimization so she activated it now.</t>
  </si>
  <si>
    <t>Moved RAM study from WSJ 0 Production Fee 0 RAM Study for Buyout | Added Value</t>
  </si>
  <si>
    <t>P2</t>
  </si>
  <si>
    <t>Messaging v. similar to Feb so wants to move to later in the year 0 to another buy out (buyout TBC)</t>
  </si>
  <si>
    <t>Moving inventory out of the Interscrollers which are running behind due to late launch.</t>
  </si>
  <si>
    <t>Economist</t>
  </si>
  <si>
    <t>Plan updated to break out  the standard sizes from the folio, and placement group budget split 50/50 on the IO for April 0 January</t>
  </si>
  <si>
    <t>P0</t>
  </si>
  <si>
    <t>$2,052.88 moved out of the interscroller placements and put into the subscriber targeted responsive billboard and 300x250 placements.</t>
  </si>
  <si>
    <t>Interscroller underdelivering</t>
  </si>
  <si>
    <t>Nativo May-June Campaign to go live</t>
  </si>
  <si>
    <t>May</t>
  </si>
  <si>
    <t>This line is to keep track of when the campaign went finally live</t>
  </si>
  <si>
    <t>- ABM Folio line (US &amp; Canada): Remove $2,360.00 from this line given the underpacing
- Subscriber Folio line (US &amp; Canada): Add $2,360.00 to this line.</t>
  </si>
  <si>
    <t>The ABM Folio line is underpacing at 76%</t>
  </si>
  <si>
    <t>A reallocation of the remaining budget from the 300x600 format to higher-performing formats, such as the responsive billboard and interscroller, would likely lead to improved engagement for the campaign without compromising viewability.</t>
  </si>
  <si>
    <t xml:space="preserve">May </t>
  </si>
  <si>
    <t>The CTR for Bain's 300x600 placement in this campaign is 0.02% which is below benchmarks. This trend consists different tactics and creative executions each month</t>
  </si>
  <si>
    <t>- $59,807.74 moved out of 300x600 format and into other placements.
- Placements in orange have had their budget reduced, those in green have been increased.
- Due to inventory limitations, June is unchanged from the current plan.
- Allocations between regions remain the same and total spend is the same.</t>
  </si>
  <si>
    <t>To move 20K impressions from Folio to the ABM Standard Sizes line item, Plus 30K impressions to NAM Subscribers Folio as WSJ doesn't have enough impressions.</t>
  </si>
  <si>
    <t>June</t>
  </si>
  <si>
    <t xml:space="preserve">The ABM Folio line is pacing behind at 69%.
There are 50K impressions at risk of not delivering. </t>
  </si>
  <si>
    <t>Reallocate 25K impressions out of the ABM Standard Sizes line into the US Subscriber Standard Sizes line.</t>
  </si>
  <si>
    <t xml:space="preserve">WSJ was pacing behind at 82% and they don't have enough impressions available to deliver in full. </t>
  </si>
  <si>
    <t>MW/Barron's have been added to the 2 ABM lines for July onwards as well as Adelaide tracking across all rotational media.</t>
  </si>
  <si>
    <t>In progress</t>
  </si>
  <si>
    <t>July</t>
  </si>
  <si>
    <t xml:space="preserve"> C0Level + Custom audience targeting companies 5,000+</t>
  </si>
  <si>
    <t>Interscroller</t>
  </si>
  <si>
    <t>C0Level + ESG articles and content</t>
  </si>
  <si>
    <t>Economist Subscribers</t>
  </si>
  <si>
    <t>App Interscroller</t>
  </si>
  <si>
    <t>Science &amp; Technology (COP)</t>
  </si>
  <si>
    <t>970x250, 300x600, 300x250</t>
  </si>
  <si>
    <t>Business &amp; Finance (Davos)</t>
  </si>
  <si>
    <t>WSJ_BAIN 2025 BRAND CAMPAIGN</t>
  </si>
  <si>
    <t>Dow Jones &amp; Company, Inc. ("Dow Jones")</t>
  </si>
  <si>
    <t>P.O. BOX 300, Princeton, NJ 08543</t>
  </si>
  <si>
    <t>Agency:</t>
  </si>
  <si>
    <t>Billing Account:</t>
  </si>
  <si>
    <t>BAIN &amp; CO INC</t>
  </si>
  <si>
    <t>Advertiser:</t>
  </si>
  <si>
    <t>Billing Account Address:</t>
  </si>
  <si>
    <t>131 Dartmouth Street</t>
  </si>
  <si>
    <t>Advertiser Address:</t>
  </si>
  <si>
    <t>Boston MA 02116</t>
  </si>
  <si>
    <t>Contact:</t>
  </si>
  <si>
    <t>Billing Terms:</t>
  </si>
  <si>
    <t>Net 45</t>
  </si>
  <si>
    <t>Phone:</t>
  </si>
  <si>
    <t>Email:</t>
  </si>
  <si>
    <t>Campaign Name:</t>
  </si>
  <si>
    <t>Bain March 0 January 2025 Campaign</t>
  </si>
  <si>
    <t>Order ID:</t>
  </si>
  <si>
    <t>Order Start Date</t>
  </si>
  <si>
    <t>Order Currency:</t>
  </si>
  <si>
    <t>USD</t>
  </si>
  <si>
    <t>Order End Date:</t>
  </si>
  <si>
    <t>1/31/2026</t>
  </si>
  <si>
    <t>Terms &amp; Conditions:</t>
  </si>
  <si>
    <t>IAB Standard Terms and Conditions v. 3.0</t>
  </si>
  <si>
    <t>Time Frame (mm/dd/yyyy)</t>
  </si>
  <si>
    <t>Rate Information</t>
  </si>
  <si>
    <t>Geographic Targeting</t>
  </si>
  <si>
    <t>Audience Size  / Circulation</t>
  </si>
  <si>
    <t>Site Benchmark Performance Rates</t>
  </si>
  <si>
    <t>Partner</t>
  </si>
  <si>
    <t>Media Type</t>
  </si>
  <si>
    <t>Targeting</t>
  </si>
  <si>
    <t>Data</t>
  </si>
  <si>
    <t>Description / Targeting</t>
  </si>
  <si>
    <t>Geotargeting</t>
  </si>
  <si>
    <t>Brand Safety</t>
  </si>
  <si>
    <t>Frequency</t>
  </si>
  <si>
    <t>Creative Message Volume (recommended)</t>
  </si>
  <si>
    <t>Ad Size(s) / Ad Format Ad dimension or format type (i.e. 300x250. newsletter, sponsorship, etc) ONE format per line item</t>
  </si>
  <si>
    <t>Start Date</t>
  </si>
  <si>
    <t>End Date</t>
  </si>
  <si>
    <t>Creative Deadline</t>
  </si>
  <si>
    <t>Impressions</t>
  </si>
  <si>
    <t>Currency</t>
  </si>
  <si>
    <t>Cost Type</t>
  </si>
  <si>
    <t>Net Rate</t>
  </si>
  <si>
    <t>Total Net Cost</t>
  </si>
  <si>
    <t>Targeting Percentage</t>
  </si>
  <si>
    <t>NAM</t>
  </si>
  <si>
    <t>EMEA</t>
  </si>
  <si>
    <t>APAC</t>
  </si>
  <si>
    <t>LATAM</t>
  </si>
  <si>
    <t>Monthly Reach over last 30 days</t>
  </si>
  <si>
    <t>Subscribers (newsletter only)</t>
  </si>
  <si>
    <t>SOV</t>
  </si>
  <si>
    <t>Open rate</t>
  </si>
  <si>
    <t>VTR</t>
  </si>
  <si>
    <t>VCR</t>
  </si>
  <si>
    <t>Clicks</t>
  </si>
  <si>
    <t>Notes</t>
  </si>
  <si>
    <t>March 2025</t>
  </si>
  <si>
    <t>$43,560.61</t>
  </si>
  <si>
    <t>WSJ Only</t>
  </si>
  <si>
    <t>Display</t>
  </si>
  <si>
    <t>Demo</t>
  </si>
  <si>
    <t xml:space="preserve">1st Party </t>
  </si>
  <si>
    <t>WSJ 0 Audience 0 WSJ Subscribers | US &amp; Canada</t>
  </si>
  <si>
    <t>N/A</t>
  </si>
  <si>
    <t>Folio, 970x250, 300x600, 300x250</t>
  </si>
  <si>
    <t>WSJ 0 Audience 0 WSJ Subscribers | Global ex: US &amp; Canada</t>
  </si>
  <si>
    <t>Global ex: US &amp; Canada</t>
  </si>
  <si>
    <t>ABM</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</si>
  <si>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</si>
  <si>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Buyout</t>
  </si>
  <si>
    <t xml:space="preserve">WSJ 0 US News 0 Front Buyout | Global </t>
  </si>
  <si>
    <t>10 Business Days</t>
  </si>
  <si>
    <t>Flat Rate</t>
  </si>
  <si>
    <t>Impressions are estimated, not guaranteed. Buyout dates are reserved with signed paperwork.</t>
  </si>
  <si>
    <t>Production Fee</t>
  </si>
  <si>
    <t>WSJ 0 Production Fee 0 1x Hero Unit | Paid</t>
  </si>
  <si>
    <t>Hero, 970x250, 728x90, 300x600, 300x250</t>
  </si>
  <si>
    <t>Production must be billed on 1st day of campaign launch. 10 business days required for custom ad unit production.</t>
  </si>
  <si>
    <t>Added Value</t>
  </si>
  <si>
    <t>WSJ 0 Production Fee 0 1x Folio Unit | Added Value</t>
  </si>
  <si>
    <t>WSJ 0 Production Fee 0 RAM Study for Buyout | Added Value</t>
  </si>
  <si>
    <t>April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</si>
  <si>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</si>
  <si>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May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</si>
  <si>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</si>
  <si>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June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</si>
  <si>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</si>
  <si>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WSJ 0 Production Fee 0 1x Hero Unit | Added Value</t>
  </si>
  <si>
    <t>July 2025</t>
  </si>
  <si>
    <t>1st Party</t>
  </si>
  <si>
    <t>7/31/2025</t>
  </si>
  <si>
    <t>6/21/2025</t>
  </si>
  <si>
    <t>$55.00</t>
  </si>
  <si>
    <t>WSJ 0 Audience 0 ABM (1P) Custom for Bain 0 Fortune 500 AND SBDM | US &amp; Canada</t>
  </si>
  <si>
    <t>$66.00</t>
  </si>
  <si>
    <t>WSJ 0 Audience 0 ABM (1P) Custom for Bain 0 Fortune 500 AND SBDM | Global ex: US &amp; Canada</t>
  </si>
  <si>
    <t>August 2025</t>
  </si>
  <si>
    <t>8/31/2025</t>
  </si>
  <si>
    <t>7/22/2025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</si>
  <si>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</si>
  <si>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September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</si>
  <si>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</si>
  <si>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October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</si>
  <si>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</si>
  <si>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November 2025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</si>
  <si>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</si>
  <si>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December 2025</t>
  </si>
  <si>
    <t>$20,833.28</t>
  </si>
  <si>
    <t>$20,833.25</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</si>
  <si>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</si>
  <si>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January 2026</t>
  </si>
  <si>
    <r>
      <rPr>
        <rFont val="Calibri"/>
        <color theme="1"/>
        <sz val="9.0"/>
      </rPr>
      <t xml:space="preserve">WSJ 0 Audience 0 ABM (1P) Custom for Bain 0 Fortune 500 </t>
    </r>
    <r>
      <rPr>
        <rFont val="Calibri"/>
        <color theme="1"/>
        <sz val="9.0"/>
        <u/>
      </rPr>
      <t>AND</t>
    </r>
    <r>
      <rPr>
        <rFont val="Calibri"/>
        <color theme="1"/>
        <sz val="9.0"/>
      </rPr>
      <t xml:space="preserve"> C0Suite/SBDM | US &amp; Canada</t>
    </r>
  </si>
  <si>
    <t>$456,439.39</t>
  </si>
  <si>
    <t>$204,671.45</t>
  </si>
  <si>
    <t>PLACEMENT GLOSSARY:</t>
  </si>
  <si>
    <t>CT = Content Targeting</t>
  </si>
  <si>
    <t>Hero Added Value</t>
  </si>
  <si>
    <t>$12,000.00</t>
  </si>
  <si>
    <t>AT = Audience Targeting</t>
  </si>
  <si>
    <t>Folio Added Value</t>
  </si>
  <si>
    <t>$21,000.00</t>
  </si>
  <si>
    <t>WSJDN = WSJ.com, MarketWatch.com, Barrons.com, FNLondon.com, MansionGlobal.com, Investors.com</t>
  </si>
  <si>
    <t>RAM Added Value</t>
  </si>
  <si>
    <t>$45,000.00</t>
  </si>
  <si>
    <t>Print Added Value</t>
  </si>
  <si>
    <t>$126,671.45</t>
  </si>
  <si>
    <t>TERMS &amp; CONDITIONS:</t>
  </si>
  <si>
    <t>IAB Terms and conditions v. 3.0, located at: https://images.dowjones.com/wp0content/uploads/sites/43/2019/11/20152429/IAB0Terms03.001.pdf</t>
  </si>
  <si>
    <t>ADDITIONAL TERMS:</t>
  </si>
  <si>
    <t>• Dow Jones guarantees 70% viewability at the campaign level for rotational placements. Campaigns will be billed on actuals, and optimized to meet this guarantee. Video, App, Buyouts, Buttons, and sponsorships are excluded.</t>
  </si>
  <si>
    <t>• Advertiser will not edit or modify creative that passes the Dow Jones' quality assurance (QA) process in any way without Dow Jones's approval. Dow Jones reserves the right to decline any advertising copy and to cease further publication of any advertising that violates our guidelines. Both Advertiser and Dow Jones will use all ads in compliance with this IO and any written instructions provided on this IO.</t>
  </si>
  <si>
    <t>• Dow Jones' preferred viewability vendors include: IAS or Google. Vendor must be agreed upon in advance of campaign launch.</t>
  </si>
  <si>
    <t>• Dow Jones requires login access to both third party delivery and any verification services to expedite billing. If the login access is not granted within 48 hours of execution of this IO, Dow Jones reserves the right to use the Controlling Measurement from Dow Jones' ad server for invoicing purposes.</t>
  </si>
  <si>
    <t>• Access must be granted for all third party servers. If unable to grant access, campaigns must be billed off 1st party numbers.</t>
  </si>
  <si>
    <t>• Rich media is accepted; Advertiser must make all arrangements directly with a certified 3rd party rich media vendor and all production/serving fees are the responsibility of the Advertiser.</t>
  </si>
  <si>
    <t>• By moving forward with this IO/Media plan, Agency and/or Advertiser shall comply with the Dow Jones Data Privacy Requirements located at: https://www.dowjones.com/dow0jones0data0privacy0requirements/ which consitute part of the Media Plan/IO. Such term will supersede and prevail over any other data privacy or similar terms set forth in any document related to the Media Plan/IO, notwithstanding any statement to the contrary in any such document and regardless of whether such document is signed subsequent to this Agreement.</t>
  </si>
  <si>
    <t>• If an Agency is signing this Agreement on behalf of Advertiser, then Agency represents and warrants that (i) Advertiser has approved the terms of this Agreement; (ii) Agency has the authority to bind Advertiser to such terms as agent of its disclosed principal; and (iii) Advertiser has authorized Agency to serve as general liaison between Advertiser and Dow Jones with respect to this Agreement.</t>
  </si>
  <si>
    <t>• All fees are exclusive of VAT or other similar sales taxes, withholding tax, and local equalization levy. Advertiser/Agency shall be responsible for payment of all taxes, duties and similar charges assessed, excluding taxes on Dow Jones net income.</t>
  </si>
  <si>
    <t>• Notwithstanding Section III(b) of the IAB Terms regarding payment terms, Advertiser acknowledges that Dow Jones bases its calculations, both financial and regulatory, off date of invoice and not receipt of invoice.</t>
  </si>
  <si>
    <t>• For purposes of Section XIV(d) of the IAB Terms, “New York” is inserted into the first blank and “New York County, New York” is inserted into the second blank.</t>
  </si>
  <si>
    <t>• Managed service requires a $10,000 US (or the equivalent in local currency) minimum per month. Any media plans below this minimum threshold must be purchased through our Self0Service platform: wsjbg0adsmanager.com.</t>
  </si>
  <si>
    <t>• Advertiser authorizes Dow Jones to use Podsights’ attribution and measurement services for campaigns involving ad placements in Dow Jones podcasts (“Podsights Services”). To enable the Podsights Services, Advertiser shall provide Podsights access to data collected through the Podsights pixel implemented by Advertiser on its or other third party properties (“Pixel Data”) and authorizes Podsights to analyze such Pixel Data with podcast ad impression data collected from Dow Jones podcast listeners (“Download Data”) pursuant to an agreement executed between Advertiser and Podsights (the “Podsights Agreement”). Advertiser acknowledges and agrees that: (i) it shall use and/or process the Podsights pixel, Pixel Data and/or the Podsights Services in accordance with the Podsights Agreement and all applicable data protection laws, rules and regulations (“Data Protection Laws”); and (ii) Dow Jones shall not be liable for Advertiser’s use and/or processing of, or Podsight’s provision of, the Podsights pixel, Pixel Data or the Podsights Services under this IO. Dow Jones does not warrant and expressly disclaims any specific outcomes or results from Advertiser’s use of the Podsights Services. To the extent that Advertiser has any access to the Download Data, in no event shall Advertiser sell (as defined by applicable Data Protection Laws) such Download Data or use such data for retargeting individuals and/or appending data to, or compiling or supplementing profiles of, individuals.</t>
  </si>
  <si>
    <t>• By moving forward with this IO/Media plan, Advertiser authorizes Dow Jones to use a third party vendor to provide lead generation services (“Lead Generation Vendor”) to Advertiser as part of the campaign. Advertiser shall be responsible for providing the necessary disclosure and consent language and other advertising materials (“Lead Gen Content”) to Lead Generation Vendor that will be presented to individuals when Lead Generation Vendor collects such individuals’ information on behalf of Advertiser (“Leads”). Advertiser grants Dow Jones and the Lead Generation Vendor the right to use Lead Gen Content to post on properties owned and operated by Lead Generation Vendor’s affiliated publishers in order to generate Leads. Unless otherwise agreed upon in writing between the parties, Leads will be sourced from U.S. individuals only and will be used by Advertiser solely for its marketing purposes in accordance with the disclosure language it provides to Lead Generation Vendor. The parties further acknowledge and agree that (i) Lead Generation Vendor shall provide Leads directly to Advertiser; and (ii) Dow Jones shall not have direct access to such Leads and will not collect, disclose, process, retain or otherwise use such Leads for its own purposes.</t>
  </si>
  <si>
    <t>• By moving forward with this IO/Media plan, all Leads shall meet the lead requirements set forth in the IO. Advertiser must immediately provide written notice to Dow Jones within 15 days after the end date of the applicable campaign in the event that Advertiser believes the Lead does not meet the IO requirements (“Unqualified Leads”). Upon receiving such notice, Dow Jones may, at its sole discretion, provide a replacement for the Unqualified Lead, setoff such Unqualified Lead against future payments owed to Dow Jones, or provide a refund for any prepaid amounts for such Unqualified Lead. After the 15 day window after the end date of the applicable campaign has passed, the Lead shall be deemed to be approved and accepted by Advertiser. In the event Advertiser terminates the IO, Advertiser agrees to accept any Leads generated but not yet delivered and/or in the Lead Generation Vendor’s quality assurance process prior to the effective termination date.</t>
  </si>
  <si>
    <t>• By moving forward with this IO/Media plan, Dow Jones does not warrant and expressly disclaims any specific outcomes or results from Advertiser’s use of Leads.</t>
  </si>
  <si>
    <t>• If Custom Content, the media plan is subject to delivering across backfill inventory. Impressions are not guaranteed. No site/product exclusions can be accommodated. Opt out prior to the campaign start date.</t>
  </si>
  <si>
    <t>AGREEMENT DETAILS (where applicable):</t>
  </si>
  <si>
    <t>Supplied Content Terms and Conditions:</t>
  </si>
  <si>
    <t>• If supplied content services is part of this campaign, then the Supplied Content Terms and Conditions located at: https://www.dowjones.com/supplied0content0terms0and0conditions/ shall constitute part of the Media Plan/IO. Such terms shall supersede and prevail over any supplied terms set forth in the IAB Terms and Conditions.</t>
  </si>
  <si>
    <t>Custom Content Terms and Conditions:</t>
  </si>
  <si>
    <t>• If custom content services is part of the campaign, then the Custom Content Terms and Conditions located at: https://images.dowjones.com/wp0content/uploads/sites/35/2024/10/02234058/Custom0Content0TCs002Oct2024.pdf shall constitute part of the the Media/IO. In the event of a conflict or inconsistency between the contents of a Custom Content Statement of Work and the Custom Content Terms and Conditions, the Statement of Work shall govern.</t>
  </si>
  <si>
    <t>• Custom Content: All campaign launch and end dates are subject to change, to be agreed upon by the parties, in writing with the impacted media plan to be updated accordingly. Email confirmation of shifting dates and/or email approval of the revised timeline will be sufficient in confirming date changes.</t>
  </si>
  <si>
    <t>Event Sponsorship Terms and Conditions:</t>
  </si>
  <si>
    <t>• If event sponsorship services is part of the campaign, then the Event Sponsorship Terms and Conditions located at: https://images.dowjones.com/wp0content/uploads/sites/35/2024/10/02234101/Sponsorship0Agreement0TCs0FINAL002Oct2024.pdf shall constitute part of the Media Plan/IO. In the event of a conflict or inconsistency between the contents of an Order Form and the Sponsorship Terms and Conditions, the Order Form shall govern.</t>
  </si>
  <si>
    <t>Signature: _____________________________________________________________</t>
  </si>
  <si>
    <t>Date:_____________</t>
  </si>
  <si>
    <t>Print Name:</t>
  </si>
  <si>
    <t>Dow Jones Print Name:</t>
  </si>
  <si>
    <t>Added Value Summary</t>
  </si>
  <si>
    <t>Value</t>
  </si>
  <si>
    <t>TBD</t>
  </si>
  <si>
    <t>1x Full Page Print Ad</t>
  </si>
  <si>
    <t>$3,000.00</t>
  </si>
  <si>
    <t>$15,000.00</t>
  </si>
  <si>
    <t>September</t>
  </si>
  <si>
    <t>November</t>
  </si>
  <si>
    <t>December</t>
  </si>
  <si>
    <t>January</t>
  </si>
  <si>
    <t>Location Spend Summary</t>
  </si>
  <si>
    <t>$34,000.00</t>
  </si>
  <si>
    <t>$404,439.39</t>
  </si>
  <si>
    <t>Production Fees</t>
  </si>
  <si>
    <t>$18,000.00</t>
  </si>
  <si>
    <t>Economist_ 2025 Brand Campaign</t>
  </si>
  <si>
    <t xml:space="preserve">Targeting </t>
  </si>
  <si>
    <t xml:space="preserve">Data </t>
  </si>
  <si>
    <t xml:space="preserve">Description / Targeting </t>
  </si>
  <si>
    <t>KPI Tactic</t>
  </si>
  <si>
    <r>
      <rPr>
        <rFont val="Calibri"/>
        <b/>
        <color theme="0"/>
        <sz val="11.0"/>
      </rPr>
      <t xml:space="preserve">Ad Size(s) / Ad Format Ad dimension or format type </t>
    </r>
    <r>
      <rPr>
        <rFont val="Calibri"/>
        <b/>
        <color rgb="FF92D050"/>
        <sz val="11.0"/>
      </rPr>
      <t>(i.e. 300x250. newsletter, sponsorship, etc) ONE format per line item</t>
    </r>
  </si>
  <si>
    <t xml:space="preserve">Start Date </t>
  </si>
  <si>
    <t xml:space="preserve">Creative Deadline </t>
  </si>
  <si>
    <t>Impressions/quantity</t>
  </si>
  <si>
    <t>Gross Rate</t>
  </si>
  <si>
    <t>Gross Cost</t>
  </si>
  <si>
    <t xml:space="preserve">Total Net Cost </t>
  </si>
  <si>
    <t>Aug</t>
  </si>
  <si>
    <t>Sep</t>
  </si>
  <si>
    <t>Oct</t>
  </si>
  <si>
    <t>Nov</t>
  </si>
  <si>
    <t>Dec</t>
  </si>
  <si>
    <t>Jan</t>
  </si>
  <si>
    <t xml:space="preserve">CTR </t>
  </si>
  <si>
    <t xml:space="preserve">Clicks </t>
  </si>
  <si>
    <t>North America - US (US Metro targeting)</t>
  </si>
  <si>
    <t>Economist.com</t>
  </si>
  <si>
    <t>Web/Desktop</t>
  </si>
  <si>
    <t xml:space="preserve">Demo </t>
  </si>
  <si>
    <t xml:space="preserve">1st &amp; 3rd Party </t>
  </si>
  <si>
    <t xml:space="preserve"> C-Level + Custom audience targeting companies 5,000+</t>
  </si>
  <si>
    <t>10 days prior</t>
  </si>
  <si>
    <t>Web/Mobile</t>
  </si>
  <si>
    <t>Engagement</t>
  </si>
  <si>
    <t>Mobile App</t>
  </si>
  <si>
    <t>Moments</t>
  </si>
  <si>
    <t>Desktop/Mobile</t>
  </si>
  <si>
    <t>Flat</t>
  </si>
  <si>
    <t>North America - CA</t>
  </si>
  <si>
    <t>EMEA - Tier 1</t>
  </si>
  <si>
    <t>UK, Germany, Saudi Arabia, France, and Italy</t>
  </si>
  <si>
    <t>EMEA - Tier 2</t>
  </si>
  <si>
    <t>Spain, Sweden, Switzerland, Denmark, and Austria</t>
  </si>
  <si>
    <t>Brazil, Mexico, Chile</t>
  </si>
  <si>
    <t>Australia, Singapore, India, Hong Kong, Japan, South Korea, China</t>
  </si>
  <si>
    <t>Science &amp; Technology (Fed Meeting NY)</t>
  </si>
  <si>
    <t>Science &amp; Technology (Climate Week NY)</t>
  </si>
  <si>
    <t>Value add</t>
  </si>
  <si>
    <t>Creative Production</t>
  </si>
  <si>
    <t>Interscroller Creative Build</t>
  </si>
  <si>
    <t>Interscroller Production builld</t>
  </si>
  <si>
    <t>Home Page</t>
  </si>
  <si>
    <t>1,450,000 (circ)</t>
  </si>
  <si>
    <t xml:space="preserve">TOTAL </t>
  </si>
  <si>
    <t>Performance</t>
  </si>
  <si>
    <t>Financial Times_ Central 2025_December 6 2024</t>
  </si>
  <si>
    <t xml:space="preserve">Frequency </t>
  </si>
  <si>
    <t xml:space="preserve">Creative Message Volume (recommended) </t>
  </si>
  <si>
    <r>
      <rPr>
        <rFont val="Calibri"/>
        <b/>
        <color theme="0"/>
        <sz val="11.0"/>
      </rPr>
      <t xml:space="preserve">Ad Size(s) / Ad Format Ad dimension or format type </t>
    </r>
    <r>
      <rPr>
        <rFont val="Calibri"/>
        <b/>
        <color rgb="FF92D050"/>
        <sz val="11.0"/>
      </rPr>
      <t>(i.e. 300x250. newsletter, sponsorship, etc) ONE format per line item</t>
    </r>
  </si>
  <si>
    <t xml:space="preserve">Impressions </t>
  </si>
  <si>
    <t xml:space="preserve">LATAM </t>
  </si>
  <si>
    <t xml:space="preserve">Subscribers (newsletter only) </t>
  </si>
  <si>
    <t xml:space="preserve">Open rate </t>
  </si>
  <si>
    <t xml:space="preserve">VTR </t>
  </si>
  <si>
    <t>North America (US 90% &amp; CA 10% 0 custom geos)</t>
  </si>
  <si>
    <t>FT.com</t>
  </si>
  <si>
    <t>1st party subscription/registration data</t>
  </si>
  <si>
    <t xml:space="preserve">Demo: C0Level, Company Size 10k+ or $1B+ Revenue with
Contextual: AI, Global Economy, Markets &amp; Financials,
Company News, Climate Change, Energy Sector </t>
  </si>
  <si>
    <t>If we decide that Canada needs to be 25% of the NAM budget, we have more than enough inventory to fulfill the $48,125 Canada budget</t>
  </si>
  <si>
    <t>Demo: C0Level, Company Size 10k+ or $1B+ Revenue with
Contextual: AI, Global Economy, Markets &amp; Financials,
Company News, Climate Change, Energy Sector</t>
  </si>
  <si>
    <t>semantic based contextual advertising</t>
  </si>
  <si>
    <t>Contextual: AI, Tech Transformation,
Green Energy,Energy Transition,
Global Economy</t>
  </si>
  <si>
    <t>Demo: FT Subscriber</t>
  </si>
  <si>
    <t>EMEA: Tier 1: UK, Germany, Saudi Arabia, France and Italy (70%) GEO</t>
  </si>
  <si>
    <t xml:space="preserve">
 Contextual: AI, Tech Transformation, Green Energy, Energy Transition, Global Economy</t>
  </si>
  <si>
    <t>LATAM (Brazil – Sao Paolo &amp; Rio) (Mexico – Mex City &amp; Monterrey) (Chile – Santiago)</t>
  </si>
  <si>
    <t>Demo: C0Level, Company Size 10k+ or $1B+ Revenue with
 Contextual: AI, Global Economy, Markets &amp; Financials,
 Company News, Climate Change, Energy Sector</t>
  </si>
  <si>
    <t>1/27/2025</t>
  </si>
  <si>
    <t>APAC (Australia, Singapore, India, Hong Kong, Japan, South Korea, China)</t>
  </si>
  <si>
    <t>Demo + Contextual</t>
  </si>
  <si>
    <t>Contextual: AI, Tech Transformation, Green
 Energy, Energy Transition, Global Economy</t>
  </si>
  <si>
    <t>Newsletter Sponsorship</t>
  </si>
  <si>
    <t>FT Readers</t>
  </si>
  <si>
    <t>Newswrap Newsletter</t>
  </si>
  <si>
    <t>300x250+logo</t>
  </si>
  <si>
    <t>31/4/2025</t>
  </si>
  <si>
    <t>Print</t>
  </si>
  <si>
    <t>Paid Circ</t>
  </si>
  <si>
    <t>1x Global Full page ROP</t>
  </si>
  <si>
    <t>Full Page Broadsheet</t>
  </si>
  <si>
    <t>1x US Full page ROP</t>
  </si>
  <si>
    <t>Research</t>
  </si>
  <si>
    <t>Multi Question Custom Study</t>
  </si>
  <si>
    <t>Economist_ 2025 Brand Campaign_2024011027</t>
  </si>
  <si>
    <t>Last Updated</t>
  </si>
  <si>
    <t>Spend</t>
  </si>
  <si>
    <r>
      <rPr>
        <rFont val="Calibri"/>
        <b/>
        <color rgb="FFFFFFFF"/>
        <sz val="11.0"/>
      </rPr>
      <t xml:space="preserve">Ad Size(s) / Ad Format Ad dimension or format type </t>
    </r>
    <r>
      <rPr>
        <rFont val="Calibri"/>
        <b/>
        <color rgb="FF92D050"/>
        <sz val="11.0"/>
      </rPr>
      <t>(i.e. 300x250. newsletter, sponsorship, etc) ONE format per line item</t>
    </r>
  </si>
  <si>
    <t>Mar</t>
  </si>
  <si>
    <t>Apr</t>
  </si>
  <si>
    <t>Jun</t>
  </si>
  <si>
    <t>Jul</t>
  </si>
  <si>
    <t>North America 0 US (US Metro targetting, Canada Country targetting)</t>
  </si>
  <si>
    <t>3x per day</t>
  </si>
  <si>
    <t xml:space="preserve">Contextual </t>
  </si>
  <si>
    <t>1st week/ month</t>
  </si>
  <si>
    <t>1x</t>
  </si>
  <si>
    <t>North America 0 CA</t>
  </si>
  <si>
    <t>EMEA 0 Tier 1</t>
  </si>
  <si>
    <t>EMEA 0 Tier 2</t>
  </si>
  <si>
    <t>Target</t>
  </si>
  <si>
    <t>Actual</t>
  </si>
  <si>
    <t>Total</t>
  </si>
  <si>
    <t>Subscriber</t>
  </si>
  <si>
    <t>CA</t>
  </si>
  <si>
    <t>US</t>
  </si>
  <si>
    <t>T1</t>
  </si>
  <si>
    <t>T2</t>
  </si>
  <si>
    <t>Aud</t>
  </si>
  <si>
    <t xml:space="preserve">PARTNER_ CAMPAIGNNAME_DATE </t>
  </si>
  <si>
    <t xml:space="preserve">Geographic Targeting </t>
  </si>
  <si>
    <r>
      <rPr>
        <rFont val="Calibri"/>
        <b/>
        <color theme="0"/>
        <sz val="11.0"/>
      </rPr>
      <t xml:space="preserve">Ad Size(s) / Ad Format Ad dimension or format type </t>
    </r>
    <r>
      <rPr>
        <rFont val="Calibri"/>
        <b/>
        <color rgb="FF92D050"/>
        <sz val="11.0"/>
      </rPr>
      <t>(i.e. 300x250. newsletter, sponsorship, etc) ONE format per line item</t>
    </r>
  </si>
  <si>
    <t xml:space="preserve">Burst </t>
  </si>
  <si>
    <t>Market</t>
  </si>
  <si>
    <t>US %</t>
  </si>
  <si>
    <t>Burst 1 - EMEA (Tier 1)</t>
  </si>
  <si>
    <t>UK, DE, FR, SA, IT</t>
  </si>
  <si>
    <t>Burst 1 - EMEA (Tier 2)</t>
  </si>
  <si>
    <t xml:space="preserve"> ES, SE, CH, DK, AT</t>
  </si>
  <si>
    <t xml:space="preserve">Interscroller </t>
  </si>
  <si>
    <t>Burst 1 - APAC (Tier 1)</t>
  </si>
  <si>
    <t>AU, SG, IN, HK, JP, SK, CN</t>
  </si>
  <si>
    <t>Burst 2 - EMEA (Tier 1)</t>
  </si>
  <si>
    <t xml:space="preserve"> UK, DE, FR, SA, IT</t>
  </si>
  <si>
    <t>Burst 2 - EMEA (Tier 2)</t>
  </si>
  <si>
    <t>ES, SE, CH, DK, AT</t>
  </si>
  <si>
    <t>Burst 2 - APAC (Tier 1)</t>
  </si>
  <si>
    <t xml:space="preserve"> AU, SG, IN, HK, JP, SK, CN</t>
  </si>
  <si>
    <t>AV - EMEA (Tier 1)</t>
  </si>
  <si>
    <t>AV - EMEA (Tier 2)</t>
  </si>
  <si>
    <t>AV - APAC (Tier 1)</t>
  </si>
  <si>
    <t>ADDED VALUE</t>
  </si>
  <si>
    <t>5* Added Value - Impressions</t>
  </si>
  <si>
    <t xml:space="preserve">XPLN Attention Metric Survey - unlocked at $30k </t>
  </si>
  <si>
    <t xml:space="preserve">Lumen Spotlight Survery - unlocked at $150k </t>
  </si>
  <si>
    <r>
      <rPr>
        <rFont val="Calibri"/>
        <b/>
        <color theme="0"/>
        <sz val="11.0"/>
      </rPr>
      <t xml:space="preserve">Ad Size(s) / Ad Format Ad dimension or format type </t>
    </r>
    <r>
      <rPr>
        <rFont val="Calibri"/>
        <b/>
        <color rgb="FF92D050"/>
        <sz val="11.0"/>
      </rPr>
      <t>(i.e. 300x250. newsletter, sponsorship, etc) ONE format per line item</t>
    </r>
  </si>
  <si>
    <t>Contextual Targeting</t>
  </si>
  <si>
    <t>IO</t>
  </si>
  <si>
    <t>https://drive.google.com/file/d/1722wBpFdN5eNxw8OpMf0u4pzYjewqNSt/view?usp=sharing</t>
  </si>
  <si>
    <t>Adelaide - BAIN - VCCP - Costs</t>
  </si>
  <si>
    <t>Adelaide Measurement</t>
  </si>
  <si>
    <t>UK</t>
  </si>
  <si>
    <t>Channels</t>
  </si>
  <si>
    <t>Partners</t>
  </si>
  <si>
    <t>CPM / Monthly Fee</t>
  </si>
  <si>
    <t>Adelaide Cost</t>
  </si>
  <si>
    <t>The Economist, FT, WSJ, Nativo, Mobkoi</t>
  </si>
  <si>
    <t>TBC</t>
  </si>
  <si>
    <t>Management Fee</t>
  </si>
  <si>
    <t xml:space="preserve">IO: </t>
  </si>
  <si>
    <t>https://drive.google.com/file/d/1ZY5bfqX7J3lxzLhbLk5ugw3Bl5y6wY69/view?usp=sharing</t>
  </si>
  <si>
    <t>CONTACTS</t>
  </si>
  <si>
    <t>Sales:</t>
  </si>
  <si>
    <t>Name: Casey Hartigan</t>
  </si>
  <si>
    <t>Phone: 404-502-5629</t>
  </si>
  <si>
    <t>Email: chartigan@nativo.com</t>
  </si>
  <si>
    <t>Account Manager:</t>
  </si>
  <si>
    <t>Name: Melony Malkin</t>
  </si>
  <si>
    <t>Email: mmalkin@nativo.com</t>
  </si>
  <si>
    <t>Site</t>
  </si>
  <si>
    <t>Placement Name/Execution</t>
  </si>
  <si>
    <t xml:space="preserve">Geo </t>
  </si>
  <si>
    <t>Placement Size</t>
  </si>
  <si>
    <t>Proposed Units</t>
  </si>
  <si>
    <t xml:space="preserve">Cost Method </t>
  </si>
  <si>
    <t>Net Media Cost</t>
  </si>
  <si>
    <t>Serving SS or 3rd Party</t>
  </si>
  <si>
    <t>CTR Benchmark</t>
  </si>
  <si>
    <r>
      <rPr>
        <rFont val="Calibri"/>
        <b/>
        <color theme="1"/>
        <sz val="11.0"/>
      </rPr>
      <t xml:space="preserve">Native Article North America Package: Article 1
</t>
    </r>
    <r>
      <rPr>
        <rFont val="Calibri"/>
        <b val="0"/>
        <i/>
        <color theme="1"/>
        <sz val="11.0"/>
      </rPr>
      <t xml:space="preserve">Bain's audience encounters native content in the publisher newsfeed that clicks out to long form content within the publisher environment. Article page is 100% SOV. </t>
    </r>
  </si>
  <si>
    <t>California, New York, Texas, Massachusetts, Illinois, Georgia, North Carolina, New Jersey, Pennsylvania, Florida, Minnesota, Colorado, Ohio, Virginia, Arkansas, Washington, Oregon, Michigan, Connecticut, Tennessee, Toronto, Montreal, Calgary, Vancouver, Ontario, Quebec, Alberta, British Columbia</t>
  </si>
  <si>
    <t>1x1</t>
  </si>
  <si>
    <t>vCPM</t>
  </si>
  <si>
    <t>SS</t>
  </si>
  <si>
    <r>
      <rPr>
        <rFont val="Calibri"/>
        <b/>
        <color theme="1"/>
        <sz val="11.0"/>
      </rPr>
      <t xml:space="preserve">Native Article International Package: Article 1
</t>
    </r>
    <r>
      <rPr>
        <rFont val="Calibri"/>
        <b val="0"/>
        <i/>
        <color theme="1"/>
        <sz val="11.0"/>
      </rPr>
      <t xml:space="preserve">Bain's international audience encounter native content in the publisher newsfeed that clicks out to long form content within the publisher environment. Article page is 100% SOV. </t>
    </r>
  </si>
  <si>
    <t>(Brazil – Sao Paolo &amp; Rio) (Mexico – Mex City &amp; Monterrey) (Chile – Santiago), UK, Germany, Saudi Arabia, France and Italy, Spain, Sweden, Switzerland, Denmark and Austria. Australia, Singapore, India, Hong Kong, Japan, South Korea, China</t>
  </si>
  <si>
    <r>
      <rPr>
        <rFont val="Calibri"/>
        <b/>
        <color theme="1"/>
        <sz val="11.0"/>
      </rPr>
      <t xml:space="preserve">Native Article North America Package: Article 2
</t>
    </r>
    <r>
      <rPr>
        <rFont val="Calibri"/>
        <b val="0"/>
        <i/>
        <color theme="1"/>
        <sz val="11.0"/>
      </rPr>
      <t>Bain's audience encounters native content in the publisher newsfeed that clicks out to long form content within the publisher environment. Article page is 100% SOV.</t>
    </r>
  </si>
  <si>
    <r>
      <rPr>
        <rFont val="Calibri"/>
        <b/>
        <color theme="1"/>
        <sz val="11.0"/>
      </rPr>
      <t xml:space="preserve">Native Article International Package: Article 2
</t>
    </r>
    <r>
      <rPr>
        <rFont val="Calibri"/>
        <b val="0"/>
        <i/>
        <color theme="1"/>
        <sz val="11.0"/>
      </rPr>
      <t xml:space="preserve">Bain's international audience encounter native content in the publisher newsfeed that clicks out to long form content within the publisher environment. Article page is 100% SOV. </t>
    </r>
  </si>
  <si>
    <r>
      <rPr>
        <rFont val="Calibri"/>
        <b/>
        <color theme="1"/>
        <sz val="11.0"/>
      </rPr>
      <t xml:space="preserve">Native Article North America Package: Article 3
</t>
    </r>
    <r>
      <rPr>
        <rFont val="Calibri"/>
        <b val="0"/>
        <i/>
        <color theme="1"/>
        <sz val="11.0"/>
      </rPr>
      <t>Bain's audience encounters native content in the publisher newsfeed that clicks out to long form content within the publisher environment. Article page is 100% SOV.</t>
    </r>
  </si>
  <si>
    <r>
      <rPr>
        <rFont val="Calibri"/>
        <b/>
        <color theme="1"/>
        <sz val="11.0"/>
      </rPr>
      <t xml:space="preserve">Native Article International Package: Article 3
</t>
    </r>
    <r>
      <rPr>
        <rFont val="Calibri"/>
        <b val="0"/>
        <i/>
        <color theme="1"/>
        <sz val="11.0"/>
      </rPr>
      <t xml:space="preserve">Bain's international audience encounter native content in the publisher newsfeed that clicks out to long form content within the publisher environment. Article page is 100% SOV. </t>
    </r>
  </si>
  <si>
    <r>
      <rPr>
        <rFont val="Calibri"/>
        <b/>
        <color theme="1"/>
        <sz val="11.0"/>
      </rPr>
      <t xml:space="preserve">Native Article North America Package: Article 4
</t>
    </r>
    <r>
      <rPr>
        <rFont val="Calibri"/>
        <b val="0"/>
        <i/>
        <color theme="1"/>
        <sz val="11.0"/>
      </rPr>
      <t>Bain's audience encounters native content in the publisher newsfeed that clicks out to long form content within the publisher environment. Article page is 100% SOV.</t>
    </r>
  </si>
  <si>
    <r>
      <rPr>
        <rFont val="Calibri"/>
        <b/>
        <color theme="1"/>
        <sz val="11.0"/>
      </rPr>
      <t xml:space="preserve">Native Article International Package: Article 4
</t>
    </r>
    <r>
      <rPr>
        <rFont val="Calibri"/>
        <b val="0"/>
        <i/>
        <color theme="1"/>
        <sz val="11.0"/>
      </rPr>
      <t xml:space="preserve">Bain's international audience encounter native content in the publisher newsfeed that clicks out to long form content within the publisher environment. Article page is 100% SOV. </t>
    </r>
  </si>
  <si>
    <r>
      <rPr>
        <rFont val="Calibri"/>
        <b/>
        <color theme="1"/>
        <sz val="11.0"/>
      </rPr>
      <t xml:space="preserve">Native Article North America Package: Article 5
</t>
    </r>
    <r>
      <rPr>
        <rFont val="Calibri"/>
        <b val="0"/>
        <i/>
        <color theme="1"/>
        <sz val="11.0"/>
      </rPr>
      <t>Bain's audience encounters native content in the publisher newsfeed that clicks out to long form content within the publisher environment. Article page is 100% SOV.</t>
    </r>
  </si>
  <si>
    <r>
      <rPr>
        <rFont val="Calibri"/>
        <b/>
        <color theme="1"/>
        <sz val="11.0"/>
      </rPr>
      <t xml:space="preserve">Native Article International Package: Article 5
</t>
    </r>
    <r>
      <rPr>
        <rFont val="Calibri"/>
        <b val="0"/>
        <i/>
        <color theme="1"/>
        <sz val="11.0"/>
      </rPr>
      <t xml:space="preserve">Bain's international audience encounter native content in the publisher newsfeed that clicks out to long form content within the publisher environment. Article page is 100% SOV. </t>
    </r>
  </si>
  <si>
    <r>
      <rPr>
        <rFont val="Calibri"/>
        <b/>
        <color theme="1"/>
        <sz val="11.0"/>
      </rPr>
      <t xml:space="preserve">Native Article North America Package: Article 6
</t>
    </r>
    <r>
      <rPr>
        <rFont val="Calibri"/>
        <b val="0"/>
        <i/>
        <color theme="1"/>
        <sz val="11.0"/>
      </rPr>
      <t>Bain's audience encounters native content in the publisher newsfeed that clicks out to long form content within the publisher environment. Article page is 100% SOV.</t>
    </r>
  </si>
  <si>
    <r>
      <rPr>
        <rFont val="Calibri"/>
        <b/>
        <color theme="1"/>
        <sz val="11.0"/>
      </rPr>
      <t xml:space="preserve">Native Article International Package: Article 6
</t>
    </r>
    <r>
      <rPr>
        <rFont val="Calibri"/>
        <b val="0"/>
        <i/>
        <color theme="1"/>
        <sz val="11.0"/>
      </rPr>
      <t xml:space="preserve">Bain's international audience encounter native content in the publisher newsfeed that clicks out to long form content within the publisher environment. Article page is 100% SOV. </t>
    </r>
  </si>
  <si>
    <r>
      <rPr>
        <rFont val="Calibri"/>
        <b/>
        <color theme="1"/>
        <sz val="11.0"/>
      </rPr>
      <t xml:space="preserve">Native Display ABM Package: Unit 1
</t>
    </r>
    <r>
      <rPr>
        <rFont val="Calibri"/>
        <b val="0"/>
        <i/>
        <color theme="1"/>
        <sz val="11.0"/>
      </rPr>
      <t xml:space="preserve">Custom Bombora Audience encounters native content in the publisher newsfeed that clicks out to long form content within the publisher environment. Article page is 100% SOV. </t>
    </r>
  </si>
  <si>
    <r>
      <rPr>
        <rFont val="Calibri"/>
        <b/>
        <color theme="1"/>
        <sz val="11.0"/>
      </rPr>
      <t xml:space="preserve">Native Display ABM Package: Unit 2
</t>
    </r>
    <r>
      <rPr>
        <rFont val="Calibri"/>
        <b val="0"/>
        <i/>
        <color theme="1"/>
        <sz val="11.0"/>
      </rPr>
      <t xml:space="preserve">Custom Bombora Audience encounters native content in the publisher newsfeed that clicks out to long form content within the publisher environment. Article page is 100% SOV. </t>
    </r>
  </si>
  <si>
    <t>*max 6 supplied articles</t>
  </si>
  <si>
    <t>Totals</t>
  </si>
  <si>
    <t>-</t>
  </si>
  <si>
    <t>Terms &amp; Conditions</t>
  </si>
  <si>
    <r>
      <rPr>
        <rFont val="Arial"/>
        <color theme="1"/>
        <sz val="11.0"/>
      </rPr>
      <t xml:space="preserve">This Insertion Order is governed by the IAB Standard Terms and Conditions for Internet Advertising for Media Buys One Year Less - Version 3.0. This IO will be governed by the laws of the State of California. Any claims, legal proceedings, or litigation arising in connection with this IO (including IAB Standard Terms and Conditions) will be brought solely in Los Angeles, California, and the parties consent to the jurisdiction of such courts. Agency and Advertiser (as applicable) agree to comply with Nativo’s Policies and Guidelines for Advertisers available at https://www.nativo.com/policies-and-guidelines.
</t>
    </r>
    <r>
      <rPr>
        <rFont val="Arial"/>
        <b/>
        <color theme="1"/>
        <sz val="11.0"/>
      </rPr>
      <t>Payment</t>
    </r>
    <r>
      <rPr>
        <rFont val="Arial"/>
        <color theme="1"/>
        <sz val="11.0"/>
      </rPr>
      <t xml:space="preserve">
Agency shall remit payment based upon net 30 terms. Nativo accounting department can be contacted at ar@nativo.net or address listed below.
</t>
    </r>
    <r>
      <rPr>
        <rFont val="Arial"/>
        <b/>
        <color theme="1"/>
        <sz val="11.0"/>
      </rPr>
      <t>Agreement and Consent:</t>
    </r>
    <r>
      <rPr>
        <rFont val="Arial"/>
        <color theme="1"/>
        <sz val="11.0"/>
      </rPr>
      <t xml:space="preserve"> Nativo Inc. and Agency hereby agree and consent to the foregoing Insertion Order. Agency may opt-out within 48-hours with written notice unless custom content production (value TBD) or the Canvas product (8K value) are involved; in which case the hard cost associated with the completed work will be invoiced to the Agency. If custom content production has not started then program is 100% cancellable w/o penalty of invoice.
Makegoods must be fullfilled within Calendar Year</t>
    </r>
  </si>
  <si>
    <t>Client Signature:</t>
  </si>
  <si>
    <t>Date:</t>
  </si>
  <si>
    <t>Client Name:</t>
  </si>
  <si>
    <t xml:space="preserve">Nativo Signature: </t>
  </si>
  <si>
    <t>Nativo Name:</t>
  </si>
  <si>
    <t>Overall Creative Messaging Plan</t>
  </si>
  <si>
    <t>Theme</t>
  </si>
  <si>
    <t>Creative Name (New)</t>
  </si>
  <si>
    <t>URL</t>
  </si>
  <si>
    <t>Special Notes</t>
  </si>
  <si>
    <t>Macro</t>
  </si>
  <si>
    <t>Macro_TariffUncertainty_300x250</t>
  </si>
  <si>
    <r>
      <rPr>
        <rFont val="&quot;Aptos Narrow&quot;, sans-serif"/>
        <color rgb="FF1155CC"/>
        <sz val="11.0"/>
        <u/>
      </rPr>
      <t>https://www.bain.com/insights/</t>
    </r>
    <r>
      <rPr>
        <rFont val="Aptos Narrow"/>
        <color rgb="FF0563C1"/>
        <sz val="11.0"/>
        <u/>
      </rPr>
      <t>tariffs0the0costs0of0inaction/</t>
    </r>
  </si>
  <si>
    <t>Macro_SupplyChain_300x600</t>
  </si>
  <si>
    <r>
      <rPr>
        <rFont val="&quot;Aptos Narrow&quot;, sans-serif"/>
        <color rgb="FF1155CC"/>
        <sz val="11.0"/>
        <u/>
      </rPr>
      <t>https://www.bain.com/</t>
    </r>
    <r>
      <rPr>
        <rFont val="Aptos Narrow"/>
        <color rgb="FF0563C1"/>
        <sz val="11.0"/>
        <u/>
      </rPr>
      <t>consulting0services/operations/supply0chain/</t>
    </r>
  </si>
  <si>
    <t>Macro_Headwinds_970x250</t>
  </si>
  <si>
    <r>
      <rPr>
        <rFont val="&quot;Aptos Narrow&quot;, sans-serif"/>
        <color rgb="FF1155CC"/>
        <sz val="11.0"/>
        <u/>
      </rPr>
      <t>https://www.bain.com/insights/</t>
    </r>
    <r>
      <rPr>
        <rFont val="Aptos Narrow"/>
        <color rgb="FF0563C1"/>
        <sz val="11.0"/>
        <u/>
      </rPr>
      <t>topics/volatility/</t>
    </r>
  </si>
  <si>
    <t>Macro_UncertaintyintoOpportunity_Folio</t>
  </si>
  <si>
    <r>
      <rPr>
        <rFont val="&quot;Aptos Narrow&quot;, sans-serif"/>
        <color rgb="FF1155CC"/>
        <sz val="11.0"/>
        <u/>
      </rPr>
      <t>https://www.bain.com/insights/</t>
    </r>
    <r>
      <rPr>
        <rFont val="Aptos Narrow"/>
        <color rgb="FF0563C1"/>
        <sz val="11.0"/>
        <u/>
      </rPr>
      <t>topics/volatility/</t>
    </r>
  </si>
  <si>
    <t>Foilio (1x1)</t>
  </si>
  <si>
    <t>Macro_Headwinds_Hero</t>
  </si>
  <si>
    <r>
      <rPr>
        <rFont val="&quot;Aptos Narrow&quot;, sans-serif"/>
        <color rgb="FF1155CC"/>
        <sz val="11.0"/>
        <u/>
      </rPr>
      <t>https://www.bain.com/insights/</t>
    </r>
    <r>
      <rPr>
        <rFont val="Aptos Narrow"/>
        <color rgb="FF0563C1"/>
        <sz val="11.0"/>
        <u/>
      </rPr>
      <t>topics/volatility/</t>
    </r>
  </si>
  <si>
    <t>Hero (1x1) 0 used for buyout</t>
  </si>
  <si>
    <t>AI</t>
  </si>
  <si>
    <t>AI_AIResults_300x250</t>
  </si>
  <si>
    <r>
      <rPr>
        <rFont val="&quot;Aptos Narrow&quot;, sans-serif"/>
        <color rgb="FF1155CC"/>
        <sz val="11.0"/>
        <u/>
      </rPr>
      <t>https://www.bain.com/vector0</t>
    </r>
    <r>
      <rPr>
        <rFont val="Aptos Narrow"/>
        <color rgb="FF0563C1"/>
        <sz val="11.0"/>
        <u/>
      </rPr>
      <t>digital/advanced0analytics/artificial0intelligence/</t>
    </r>
  </si>
  <si>
    <t>AI_AIPilotstoGrowth_300x600</t>
  </si>
  <si>
    <r>
      <rPr>
        <rFont val="&quot;Aptos Narrow&quot;, sans-serif"/>
        <color rgb="FF1155CC"/>
        <sz val="11.0"/>
        <u/>
      </rPr>
      <t>https://www.bain.com/vector0</t>
    </r>
    <r>
      <rPr>
        <rFont val="Aptos Narrow"/>
        <color rgb="FF0563C1"/>
        <sz val="11.0"/>
        <u/>
      </rPr>
      <t>digital/advanced0analytics/artificial0intelligence/</t>
    </r>
  </si>
  <si>
    <t>AI_WinningClientStories_970x250</t>
  </si>
  <si>
    <r>
      <rPr>
        <rFont val="&quot;Aptos Narrow&quot;, sans-serif"/>
        <color rgb="FF1155CC"/>
        <sz val="11.0"/>
        <u/>
      </rPr>
      <t>https://www.bain.com/client0</t>
    </r>
    <r>
      <rPr>
        <rFont val="Aptos Narrow"/>
        <color rgb="FF0563C1"/>
        <sz val="11.0"/>
        <u/>
      </rPr>
      <t>results/ai/</t>
    </r>
  </si>
  <si>
    <r>
      <rPr>
        <rFont val="&quot;Aptos Narrow&quot;, sans-serif"/>
        <color rgb="FF1155CC"/>
        <sz val="11.0"/>
        <u/>
      </rPr>
      <t>https://www.bain.com/insights/</t>
    </r>
    <r>
      <rPr>
        <rFont val="Aptos Narrow"/>
        <color rgb="FF0563C1"/>
        <sz val="11.0"/>
        <u/>
      </rPr>
      <t>tariffs0the0costs0of0inaction/</t>
    </r>
  </si>
  <si>
    <r>
      <rPr>
        <rFont val="&quot;Aptos Narrow&quot;, sans-serif"/>
        <color rgb="FF1155CC"/>
        <sz val="11.0"/>
        <u/>
      </rPr>
      <t>https://www.bain.com/</t>
    </r>
    <r>
      <rPr>
        <rFont val="Aptos Narrow"/>
        <color rgb="FF0563C1"/>
        <sz val="11.0"/>
        <u/>
      </rPr>
      <t>consulting0services/operations/supply0chain/</t>
    </r>
  </si>
  <si>
    <t>Macro_AgilityUncertainty_ResponsiveBillboard</t>
  </si>
  <si>
    <r>
      <rPr>
        <rFont val="&quot;Aptos Narrow&quot;, sans-serif"/>
        <color rgb="FF1155CC"/>
        <sz val="11.0"/>
        <u/>
      </rPr>
      <t>https://www.bain.com/insights/</t>
    </r>
    <r>
      <rPr>
        <rFont val="Aptos Narrow"/>
        <color rgb="FF0563C1"/>
        <sz val="11.0"/>
        <u/>
      </rPr>
      <t>topics/volatility/</t>
    </r>
  </si>
  <si>
    <t>Responsive Billboard (1x1)</t>
  </si>
  <si>
    <t>Macro_AgilityUncertainty_Interscroller</t>
  </si>
  <si>
    <r>
      <rPr>
        <rFont val="&quot;Aptos Narrow&quot;, sans-serif"/>
        <color rgb="FF1155CC"/>
        <sz val="11.0"/>
        <u/>
      </rPr>
      <t>https://www.bain.com/insights/</t>
    </r>
    <r>
      <rPr>
        <rFont val="Aptos Narrow"/>
        <color rgb="FF0563C1"/>
        <sz val="11.0"/>
        <u/>
      </rPr>
      <t>topics/volatility/</t>
    </r>
  </si>
  <si>
    <t>Interscroller (1x1)</t>
  </si>
  <si>
    <t>FT Newsletter Benchmarks</t>
  </si>
  <si>
    <t>Newswrap is sent every Monday, Wednesday and Thursday. As of today (April 16) there are 48,809 subscribers to the newsletter.</t>
  </si>
  <si>
    <t>The verifiable open rate (April 1 - April 13th) is 35%. This is the ratio of unique opens versus unique deliveries (sends minus bounced sends). This metric excludes Mail Privacy Protection opens as these are unreliable. It also excludes from the denominator any sends where Mail Privacy Protection opens are the only opens recorded.</t>
  </si>
  <si>
    <t>Open rate benchmark (Last 90 days) 36%</t>
  </si>
  <si>
    <t>Benchmark subscribers (Last 90 days) 46,289</t>
  </si>
  <si>
    <t>Benchmark emails delivered (Last 90 days) 44,740</t>
  </si>
  <si>
    <t>The newsletter display ad CTR benchmark is 0.02%</t>
  </si>
  <si>
    <t>.</t>
  </si>
  <si>
    <t>BRAND</t>
  </si>
  <si>
    <t>esure</t>
  </si>
  <si>
    <t>CAMPAIGN</t>
  </si>
  <si>
    <t>Brand Relaunch</t>
  </si>
  <si>
    <t>PERIOD COVERED</t>
  </si>
  <si>
    <t>Aug 2024 0 Dec 2025</t>
  </si>
  <si>
    <t>Campaign Detail</t>
  </si>
  <si>
    <t>Estimated Delivery vs BeSures</t>
  </si>
  <si>
    <t>Estimated Costs^</t>
  </si>
  <si>
    <t>Comms Layer</t>
  </si>
  <si>
    <t>Media</t>
  </si>
  <si>
    <t>Channel Role</t>
  </si>
  <si>
    <t xml:space="preserve">Summary </t>
  </si>
  <si>
    <t>Example Platforms / Partners</t>
  </si>
  <si>
    <t xml:space="preserve"> Impacts Guide (000's)</t>
  </si>
  <si>
    <t>GRPs Guide</t>
  </si>
  <si>
    <t>Cost per Rating</t>
  </si>
  <si>
    <t>CPT/CPM</t>
  </si>
  <si>
    <t>Gross</t>
  </si>
  <si>
    <t>Commission</t>
  </si>
  <si>
    <t>Net</t>
  </si>
  <si>
    <t>Client</t>
  </si>
  <si>
    <t>Total Client (inc ASBOF)</t>
  </si>
  <si>
    <t>August</t>
  </si>
  <si>
    <t>October</t>
  </si>
  <si>
    <t>February</t>
  </si>
  <si>
    <t>April</t>
  </si>
  <si>
    <t>150Jul</t>
  </si>
  <si>
    <t>220Jul</t>
  </si>
  <si>
    <t>290Jul</t>
  </si>
  <si>
    <t>50Aug</t>
  </si>
  <si>
    <t>120Aug</t>
  </si>
  <si>
    <r>
      <rPr>
        <rFont val="Inter Tight"/>
        <b/>
        <color rgb="FF000000"/>
        <sz val="12.0"/>
      </rPr>
      <t xml:space="preserve">Potential Sheilas' Wheels
</t>
    </r>
    <r>
      <rPr>
        <rFont val="Inter Tight"/>
        <color rgb="FF000000"/>
        <sz val="12.0"/>
      </rPr>
      <t>launch window 0 TBA</t>
    </r>
  </si>
  <si>
    <r>
      <rPr>
        <rFont val="Inter Tight"/>
        <b/>
        <color rgb="FF000000"/>
        <sz val="12.0"/>
      </rPr>
      <t>Potential Sheilas' Wheels</t>
    </r>
    <r>
      <rPr>
        <rFont val="Inter Tight"/>
        <color rgb="FF000000"/>
        <sz val="12.0"/>
      </rPr>
      <t xml:space="preserve"> 
Maintenance burst 0 TBA</t>
    </r>
  </si>
  <si>
    <r>
      <rPr>
        <rFont val="Inter Tight"/>
        <b/>
        <color rgb="FFFFFFFF"/>
        <sz val="18.0"/>
      </rPr>
      <t>Fame</t>
    </r>
    <r>
      <rPr>
        <rFont val="Inter Tight"/>
        <color rgb="FFFFFFFF"/>
        <sz val="12.0"/>
      </rPr>
      <t xml:space="preserve">
Rapid awareness build
"Scream onto screens"</t>
    </r>
  </si>
  <si>
    <t>Cinema</t>
  </si>
  <si>
    <t>Scale, stature, stretch reach</t>
  </si>
  <si>
    <t>Line0by0line upweights,
based on audience location</t>
  </si>
  <si>
    <t>Target family horror releases
(DCM partnership)</t>
  </si>
  <si>
    <t>BeSures / Priority POGO</t>
  </si>
  <si>
    <t>Outdoor</t>
  </si>
  <si>
    <t>Stature roadside formats</t>
  </si>
  <si>
    <t>TV</t>
  </si>
  <si>
    <t xml:space="preserve">Reach &amp; frequency foundation </t>
  </si>
  <si>
    <t>Line0by0line TV plan; 
incl. contextual placement and blip0verts at launch</t>
  </si>
  <si>
    <t>Sky, ITV, C4, C5,
(I'm a Celeb, GBBO)</t>
  </si>
  <si>
    <t>BeSure Families
(Demo 35054)</t>
  </si>
  <si>
    <t xml:space="preserve">Dramatise the scream </t>
  </si>
  <si>
    <t>"Scream season"; 
tactical placement / sponsorship of family horror</t>
  </si>
  <si>
    <t>Sky Movies, Film4, ITV2</t>
  </si>
  <si>
    <t>VOD / CTV</t>
  </si>
  <si>
    <t>Reach &amp; frequency stretch</t>
  </si>
  <si>
    <t>Audience0led plan, 
incl. contextual placements</t>
  </si>
  <si>
    <t>ITVX, C4</t>
  </si>
  <si>
    <t>Audio</t>
  </si>
  <si>
    <t>Creating 'Deer Worms'
(cement the sonics)</t>
  </si>
  <si>
    <t>High frequency airtime</t>
  </si>
  <si>
    <t>Classic, Smooth, Heart</t>
  </si>
  <si>
    <t>BeSure Families / POGO</t>
  </si>
  <si>
    <t>Drivetime With Deer
(Hero Promotion / Partnership)</t>
  </si>
  <si>
    <r>
      <rPr>
        <rFont val="Inter Tight"/>
        <color rgb="FF000000"/>
        <sz val="12.0"/>
      </rPr>
      <t xml:space="preserve">Heart Network &amp; Podcasts
</t>
    </r>
    <r>
      <rPr>
        <rFont val="Inter Tight"/>
        <color rgb="FF000000"/>
        <sz val="9.0"/>
      </rPr>
      <t>(Part of a wider Global partnership)</t>
    </r>
  </si>
  <si>
    <t>Aqua</t>
  </si>
  <si>
    <t>Brand</t>
  </si>
  <si>
    <t>PLANNED</t>
  </si>
  <si>
    <t>July 2024 0 Feb 2025</t>
  </si>
  <si>
    <t>BOOKED</t>
  </si>
  <si>
    <t>VERSION</t>
  </si>
  <si>
    <t>STATUS</t>
  </si>
  <si>
    <t>VERSION DATE</t>
  </si>
  <si>
    <t>01.07.24</t>
  </si>
  <si>
    <t>Estimated Target Audience Delivery</t>
  </si>
  <si>
    <t>Estimated Adults 
Delivery</t>
  </si>
  <si>
    <t>Channel</t>
  </si>
  <si>
    <t>Saleshouse</t>
  </si>
  <si>
    <t>Station</t>
  </si>
  <si>
    <t>Share</t>
  </si>
  <si>
    <t>Creative</t>
  </si>
  <si>
    <t>Format</t>
  </si>
  <si>
    <t>Creative rotation</t>
  </si>
  <si>
    <t>Targeting / Audience Detail</t>
  </si>
  <si>
    <t>Impressions / Impacts (000s)</t>
  </si>
  <si>
    <t>CPT</t>
  </si>
  <si>
    <t>Media Cost (Inc VAt + BASBOF)</t>
  </si>
  <si>
    <t>Video</t>
  </si>
  <si>
    <t>BVOD</t>
  </si>
  <si>
    <t>ITV</t>
  </si>
  <si>
    <t>ITVx</t>
  </si>
  <si>
    <t xml:space="preserve">Brand </t>
  </si>
  <si>
    <t>30"</t>
  </si>
  <si>
    <t>100% 30"</t>
  </si>
  <si>
    <t>FSS Group C,D,I</t>
  </si>
  <si>
    <t>Xxxx</t>
  </si>
  <si>
    <t>Sky</t>
  </si>
  <si>
    <t>Sky VoD 0 All of Sky owned content</t>
  </si>
  <si>
    <t>Channel 4</t>
  </si>
  <si>
    <t>All4</t>
  </si>
  <si>
    <t>FSS Group C,D,I proxy</t>
  </si>
  <si>
    <t>FORECAST DELIVERY</t>
  </si>
  <si>
    <t>XXXXXXX</t>
  </si>
  <si>
    <t>Xxxxxx</t>
  </si>
  <si>
    <t xml:space="preserve">All plans subject to market conditions at time of approval </t>
  </si>
  <si>
    <t>^ Includes agency commission; 3% for broadcast media, and 6% for digital / performance media</t>
  </si>
</sst>
</file>

<file path=xl/styles.xml><?xml version="1.0" encoding="utf-8"?>
<styleSheet xmlns="http://schemas.openxmlformats.org/spreadsheetml/2006/main" xmlns:x14ac="http://schemas.microsoft.com/office/spreadsheetml/2009/9/ac" xmlns:mc="http://schemas.openxmlformats.org/markup-compatibility/2006">
  <numFmts count="26">
    <numFmt numFmtId="164" formatCode="[$$]#,##0.00"/>
    <numFmt numFmtId="165" formatCode="&quot;$&quot;#,##0.00"/>
    <numFmt numFmtId="166" formatCode="&quot;$&quot;#,##0.00_);[Red]\(&quot;$&quot;#,##0.00\)"/>
    <numFmt numFmtId="167" formatCode="mm&quot;/&quot;dd&quot;/&quot;yy"/>
    <numFmt numFmtId="168" formatCode="_(* #,##0_);_(* \(#,##0\);_(* &quot;-&quot;??_);_(@_)"/>
    <numFmt numFmtId="169" formatCode="dd/MM/yyyy"/>
    <numFmt numFmtId="170" formatCode="m/d/yyyy"/>
    <numFmt numFmtId="171" formatCode="m/d/yy"/>
    <numFmt numFmtId="172" formatCode="D/M/YYYY"/>
    <numFmt numFmtId="173" formatCode="_-[$$-409]* #,##0.00_ ;_-[$$-409]* \-#,##0.00\ ;_-[$$-409]* &quot;-&quot;??_ ;_-@_ "/>
    <numFmt numFmtId="174" formatCode="_(&quot;$&quot;* #,##0.00_);_(&quot;$&quot;* \(#,##0.00\);_(&quot;$&quot;* &quot;-&quot;??_);_(@_)"/>
    <numFmt numFmtId="175" formatCode="&quot;$&quot;#,##0_);[Red]\(&quot;$&quot;#,##0\)"/>
    <numFmt numFmtId="176" formatCode="d/m/yyyy"/>
    <numFmt numFmtId="177" formatCode="_-* #,##0_-;\-* #,##0_-;_-* &quot;-&quot;??_-;_-@"/>
    <numFmt numFmtId="178" formatCode="dd/mm/yy"/>
    <numFmt numFmtId="179" formatCode="_(* #,##0.00_);_(* \(#,##0.00\);_(* &quot;-&quot;??_);_(@_)"/>
    <numFmt numFmtId="180" formatCode="_([$$-409]* #,##0.00_);_([$$-409]* \(#,##0.00\);_([$$-409]* &quot;-&quot;??_);_(@_)"/>
    <numFmt numFmtId="181" formatCode="0.000"/>
    <numFmt numFmtId="182" formatCode="_-[$£-809]* #,##0.00_-;\-[$£-809]* #,##0.00_-;_-[$£-809]* &quot;-&quot;??_-;_-@"/>
    <numFmt numFmtId="183" formatCode="[$£]#,##0.00"/>
    <numFmt numFmtId="184" formatCode="[$£-452]#,##0.00"/>
    <numFmt numFmtId="185" formatCode="mm/dd/yyyy"/>
    <numFmt numFmtId="186" formatCode="mmmm yyyy"/>
    <numFmt numFmtId="187" formatCode="[$£-809]#,##0.00"/>
    <numFmt numFmtId="188" formatCode="[$£-809]#,##0"/>
    <numFmt numFmtId="189" formatCode="[$$]#,##0"/>
  </numFmts>
  <fonts count="114">
    <font>
      <sz val="10.0"/>
      <color rgb="FF000000"/>
      <name val="Arial"/>
      <scheme val="minor"/>
    </font>
    <font>
      <sz val="10.0"/>
      <color theme="1"/>
      <name val="Arial"/>
      <scheme val="minor"/>
    </font>
    <font>
      <color theme="1"/>
      <name val="Arial"/>
      <scheme val="minor"/>
    </font>
    <font>
      <b/>
      <color rgb="FFFFFFFF"/>
      <name val="Arial"/>
      <scheme val="minor"/>
    </font>
    <font>
      <b/>
      <sz val="10.0"/>
      <color rgb="FFFFFFFF"/>
      <name val="Arial"/>
      <scheme val="minor"/>
    </font>
    <font>
      <b/>
      <sz val="11.0"/>
      <color rgb="FFFFFFFF"/>
      <name val="Arial"/>
      <scheme val="minor"/>
    </font>
    <font>
      <b/>
      <sz val="11.0"/>
      <color theme="1"/>
      <name val="Arial"/>
      <scheme val="minor"/>
    </font>
    <font>
      <b/>
      <color theme="1"/>
      <name val="Arial"/>
      <scheme val="minor"/>
    </font>
    <font>
      <b/>
      <sz val="10.0"/>
      <color theme="1"/>
      <name val="Arial"/>
      <scheme val="minor"/>
    </font>
    <font>
      <sz val="10.0"/>
      <color theme="1"/>
      <name val="Arial"/>
    </font>
    <font>
      <sz val="11.0"/>
      <color theme="1"/>
      <name val="Arial"/>
      <scheme val="minor"/>
    </font>
    <font>
      <color theme="1"/>
      <name val="Calibri"/>
    </font>
    <font>
      <sz val="11.0"/>
      <color rgb="FF000000"/>
      <name val="Calibri"/>
    </font>
    <font>
      <sz val="11.0"/>
      <color theme="1"/>
      <name val="Calibri"/>
    </font>
    <font>
      <color rgb="FFFFFFFF"/>
      <name val="Arial"/>
      <scheme val="minor"/>
    </font>
    <font>
      <sz val="11.0"/>
      <color rgb="FFFFFFFF"/>
      <name val="Arial"/>
      <scheme val="minor"/>
    </font>
    <font>
      <color theme="1"/>
      <name val="Arial"/>
    </font>
    <font>
      <b/>
      <sz val="12.0"/>
      <color theme="1"/>
      <name val="Calibri"/>
    </font>
    <font>
      <b/>
      <sz val="11.0"/>
      <color theme="1"/>
      <name val="Calibri"/>
    </font>
    <font>
      <u/>
      <sz val="11.0"/>
      <color rgb="FF0563C1"/>
      <name val="Calibri"/>
    </font>
    <font>
      <u/>
      <sz val="11.0"/>
      <color rgb="FF0563C1"/>
      <name val="Calibri"/>
    </font>
    <font>
      <b/>
      <sz val="9.0"/>
      <color rgb="FFFFFFFF"/>
      <name val="Calibri"/>
    </font>
    <font>
      <b/>
      <sz val="9.0"/>
      <color theme="1"/>
      <name val="Calibri"/>
    </font>
    <font>
      <sz val="9.0"/>
      <color theme="1"/>
      <name val="Calibri"/>
    </font>
    <font>
      <i/>
      <sz val="9.0"/>
      <color theme="1"/>
      <name val="Calibri"/>
    </font>
    <font>
      <strike/>
      <sz val="11.0"/>
      <color theme="1"/>
      <name val="Calibri"/>
    </font>
    <font>
      <strike/>
      <sz val="9.0"/>
      <color theme="1"/>
      <name val="Calibri"/>
    </font>
    <font/>
    <font>
      <b/>
      <sz val="11.0"/>
      <color rgb="FFFFFFFF"/>
      <name val="Calibri"/>
    </font>
    <font>
      <u/>
      <sz val="11.0"/>
      <color theme="1"/>
      <name val="Calibri"/>
    </font>
    <font>
      <u/>
      <sz val="11.0"/>
      <color theme="1"/>
      <name val="Calibri"/>
    </font>
    <font>
      <u/>
      <sz val="11.0"/>
      <color theme="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u/>
      <sz val="11.0"/>
      <color rgb="FF0563C1"/>
      <name val="Calibri"/>
    </font>
    <font>
      <b/>
      <sz val="11.0"/>
      <color rgb="FF0066CC"/>
      <name val="Calibri"/>
    </font>
    <font>
      <b/>
      <sz val="18.0"/>
      <color theme="1"/>
      <name val="Calibri"/>
    </font>
    <font>
      <b/>
      <sz val="12.0"/>
      <color rgb="FFFFFFFF"/>
      <name val="Calibri"/>
    </font>
    <font>
      <i/>
      <u/>
      <sz val="11.0"/>
      <color rgb="FF1155CC"/>
      <name val="Calibri"/>
    </font>
    <font>
      <i/>
      <sz val="11.0"/>
      <color theme="1"/>
      <name val="Calibri"/>
    </font>
    <font>
      <i/>
      <u/>
      <sz val="11.0"/>
      <color rgb="FF0563C1"/>
      <name val="Calibri"/>
    </font>
    <font>
      <i/>
      <u/>
      <sz val="11.0"/>
      <color rgb="FF1155CC"/>
      <name val="Calibri"/>
    </font>
    <font>
      <b/>
      <sz val="11.0"/>
      <color rgb="FF385623"/>
      <name val="Calibri"/>
    </font>
    <font>
      <sz val="11.0"/>
      <color rgb="FF222222"/>
      <name val="Calibri"/>
    </font>
    <font>
      <b/>
      <sz val="14.0"/>
      <color rgb="FFFFFFFF"/>
      <name val="Calibri"/>
    </font>
    <font>
      <i/>
      <u/>
      <sz val="11.0"/>
      <color rgb="FF0563C1"/>
      <name val="Calibri"/>
    </font>
    <font>
      <i/>
      <u/>
      <sz val="11.0"/>
      <color rgb="FF0563C1"/>
      <name val="Calibri"/>
    </font>
    <font>
      <b/>
      <sz val="12.0"/>
      <color theme="0"/>
      <name val="Calibri"/>
    </font>
    <font>
      <b/>
      <sz val="11.0"/>
      <color theme="0"/>
      <name val="Calibri"/>
    </font>
    <font>
      <b/>
      <sz val="14.0"/>
      <color theme="1"/>
      <name val="Calibri"/>
    </font>
    <font>
      <b/>
      <u/>
      <sz val="14.0"/>
      <color rgb="FFF09200"/>
      <name val="Calibri"/>
    </font>
    <font>
      <b/>
      <sz val="14.0"/>
      <color rgb="FFFFFFFF"/>
      <name val="Arial"/>
    </font>
    <font>
      <b/>
      <sz val="12.0"/>
      <color rgb="FF741B47"/>
      <name val="Arial"/>
    </font>
    <font>
      <b/>
      <sz val="12.0"/>
      <color rgb="FFFFFFFF"/>
      <name val="Arial"/>
    </font>
    <font>
      <b/>
      <color rgb="FFFFFFFF"/>
      <name val="Arial"/>
    </font>
    <font>
      <b/>
      <color theme="1"/>
      <name val="Arial"/>
    </font>
    <font>
      <b/>
      <u/>
      <color rgb="FF0000FF"/>
      <name val="Arial"/>
    </font>
    <font>
      <sz val="12.0"/>
      <color theme="1"/>
      <name val="Calibri"/>
    </font>
    <font>
      <b/>
      <sz val="13.0"/>
      <color theme="1"/>
      <name val="Calibri"/>
    </font>
    <font>
      <b/>
      <u/>
      <sz val="11.0"/>
      <color theme="1"/>
      <name val="Swis721 lt bt"/>
    </font>
    <font>
      <sz val="11.0"/>
      <color theme="1"/>
      <name val="Swis721 lt bt"/>
    </font>
    <font>
      <b/>
      <sz val="14.0"/>
      <color rgb="FFFFFFFF"/>
      <name val="Aptos Narrow"/>
    </font>
    <font>
      <sz val="11.0"/>
      <color theme="1"/>
      <name val="Aptos Narrow"/>
    </font>
    <font>
      <u/>
      <sz val="11.0"/>
      <color rgb="FF0563C1"/>
      <name val="Aptos Narrow"/>
    </font>
    <font>
      <u/>
      <sz val="11.0"/>
      <color rgb="FF0563C1"/>
      <name val="Aptos Narrow"/>
    </font>
    <font>
      <u/>
      <sz val="11.0"/>
      <color rgb="FF0563C1"/>
      <name val="Aptos Narrow"/>
    </font>
    <font>
      <u/>
      <sz val="11.0"/>
      <color rgb="FF0563C1"/>
      <name val="Aptos Narrow"/>
    </font>
    <font>
      <u/>
      <sz val="11.0"/>
      <color rgb="FF0563C1"/>
      <name val="Aptos Narrow"/>
    </font>
    <font>
      <u/>
      <sz val="11.0"/>
      <color rgb="FF0563C1"/>
      <name val="Aptos Narrow"/>
    </font>
    <font>
      <u/>
      <sz val="11.0"/>
      <color rgb="FF0563C1"/>
      <name val="Aptos Narrow"/>
    </font>
    <font>
      <u/>
      <sz val="11.0"/>
      <color rgb="FF0563C1"/>
      <name val="Aptos Narrow"/>
    </font>
    <font>
      <color rgb="FF222222"/>
      <name val="Arial"/>
    </font>
    <font>
      <sz val="12.0"/>
      <color theme="1"/>
      <name val="Inter Tight"/>
    </font>
    <font>
      <sz val="12.0"/>
      <color theme="1"/>
      <name val="Inter"/>
    </font>
    <font>
      <b/>
      <sz val="12.0"/>
      <color theme="1"/>
      <name val="Inter Tight"/>
    </font>
    <font>
      <color theme="1"/>
      <name val="Inter Tight"/>
    </font>
    <font>
      <sz val="11.0"/>
      <color theme="1"/>
      <name val="Inter Tight"/>
    </font>
    <font>
      <sz val="17.0"/>
      <color rgb="FFFF0000"/>
      <name val="Inter Tight"/>
    </font>
    <font>
      <i/>
      <sz val="12.0"/>
      <color theme="1"/>
      <name val="Inter Tight"/>
    </font>
    <font>
      <i/>
      <sz val="12.0"/>
      <color theme="1"/>
      <name val="Inter"/>
    </font>
    <font>
      <b/>
      <sz val="14.0"/>
      <color rgb="FFFFFFFF"/>
      <name val="Inter Tight"/>
    </font>
    <font>
      <b/>
      <sz val="14.0"/>
      <color theme="1"/>
      <name val="Inter Tight"/>
    </font>
    <font>
      <b/>
      <sz val="13.0"/>
      <color theme="1"/>
      <name val="Inter Tight"/>
    </font>
    <font>
      <b/>
      <sz val="12.0"/>
      <color theme="1"/>
      <name val="Inter"/>
    </font>
    <font>
      <sz val="7.0"/>
      <color theme="1"/>
      <name val="Inter Tight"/>
    </font>
    <font>
      <sz val="5.0"/>
      <color theme="1"/>
      <name val="Inter Tight"/>
    </font>
    <font>
      <sz val="5.0"/>
      <color theme="1"/>
      <name val="Inter"/>
    </font>
    <font>
      <b/>
      <sz val="17.0"/>
      <color theme="1"/>
      <name val="Inter"/>
    </font>
    <font>
      <sz val="12.0"/>
      <color rgb="FF000000"/>
      <name val="Inter Tight"/>
    </font>
    <font>
      <sz val="12.0"/>
      <color rgb="FF000000"/>
      <name val="Inter"/>
    </font>
    <font>
      <sz val="12.0"/>
      <color rgb="FFFFFFFF"/>
      <name val="Inter Tight"/>
    </font>
    <font>
      <b/>
      <sz val="14.0"/>
      <color rgb="FF000000"/>
      <name val="Inter Tight"/>
    </font>
    <font>
      <sz val="13.0"/>
      <color rgb="FF000000"/>
      <name val="Inter Tight"/>
    </font>
    <font>
      <b/>
      <sz val="12.0"/>
      <color rgb="FF000000"/>
      <name val="Inter Tight"/>
    </font>
    <font>
      <color rgb="FF000000"/>
      <name val="Inter Tight"/>
    </font>
    <font>
      <sz val="12.0"/>
      <color rgb="FFFFFFFF"/>
      <name val="Inter"/>
    </font>
    <font>
      <b/>
      <sz val="10.0"/>
      <color rgb="FF000000"/>
      <name val="Arial"/>
      <scheme val="minor"/>
    </font>
    <font>
      <b/>
      <sz val="10.0"/>
      <color rgb="FF000000"/>
      <name val="Inter"/>
    </font>
    <font>
      <b/>
      <sz val="11.0"/>
      <color theme="1"/>
      <name val="Inter Tight"/>
    </font>
    <font>
      <sz val="14.0"/>
      <color rgb="FF000000"/>
      <name val="Inter Tight"/>
    </font>
    <font>
      <b/>
      <sz val="17.0"/>
      <color theme="1"/>
      <name val="Inter Tight"/>
    </font>
    <font>
      <sz val="14.0"/>
      <color theme="1"/>
      <name val="Inter Tight"/>
    </font>
    <font>
      <b/>
      <sz val="14.0"/>
      <color theme="0"/>
      <name val="Inter Tight"/>
    </font>
    <font>
      <sz val="14.0"/>
      <color theme="0"/>
      <name val="Inter Tight"/>
    </font>
    <font>
      <sz val="14.0"/>
      <color theme="1"/>
      <name val="Inter"/>
    </font>
    <font>
      <b/>
      <sz val="15.0"/>
      <color rgb="FF000000"/>
      <name val="Inter Tight"/>
    </font>
    <font>
      <sz val="15.0"/>
      <color rgb="FF000000"/>
      <name val="Inter Tight"/>
    </font>
    <font>
      <sz val="13.0"/>
      <color theme="1"/>
      <name val="Inter Tight"/>
    </font>
  </fonts>
  <fills count="36">
    <fill>
      <patternFill patternType="none"/>
    </fill>
    <fill>
      <patternFill patternType="lightGray"/>
    </fill>
    <fill>
      <patternFill patternType="solid">
        <fgColor theme="4"/>
        <bgColor theme="4"/>
      </patternFill>
    </fill>
    <fill>
      <patternFill patternType="solid">
        <fgColor rgb="FFB7B7B7"/>
        <bgColor rgb="FFB7B7B7"/>
      </patternFill>
    </fill>
    <fill>
      <patternFill patternType="solid">
        <fgColor theme="5"/>
        <bgColor theme="5"/>
      </patternFill>
    </fill>
    <fill>
      <patternFill patternType="solid">
        <fgColor theme="1"/>
        <bgColor theme="1"/>
      </patternFill>
    </fill>
    <fill>
      <patternFill patternType="solid">
        <fgColor rgb="FF000000"/>
        <bgColor rgb="FF000000"/>
      </patternFill>
    </fill>
    <fill>
      <patternFill patternType="solid">
        <fgColor theme="6"/>
        <bgColor theme="6"/>
      </patternFill>
    </fill>
    <fill>
      <patternFill patternType="solid">
        <fgColor rgb="FFFF9900"/>
        <bgColor rgb="FFFF9900"/>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
      <patternFill patternType="solid">
        <fgColor rgb="FFC00000"/>
        <bgColor rgb="FFC00000"/>
      </patternFill>
    </fill>
    <fill>
      <patternFill patternType="solid">
        <fgColor rgb="FF595959"/>
        <bgColor rgb="FF595959"/>
      </patternFill>
    </fill>
    <fill>
      <patternFill patternType="solid">
        <fgColor rgb="FFC9DAF8"/>
        <bgColor rgb="FFC9DAF8"/>
      </patternFill>
    </fill>
    <fill>
      <patternFill patternType="solid">
        <fgColor rgb="FFD9D9D9"/>
        <bgColor rgb="FFD9D9D9"/>
      </patternFill>
    </fill>
    <fill>
      <patternFill patternType="solid">
        <fgColor rgb="FFFFFF00"/>
        <bgColor rgb="FFFFFF00"/>
      </patternFill>
    </fill>
    <fill>
      <patternFill patternType="solid">
        <fgColor rgb="FFD9D2E9"/>
        <bgColor rgb="FFD9D2E9"/>
      </patternFill>
    </fill>
    <fill>
      <patternFill patternType="solid">
        <fgColor rgb="FFFCE5CD"/>
        <bgColor rgb="FFFCE5CD"/>
      </patternFill>
    </fill>
    <fill>
      <patternFill patternType="solid">
        <fgColor rgb="FFE2EFD9"/>
        <bgColor rgb="FFE2EFD9"/>
      </patternFill>
    </fill>
    <fill>
      <patternFill patternType="solid">
        <fgColor rgb="FFA4C2F4"/>
        <bgColor rgb="FFA4C2F4"/>
      </patternFill>
    </fill>
    <fill>
      <patternFill patternType="solid">
        <fgColor rgb="FF00FFFF"/>
        <bgColor rgb="FF00FFFF"/>
      </patternFill>
    </fill>
    <fill>
      <patternFill patternType="solid">
        <fgColor rgb="FFCFE2F3"/>
        <bgColor rgb="FFCFE2F3"/>
      </patternFill>
    </fill>
    <fill>
      <patternFill patternType="solid">
        <fgColor rgb="FFEA9999"/>
        <bgColor rgb="FFEA9999"/>
      </patternFill>
    </fill>
    <fill>
      <patternFill patternType="solid">
        <fgColor theme="0"/>
        <bgColor theme="0"/>
      </patternFill>
    </fill>
    <fill>
      <patternFill patternType="solid">
        <fgColor rgb="FF741B47"/>
        <bgColor rgb="FF741B47"/>
      </patternFill>
    </fill>
    <fill>
      <patternFill patternType="solid">
        <fgColor rgb="FF731A47"/>
        <bgColor rgb="FF731A47"/>
      </patternFill>
    </fill>
    <fill>
      <patternFill patternType="solid">
        <fgColor rgb="FF19C0FF"/>
        <bgColor rgb="FF19C0FF"/>
      </patternFill>
    </fill>
    <fill>
      <patternFill patternType="solid">
        <fgColor rgb="FF5B9BD5"/>
        <bgColor rgb="FF5B9BD5"/>
      </patternFill>
    </fill>
    <fill>
      <patternFill patternType="solid">
        <fgColor rgb="FF7030A0"/>
        <bgColor rgb="FF7030A0"/>
      </patternFill>
    </fill>
    <fill>
      <patternFill patternType="solid">
        <fgColor rgb="FFDAE9F8"/>
        <bgColor rgb="FFDAE9F8"/>
      </patternFill>
    </fill>
    <fill>
      <patternFill patternType="solid">
        <fgColor rgb="FFE49EDD"/>
        <bgColor rgb="FFE49EDD"/>
      </patternFill>
    </fill>
    <fill>
      <patternFill patternType="solid">
        <fgColor rgb="FFFFF2CC"/>
        <bgColor rgb="FFFFF2CC"/>
      </patternFill>
    </fill>
    <fill>
      <patternFill patternType="solid">
        <fgColor rgb="FFEFEFEF"/>
        <bgColor rgb="FFEFEFEF"/>
      </patternFill>
    </fill>
    <fill>
      <patternFill patternType="solid">
        <fgColor theme="8"/>
        <bgColor theme="8"/>
      </patternFill>
    </fill>
    <fill>
      <patternFill patternType="solid">
        <fgColor theme="9"/>
        <bgColor theme="9"/>
      </patternFill>
    </fill>
  </fills>
  <borders count="130">
    <border/>
    <border>
      <bottom style="thin">
        <color rgb="FF000000"/>
      </bottom>
    </border>
    <border>
      <left/>
      <right/>
      <top/>
      <bottom/>
    </border>
    <border>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right/>
      <top/>
      <bottom/>
    </border>
    <border>
      <left/>
      <top/>
      <bottom/>
    </border>
    <border>
      <left style="thin">
        <color rgb="FFFFFFFF"/>
      </left>
      <right style="thin">
        <color rgb="FFFFFFFF"/>
      </right>
      <top style="thin">
        <color rgb="FFFFFFFF"/>
      </top>
    </border>
    <border>
      <left style="thin">
        <color rgb="FFFFFFFF"/>
      </left>
      <right style="thin">
        <color rgb="FFFFFFFF"/>
      </right>
    </border>
    <border>
      <left/>
      <right/>
      <bottom/>
    </border>
    <border>
      <top/>
      <bottom/>
    </border>
    <border>
      <left/>
      <right/>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FFFFFF"/>
      </left>
      <top style="thin">
        <color rgb="FFFFFFFF"/>
      </top>
      <bottom/>
    </border>
    <border>
      <top style="thin">
        <color rgb="FFFFFFFF"/>
      </top>
      <bottom/>
    </border>
    <border>
      <right/>
      <top style="thin">
        <color rgb="FFFFFFFF"/>
      </top>
      <bottom/>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top/>
    </border>
    <border>
      <right/>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border>
    <border>
      <left style="thin">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top style="thin">
        <color rgb="FF000000"/>
      </top>
    </border>
    <border>
      <left style="thin">
        <color rgb="FF000000"/>
      </left>
      <right style="medium">
        <color rgb="FF000000"/>
      </right>
      <top style="medium">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000000"/>
      </top>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ttom style="thin">
        <color rgb="FF000000"/>
      </bottom>
    </border>
    <border>
      <left style="thin">
        <color rgb="FF000000"/>
      </left>
      <right style="thin">
        <color rgb="FF000000"/>
      </right>
      <top/>
      <bottom/>
    </border>
    <border>
      <left style="thin">
        <color rgb="FF000000"/>
      </left>
      <right style="thin">
        <color rgb="FF000000"/>
      </right>
      <top/>
    </border>
    <border>
      <bottom style="medium">
        <color rgb="FF741B47"/>
      </bottom>
    </border>
    <border>
      <left style="thin">
        <color rgb="FF731A47"/>
      </left>
      <right style="thin">
        <color rgb="FF731A47"/>
      </right>
      <top style="thin">
        <color rgb="FF731A47"/>
      </top>
    </border>
    <border>
      <left style="thin">
        <color rgb="FF731A47"/>
      </left>
      <right style="thin">
        <color rgb="FF731A47"/>
      </right>
    </border>
    <border>
      <left style="thin">
        <color rgb="FF731A47"/>
      </left>
      <right style="thin">
        <color rgb="FF731A47"/>
      </right>
      <top style="thin">
        <color rgb="FF731A47"/>
      </top>
      <bottom style="thin">
        <color rgb="FF731A47"/>
      </bottom>
    </border>
    <border>
      <left style="thin">
        <color rgb="FF731A47"/>
      </left>
      <top style="thin">
        <color rgb="FF731A47"/>
      </top>
      <bottom style="thin">
        <color rgb="FF731A47"/>
      </bottom>
    </border>
    <border>
      <left style="thin">
        <color rgb="FF731A47"/>
      </left>
      <right style="thin">
        <color rgb="FF731A47"/>
      </right>
      <bottom style="thin">
        <color rgb="FF731A47"/>
      </bottom>
    </border>
    <border>
      <left style="thin">
        <color rgb="FF731A47"/>
      </left>
      <top/>
      <bottom style="thin">
        <color rgb="FF731A47"/>
      </bottom>
    </border>
    <border>
      <right style="thin">
        <color rgb="FF731A47"/>
      </right>
      <top/>
      <bottom style="thin">
        <color rgb="FF731A47"/>
      </bottom>
    </border>
    <border>
      <left style="thin">
        <color rgb="FF731A47"/>
      </left>
      <right style="thin">
        <color rgb="FF731A47"/>
      </right>
      <top/>
      <bottom style="thin">
        <color rgb="FF731A47"/>
      </bottom>
    </border>
    <border>
      <left style="thin">
        <color rgb="FF000000"/>
      </left>
      <right style="thin">
        <color rgb="FF000000"/>
      </right>
      <top/>
      <bottom style="thin">
        <color rgb="FF000000"/>
      </bottom>
    </border>
    <border>
      <left style="thin">
        <color rgb="FF000000"/>
      </left>
      <right style="thin">
        <color rgb="FF000000"/>
      </right>
      <top style="medium">
        <color rgb="FF000000"/>
      </top>
      <bottom/>
    </border>
    <border>
      <left style="thin">
        <color rgb="FF000000"/>
      </left>
      <right/>
      <top style="medium">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top/>
    </border>
    <border>
      <left/>
    </border>
    <border>
      <right/>
    </border>
    <border>
      <right/>
      <bottom/>
    </border>
    <border>
      <left/>
      <right/>
      <top/>
      <bottom style="thin">
        <color rgb="FF000000"/>
      </bottom>
    </border>
    <border>
      <top style="thin">
        <color rgb="FF000000"/>
      </top>
    </border>
    <border>
      <left style="medium">
        <color rgb="FF000000"/>
      </left>
      <top style="medium">
        <color rgb="FF000000"/>
      </top>
    </border>
    <border>
      <top style="medium">
        <color rgb="FF000000"/>
      </top>
    </border>
    <border>
      <right style="thin">
        <color rgb="FFFFFFFF"/>
      </right>
      <top style="medium">
        <color rgb="FF000000"/>
      </top>
    </border>
    <border>
      <left style="thin">
        <color rgb="FFFFFFFF"/>
      </left>
      <top style="medium">
        <color rgb="FF000000"/>
      </top>
    </border>
    <border>
      <right style="medium">
        <color rgb="FF000000"/>
      </right>
      <top style="medium">
        <color rgb="FF000000"/>
      </top>
    </border>
    <border>
      <top style="medium">
        <color rgb="FFFFFFFF"/>
      </top>
    </border>
    <border>
      <left style="medium">
        <color rgb="FF000000"/>
      </left>
      <right style="thin">
        <color rgb="FF000000"/>
      </right>
      <top style="medium">
        <color rgb="FFFFFFFF"/>
      </top>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top style="thin">
        <color rgb="FF000000"/>
      </top>
      <bottom style="dotted">
        <color rgb="FF000000"/>
      </bottom>
    </border>
    <border>
      <top style="thin">
        <color rgb="FF000000"/>
      </top>
      <bottom style="dotted">
        <color rgb="FF000000"/>
      </bottom>
    </border>
    <border>
      <right style="dotted">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top style="dotted">
        <color rgb="FF000000"/>
      </top>
    </border>
    <border>
      <left style="dotted">
        <color rgb="FF000000"/>
      </left>
      <bottom style="dotted">
        <color rgb="FF000000"/>
      </bottom>
    </border>
    <border>
      <right style="dotted">
        <color rgb="FF000000"/>
      </right>
      <bottom style="dotted">
        <color rgb="FF000000"/>
      </bottom>
    </border>
    <border>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bottom style="thin">
        <color rgb="FF000000"/>
      </bottom>
    </border>
    <border>
      <right style="dotted">
        <color rgb="FF000000"/>
      </right>
      <bottom style="thin">
        <color rgb="FF000000"/>
      </bottom>
    </border>
    <border>
      <left style="medium">
        <color rgb="FF000000"/>
      </left>
      <top style="thin">
        <color rgb="FF000000"/>
      </top>
      <bottom style="thin">
        <color rgb="FF000000"/>
      </bottom>
    </border>
    <border>
      <left style="dotted">
        <color rgb="FF000000"/>
      </left>
      <right style="thin">
        <color rgb="FF000000"/>
      </right>
      <top style="thin">
        <color rgb="FF000000"/>
      </top>
      <bottom style="dotted">
        <color rgb="FF000000"/>
      </bottom>
    </border>
    <border>
      <right style="thin">
        <color rgb="FF000000"/>
      </right>
      <top style="dotted">
        <color rgb="FF000000"/>
      </top>
      <bottom style="dotted">
        <color rgb="FF000000"/>
      </bottom>
    </border>
    <border>
      <left style="dotted">
        <color rgb="FF000000"/>
      </left>
      <top style="dotted">
        <color rgb="FF000000"/>
      </top>
      <bottom style="thin">
        <color rgb="FF000000"/>
      </bottom>
    </border>
    <border>
      <right style="dotted">
        <color rgb="FF000000"/>
      </righ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right style="thin">
        <color rgb="FFFFFFFF"/>
      </right>
      <top style="thin">
        <color rgb="FF000000"/>
      </top>
      <bottom style="thin">
        <color rgb="FF000000"/>
      </bottom>
    </border>
    <border>
      <left style="thin">
        <color rgb="FFFFFFFF"/>
      </left>
      <top style="thin">
        <color rgb="FF000000"/>
      </top>
      <bottom style="thin">
        <color rgb="FF000000"/>
      </bottom>
    </border>
    <border>
      <left/>
      <right/>
    </border>
  </borders>
  <cellStyleXfs count="1">
    <xf borderId="0" fillId="0" fontId="0" numFmtId="0" applyAlignment="1" applyFont="1"/>
  </cellStyleXfs>
  <cellXfs count="110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164" xfId="0" applyFont="1" applyNumberFormat="1"/>
    <xf borderId="0" fillId="0" fontId="1" numFmtId="0" xfId="0" applyFont="1"/>
    <xf borderId="0" fillId="0" fontId="2" numFmtId="0" xfId="0" applyAlignment="1" applyFont="1">
      <alignment readingOrder="0"/>
    </xf>
    <xf borderId="0" fillId="2" fontId="1" numFmtId="4" xfId="0" applyAlignment="1" applyFill="1" applyFont="1" applyNumberForma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vertical="center"/>
    </xf>
    <xf borderId="0" fillId="5" fontId="3" numFmtId="0" xfId="0" applyAlignment="1" applyFill="1" applyFont="1">
      <alignment horizontal="center" readingOrder="0" vertical="center"/>
    </xf>
    <xf borderId="0" fillId="5" fontId="4" numFmtId="0" xfId="0" applyAlignment="1" applyFont="1">
      <alignment horizontal="center" readingOrder="0" shrinkToFit="0" vertical="center" wrapText="1"/>
    </xf>
    <xf borderId="0" fillId="5" fontId="3" numFmtId="164" xfId="0" applyAlignment="1" applyFont="1" applyNumberFormat="1">
      <alignment horizontal="center" readingOrder="0" shrinkToFit="0" vertical="center" wrapText="1"/>
    </xf>
    <xf borderId="0" fillId="5" fontId="3" numFmtId="0" xfId="0" applyAlignment="1" applyFont="1">
      <alignment horizontal="center" readingOrder="0" shrinkToFit="0" vertical="center" wrapText="1"/>
    </xf>
    <xf borderId="0" fillId="5" fontId="4" numFmtId="0" xfId="0" applyAlignment="1" applyFont="1">
      <alignment horizontal="center" readingOrder="0" vertical="center"/>
    </xf>
    <xf borderId="0" fillId="0" fontId="4" numFmtId="0" xfId="0" applyAlignment="1" applyFont="1">
      <alignment horizontal="center" readingOrder="0" vertical="center"/>
    </xf>
    <xf borderId="0" fillId="6" fontId="5" numFmtId="0" xfId="0" applyAlignment="1" applyFill="1" applyFont="1">
      <alignment horizontal="center" readingOrder="0" vertical="center"/>
    </xf>
    <xf borderId="0" fillId="2" fontId="6" numFmtId="0" xfId="0" applyAlignment="1" applyFont="1">
      <alignment horizontal="center" shrinkToFit="0" vertical="center" wrapText="1"/>
    </xf>
    <xf borderId="0" fillId="0" fontId="2" numFmtId="0" xfId="0" applyFont="1"/>
    <xf borderId="0" fillId="0" fontId="2" numFmtId="0" xfId="0" applyAlignment="1" applyFont="1">
      <alignment shrinkToFit="0" wrapText="1"/>
    </xf>
    <xf borderId="0" fillId="0" fontId="2" numFmtId="165" xfId="0" applyFont="1" applyNumberFormat="1"/>
    <xf borderId="0" fillId="0" fontId="2" numFmtId="1" xfId="0" applyFont="1" applyNumberFormat="1"/>
    <xf borderId="0" fillId="0" fontId="2" numFmtId="10" xfId="0" applyFont="1" applyNumberFormat="1"/>
    <xf borderId="0" fillId="0" fontId="2" numFmtId="9" xfId="0" applyAlignment="1" applyFont="1" applyNumberFormat="1">
      <alignment horizontal="center" readingOrder="0" vertical="center"/>
    </xf>
    <xf borderId="0" fillId="0" fontId="2" numFmtId="3" xfId="0" applyAlignment="1" applyFont="1" applyNumberFormat="1">
      <alignment horizontal="right" readingOrder="0" vertical="center"/>
    </xf>
    <xf borderId="0" fillId="0" fontId="1" numFmtId="165" xfId="0" applyAlignment="1" applyFont="1" applyNumberFormat="1">
      <alignment readingOrder="0"/>
    </xf>
    <xf borderId="0" fillId="0" fontId="1" numFmtId="165" xfId="0" applyFont="1" applyNumberFormat="1"/>
    <xf borderId="0" fillId="0" fontId="1" numFmtId="1" xfId="0" applyAlignment="1" applyFont="1" applyNumberFormat="1">
      <alignment readingOrder="0"/>
    </xf>
    <xf borderId="0" fillId="0" fontId="1" numFmtId="1" xfId="0" applyFont="1" applyNumberFormat="1"/>
    <xf borderId="0" fillId="0" fontId="1" numFmtId="3" xfId="0" applyAlignment="1" applyFont="1" applyNumberFormat="1">
      <alignment readingOrder="0"/>
    </xf>
    <xf borderId="0" fillId="0" fontId="1" numFmtId="3" xfId="0" applyFont="1" applyNumberFormat="1"/>
    <xf borderId="0" fillId="0" fontId="1" numFmtId="0" xfId="0" applyAlignment="1" applyFont="1">
      <alignment readingOrder="0" shrinkToFit="0" wrapText="1"/>
    </xf>
    <xf borderId="0" fillId="0" fontId="2" numFmtId="3" xfId="0" applyFont="1" applyNumberFormat="1"/>
    <xf borderId="0" fillId="0" fontId="2" numFmtId="9" xfId="0" applyFont="1" applyNumberFormat="1"/>
    <xf borderId="0" fillId="0" fontId="7" numFmtId="0" xfId="0" applyFont="1"/>
    <xf borderId="0" fillId="7" fontId="6" numFmtId="0" xfId="0" applyAlignment="1" applyFill="1" applyFont="1">
      <alignment horizontal="center" readingOrder="0"/>
    </xf>
    <xf borderId="0" fillId="7" fontId="7" numFmtId="0" xfId="0" applyFont="1"/>
    <xf borderId="0" fillId="7" fontId="8" numFmtId="0" xfId="0" applyAlignment="1" applyFont="1">
      <alignment shrinkToFit="0" wrapText="1"/>
    </xf>
    <xf borderId="0" fillId="7" fontId="7" numFmtId="165" xfId="0" applyFont="1" applyNumberFormat="1"/>
    <xf borderId="0" fillId="7" fontId="7" numFmtId="1" xfId="0" applyFont="1" applyNumberFormat="1"/>
    <xf borderId="0" fillId="7" fontId="7" numFmtId="164" xfId="0" applyFont="1" applyNumberFormat="1"/>
    <xf borderId="0" fillId="7" fontId="7" numFmtId="9" xfId="0" applyAlignment="1" applyFont="1" applyNumberFormat="1">
      <alignment readingOrder="0"/>
    </xf>
    <xf borderId="0" fillId="7" fontId="8" numFmtId="0" xfId="0" applyFont="1"/>
    <xf borderId="0" fillId="7" fontId="8" numFmtId="1" xfId="0" applyFont="1" applyNumberFormat="1"/>
    <xf borderId="0" fillId="7" fontId="8" numFmtId="3" xfId="0" applyFont="1" applyNumberFormat="1"/>
    <xf borderId="0" fillId="0" fontId="8" numFmtId="0" xfId="0" applyFont="1"/>
    <xf borderId="0" fillId="0" fontId="9" numFmtId="3" xfId="0" applyAlignment="1" applyFont="1" applyNumberFormat="1">
      <alignment horizontal="right" vertical="bottom"/>
    </xf>
    <xf borderId="0" fillId="0" fontId="9" numFmtId="3" xfId="0" applyAlignment="1" applyFont="1" applyNumberFormat="1">
      <alignment horizontal="right" readingOrder="0" vertical="bottom"/>
    </xf>
    <xf borderId="0" fillId="7" fontId="7" numFmtId="3" xfId="0" applyFont="1" applyNumberFormat="1"/>
    <xf borderId="0" fillId="0" fontId="2" numFmtId="0" xfId="0" applyAlignment="1" applyFont="1">
      <alignment readingOrder="0" shrinkToFit="0" wrapText="1"/>
    </xf>
    <xf borderId="0" fillId="2" fontId="6" numFmtId="0" xfId="0" applyAlignment="1" applyFont="1">
      <alignment horizontal="center" readingOrder="0" shrinkToFit="0" vertical="center" wrapText="1"/>
    </xf>
    <xf borderId="0" fillId="8" fontId="2" numFmtId="0" xfId="0" applyFill="1" applyFont="1"/>
    <xf borderId="0" fillId="9" fontId="2" numFmtId="165" xfId="0" applyFill="1" applyFont="1" applyNumberFormat="1"/>
    <xf borderId="0" fillId="0" fontId="1" numFmtId="4" xfId="0" applyFont="1" applyNumberFormat="1"/>
    <xf borderId="0" fillId="0" fontId="2" numFmtId="3" xfId="0" applyAlignment="1" applyFont="1" applyNumberFormat="1">
      <alignment readingOrder="0"/>
    </xf>
    <xf borderId="0" fillId="0" fontId="1" numFmtId="4" xfId="0" applyAlignment="1" applyFont="1" applyNumberFormat="1">
      <alignment readingOrder="0"/>
    </xf>
    <xf borderId="0" fillId="0" fontId="2" numFmtId="166" xfId="0" applyFont="1" applyNumberFormat="1"/>
    <xf borderId="0" fillId="9" fontId="2" numFmtId="166" xfId="0" applyFont="1" applyNumberFormat="1"/>
    <xf borderId="0" fillId="0" fontId="1" numFmtId="164" xfId="0" applyAlignment="1" applyFont="1" applyNumberFormat="1">
      <alignment horizontal="center" readingOrder="0"/>
    </xf>
    <xf borderId="0" fillId="0" fontId="1" numFmtId="0" xfId="0" applyAlignment="1" applyFont="1">
      <alignment vertical="center"/>
    </xf>
    <xf borderId="0" fillId="0" fontId="1" numFmtId="167" xfId="0" applyAlignment="1" applyFont="1" applyNumberFormat="1">
      <alignment vertical="center"/>
    </xf>
    <xf borderId="0" fillId="0" fontId="1" numFmtId="0" xfId="0" applyAlignment="1" applyFont="1">
      <alignment readingOrder="0" shrinkToFit="0" vertical="center" wrapText="1"/>
    </xf>
    <xf borderId="0" fillId="10" fontId="2" numFmtId="0" xfId="0" applyAlignment="1" applyFill="1" applyFont="1">
      <alignment readingOrder="0"/>
    </xf>
    <xf borderId="0" fillId="0" fontId="2" numFmtId="164" xfId="0" applyAlignment="1" applyFont="1" applyNumberFormat="1">
      <alignment vertical="center"/>
    </xf>
    <xf borderId="0" fillId="0" fontId="2" numFmtId="3" xfId="0" applyAlignment="1" applyFont="1" applyNumberFormat="1">
      <alignment vertical="center"/>
    </xf>
    <xf borderId="0" fillId="0" fontId="2" numFmtId="164" xfId="0" applyAlignment="1" applyFont="1" applyNumberFormat="1">
      <alignment vertical="center"/>
    </xf>
    <xf borderId="0" fillId="0" fontId="2" numFmtId="1" xfId="0" applyAlignment="1" applyFont="1" applyNumberFormat="1">
      <alignment vertical="center"/>
    </xf>
    <xf borderId="0" fillId="0" fontId="2" numFmtId="10" xfId="0" applyAlignment="1" applyFont="1" applyNumberFormat="1">
      <alignment vertical="center"/>
    </xf>
    <xf borderId="0" fillId="0" fontId="1" numFmtId="164" xfId="0" applyAlignment="1" applyFont="1" applyNumberFormat="1">
      <alignment vertical="center"/>
    </xf>
    <xf borderId="0" fillId="0" fontId="1" numFmtId="3" xfId="0" applyAlignment="1" applyFont="1" applyNumberFormat="1">
      <alignment readingOrder="0" vertical="center"/>
    </xf>
    <xf borderId="0" fillId="11" fontId="1" numFmtId="167" xfId="0" applyAlignment="1" applyFill="1" applyFont="1" applyNumberFormat="1">
      <alignment horizontal="left" shrinkToFit="0" wrapText="1"/>
    </xf>
    <xf borderId="0" fillId="0" fontId="2" numFmtId="164" xfId="0" applyAlignment="1" applyFont="1" applyNumberFormat="1">
      <alignment readingOrder="0" vertical="center"/>
    </xf>
    <xf borderId="0" fillId="0" fontId="2" numFmtId="0" xfId="0" applyAlignment="1" applyFont="1">
      <alignment readingOrder="0" vertical="center"/>
    </xf>
    <xf borderId="0" fillId="0" fontId="10" numFmtId="164" xfId="0" applyAlignment="1" applyFont="1" applyNumberFormat="1">
      <alignment readingOrder="0" vertical="center"/>
    </xf>
    <xf borderId="0" fillId="0" fontId="2" numFmtId="167" xfId="0" applyFont="1" applyNumberFormat="1"/>
    <xf borderId="0" fillId="10" fontId="2" numFmtId="0" xfId="0" applyAlignment="1" applyFont="1">
      <alignment readingOrder="0" vertical="center"/>
    </xf>
    <xf borderId="0" fillId="7" fontId="7" numFmtId="164" xfId="0" applyFont="1" applyNumberFormat="1"/>
    <xf borderId="0" fillId="11" fontId="2" numFmtId="0" xfId="0" applyAlignment="1" applyFont="1">
      <alignment readingOrder="0"/>
    </xf>
    <xf borderId="0" fillId="0" fontId="10" numFmtId="164" xfId="0" applyAlignment="1" applyFont="1" applyNumberFormat="1">
      <alignment readingOrder="0" vertical="center"/>
    </xf>
    <xf borderId="0" fillId="0" fontId="10" numFmtId="0" xfId="0" applyAlignment="1" applyFont="1">
      <alignment readingOrder="0" vertical="center"/>
    </xf>
    <xf borderId="0" fillId="0" fontId="2" numFmtId="3" xfId="0" applyAlignment="1" applyFont="1" applyNumberFormat="1">
      <alignment readingOrder="0" vertical="center"/>
    </xf>
    <xf borderId="0" fillId="0" fontId="2" numFmtId="164" xfId="0" applyAlignment="1" applyFont="1" applyNumberFormat="1">
      <alignment readingOrder="0" vertical="center"/>
    </xf>
    <xf borderId="0" fillId="0" fontId="2" numFmtId="164" xfId="0" applyFont="1" applyNumberFormat="1"/>
    <xf borderId="0" fillId="0" fontId="10" numFmtId="9" xfId="0" applyAlignment="1" applyFont="1" applyNumberFormat="1">
      <alignment readingOrder="0"/>
    </xf>
    <xf borderId="0" fillId="0" fontId="1" numFmtId="167" xfId="0" applyAlignment="1" applyFont="1" applyNumberFormat="1">
      <alignment horizontal="left" shrinkToFit="0" wrapText="1"/>
    </xf>
    <xf borderId="0" fillId="0" fontId="2" numFmtId="164" xfId="0" applyAlignment="1" applyFont="1" applyNumberFormat="1">
      <alignment readingOrder="0"/>
    </xf>
    <xf borderId="0" fillId="0" fontId="2" numFmtId="4" xfId="0" applyAlignment="1" applyFont="1" applyNumberFormat="1">
      <alignment horizontal="right" readingOrder="0"/>
    </xf>
    <xf borderId="0" fillId="11" fontId="2" numFmtId="0" xfId="0" applyAlignment="1" applyFont="1">
      <alignment readingOrder="0" vertical="center"/>
    </xf>
    <xf borderId="0" fillId="0" fontId="2" numFmtId="1" xfId="0" applyAlignment="1" applyFont="1" applyNumberFormat="1">
      <alignment readingOrder="0" vertical="center"/>
    </xf>
    <xf borderId="0" fillId="0" fontId="1" numFmtId="164" xfId="0" applyAlignment="1" applyFont="1" applyNumberFormat="1">
      <alignment readingOrder="0"/>
    </xf>
    <xf borderId="0" fillId="11" fontId="11" numFmtId="0" xfId="0" applyAlignment="1" applyFont="1">
      <alignment readingOrder="0"/>
    </xf>
    <xf borderId="0" fillId="0" fontId="2" numFmtId="164" xfId="0" applyAlignment="1" applyFont="1" applyNumberFormat="1">
      <alignment horizontal="right" vertical="center"/>
    </xf>
    <xf borderId="0" fillId="0" fontId="1" numFmtId="3" xfId="0" applyAlignment="1" applyFont="1" applyNumberFormat="1">
      <alignment vertical="center"/>
    </xf>
    <xf borderId="0" fillId="0" fontId="2" numFmtId="0" xfId="0" applyAlignment="1" applyFont="1">
      <alignment horizontal="right" readingOrder="0" vertical="center"/>
    </xf>
    <xf borderId="0" fillId="0" fontId="2" numFmtId="166" xfId="0" applyAlignment="1" applyFont="1" applyNumberFormat="1">
      <alignment horizontal="right" vertical="center"/>
    </xf>
    <xf borderId="0" fillId="0" fontId="2" numFmtId="0" xfId="0" applyAlignment="1" applyFont="1">
      <alignment horizontal="right" vertical="center"/>
    </xf>
    <xf borderId="0" fillId="0" fontId="1" numFmtId="0" xfId="0" applyAlignment="1" applyFont="1">
      <alignment readingOrder="0" vertical="center"/>
    </xf>
    <xf borderId="0" fillId="11" fontId="1" numFmtId="0" xfId="0" applyAlignment="1" applyFont="1">
      <alignment horizontal="left" readingOrder="0" shrinkToFit="0" wrapText="1"/>
    </xf>
    <xf borderId="0" fillId="0" fontId="2" numFmtId="164" xfId="0" applyAlignment="1" applyFont="1" applyNumberFormat="1">
      <alignment horizontal="right" vertical="center"/>
    </xf>
    <xf borderId="0" fillId="0" fontId="2" numFmtId="10" xfId="0" applyAlignment="1" applyFont="1" applyNumberFormat="1">
      <alignment readingOrder="0" vertical="center"/>
    </xf>
    <xf borderId="0" fillId="0" fontId="1" numFmtId="164" xfId="0" applyAlignment="1" applyFont="1" applyNumberFormat="1">
      <alignment readingOrder="0"/>
    </xf>
    <xf borderId="0" fillId="0" fontId="1" numFmtId="0" xfId="0" applyAlignment="1" applyFont="1">
      <alignment readingOrder="0"/>
    </xf>
    <xf borderId="0" fillId="0" fontId="1" numFmtId="164" xfId="0" applyFont="1" applyNumberFormat="1"/>
    <xf borderId="0" fillId="9" fontId="2" numFmtId="0" xfId="0" applyAlignment="1" applyFont="1">
      <alignment readingOrder="0" vertical="center"/>
    </xf>
    <xf borderId="0" fillId="0" fontId="2" numFmtId="164" xfId="0" applyAlignment="1" applyFont="1" applyNumberFormat="1">
      <alignment horizontal="right" readingOrder="0" vertical="center"/>
    </xf>
    <xf borderId="0" fillId="0" fontId="1" numFmtId="164" xfId="0" applyAlignment="1" applyFont="1" applyNumberFormat="1">
      <alignment horizontal="right" readingOrder="0" vertical="center"/>
    </xf>
    <xf borderId="0" fillId="11" fontId="8" numFmtId="0" xfId="0" applyAlignment="1" applyFont="1">
      <alignment horizontal="left" readingOrder="0" shrinkToFit="0" wrapText="1"/>
    </xf>
    <xf borderId="0" fillId="0" fontId="12" numFmtId="0" xfId="0" applyAlignment="1" applyFont="1">
      <alignment horizontal="left" readingOrder="0" vertical="center"/>
    </xf>
    <xf borderId="0" fillId="11" fontId="12" numFmtId="0" xfId="0" applyAlignment="1" applyFont="1">
      <alignment horizontal="left" readingOrder="0" vertical="center"/>
    </xf>
    <xf borderId="0" fillId="0" fontId="13" numFmtId="0" xfId="0" applyFont="1"/>
    <xf borderId="1" fillId="2" fontId="6" numFmtId="0" xfId="0" applyAlignment="1" applyBorder="1" applyFont="1">
      <alignment horizontal="center" readingOrder="0" shrinkToFit="0" vertical="center" wrapText="1"/>
    </xf>
    <xf borderId="1" fillId="0" fontId="2" numFmtId="0" xfId="0" applyAlignment="1" applyBorder="1" applyFont="1">
      <alignment readingOrder="0"/>
    </xf>
    <xf borderId="1" fillId="11" fontId="1" numFmtId="0" xfId="0" applyAlignment="1" applyBorder="1" applyFont="1">
      <alignment horizontal="left" readingOrder="0" shrinkToFit="0" wrapText="1"/>
    </xf>
    <xf borderId="1" fillId="0" fontId="13" numFmtId="0" xfId="0" applyBorder="1" applyFont="1"/>
    <xf borderId="1" fillId="0" fontId="2" numFmtId="0" xfId="0" applyAlignment="1" applyBorder="1" applyFont="1">
      <alignment readingOrder="0" vertical="center"/>
    </xf>
    <xf borderId="1" fillId="0" fontId="2" numFmtId="164" xfId="0" applyAlignment="1" applyBorder="1" applyFont="1" applyNumberFormat="1">
      <alignment readingOrder="0" vertical="center"/>
    </xf>
    <xf borderId="1" fillId="0" fontId="2" numFmtId="10" xfId="0" applyAlignment="1" applyBorder="1" applyFont="1" applyNumberFormat="1">
      <alignment readingOrder="0" vertical="center"/>
    </xf>
    <xf borderId="1" fillId="0" fontId="2" numFmtId="9" xfId="0" applyAlignment="1" applyBorder="1" applyFont="1" applyNumberFormat="1">
      <alignment horizontal="center" readingOrder="0" vertical="center"/>
    </xf>
    <xf borderId="1" fillId="0" fontId="2" numFmtId="3" xfId="0" applyAlignment="1" applyBorder="1" applyFont="1" applyNumberFormat="1">
      <alignment horizontal="right" readingOrder="0" vertical="center"/>
    </xf>
    <xf borderId="1" fillId="0" fontId="1" numFmtId="164" xfId="0" applyAlignment="1" applyBorder="1" applyFont="1" applyNumberFormat="1">
      <alignment readingOrder="0"/>
    </xf>
    <xf borderId="1" fillId="0" fontId="1" numFmtId="3" xfId="0" applyAlignment="1" applyBorder="1" applyFont="1" applyNumberFormat="1">
      <alignment readingOrder="0"/>
    </xf>
    <xf borderId="0" fillId="0" fontId="13" numFmtId="0" xfId="0" applyAlignment="1" applyFont="1">
      <alignment readingOrder="0"/>
    </xf>
    <xf borderId="1" fillId="11" fontId="13" numFmtId="0" xfId="0" applyBorder="1" applyFont="1"/>
    <xf borderId="0" fillId="0" fontId="13" numFmtId="0" xfId="0" applyAlignment="1" applyFont="1">
      <alignment readingOrder="0" vertical="bottom"/>
    </xf>
    <xf borderId="0" fillId="0" fontId="13" numFmtId="0" xfId="0" applyAlignment="1" applyFont="1">
      <alignment vertical="bottom"/>
    </xf>
    <xf borderId="1" fillId="0" fontId="13" numFmtId="0" xfId="0" applyAlignment="1" applyBorder="1" applyFont="1">
      <alignment vertical="bottom"/>
    </xf>
    <xf borderId="1" fillId="0" fontId="2" numFmtId="0" xfId="0" applyBorder="1" applyFont="1"/>
    <xf borderId="0" fillId="0" fontId="2" numFmtId="0" xfId="0" applyAlignment="1" applyFont="1">
      <alignment readingOrder="0" shrinkToFit="0" vertical="center" wrapText="1"/>
    </xf>
    <xf borderId="0" fillId="11" fontId="1" numFmtId="0" xfId="0" applyAlignment="1" applyFont="1">
      <alignment horizontal="left" readingOrder="0" shrinkToFit="0" vertical="center" wrapText="1"/>
    </xf>
    <xf borderId="0" fillId="0" fontId="2" numFmtId="4" xfId="0" applyAlignment="1" applyFont="1" applyNumberFormat="1">
      <alignment readingOrder="0" vertical="center"/>
    </xf>
    <xf borderId="0" fillId="0" fontId="2" numFmtId="168" xfId="0" applyAlignment="1" applyFont="1" applyNumberFormat="1">
      <alignment vertical="center"/>
    </xf>
    <xf borderId="1" fillId="11" fontId="8" numFmtId="0" xfId="0" applyAlignment="1" applyBorder="1" applyFont="1">
      <alignment horizontal="left" readingOrder="0" shrinkToFit="0" wrapText="1"/>
    </xf>
    <xf borderId="1" fillId="11" fontId="12" numFmtId="0" xfId="0" applyAlignment="1" applyBorder="1" applyFont="1">
      <alignment horizontal="left" readingOrder="0" vertical="center"/>
    </xf>
    <xf borderId="1" fillId="0" fontId="2" numFmtId="168" xfId="0" applyAlignment="1" applyBorder="1" applyFont="1" applyNumberFormat="1">
      <alignment readingOrder="0" vertical="center"/>
    </xf>
    <xf borderId="1" fillId="0" fontId="1" numFmtId="0" xfId="0" applyBorder="1" applyFont="1"/>
    <xf borderId="0" fillId="0" fontId="2" numFmtId="4" xfId="0" applyFont="1" applyNumberFormat="1"/>
    <xf borderId="0" fillId="2" fontId="2" numFmtId="4" xfId="0" applyAlignment="1" applyFont="1" applyNumberFormat="1">
      <alignment horizontal="center" readingOrder="0"/>
    </xf>
    <xf borderId="0" fillId="3" fontId="2" numFmtId="4" xfId="0" applyAlignment="1" applyFont="1" applyNumberFormat="1">
      <alignment horizontal="center" readingOrder="0"/>
    </xf>
    <xf borderId="0" fillId="4" fontId="2" numFmtId="4" xfId="0" applyAlignment="1" applyFont="1" applyNumberFormat="1">
      <alignment horizontal="center" readingOrder="0"/>
    </xf>
    <xf borderId="0" fillId="0" fontId="2" numFmtId="0" xfId="0" applyAlignment="1" applyFont="1">
      <alignment shrinkToFit="0" vertical="center" wrapText="1"/>
    </xf>
    <xf borderId="0" fillId="5" fontId="3" numFmtId="4" xfId="0" applyAlignment="1" applyFont="1" applyNumberFormat="1">
      <alignment horizontal="center" readingOrder="0" shrinkToFit="0" vertical="center" wrapText="1"/>
    </xf>
    <xf borderId="0" fillId="7" fontId="7" numFmtId="4" xfId="0" applyFont="1" applyNumberFormat="1"/>
    <xf borderId="0" fillId="7" fontId="7" numFmtId="4" xfId="0" applyAlignment="1" applyFont="1" applyNumberFormat="1">
      <alignment readingOrder="0"/>
    </xf>
    <xf borderId="0" fillId="5" fontId="5" numFmtId="0" xfId="0" applyAlignment="1" applyFont="1">
      <alignment horizontal="center" readingOrder="0" shrinkToFit="0" vertical="center" wrapText="1"/>
    </xf>
    <xf borderId="0" fillId="0" fontId="2" numFmtId="0" xfId="0" applyAlignment="1" applyFont="1">
      <alignment shrinkToFit="0" wrapText="1"/>
    </xf>
    <xf borderId="0" fillId="0" fontId="10" numFmtId="4" xfId="0" applyAlignment="1" applyFont="1" applyNumberFormat="1">
      <alignment readingOrder="0"/>
    </xf>
    <xf borderId="0" fillId="6" fontId="14" numFmtId="0" xfId="0" applyFont="1"/>
    <xf borderId="0" fillId="6" fontId="14" numFmtId="0" xfId="0" applyAlignment="1" applyFont="1">
      <alignment readingOrder="0"/>
    </xf>
    <xf borderId="0" fillId="6" fontId="14" numFmtId="4" xfId="0" applyAlignment="1" applyFont="1" applyNumberFormat="1">
      <alignment readingOrder="0"/>
    </xf>
    <xf borderId="0" fillId="6" fontId="15" numFmtId="4" xfId="0" applyAlignment="1" applyFont="1" applyNumberFormat="1">
      <alignment readingOrder="0"/>
    </xf>
    <xf borderId="0" fillId="0" fontId="2" numFmtId="0" xfId="0" applyAlignment="1" applyFont="1">
      <alignment horizontal="left" readingOrder="0" shrinkToFit="0" vertical="center" wrapText="1"/>
    </xf>
    <xf borderId="0" fillId="0" fontId="16" numFmtId="0" xfId="0" applyAlignment="1" applyFont="1">
      <alignment vertical="bottom"/>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169" xfId="0" applyAlignment="1" applyFont="1" applyNumberFormat="1">
      <alignment readingOrder="0" shrinkToFit="0" vertical="center" wrapText="0"/>
    </xf>
    <xf borderId="0" fillId="0" fontId="2" numFmtId="49" xfId="0" applyAlignment="1" applyFont="1" applyNumberFormat="1">
      <alignment shrinkToFit="0" vertical="center" wrapText="0"/>
    </xf>
    <xf borderId="0" fillId="0" fontId="2" numFmtId="0" xfId="0" applyAlignment="1" applyFont="1">
      <alignment horizontal="center" readingOrder="0" shrinkToFit="0" vertical="center" wrapText="0"/>
    </xf>
    <xf borderId="0" fillId="0" fontId="2" numFmtId="169" xfId="0" applyAlignment="1" applyFont="1" applyNumberFormat="1">
      <alignment shrinkToFit="0" vertical="center" wrapText="0"/>
    </xf>
    <xf borderId="0" fillId="0" fontId="2" numFmtId="49" xfId="0" applyAlignment="1" applyFont="1" applyNumberFormat="1">
      <alignment shrinkToFit="0" vertical="center" wrapText="1"/>
    </xf>
    <xf borderId="0" fillId="0" fontId="2" numFmtId="49" xfId="0" applyAlignment="1" applyFont="1" applyNumberFormat="1">
      <alignment readingOrder="0" shrinkToFit="0" vertical="center" wrapText="0"/>
    </xf>
    <xf borderId="0" fillId="0" fontId="2" numFmtId="0" xfId="0" applyAlignment="1" applyFont="1">
      <alignment shrinkToFit="0" vertical="center" wrapText="0"/>
    </xf>
    <xf borderId="0" fillId="0" fontId="2" numFmtId="4" xfId="0" applyAlignment="1" applyFont="1" applyNumberFormat="1">
      <alignment horizontal="center" readingOrder="0" vertical="center"/>
    </xf>
    <xf borderId="0" fillId="0" fontId="2" numFmtId="4" xfId="0" applyAlignment="1" applyFont="1" applyNumberFormat="1">
      <alignment readingOrder="0"/>
    </xf>
    <xf borderId="2" fillId="11" fontId="13" numFmtId="0" xfId="0" applyBorder="1" applyFont="1"/>
    <xf borderId="2" fillId="11" fontId="17" numFmtId="0" xfId="0" applyAlignment="1" applyBorder="1" applyFont="1">
      <alignment readingOrder="0"/>
    </xf>
    <xf borderId="3" fillId="11" fontId="13" numFmtId="0" xfId="0" applyAlignment="1" applyBorder="1" applyFont="1">
      <alignment readingOrder="0" vertical="bottom"/>
    </xf>
    <xf borderId="3" fillId="11" fontId="13" numFmtId="0" xfId="0" applyAlignment="1" applyBorder="1" applyFont="1">
      <alignment vertical="bottom"/>
    </xf>
    <xf borderId="4" fillId="11" fontId="13" numFmtId="0" xfId="0" applyBorder="1" applyFont="1"/>
    <xf borderId="5" fillId="11" fontId="13" numFmtId="0" xfId="0" applyBorder="1" applyFont="1"/>
    <xf borderId="5" fillId="11" fontId="18" numFmtId="0" xfId="0" applyAlignment="1" applyBorder="1" applyFont="1">
      <alignment readingOrder="0" vertical="bottom"/>
    </xf>
    <xf borderId="5" fillId="11" fontId="13" numFmtId="0" xfId="0" applyAlignment="1" applyBorder="1" applyFont="1">
      <alignment vertical="bottom"/>
    </xf>
    <xf borderId="5" fillId="11" fontId="13" numFmtId="0" xfId="0" applyAlignment="1" applyBorder="1" applyFont="1">
      <alignment readingOrder="0" vertical="bottom"/>
    </xf>
    <xf borderId="6" fillId="11" fontId="13" numFmtId="0" xfId="0" applyAlignment="1" applyBorder="1" applyFont="1">
      <alignment readingOrder="0" vertical="bottom"/>
    </xf>
    <xf borderId="7" fillId="11" fontId="13" numFmtId="0" xfId="0" applyAlignment="1" applyBorder="1" applyFont="1">
      <alignment vertical="bottom"/>
    </xf>
    <xf borderId="8" fillId="11" fontId="13" numFmtId="0" xfId="0" applyAlignment="1" applyBorder="1" applyFont="1">
      <alignment vertical="bottom"/>
    </xf>
    <xf borderId="9" fillId="11" fontId="13" numFmtId="0" xfId="0" applyBorder="1" applyFont="1"/>
    <xf borderId="10" fillId="11" fontId="13" numFmtId="0" xfId="0" applyBorder="1" applyFont="1"/>
    <xf borderId="6" fillId="11" fontId="18" numFmtId="0" xfId="0" applyAlignment="1" applyBorder="1" applyFont="1">
      <alignment readingOrder="0" vertical="bottom"/>
    </xf>
    <xf borderId="8" fillId="11" fontId="18" numFmtId="0" xfId="0" applyAlignment="1" applyBorder="1" applyFont="1">
      <alignment vertical="bottom"/>
    </xf>
    <xf borderId="11" fillId="11" fontId="13" numFmtId="0" xfId="0" applyAlignment="1" applyBorder="1" applyFont="1">
      <alignment vertical="top"/>
    </xf>
    <xf borderId="12" fillId="11" fontId="13" numFmtId="0" xfId="0" applyAlignment="1" applyBorder="1" applyFont="1">
      <alignment vertical="top"/>
    </xf>
    <xf borderId="4" fillId="11" fontId="13" numFmtId="0" xfId="0" applyAlignment="1" applyBorder="1" applyFont="1">
      <alignment vertical="top"/>
    </xf>
    <xf borderId="5" fillId="11" fontId="13" numFmtId="170" xfId="0" applyAlignment="1" applyBorder="1" applyFont="1" applyNumberFormat="1">
      <alignment readingOrder="0" vertical="bottom"/>
    </xf>
    <xf borderId="6" fillId="0" fontId="19" numFmtId="0" xfId="0" applyAlignment="1" applyBorder="1" applyFont="1">
      <alignment readingOrder="0" vertical="bottom"/>
    </xf>
    <xf borderId="8" fillId="0" fontId="20" numFmtId="0" xfId="0" applyAlignment="1" applyBorder="1" applyFont="1">
      <alignment vertical="bottom"/>
    </xf>
    <xf borderId="13" fillId="11" fontId="13" numFmtId="0" xfId="0" applyBorder="1" applyFont="1"/>
    <xf borderId="10" fillId="12" fontId="21" numFmtId="0" xfId="0" applyAlignment="1" applyBorder="1" applyFill="1" applyFont="1">
      <alignment horizontal="center" readingOrder="0"/>
    </xf>
    <xf borderId="14" fillId="12" fontId="21" numFmtId="0" xfId="0" applyAlignment="1" applyBorder="1" applyFont="1">
      <alignment horizontal="center"/>
    </xf>
    <xf borderId="2" fillId="12" fontId="13" numFmtId="0" xfId="0" applyBorder="1" applyFont="1"/>
    <xf borderId="2" fillId="13" fontId="21" numFmtId="0" xfId="0" applyAlignment="1" applyBorder="1" applyFill="1" applyFont="1">
      <alignment horizontal="center" readingOrder="0"/>
    </xf>
    <xf borderId="2" fillId="13" fontId="21" numFmtId="0" xfId="0" applyAlignment="1" applyBorder="1" applyFont="1">
      <alignment horizontal="center" readingOrder="0" shrinkToFit="0" wrapText="1"/>
    </xf>
    <xf borderId="15" fillId="13" fontId="21" numFmtId="0" xfId="0" applyAlignment="1" applyBorder="1" applyFont="1">
      <alignment horizontal="center" readingOrder="0"/>
    </xf>
    <xf borderId="16" fillId="14" fontId="22" numFmtId="49" xfId="0" applyAlignment="1" applyBorder="1" applyFill="1" applyFont="1" applyNumberFormat="1">
      <alignment horizontal="center" readingOrder="0" vertical="bottom"/>
    </xf>
    <xf borderId="17" fillId="15" fontId="13" numFmtId="171" xfId="0" applyBorder="1" applyFill="1" applyFont="1" applyNumberFormat="1"/>
    <xf borderId="17" fillId="15" fontId="13" numFmtId="171" xfId="0" applyAlignment="1" applyBorder="1" applyFont="1" applyNumberFormat="1">
      <alignment vertical="bottom"/>
    </xf>
    <xf borderId="17" fillId="15" fontId="13" numFmtId="165" xfId="0" applyAlignment="1" applyBorder="1" applyFont="1" applyNumberFormat="1">
      <alignment vertical="bottom"/>
    </xf>
    <xf borderId="17" fillId="15" fontId="13" numFmtId="165" xfId="0" applyAlignment="1" applyBorder="1" applyFont="1" applyNumberFormat="1">
      <alignment horizontal="right" readingOrder="0" vertical="bottom"/>
    </xf>
    <xf borderId="17" fillId="15" fontId="22" numFmtId="165" xfId="0" applyAlignment="1" applyBorder="1" applyFont="1" applyNumberFormat="1">
      <alignment horizontal="center" readingOrder="0" vertical="bottom"/>
    </xf>
    <xf borderId="2" fillId="0" fontId="13" numFmtId="0" xfId="0" applyBorder="1" applyFont="1"/>
    <xf borderId="18" fillId="11" fontId="23" numFmtId="0" xfId="0" applyBorder="1" applyFont="1"/>
    <xf borderId="18" fillId="11" fontId="24" numFmtId="0" xfId="0" applyBorder="1" applyFont="1"/>
    <xf borderId="19" fillId="0" fontId="23" numFmtId="0" xfId="0" applyAlignment="1" applyBorder="1" applyFont="1">
      <alignment readingOrder="0" shrinkToFit="0" wrapText="1"/>
    </xf>
    <xf borderId="19" fillId="0" fontId="23" numFmtId="0" xfId="0" applyAlignment="1" applyBorder="1" applyFont="1">
      <alignment horizontal="center" vertical="bottom"/>
    </xf>
    <xf borderId="18" fillId="0" fontId="23" numFmtId="0" xfId="0" applyAlignment="1" applyBorder="1" applyFont="1">
      <alignment horizontal="center" readingOrder="0"/>
    </xf>
    <xf borderId="19" fillId="0" fontId="23" numFmtId="0" xfId="0" applyAlignment="1" applyBorder="1" applyFont="1">
      <alignment horizontal="center" readingOrder="0" vertical="bottom"/>
    </xf>
    <xf borderId="18" fillId="11" fontId="23" numFmtId="172" xfId="0" applyAlignment="1" applyBorder="1" applyFont="1" applyNumberFormat="1">
      <alignment horizontal="center"/>
    </xf>
    <xf borderId="18" fillId="11" fontId="23" numFmtId="1" xfId="0" applyAlignment="1" applyBorder="1" applyFont="1" applyNumberFormat="1">
      <alignment horizontal="center"/>
    </xf>
    <xf borderId="18" fillId="11" fontId="23" numFmtId="3" xfId="0" applyAlignment="1" applyBorder="1" applyFont="1" applyNumberFormat="1">
      <alignment horizontal="center"/>
    </xf>
    <xf borderId="19" fillId="0" fontId="23" numFmtId="165" xfId="0" applyAlignment="1" applyBorder="1" applyFont="1" applyNumberFormat="1">
      <alignment horizontal="center" vertical="bottom"/>
    </xf>
    <xf borderId="20" fillId="0" fontId="23" numFmtId="10" xfId="0" applyAlignment="1" applyBorder="1" applyFont="1" applyNumberFormat="1">
      <alignment horizontal="center" shrinkToFit="0" vertical="bottom" wrapText="1"/>
    </xf>
    <xf borderId="18" fillId="11" fontId="23" numFmtId="0" xfId="0" applyAlignment="1" applyBorder="1" applyFont="1">
      <alignment horizontal="center"/>
    </xf>
    <xf borderId="18" fillId="11" fontId="13" numFmtId="9" xfId="0" applyBorder="1" applyFont="1" applyNumberFormat="1"/>
    <xf borderId="18" fillId="11" fontId="23" numFmtId="10" xfId="0" applyAlignment="1" applyBorder="1" applyFont="1" applyNumberFormat="1">
      <alignment horizontal="center"/>
    </xf>
    <xf borderId="18" fillId="11" fontId="24" numFmtId="1" xfId="0" applyAlignment="1" applyBorder="1" applyFont="1" applyNumberFormat="1">
      <alignment horizontal="center"/>
    </xf>
    <xf borderId="18" fillId="11" fontId="13" numFmtId="0" xfId="0" applyBorder="1" applyFont="1"/>
    <xf borderId="20" fillId="0" fontId="13" numFmtId="10" xfId="0" applyAlignment="1" applyBorder="1" applyFont="1" applyNumberFormat="1">
      <alignment vertical="bottom"/>
    </xf>
    <xf borderId="18" fillId="11" fontId="13" numFmtId="3" xfId="0" applyBorder="1" applyFont="1" applyNumberFormat="1"/>
    <xf borderId="18" fillId="11" fontId="13" numFmtId="10" xfId="0" applyBorder="1" applyFont="1" applyNumberFormat="1"/>
    <xf borderId="18" fillId="11" fontId="13" numFmtId="1" xfId="0" applyBorder="1" applyFont="1" applyNumberFormat="1"/>
    <xf borderId="18" fillId="11" fontId="23" numFmtId="170" xfId="0" applyAlignment="1" applyBorder="1" applyFont="1" applyNumberFormat="1">
      <alignment horizontal="center"/>
    </xf>
    <xf borderId="19" fillId="0" fontId="23" numFmtId="165" xfId="0" applyAlignment="1" applyBorder="1" applyFont="1" applyNumberFormat="1">
      <alignment horizontal="center" readingOrder="0" vertical="bottom"/>
    </xf>
    <xf borderId="19" fillId="0" fontId="23" numFmtId="10" xfId="0" applyAlignment="1" applyBorder="1" applyFont="1" applyNumberFormat="1">
      <alignment horizontal="center" shrinkToFit="0" vertical="bottom" wrapText="1"/>
    </xf>
    <xf borderId="18" fillId="11" fontId="23" numFmtId="0" xfId="0" applyAlignment="1" applyBorder="1" applyFont="1">
      <alignment horizontal="center"/>
    </xf>
    <xf borderId="18" fillId="11" fontId="23" numFmtId="0" xfId="0" applyBorder="1" applyFont="1"/>
    <xf borderId="2" fillId="16" fontId="13" numFmtId="0" xfId="0" applyBorder="1" applyFill="1" applyFont="1"/>
    <xf borderId="18" fillId="16" fontId="23" numFmtId="0" xfId="0" applyBorder="1" applyFont="1"/>
    <xf borderId="19" fillId="16" fontId="23" numFmtId="0" xfId="0" applyAlignment="1" applyBorder="1" applyFont="1">
      <alignment readingOrder="0" shrinkToFit="0" wrapText="1"/>
    </xf>
    <xf borderId="19" fillId="16" fontId="23" numFmtId="0" xfId="0" applyAlignment="1" applyBorder="1" applyFont="1">
      <alignment horizontal="center" readingOrder="0" vertical="bottom"/>
    </xf>
    <xf borderId="18" fillId="16" fontId="23" numFmtId="0" xfId="0" applyAlignment="1" applyBorder="1" applyFont="1">
      <alignment horizontal="center" readingOrder="0"/>
    </xf>
    <xf borderId="18" fillId="16" fontId="23" numFmtId="172" xfId="0" applyAlignment="1" applyBorder="1" applyFont="1" applyNumberFormat="1">
      <alignment horizontal="center"/>
    </xf>
    <xf borderId="18" fillId="16" fontId="23" numFmtId="1" xfId="0" applyAlignment="1" applyBorder="1" applyFont="1" applyNumberFormat="1">
      <alignment horizontal="center" readingOrder="0"/>
    </xf>
    <xf borderId="18" fillId="16" fontId="23" numFmtId="3" xfId="0" applyAlignment="1" applyBorder="1" applyFont="1" applyNumberFormat="1">
      <alignment horizontal="center"/>
    </xf>
    <xf borderId="19" fillId="16" fontId="23" numFmtId="0" xfId="0" applyAlignment="1" applyBorder="1" applyFont="1">
      <alignment horizontal="center" vertical="bottom"/>
    </xf>
    <xf borderId="19" fillId="16" fontId="23" numFmtId="165" xfId="0" applyAlignment="1" applyBorder="1" applyFont="1" applyNumberFormat="1">
      <alignment horizontal="center" readingOrder="0" vertical="bottom"/>
    </xf>
    <xf borderId="19" fillId="16" fontId="23" numFmtId="165" xfId="0" applyAlignment="1" applyBorder="1" applyFont="1" applyNumberFormat="1">
      <alignment horizontal="center" vertical="bottom"/>
    </xf>
    <xf borderId="19" fillId="16" fontId="23" numFmtId="10" xfId="0" applyAlignment="1" applyBorder="1" applyFont="1" applyNumberFormat="1">
      <alignment horizontal="center" shrinkToFit="0" vertical="bottom" wrapText="1"/>
    </xf>
    <xf borderId="18" fillId="16" fontId="23" numFmtId="0" xfId="0" applyAlignment="1" applyBorder="1" applyFont="1">
      <alignment horizontal="center"/>
    </xf>
    <xf borderId="18" fillId="16" fontId="13" numFmtId="9" xfId="0" applyBorder="1" applyFont="1" applyNumberFormat="1"/>
    <xf borderId="18" fillId="16" fontId="23" numFmtId="0" xfId="0" applyAlignment="1" applyBorder="1" applyFont="1">
      <alignment shrinkToFit="0" wrapText="1"/>
    </xf>
    <xf borderId="18" fillId="0" fontId="23" numFmtId="0" xfId="0" applyBorder="1" applyFont="1"/>
    <xf borderId="18" fillId="0" fontId="23" numFmtId="172" xfId="0" applyAlignment="1" applyBorder="1" applyFont="1" applyNumberFormat="1">
      <alignment horizontal="center"/>
    </xf>
    <xf borderId="18" fillId="0" fontId="23" numFmtId="3" xfId="0" applyAlignment="1" applyBorder="1" applyFont="1" applyNumberFormat="1">
      <alignment horizontal="center"/>
    </xf>
    <xf borderId="18" fillId="16" fontId="13" numFmtId="0" xfId="0" applyBorder="1" applyFont="1"/>
    <xf borderId="2" fillId="0" fontId="25" numFmtId="0" xfId="0" applyBorder="1" applyFont="1"/>
    <xf borderId="18" fillId="0" fontId="26" numFmtId="0" xfId="0" applyBorder="1" applyFont="1"/>
    <xf borderId="19" fillId="0" fontId="26" numFmtId="0" xfId="0" applyAlignment="1" applyBorder="1" applyFont="1">
      <alignment readingOrder="0" shrinkToFit="0" wrapText="1"/>
    </xf>
    <xf borderId="19" fillId="0" fontId="26" numFmtId="0" xfId="0" applyAlignment="1" applyBorder="1" applyFont="1">
      <alignment horizontal="center" readingOrder="0" vertical="bottom"/>
    </xf>
    <xf borderId="18" fillId="0" fontId="26" numFmtId="0" xfId="0" applyAlignment="1" applyBorder="1" applyFont="1">
      <alignment horizontal="center" readingOrder="0"/>
    </xf>
    <xf borderId="18" fillId="0" fontId="26" numFmtId="172" xfId="0" applyAlignment="1" applyBorder="1" applyFont="1" applyNumberFormat="1">
      <alignment horizontal="center"/>
    </xf>
    <xf borderId="18" fillId="0" fontId="26" numFmtId="3" xfId="0" applyAlignment="1" applyBorder="1" applyFont="1" applyNumberFormat="1">
      <alignment horizontal="center"/>
    </xf>
    <xf borderId="19" fillId="0" fontId="26" numFmtId="0" xfId="0" applyAlignment="1" applyBorder="1" applyFont="1">
      <alignment horizontal="center" vertical="bottom"/>
    </xf>
    <xf borderId="19" fillId="0" fontId="26" numFmtId="165" xfId="0" applyAlignment="1" applyBorder="1" applyFont="1" applyNumberFormat="1">
      <alignment horizontal="center" readingOrder="0" vertical="bottom"/>
    </xf>
    <xf borderId="19" fillId="0" fontId="26" numFmtId="165" xfId="0" applyAlignment="1" applyBorder="1" applyFont="1" applyNumberFormat="1">
      <alignment horizontal="center" vertical="bottom"/>
    </xf>
    <xf borderId="19" fillId="0" fontId="26" numFmtId="10" xfId="0" applyAlignment="1" applyBorder="1" applyFont="1" applyNumberFormat="1">
      <alignment horizontal="center" shrinkToFit="0" vertical="bottom" wrapText="1"/>
    </xf>
    <xf borderId="18" fillId="16" fontId="26" numFmtId="0" xfId="0" applyAlignment="1" applyBorder="1" applyFont="1">
      <alignment horizontal="center"/>
    </xf>
    <xf borderId="19" fillId="16" fontId="26" numFmtId="165" xfId="0" applyAlignment="1" applyBorder="1" applyFont="1" applyNumberFormat="1">
      <alignment horizontal="center" readingOrder="0" vertical="bottom"/>
    </xf>
    <xf borderId="18" fillId="16" fontId="25" numFmtId="0" xfId="0" applyBorder="1" applyFont="1"/>
    <xf borderId="18" fillId="16" fontId="26" numFmtId="0" xfId="0" applyAlignment="1" applyBorder="1" applyFont="1">
      <alignment horizontal="center" readingOrder="0"/>
    </xf>
    <xf borderId="18" fillId="16" fontId="26" numFmtId="0" xfId="0" applyAlignment="1" applyBorder="1" applyFont="1">
      <alignment shrinkToFit="0" wrapText="1"/>
    </xf>
    <xf borderId="16" fillId="10" fontId="22" numFmtId="49" xfId="0" applyAlignment="1" applyBorder="1" applyFont="1" applyNumberFormat="1">
      <alignment horizontal="center" readingOrder="0" vertical="bottom"/>
    </xf>
    <xf borderId="18" fillId="0" fontId="13" numFmtId="0" xfId="0" applyBorder="1" applyFont="1"/>
    <xf borderId="18" fillId="16" fontId="23" numFmtId="0" xfId="0" applyAlignment="1" applyBorder="1" applyFont="1">
      <alignment horizontal="center"/>
    </xf>
    <xf borderId="16" fillId="9" fontId="22" numFmtId="49" xfId="0" applyAlignment="1" applyBorder="1" applyFont="1" applyNumberFormat="1">
      <alignment horizontal="center" readingOrder="0" vertical="bottom"/>
    </xf>
    <xf borderId="18" fillId="16" fontId="23" numFmtId="3" xfId="0" applyAlignment="1" applyBorder="1" applyFont="1" applyNumberFormat="1">
      <alignment horizontal="center" readingOrder="0"/>
    </xf>
    <xf borderId="18" fillId="11" fontId="23" numFmtId="9" xfId="0" applyAlignment="1" applyBorder="1" applyFont="1" applyNumberFormat="1">
      <alignment horizontal="center"/>
    </xf>
    <xf borderId="18" fillId="0" fontId="23" numFmtId="0" xfId="0" applyAlignment="1" applyBorder="1" applyFont="1">
      <alignment shrinkToFit="0" wrapText="1"/>
    </xf>
    <xf borderId="18" fillId="11" fontId="23" numFmtId="0" xfId="0" applyAlignment="1" applyBorder="1" applyFont="1">
      <alignment horizontal="center" readingOrder="0"/>
    </xf>
    <xf borderId="19" fillId="11" fontId="23" numFmtId="0" xfId="0" applyAlignment="1" applyBorder="1" applyFont="1">
      <alignment horizontal="center" readingOrder="0" vertical="bottom"/>
    </xf>
    <xf borderId="18" fillId="11" fontId="23" numFmtId="0" xfId="0" applyAlignment="1" applyBorder="1" applyFont="1">
      <alignment shrinkToFit="0" wrapText="1"/>
    </xf>
    <xf borderId="18" fillId="0" fontId="23" numFmtId="0" xfId="0" applyAlignment="1" applyBorder="1" applyFont="1">
      <alignment readingOrder="0"/>
    </xf>
    <xf borderId="18" fillId="0" fontId="24" numFmtId="0" xfId="0" applyAlignment="1" applyBorder="1" applyFont="1">
      <alignment readingOrder="0"/>
    </xf>
    <xf borderId="18" fillId="0" fontId="23" numFmtId="14" xfId="0" applyAlignment="1" applyBorder="1" applyFont="1" applyNumberFormat="1">
      <alignment horizontal="center" readingOrder="0"/>
    </xf>
    <xf borderId="18" fillId="0" fontId="23" numFmtId="3" xfId="0" applyAlignment="1" applyBorder="1" applyFont="1" applyNumberFormat="1">
      <alignment horizontal="center" readingOrder="0"/>
    </xf>
    <xf borderId="19" fillId="0" fontId="23" numFmtId="164" xfId="0" applyAlignment="1" applyBorder="1" applyFont="1" applyNumberFormat="1">
      <alignment horizontal="center" readingOrder="0" vertical="bottom"/>
    </xf>
    <xf borderId="20" fillId="0" fontId="23" numFmtId="10" xfId="0" applyAlignment="1" applyBorder="1" applyFont="1" applyNumberFormat="1">
      <alignment horizontal="center" readingOrder="0" shrinkToFit="0" vertical="bottom" wrapText="1"/>
    </xf>
    <xf borderId="18" fillId="0" fontId="13" numFmtId="9" xfId="0" applyBorder="1" applyFont="1" applyNumberFormat="1"/>
    <xf borderId="18" fillId="0" fontId="23" numFmtId="10" xfId="0" applyAlignment="1" applyBorder="1" applyFont="1" applyNumberFormat="1">
      <alignment horizontal="center" readingOrder="0"/>
    </xf>
    <xf borderId="18" fillId="0" fontId="24" numFmtId="1" xfId="0" applyAlignment="1" applyBorder="1" applyFont="1" applyNumberFormat="1">
      <alignment horizontal="center" readingOrder="0"/>
    </xf>
    <xf borderId="18" fillId="0" fontId="13" numFmtId="3" xfId="0" applyBorder="1" applyFont="1" applyNumberFormat="1"/>
    <xf borderId="18" fillId="0" fontId="13" numFmtId="10" xfId="0" applyBorder="1" applyFont="1" applyNumberFormat="1"/>
    <xf borderId="18" fillId="0" fontId="13" numFmtId="1" xfId="0" applyBorder="1" applyFont="1" applyNumberFormat="1"/>
    <xf borderId="18" fillId="16" fontId="23" numFmtId="14" xfId="0" applyAlignment="1" applyBorder="1" applyFont="1" applyNumberFormat="1">
      <alignment horizontal="center" readingOrder="0"/>
    </xf>
    <xf borderId="19" fillId="16" fontId="23" numFmtId="164" xfId="0" applyAlignment="1" applyBorder="1" applyFont="1" applyNumberFormat="1">
      <alignment horizontal="center" readingOrder="0" vertical="bottom"/>
    </xf>
    <xf borderId="20" fillId="16" fontId="13" numFmtId="10" xfId="0" applyAlignment="1" applyBorder="1" applyFont="1" applyNumberFormat="1">
      <alignment vertical="bottom"/>
    </xf>
    <xf borderId="18" fillId="16" fontId="13" numFmtId="3" xfId="0" applyBorder="1" applyFont="1" applyNumberFormat="1"/>
    <xf borderId="18" fillId="16" fontId="13" numFmtId="10" xfId="0" applyBorder="1" applyFont="1" applyNumberFormat="1"/>
    <xf borderId="18" fillId="16" fontId="13" numFmtId="1" xfId="0" applyBorder="1" applyFont="1" applyNumberFormat="1"/>
    <xf borderId="18" fillId="16" fontId="23" numFmtId="0" xfId="0" applyAlignment="1" applyBorder="1" applyFont="1">
      <alignment shrinkToFit="0" wrapText="1"/>
    </xf>
    <xf borderId="16" fillId="17" fontId="22" numFmtId="49" xfId="0" applyAlignment="1" applyBorder="1" applyFill="1" applyFont="1" applyNumberFormat="1">
      <alignment horizontal="center" readingOrder="0" vertical="bottom"/>
    </xf>
    <xf borderId="16" fillId="18" fontId="22" numFmtId="49" xfId="0" applyAlignment="1" applyBorder="1" applyFill="1" applyFont="1" applyNumberFormat="1">
      <alignment horizontal="center" readingOrder="0" vertical="bottom"/>
    </xf>
    <xf borderId="15" fillId="11" fontId="13" numFmtId="0" xfId="0" applyBorder="1" applyFont="1"/>
    <xf borderId="6" fillId="0" fontId="13" numFmtId="0" xfId="0" applyAlignment="1" applyBorder="1" applyFont="1">
      <alignment vertical="bottom"/>
    </xf>
    <xf borderId="7" fillId="0" fontId="13" numFmtId="0" xfId="0" applyAlignment="1" applyBorder="1" applyFont="1">
      <alignment vertical="bottom"/>
    </xf>
    <xf borderId="8" fillId="0" fontId="13" numFmtId="0" xfId="0" applyAlignment="1" applyBorder="1" applyFont="1">
      <alignment vertical="bottom"/>
    </xf>
    <xf borderId="2" fillId="11" fontId="18" numFmtId="0" xfId="0" applyAlignment="1" applyBorder="1" applyFont="1">
      <alignment horizontal="center" readingOrder="0"/>
    </xf>
    <xf borderId="2" fillId="11" fontId="18" numFmtId="3" xfId="0" applyAlignment="1" applyBorder="1" applyFont="1" applyNumberFormat="1">
      <alignment horizontal="center" readingOrder="0"/>
    </xf>
    <xf borderId="2" fillId="11" fontId="13" numFmtId="3" xfId="0" applyBorder="1" applyFont="1" applyNumberFormat="1"/>
    <xf borderId="2" fillId="11" fontId="18" numFmtId="165" xfId="0" applyAlignment="1" applyBorder="1" applyFont="1" applyNumberFormat="1">
      <alignment horizontal="center" readingOrder="0"/>
    </xf>
    <xf borderId="2" fillId="11" fontId="13" numFmtId="165" xfId="0" applyBorder="1" applyFont="1" applyNumberFormat="1"/>
    <xf borderId="2" fillId="11" fontId="22" numFmtId="3" xfId="0" applyAlignment="1" applyBorder="1" applyFont="1" applyNumberFormat="1">
      <alignment horizontal="center" readingOrder="0"/>
    </xf>
    <xf borderId="2" fillId="11" fontId="18" numFmtId="0" xfId="0" applyAlignment="1" applyBorder="1" applyFont="1">
      <alignment horizontal="right" readingOrder="0"/>
    </xf>
    <xf borderId="21" fillId="0" fontId="13" numFmtId="0" xfId="0" applyAlignment="1" applyBorder="1" applyFont="1">
      <alignment readingOrder="0" shrinkToFit="0" vertical="bottom" wrapText="1"/>
    </xf>
    <xf borderId="22" fillId="0" fontId="27" numFmtId="0" xfId="0" applyBorder="1" applyFont="1"/>
    <xf borderId="23" fillId="0" fontId="27" numFmtId="0" xfId="0" applyBorder="1" applyFont="1"/>
    <xf borderId="15" fillId="11" fontId="13" numFmtId="165" xfId="0" applyBorder="1" applyFont="1" applyNumberFormat="1"/>
    <xf borderId="14" fillId="11" fontId="13" numFmtId="0" xfId="0" applyBorder="1" applyFont="1"/>
    <xf borderId="15" fillId="11" fontId="13" numFmtId="0" xfId="0" applyAlignment="1" applyBorder="1" applyFont="1">
      <alignment horizontal="right" readingOrder="0"/>
    </xf>
    <xf borderId="15" fillId="11" fontId="13" numFmtId="165" xfId="0" applyAlignment="1" applyBorder="1" applyFont="1" applyNumberFormat="1">
      <alignment horizontal="center" readingOrder="0"/>
    </xf>
    <xf borderId="2" fillId="11" fontId="13" numFmtId="0" xfId="0" applyAlignment="1" applyBorder="1" applyFont="1">
      <alignment horizontal="right" readingOrder="0"/>
    </xf>
    <xf borderId="2" fillId="11" fontId="13" numFmtId="165" xfId="0" applyAlignment="1" applyBorder="1" applyFont="1" applyNumberFormat="1">
      <alignment horizontal="center" readingOrder="0"/>
    </xf>
    <xf borderId="24" fillId="11" fontId="13" numFmtId="0" xfId="0" applyAlignment="1" applyBorder="1" applyFont="1">
      <alignment shrinkToFit="0" vertical="bottom" wrapText="1"/>
    </xf>
    <xf borderId="0" fillId="11" fontId="13" numFmtId="0" xfId="0" applyAlignment="1" applyFont="1">
      <alignment shrinkToFit="0" vertical="bottom" wrapText="1"/>
    </xf>
    <xf borderId="25" fillId="11" fontId="13" numFmtId="0" xfId="0" applyAlignment="1" applyBorder="1" applyFont="1">
      <alignment shrinkToFit="0" vertical="bottom" wrapText="1"/>
    </xf>
    <xf borderId="26" fillId="11" fontId="13" numFmtId="0" xfId="0" applyAlignment="1" applyBorder="1" applyFont="1">
      <alignment shrinkToFit="0" vertical="bottom" wrapText="1"/>
    </xf>
    <xf borderId="27" fillId="11" fontId="13" numFmtId="0" xfId="0" applyAlignment="1" applyBorder="1" applyFont="1">
      <alignment shrinkToFit="0" vertical="bottom" wrapText="1"/>
    </xf>
    <xf borderId="28" fillId="11" fontId="13" numFmtId="0" xfId="0" applyAlignment="1" applyBorder="1" applyFont="1">
      <alignment shrinkToFit="0" vertical="bottom" wrapText="1"/>
    </xf>
    <xf borderId="29" fillId="11" fontId="13" numFmtId="0" xfId="0" applyAlignment="1" applyBorder="1" applyFont="1">
      <alignment readingOrder="0" shrinkToFit="0" vertical="bottom" wrapText="1"/>
    </xf>
    <xf borderId="30" fillId="11" fontId="13" numFmtId="0" xfId="0" applyAlignment="1" applyBorder="1" applyFont="1">
      <alignment shrinkToFit="0" vertical="bottom" wrapText="1"/>
    </xf>
    <xf borderId="31" fillId="11" fontId="13" numFmtId="0" xfId="0" applyAlignment="1" applyBorder="1" applyFont="1">
      <alignment shrinkToFit="0" vertical="bottom" wrapText="1"/>
    </xf>
    <xf borderId="6" fillId="0" fontId="13" numFmtId="0" xfId="0" applyAlignment="1" applyBorder="1" applyFont="1">
      <alignment readingOrder="0" shrinkToFit="0" vertical="bottom" wrapText="1"/>
    </xf>
    <xf borderId="7" fillId="0" fontId="13" numFmtId="0" xfId="0" applyAlignment="1" applyBorder="1" applyFont="1">
      <alignment shrinkToFit="0" vertical="bottom" wrapText="1"/>
    </xf>
    <xf borderId="8" fillId="0" fontId="13" numFmtId="0" xfId="0" applyAlignment="1" applyBorder="1" applyFont="1">
      <alignment shrinkToFit="0" vertical="bottom" wrapText="1"/>
    </xf>
    <xf borderId="29" fillId="0" fontId="13" numFmtId="0" xfId="0" applyAlignment="1" applyBorder="1" applyFont="1">
      <alignment readingOrder="0" shrinkToFit="0" vertical="bottom" wrapText="1"/>
    </xf>
    <xf borderId="30" fillId="0" fontId="13" numFmtId="0" xfId="0" applyAlignment="1" applyBorder="1" applyFont="1">
      <alignment shrinkToFit="0" vertical="bottom" wrapText="1"/>
    </xf>
    <xf borderId="31" fillId="0" fontId="13" numFmtId="0" xfId="0" applyAlignment="1" applyBorder="1" applyFont="1">
      <alignment shrinkToFit="0" vertical="bottom" wrapText="1"/>
    </xf>
    <xf borderId="26" fillId="0" fontId="13" numFmtId="0" xfId="0" applyAlignment="1" applyBorder="1" applyFont="1">
      <alignment shrinkToFit="0" vertical="bottom" wrapText="1"/>
    </xf>
    <xf borderId="27" fillId="0" fontId="13" numFmtId="0" xfId="0" applyAlignment="1" applyBorder="1" applyFont="1">
      <alignment shrinkToFit="0" vertical="bottom" wrapText="1"/>
    </xf>
    <xf borderId="28" fillId="0" fontId="13" numFmtId="0" xfId="0" applyAlignment="1" applyBorder="1" applyFont="1">
      <alignment shrinkToFit="0" vertical="bottom" wrapText="1"/>
    </xf>
    <xf borderId="5" fillId="0" fontId="13" numFmtId="0" xfId="0" applyAlignment="1" applyBorder="1" applyFont="1">
      <alignment vertical="bottom"/>
    </xf>
    <xf borderId="6" fillId="6" fontId="28" numFmtId="0" xfId="0" applyAlignment="1" applyBorder="1" applyFont="1">
      <alignment readingOrder="0" shrinkToFit="0" vertical="bottom" wrapText="1"/>
    </xf>
    <xf borderId="8" fillId="6" fontId="28" numFmtId="0" xfId="0" applyAlignment="1" applyBorder="1" applyFont="1">
      <alignment shrinkToFit="0" vertical="bottom" wrapText="1"/>
    </xf>
    <xf borderId="6" fillId="0" fontId="29" numFmtId="0" xfId="0" applyAlignment="1" applyBorder="1" applyFont="1">
      <alignment readingOrder="0" shrinkToFit="0" vertical="bottom" wrapText="1"/>
    </xf>
    <xf borderId="7" fillId="0" fontId="30" numFmtId="0" xfId="0" applyAlignment="1" applyBorder="1" applyFont="1">
      <alignment shrinkToFit="0" vertical="bottom" wrapText="1"/>
    </xf>
    <xf borderId="8" fillId="0" fontId="31" numFmtId="0" xfId="0" applyAlignment="1" applyBorder="1" applyFont="1">
      <alignment shrinkToFit="0" vertical="bottom" wrapText="1"/>
    </xf>
    <xf borderId="29" fillId="0" fontId="32" numFmtId="0" xfId="0" applyAlignment="1" applyBorder="1" applyFont="1">
      <alignment readingOrder="0" shrinkToFit="0" vertical="bottom" wrapText="1"/>
    </xf>
    <xf borderId="30" fillId="0" fontId="33" numFmtId="0" xfId="0" applyAlignment="1" applyBorder="1" applyFont="1">
      <alignment shrinkToFit="0" vertical="bottom" wrapText="1"/>
    </xf>
    <xf borderId="31" fillId="0" fontId="34" numFmtId="0" xfId="0" applyAlignment="1" applyBorder="1" applyFont="1">
      <alignment shrinkToFit="0" vertical="bottom" wrapText="1"/>
    </xf>
    <xf borderId="26" fillId="0" fontId="35" numFmtId="0" xfId="0" applyAlignment="1" applyBorder="1" applyFont="1">
      <alignment shrinkToFit="0" vertical="bottom" wrapText="1"/>
    </xf>
    <xf borderId="27" fillId="0" fontId="36" numFmtId="0" xfId="0" applyAlignment="1" applyBorder="1" applyFont="1">
      <alignment shrinkToFit="0" vertical="bottom" wrapText="1"/>
    </xf>
    <xf borderId="28" fillId="0" fontId="37" numFmtId="0" xfId="0" applyAlignment="1" applyBorder="1" applyFont="1">
      <alignment shrinkToFit="0" vertical="bottom" wrapText="1"/>
    </xf>
    <xf borderId="24" fillId="0" fontId="38" numFmtId="0" xfId="0" applyAlignment="1" applyBorder="1" applyFont="1">
      <alignment shrinkToFit="0" vertical="bottom" wrapText="1"/>
    </xf>
    <xf borderId="0" fillId="0" fontId="39" numFmtId="0" xfId="0" applyAlignment="1" applyFont="1">
      <alignment shrinkToFit="0" vertical="bottom" wrapText="1"/>
    </xf>
    <xf borderId="25" fillId="0" fontId="40" numFmtId="0" xfId="0" applyAlignment="1" applyBorder="1" applyFont="1">
      <alignment shrinkToFit="0" vertical="bottom" wrapText="1"/>
    </xf>
    <xf borderId="6" fillId="0" fontId="18" numFmtId="0" xfId="0" applyAlignment="1" applyBorder="1" applyFont="1">
      <alignment readingOrder="0" shrinkToFit="0" vertical="bottom" wrapText="1"/>
    </xf>
    <xf borderId="7" fillId="0" fontId="18" numFmtId="0" xfId="0" applyAlignment="1" applyBorder="1" applyFont="1">
      <alignment shrinkToFit="0" vertical="bottom" wrapText="1"/>
    </xf>
    <xf borderId="8" fillId="0" fontId="18" numFmtId="0" xfId="0" applyAlignment="1" applyBorder="1" applyFont="1">
      <alignment shrinkToFit="0" vertical="bottom" wrapText="1"/>
    </xf>
    <xf borderId="6" fillId="0" fontId="41" numFmtId="0" xfId="0" applyAlignment="1" applyBorder="1" applyFont="1">
      <alignment readingOrder="0" shrinkToFit="0" vertical="bottom" wrapText="1"/>
    </xf>
    <xf borderId="7" fillId="0" fontId="41" numFmtId="0" xfId="0" applyAlignment="1" applyBorder="1" applyFont="1">
      <alignment shrinkToFit="0" vertical="bottom" wrapText="1"/>
    </xf>
    <xf borderId="8" fillId="0" fontId="41" numFmtId="0" xfId="0" applyAlignment="1" applyBorder="1" applyFont="1">
      <alignment shrinkToFit="0" vertical="bottom" wrapText="1"/>
    </xf>
    <xf borderId="11" fillId="0" fontId="13" numFmtId="0" xfId="0" applyAlignment="1" applyBorder="1" applyFont="1">
      <alignment vertical="bottom"/>
    </xf>
    <xf borderId="16" fillId="15" fontId="23" numFmtId="0" xfId="0" applyAlignment="1" applyBorder="1" applyFont="1">
      <alignment horizontal="center" readingOrder="0"/>
    </xf>
    <xf borderId="17" fillId="15" fontId="23" numFmtId="0" xfId="0" applyAlignment="1" applyBorder="1" applyFont="1">
      <alignment horizontal="center"/>
    </xf>
    <xf borderId="19" fillId="15" fontId="23" numFmtId="0" xfId="0" applyAlignment="1" applyBorder="1" applyFont="1">
      <alignment horizontal="center"/>
    </xf>
    <xf borderId="18" fillId="15" fontId="23" numFmtId="0" xfId="0" applyAlignment="1" applyBorder="1" applyFont="1">
      <alignment horizontal="center" readingOrder="0"/>
    </xf>
    <xf borderId="16" fillId="0" fontId="23" numFmtId="0" xfId="0" applyAlignment="1" applyBorder="1" applyFont="1">
      <alignment readingOrder="0" shrinkToFit="0" wrapText="1"/>
    </xf>
    <xf borderId="17" fillId="0" fontId="23" numFmtId="0" xfId="0" applyAlignment="1" applyBorder="1" applyFont="1">
      <alignment shrinkToFit="0" wrapText="1"/>
    </xf>
    <xf borderId="19" fillId="0" fontId="23" numFmtId="0" xfId="0" applyAlignment="1" applyBorder="1" applyFont="1">
      <alignment shrinkToFit="0" wrapText="1"/>
    </xf>
    <xf borderId="18" fillId="11" fontId="23" numFmtId="165" xfId="0" applyAlignment="1" applyBorder="1" applyFont="1" applyNumberFormat="1">
      <alignment horizontal="center" readingOrder="0"/>
    </xf>
    <xf borderId="32" fillId="11" fontId="13" numFmtId="0" xfId="0" applyBorder="1" applyFont="1"/>
    <xf borderId="18" fillId="15" fontId="13" numFmtId="0" xfId="0" applyBorder="1" applyFont="1"/>
    <xf borderId="0" fillId="0" fontId="13" numFmtId="0" xfId="0" applyAlignment="1" applyFont="1">
      <alignment vertical="bottom"/>
    </xf>
    <xf borderId="2" fillId="11" fontId="16" numFmtId="0" xfId="0" applyAlignment="1" applyBorder="1" applyFont="1">
      <alignment vertical="bottom"/>
    </xf>
    <xf borderId="2" fillId="11" fontId="16" numFmtId="10" xfId="0" applyAlignment="1" applyBorder="1" applyFont="1" applyNumberFormat="1">
      <alignment vertical="bottom"/>
    </xf>
    <xf borderId="2" fillId="11" fontId="42" numFmtId="0" xfId="0" applyAlignment="1" applyBorder="1" applyFont="1">
      <alignment vertical="bottom"/>
    </xf>
    <xf borderId="2" fillId="11" fontId="16" numFmtId="165" xfId="0" applyAlignment="1" applyBorder="1" applyFont="1" applyNumberFormat="1">
      <alignment vertical="bottom"/>
    </xf>
    <xf borderId="10" fillId="12" fontId="43" numFmtId="0" xfId="0" applyAlignment="1" applyBorder="1" applyFont="1">
      <alignment horizontal="center" vertical="bottom"/>
    </xf>
    <xf borderId="14" fillId="0" fontId="27" numFmtId="0" xfId="0" applyBorder="1" applyFont="1"/>
    <xf borderId="2" fillId="12" fontId="16" numFmtId="0" xfId="0" applyAlignment="1" applyBorder="1" applyFont="1">
      <alignment vertical="bottom"/>
    </xf>
    <xf borderId="2" fillId="13" fontId="28" numFmtId="0" xfId="0" applyBorder="1" applyFont="1"/>
    <xf borderId="2" fillId="13" fontId="28" numFmtId="0" xfId="0" applyAlignment="1" applyBorder="1" applyFont="1">
      <alignment horizontal="center"/>
    </xf>
    <xf borderId="2" fillId="13" fontId="28" numFmtId="0" xfId="0" applyAlignment="1" applyBorder="1" applyFont="1">
      <alignment horizontal="center" shrinkToFit="0" wrapText="1"/>
    </xf>
    <xf borderId="2" fillId="13" fontId="28" numFmtId="0" xfId="0" applyAlignment="1" applyBorder="1" applyFont="1">
      <alignment shrinkToFit="0" wrapText="1"/>
    </xf>
    <xf borderId="2" fillId="11" fontId="16" numFmtId="0" xfId="0" applyBorder="1" applyFont="1"/>
    <xf borderId="2" fillId="13" fontId="28" numFmtId="0" xfId="0" applyAlignment="1" applyBorder="1" applyFont="1">
      <alignment horizontal="center" vertical="bottom"/>
    </xf>
    <xf borderId="15" fillId="19" fontId="18" numFmtId="0" xfId="0" applyBorder="1" applyFill="1" applyFont="1"/>
    <xf borderId="15" fillId="19" fontId="16" numFmtId="0" xfId="0" applyBorder="1" applyFont="1"/>
    <xf borderId="13" fillId="19" fontId="18" numFmtId="165" xfId="0" applyAlignment="1" applyBorder="1" applyFont="1" applyNumberFormat="1">
      <alignment horizontal="center"/>
    </xf>
    <xf borderId="2" fillId="19" fontId="16" numFmtId="165" xfId="0" applyBorder="1" applyFont="1" applyNumberFormat="1"/>
    <xf borderId="2" fillId="19" fontId="18" numFmtId="165" xfId="0" applyAlignment="1" applyBorder="1" applyFont="1" applyNumberFormat="1">
      <alignment horizontal="center"/>
    </xf>
    <xf borderId="2" fillId="19" fontId="16" numFmtId="0" xfId="0" applyBorder="1" applyFont="1"/>
    <xf borderId="2" fillId="19" fontId="18" numFmtId="3" xfId="0" applyAlignment="1" applyBorder="1" applyFont="1" applyNumberFormat="1">
      <alignment horizontal="center" vertical="bottom"/>
    </xf>
    <xf borderId="2" fillId="19" fontId="16" numFmtId="0" xfId="0" applyAlignment="1" applyBorder="1" applyFont="1">
      <alignment vertical="bottom"/>
    </xf>
    <xf borderId="18" fillId="0" fontId="44" numFmtId="0" xfId="0" applyAlignment="1" applyBorder="1" applyFont="1">
      <alignment vertical="bottom"/>
    </xf>
    <xf borderId="18" fillId="0" fontId="45" numFmtId="0" xfId="0" applyAlignment="1" applyBorder="1" applyFont="1">
      <alignment vertical="bottom"/>
    </xf>
    <xf borderId="33" fillId="0" fontId="45" numFmtId="0" xfId="0" applyAlignment="1" applyBorder="1" applyFont="1">
      <alignment horizontal="center" shrinkToFit="0" wrapText="1"/>
    </xf>
    <xf borderId="18" fillId="20" fontId="45" numFmtId="0" xfId="0" applyAlignment="1" applyBorder="1" applyFill="1" applyFont="1">
      <alignment horizontal="center" shrinkToFit="0" wrapText="1"/>
    </xf>
    <xf borderId="18" fillId="0" fontId="45" numFmtId="0" xfId="0" applyAlignment="1" applyBorder="1" applyFont="1">
      <alignment horizontal="center" vertical="bottom"/>
    </xf>
    <xf borderId="18" fillId="0" fontId="45" numFmtId="172" xfId="0" applyAlignment="1" applyBorder="1" applyFont="1" applyNumberFormat="1">
      <alignment horizontal="center" vertical="bottom"/>
    </xf>
    <xf borderId="18" fillId="0" fontId="45" numFmtId="3" xfId="0" applyAlignment="1" applyBorder="1" applyFont="1" applyNumberFormat="1">
      <alignment horizontal="center"/>
    </xf>
    <xf borderId="18" fillId="0" fontId="45" numFmtId="3" xfId="0" applyAlignment="1" applyBorder="1" applyFont="1" applyNumberFormat="1">
      <alignment horizontal="center" vertical="bottom"/>
    </xf>
    <xf borderId="18" fillId="0" fontId="13" numFmtId="166" xfId="0" applyAlignment="1" applyBorder="1" applyFont="1" applyNumberFormat="1">
      <alignment horizontal="center" vertical="bottom"/>
    </xf>
    <xf borderId="33" fillId="0" fontId="45" numFmtId="165" xfId="0" applyAlignment="1" applyBorder="1" applyFont="1" applyNumberFormat="1">
      <alignment horizontal="center"/>
    </xf>
    <xf borderId="0" fillId="0" fontId="45" numFmtId="10" xfId="0" applyAlignment="1" applyFont="1" applyNumberFormat="1">
      <alignment horizontal="right" vertical="bottom"/>
    </xf>
    <xf borderId="18" fillId="0" fontId="45" numFmtId="165" xfId="0" applyAlignment="1" applyBorder="1" applyFont="1" applyNumberFormat="1">
      <alignment horizontal="center" vertical="bottom"/>
    </xf>
    <xf borderId="33" fillId="0" fontId="45" numFmtId="9" xfId="0" applyAlignment="1" applyBorder="1" applyFont="1" applyNumberFormat="1">
      <alignment horizontal="center" vertical="bottom"/>
    </xf>
    <xf borderId="18" fillId="0" fontId="45" numFmtId="10" xfId="0" applyAlignment="1" applyBorder="1" applyFont="1" applyNumberFormat="1">
      <alignment horizontal="center" vertical="bottom"/>
    </xf>
    <xf borderId="18" fillId="0" fontId="45" numFmtId="1" xfId="0" applyAlignment="1" applyBorder="1" applyFont="1" applyNumberFormat="1">
      <alignment horizontal="center" vertical="bottom"/>
    </xf>
    <xf borderId="18" fillId="0" fontId="16" numFmtId="0" xfId="0" applyAlignment="1" applyBorder="1" applyFont="1">
      <alignment vertical="bottom"/>
    </xf>
    <xf borderId="18" fillId="16" fontId="45" numFmtId="0" xfId="0" applyAlignment="1" applyBorder="1" applyFont="1">
      <alignment horizontal="center" shrinkToFit="0" wrapText="1"/>
    </xf>
    <xf borderId="33" fillId="21" fontId="45" numFmtId="0" xfId="0" applyAlignment="1" applyBorder="1" applyFill="1" applyFont="1">
      <alignment horizontal="center" shrinkToFit="0" wrapText="1"/>
    </xf>
    <xf borderId="18" fillId="0" fontId="45" numFmtId="0" xfId="0" applyAlignment="1" applyBorder="1" applyFont="1">
      <alignment horizontal="center"/>
    </xf>
    <xf borderId="33" fillId="0" fontId="45" numFmtId="9" xfId="0" applyAlignment="1" applyBorder="1" applyFont="1" applyNumberFormat="1">
      <alignment horizontal="center"/>
    </xf>
    <xf borderId="34" fillId="0" fontId="27" numFmtId="0" xfId="0" applyBorder="1" applyFont="1"/>
    <xf borderId="18" fillId="0" fontId="45" numFmtId="170" xfId="0" applyAlignment="1" applyBorder="1" applyFont="1" applyNumberFormat="1">
      <alignment horizontal="center" vertical="bottom"/>
    </xf>
    <xf borderId="18" fillId="0" fontId="46" numFmtId="0" xfId="0" applyAlignment="1" applyBorder="1" applyFont="1">
      <alignment vertical="bottom"/>
    </xf>
    <xf borderId="35" fillId="0" fontId="27" numFmtId="0" xfId="0" applyBorder="1" applyFont="1"/>
    <xf borderId="18" fillId="0" fontId="45" numFmtId="9" xfId="0" applyAlignment="1" applyBorder="1" applyFont="1" applyNumberFormat="1">
      <alignment horizontal="center"/>
    </xf>
    <xf borderId="2" fillId="19" fontId="18" numFmtId="0" xfId="0" applyBorder="1" applyFont="1"/>
    <xf borderId="13" fillId="19" fontId="16" numFmtId="0" xfId="0" applyBorder="1" applyFont="1"/>
    <xf borderId="2" fillId="14" fontId="18" numFmtId="0" xfId="0" applyBorder="1" applyFont="1"/>
    <xf borderId="2" fillId="14" fontId="16" numFmtId="0" xfId="0" applyBorder="1" applyFont="1"/>
    <xf borderId="13" fillId="14" fontId="16" numFmtId="0" xfId="0" applyBorder="1" applyFont="1"/>
    <xf borderId="13" fillId="14" fontId="18" numFmtId="165" xfId="0" applyAlignment="1" applyBorder="1" applyFont="1" applyNumberFormat="1">
      <alignment horizontal="center"/>
    </xf>
    <xf borderId="2" fillId="22" fontId="16" numFmtId="165" xfId="0" applyBorder="1" applyFill="1" applyFont="1" applyNumberFormat="1"/>
    <xf borderId="2" fillId="22" fontId="18" numFmtId="165" xfId="0" applyAlignment="1" applyBorder="1" applyFont="1" applyNumberFormat="1">
      <alignment horizontal="center"/>
    </xf>
    <xf borderId="2" fillId="22" fontId="16" numFmtId="0" xfId="0" applyBorder="1" applyFont="1"/>
    <xf borderId="15" fillId="22" fontId="16" numFmtId="3" xfId="0" applyAlignment="1" applyBorder="1" applyFont="1" applyNumberFormat="1">
      <alignment vertical="bottom"/>
    </xf>
    <xf borderId="2" fillId="22" fontId="16" numFmtId="0" xfId="0" applyAlignment="1" applyBorder="1" applyFont="1">
      <alignment vertical="bottom"/>
    </xf>
    <xf borderId="13" fillId="22" fontId="16" numFmtId="0" xfId="0" applyBorder="1" applyFont="1"/>
    <xf borderId="18" fillId="22" fontId="45" numFmtId="0" xfId="0" applyAlignment="1" applyBorder="1" applyFont="1">
      <alignment vertical="bottom"/>
    </xf>
    <xf borderId="18" fillId="22" fontId="16" numFmtId="0" xfId="0" applyAlignment="1" applyBorder="1" applyFont="1">
      <alignment vertical="bottom"/>
    </xf>
    <xf borderId="33" fillId="22" fontId="45" numFmtId="0" xfId="0" applyAlignment="1" applyBorder="1" applyFont="1">
      <alignment horizontal="center" shrinkToFit="0" wrapText="1"/>
    </xf>
    <xf borderId="18" fillId="22" fontId="45" numFmtId="0" xfId="0" applyAlignment="1" applyBorder="1" applyFont="1">
      <alignment horizontal="center" shrinkToFit="0" wrapText="1"/>
    </xf>
    <xf borderId="18" fillId="22" fontId="45" numFmtId="0" xfId="0" applyAlignment="1" applyBorder="1" applyFont="1">
      <alignment horizontal="center" vertical="bottom"/>
    </xf>
    <xf borderId="18" fillId="22" fontId="45" numFmtId="172" xfId="0" applyAlignment="1" applyBorder="1" applyFont="1" applyNumberFormat="1">
      <alignment horizontal="center" vertical="bottom"/>
    </xf>
    <xf borderId="18" fillId="22" fontId="45" numFmtId="3" xfId="0" applyAlignment="1" applyBorder="1" applyFont="1" applyNumberFormat="1">
      <alignment horizontal="center" vertical="bottom"/>
    </xf>
    <xf borderId="18" fillId="22" fontId="45" numFmtId="3" xfId="0" applyAlignment="1" applyBorder="1" applyFont="1" applyNumberFormat="1">
      <alignment horizontal="center"/>
    </xf>
    <xf borderId="18" fillId="22" fontId="16" numFmtId="166" xfId="0" applyAlignment="1" applyBorder="1" applyFont="1" applyNumberFormat="1">
      <alignment vertical="bottom"/>
    </xf>
    <xf borderId="18" fillId="22" fontId="13" numFmtId="166" xfId="0" applyAlignment="1" applyBorder="1" applyFont="1" applyNumberFormat="1">
      <alignment horizontal="center" vertical="bottom"/>
    </xf>
    <xf borderId="33" fillId="22" fontId="16" numFmtId="165" xfId="0" applyBorder="1" applyFont="1" applyNumberFormat="1"/>
    <xf borderId="36" fillId="22" fontId="45" numFmtId="165" xfId="0" applyAlignment="1" applyBorder="1" applyFont="1" applyNumberFormat="1">
      <alignment horizontal="center"/>
    </xf>
    <xf borderId="2" fillId="22" fontId="16" numFmtId="10" xfId="0" applyAlignment="1" applyBorder="1" applyFont="1" applyNumberFormat="1">
      <alignment vertical="bottom"/>
    </xf>
    <xf borderId="18" fillId="22" fontId="16" numFmtId="165" xfId="0" applyAlignment="1" applyBorder="1" applyFont="1" applyNumberFormat="1">
      <alignment vertical="bottom"/>
    </xf>
    <xf borderId="10" fillId="22" fontId="16" numFmtId="0" xfId="0" applyAlignment="1" applyBorder="1" applyFont="1">
      <alignment vertical="bottom"/>
    </xf>
    <xf borderId="9" fillId="22" fontId="16" numFmtId="0" xfId="0" applyAlignment="1" applyBorder="1" applyFont="1">
      <alignment vertical="bottom"/>
    </xf>
    <xf borderId="36" fillId="22" fontId="16" numFmtId="9" xfId="0" applyBorder="1" applyFont="1" applyNumberFormat="1"/>
    <xf borderId="18" fillId="22" fontId="16" numFmtId="10" xfId="0" applyAlignment="1" applyBorder="1" applyFont="1" applyNumberFormat="1">
      <alignment vertical="bottom"/>
    </xf>
    <xf borderId="18" fillId="22" fontId="16" numFmtId="1" xfId="0" applyAlignment="1" applyBorder="1" applyFont="1" applyNumberFormat="1">
      <alignment vertical="bottom"/>
    </xf>
    <xf borderId="18" fillId="22" fontId="47" numFmtId="0" xfId="0" applyAlignment="1" applyBorder="1" applyFont="1">
      <alignment vertical="bottom"/>
    </xf>
    <xf borderId="18" fillId="22" fontId="45" numFmtId="170" xfId="0" applyAlignment="1" applyBorder="1" applyFont="1" applyNumberFormat="1">
      <alignment horizontal="center" vertical="bottom"/>
    </xf>
    <xf borderId="33" fillId="22" fontId="45" numFmtId="165" xfId="0" applyAlignment="1" applyBorder="1" applyFont="1" applyNumberFormat="1">
      <alignment horizontal="center"/>
    </xf>
    <xf borderId="18" fillId="22" fontId="16" numFmtId="3" xfId="0" applyAlignment="1" applyBorder="1" applyFont="1" applyNumberFormat="1">
      <alignment vertical="bottom"/>
    </xf>
    <xf borderId="36" fillId="22" fontId="16" numFmtId="165" xfId="0" applyBorder="1" applyFont="1" applyNumberFormat="1"/>
    <xf borderId="33" fillId="22" fontId="16" numFmtId="1" xfId="0" applyAlignment="1" applyBorder="1" applyFont="1" applyNumberFormat="1">
      <alignment vertical="bottom"/>
    </xf>
    <xf borderId="18" fillId="22" fontId="45" numFmtId="0" xfId="0" applyAlignment="1" applyBorder="1" applyFont="1">
      <alignment horizontal="center"/>
    </xf>
    <xf borderId="13" fillId="11" fontId="16" numFmtId="0" xfId="0" applyAlignment="1" applyBorder="1" applyFont="1">
      <alignment vertical="bottom"/>
    </xf>
    <xf borderId="10" fillId="11" fontId="18" numFmtId="0" xfId="0" applyAlignment="1" applyBorder="1" applyFont="1">
      <alignment vertical="bottom"/>
    </xf>
    <xf borderId="2" fillId="11" fontId="13" numFmtId="10" xfId="0" applyAlignment="1" applyBorder="1" applyFont="1" applyNumberFormat="1">
      <alignment horizontal="right" vertical="bottom"/>
    </xf>
    <xf borderId="2" fillId="11" fontId="16" numFmtId="3" xfId="0" applyAlignment="1" applyBorder="1" applyFont="1" applyNumberFormat="1">
      <alignment vertical="bottom"/>
    </xf>
    <xf borderId="2" fillId="11" fontId="16" numFmtId="173" xfId="0" applyAlignment="1" applyBorder="1" applyFont="1" applyNumberFormat="1">
      <alignment vertical="bottom"/>
    </xf>
    <xf borderId="2" fillId="11" fontId="48" numFmtId="173" xfId="0" applyAlignment="1" applyBorder="1" applyFont="1" applyNumberFormat="1">
      <alignment horizontal="right" vertical="bottom"/>
    </xf>
    <xf borderId="2" fillId="11" fontId="18" numFmtId="3" xfId="0" applyAlignment="1" applyBorder="1" applyFont="1" applyNumberFormat="1">
      <alignment horizontal="right" vertical="bottom"/>
    </xf>
    <xf borderId="2" fillId="11" fontId="16" numFmtId="174" xfId="0" applyAlignment="1" applyBorder="1" applyFont="1" applyNumberFormat="1">
      <alignment vertical="bottom"/>
    </xf>
    <xf borderId="37" fillId="11" fontId="16" numFmtId="0" xfId="0" applyAlignment="1" applyBorder="1" applyFont="1">
      <alignment vertical="bottom"/>
    </xf>
    <xf borderId="18" fillId="21" fontId="45" numFmtId="0" xfId="0" applyAlignment="1" applyBorder="1" applyFont="1">
      <alignment horizontal="center" shrinkToFit="0" wrapText="1"/>
    </xf>
    <xf borderId="38" fillId="11" fontId="13" numFmtId="10" xfId="0" applyAlignment="1" applyBorder="1" applyFont="1" applyNumberFormat="1">
      <alignment horizontal="right" vertical="bottom"/>
    </xf>
    <xf borderId="2" fillId="11" fontId="16" numFmtId="175" xfId="0" applyAlignment="1" applyBorder="1" applyFont="1" applyNumberFormat="1">
      <alignment vertical="bottom"/>
    </xf>
    <xf borderId="10" fillId="11" fontId="16" numFmtId="0" xfId="0" applyAlignment="1" applyBorder="1" applyFont="1">
      <alignment vertical="bottom"/>
    </xf>
    <xf borderId="32" fillId="11" fontId="16" numFmtId="0" xfId="0" applyAlignment="1" applyBorder="1" applyFont="1">
      <alignment vertical="bottom"/>
    </xf>
    <xf borderId="2" fillId="11" fontId="13" numFmtId="0" xfId="0" applyAlignment="1" applyBorder="1" applyFont="1">
      <alignment vertical="bottom"/>
    </xf>
    <xf borderId="2" fillId="11" fontId="13" numFmtId="0" xfId="0" applyAlignment="1" applyBorder="1" applyFont="1">
      <alignment horizontal="center" vertical="bottom"/>
    </xf>
    <xf borderId="39" fillId="0" fontId="13" numFmtId="0" xfId="0" applyAlignment="1" applyBorder="1" applyFont="1">
      <alignment horizontal="center" readingOrder="0" shrinkToFit="0" vertical="center" wrapText="1"/>
    </xf>
    <xf borderId="40" fillId="0" fontId="13" numFmtId="0" xfId="0" applyAlignment="1" applyBorder="1" applyFont="1">
      <alignment horizontal="center" shrinkToFit="0" wrapText="0"/>
    </xf>
    <xf borderId="40" fillId="0" fontId="45" numFmtId="0" xfId="0" applyAlignment="1" applyBorder="1" applyFont="1">
      <alignment horizontal="center" shrinkToFit="0" wrapText="0"/>
    </xf>
    <xf borderId="33" fillId="0" fontId="13" numFmtId="0" xfId="0" applyAlignment="1" applyBorder="1" applyFont="1">
      <alignment horizontal="center" shrinkToFit="0" wrapText="0"/>
    </xf>
    <xf borderId="40" fillId="0" fontId="13" numFmtId="0" xfId="0" applyAlignment="1" applyBorder="1" applyFont="1">
      <alignment horizontal="center" readingOrder="0" shrinkToFit="0" wrapText="0"/>
    </xf>
    <xf borderId="41" fillId="0" fontId="13" numFmtId="0" xfId="0" applyAlignment="1" applyBorder="1" applyFont="1">
      <alignment horizontal="center" shrinkToFit="0" wrapText="0"/>
    </xf>
    <xf borderId="18" fillId="0" fontId="45" numFmtId="167" xfId="0" applyAlignment="1" applyBorder="1" applyFont="1" applyNumberFormat="1">
      <alignment horizontal="center" shrinkToFit="0" wrapText="1"/>
    </xf>
    <xf borderId="18" fillId="0" fontId="45" numFmtId="176" xfId="0" applyAlignment="1" applyBorder="1" applyFont="1" applyNumberFormat="1">
      <alignment horizontal="center" shrinkToFit="0" wrapText="1"/>
    </xf>
    <xf borderId="36" fillId="0" fontId="45" numFmtId="3" xfId="0" applyAlignment="1" applyBorder="1" applyFont="1" applyNumberFormat="1">
      <alignment horizontal="center" shrinkToFit="0" wrapText="1"/>
    </xf>
    <xf borderId="18" fillId="0" fontId="45" numFmtId="3" xfId="0" applyAlignment="1" applyBorder="1" applyFont="1" applyNumberFormat="1">
      <alignment horizontal="center" shrinkToFit="0" wrapText="1"/>
    </xf>
    <xf borderId="36" fillId="0" fontId="45" numFmtId="166" xfId="0" applyAlignment="1" applyBorder="1" applyFont="1" applyNumberFormat="1">
      <alignment horizontal="center" shrinkToFit="0" wrapText="1"/>
    </xf>
    <xf borderId="36" fillId="0" fontId="45" numFmtId="174" xfId="0" applyAlignment="1" applyBorder="1" applyFont="1" applyNumberFormat="1">
      <alignment horizontal="center" shrinkToFit="0" wrapText="1"/>
    </xf>
    <xf borderId="2" fillId="0" fontId="13" numFmtId="0" xfId="0" applyAlignment="1" applyBorder="1" applyFont="1">
      <alignment shrinkToFit="0" wrapText="0"/>
    </xf>
    <xf borderId="18" fillId="0" fontId="45" numFmtId="9" xfId="0" applyAlignment="1" applyBorder="1" applyFont="1" applyNumberFormat="1">
      <alignment horizontal="center" shrinkToFit="0" wrapText="1"/>
    </xf>
    <xf borderId="42" fillId="0" fontId="13" numFmtId="3" xfId="0" applyAlignment="1" applyBorder="1" applyFont="1" applyNumberFormat="1">
      <alignment horizontal="center" shrinkToFit="0" wrapText="0"/>
    </xf>
    <xf borderId="41" fillId="0" fontId="13" numFmtId="3" xfId="0" applyAlignment="1" applyBorder="1" applyFont="1" applyNumberFormat="1">
      <alignment horizontal="center" shrinkToFit="0" wrapText="0"/>
    </xf>
    <xf borderId="43" fillId="0" fontId="13" numFmtId="9" xfId="0" applyAlignment="1" applyBorder="1" applyFont="1" applyNumberFormat="1">
      <alignment horizontal="center" shrinkToFit="0" wrapText="0"/>
    </xf>
    <xf borderId="42" fillId="0" fontId="13" numFmtId="9" xfId="0" applyAlignment="1" applyBorder="1" applyFont="1" applyNumberFormat="1">
      <alignment shrinkToFit="0" wrapText="0"/>
    </xf>
    <xf borderId="41" fillId="0" fontId="13" numFmtId="9" xfId="0" applyAlignment="1" applyBorder="1" applyFont="1" applyNumberFormat="1">
      <alignment shrinkToFit="0" wrapText="0"/>
    </xf>
    <xf borderId="41" fillId="0" fontId="13" numFmtId="10" xfId="0" applyAlignment="1" applyBorder="1" applyFont="1" applyNumberFormat="1">
      <alignment horizontal="center" shrinkToFit="0" wrapText="0"/>
    </xf>
    <xf borderId="43" fillId="0" fontId="13" numFmtId="1" xfId="0" applyAlignment="1" applyBorder="1" applyFont="1" applyNumberFormat="1">
      <alignment horizontal="center" shrinkToFit="0" wrapText="0"/>
    </xf>
    <xf borderId="2" fillId="0" fontId="13" numFmtId="0" xfId="0" applyAlignment="1" applyBorder="1" applyFont="1">
      <alignment horizontal="center" shrinkToFit="0" wrapText="0"/>
    </xf>
    <xf borderId="44" fillId="0" fontId="27" numFmtId="0" xfId="0" applyBorder="1" applyFont="1"/>
    <xf borderId="18" fillId="0" fontId="13" numFmtId="0" xfId="0" applyAlignment="1" applyBorder="1" applyFont="1">
      <alignment horizontal="center" shrinkToFit="0" wrapText="0"/>
    </xf>
    <xf borderId="34" fillId="0" fontId="13" numFmtId="0" xfId="0" applyAlignment="1" applyBorder="1" applyFont="1">
      <alignment vertical="bottom"/>
    </xf>
    <xf borderId="45" fillId="0" fontId="13" numFmtId="0" xfId="0" applyAlignment="1" applyBorder="1" applyFont="1">
      <alignment horizontal="center" shrinkToFit="0" vertical="bottom" wrapText="0"/>
    </xf>
    <xf borderId="18" fillId="0" fontId="13" numFmtId="3" xfId="0" applyAlignment="1" applyBorder="1" applyFont="1" applyNumberFormat="1">
      <alignment horizontal="center" shrinkToFit="0" wrapText="0"/>
    </xf>
    <xf borderId="46" fillId="0" fontId="13" numFmtId="0" xfId="0" applyAlignment="1" applyBorder="1" applyFont="1">
      <alignment shrinkToFit="0" vertical="bottom" wrapText="0"/>
    </xf>
    <xf borderId="45" fillId="0" fontId="13" numFmtId="9" xfId="0" applyAlignment="1" applyBorder="1" applyFont="1" applyNumberFormat="1">
      <alignment shrinkToFit="0" wrapText="0"/>
    </xf>
    <xf borderId="18" fillId="0" fontId="13" numFmtId="9" xfId="0" applyAlignment="1" applyBorder="1" applyFont="1" applyNumberFormat="1">
      <alignment shrinkToFit="0" wrapText="0"/>
    </xf>
    <xf borderId="18" fillId="0" fontId="13" numFmtId="0" xfId="0" applyAlignment="1" applyBorder="1" applyFont="1">
      <alignment shrinkToFit="0" vertical="bottom" wrapText="0"/>
    </xf>
    <xf borderId="35" fillId="0" fontId="13" numFmtId="0" xfId="0" applyAlignment="1" applyBorder="1" applyFont="1">
      <alignment vertical="bottom"/>
    </xf>
    <xf borderId="33" fillId="23" fontId="13" numFmtId="0" xfId="0" applyAlignment="1" applyBorder="1" applyFill="1" applyFont="1">
      <alignment horizontal="center" shrinkToFit="0" wrapText="0"/>
    </xf>
    <xf borderId="33" fillId="23" fontId="45" numFmtId="0" xfId="0" applyAlignment="1" applyBorder="1" applyFont="1">
      <alignment horizontal="center" shrinkToFit="0" wrapText="0"/>
    </xf>
    <xf borderId="33" fillId="23" fontId="49" numFmtId="0" xfId="0" applyAlignment="1" applyBorder="1" applyFont="1">
      <alignment horizontal="center" readingOrder="0" shrinkToFit="0" wrapText="0"/>
    </xf>
    <xf borderId="18" fillId="23" fontId="13" numFmtId="0" xfId="0" applyAlignment="1" applyBorder="1" applyFont="1">
      <alignment horizontal="center" shrinkToFit="0" wrapText="0"/>
    </xf>
    <xf borderId="40" fillId="23" fontId="13" numFmtId="0" xfId="0" applyAlignment="1" applyBorder="1" applyFont="1">
      <alignment horizontal="center" shrinkToFit="0" wrapText="0"/>
    </xf>
    <xf borderId="18" fillId="23" fontId="45" numFmtId="167" xfId="0" applyAlignment="1" applyBorder="1" applyFont="1" applyNumberFormat="1">
      <alignment horizontal="center" shrinkToFit="0" wrapText="1"/>
    </xf>
    <xf borderId="18" fillId="23" fontId="45" numFmtId="176" xfId="0" applyAlignment="1" applyBorder="1" applyFont="1" applyNumberFormat="1">
      <alignment horizontal="center" shrinkToFit="0" wrapText="1"/>
    </xf>
    <xf borderId="36" fillId="23" fontId="45" numFmtId="3" xfId="0" applyAlignment="1" applyBorder="1" applyFont="1" applyNumberFormat="1">
      <alignment horizontal="center" shrinkToFit="0" wrapText="1"/>
    </xf>
    <xf borderId="18" fillId="23" fontId="45" numFmtId="3" xfId="0" applyAlignment="1" applyBorder="1" applyFont="1" applyNumberFormat="1">
      <alignment horizontal="center" shrinkToFit="0" wrapText="1"/>
    </xf>
    <xf borderId="36" fillId="23" fontId="45" numFmtId="166" xfId="0" applyAlignment="1" applyBorder="1" applyFont="1" applyNumberFormat="1">
      <alignment horizontal="center" shrinkToFit="0" wrapText="1"/>
    </xf>
    <xf borderId="36" fillId="23" fontId="45" numFmtId="174" xfId="0" applyAlignment="1" applyBorder="1" applyFont="1" applyNumberFormat="1">
      <alignment horizontal="center" shrinkToFit="0" wrapText="1"/>
    </xf>
    <xf borderId="2" fillId="23" fontId="13" numFmtId="0" xfId="0" applyAlignment="1" applyBorder="1" applyFont="1">
      <alignment shrinkToFit="0" wrapText="0"/>
    </xf>
    <xf borderId="18" fillId="23" fontId="45" numFmtId="9" xfId="0" applyAlignment="1" applyBorder="1" applyFont="1" applyNumberFormat="1">
      <alignment horizontal="center" shrinkToFit="0" wrapText="1"/>
    </xf>
    <xf borderId="45" fillId="23" fontId="13" numFmtId="177" xfId="0" applyAlignment="1" applyBorder="1" applyFont="1" applyNumberFormat="1">
      <alignment horizontal="center" shrinkToFit="0" wrapText="0"/>
    </xf>
    <xf borderId="18" fillId="23" fontId="13" numFmtId="3" xfId="0" applyAlignment="1" applyBorder="1" applyFont="1" applyNumberFormat="1">
      <alignment horizontal="center" shrinkToFit="0" wrapText="0"/>
    </xf>
    <xf borderId="46" fillId="23" fontId="13" numFmtId="9" xfId="0" applyAlignment="1" applyBorder="1" applyFont="1" applyNumberFormat="1">
      <alignment horizontal="center" shrinkToFit="0" wrapText="0"/>
    </xf>
    <xf borderId="45" fillId="23" fontId="13" numFmtId="9" xfId="0" applyAlignment="1" applyBorder="1" applyFont="1" applyNumberFormat="1">
      <alignment shrinkToFit="0" wrapText="0"/>
    </xf>
    <xf borderId="18" fillId="23" fontId="13" numFmtId="9" xfId="0" applyAlignment="1" applyBorder="1" applyFont="1" applyNumberFormat="1">
      <alignment shrinkToFit="0" wrapText="0"/>
    </xf>
    <xf borderId="18" fillId="23" fontId="13" numFmtId="10" xfId="0" applyAlignment="1" applyBorder="1" applyFont="1" applyNumberFormat="1">
      <alignment horizontal="center" shrinkToFit="0" wrapText="0"/>
    </xf>
    <xf borderId="46" fillId="23" fontId="13" numFmtId="1" xfId="0" applyAlignment="1" applyBorder="1" applyFont="1" applyNumberFormat="1">
      <alignment horizontal="center" shrinkToFit="0" wrapText="0"/>
    </xf>
    <xf borderId="34" fillId="23" fontId="13" numFmtId="0" xfId="0" applyAlignment="1" applyBorder="1" applyFont="1">
      <alignment vertical="bottom"/>
    </xf>
    <xf borderId="45" fillId="23" fontId="13" numFmtId="0" xfId="0" applyAlignment="1" applyBorder="1" applyFont="1">
      <alignment horizontal="center" shrinkToFit="0" vertical="bottom" wrapText="0"/>
    </xf>
    <xf borderId="46" fillId="23" fontId="13" numFmtId="0" xfId="0" applyAlignment="1" applyBorder="1" applyFont="1">
      <alignment shrinkToFit="0" vertical="bottom" wrapText="0"/>
    </xf>
    <xf borderId="18" fillId="23" fontId="13" numFmtId="0" xfId="0" applyAlignment="1" applyBorder="1" applyFont="1">
      <alignment shrinkToFit="0" vertical="bottom" wrapText="0"/>
    </xf>
    <xf borderId="33" fillId="0" fontId="45" numFmtId="0" xfId="0" applyAlignment="1" applyBorder="1" applyFont="1">
      <alignment horizontal="center" shrinkToFit="0" wrapText="0"/>
    </xf>
    <xf borderId="33" fillId="0" fontId="49" numFmtId="0" xfId="0" applyAlignment="1" applyBorder="1" applyFont="1">
      <alignment horizontal="center" readingOrder="0" shrinkToFit="0" wrapText="0"/>
    </xf>
    <xf borderId="33" fillId="0" fontId="45" numFmtId="3" xfId="0" applyAlignment="1" applyBorder="1" applyFont="1" applyNumberFormat="1">
      <alignment horizontal="center" shrinkToFit="0" wrapText="1"/>
    </xf>
    <xf borderId="18" fillId="0" fontId="45" numFmtId="166" xfId="0" applyAlignment="1" applyBorder="1" applyFont="1" applyNumberFormat="1">
      <alignment horizontal="center" shrinkToFit="0" wrapText="1"/>
    </xf>
    <xf borderId="9" fillId="0" fontId="13" numFmtId="0" xfId="0" applyAlignment="1" applyBorder="1" applyFont="1">
      <alignment shrinkToFit="0" wrapText="0"/>
    </xf>
    <xf borderId="47" fillId="0" fontId="13" numFmtId="3" xfId="0" applyAlignment="1" applyBorder="1" applyFont="1" applyNumberFormat="1">
      <alignment horizontal="center" shrinkToFit="0" wrapText="0"/>
    </xf>
    <xf borderId="48" fillId="0" fontId="13" numFmtId="9" xfId="0" applyAlignment="1" applyBorder="1" applyFont="1" applyNumberFormat="1">
      <alignment horizontal="center" shrinkToFit="0" wrapText="0"/>
    </xf>
    <xf borderId="45" fillId="0" fontId="13" numFmtId="0" xfId="0" applyAlignment="1" applyBorder="1" applyFont="1">
      <alignment shrinkToFit="0" wrapText="0"/>
    </xf>
    <xf borderId="18" fillId="0" fontId="13" numFmtId="0" xfId="0" applyAlignment="1" applyBorder="1" applyFont="1">
      <alignment shrinkToFit="0" wrapText="0"/>
    </xf>
    <xf borderId="33" fillId="0" fontId="13" numFmtId="10" xfId="0" applyAlignment="1" applyBorder="1" applyFont="1" applyNumberFormat="1">
      <alignment horizontal="center" shrinkToFit="0" wrapText="0"/>
    </xf>
    <xf borderId="48" fillId="0" fontId="13" numFmtId="1" xfId="0" applyAlignment="1" applyBorder="1" applyFont="1" applyNumberFormat="1">
      <alignment horizontal="center" shrinkToFit="0" wrapText="0"/>
    </xf>
    <xf borderId="34" fillId="0" fontId="13" numFmtId="166" xfId="0" applyAlignment="1" applyBorder="1" applyFont="1" applyNumberFormat="1">
      <alignment vertical="bottom"/>
    </xf>
    <xf borderId="49" fillId="0" fontId="27" numFmtId="0" xfId="0" applyBorder="1" applyFont="1"/>
    <xf borderId="50" fillId="0" fontId="27" numFmtId="0" xfId="0" applyBorder="1" applyFont="1"/>
    <xf borderId="51" fillId="0" fontId="13" numFmtId="0" xfId="0" applyAlignment="1" applyBorder="1" applyFont="1">
      <alignment horizontal="center" shrinkToFit="0" wrapText="0"/>
    </xf>
    <xf borderId="52" fillId="0" fontId="27" numFmtId="0" xfId="0" applyBorder="1" applyFont="1"/>
    <xf borderId="35" fillId="0" fontId="13" numFmtId="166" xfId="0" applyAlignment="1" applyBorder="1" applyFont="1" applyNumberFormat="1">
      <alignment vertical="bottom"/>
    </xf>
    <xf borderId="51" fillId="0" fontId="13" numFmtId="3" xfId="0" applyAlignment="1" applyBorder="1" applyFont="1" applyNumberFormat="1">
      <alignment horizontal="center" shrinkToFit="0" wrapText="0"/>
    </xf>
    <xf borderId="53" fillId="0" fontId="27" numFmtId="0" xfId="0" applyBorder="1" applyFont="1"/>
    <xf borderId="54" fillId="0" fontId="13" numFmtId="0" xfId="0" applyAlignment="1" applyBorder="1" applyFont="1">
      <alignment shrinkToFit="0" wrapText="0"/>
    </xf>
    <xf borderId="51" fillId="0" fontId="13" numFmtId="0" xfId="0" applyAlignment="1" applyBorder="1" applyFont="1">
      <alignment shrinkToFit="0" wrapText="0"/>
    </xf>
    <xf borderId="55" fillId="0" fontId="27" numFmtId="0" xfId="0" applyBorder="1" applyFont="1"/>
    <xf borderId="33" fillId="0" fontId="45" numFmtId="167" xfId="0" applyAlignment="1" applyBorder="1" applyFont="1" applyNumberFormat="1">
      <alignment horizontal="center" shrinkToFit="0" wrapText="1"/>
    </xf>
    <xf borderId="33" fillId="0" fontId="45" numFmtId="176" xfId="0" applyAlignment="1" applyBorder="1" applyFont="1" applyNumberFormat="1">
      <alignment horizontal="center" shrinkToFit="0" wrapText="1"/>
    </xf>
    <xf borderId="56" fillId="0" fontId="45" numFmtId="176" xfId="0" applyAlignment="1" applyBorder="1" applyFont="1" applyNumberFormat="1">
      <alignment horizontal="center" shrinkToFit="0" wrapText="1"/>
    </xf>
    <xf borderId="33" fillId="0" fontId="45" numFmtId="3" xfId="0" applyAlignment="1" applyBorder="1" applyFont="1" applyNumberFormat="1">
      <alignment horizontal="center" shrinkToFit="0" vertical="center" wrapText="1"/>
    </xf>
    <xf borderId="20" fillId="0" fontId="45" numFmtId="3" xfId="0" applyAlignment="1" applyBorder="1" applyFont="1" applyNumberFormat="1">
      <alignment horizontal="center" shrinkToFit="0" wrapText="1"/>
    </xf>
    <xf borderId="41" fillId="0" fontId="13" numFmtId="166" xfId="0" applyAlignment="1" applyBorder="1" applyFont="1" applyNumberFormat="1">
      <alignment horizontal="center" shrinkToFit="0" wrapText="0"/>
    </xf>
    <xf borderId="33" fillId="0" fontId="45" numFmtId="166" xfId="0" applyAlignment="1" applyBorder="1" applyFont="1" applyNumberFormat="1">
      <alignment horizontal="center" shrinkToFit="0" vertical="center" wrapText="1"/>
    </xf>
    <xf borderId="33" fillId="0" fontId="45" numFmtId="174" xfId="0" applyAlignment="1" applyBorder="1" applyFont="1" applyNumberFormat="1">
      <alignment horizontal="center" shrinkToFit="0" vertical="center" wrapText="1"/>
    </xf>
    <xf borderId="39" fillId="0" fontId="13" numFmtId="9" xfId="0" applyAlignment="1" applyBorder="1" applyFont="1" applyNumberFormat="1">
      <alignment horizontal="center" readingOrder="0" shrinkToFit="0" wrapText="0"/>
    </xf>
    <xf borderId="39" fillId="0" fontId="13" numFmtId="3" xfId="0" applyAlignment="1" applyBorder="1" applyFont="1" applyNumberFormat="1">
      <alignment horizontal="center" shrinkToFit="0" wrapText="0"/>
    </xf>
    <xf borderId="57" fillId="0" fontId="13" numFmtId="9" xfId="0" applyAlignment="1" applyBorder="1" applyFont="1" applyNumberFormat="1">
      <alignment horizontal="center" shrinkToFit="0" wrapText="0"/>
    </xf>
    <xf borderId="42" fillId="0" fontId="13" numFmtId="0" xfId="0" applyAlignment="1" applyBorder="1" applyFont="1">
      <alignment shrinkToFit="0" wrapText="0"/>
    </xf>
    <xf borderId="41" fillId="0" fontId="13" numFmtId="0" xfId="0" applyAlignment="1" applyBorder="1" applyFont="1">
      <alignment shrinkToFit="0" wrapText="0"/>
    </xf>
    <xf borderId="40" fillId="0" fontId="13" numFmtId="10" xfId="0" applyAlignment="1" applyBorder="1" applyFont="1" applyNumberFormat="1">
      <alignment horizontal="center" shrinkToFit="0" wrapText="0"/>
    </xf>
    <xf borderId="57" fillId="0" fontId="13" numFmtId="1" xfId="0" applyAlignment="1" applyBorder="1" applyFont="1" applyNumberFormat="1">
      <alignment horizontal="center" shrinkToFit="0" wrapText="0"/>
    </xf>
    <xf borderId="58" fillId="0" fontId="27" numFmtId="0" xfId="0" applyBorder="1" applyFont="1"/>
    <xf borderId="59" fillId="0" fontId="27" numFmtId="0" xfId="0" applyBorder="1" applyFont="1"/>
    <xf borderId="60" fillId="0" fontId="27" numFmtId="0" xfId="0" applyBorder="1" applyFont="1"/>
    <xf borderId="61" fillId="0" fontId="27" numFmtId="0" xfId="0" applyBorder="1" applyFont="1"/>
    <xf borderId="62" fillId="0" fontId="27" numFmtId="0" xfId="0" applyBorder="1" applyFont="1"/>
    <xf borderId="63" fillId="0" fontId="27" numFmtId="0" xfId="0" applyBorder="1" applyFont="1"/>
    <xf borderId="34" fillId="0" fontId="45" numFmtId="3" xfId="0" applyAlignment="1" applyBorder="1" applyFont="1" applyNumberFormat="1">
      <alignment horizontal="center" shrinkToFit="0" vertical="center" wrapText="1"/>
    </xf>
    <xf borderId="10" fillId="0" fontId="13" numFmtId="0" xfId="0" applyAlignment="1" applyBorder="1" applyFont="1">
      <alignment shrinkToFit="0" wrapText="0"/>
    </xf>
    <xf borderId="47" fillId="0" fontId="13" numFmtId="177" xfId="0" applyAlignment="1" applyBorder="1" applyFont="1" applyNumberFormat="1">
      <alignment horizontal="center" shrinkToFit="0" wrapText="0"/>
    </xf>
    <xf borderId="33" fillId="0" fontId="13" numFmtId="9" xfId="0" applyAlignment="1" applyBorder="1" applyFont="1" applyNumberFormat="1">
      <alignment horizontal="center" readingOrder="0" shrinkToFit="0" wrapText="0"/>
    </xf>
    <xf borderId="33" fillId="0" fontId="45" numFmtId="3" xfId="0" applyAlignment="1" applyBorder="1" applyFont="1" applyNumberFormat="1">
      <alignment horizontal="center" readingOrder="0" shrinkToFit="0" vertical="center" wrapText="1"/>
    </xf>
    <xf borderId="14" fillId="0" fontId="13" numFmtId="0" xfId="0" applyAlignment="1" applyBorder="1" applyFont="1">
      <alignment shrinkToFit="0" wrapText="0"/>
    </xf>
    <xf borderId="44" fillId="0" fontId="13" numFmtId="3" xfId="0" applyAlignment="1" applyBorder="1" applyFont="1" applyNumberFormat="1">
      <alignment horizontal="center" shrinkToFit="0" wrapText="0"/>
    </xf>
    <xf borderId="34" fillId="0" fontId="13" numFmtId="3" xfId="0" applyAlignment="1" applyBorder="1" applyFont="1" applyNumberFormat="1">
      <alignment horizontal="center" shrinkToFit="0" wrapText="0"/>
    </xf>
    <xf borderId="49" fillId="0" fontId="13" numFmtId="9" xfId="0" applyAlignment="1" applyBorder="1" applyFont="1" applyNumberFormat="1">
      <alignment horizontal="center" shrinkToFit="0" wrapText="0"/>
    </xf>
    <xf borderId="44" fillId="0" fontId="13" numFmtId="0" xfId="0" applyAlignment="1" applyBorder="1" applyFont="1">
      <alignment shrinkToFit="0" wrapText="0"/>
    </xf>
    <xf borderId="34" fillId="0" fontId="13" numFmtId="0" xfId="0" applyAlignment="1" applyBorder="1" applyFont="1">
      <alignment shrinkToFit="0" wrapText="0"/>
    </xf>
    <xf borderId="34" fillId="0" fontId="13" numFmtId="10" xfId="0" applyAlignment="1" applyBorder="1" applyFont="1" applyNumberFormat="1">
      <alignment horizontal="center" shrinkToFit="0" wrapText="0"/>
    </xf>
    <xf borderId="49" fillId="0" fontId="13" numFmtId="1" xfId="0" applyAlignment="1" applyBorder="1" applyFont="1" applyNumberFormat="1">
      <alignment horizontal="center" shrinkToFit="0" wrapText="0"/>
    </xf>
    <xf borderId="34" fillId="0" fontId="45" numFmtId="3" xfId="0" applyAlignment="1" applyBorder="1" applyFont="1" applyNumberFormat="1">
      <alignment horizontal="center" readingOrder="0" shrinkToFit="0" vertical="center" wrapText="1"/>
    </xf>
    <xf borderId="33" fillId="0" fontId="45" numFmtId="166" xfId="0" applyAlignment="1" applyBorder="1" applyFont="1" applyNumberFormat="1">
      <alignment horizontal="center" shrinkToFit="0" wrapText="1"/>
    </xf>
    <xf borderId="33" fillId="0" fontId="45" numFmtId="174" xfId="0" applyAlignment="1" applyBorder="1" applyFont="1" applyNumberFormat="1">
      <alignment horizontal="center" shrinkToFit="0" wrapText="1"/>
    </xf>
    <xf borderId="18" fillId="0" fontId="13" numFmtId="0" xfId="0" applyAlignment="1" applyBorder="1" applyFont="1">
      <alignment horizontal="center" readingOrder="0" shrinkToFit="0" wrapText="0"/>
    </xf>
    <xf borderId="44" fillId="0" fontId="13" numFmtId="0" xfId="0" applyAlignment="1" applyBorder="1" applyFont="1">
      <alignment horizontal="center" readingOrder="0" shrinkToFit="0" vertical="top" wrapText="1"/>
    </xf>
    <xf borderId="33" fillId="0" fontId="45" numFmtId="174" xfId="0" applyAlignment="1" applyBorder="1" applyFont="1" applyNumberFormat="1">
      <alignment horizontal="center" readingOrder="0" shrinkToFit="0" vertical="center" wrapText="1"/>
    </xf>
    <xf borderId="61" fillId="0" fontId="45" numFmtId="9" xfId="0" applyAlignment="1" applyBorder="1" applyFont="1" applyNumberFormat="1">
      <alignment horizontal="center" shrinkToFit="0" wrapText="1"/>
    </xf>
    <xf borderId="35" fillId="0" fontId="45" numFmtId="9" xfId="0" applyAlignment="1" applyBorder="1" applyFont="1" applyNumberFormat="1">
      <alignment horizontal="center" shrinkToFit="0" wrapText="1"/>
    </xf>
    <xf borderId="60" fillId="0" fontId="45" numFmtId="9" xfId="0" applyAlignment="1" applyBorder="1" applyFont="1" applyNumberFormat="1">
      <alignment horizontal="center" shrinkToFit="0" wrapText="1"/>
    </xf>
    <xf borderId="33" fillId="0" fontId="45" numFmtId="174" xfId="0" applyAlignment="1" applyBorder="1" applyFont="1" applyNumberFormat="1">
      <alignment horizontal="center" readingOrder="0" shrinkToFit="0" wrapText="1"/>
    </xf>
    <xf borderId="18" fillId="0" fontId="45" numFmtId="0" xfId="0" applyAlignment="1" applyBorder="1" applyFont="1">
      <alignment horizontal="center" shrinkToFit="0" wrapText="0"/>
    </xf>
    <xf borderId="44" fillId="0" fontId="13" numFmtId="0" xfId="0" applyAlignment="1" applyBorder="1" applyFont="1">
      <alignment horizontal="center" shrinkToFit="0" vertical="center" wrapText="1"/>
    </xf>
    <xf borderId="34" fillId="0" fontId="13" numFmtId="0" xfId="0" applyAlignment="1" applyBorder="1" applyFont="1">
      <alignment horizontal="center" shrinkToFit="0" wrapText="0"/>
    </xf>
    <xf borderId="34" fillId="0" fontId="45" numFmtId="0" xfId="0" applyAlignment="1" applyBorder="1" applyFont="1">
      <alignment horizontal="center" shrinkToFit="0" wrapText="0"/>
    </xf>
    <xf borderId="34" fillId="0" fontId="13" numFmtId="0" xfId="0" applyAlignment="1" applyBorder="1" applyFont="1">
      <alignment horizontal="center" readingOrder="0" shrinkToFit="0" wrapText="0"/>
    </xf>
    <xf borderId="35" fillId="0" fontId="13" numFmtId="0" xfId="0" applyAlignment="1" applyBorder="1" applyFont="1">
      <alignment horizontal="center" shrinkToFit="0" wrapText="0"/>
    </xf>
    <xf borderId="35" fillId="0" fontId="13" numFmtId="176" xfId="0" applyAlignment="1" applyBorder="1" applyFont="1" applyNumberFormat="1">
      <alignment horizontal="center" shrinkToFit="0" vertical="bottom" wrapText="0"/>
    </xf>
    <xf borderId="35" fillId="0" fontId="45" numFmtId="3" xfId="0" applyAlignment="1" applyBorder="1" applyFont="1" applyNumberFormat="1">
      <alignment horizontal="center" shrinkToFit="0" vertical="bottom" wrapText="0"/>
    </xf>
    <xf borderId="60" fillId="0" fontId="45" numFmtId="3" xfId="0" applyAlignment="1" applyBorder="1" applyFont="1" applyNumberFormat="1">
      <alignment horizontal="center" shrinkToFit="0" wrapText="0"/>
    </xf>
    <xf borderId="33" fillId="0" fontId="13" numFmtId="3" xfId="0" applyAlignment="1" applyBorder="1" applyFont="1" applyNumberFormat="1">
      <alignment horizontal="center" shrinkToFit="0" wrapText="0"/>
    </xf>
    <xf borderId="64" fillId="0" fontId="45" numFmtId="3" xfId="0" applyAlignment="1" applyBorder="1" applyFont="1" applyNumberFormat="1">
      <alignment horizontal="center" shrinkToFit="0" wrapText="0"/>
    </xf>
    <xf borderId="62" fillId="0" fontId="13" numFmtId="0" xfId="0" applyAlignment="1" applyBorder="1" applyFont="1">
      <alignment horizontal="center" shrinkToFit="0" wrapText="0"/>
    </xf>
    <xf borderId="63" fillId="0" fontId="13" numFmtId="0" xfId="0" applyAlignment="1" applyBorder="1" applyFont="1">
      <alignment horizontal="center" shrinkToFit="0" wrapText="0"/>
    </xf>
    <xf borderId="18" fillId="0" fontId="13" numFmtId="176" xfId="0" applyAlignment="1" applyBorder="1" applyFont="1" applyNumberFormat="1">
      <alignment horizontal="center" shrinkToFit="0" vertical="bottom" wrapText="0"/>
    </xf>
    <xf borderId="18" fillId="0" fontId="45" numFmtId="3" xfId="0" applyAlignment="1" applyBorder="1" applyFont="1" applyNumberFormat="1">
      <alignment horizontal="center" shrinkToFit="0" vertical="bottom" wrapText="0"/>
    </xf>
    <xf borderId="16" fillId="0" fontId="45" numFmtId="3" xfId="0" applyAlignment="1" applyBorder="1" applyFont="1" applyNumberFormat="1">
      <alignment horizontal="center" shrinkToFit="0" wrapText="0"/>
    </xf>
    <xf borderId="19" fillId="0" fontId="45" numFmtId="3" xfId="0" applyAlignment="1" applyBorder="1" applyFont="1" applyNumberFormat="1">
      <alignment horizontal="center" shrinkToFit="0" wrapText="0"/>
    </xf>
    <xf borderId="18" fillId="0" fontId="13" numFmtId="166" xfId="0" applyAlignment="1" applyBorder="1" applyFont="1" applyNumberFormat="1">
      <alignment horizontal="center" shrinkToFit="0" wrapText="0"/>
    </xf>
    <xf borderId="45" fillId="0" fontId="13" numFmtId="0" xfId="0" applyAlignment="1" applyBorder="1" applyFont="1">
      <alignment horizontal="center" shrinkToFit="0" wrapText="0"/>
    </xf>
    <xf borderId="46" fillId="0" fontId="13" numFmtId="0" xfId="0" applyAlignment="1" applyBorder="1" applyFont="1">
      <alignment horizontal="center" shrinkToFit="0" wrapText="0"/>
    </xf>
    <xf borderId="18" fillId="0" fontId="13" numFmtId="177" xfId="0" applyAlignment="1" applyBorder="1" applyFont="1" applyNumberFormat="1">
      <alignment horizontal="center" shrinkToFit="0" wrapText="0"/>
    </xf>
    <xf borderId="45" fillId="0" fontId="13" numFmtId="177" xfId="0" applyAlignment="1" applyBorder="1" applyFont="1" applyNumberFormat="1">
      <alignment shrinkToFit="0" wrapText="0"/>
    </xf>
    <xf borderId="18" fillId="0" fontId="13" numFmtId="177" xfId="0" applyAlignment="1" applyBorder="1" applyFont="1" applyNumberFormat="1">
      <alignment shrinkToFit="0" wrapText="0"/>
    </xf>
    <xf borderId="34" fillId="0" fontId="45" numFmtId="3" xfId="0" applyAlignment="1" applyBorder="1" applyFont="1" applyNumberFormat="1">
      <alignment horizontal="center" shrinkToFit="0" wrapText="1"/>
    </xf>
    <xf borderId="51" fillId="0" fontId="13" numFmtId="176" xfId="0" applyAlignment="1" applyBorder="1" applyFont="1" applyNumberFormat="1">
      <alignment horizontal="center" shrinkToFit="0" vertical="bottom" wrapText="0"/>
    </xf>
    <xf borderId="51" fillId="0" fontId="45" numFmtId="3" xfId="0" applyAlignment="1" applyBorder="1" applyFont="1" applyNumberFormat="1">
      <alignment horizontal="center" shrinkToFit="0" vertical="bottom" wrapText="0"/>
    </xf>
    <xf borderId="65" fillId="0" fontId="45" numFmtId="3" xfId="0" applyAlignment="1" applyBorder="1" applyFont="1" applyNumberFormat="1">
      <alignment horizontal="center" shrinkToFit="0" wrapText="0"/>
    </xf>
    <xf borderId="66" fillId="0" fontId="45" numFmtId="3" xfId="0" applyAlignment="1" applyBorder="1" applyFont="1" applyNumberFormat="1">
      <alignment horizontal="center" shrinkToFit="0" wrapText="0"/>
    </xf>
    <xf borderId="51" fillId="0" fontId="13" numFmtId="166" xfId="0" applyAlignment="1" applyBorder="1" applyFont="1" applyNumberFormat="1">
      <alignment horizontal="center" shrinkToFit="0" wrapText="0"/>
    </xf>
    <xf borderId="54" fillId="0" fontId="13" numFmtId="0" xfId="0" applyAlignment="1" applyBorder="1" applyFont="1">
      <alignment horizontal="center" shrinkToFit="0" wrapText="0"/>
    </xf>
    <xf borderId="67" fillId="0" fontId="13" numFmtId="0" xfId="0" applyAlignment="1" applyBorder="1" applyFont="1">
      <alignment horizontal="center" shrinkToFit="0" wrapText="0"/>
    </xf>
    <xf borderId="39" fillId="0" fontId="13" numFmtId="0" xfId="0" applyAlignment="1" applyBorder="1" applyFont="1">
      <alignment horizontal="center" shrinkToFit="0" vertical="center" wrapText="1"/>
    </xf>
    <xf borderId="41" fillId="0" fontId="13" numFmtId="176" xfId="0" applyAlignment="1" applyBorder="1" applyFont="1" applyNumberFormat="1">
      <alignment horizontal="center" shrinkToFit="0" vertical="bottom" wrapText="0"/>
    </xf>
    <xf borderId="41" fillId="0" fontId="45" numFmtId="3" xfId="0" applyAlignment="1" applyBorder="1" applyFont="1" applyNumberFormat="1">
      <alignment horizontal="center" shrinkToFit="0" vertical="bottom" wrapText="0"/>
    </xf>
    <xf borderId="68" fillId="0" fontId="45" numFmtId="3" xfId="0" applyAlignment="1" applyBorder="1" applyFont="1" applyNumberFormat="1">
      <alignment horizontal="center" shrinkToFit="0" wrapText="0"/>
    </xf>
    <xf borderId="34" fillId="0" fontId="13" numFmtId="166" xfId="0" applyAlignment="1" applyBorder="1" applyFont="1" applyNumberFormat="1">
      <alignment horizontal="center" shrinkToFit="0" vertical="center" wrapText="0"/>
    </xf>
    <xf borderId="42" fillId="0" fontId="13" numFmtId="0" xfId="0" applyAlignment="1" applyBorder="1" applyFont="1">
      <alignment horizontal="center" shrinkToFit="0" wrapText="0"/>
    </xf>
    <xf borderId="43" fillId="0" fontId="13" numFmtId="0" xfId="0" applyAlignment="1" applyBorder="1" applyFont="1">
      <alignment horizontal="center" shrinkToFit="0" wrapText="0"/>
    </xf>
    <xf borderId="2" fillId="0" fontId="13" numFmtId="0" xfId="0" applyAlignment="1" applyBorder="1" applyFont="1">
      <alignment shrinkToFit="0" vertical="bottom" wrapText="0"/>
    </xf>
    <xf borderId="42" fillId="0" fontId="13" numFmtId="0" xfId="0" applyAlignment="1" applyBorder="1" applyFont="1">
      <alignment shrinkToFit="0" vertical="bottom" wrapText="0"/>
    </xf>
    <xf borderId="41" fillId="0" fontId="13" numFmtId="0" xfId="0" applyAlignment="1" applyBorder="1" applyFont="1">
      <alignment shrinkToFit="0" vertical="bottom" wrapText="0"/>
    </xf>
    <xf borderId="45" fillId="0" fontId="13" numFmtId="0" xfId="0" applyAlignment="1" applyBorder="1" applyFont="1">
      <alignment shrinkToFit="0" vertical="bottom" wrapText="0"/>
    </xf>
    <xf borderId="45" fillId="0" fontId="13" numFmtId="177" xfId="0" applyAlignment="1" applyBorder="1" applyFont="1" applyNumberFormat="1">
      <alignment shrinkToFit="0" vertical="bottom" wrapText="0"/>
    </xf>
    <xf borderId="18" fillId="0" fontId="13" numFmtId="177" xfId="0" applyAlignment="1" applyBorder="1" applyFont="1" applyNumberFormat="1">
      <alignment shrinkToFit="0" vertical="bottom" wrapText="0"/>
    </xf>
    <xf borderId="33" fillId="0" fontId="13" numFmtId="166" xfId="0" applyAlignment="1" applyBorder="1" applyFont="1" applyNumberFormat="1">
      <alignment horizontal="center" shrinkToFit="0" vertical="center" wrapText="0"/>
    </xf>
    <xf borderId="33" fillId="0" fontId="49" numFmtId="0" xfId="0" applyAlignment="1" applyBorder="1" applyFont="1">
      <alignment horizontal="center" shrinkToFit="0" vertical="bottom" wrapText="0"/>
    </xf>
    <xf borderId="18" fillId="0" fontId="13" numFmtId="0" xfId="0" applyAlignment="1" applyBorder="1" applyFont="1">
      <alignment horizontal="center" shrinkToFit="0" wrapText="1"/>
    </xf>
    <xf borderId="18" fillId="0" fontId="45" numFmtId="0" xfId="0" applyAlignment="1" applyBorder="1" applyFont="1">
      <alignment horizontal="center" shrinkToFit="0" wrapText="1"/>
    </xf>
    <xf borderId="35" fillId="0" fontId="13" numFmtId="0" xfId="0" applyAlignment="1" applyBorder="1" applyFont="1">
      <alignment horizontal="center" shrinkToFit="0" vertical="bottom" wrapText="0"/>
    </xf>
    <xf borderId="36" fillId="0" fontId="45" numFmtId="0" xfId="0" applyAlignment="1" applyBorder="1" applyFont="1">
      <alignment horizontal="center" shrinkToFit="0" wrapText="1"/>
    </xf>
    <xf borderId="35" fillId="0" fontId="13" numFmtId="0" xfId="0" applyAlignment="1" applyBorder="1" applyFont="1">
      <alignment shrinkToFit="0" vertical="bottom" wrapText="0"/>
    </xf>
    <xf borderId="18" fillId="0" fontId="13" numFmtId="0" xfId="0" applyAlignment="1" applyBorder="1" applyFont="1">
      <alignment horizontal="center"/>
    </xf>
    <xf borderId="18" fillId="11" fontId="45" numFmtId="3" xfId="0" applyAlignment="1" applyBorder="1" applyFont="1" applyNumberFormat="1">
      <alignment horizontal="center" shrinkToFit="0" wrapText="1"/>
    </xf>
    <xf borderId="35" fillId="0" fontId="13" numFmtId="166" xfId="0" applyAlignment="1" applyBorder="1" applyFont="1" applyNumberFormat="1">
      <alignment horizontal="center" readingOrder="0" shrinkToFit="0" vertical="bottom" wrapText="0"/>
    </xf>
    <xf borderId="0" fillId="0" fontId="13" numFmtId="0" xfId="0" applyAlignment="1" applyFont="1">
      <alignment shrinkToFit="0" vertical="bottom" wrapText="0"/>
    </xf>
    <xf borderId="35" fillId="0" fontId="13" numFmtId="3" xfId="0" applyAlignment="1" applyBorder="1" applyFont="1" applyNumberFormat="1">
      <alignment horizontal="center" shrinkToFit="0" vertical="bottom" wrapText="0"/>
    </xf>
    <xf borderId="35" fillId="0" fontId="13" numFmtId="9" xfId="0" applyAlignment="1" applyBorder="1" applyFont="1" applyNumberFormat="1">
      <alignment horizontal="center" shrinkToFit="0" vertical="bottom" wrapText="0"/>
    </xf>
    <xf borderId="35" fillId="0" fontId="13" numFmtId="10" xfId="0" applyAlignment="1" applyBorder="1" applyFont="1" applyNumberFormat="1">
      <alignment horizontal="center" shrinkToFit="0" vertical="bottom" wrapText="0"/>
    </xf>
    <xf borderId="18" fillId="0" fontId="13" numFmtId="0" xfId="0" applyAlignment="1" applyBorder="1" applyFont="1">
      <alignment horizontal="center" shrinkToFit="0" vertical="bottom" wrapText="0"/>
    </xf>
    <xf borderId="18" fillId="0" fontId="13" numFmtId="3" xfId="0" applyAlignment="1" applyBorder="1" applyFont="1" applyNumberFormat="1">
      <alignment horizontal="center" shrinkToFit="0" vertical="bottom" wrapText="0"/>
    </xf>
    <xf borderId="18" fillId="0" fontId="13" numFmtId="9" xfId="0" applyAlignment="1" applyBorder="1" applyFont="1" applyNumberFormat="1">
      <alignment horizontal="center" shrinkToFit="0" vertical="bottom" wrapText="0"/>
    </xf>
    <xf borderId="18" fillId="0" fontId="13" numFmtId="10" xfId="0" applyAlignment="1" applyBorder="1" applyFont="1" applyNumberFormat="1">
      <alignment horizontal="center" shrinkToFit="0" vertical="bottom" wrapText="0"/>
    </xf>
    <xf borderId="46" fillId="0" fontId="13" numFmtId="0" xfId="0" applyAlignment="1" applyBorder="1" applyFont="1">
      <alignment shrinkToFit="0" wrapText="0"/>
    </xf>
    <xf borderId="51" fillId="0" fontId="45" numFmtId="0" xfId="0" applyAlignment="1" applyBorder="1" applyFont="1">
      <alignment horizontal="center" shrinkToFit="0" wrapText="0"/>
    </xf>
    <xf borderId="18" fillId="0" fontId="45" numFmtId="0" xfId="0" applyAlignment="1" applyBorder="1" applyFont="1">
      <alignment horizontal="center" shrinkToFit="0" vertical="center" wrapText="1"/>
    </xf>
    <xf borderId="51" fillId="0" fontId="13" numFmtId="0" xfId="0" applyAlignment="1" applyBorder="1" applyFont="1">
      <alignment horizontal="center" shrinkToFit="0" wrapText="1"/>
    </xf>
    <xf borderId="51" fillId="0" fontId="13" numFmtId="167" xfId="0" applyAlignment="1" applyBorder="1" applyFont="1" applyNumberFormat="1">
      <alignment horizontal="center" shrinkToFit="0" wrapText="1"/>
    </xf>
    <xf borderId="67" fillId="0" fontId="13" numFmtId="0" xfId="0" applyAlignment="1" applyBorder="1" applyFont="1">
      <alignment shrinkToFit="0" wrapText="0"/>
    </xf>
    <xf borderId="2" fillId="11" fontId="13" numFmtId="0" xfId="0" applyAlignment="1" applyBorder="1" applyFont="1">
      <alignment shrinkToFit="0" vertical="bottom" wrapText="0"/>
    </xf>
    <xf borderId="2" fillId="11" fontId="13" numFmtId="0" xfId="0" applyAlignment="1" applyBorder="1" applyFont="1">
      <alignment horizontal="center" shrinkToFit="0" vertical="bottom" wrapText="0"/>
    </xf>
    <xf borderId="2" fillId="11" fontId="13" numFmtId="0" xfId="0" applyAlignment="1" applyBorder="1" applyFont="1">
      <alignment readingOrder="0" shrinkToFit="0" vertical="bottom" wrapText="0"/>
    </xf>
    <xf borderId="0" fillId="0" fontId="13" numFmtId="0" xfId="0" applyAlignment="1" applyFont="1">
      <alignment horizontal="center" vertical="bottom"/>
    </xf>
    <xf borderId="2" fillId="11" fontId="42" numFmtId="0" xfId="0" applyAlignment="1" applyBorder="1" applyFont="1">
      <alignment readingOrder="0" vertical="bottom"/>
    </xf>
    <xf borderId="2" fillId="11" fontId="13" numFmtId="10" xfId="0" applyAlignment="1" applyBorder="1" applyFont="1" applyNumberFormat="1">
      <alignment vertical="bottom"/>
    </xf>
    <xf borderId="2" fillId="11" fontId="18" numFmtId="0" xfId="0" applyAlignment="1" applyBorder="1" applyFont="1">
      <alignment readingOrder="0" vertical="bottom"/>
    </xf>
    <xf borderId="2" fillId="11" fontId="13" numFmtId="178" xfId="0" applyAlignment="1" applyBorder="1" applyFont="1" applyNumberFormat="1">
      <alignment readingOrder="0" vertical="bottom"/>
    </xf>
    <xf borderId="10" fillId="12" fontId="50" numFmtId="0" xfId="0" applyAlignment="1" applyBorder="1" applyFont="1">
      <alignment horizontal="center" readingOrder="0" vertical="bottom"/>
    </xf>
    <xf borderId="9" fillId="0" fontId="27" numFmtId="0" xfId="0" applyBorder="1" applyFont="1"/>
    <xf borderId="2" fillId="12" fontId="13" numFmtId="0" xfId="0" applyAlignment="1" applyBorder="1" applyFont="1">
      <alignment vertical="bottom"/>
    </xf>
    <xf borderId="2" fillId="11" fontId="13" numFmtId="0" xfId="0" applyAlignment="1" applyBorder="1" applyFont="1">
      <alignment shrinkToFit="0" vertical="bottom" wrapText="1"/>
    </xf>
    <xf borderId="2" fillId="13" fontId="28" numFmtId="0" xfId="0" applyAlignment="1" applyBorder="1" applyFont="1">
      <alignment readingOrder="0" shrinkToFit="0" wrapText="1"/>
    </xf>
    <xf borderId="2" fillId="11" fontId="13" numFmtId="0" xfId="0" applyAlignment="1" applyBorder="1" applyFont="1">
      <alignment shrinkToFit="0" wrapText="1"/>
    </xf>
    <xf borderId="2" fillId="13" fontId="28" numFmtId="0" xfId="0" applyAlignment="1" applyBorder="1" applyFont="1">
      <alignment horizontal="center" shrinkToFit="0" vertical="bottom" wrapText="1"/>
    </xf>
    <xf borderId="15" fillId="19" fontId="18" numFmtId="0" xfId="0" applyAlignment="1" applyBorder="1" applyFont="1">
      <alignment readingOrder="0"/>
    </xf>
    <xf borderId="15" fillId="19" fontId="13" numFmtId="0" xfId="0" applyBorder="1" applyFont="1"/>
    <xf borderId="2" fillId="19" fontId="18" numFmtId="165" xfId="0" applyAlignment="1" applyBorder="1" applyFont="1" applyNumberFormat="1">
      <alignment horizontal="right"/>
    </xf>
    <xf borderId="2" fillId="19" fontId="13" numFmtId="0" xfId="0" applyBorder="1" applyFont="1"/>
    <xf borderId="2" fillId="19" fontId="13" numFmtId="0" xfId="0" applyAlignment="1" applyBorder="1" applyFont="1">
      <alignment vertical="bottom"/>
    </xf>
    <xf borderId="10" fillId="11" fontId="13" numFmtId="0" xfId="0" applyAlignment="1" applyBorder="1" applyFont="1">
      <alignment vertical="bottom"/>
    </xf>
    <xf borderId="18" fillId="11" fontId="51" numFmtId="0" xfId="0" applyAlignment="1" applyBorder="1" applyFont="1">
      <alignment vertical="bottom"/>
    </xf>
    <xf borderId="18" fillId="11" fontId="45" numFmtId="0" xfId="0" applyAlignment="1" applyBorder="1" applyFont="1">
      <alignment vertical="bottom"/>
    </xf>
    <xf borderId="33" fillId="11" fontId="45" numFmtId="0" xfId="0" applyAlignment="1" applyBorder="1" applyFont="1">
      <alignment horizontal="center" readingOrder="0" shrinkToFit="0" wrapText="1"/>
    </xf>
    <xf borderId="18" fillId="11" fontId="45" numFmtId="0" xfId="0" applyAlignment="1" applyBorder="1" applyFont="1">
      <alignment horizontal="center" shrinkToFit="0" wrapText="1"/>
    </xf>
    <xf borderId="18" fillId="11" fontId="45" numFmtId="0" xfId="0" applyAlignment="1" applyBorder="1" applyFont="1">
      <alignment horizontal="center" vertical="bottom"/>
    </xf>
    <xf borderId="18" fillId="11" fontId="45" numFmtId="172" xfId="0" applyAlignment="1" applyBorder="1" applyFont="1" applyNumberFormat="1">
      <alignment horizontal="center" vertical="bottom"/>
    </xf>
    <xf borderId="18" fillId="11" fontId="45" numFmtId="14" xfId="0" applyAlignment="1" applyBorder="1" applyFont="1" applyNumberFormat="1">
      <alignment horizontal="center" vertical="bottom"/>
    </xf>
    <xf borderId="18" fillId="11" fontId="45" numFmtId="3" xfId="0" applyAlignment="1" applyBorder="1" applyFont="1" applyNumberFormat="1">
      <alignment horizontal="center"/>
    </xf>
    <xf borderId="18" fillId="11" fontId="45" numFmtId="3" xfId="0" applyAlignment="1" applyBorder="1" applyFont="1" applyNumberFormat="1">
      <alignment horizontal="center" vertical="bottom"/>
    </xf>
    <xf borderId="18" fillId="11" fontId="13" numFmtId="166" xfId="0" applyAlignment="1" applyBorder="1" applyFont="1" applyNumberFormat="1">
      <alignment horizontal="center" vertical="bottom"/>
    </xf>
    <xf borderId="36" fillId="11" fontId="45" numFmtId="165" xfId="0" applyAlignment="1" applyBorder="1" applyFont="1" applyNumberFormat="1">
      <alignment horizontal="center"/>
    </xf>
    <xf borderId="2" fillId="11" fontId="45" numFmtId="10" xfId="0" applyAlignment="1" applyBorder="1" applyFont="1" applyNumberFormat="1">
      <alignment horizontal="right" vertical="bottom"/>
    </xf>
    <xf borderId="18" fillId="11" fontId="45" numFmtId="165" xfId="0" applyAlignment="1" applyBorder="1" applyFont="1" applyNumberFormat="1">
      <alignment horizontal="center" vertical="bottom"/>
    </xf>
    <xf borderId="2" fillId="11" fontId="45" numFmtId="165" xfId="0" applyAlignment="1" applyBorder="1" applyFont="1" applyNumberFormat="1">
      <alignment horizontal="right" vertical="bottom"/>
    </xf>
    <xf borderId="36" fillId="11" fontId="45" numFmtId="9" xfId="0" applyAlignment="1" applyBorder="1" applyFont="1" applyNumberFormat="1">
      <alignment horizontal="center" vertical="bottom"/>
    </xf>
    <xf borderId="18" fillId="11" fontId="45" numFmtId="10" xfId="0" applyAlignment="1" applyBorder="1" applyFont="1" applyNumberFormat="1">
      <alignment horizontal="center" vertical="bottom"/>
    </xf>
    <xf borderId="18" fillId="11" fontId="45" numFmtId="1" xfId="0" applyAlignment="1" applyBorder="1" applyFont="1" applyNumberFormat="1">
      <alignment horizontal="center" vertical="bottom"/>
    </xf>
    <xf borderId="18" fillId="11" fontId="13" numFmtId="0" xfId="0" applyAlignment="1" applyBorder="1" applyFont="1">
      <alignment vertical="bottom"/>
    </xf>
    <xf borderId="18" fillId="11" fontId="45" numFmtId="0" xfId="0" applyAlignment="1" applyBorder="1" applyFont="1">
      <alignment horizontal="center" readingOrder="0"/>
    </xf>
    <xf borderId="18" fillId="11" fontId="45" numFmtId="166" xfId="0" applyAlignment="1" applyBorder="1" applyFont="1" applyNumberFormat="1">
      <alignment horizontal="center" vertical="bottom"/>
    </xf>
    <xf borderId="18" fillId="11" fontId="45" numFmtId="0" xfId="0" applyAlignment="1" applyBorder="1" applyFont="1">
      <alignment horizontal="center"/>
    </xf>
    <xf borderId="36" fillId="11" fontId="45" numFmtId="9" xfId="0" applyAlignment="1" applyBorder="1" applyFont="1" applyNumberFormat="1">
      <alignment horizontal="center"/>
    </xf>
    <xf borderId="18" fillId="11" fontId="45" numFmtId="9" xfId="0" applyAlignment="1" applyBorder="1" applyFont="1" applyNumberFormat="1">
      <alignment horizontal="center" readingOrder="0" vertical="bottom"/>
    </xf>
    <xf borderId="18" fillId="11" fontId="45" numFmtId="1" xfId="0" applyAlignment="1" applyBorder="1" applyFont="1" applyNumberFormat="1">
      <alignment horizontal="center" readingOrder="0" vertical="bottom"/>
    </xf>
    <xf borderId="18" fillId="11" fontId="45" numFmtId="170" xfId="0" applyAlignment="1" applyBorder="1" applyFont="1" applyNumberFormat="1">
      <alignment horizontal="center" vertical="bottom"/>
    </xf>
    <xf borderId="18" fillId="11" fontId="45" numFmtId="0" xfId="0" applyAlignment="1" applyBorder="1" applyFont="1">
      <alignment horizontal="center" shrinkToFit="0" vertical="bottom" wrapText="1"/>
    </xf>
    <xf borderId="18" fillId="11" fontId="45" numFmtId="9" xfId="0" applyAlignment="1" applyBorder="1" applyFont="1" applyNumberFormat="1">
      <alignment horizontal="center"/>
    </xf>
    <xf borderId="2" fillId="19" fontId="18" numFmtId="0" xfId="0" applyAlignment="1" applyBorder="1" applyFont="1">
      <alignment readingOrder="0"/>
    </xf>
    <xf borderId="13" fillId="19" fontId="13" numFmtId="0" xfId="0" applyBorder="1" applyFont="1"/>
    <xf borderId="36" fillId="11" fontId="45" numFmtId="0" xfId="0" applyAlignment="1" applyBorder="1" applyFont="1">
      <alignment horizontal="center" readingOrder="0" shrinkToFit="0" wrapText="1"/>
    </xf>
    <xf borderId="18" fillId="11" fontId="45" numFmtId="10" xfId="0" applyAlignment="1" applyBorder="1" applyFont="1" applyNumberFormat="1">
      <alignment horizontal="center" readingOrder="0" vertical="bottom"/>
    </xf>
    <xf borderId="36" fillId="11" fontId="45" numFmtId="165" xfId="0" applyAlignment="1" applyBorder="1" applyFont="1" applyNumberFormat="1">
      <alignment horizontal="center" vertical="bottom"/>
    </xf>
    <xf borderId="18" fillId="11" fontId="45" numFmtId="0" xfId="0" applyAlignment="1" applyBorder="1" applyFont="1">
      <alignment horizontal="center" readingOrder="0" vertical="bottom"/>
    </xf>
    <xf borderId="2" fillId="14" fontId="13" numFmtId="0" xfId="0" applyBorder="1" applyFont="1"/>
    <xf borderId="13" fillId="14" fontId="13" numFmtId="0" xfId="0" applyBorder="1" applyFont="1"/>
    <xf borderId="2" fillId="22" fontId="13" numFmtId="165" xfId="0" applyBorder="1" applyFont="1" applyNumberFormat="1"/>
    <xf borderId="2" fillId="22" fontId="13" numFmtId="0" xfId="0" applyBorder="1" applyFont="1"/>
    <xf borderId="15" fillId="22" fontId="13" numFmtId="3" xfId="0" applyAlignment="1" applyBorder="1" applyFont="1" applyNumberFormat="1">
      <alignment vertical="bottom"/>
    </xf>
    <xf borderId="2" fillId="22" fontId="13" numFmtId="0" xfId="0" applyAlignment="1" applyBorder="1" applyFont="1">
      <alignment vertical="bottom"/>
    </xf>
    <xf borderId="13" fillId="22" fontId="13" numFmtId="0" xfId="0" applyBorder="1" applyFont="1"/>
    <xf borderId="18" fillId="22" fontId="13" numFmtId="0" xfId="0" applyAlignment="1" applyBorder="1" applyFont="1">
      <alignment vertical="bottom"/>
    </xf>
    <xf borderId="36" fillId="22" fontId="45" numFmtId="0" xfId="0" applyAlignment="1" applyBorder="1" applyFont="1">
      <alignment horizontal="center" shrinkToFit="0" wrapText="1"/>
    </xf>
    <xf borderId="18" fillId="22" fontId="13" numFmtId="166" xfId="0" applyAlignment="1" applyBorder="1" applyFont="1" applyNumberFormat="1">
      <alignment vertical="bottom"/>
    </xf>
    <xf borderId="36" fillId="22" fontId="13" numFmtId="165" xfId="0" applyBorder="1" applyFont="1" applyNumberFormat="1"/>
    <xf borderId="2" fillId="22" fontId="13" numFmtId="10" xfId="0" applyAlignment="1" applyBorder="1" applyFont="1" applyNumberFormat="1">
      <alignment vertical="bottom"/>
    </xf>
    <xf borderId="18" fillId="22" fontId="13" numFmtId="165" xfId="0" applyAlignment="1" applyBorder="1" applyFont="1" applyNumberFormat="1">
      <alignment vertical="bottom"/>
    </xf>
    <xf borderId="36" fillId="22" fontId="13" numFmtId="9" xfId="0" applyBorder="1" applyFont="1" applyNumberFormat="1"/>
    <xf borderId="18" fillId="22" fontId="13" numFmtId="10" xfId="0" applyAlignment="1" applyBorder="1" applyFont="1" applyNumberFormat="1">
      <alignment vertical="bottom"/>
    </xf>
    <xf borderId="18" fillId="22" fontId="13" numFmtId="1" xfId="0" applyAlignment="1" applyBorder="1" applyFont="1" applyNumberFormat="1">
      <alignment vertical="bottom"/>
    </xf>
    <xf borderId="18" fillId="22" fontId="52" numFmtId="0" xfId="0" applyAlignment="1" applyBorder="1" applyFont="1">
      <alignment vertical="bottom"/>
    </xf>
    <xf borderId="36" fillId="22" fontId="45" numFmtId="0" xfId="0" applyAlignment="1" applyBorder="1" applyFont="1">
      <alignment horizontal="center" shrinkToFit="0" wrapText="1"/>
    </xf>
    <xf borderId="18" fillId="22" fontId="13" numFmtId="3" xfId="0" applyAlignment="1" applyBorder="1" applyFont="1" applyNumberFormat="1">
      <alignment vertical="bottom"/>
    </xf>
    <xf borderId="36" fillId="22" fontId="13" numFmtId="1" xfId="0" applyAlignment="1" applyBorder="1" applyFont="1" applyNumberFormat="1">
      <alignment vertical="bottom"/>
    </xf>
    <xf borderId="13" fillId="11" fontId="13" numFmtId="0" xfId="0" applyAlignment="1" applyBorder="1" applyFont="1">
      <alignment vertical="bottom"/>
    </xf>
    <xf borderId="2" fillId="11" fontId="18" numFmtId="0" xfId="0" applyAlignment="1" applyBorder="1" applyFont="1">
      <alignment vertical="bottom"/>
    </xf>
    <xf borderId="2" fillId="11" fontId="13" numFmtId="3" xfId="0" applyAlignment="1" applyBorder="1" applyFont="1" applyNumberFormat="1">
      <alignment vertical="bottom"/>
    </xf>
    <xf borderId="2" fillId="11" fontId="13" numFmtId="165" xfId="0" applyAlignment="1" applyBorder="1" applyFont="1" applyNumberFormat="1">
      <alignment horizontal="right" vertical="bottom"/>
    </xf>
    <xf borderId="2" fillId="11" fontId="18" numFmtId="174" xfId="0" applyAlignment="1" applyBorder="1" applyFont="1" applyNumberFormat="1">
      <alignment horizontal="right" vertical="bottom"/>
    </xf>
    <xf borderId="2" fillId="11" fontId="13" numFmtId="173" xfId="0" applyAlignment="1" applyBorder="1" applyFont="1" applyNumberFormat="1">
      <alignment horizontal="right" vertical="bottom"/>
    </xf>
    <xf borderId="2" fillId="11" fontId="13" numFmtId="174" xfId="0" applyAlignment="1" applyBorder="1" applyFont="1" applyNumberFormat="1">
      <alignment horizontal="right" vertical="bottom"/>
    </xf>
    <xf borderId="2" fillId="11" fontId="13" numFmtId="175" xfId="0" applyAlignment="1" applyBorder="1" applyFont="1" applyNumberFormat="1">
      <alignment vertical="bottom"/>
    </xf>
    <xf borderId="2" fillId="11" fontId="45" numFmtId="0" xfId="0" applyAlignment="1" applyBorder="1" applyFont="1">
      <alignment vertical="bottom"/>
    </xf>
    <xf borderId="2" fillId="11" fontId="45" numFmtId="174" xfId="0" applyAlignment="1" applyBorder="1" applyFont="1" applyNumberFormat="1">
      <alignment horizontal="right" vertical="bottom"/>
    </xf>
    <xf borderId="2" fillId="11" fontId="13" numFmtId="165" xfId="0" applyAlignment="1" applyBorder="1" applyFont="1" applyNumberFormat="1">
      <alignment vertical="bottom"/>
    </xf>
    <xf borderId="2" fillId="11" fontId="13" numFmtId="0" xfId="0" applyAlignment="1" applyBorder="1" applyFont="1">
      <alignment readingOrder="0"/>
    </xf>
    <xf borderId="2" fillId="11" fontId="13" numFmtId="0" xfId="0" applyBorder="1" applyFont="1"/>
    <xf borderId="2" fillId="11" fontId="13" numFmtId="0" xfId="0" applyAlignment="1" applyBorder="1" applyFont="1">
      <alignment horizontal="center"/>
    </xf>
    <xf borderId="2" fillId="11" fontId="42" numFmtId="0" xfId="0" applyBorder="1" applyFont="1"/>
    <xf borderId="10" fillId="12" fontId="53" numFmtId="0" xfId="0" applyAlignment="1" applyBorder="1" applyFont="1">
      <alignment horizontal="center"/>
    </xf>
    <xf borderId="2" fillId="13" fontId="54" numFmtId="0" xfId="0" applyAlignment="1" applyBorder="1" applyFont="1">
      <alignment vertical="center"/>
    </xf>
    <xf borderId="2" fillId="13" fontId="54" numFmtId="0" xfId="0" applyAlignment="1" applyBorder="1" applyFont="1">
      <alignment horizontal="center" vertical="center"/>
    </xf>
    <xf borderId="2" fillId="13" fontId="54" numFmtId="0" xfId="0" applyAlignment="1" applyBorder="1" applyFont="1">
      <alignment shrinkToFit="0" vertical="center" wrapText="1"/>
    </xf>
    <xf borderId="2" fillId="11" fontId="13" numFmtId="0" xfId="0" applyAlignment="1" applyBorder="1" applyFont="1">
      <alignment vertical="center"/>
    </xf>
    <xf borderId="2" fillId="13" fontId="54" numFmtId="0" xfId="0" applyAlignment="1" applyBorder="1" applyFont="1">
      <alignment horizontal="center" shrinkToFit="0" vertical="center" wrapText="1"/>
    </xf>
    <xf borderId="18" fillId="24" fontId="13" numFmtId="0" xfId="0" applyBorder="1" applyFill="1" applyFont="1"/>
    <xf borderId="18" fillId="11" fontId="13" numFmtId="0" xfId="0" applyBorder="1" applyFont="1"/>
    <xf borderId="18" fillId="11" fontId="45" numFmtId="0" xfId="0" applyAlignment="1" applyBorder="1" applyFont="1">
      <alignment horizontal="center" shrinkToFit="0" vertical="center" wrapText="1"/>
    </xf>
    <xf borderId="18" fillId="11" fontId="13" numFmtId="0" xfId="0" applyAlignment="1" applyBorder="1" applyFont="1">
      <alignment horizontal="center" vertical="center"/>
    </xf>
    <xf borderId="18" fillId="24" fontId="45" numFmtId="172" xfId="0" applyAlignment="1" applyBorder="1" applyFont="1" applyNumberFormat="1">
      <alignment horizontal="center"/>
    </xf>
    <xf borderId="18" fillId="24" fontId="45" numFmtId="168" xfId="0" applyAlignment="1" applyBorder="1" applyFont="1" applyNumberFormat="1">
      <alignment horizontal="center"/>
    </xf>
    <xf borderId="18" fillId="11" fontId="45" numFmtId="0" xfId="0" applyAlignment="1" applyBorder="1" applyFont="1">
      <alignment horizontal="center"/>
    </xf>
    <xf borderId="18" fillId="11" fontId="13" numFmtId="166" xfId="0" applyAlignment="1" applyBorder="1" applyFont="1" applyNumberFormat="1">
      <alignment horizontal="center"/>
    </xf>
    <xf borderId="18" fillId="24" fontId="45" numFmtId="179" xfId="0" applyAlignment="1" applyBorder="1" applyFont="1" applyNumberFormat="1">
      <alignment horizontal="center"/>
    </xf>
    <xf borderId="18" fillId="11" fontId="13" numFmtId="9" xfId="0" applyAlignment="1" applyBorder="1" applyFont="1" applyNumberFormat="1">
      <alignment horizontal="center"/>
    </xf>
    <xf borderId="18" fillId="24" fontId="13" numFmtId="9" xfId="0" applyAlignment="1" applyBorder="1" applyFont="1" applyNumberFormat="1">
      <alignment horizontal="center"/>
    </xf>
    <xf borderId="18" fillId="11" fontId="13" numFmtId="3" xfId="0" applyAlignment="1" applyBorder="1" applyFont="1" applyNumberFormat="1">
      <alignment horizontal="center"/>
    </xf>
    <xf borderId="18" fillId="24" fontId="13" numFmtId="10" xfId="0" applyAlignment="1" applyBorder="1" applyFont="1" applyNumberFormat="1">
      <alignment horizontal="center"/>
    </xf>
    <xf borderId="36" fillId="24" fontId="13" numFmtId="179" xfId="0" applyAlignment="1" applyBorder="1" applyFont="1" applyNumberFormat="1">
      <alignment horizontal="center" vertical="center"/>
    </xf>
    <xf borderId="69" fillId="24" fontId="13" numFmtId="179" xfId="0" applyAlignment="1" applyBorder="1" applyFont="1" applyNumberFormat="1">
      <alignment horizontal="center" vertical="center"/>
    </xf>
    <xf borderId="18" fillId="11" fontId="13" numFmtId="168" xfId="0" applyAlignment="1" applyBorder="1" applyFont="1" applyNumberFormat="1">
      <alignment horizontal="center" vertical="center"/>
    </xf>
    <xf borderId="10" fillId="11" fontId="18" numFmtId="0" xfId="0" applyBorder="1" applyFont="1"/>
    <xf borderId="2" fillId="11" fontId="18" numFmtId="0" xfId="0" applyBorder="1" applyFont="1"/>
    <xf borderId="2" fillId="11" fontId="18" numFmtId="3" xfId="0" applyBorder="1" applyFont="1" applyNumberFormat="1"/>
    <xf borderId="2" fillId="11" fontId="13" numFmtId="180" xfId="0" applyAlignment="1" applyBorder="1" applyFont="1" applyNumberFormat="1">
      <alignment horizontal="center" vertical="center"/>
    </xf>
    <xf borderId="2" fillId="11" fontId="48" numFmtId="173" xfId="0" applyBorder="1" applyFont="1" applyNumberFormat="1"/>
    <xf borderId="2" fillId="11" fontId="18" numFmtId="0" xfId="0" applyAlignment="1" applyBorder="1" applyFont="1">
      <alignment horizontal="center"/>
    </xf>
    <xf borderId="16" fillId="11" fontId="18" numFmtId="0" xfId="0" applyAlignment="1" applyBorder="1" applyFont="1">
      <alignment horizontal="center"/>
    </xf>
    <xf borderId="17" fillId="0" fontId="27" numFmtId="0" xfId="0" applyBorder="1" applyFont="1"/>
    <xf borderId="19" fillId="0" fontId="27" numFmtId="0" xfId="0" applyBorder="1" applyFont="1"/>
    <xf borderId="16" fillId="11" fontId="13" numFmtId="0" xfId="0" applyAlignment="1" applyBorder="1" applyFont="1">
      <alignment horizontal="center"/>
    </xf>
    <xf borderId="2" fillId="11" fontId="13" numFmtId="168" xfId="0" applyBorder="1" applyFont="1" applyNumberFormat="1"/>
    <xf borderId="2" fillId="11" fontId="13" numFmtId="179" xfId="0" applyBorder="1" applyFont="1" applyNumberFormat="1"/>
    <xf borderId="2" fillId="11" fontId="13" numFmtId="9" xfId="0" applyBorder="1" applyFont="1" applyNumberFormat="1"/>
    <xf borderId="2" fillId="11" fontId="13" numFmtId="179" xfId="0" applyAlignment="1" applyBorder="1" applyFont="1" applyNumberFormat="1">
      <alignment horizontal="center"/>
    </xf>
    <xf borderId="33" fillId="11" fontId="45" numFmtId="0" xfId="0" applyAlignment="1" applyBorder="1" applyFont="1">
      <alignment horizontal="center" shrinkToFit="0" vertical="center" wrapText="1"/>
    </xf>
    <xf borderId="70" fillId="24" fontId="13" numFmtId="179" xfId="0" applyAlignment="1" applyBorder="1" applyFont="1" applyNumberFormat="1">
      <alignment horizontal="center" vertical="center"/>
    </xf>
    <xf borderId="10" fillId="11" fontId="13" numFmtId="0" xfId="0" applyAlignment="1" applyBorder="1" applyFont="1">
      <alignment horizontal="center"/>
    </xf>
    <xf borderId="2" fillId="11" fontId="55" numFmtId="0" xfId="0" applyAlignment="1" applyBorder="1" applyFont="1">
      <alignment readingOrder="0"/>
    </xf>
    <xf borderId="2" fillId="11" fontId="56" numFmtId="0" xfId="0" applyAlignment="1" applyBorder="1" applyFont="1">
      <alignment readingOrder="0"/>
    </xf>
    <xf borderId="2" fillId="25" fontId="16" numFmtId="0" xfId="0" applyAlignment="1" applyBorder="1" applyFill="1" applyFont="1">
      <alignment vertical="bottom"/>
    </xf>
    <xf borderId="10" fillId="25" fontId="57" numFmtId="0" xfId="0" applyAlignment="1" applyBorder="1" applyFont="1">
      <alignment vertical="bottom"/>
    </xf>
    <xf borderId="71" fillId="0" fontId="58" numFmtId="0" xfId="0" applyAlignment="1" applyBorder="1" applyFont="1">
      <alignment vertical="bottom"/>
    </xf>
    <xf borderId="71" fillId="0" fontId="27" numFmtId="0" xfId="0" applyBorder="1" applyFont="1"/>
    <xf borderId="72" fillId="0" fontId="16" numFmtId="0" xfId="0" applyAlignment="1" applyBorder="1" applyFont="1">
      <alignment horizontal="center"/>
    </xf>
    <xf borderId="2" fillId="26" fontId="59" numFmtId="0" xfId="0" applyAlignment="1" applyBorder="1" applyFill="1" applyFont="1">
      <alignment horizontal="center" vertical="bottom"/>
    </xf>
    <xf borderId="73" fillId="0" fontId="27" numFmtId="0" xfId="0" applyBorder="1" applyFont="1"/>
    <xf borderId="74" fillId="0" fontId="16" numFmtId="0" xfId="0" applyAlignment="1" applyBorder="1" applyFont="1">
      <alignment horizontal="center" vertical="bottom"/>
    </xf>
    <xf borderId="74" fillId="0" fontId="16" numFmtId="181" xfId="0" applyAlignment="1" applyBorder="1" applyFont="1" applyNumberFormat="1">
      <alignment horizontal="center" vertical="bottom"/>
    </xf>
    <xf borderId="75" fillId="0" fontId="16" numFmtId="3" xfId="0" applyAlignment="1" applyBorder="1" applyFont="1" applyNumberFormat="1">
      <alignment horizontal="center" vertical="bottom"/>
    </xf>
    <xf borderId="33" fillId="0" fontId="16" numFmtId="172" xfId="0" applyAlignment="1" applyBorder="1" applyFont="1" applyNumberFormat="1">
      <alignment horizontal="center"/>
    </xf>
    <xf borderId="19" fillId="0" fontId="16" numFmtId="182" xfId="0" applyAlignment="1" applyBorder="1" applyFont="1" applyNumberFormat="1">
      <alignment horizontal="center" vertical="bottom"/>
    </xf>
    <xf borderId="18" fillId="0" fontId="16" numFmtId="183" xfId="0" applyAlignment="1" applyBorder="1" applyFont="1" applyNumberFormat="1">
      <alignment horizontal="right"/>
    </xf>
    <xf borderId="16" fillId="0" fontId="16" numFmtId="0" xfId="0" applyAlignment="1" applyBorder="1" applyFont="1">
      <alignment horizontal="center" vertical="bottom"/>
    </xf>
    <xf borderId="18" fillId="0" fontId="16" numFmtId="182" xfId="0" applyAlignment="1" applyBorder="1" applyFont="1" applyNumberFormat="1">
      <alignment horizontal="center" vertical="bottom"/>
    </xf>
    <xf borderId="76" fillId="0" fontId="27" numFmtId="0" xfId="0" applyBorder="1" applyFont="1"/>
    <xf borderId="77" fillId="26" fontId="60" numFmtId="0" xfId="0" applyAlignment="1" applyBorder="1" applyFont="1">
      <alignment horizontal="center" vertical="bottom"/>
    </xf>
    <xf borderId="78" fillId="0" fontId="27" numFmtId="0" xfId="0" applyBorder="1" applyFont="1"/>
    <xf borderId="79" fillId="26" fontId="60" numFmtId="168" xfId="0" applyAlignment="1" applyBorder="1" applyFont="1" applyNumberFormat="1">
      <alignment horizontal="right" vertical="bottom"/>
    </xf>
    <xf borderId="79" fillId="26" fontId="16" numFmtId="172" xfId="0" applyAlignment="1" applyBorder="1" applyFont="1" applyNumberFormat="1">
      <alignment vertical="bottom"/>
    </xf>
    <xf borderId="79" fillId="26" fontId="60" numFmtId="183" xfId="0" applyAlignment="1" applyBorder="1" applyFont="1" applyNumberFormat="1">
      <alignment horizontal="center" vertical="bottom"/>
    </xf>
    <xf borderId="0" fillId="0" fontId="16" numFmtId="184" xfId="0" applyAlignment="1" applyFont="1" applyNumberFormat="1">
      <alignment vertical="bottom"/>
    </xf>
    <xf borderId="0" fillId="0" fontId="16" numFmtId="0" xfId="0" applyFont="1"/>
    <xf borderId="0" fillId="0" fontId="61" numFmtId="0" xfId="0" applyAlignment="1" applyFont="1">
      <alignment vertical="bottom"/>
    </xf>
    <xf borderId="0" fillId="0" fontId="16" numFmtId="164" xfId="0" applyAlignment="1" applyFont="1" applyNumberFormat="1">
      <alignment horizontal="right" vertical="bottom"/>
    </xf>
    <xf borderId="0" fillId="0" fontId="16" numFmtId="3" xfId="0" applyAlignment="1" applyFont="1" applyNumberFormat="1">
      <alignment vertical="bottom"/>
    </xf>
    <xf borderId="0" fillId="0" fontId="61" numFmtId="0" xfId="0" applyAlignment="1" applyFont="1">
      <alignment readingOrder="0" vertical="bottom"/>
    </xf>
    <xf borderId="0" fillId="0" fontId="62" numFmtId="0" xfId="0" applyAlignment="1" applyFont="1">
      <alignment readingOrder="0" vertical="bottom"/>
    </xf>
    <xf borderId="36" fillId="11" fontId="63" numFmtId="0" xfId="0" applyAlignment="1" applyBorder="1" applyFont="1">
      <alignment vertical="center"/>
    </xf>
    <xf borderId="2" fillId="11" fontId="63" numFmtId="0" xfId="0" applyAlignment="1" applyBorder="1" applyFont="1">
      <alignment vertical="center"/>
    </xf>
    <xf borderId="2" fillId="11" fontId="63" numFmtId="172" xfId="0" applyAlignment="1" applyBorder="1" applyFont="1" applyNumberFormat="1">
      <alignment vertical="center"/>
    </xf>
    <xf borderId="0" fillId="0" fontId="63" numFmtId="0" xfId="0" applyAlignment="1" applyFont="1">
      <alignment vertical="center"/>
    </xf>
    <xf borderId="69" fillId="11" fontId="63" numFmtId="0" xfId="0" applyAlignment="1" applyBorder="1" applyFont="1">
      <alignment vertical="center"/>
    </xf>
    <xf borderId="80" fillId="11" fontId="63" numFmtId="0" xfId="0" applyAlignment="1" applyBorder="1" applyFont="1">
      <alignment vertical="center"/>
    </xf>
    <xf borderId="18" fillId="6" fontId="28" numFmtId="0" xfId="0" applyAlignment="1" applyBorder="1" applyFont="1">
      <alignment horizontal="center" vertical="center"/>
    </xf>
    <xf borderId="18" fillId="27" fontId="18" numFmtId="0" xfId="0" applyAlignment="1" applyBorder="1" applyFill="1" applyFont="1">
      <alignment horizontal="center" vertical="center"/>
    </xf>
    <xf borderId="18" fillId="27" fontId="18" numFmtId="0" xfId="0" applyAlignment="1" applyBorder="1" applyFont="1">
      <alignment vertical="center"/>
    </xf>
    <xf borderId="18" fillId="6" fontId="63" numFmtId="0" xfId="0" applyAlignment="1" applyBorder="1" applyFont="1">
      <alignment vertical="center"/>
    </xf>
    <xf borderId="2" fillId="11" fontId="63" numFmtId="4" xfId="0" applyAlignment="1" applyBorder="1" applyFont="1" applyNumberFormat="1">
      <alignment vertical="center"/>
    </xf>
    <xf borderId="36" fillId="28" fontId="64" numFmtId="0" xfId="0" applyAlignment="1" applyBorder="1" applyFill="1" applyFont="1">
      <alignment horizontal="center" shrinkToFit="0" vertical="center" wrapText="1"/>
    </xf>
    <xf borderId="42" fillId="11" fontId="18" numFmtId="0" xfId="0" applyAlignment="1" applyBorder="1" applyFont="1">
      <alignment horizontal="center" vertical="center"/>
    </xf>
    <xf borderId="41" fillId="11" fontId="18" numFmtId="0" xfId="0" applyAlignment="1" applyBorder="1" applyFont="1">
      <alignment shrinkToFit="0" vertical="center" wrapText="1"/>
    </xf>
    <xf borderId="41" fillId="11" fontId="13" numFmtId="0" xfId="0" applyAlignment="1" applyBorder="1" applyFont="1">
      <alignment horizontal="center" shrinkToFit="0" vertical="center" wrapText="1"/>
    </xf>
    <xf borderId="41" fillId="11" fontId="13" numFmtId="0" xfId="0" applyAlignment="1" applyBorder="1" applyFont="1">
      <alignment horizontal="center" vertical="center"/>
    </xf>
    <xf borderId="41" fillId="11" fontId="18" numFmtId="185" xfId="0" applyAlignment="1" applyBorder="1" applyFont="1" applyNumberFormat="1">
      <alignment horizontal="center" vertical="center"/>
    </xf>
    <xf borderId="41" fillId="11" fontId="18" numFmtId="3" xfId="0" applyAlignment="1" applyBorder="1" applyFont="1" applyNumberFormat="1">
      <alignment horizontal="center" vertical="center"/>
    </xf>
    <xf borderId="41" fillId="11" fontId="18" numFmtId="0" xfId="0" applyAlignment="1" applyBorder="1" applyFont="1">
      <alignment horizontal="center" shrinkToFit="0" vertical="center" wrapText="1"/>
    </xf>
    <xf borderId="41" fillId="11" fontId="18" numFmtId="4" xfId="0" applyAlignment="1" applyBorder="1" applyFont="1" applyNumberFormat="1">
      <alignment horizontal="center" vertical="center"/>
    </xf>
    <xf borderId="81" fillId="11" fontId="18" numFmtId="3" xfId="0" applyAlignment="1" applyBorder="1" applyFont="1" applyNumberFormat="1">
      <alignment horizontal="center" vertical="center"/>
    </xf>
    <xf borderId="82" fillId="11" fontId="11" numFmtId="0" xfId="0" applyAlignment="1" applyBorder="1" applyFont="1">
      <alignment horizontal="center" vertical="center"/>
    </xf>
    <xf borderId="18" fillId="11" fontId="13" numFmtId="10" xfId="0" applyAlignment="1" applyBorder="1" applyFont="1" applyNumberFormat="1">
      <alignment horizontal="right" readingOrder="0" vertical="center"/>
    </xf>
    <xf borderId="18" fillId="0" fontId="13" numFmtId="3" xfId="0" applyAlignment="1" applyBorder="1" applyFont="1" applyNumberFormat="1">
      <alignment horizontal="right" vertical="center"/>
    </xf>
    <xf borderId="45" fillId="11" fontId="18" numFmtId="0" xfId="0" applyAlignment="1" applyBorder="1" applyFont="1">
      <alignment horizontal="center" vertical="center"/>
    </xf>
    <xf borderId="18" fillId="11" fontId="18" numFmtId="0" xfId="0" applyAlignment="1" applyBorder="1" applyFont="1">
      <alignment shrinkToFit="0" vertical="center" wrapText="1"/>
    </xf>
    <xf borderId="18" fillId="11" fontId="13" numFmtId="0" xfId="0" applyAlignment="1" applyBorder="1" applyFont="1">
      <alignment horizontal="center" shrinkToFit="0" vertical="center" wrapText="1"/>
    </xf>
    <xf borderId="18" fillId="11" fontId="13" numFmtId="0" xfId="0" applyAlignment="1" applyBorder="1" applyFont="1">
      <alignment horizontal="center" vertical="center"/>
    </xf>
    <xf borderId="18" fillId="11" fontId="18" numFmtId="185" xfId="0" applyAlignment="1" applyBorder="1" applyFont="1" applyNumberFormat="1">
      <alignment horizontal="center" vertical="center"/>
    </xf>
    <xf borderId="18" fillId="11" fontId="18" numFmtId="3" xfId="0" applyAlignment="1" applyBorder="1" applyFont="1" applyNumberFormat="1">
      <alignment horizontal="center" vertical="center"/>
    </xf>
    <xf borderId="18" fillId="11" fontId="18" numFmtId="0" xfId="0" applyAlignment="1" applyBorder="1" applyFont="1">
      <alignment horizontal="center" shrinkToFit="0" vertical="center" wrapText="1"/>
    </xf>
    <xf borderId="83" fillId="11" fontId="18" numFmtId="4" xfId="0" applyAlignment="1" applyBorder="1" applyFont="1" applyNumberFormat="1">
      <alignment horizontal="center" vertical="center"/>
    </xf>
    <xf borderId="84" fillId="11" fontId="11" numFmtId="0" xfId="0" applyAlignment="1" applyBorder="1" applyFont="1">
      <alignment horizontal="center" vertical="center"/>
    </xf>
    <xf borderId="18" fillId="11" fontId="13" numFmtId="10" xfId="0" applyAlignment="1" applyBorder="1" applyFont="1" applyNumberFormat="1">
      <alignment horizontal="right" vertical="center"/>
    </xf>
    <xf borderId="18" fillId="11" fontId="18" numFmtId="4" xfId="0" applyAlignment="1" applyBorder="1" applyFont="1" applyNumberFormat="1">
      <alignment horizontal="center" vertical="center"/>
    </xf>
    <xf borderId="83" fillId="11" fontId="11" numFmtId="0" xfId="0" applyAlignment="1" applyBorder="1" applyFont="1">
      <alignment horizontal="center" vertical="center"/>
    </xf>
    <xf borderId="18" fillId="11" fontId="18" numFmtId="0" xfId="0" applyAlignment="1" applyBorder="1" applyFont="1">
      <alignment horizontal="center" vertical="center"/>
    </xf>
    <xf borderId="18" fillId="11" fontId="11" numFmtId="0" xfId="0" applyAlignment="1" applyBorder="1" applyFont="1">
      <alignment horizontal="center" vertical="center"/>
    </xf>
    <xf borderId="18" fillId="11" fontId="11" numFmtId="10" xfId="0" applyAlignment="1" applyBorder="1" applyFont="1" applyNumberFormat="1">
      <alignment horizontal="right" vertical="center"/>
    </xf>
    <xf borderId="2" fillId="11" fontId="13" numFmtId="0" xfId="0" applyAlignment="1" applyBorder="1" applyFont="1">
      <alignment vertical="center"/>
    </xf>
    <xf borderId="80" fillId="11" fontId="18" numFmtId="172" xfId="0" applyAlignment="1" applyBorder="1" applyFont="1" applyNumberFormat="1">
      <alignment horizontal="center" vertical="center"/>
    </xf>
    <xf borderId="80" fillId="11" fontId="18" numFmtId="3" xfId="0" applyAlignment="1" applyBorder="1" applyFont="1" applyNumberFormat="1">
      <alignment horizontal="center" vertical="center"/>
    </xf>
    <xf borderId="80" fillId="11" fontId="18" numFmtId="4" xfId="0" applyAlignment="1" applyBorder="1" applyFont="1" applyNumberFormat="1">
      <alignment horizontal="center" vertical="center"/>
    </xf>
    <xf borderId="2" fillId="11" fontId="63" numFmtId="9" xfId="0" applyAlignment="1" applyBorder="1" applyFont="1" applyNumberFormat="1">
      <alignment vertical="center"/>
    </xf>
    <xf borderId="0" fillId="0" fontId="13" numFmtId="3" xfId="0" applyAlignment="1" applyFont="1" applyNumberFormat="1">
      <alignment horizontal="right" vertical="center"/>
    </xf>
    <xf borderId="2" fillId="11" fontId="63" numFmtId="3" xfId="0" applyAlignment="1" applyBorder="1" applyFont="1" applyNumberFormat="1">
      <alignment vertical="center"/>
    </xf>
    <xf borderId="2" fillId="11" fontId="65" numFmtId="0" xfId="0" applyAlignment="1" applyBorder="1" applyFont="1">
      <alignment vertical="center"/>
    </xf>
    <xf borderId="37" fillId="11" fontId="66" numFmtId="0" xfId="0" applyAlignment="1" applyBorder="1" applyFont="1">
      <alignment shrinkToFit="0" vertical="center" wrapText="1"/>
    </xf>
    <xf borderId="85" fillId="0" fontId="27" numFmtId="0" xfId="0" applyBorder="1" applyFont="1"/>
    <xf borderId="38" fillId="0" fontId="27" numFmtId="0" xfId="0" applyBorder="1" applyFont="1"/>
    <xf borderId="86" fillId="0" fontId="27" numFmtId="0" xfId="0" applyBorder="1" applyFont="1"/>
    <xf borderId="87" fillId="0" fontId="27" numFmtId="0" xfId="0" applyBorder="1" applyFont="1"/>
    <xf borderId="32" fillId="0" fontId="27" numFmtId="0" xfId="0" applyBorder="1" applyFont="1"/>
    <xf borderId="3" fillId="0" fontId="27" numFmtId="0" xfId="0" applyBorder="1" applyFont="1"/>
    <xf borderId="88" fillId="0" fontId="27" numFmtId="0" xfId="0" applyBorder="1" applyFont="1"/>
    <xf borderId="2" fillId="11" fontId="66" numFmtId="0" xfId="0" applyAlignment="1" applyBorder="1" applyFont="1">
      <alignment shrinkToFit="0" vertical="center" wrapText="1"/>
    </xf>
    <xf borderId="89" fillId="11" fontId="63" numFmtId="0" xfId="0" applyAlignment="1" applyBorder="1" applyFont="1">
      <alignment vertical="center"/>
    </xf>
    <xf borderId="2" fillId="11" fontId="66" numFmtId="0" xfId="0" applyAlignment="1" applyBorder="1" applyFont="1">
      <alignment horizontal="right" shrinkToFit="0" vertical="center" wrapText="1"/>
    </xf>
    <xf borderId="2" fillId="11" fontId="66" numFmtId="0" xfId="0" applyAlignment="1" applyBorder="1" applyFont="1">
      <alignment vertical="center"/>
    </xf>
    <xf borderId="84" fillId="11" fontId="63" numFmtId="0" xfId="0" applyAlignment="1" applyBorder="1" applyFont="1">
      <alignment vertical="center"/>
    </xf>
    <xf borderId="2" fillId="11" fontId="66" numFmtId="0" xfId="0" applyAlignment="1" applyBorder="1" applyFont="1">
      <alignment horizontal="right" vertical="center"/>
    </xf>
    <xf borderId="0" fillId="0" fontId="63" numFmtId="172" xfId="0" applyAlignment="1" applyFont="1" applyNumberFormat="1">
      <alignment vertical="center"/>
    </xf>
    <xf borderId="16" fillId="0" fontId="55" numFmtId="0" xfId="0" applyAlignment="1" applyBorder="1" applyFont="1">
      <alignment horizontal="center" vertical="bottom"/>
    </xf>
    <xf borderId="0" fillId="0" fontId="13" numFmtId="186" xfId="0" applyAlignment="1" applyFont="1" applyNumberFormat="1">
      <alignment vertical="bottom"/>
    </xf>
    <xf borderId="16" fillId="0" fontId="55" numFmtId="186" xfId="0" applyAlignment="1" applyBorder="1" applyFont="1" applyNumberFormat="1">
      <alignment horizontal="center" vertical="bottom"/>
    </xf>
    <xf borderId="0" fillId="29" fontId="67" numFmtId="0" xfId="0" applyAlignment="1" applyFill="1" applyFont="1">
      <alignment vertical="bottom"/>
    </xf>
    <xf borderId="20" fillId="30" fontId="68" numFmtId="0" xfId="0" applyAlignment="1" applyBorder="1" applyFill="1" applyFont="1">
      <alignment horizontal="center"/>
    </xf>
    <xf borderId="19" fillId="11" fontId="68" numFmtId="0" xfId="0" applyAlignment="1" applyBorder="1" applyFont="1">
      <alignment vertical="bottom"/>
    </xf>
    <xf borderId="17" fillId="0" fontId="69" numFmtId="0" xfId="0" applyAlignment="1" applyBorder="1" applyFont="1">
      <alignment readingOrder="0" vertical="bottom"/>
    </xf>
    <xf borderId="61" fillId="11" fontId="68" numFmtId="0" xfId="0" applyAlignment="1" applyBorder="1" applyFont="1">
      <alignment vertical="bottom"/>
    </xf>
    <xf borderId="1" fillId="0" fontId="70" numFmtId="0" xfId="0" applyAlignment="1" applyBorder="1" applyFont="1">
      <alignment readingOrder="0" vertical="bottom"/>
    </xf>
    <xf borderId="35" fillId="11" fontId="13" numFmtId="0" xfId="0" applyAlignment="1" applyBorder="1" applyFont="1">
      <alignment vertical="bottom"/>
    </xf>
    <xf borderId="1" fillId="0" fontId="71" numFmtId="0" xfId="0" applyAlignment="1" applyBorder="1" applyFont="1">
      <alignment vertical="bottom"/>
    </xf>
    <xf borderId="0" fillId="0" fontId="72" numFmtId="0" xfId="0" applyAlignment="1" applyFont="1">
      <alignment vertical="bottom"/>
    </xf>
    <xf borderId="34" fillId="11" fontId="68" numFmtId="0" xfId="0" applyAlignment="1" applyBorder="1" applyFont="1">
      <alignment vertical="bottom"/>
    </xf>
    <xf borderId="90" fillId="0" fontId="73" numFmtId="0" xfId="0" applyAlignment="1" applyBorder="1" applyFont="1">
      <alignment vertical="bottom"/>
    </xf>
    <xf borderId="33" fillId="11" fontId="68" numFmtId="0" xfId="0" applyAlignment="1" applyBorder="1" applyFont="1">
      <alignment readingOrder="0" vertical="bottom"/>
    </xf>
    <xf borderId="59" fillId="31" fontId="68" numFmtId="0" xfId="0" applyAlignment="1" applyBorder="1" applyFill="1" applyFont="1">
      <alignment horizontal="center"/>
    </xf>
    <xf borderId="19" fillId="0" fontId="74" numFmtId="0" xfId="0" applyAlignment="1" applyBorder="1" applyFont="1">
      <alignment readingOrder="0" vertical="bottom"/>
    </xf>
    <xf borderId="19" fillId="11" fontId="13" numFmtId="0" xfId="0" applyAlignment="1" applyBorder="1" applyFont="1">
      <alignment vertical="bottom"/>
    </xf>
    <xf borderId="61" fillId="0" fontId="75" numFmtId="0" xfId="0" applyAlignment="1" applyBorder="1" applyFont="1">
      <alignment readingOrder="0" vertical="bottom"/>
    </xf>
    <xf borderId="61" fillId="11" fontId="13" numFmtId="0" xfId="0" applyAlignment="1" applyBorder="1" applyFont="1">
      <alignment vertical="bottom"/>
    </xf>
    <xf borderId="59" fillId="30" fontId="68" numFmtId="0" xfId="0" applyAlignment="1" applyBorder="1" applyFont="1">
      <alignment horizontal="center"/>
    </xf>
    <xf borderId="61" fillId="0" fontId="76" numFmtId="0" xfId="0" applyAlignment="1" applyBorder="1" applyFont="1">
      <alignment vertical="bottom"/>
    </xf>
    <xf borderId="0" fillId="32" fontId="7" numFmtId="0" xfId="0" applyAlignment="1" applyFill="1" applyFont="1">
      <alignment readingOrder="0" shrinkToFit="0" wrapText="1"/>
    </xf>
    <xf borderId="0" fillId="11" fontId="77" numFmtId="0" xfId="0" applyAlignment="1" applyFont="1">
      <alignment shrinkToFit="0" wrapText="1"/>
    </xf>
    <xf borderId="0" fillId="0" fontId="78" numFmtId="10" xfId="0" applyAlignment="1" applyFont="1" applyNumberFormat="1">
      <alignment shrinkToFit="0" wrapText="1"/>
    </xf>
    <xf borderId="0" fillId="0" fontId="78" numFmtId="0" xfId="0" applyAlignment="1" applyFont="1">
      <alignment shrinkToFit="0" wrapText="1"/>
    </xf>
    <xf borderId="0" fillId="0" fontId="78" numFmtId="187" xfId="0" applyAlignment="1" applyFont="1" applyNumberFormat="1">
      <alignment shrinkToFit="0" wrapText="1"/>
    </xf>
    <xf borderId="0" fillId="0" fontId="78" numFmtId="187" xfId="0" applyAlignment="1" applyFont="1" applyNumberFormat="1">
      <alignment readingOrder="0" shrinkToFit="0" wrapText="1"/>
    </xf>
    <xf borderId="2" fillId="11" fontId="78" numFmtId="0" xfId="0" applyAlignment="1" applyBorder="1" applyFont="1">
      <alignment shrinkToFit="0" wrapText="1"/>
    </xf>
    <xf borderId="0" fillId="11" fontId="78" numFmtId="0" xfId="0" applyAlignment="1" applyFont="1">
      <alignment shrinkToFit="0" wrapText="1"/>
    </xf>
    <xf borderId="0" fillId="0" fontId="79" numFmtId="0" xfId="0" applyAlignment="1" applyFont="1">
      <alignment shrinkToFit="0" wrapText="1"/>
    </xf>
    <xf borderId="0" fillId="11" fontId="79" numFmtId="0" xfId="0" applyAlignment="1" applyFont="1">
      <alignment shrinkToFit="0" wrapText="1"/>
    </xf>
    <xf borderId="0" fillId="11" fontId="80" numFmtId="0" xfId="0" applyAlignment="1" applyFont="1">
      <alignment horizontal="left" shrinkToFit="0" vertical="center" wrapText="1"/>
    </xf>
    <xf borderId="0" fillId="0" fontId="80" numFmtId="0" xfId="0" applyAlignment="1" applyFont="1">
      <alignment horizontal="center" readingOrder="0" shrinkToFit="0" vertical="center" wrapText="1"/>
    </xf>
    <xf borderId="0" fillId="0" fontId="81" numFmtId="0" xfId="0" applyFont="1"/>
    <xf borderId="0" fillId="0" fontId="82" numFmtId="0" xfId="0" applyAlignment="1" applyFont="1">
      <alignment readingOrder="0" vertical="center"/>
    </xf>
    <xf borderId="0" fillId="0" fontId="81" numFmtId="0" xfId="0" applyAlignment="1" applyFont="1">
      <alignment vertical="center"/>
    </xf>
    <xf borderId="0" fillId="0" fontId="80" numFmtId="187" xfId="0" applyAlignment="1" applyFont="1" applyNumberFormat="1">
      <alignment horizontal="center" readingOrder="0" shrinkToFit="0" vertical="center" wrapText="1"/>
    </xf>
    <xf borderId="0" fillId="0" fontId="78" numFmtId="187" xfId="0" applyAlignment="1" applyFont="1" applyNumberFormat="1">
      <alignment horizontal="center" readingOrder="0" shrinkToFit="0" vertical="center" wrapText="1"/>
    </xf>
    <xf borderId="0" fillId="0" fontId="78" numFmtId="187" xfId="0" applyAlignment="1" applyFont="1" applyNumberFormat="1">
      <alignment horizontal="center" shrinkToFit="0" vertical="center" wrapText="1"/>
    </xf>
    <xf borderId="0" fillId="0" fontId="78" numFmtId="0" xfId="0" applyAlignment="1" applyFont="1">
      <alignment horizontal="center" shrinkToFit="0" vertical="center" wrapText="1"/>
    </xf>
    <xf borderId="90" fillId="11" fontId="80" numFmtId="0" xfId="0" applyAlignment="1" applyBorder="1" applyFont="1">
      <alignment horizontal="left" shrinkToFit="0" vertical="center" wrapText="1"/>
    </xf>
    <xf borderId="90" fillId="0" fontId="80" numFmtId="0" xfId="0" applyAlignment="1" applyBorder="1" applyFont="1">
      <alignment horizontal="center" readingOrder="0" shrinkToFit="0" vertical="center" wrapText="1"/>
    </xf>
    <xf borderId="0" fillId="0" fontId="82" numFmtId="0" xfId="0" applyAlignment="1" applyFont="1">
      <alignment readingOrder="0"/>
    </xf>
    <xf borderId="0" fillId="0" fontId="78" numFmtId="0" xfId="0" applyAlignment="1" applyFont="1">
      <alignment horizontal="center" readingOrder="0" shrinkToFit="0" vertical="center" wrapText="1"/>
    </xf>
    <xf borderId="0" fillId="0" fontId="78" numFmtId="0" xfId="0" applyFont="1"/>
    <xf borderId="0" fillId="0" fontId="83" numFmtId="0" xfId="0" applyAlignment="1" applyFont="1">
      <alignment readingOrder="0"/>
    </xf>
    <xf borderId="0" fillId="0" fontId="78" numFmtId="10" xfId="0" applyAlignment="1" applyFont="1" applyNumberFormat="1">
      <alignment horizontal="center" shrinkToFit="0" vertical="center" wrapText="1"/>
    </xf>
    <xf borderId="0" fillId="0" fontId="78" numFmtId="0" xfId="0" applyFont="1"/>
    <xf borderId="0" fillId="0" fontId="80" numFmtId="0" xfId="0" applyFont="1"/>
    <xf borderId="0" fillId="0" fontId="80" numFmtId="0" xfId="0" applyAlignment="1" applyFont="1">
      <alignment horizontal="center" shrinkToFit="0" vertical="center" wrapText="1"/>
    </xf>
    <xf borderId="0" fillId="0" fontId="84" numFmtId="0" xfId="0" applyAlignment="1" applyFont="1">
      <alignment horizontal="center" shrinkToFit="0" vertical="center" wrapText="1"/>
    </xf>
    <xf borderId="0" fillId="0" fontId="85" numFmtId="0" xfId="0" applyAlignment="1" applyFont="1">
      <alignment horizontal="center" shrinkToFit="0" vertical="center" wrapText="1"/>
    </xf>
    <xf borderId="91" fillId="6" fontId="86" numFmtId="0" xfId="0" applyAlignment="1" applyBorder="1" applyFont="1">
      <alignment horizontal="center" shrinkToFit="0" vertical="center" wrapText="1"/>
    </xf>
    <xf borderId="92" fillId="0" fontId="27" numFmtId="0" xfId="0" applyBorder="1" applyFont="1"/>
    <xf borderId="93" fillId="0" fontId="27" numFmtId="0" xfId="0" applyBorder="1" applyFont="1"/>
    <xf borderId="92" fillId="6" fontId="86" numFmtId="0" xfId="0" applyAlignment="1" applyBorder="1" applyFont="1">
      <alignment horizontal="center" shrinkToFit="0" vertical="center" wrapText="1"/>
    </xf>
    <xf borderId="94" fillId="6" fontId="86" numFmtId="187" xfId="0" applyAlignment="1" applyBorder="1" applyFont="1" applyNumberFormat="1">
      <alignment horizontal="center" readingOrder="0" shrinkToFit="0" vertical="center" wrapText="1"/>
    </xf>
    <xf borderId="92" fillId="6" fontId="86" numFmtId="187" xfId="0" applyAlignment="1" applyBorder="1" applyFont="1" applyNumberFormat="1">
      <alignment horizontal="center" readingOrder="0" shrinkToFit="0" vertical="center" wrapText="1"/>
    </xf>
    <xf borderId="92" fillId="6" fontId="86" numFmtId="0" xfId="0" applyAlignment="1" applyBorder="1" applyFont="1">
      <alignment horizontal="center" readingOrder="0" shrinkToFit="0" vertical="center" wrapText="1"/>
    </xf>
    <xf borderId="94" fillId="6" fontId="86" numFmtId="0" xfId="0" applyAlignment="1" applyBorder="1" applyFont="1">
      <alignment horizontal="center" readingOrder="0" shrinkToFit="0" vertical="center" wrapText="1"/>
    </xf>
    <xf borderId="95" fillId="0" fontId="27" numFmtId="0" xfId="0" applyBorder="1" applyFont="1"/>
    <xf borderId="96" fillId="6" fontId="86" numFmtId="0" xfId="0" applyAlignment="1" applyBorder="1" applyFont="1">
      <alignment horizontal="center" shrinkToFit="0" vertical="center" wrapText="1"/>
    </xf>
    <xf borderId="59" fillId="2" fontId="87" numFmtId="0" xfId="0" applyAlignment="1" applyBorder="1" applyFont="1">
      <alignment horizontal="center" readingOrder="0" shrinkToFit="0" vertical="center" wrapText="1"/>
    </xf>
    <xf borderId="34" fillId="2" fontId="87" numFmtId="0" xfId="0" applyAlignment="1" applyBorder="1" applyFont="1">
      <alignment horizontal="center" readingOrder="0" shrinkToFit="0" vertical="center" wrapText="1"/>
    </xf>
    <xf borderId="34" fillId="2" fontId="87" numFmtId="187" xfId="0" applyAlignment="1" applyBorder="1" applyFont="1" applyNumberFormat="1">
      <alignment horizontal="center" readingOrder="0" shrinkToFit="0" vertical="center" wrapText="1"/>
    </xf>
    <xf borderId="60" fillId="2" fontId="88" numFmtId="0" xfId="0" applyAlignment="1" applyBorder="1" applyFont="1">
      <alignment horizontal="center" readingOrder="0" shrinkToFit="0" vertical="center" wrapText="1"/>
    </xf>
    <xf borderId="1" fillId="0" fontId="27" numFmtId="0" xfId="0" applyBorder="1" applyFont="1"/>
    <xf borderId="0" fillId="0" fontId="89" numFmtId="0" xfId="0" applyAlignment="1" applyFont="1">
      <alignment horizontal="center" readingOrder="0" shrinkToFit="0" vertical="center" wrapText="1"/>
    </xf>
    <xf borderId="17" fillId="14" fontId="89" numFmtId="0" xfId="0" applyAlignment="1" applyBorder="1" applyFont="1">
      <alignment horizontal="center" readingOrder="0" shrinkToFit="0" vertical="center" wrapText="1"/>
    </xf>
    <xf borderId="18" fillId="32" fontId="90" numFmtId="0" xfId="0" applyAlignment="1" applyBorder="1" applyFont="1">
      <alignment horizontal="center" readingOrder="0" shrinkToFit="0" vertical="center" wrapText="1"/>
    </xf>
    <xf borderId="0" fillId="0" fontId="91" numFmtId="0" xfId="0" applyAlignment="1" applyFont="1">
      <alignment horizontal="center" readingOrder="0" shrinkToFit="0" vertical="center" wrapText="1"/>
    </xf>
    <xf borderId="0" fillId="0" fontId="92" numFmtId="0" xfId="0" applyAlignment="1" applyFont="1">
      <alignment horizontal="center" readingOrder="0" shrinkToFit="0" vertical="center" wrapText="1"/>
    </xf>
    <xf borderId="61" fillId="14" fontId="93" numFmtId="0" xfId="0" applyAlignment="1" applyBorder="1" applyFont="1">
      <alignment horizontal="center" shrinkToFit="0" wrapText="1"/>
    </xf>
    <xf borderId="56" fillId="0" fontId="94" numFmtId="0" xfId="0" applyAlignment="1" applyBorder="1" applyFont="1">
      <alignment horizontal="center" shrinkToFit="0" vertical="center" wrapText="1"/>
    </xf>
    <xf borderId="90" fillId="0" fontId="94" numFmtId="0" xfId="0" applyAlignment="1" applyBorder="1" applyFont="1">
      <alignment horizontal="center" shrinkToFit="0" vertical="center" wrapText="1"/>
    </xf>
    <xf borderId="90" fillId="0" fontId="94" numFmtId="188" xfId="0" applyAlignment="1" applyBorder="1" applyFont="1" applyNumberFormat="1">
      <alignment horizontal="center" shrinkToFit="0" vertical="center" wrapText="1"/>
    </xf>
    <xf borderId="90" fillId="0" fontId="94" numFmtId="188" xfId="0" applyAlignment="1" applyBorder="1" applyFont="1" applyNumberFormat="1">
      <alignment horizontal="center" readingOrder="0" shrinkToFit="0" vertical="center" wrapText="1"/>
    </xf>
    <xf borderId="16" fillId="4" fontId="94" numFmtId="0" xfId="0" applyAlignment="1" applyBorder="1" applyFont="1">
      <alignment horizontal="center" readingOrder="0" shrinkToFit="0" vertical="center" wrapText="1"/>
    </xf>
    <xf borderId="0" fillId="0" fontId="94" numFmtId="0" xfId="0" applyAlignment="1" applyFont="1">
      <alignment horizontal="center" shrinkToFit="0" vertical="center" wrapText="1"/>
    </xf>
    <xf borderId="0" fillId="0" fontId="95" numFmtId="0" xfId="0" applyAlignment="1" applyFont="1">
      <alignment horizontal="center" shrinkToFit="0" vertical="center" wrapText="1"/>
    </xf>
    <xf borderId="0" fillId="11" fontId="79" numFmtId="4" xfId="0" applyAlignment="1" applyFont="1" applyNumberFormat="1">
      <alignment shrinkToFit="0" wrapText="1"/>
    </xf>
    <xf borderId="97" fillId="6" fontId="96" numFmtId="0" xfId="0" applyAlignment="1" applyBorder="1" applyFont="1">
      <alignment horizontal="center" readingOrder="0" shrinkToFit="0" vertical="center" wrapText="1"/>
    </xf>
    <xf borderId="18" fillId="4" fontId="97" numFmtId="0" xfId="0" applyAlignment="1" applyBorder="1" applyFont="1">
      <alignment horizontal="center" readingOrder="0" shrinkToFit="0" vertical="center" wrapText="1"/>
    </xf>
    <xf borderId="18" fillId="0" fontId="94" numFmtId="0" xfId="0" applyAlignment="1" applyBorder="1" applyFont="1">
      <alignment horizontal="center" readingOrder="0" shrinkToFit="0" vertical="center" wrapText="1"/>
    </xf>
    <xf borderId="33" fillId="11" fontId="94" numFmtId="3" xfId="0" applyAlignment="1" applyBorder="1" applyFont="1" applyNumberFormat="1">
      <alignment horizontal="center" readingOrder="0" shrinkToFit="0" vertical="center" wrapText="1"/>
    </xf>
    <xf borderId="33" fillId="0" fontId="94" numFmtId="3" xfId="0" applyAlignment="1" applyBorder="1" applyFont="1" applyNumberFormat="1">
      <alignment horizontal="center" readingOrder="0" shrinkToFit="0" vertical="center" wrapText="1"/>
    </xf>
    <xf borderId="33" fillId="0" fontId="94" numFmtId="188" xfId="0" applyAlignment="1" applyBorder="1" applyFont="1" applyNumberFormat="1">
      <alignment horizontal="center" readingOrder="0" shrinkToFit="0" vertical="center" wrapText="1"/>
    </xf>
    <xf borderId="33" fillId="0" fontId="94" numFmtId="187" xfId="0" applyAlignment="1" applyBorder="1" applyFont="1" applyNumberFormat="1">
      <alignment horizontal="center" readingOrder="0" shrinkToFit="0" vertical="center" wrapText="1"/>
    </xf>
    <xf borderId="98" fillId="0" fontId="94" numFmtId="0" xfId="0" applyAlignment="1" applyBorder="1" applyFont="1">
      <alignment horizontal="center" shrinkToFit="0" vertical="center" wrapText="1"/>
    </xf>
    <xf borderId="99" fillId="0" fontId="94" numFmtId="0" xfId="0" applyAlignment="1" applyBorder="1" applyFont="1">
      <alignment horizontal="center" shrinkToFit="0" vertical="center" wrapText="1"/>
    </xf>
    <xf borderId="99" fillId="0" fontId="94" numFmtId="188" xfId="0" applyAlignment="1" applyBorder="1" applyFont="1" applyNumberFormat="1">
      <alignment horizontal="center" shrinkToFit="0" vertical="center" wrapText="1"/>
    </xf>
    <xf borderId="100" fillId="33" fontId="94" numFmtId="188" xfId="0" applyAlignment="1" applyBorder="1" applyFill="1" applyFont="1" applyNumberFormat="1">
      <alignment horizontal="center" readingOrder="0" shrinkToFit="0" vertical="center" wrapText="1"/>
    </xf>
    <xf borderId="101" fillId="0" fontId="27" numFmtId="0" xfId="0" applyBorder="1" applyFont="1"/>
    <xf borderId="102" fillId="0" fontId="27" numFmtId="0" xfId="0" applyBorder="1" applyFont="1"/>
    <xf borderId="103" fillId="0" fontId="94" numFmtId="0" xfId="0" applyAlignment="1" applyBorder="1" applyFont="1">
      <alignment horizontal="center" shrinkToFit="0" vertical="center" wrapText="1"/>
    </xf>
    <xf borderId="104" fillId="0" fontId="94" numFmtId="0" xfId="0" applyAlignment="1" applyBorder="1" applyFont="1">
      <alignment horizontal="center" shrinkToFit="0" vertical="center" wrapText="1"/>
    </xf>
    <xf borderId="104" fillId="0" fontId="94" numFmtId="188" xfId="0" applyAlignment="1" applyBorder="1" applyFont="1" applyNumberFormat="1">
      <alignment horizontal="center" shrinkToFit="0" vertical="center" wrapText="1"/>
    </xf>
    <xf borderId="105" fillId="33" fontId="94" numFmtId="188" xfId="0" applyAlignment="1" applyBorder="1" applyFont="1" applyNumberFormat="1">
      <alignment horizontal="center" readingOrder="0" shrinkToFit="0" vertical="center" wrapText="1"/>
    </xf>
    <xf borderId="106" fillId="0" fontId="27" numFmtId="0" xfId="0" applyBorder="1" applyFont="1"/>
    <xf borderId="107" fillId="0" fontId="27" numFmtId="0" xfId="0" applyBorder="1" applyFont="1"/>
    <xf borderId="33" fillId="4" fontId="97" numFmtId="0" xfId="0" applyAlignment="1" applyBorder="1" applyFont="1">
      <alignment horizontal="center" readingOrder="0" shrinkToFit="0" vertical="center" wrapText="1"/>
    </xf>
    <xf borderId="108" fillId="33" fontId="94" numFmtId="188" xfId="0" applyAlignment="1" applyBorder="1" applyFont="1" applyNumberFormat="1">
      <alignment horizontal="center" readingOrder="0" shrinkToFit="0" vertical="center" wrapText="1"/>
    </xf>
    <xf borderId="109" fillId="0" fontId="27" numFmtId="0" xfId="0" applyBorder="1" applyFont="1"/>
    <xf borderId="110" fillId="0" fontId="27" numFmtId="0" xfId="0" applyBorder="1" applyFont="1"/>
    <xf borderId="105" fillId="33" fontId="98" numFmtId="188" xfId="0" applyAlignment="1" applyBorder="1" applyFont="1" applyNumberFormat="1">
      <alignment horizontal="center" readingOrder="0" shrinkToFit="0" vertical="center" wrapText="1"/>
    </xf>
    <xf borderId="111" fillId="0" fontId="27" numFmtId="0" xfId="0" applyBorder="1" applyFont="1"/>
    <xf borderId="112" fillId="0" fontId="27" numFmtId="0" xfId="0" applyBorder="1" applyFont="1"/>
    <xf borderId="113" fillId="0" fontId="27" numFmtId="0" xfId="0" applyBorder="1" applyFont="1"/>
    <xf borderId="104" fillId="0" fontId="98" numFmtId="188" xfId="0" applyAlignment="1" applyBorder="1" applyFont="1" applyNumberFormat="1">
      <alignment horizontal="center" shrinkToFit="0" vertical="center" wrapText="1"/>
    </xf>
    <xf borderId="114" fillId="0" fontId="94" numFmtId="0" xfId="0" applyAlignment="1" applyBorder="1" applyFont="1">
      <alignment horizontal="center" shrinkToFit="0" vertical="center" wrapText="1"/>
    </xf>
    <xf borderId="115" fillId="0" fontId="94" numFmtId="0" xfId="0" applyAlignment="1" applyBorder="1" applyFont="1">
      <alignment horizontal="center" shrinkToFit="0" vertical="center" wrapText="1"/>
    </xf>
    <xf borderId="115" fillId="0" fontId="94" numFmtId="188" xfId="0" applyAlignment="1" applyBorder="1" applyFont="1" applyNumberFormat="1">
      <alignment horizontal="center" shrinkToFit="0" vertical="center" wrapText="1"/>
    </xf>
    <xf borderId="108" fillId="33" fontId="98" numFmtId="188" xfId="0" applyAlignment="1" applyBorder="1" applyFont="1" applyNumberFormat="1">
      <alignment horizontal="center" readingOrder="0" shrinkToFit="0" vertical="center" wrapText="1"/>
    </xf>
    <xf borderId="33" fillId="4" fontId="97" numFmtId="3" xfId="0" applyAlignment="1" applyBorder="1" applyFont="1" applyNumberFormat="1">
      <alignment horizontal="center" readingOrder="0" shrinkToFit="0" vertical="center" wrapText="1"/>
    </xf>
    <xf borderId="0" fillId="0" fontId="94" numFmtId="0" xfId="0" applyAlignment="1" applyFont="1">
      <alignment horizontal="center" readingOrder="0" shrinkToFit="0" vertical="center" wrapText="1"/>
    </xf>
    <xf borderId="33" fillId="0" fontId="94" numFmtId="0" xfId="0" applyAlignment="1" applyBorder="1" applyFont="1">
      <alignment horizontal="center" readingOrder="0" shrinkToFit="0" vertical="center" wrapText="1"/>
    </xf>
    <xf borderId="116" fillId="0" fontId="94" numFmtId="0" xfId="0" applyAlignment="1" applyBorder="1" applyFont="1">
      <alignment horizontal="center" shrinkToFit="0" vertical="center" wrapText="1"/>
    </xf>
    <xf borderId="117" fillId="0" fontId="94" numFmtId="0" xfId="0" applyAlignment="1" applyBorder="1" applyFont="1">
      <alignment horizontal="center" shrinkToFit="0" vertical="center" wrapText="1"/>
    </xf>
    <xf borderId="118" fillId="0" fontId="27" numFmtId="0" xfId="0" applyBorder="1" applyFont="1"/>
    <xf borderId="119" fillId="0" fontId="27" numFmtId="0" xfId="0" applyBorder="1" applyFont="1"/>
    <xf borderId="117" fillId="0" fontId="94" numFmtId="188" xfId="0" applyAlignment="1" applyBorder="1" applyFont="1" applyNumberFormat="1">
      <alignment horizontal="center" shrinkToFit="0" vertical="center" wrapText="1"/>
    </xf>
    <xf borderId="120" fillId="15" fontId="94" numFmtId="0" xfId="0" applyAlignment="1" applyBorder="1" applyFont="1">
      <alignment horizontal="center" readingOrder="0" shrinkToFit="0" vertical="center" wrapText="1"/>
    </xf>
    <xf borderId="17" fillId="34" fontId="94" numFmtId="0" xfId="0" applyAlignment="1" applyBorder="1" applyFill="1" applyFont="1">
      <alignment horizontal="center" readingOrder="0" shrinkToFit="0" vertical="center" wrapText="1"/>
    </xf>
    <xf borderId="17" fillId="15" fontId="94" numFmtId="0" xfId="0" applyAlignment="1" applyBorder="1" applyFont="1">
      <alignment horizontal="center" readingOrder="0" shrinkToFit="0" vertical="center" wrapText="1"/>
    </xf>
    <xf borderId="17" fillId="15" fontId="94" numFmtId="187" xfId="0" applyAlignment="1" applyBorder="1" applyFont="1" applyNumberFormat="1">
      <alignment horizontal="center" readingOrder="0" shrinkToFit="0" vertical="center" wrapText="1"/>
    </xf>
    <xf borderId="17" fillId="15" fontId="94" numFmtId="188" xfId="0" applyAlignment="1" applyBorder="1" applyFont="1" applyNumberFormat="1">
      <alignment horizontal="center" readingOrder="0" shrinkToFit="0" vertical="center" wrapText="1"/>
    </xf>
    <xf borderId="17" fillId="15" fontId="99" numFmtId="188" xfId="0" applyAlignment="1" applyBorder="1" applyFont="1" applyNumberFormat="1">
      <alignment horizontal="center" readingOrder="0" shrinkToFit="0" vertical="center" wrapText="1"/>
    </xf>
    <xf borderId="17" fillId="15" fontId="94" numFmtId="0" xfId="0" applyAlignment="1" applyBorder="1" applyFont="1">
      <alignment horizontal="center" shrinkToFit="0" vertical="center" wrapText="1"/>
    </xf>
    <xf borderId="17" fillId="15" fontId="78" numFmtId="187" xfId="0" applyAlignment="1" applyBorder="1" applyFont="1" applyNumberFormat="1">
      <alignment horizontal="center" readingOrder="0" shrinkToFit="0" vertical="center" wrapText="1"/>
    </xf>
    <xf borderId="1" fillId="15" fontId="78" numFmtId="187" xfId="0" applyAlignment="1" applyBorder="1" applyFont="1" applyNumberFormat="1">
      <alignment horizontal="center" readingOrder="0" shrinkToFit="0" vertical="center" wrapText="1"/>
    </xf>
    <xf borderId="1" fillId="15" fontId="94" numFmtId="0" xfId="0" applyAlignment="1" applyBorder="1" applyFont="1">
      <alignment horizontal="center" shrinkToFit="0" vertical="center" wrapText="1"/>
    </xf>
    <xf borderId="0" fillId="15" fontId="79" numFmtId="4" xfId="0" applyAlignment="1" applyFont="1" applyNumberFormat="1">
      <alignment shrinkToFit="0" wrapText="1"/>
    </xf>
    <xf borderId="0" fillId="0" fontId="96" numFmtId="0" xfId="0" applyAlignment="1" applyFont="1">
      <alignment shrinkToFit="0" wrapText="1"/>
    </xf>
    <xf borderId="0" fillId="0" fontId="94" numFmtId="0" xfId="0" applyAlignment="1" applyFont="1">
      <alignment shrinkToFit="0" wrapText="1"/>
    </xf>
    <xf borderId="0" fillId="0" fontId="100" numFmtId="0" xfId="0" applyFont="1"/>
    <xf borderId="0" fillId="0" fontId="94" numFmtId="187" xfId="0" applyAlignment="1" applyFont="1" applyNumberFormat="1">
      <alignment readingOrder="0" shrinkToFit="0" wrapText="1"/>
    </xf>
    <xf borderId="0" fillId="0" fontId="94" numFmtId="187" xfId="0" applyAlignment="1" applyFont="1" applyNumberFormat="1">
      <alignment shrinkToFit="0" wrapText="1"/>
    </xf>
    <xf borderId="0" fillId="0" fontId="94" numFmtId="0" xfId="0" applyAlignment="1" applyFont="1">
      <alignment readingOrder="0" shrinkToFit="0" wrapText="1"/>
    </xf>
    <xf borderId="2" fillId="11" fontId="94" numFmtId="0" xfId="0" applyAlignment="1" applyBorder="1" applyFont="1">
      <alignment shrinkToFit="0" wrapText="1"/>
    </xf>
    <xf borderId="0" fillId="11" fontId="94" numFmtId="0" xfId="0" applyAlignment="1" applyFont="1">
      <alignment shrinkToFit="0" wrapText="1"/>
    </xf>
    <xf borderId="0" fillId="0" fontId="95" numFmtId="0" xfId="0" applyAlignment="1" applyFont="1">
      <alignment shrinkToFit="0" wrapText="1"/>
    </xf>
    <xf borderId="0" fillId="11" fontId="101" numFmtId="0" xfId="0" applyAlignment="1" applyFont="1">
      <alignment shrinkToFit="0" wrapText="1"/>
    </xf>
    <xf borderId="0" fillId="0" fontId="99" numFmtId="187" xfId="0" applyAlignment="1" applyFont="1" applyNumberFormat="1">
      <alignment shrinkToFit="0" wrapText="1"/>
    </xf>
    <xf borderId="0" fillId="0" fontId="94" numFmtId="10" xfId="0" applyAlignment="1" applyFont="1" applyNumberFormat="1">
      <alignment readingOrder="0" shrinkToFit="0" wrapText="1"/>
    </xf>
    <xf borderId="0" fillId="0" fontId="101" numFmtId="0" xfId="0" applyAlignment="1" applyFont="1">
      <alignment shrinkToFit="0" wrapText="1"/>
    </xf>
    <xf borderId="0" fillId="0" fontId="95" numFmtId="0" xfId="0" applyAlignment="1" applyFont="1">
      <alignment readingOrder="0" shrinkToFit="0" wrapText="1"/>
    </xf>
    <xf borderId="0" fillId="0" fontId="102" numFmtId="188" xfId="0" applyAlignment="1" applyFont="1" applyNumberFormat="1">
      <alignment horizontal="center" readingOrder="0" vertical="center"/>
    </xf>
    <xf borderId="0" fillId="0" fontId="103" numFmtId="188" xfId="0" applyAlignment="1" applyFont="1" applyNumberFormat="1">
      <alignment horizontal="center" readingOrder="0" shrinkToFit="0" vertical="center" wrapText="1"/>
    </xf>
    <xf borderId="0" fillId="0" fontId="95" numFmtId="10" xfId="0" applyAlignment="1" applyFont="1" applyNumberFormat="1">
      <alignment readingOrder="0" shrinkToFit="0" wrapText="1"/>
    </xf>
    <xf borderId="0" fillId="0" fontId="95" numFmtId="187" xfId="0" applyAlignment="1" applyFont="1" applyNumberFormat="1">
      <alignment shrinkToFit="0" wrapText="1"/>
    </xf>
    <xf borderId="2" fillId="11" fontId="95" numFmtId="0" xfId="0" applyAlignment="1" applyBorder="1" applyFont="1">
      <alignment shrinkToFit="0" wrapText="1"/>
    </xf>
    <xf borderId="0" fillId="11" fontId="95" numFmtId="0" xfId="0" applyAlignment="1" applyFont="1">
      <alignment shrinkToFit="0" wrapText="1"/>
    </xf>
    <xf borderId="0" fillId="0" fontId="79" numFmtId="0" xfId="0" applyFont="1"/>
    <xf borderId="0" fillId="0" fontId="79" numFmtId="187" xfId="0" applyFont="1" applyNumberFormat="1"/>
    <xf borderId="1" fillId="35" fontId="104" numFmtId="0" xfId="0" applyAlignment="1" applyBorder="1" applyFill="1" applyFont="1">
      <alignment horizontal="center" readingOrder="0" vertical="center"/>
    </xf>
    <xf borderId="0" fillId="4" fontId="104" numFmtId="0" xfId="0" applyAlignment="1" applyFont="1">
      <alignment horizontal="center" readingOrder="0" vertical="center"/>
    </xf>
    <xf borderId="90" fillId="11" fontId="80" numFmtId="0" xfId="0" applyAlignment="1" applyBorder="1" applyFont="1">
      <alignment horizontal="left" readingOrder="0" shrinkToFit="0" vertical="center" wrapText="1"/>
    </xf>
    <xf borderId="15" fillId="11" fontId="78" numFmtId="0" xfId="0" applyAlignment="1" applyBorder="1" applyFont="1">
      <alignment shrinkToFit="0" wrapText="1"/>
    </xf>
    <xf borderId="94" fillId="6" fontId="86" numFmtId="187" xfId="0" applyAlignment="1" applyBorder="1" applyFont="1" applyNumberFormat="1">
      <alignment horizontal="center" shrinkToFit="0" vertical="center" wrapText="1"/>
    </xf>
    <xf borderId="94" fillId="6" fontId="86" numFmtId="3" xfId="0" applyAlignment="1" applyBorder="1" applyFont="1" applyNumberFormat="1">
      <alignment horizontal="center" shrinkToFit="0" vertical="center" wrapText="1"/>
    </xf>
    <xf borderId="93" fillId="6" fontId="86" numFmtId="187" xfId="0" applyAlignment="1" applyBorder="1" applyFont="1" applyNumberFormat="1">
      <alignment horizontal="center" shrinkToFit="0" vertical="center" wrapText="1"/>
    </xf>
    <xf borderId="59" fillId="2" fontId="87" numFmtId="0" xfId="0" applyAlignment="1" applyBorder="1" applyFont="1">
      <alignment horizontal="center" shrinkToFit="0" vertical="center" wrapText="1"/>
    </xf>
    <xf borderId="34" fillId="2" fontId="87" numFmtId="0" xfId="0" applyAlignment="1" applyBorder="1" applyFont="1">
      <alignment horizontal="center" shrinkToFit="0" vertical="center" wrapText="1"/>
    </xf>
    <xf borderId="34" fillId="2" fontId="87" numFmtId="187" xfId="0" applyAlignment="1" applyBorder="1" applyFont="1" applyNumberFormat="1">
      <alignment horizontal="center" shrinkToFit="0" vertical="center" wrapText="1"/>
    </xf>
    <xf borderId="34" fillId="2" fontId="88" numFmtId="187" xfId="0" applyAlignment="1" applyBorder="1" applyFont="1" applyNumberFormat="1">
      <alignment horizontal="center" shrinkToFit="0" vertical="center" wrapText="1"/>
    </xf>
    <xf borderId="34" fillId="2" fontId="88" numFmtId="3" xfId="0" applyAlignment="1" applyBorder="1" applyFont="1" applyNumberFormat="1">
      <alignment horizontal="center" shrinkToFit="0" vertical="center" wrapText="1"/>
    </xf>
    <xf borderId="34" fillId="2" fontId="87" numFmtId="3" xfId="0" applyAlignment="1" applyBorder="1" applyFont="1" applyNumberFormat="1">
      <alignment horizontal="center" shrinkToFit="0" vertical="center" wrapText="1"/>
    </xf>
    <xf borderId="16" fillId="2" fontId="88" numFmtId="0" xfId="0" applyAlignment="1" applyBorder="1" applyFont="1">
      <alignment horizontal="center" readingOrder="0" shrinkToFit="0" vertical="center" wrapText="1"/>
    </xf>
    <xf borderId="18" fillId="32" fontId="78" numFmtId="0" xfId="0" applyAlignment="1" applyBorder="1" applyFont="1">
      <alignment horizontal="center" readingOrder="0" shrinkToFit="0" vertical="center" wrapText="1"/>
    </xf>
    <xf borderId="97" fillId="6" fontId="86" numFmtId="0" xfId="0" applyAlignment="1" applyBorder="1" applyFont="1">
      <alignment horizontal="center" shrinkToFit="0" vertical="center" wrapText="1"/>
    </xf>
    <xf borderId="18" fillId="24" fontId="97" numFmtId="0" xfId="0" applyAlignment="1" applyBorder="1" applyFont="1">
      <alignment horizontal="center" shrinkToFit="0" vertical="center" wrapText="1"/>
    </xf>
    <xf borderId="18" fillId="0" fontId="94" numFmtId="0" xfId="0" applyAlignment="1" applyBorder="1" applyFont="1">
      <alignment horizontal="center" shrinkToFit="0" vertical="center" wrapText="1"/>
    </xf>
    <xf borderId="18" fillId="0" fontId="94" numFmtId="9" xfId="0" applyAlignment="1" applyBorder="1" applyFont="1" applyNumberFormat="1">
      <alignment horizontal="center" shrinkToFit="0" vertical="center" wrapText="1"/>
    </xf>
    <xf borderId="18" fillId="11" fontId="94" numFmtId="3" xfId="0" applyAlignment="1" applyBorder="1" applyFont="1" applyNumberFormat="1">
      <alignment horizontal="center" shrinkToFit="0" vertical="center" wrapText="1"/>
    </xf>
    <xf borderId="18" fillId="0" fontId="94" numFmtId="3" xfId="0" applyAlignment="1" applyBorder="1" applyFont="1" applyNumberFormat="1">
      <alignment horizontal="center" shrinkToFit="0" vertical="center" wrapText="1"/>
    </xf>
    <xf borderId="18" fillId="0" fontId="94" numFmtId="188" xfId="0" applyAlignment="1" applyBorder="1" applyFont="1" applyNumberFormat="1">
      <alignment horizontal="center" shrinkToFit="0" vertical="center" wrapText="1"/>
    </xf>
    <xf borderId="18" fillId="0" fontId="94" numFmtId="187" xfId="0" applyAlignment="1" applyBorder="1" applyFont="1" applyNumberFormat="1">
      <alignment horizontal="center" shrinkToFit="0" vertical="center" wrapText="1"/>
    </xf>
    <xf borderId="18" fillId="0" fontId="94" numFmtId="188" xfId="0" applyAlignment="1" applyBorder="1" applyFont="1" applyNumberFormat="1">
      <alignment horizontal="center" shrinkToFit="0" vertical="center" wrapText="1"/>
    </xf>
    <xf borderId="100" fillId="4" fontId="94" numFmtId="188" xfId="0" applyAlignment="1" applyBorder="1" applyFont="1" applyNumberFormat="1">
      <alignment horizontal="center" readingOrder="0" shrinkToFit="0" vertical="center" wrapText="1"/>
    </xf>
    <xf borderId="121" fillId="0" fontId="94" numFmtId="0" xfId="0" applyAlignment="1" applyBorder="1" applyFont="1">
      <alignment horizontal="center" shrinkToFit="0" vertical="center" wrapText="1"/>
    </xf>
    <xf borderId="105" fillId="4" fontId="94" numFmtId="188" xfId="0" applyAlignment="1" applyBorder="1" applyFont="1" applyNumberFormat="1">
      <alignment horizontal="center" readingOrder="0" shrinkToFit="0" vertical="center" wrapText="1"/>
    </xf>
    <xf borderId="122" fillId="0" fontId="27" numFmtId="0" xfId="0" applyBorder="1" applyFont="1"/>
    <xf borderId="18" fillId="11" fontId="94" numFmtId="9" xfId="0" applyAlignment="1" applyBorder="1" applyFont="1" applyNumberFormat="1">
      <alignment horizontal="center" shrinkToFit="0" vertical="center" wrapText="1"/>
    </xf>
    <xf borderId="123" fillId="33" fontId="94" numFmtId="188" xfId="0" applyAlignment="1" applyBorder="1" applyFont="1" applyNumberFormat="1">
      <alignment horizontal="center" readingOrder="0" shrinkToFit="0" vertical="center" wrapText="1"/>
    </xf>
    <xf borderId="124" fillId="0" fontId="27" numFmtId="0" xfId="0" applyBorder="1" applyFont="1"/>
    <xf borderId="123" fillId="4" fontId="94" numFmtId="188" xfId="0" applyAlignment="1" applyBorder="1" applyFont="1" applyNumberFormat="1">
      <alignment horizontal="center" readingOrder="0" shrinkToFit="0" vertical="center" wrapText="1"/>
    </xf>
    <xf borderId="125" fillId="0" fontId="27" numFmtId="0" xfId="0" applyBorder="1" applyFont="1"/>
    <xf borderId="123" fillId="33" fontId="105" numFmtId="188" xfId="0" applyAlignment="1" applyBorder="1" applyFont="1" applyNumberFormat="1">
      <alignment horizontal="center" readingOrder="0" shrinkToFit="0" vertical="center" wrapText="1"/>
    </xf>
    <xf borderId="126" fillId="0" fontId="27" numFmtId="0" xfId="0" applyBorder="1" applyFont="1"/>
    <xf borderId="16" fillId="34" fontId="78" numFmtId="3" xfId="0" applyAlignment="1" applyBorder="1" applyFont="1" applyNumberFormat="1">
      <alignment horizontal="center" shrinkToFit="0" vertical="center" wrapText="1"/>
    </xf>
    <xf borderId="18" fillId="34" fontId="78" numFmtId="10" xfId="0" applyAlignment="1" applyBorder="1" applyFont="1" applyNumberFormat="1">
      <alignment horizontal="center" shrinkToFit="0" vertical="center" wrapText="1"/>
    </xf>
    <xf borderId="0" fillId="0" fontId="106" numFmtId="0" xfId="0" applyAlignment="1" applyFont="1">
      <alignment horizontal="center" readingOrder="0" shrinkToFit="0" vertical="center" wrapText="1"/>
    </xf>
    <xf borderId="0" fillId="0" fontId="107" numFmtId="0" xfId="0" applyAlignment="1" applyFont="1">
      <alignment shrinkToFit="0" wrapText="1"/>
    </xf>
    <xf borderId="127" fillId="6" fontId="108" numFmtId="0" xfId="0" applyAlignment="1" applyBorder="1" applyFont="1">
      <alignment horizontal="center" shrinkToFit="0" vertical="center" wrapText="1"/>
    </xf>
    <xf borderId="19" fillId="6" fontId="109" numFmtId="0" xfId="0" applyAlignment="1" applyBorder="1" applyFont="1">
      <alignment horizontal="center" shrinkToFit="0" vertical="center" wrapText="1"/>
    </xf>
    <xf borderId="18" fillId="6" fontId="109" numFmtId="0" xfId="0" applyAlignment="1" applyBorder="1" applyFont="1">
      <alignment horizontal="center" shrinkToFit="0" vertical="center" wrapText="1"/>
    </xf>
    <xf borderId="16" fillId="6" fontId="109" numFmtId="0" xfId="0" applyAlignment="1" applyBorder="1" applyFont="1">
      <alignment horizontal="center" shrinkToFit="0" vertical="center" wrapText="1"/>
    </xf>
    <xf borderId="128" fillId="6" fontId="108" numFmtId="3" xfId="0" applyAlignment="1" applyBorder="1" applyFont="1" applyNumberFormat="1">
      <alignment horizontal="center" shrinkToFit="0" vertical="center" wrapText="1"/>
    </xf>
    <xf borderId="24" fillId="6" fontId="108" numFmtId="183" xfId="0" applyAlignment="1" applyBorder="1" applyFont="1" applyNumberFormat="1">
      <alignment horizontal="center" shrinkToFit="0" vertical="center" wrapText="1"/>
    </xf>
    <xf borderId="24" fillId="6" fontId="108" numFmtId="3" xfId="0" applyAlignment="1" applyBorder="1" applyFont="1" applyNumberFormat="1">
      <alignment horizontal="center" shrinkToFit="0" vertical="center" wrapText="1"/>
    </xf>
    <xf borderId="24" fillId="6" fontId="86" numFmtId="188" xfId="0" applyAlignment="1" applyBorder="1" applyFont="1" applyNumberFormat="1">
      <alignment horizontal="center" readingOrder="0" shrinkToFit="0" vertical="center" wrapText="1"/>
    </xf>
    <xf borderId="128" fillId="6" fontId="108" numFmtId="188" xfId="0" applyAlignment="1" applyBorder="1" applyFont="1" applyNumberFormat="1">
      <alignment horizontal="center" shrinkToFit="0" vertical="center" wrapText="1"/>
    </xf>
    <xf borderId="0" fillId="0" fontId="87" numFmtId="0" xfId="0" applyAlignment="1" applyFont="1">
      <alignment horizontal="center" readingOrder="0" shrinkToFit="0" vertical="center" wrapText="1"/>
    </xf>
    <xf borderId="0" fillId="0" fontId="110" numFmtId="0" xfId="0" applyAlignment="1" applyFont="1">
      <alignment shrinkToFit="0" wrapText="1"/>
    </xf>
    <xf borderId="0" fillId="11" fontId="110" numFmtId="0" xfId="0" applyAlignment="1" applyFont="1">
      <alignment shrinkToFit="0" wrapText="1"/>
    </xf>
    <xf borderId="0" fillId="0" fontId="80" numFmtId="187" xfId="0" applyAlignment="1" applyFont="1" applyNumberFormat="1">
      <alignment horizontal="center" shrinkToFit="0" vertical="center" wrapText="1"/>
    </xf>
    <xf borderId="0" fillId="0" fontId="78" numFmtId="0" xfId="0" applyAlignment="1" applyFont="1">
      <alignment shrinkToFit="0" vertical="center" wrapText="1"/>
    </xf>
    <xf borderId="18" fillId="2" fontId="80" numFmtId="0" xfId="0" applyAlignment="1" applyBorder="1" applyFont="1">
      <alignment horizontal="center" readingOrder="0" shrinkToFit="0" vertical="center" wrapText="1"/>
    </xf>
    <xf borderId="0" fillId="0" fontId="78" numFmtId="187" xfId="0" applyAlignment="1" applyFont="1" applyNumberFormat="1">
      <alignment readingOrder="0" shrinkToFit="0" vertical="center" wrapText="1"/>
    </xf>
    <xf borderId="0" fillId="0" fontId="79" numFmtId="0" xfId="0" applyAlignment="1" applyFont="1">
      <alignment shrinkToFit="0" vertical="center" wrapText="1"/>
    </xf>
    <xf borderId="0" fillId="11" fontId="79" numFmtId="0" xfId="0" applyAlignment="1" applyFont="1">
      <alignment shrinkToFit="0" vertical="center" wrapText="1"/>
    </xf>
    <xf borderId="18" fillId="33" fontId="107" numFmtId="189" xfId="0" applyAlignment="1" applyBorder="1" applyFont="1" applyNumberFormat="1">
      <alignment horizontal="center" readingOrder="0" vertical="center"/>
    </xf>
    <xf borderId="19" fillId="0" fontId="107" numFmtId="3" xfId="0" applyAlignment="1" applyBorder="1" applyFont="1" applyNumberFormat="1">
      <alignment horizontal="center" readingOrder="0" vertical="center"/>
    </xf>
    <xf borderId="0" fillId="0" fontId="82" numFmtId="187" xfId="0" applyAlignment="1" applyFont="1" applyNumberFormat="1">
      <alignment readingOrder="0" vertical="center"/>
    </xf>
    <xf borderId="0" fillId="0" fontId="78" numFmtId="187" xfId="0" applyAlignment="1" applyFont="1" applyNumberFormat="1">
      <alignment shrinkToFit="0" vertical="center" wrapText="1"/>
    </xf>
    <xf borderId="0" fillId="0" fontId="111" numFmtId="0" xfId="0" applyAlignment="1" applyFont="1">
      <alignment readingOrder="0" shrinkToFit="0" vertical="bottom" wrapText="0"/>
    </xf>
    <xf borderId="129" fillId="11" fontId="78" numFmtId="0" xfId="0" applyAlignment="1" applyBorder="1" applyFont="1">
      <alignment shrinkToFit="0" vertical="center" wrapText="1"/>
    </xf>
    <xf borderId="0" fillId="11" fontId="78" numFmtId="0" xfId="0" applyAlignment="1" applyFont="1">
      <alignment shrinkToFit="0" vertical="center" wrapText="1"/>
    </xf>
    <xf borderId="0" fillId="0" fontId="112" numFmtId="0" xfId="0" applyAlignment="1" applyFont="1">
      <alignment readingOrder="0" shrinkToFit="0" vertical="center" wrapText="0"/>
    </xf>
    <xf borderId="0" fillId="0" fontId="94" numFmtId="0" xfId="0" applyAlignment="1" applyFont="1">
      <alignment readingOrder="0" shrinkToFit="0" vertical="center" wrapText="0"/>
    </xf>
    <xf borderId="0" fillId="0" fontId="94" numFmtId="0" xfId="0" applyAlignment="1" applyFont="1">
      <alignment readingOrder="0" shrinkToFit="0" vertical="center" wrapText="1"/>
    </xf>
    <xf borderId="0" fillId="0" fontId="113" numFmtId="0" xfId="0" applyAlignment="1" applyFont="1">
      <alignment vertical="center"/>
    </xf>
    <xf borderId="0" fillId="0" fontId="105" numFmtId="0" xfId="0" applyAlignment="1" applyFont="1">
      <alignment readingOrder="0" shrinkToFit="0" vertical="center" wrapText="0"/>
    </xf>
    <xf borderId="0" fillId="0" fontId="94" numFmtId="188" xfId="0" applyAlignment="1" applyFont="1" applyNumberFormat="1">
      <alignment shrinkToFit="0" wrapText="1"/>
    </xf>
    <xf borderId="0" fillId="0" fontId="98" numFmtId="0" xfId="0" applyAlignment="1" applyFont="1">
      <alignment readingOrder="0"/>
    </xf>
    <xf borderId="0" fillId="0" fontId="98" numFmtId="0" xfId="0" applyFont="1"/>
    <xf borderId="0" fillId="0" fontId="98" numFmtId="0" xfId="0" applyAlignment="1" applyFont="1">
      <alignment readingOrder="0" shrinkToFit="0" wrapText="0"/>
    </xf>
    <xf borderId="0" fillId="0" fontId="105" numFmtId="0" xfId="0" applyAlignment="1" applyFont="1">
      <alignment readingOrder="0"/>
    </xf>
    <xf borderId="13" fillId="11" fontId="94" numFmtId="0" xfId="0" applyAlignment="1" applyBorder="1" applyFont="1">
      <alignment shrinkToFit="0" wrapText="1"/>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s>
  <tableStyles count="1">
    <tableStyle count="4" pivot="0" name="Optimisation 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7f6e5d4-3a32-4e94-b119-4929777d8981}">
    <Anchor>
      <Comment id="{1764a78a-991c-4b3c-a4a0-b628626edaf6}"/>
    </Anchor>
    <History>
      <Event time="2025-03-11T16:37:15.00" id="{98bb3af3-d06d-44b5-96cc-d68fce91d503}">
        <Attribution userId="placeholder@email.com" userName="Deleted user" userProvider="google-sheets"/>
        <Anchor>
          <Comment id="{1764a78a-991c-4b3c-a4a0-b628626edaf6}"/>
        </Anchor>
        <Create/>
      </Event>
      <Event time="2025-03-11T16:37:15.00" id="{8ada355a-cc09-440b-9a74-a3e3db2c77e4}">
        <Attribution userId="placeholder@email.com" userName="Deleted user" userProvider="google-sheets"/>
        <Anchor>
          <Comment id="{1764a78a-991c-4b3c-a4a0-b628626edaf6}"/>
        </Anchor>
        <Assign userId="cba@vccp.com" userName="cba@vccp.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19ea49fe-b13c-4b52-8f94-9d3d0e046f37}">
    <Anchor>
      <Comment id="{780b8af0-d263-41d0-a952-f9c44b256de6}"/>
    </Anchor>
    <History>
      <Event time="2025-02-20T14:01:25.00" id="{33a87b12-6577-4b28-a93b-50b824217270}">
        <Attribution userId="placeholder@email.com" userName="Deleted user" userProvider="google-sheets"/>
        <Anchor>
          <Comment id="{780b8af0-d263-41d0-a952-f9c44b256de6}"/>
        </Anchor>
        <Create/>
      </Event>
      <Event time="2025-02-20T14:01:25.00" id="{4e34b22c-9e7b-4db4-b12d-a5d0a97131d3}">
        <Attribution userId="placeholder@email.com" userName="Deleted user" userProvider="google-sheets"/>
        <Anchor>
          <Comment id="{780b8af0-d263-41d0-a952-f9c44b256de6}"/>
        </Anchor>
        <Assign userProvider="google-sheets"/>
      </Event>
    </History>
  </Task>
</Task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9163050" cy="2428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53</xdr:col>
      <xdr:colOff>104775</xdr:colOff>
      <xdr:row>0</xdr:row>
      <xdr:rowOff>114300</xdr:rowOff>
    </xdr:from>
    <xdr:ext cx="19050" cy="1190625"/>
    <xdr:grpSp>
      <xdr:nvGrpSpPr>
        <xdr:cNvPr id="2" name="Shape 2" title="Drawing"/>
        <xdr:cNvGrpSpPr/>
      </xdr:nvGrpSpPr>
      <xdr:grpSpPr>
        <a:xfrm>
          <a:off x="168425" y="148600"/>
          <a:ext cx="0" cy="1169100"/>
          <a:chOff x="168425" y="148600"/>
          <a:chExt cx="0" cy="1169100"/>
        </a:xfrm>
      </xdr:grpSpPr>
      <xdr:cxnSp>
        <xdr:nvCxnSpPr>
          <xdr:cNvPr id="3" name="Shape 3"/>
          <xdr:cNvCxnSpPr/>
        </xdr:nvCxnSpPr>
        <xdr:spPr>
          <a:xfrm>
            <a:off x="168425" y="148600"/>
            <a:ext cx="0" cy="1169100"/>
          </a:xfrm>
          <a:prstGeom prst="straightConnector1">
            <a:avLst/>
          </a:prstGeom>
          <a:noFill/>
          <a:ln cap="flat" cmpd="sng" w="19050">
            <a:solidFill>
              <a:srgbClr val="000000"/>
            </a:solidFill>
            <a:prstDash val="solid"/>
            <a:round/>
            <a:headEnd len="med" w="med" type="none"/>
            <a:tailEnd len="med" w="med" type="none"/>
          </a:ln>
        </xdr:spPr>
      </xdr:cxnSp>
    </xdr:grpSp>
    <xdr:clientData fLocksWithSheet="0"/>
  </xdr:oneCellAnchor>
  <xdr:oneCellAnchor>
    <xdr:from>
      <xdr:col>3</xdr:col>
      <xdr:colOff>904875</xdr:colOff>
      <xdr:row>0</xdr:row>
      <xdr:rowOff>228600</xdr:rowOff>
    </xdr:from>
    <xdr:ext cx="838200" cy="952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71</xdr:col>
      <xdr:colOff>304800</xdr:colOff>
      <xdr:row>0</xdr:row>
      <xdr:rowOff>47625</xdr:rowOff>
    </xdr:from>
    <xdr:ext cx="1143000"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46</xdr:col>
      <xdr:colOff>361950</xdr:colOff>
      <xdr:row>2</xdr:row>
      <xdr:rowOff>114300</xdr:rowOff>
    </xdr:from>
    <xdr:ext cx="19050" cy="1190625"/>
    <xdr:grpSp>
      <xdr:nvGrpSpPr>
        <xdr:cNvPr id="2" name="Shape 2" title="Drawing"/>
        <xdr:cNvGrpSpPr/>
      </xdr:nvGrpSpPr>
      <xdr:grpSpPr>
        <a:xfrm>
          <a:off x="168425" y="148600"/>
          <a:ext cx="0" cy="1169100"/>
          <a:chOff x="168425" y="148600"/>
          <a:chExt cx="0" cy="1169100"/>
        </a:xfrm>
      </xdr:grpSpPr>
      <xdr:cxnSp>
        <xdr:nvCxnSpPr>
          <xdr:cNvPr id="3" name="Shape 3"/>
          <xdr:cNvCxnSpPr/>
        </xdr:nvCxnSpPr>
        <xdr:spPr>
          <a:xfrm>
            <a:off x="168425" y="148600"/>
            <a:ext cx="0" cy="1169100"/>
          </a:xfrm>
          <a:prstGeom prst="straightConnector1">
            <a:avLst/>
          </a:prstGeom>
          <a:noFill/>
          <a:ln cap="flat" cmpd="sng" w="19050">
            <a:solidFill>
              <a:srgbClr val="000000"/>
            </a:solidFill>
            <a:prstDash val="solid"/>
            <a:round/>
            <a:headEnd len="med" w="med" type="none"/>
            <a:tailEnd len="med" w="med" type="none"/>
          </a:ln>
        </xdr:spPr>
      </xdr:cxnSp>
    </xdr:grpSp>
    <xdr:clientData fLocksWithSheet="0"/>
  </xdr:oneCellAnchor>
  <xdr:oneCellAnchor>
    <xdr:from>
      <xdr:col>3</xdr:col>
      <xdr:colOff>904875</xdr:colOff>
      <xdr:row>0</xdr:row>
      <xdr:rowOff>228600</xdr:rowOff>
    </xdr:from>
    <xdr:ext cx="838200" cy="952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228600</xdr:colOff>
      <xdr:row>2</xdr:row>
      <xdr:rowOff>57150</xdr:rowOff>
    </xdr:from>
    <xdr:ext cx="1143000" cy="1295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eleted user" id="{0f81a98c-4e86-4a46-b6e0-cd839724bd19}" providerId="google-sheets"/>
  <x18tc:person displayName="cba@vccp.com" id="{36a758a2-5aa8-4733-94a7-a9d546d9fa7d}" userId="cba@vccp.com" providerId="google-sheets"/>
  <x18tc:person displayName="Deleted user" id="{3b311d9c-0478-4e9e-8fed-35f1306bf722}" providerId="google-sheets"/>
  <x18tc:person displayName="isabelle.lwanga@vccpmedia.com" id="{83a9de72-e1ba-4a4b-aa41-aafea83f487c}" userId="isabelle.lwanga@vccpmedia.com" providerId="google-sheets"/>
  <x18tc:person displayName="ed.brooks@vccpmedia.com" id="{457fcfb7-5cfa-4969-83f7-50338d2b60e5}" userId="ed.brooks@vccpmedia.com" providerId="google-sheets"/>
</x18tc:personList>
</file>

<file path=xl/tables/table1.xml><?xml version="1.0" encoding="utf-8"?>
<table xmlns="http://schemas.openxmlformats.org/spreadsheetml/2006/main" ref="A1:L16" displayName="Table1" name="Table1" id="1">
  <tableColumns count="12">
    <tableColumn name="Optimisation" id="1"/>
    <tableColumn name="Priority" id="2"/>
    <tableColumn name="Vendor" id="3"/>
    <tableColumn name="Approved (Y/N)" id="4"/>
    <tableColumn name="Status" id="5"/>
    <tableColumn name="Month" id="6"/>
    <tableColumn name="Start date" id="7"/>
    <tableColumn name="End date" id="8"/>
    <tableColumn name="Why suggested" id="9"/>
    <tableColumn name="Results" id="10"/>
    <tableColumn name="Bain Comments" id="11"/>
    <tableColumn name="VCCP Comments" id="12"/>
  </tableColumns>
  <tableStyleInfo name="Optimisation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FD609"/>
      </a:accent1>
      <a:accent2>
        <a:srgbClr val="FFEEA8"/>
      </a:accent2>
      <a:accent3>
        <a:srgbClr val="FFF2CC"/>
      </a:accent3>
      <a:accent4>
        <a:srgbClr val="CCCCCC"/>
      </a:accent4>
      <a:accent5>
        <a:srgbClr val="D9D9D9"/>
      </a:accent5>
      <a:accent6>
        <a:srgbClr val="EFEFEF"/>
      </a:accent6>
      <a:hlink>
        <a:srgbClr val="F09200"/>
      </a:hlink>
      <a:folHlink>
        <a:srgbClr val="F09200"/>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2" dT="2025-03-19T14:43:09.00" personId="{3b311d9c-0478-4e9e-8fed-35f1306bf722}" id="{fb639a4a-0c2a-4c4f-87e0-e5c3ad6355ae}" done="0">
    <x18tc:text xml:space="preserve">map out spend over time according to plan</x18tc:text>
  </x18tc:threadedComment>
  <x18tc:threadedComment ref="G6" dT="2025-02-17T15:56:49.00" personId="{3b311d9c-0478-4e9e-8fed-35f1306bf722}" id="{0038bb69-b6ed-4c61-9397-98134d4a73ae}" done="1">
    <x18tc:text xml:space="preserve">Responsive Billboard?</x18tc:text>
  </x18tc:threadedComment>
  <x18tc:threadedComment ref="G6" dT="2025-03-11T15:55:54.00" personId="{3b311d9c-0478-4e9e-8fed-35f1306bf722}" id="{537f05a8-0f1c-45fd-8eb3-657a92176a8c}" parentId="{0038bb69-b6ed-4c61-9397-98134d4a73ae}">
    <x18tc:text xml:space="preserve">@isabelle.lwanga@vccpmedia.com could you please have a go a mapping the correct placement name in this column? We need the placement name as it occurs in CM360</x18tc:text>
    <x18tc:mentions>
      <x18tc:mention mentionpersonId="{83a9de72-e1ba-4a4b-aa41-aafea83f487c}" mentionId="{db8caa05-ddbe-42b8-a45f-10cc76671109}" startIndex="0" length="30"/>
    </x18tc:mentions>
  </x18tc:threadedComment>
  <x18tc:threadedComment ref="H5" dT="2025-03-11T16:37:15.00" personId="{3b311d9c-0478-4e9e-8fed-35f1306bf722}" id="{1764a78a-991c-4b3c-a4a0-b628626edaf6}" done="0">
    <x18tc:text xml:space="preserve">@cba@vccp.com had to add a column
Assigned to cba@vccp.com</x18tc:text>
    <x18tc:mentions>
      <x18tc:mention mentionpersonId="{36a758a2-5aa8-4733-94a7-a9d546d9fa7d}" mentionId="{c2cd0a7e-430b-49a3-a5fa-99910b3e7426}" startIndex="0" length="1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5-03-11T09:05:05.00" personId="{3b311d9c-0478-4e9e-8fed-35f1306bf722}" id="{0e1bcd77-58dc-465a-9dfe-c246500fb4eb}" done="0">
    <x18tc:text xml:space="preserve">@isabelle.lwanga@vccpmedia.com</x18tc:text>
    <x18tc:mentions>
      <x18tc:mention mentionpersonId="{83a9de72-e1ba-4a4b-aa41-aafea83f487c}" mentionId="{a0ce05fc-b9e7-4f4d-9cbc-06fcde2d4899}" startIndex="0" length="30"/>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4" dT="2025-02-20T14:01:25.00" personId="{3b311d9c-0478-4e9e-8fed-35f1306bf722}" id="{780b8af0-d263-41d0-a952-f9c44b256de6}" done="0">
    <x18tc:text xml:space="preserve">@ed.brooks@vccpmedia.com could you start cell referencing the spend and impressions in the main Master pan tab please?
Assigned to </x18tc:text>
    <x18tc:mentions>
      <x18tc:mention mentionpersonId="{457fcfb7-5cfa-4969-83f7-50338d2b60e5}" mentionId="{7bbe54cf-b132-4cff-ae1b-0c7523ed9f95}" startIndex="0" length="24"/>
    </x18tc:mentions>
  </x18tc:threadedComment>
  <x18tc:threadedComment ref="U4" dT="2025-02-20T14:06:01.00" personId="{0f81a98c-4e86-4a46-b6e0-cd839724bd19}" id="{b369a06c-0fba-4d75-baba-ae8aec461b87}" parentId="{780b8af0-d263-41d0-a952-f9c44b256de6}">
    <x18tc:text xml:space="preserve">Will do!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economist.com/" TargetMode="External"/><Relationship Id="rId20" Type="http://schemas.openxmlformats.org/officeDocument/2006/relationships/hyperlink" Target="http://economist.com/" TargetMode="External"/><Relationship Id="rId42" Type="http://schemas.openxmlformats.org/officeDocument/2006/relationships/hyperlink" Target="http://economist.com/" TargetMode="External"/><Relationship Id="rId41" Type="http://schemas.openxmlformats.org/officeDocument/2006/relationships/hyperlink" Target="http://economist.com/" TargetMode="External"/><Relationship Id="rId22" Type="http://schemas.openxmlformats.org/officeDocument/2006/relationships/hyperlink" Target="http://economist.com/" TargetMode="External"/><Relationship Id="rId44" Type="http://schemas.openxmlformats.org/officeDocument/2006/relationships/hyperlink" Target="http://economist.com/" TargetMode="External"/><Relationship Id="rId21" Type="http://schemas.openxmlformats.org/officeDocument/2006/relationships/hyperlink" Target="http://economist.com/" TargetMode="External"/><Relationship Id="rId43" Type="http://schemas.openxmlformats.org/officeDocument/2006/relationships/hyperlink" Target="http://economist.com/" TargetMode="External"/><Relationship Id="rId24" Type="http://schemas.openxmlformats.org/officeDocument/2006/relationships/hyperlink" Target="http://economist.com/" TargetMode="External"/><Relationship Id="rId23" Type="http://schemas.openxmlformats.org/officeDocument/2006/relationships/hyperlink" Target="http://economist.com/" TargetMode="External"/><Relationship Id="rId45" Type="http://schemas.openxmlformats.org/officeDocument/2006/relationships/drawing" Target="../drawings/drawing6.xml"/><Relationship Id="rId1" Type="http://schemas.openxmlformats.org/officeDocument/2006/relationships/hyperlink" Target="http://economist.com/" TargetMode="External"/><Relationship Id="rId2" Type="http://schemas.openxmlformats.org/officeDocument/2006/relationships/hyperlink" Target="http://economist.com/" TargetMode="External"/><Relationship Id="rId3" Type="http://schemas.openxmlformats.org/officeDocument/2006/relationships/hyperlink" Target="http://economist.com/" TargetMode="External"/><Relationship Id="rId4" Type="http://schemas.openxmlformats.org/officeDocument/2006/relationships/hyperlink" Target="http://economist.com/" TargetMode="External"/><Relationship Id="rId9" Type="http://schemas.openxmlformats.org/officeDocument/2006/relationships/hyperlink" Target="http://economist.com/" TargetMode="External"/><Relationship Id="rId26" Type="http://schemas.openxmlformats.org/officeDocument/2006/relationships/hyperlink" Target="http://economist.com/" TargetMode="External"/><Relationship Id="rId25" Type="http://schemas.openxmlformats.org/officeDocument/2006/relationships/hyperlink" Target="http://economist.com/" TargetMode="External"/><Relationship Id="rId28" Type="http://schemas.openxmlformats.org/officeDocument/2006/relationships/hyperlink" Target="http://economist.com/" TargetMode="External"/><Relationship Id="rId27" Type="http://schemas.openxmlformats.org/officeDocument/2006/relationships/hyperlink" Target="http://economist.com/" TargetMode="External"/><Relationship Id="rId5" Type="http://schemas.openxmlformats.org/officeDocument/2006/relationships/hyperlink" Target="http://economist.com/" TargetMode="External"/><Relationship Id="rId6" Type="http://schemas.openxmlformats.org/officeDocument/2006/relationships/hyperlink" Target="http://economist.com/" TargetMode="External"/><Relationship Id="rId29" Type="http://schemas.openxmlformats.org/officeDocument/2006/relationships/hyperlink" Target="http://economist.com/" TargetMode="External"/><Relationship Id="rId7" Type="http://schemas.openxmlformats.org/officeDocument/2006/relationships/hyperlink" Target="http://economist.com/" TargetMode="External"/><Relationship Id="rId8" Type="http://schemas.openxmlformats.org/officeDocument/2006/relationships/hyperlink" Target="http://economist.com/" TargetMode="External"/><Relationship Id="rId31" Type="http://schemas.openxmlformats.org/officeDocument/2006/relationships/hyperlink" Target="http://economist.com/" TargetMode="External"/><Relationship Id="rId30" Type="http://schemas.openxmlformats.org/officeDocument/2006/relationships/hyperlink" Target="http://economist.com/" TargetMode="External"/><Relationship Id="rId11" Type="http://schemas.openxmlformats.org/officeDocument/2006/relationships/hyperlink" Target="http://economist.com/" TargetMode="External"/><Relationship Id="rId33" Type="http://schemas.openxmlformats.org/officeDocument/2006/relationships/hyperlink" Target="http://economist.com/" TargetMode="External"/><Relationship Id="rId10" Type="http://schemas.openxmlformats.org/officeDocument/2006/relationships/hyperlink" Target="http://economist.com/" TargetMode="External"/><Relationship Id="rId32" Type="http://schemas.openxmlformats.org/officeDocument/2006/relationships/hyperlink" Target="http://economist.com/" TargetMode="External"/><Relationship Id="rId13" Type="http://schemas.openxmlformats.org/officeDocument/2006/relationships/hyperlink" Target="http://economist.com/" TargetMode="External"/><Relationship Id="rId35" Type="http://schemas.openxmlformats.org/officeDocument/2006/relationships/hyperlink" Target="http://economist.com/" TargetMode="External"/><Relationship Id="rId12" Type="http://schemas.openxmlformats.org/officeDocument/2006/relationships/hyperlink" Target="http://economist.com/" TargetMode="External"/><Relationship Id="rId34" Type="http://schemas.openxmlformats.org/officeDocument/2006/relationships/hyperlink" Target="http://economist.com/" TargetMode="External"/><Relationship Id="rId15" Type="http://schemas.openxmlformats.org/officeDocument/2006/relationships/hyperlink" Target="http://economist.com/" TargetMode="External"/><Relationship Id="rId37" Type="http://schemas.openxmlformats.org/officeDocument/2006/relationships/hyperlink" Target="http://economist.com/" TargetMode="External"/><Relationship Id="rId14" Type="http://schemas.openxmlformats.org/officeDocument/2006/relationships/hyperlink" Target="http://economist.com/" TargetMode="External"/><Relationship Id="rId36" Type="http://schemas.openxmlformats.org/officeDocument/2006/relationships/hyperlink" Target="http://economist.com/" TargetMode="External"/><Relationship Id="rId17" Type="http://schemas.openxmlformats.org/officeDocument/2006/relationships/hyperlink" Target="http://economist.com/" TargetMode="External"/><Relationship Id="rId39" Type="http://schemas.openxmlformats.org/officeDocument/2006/relationships/hyperlink" Target="http://economist.com/" TargetMode="External"/><Relationship Id="rId16" Type="http://schemas.openxmlformats.org/officeDocument/2006/relationships/hyperlink" Target="http://economist.com/" TargetMode="External"/><Relationship Id="rId38" Type="http://schemas.openxmlformats.org/officeDocument/2006/relationships/hyperlink" Target="http://economist.com/" TargetMode="External"/><Relationship Id="rId19" Type="http://schemas.openxmlformats.org/officeDocument/2006/relationships/hyperlink" Target="http://economist.com/" TargetMode="External"/><Relationship Id="rId18" Type="http://schemas.openxmlformats.org/officeDocument/2006/relationships/hyperlink" Target="http://economist.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economist.com/" TargetMode="External"/><Relationship Id="rId42" Type="http://schemas.openxmlformats.org/officeDocument/2006/relationships/hyperlink" Target="http://economist.com/" TargetMode="External"/><Relationship Id="rId41" Type="http://schemas.openxmlformats.org/officeDocument/2006/relationships/hyperlink" Target="http://economist.com/" TargetMode="External"/><Relationship Id="rId44" Type="http://schemas.openxmlformats.org/officeDocument/2006/relationships/hyperlink" Target="http://economist.com/" TargetMode="External"/><Relationship Id="rId43" Type="http://schemas.openxmlformats.org/officeDocument/2006/relationships/hyperlink" Target="http://economist.com/" TargetMode="External"/><Relationship Id="rId46" Type="http://schemas.openxmlformats.org/officeDocument/2006/relationships/hyperlink" Target="http://economist.com/" TargetMode="External"/><Relationship Id="rId45" Type="http://schemas.openxmlformats.org/officeDocument/2006/relationships/hyperlink" Target="http://economist.com/" TargetMode="External"/><Relationship Id="rId48" Type="http://schemas.openxmlformats.org/officeDocument/2006/relationships/hyperlink" Target="http://economist.com/" TargetMode="External"/><Relationship Id="rId47" Type="http://schemas.openxmlformats.org/officeDocument/2006/relationships/hyperlink" Target="http://economist.com/" TargetMode="External"/><Relationship Id="rId49" Type="http://schemas.openxmlformats.org/officeDocument/2006/relationships/hyperlink" Target="http://economist.com/" TargetMode="External"/><Relationship Id="rId31" Type="http://schemas.openxmlformats.org/officeDocument/2006/relationships/hyperlink" Target="http://economist.com/" TargetMode="External"/><Relationship Id="rId30" Type="http://schemas.openxmlformats.org/officeDocument/2006/relationships/hyperlink" Target="http://economist.com/" TargetMode="External"/><Relationship Id="rId33" Type="http://schemas.openxmlformats.org/officeDocument/2006/relationships/hyperlink" Target="http://economist.com/" TargetMode="External"/><Relationship Id="rId32" Type="http://schemas.openxmlformats.org/officeDocument/2006/relationships/hyperlink" Target="http://economist.com/" TargetMode="External"/><Relationship Id="rId35" Type="http://schemas.openxmlformats.org/officeDocument/2006/relationships/hyperlink" Target="http://economist.com/" TargetMode="External"/><Relationship Id="rId34" Type="http://schemas.openxmlformats.org/officeDocument/2006/relationships/hyperlink" Target="http://economist.com/" TargetMode="External"/><Relationship Id="rId37" Type="http://schemas.openxmlformats.org/officeDocument/2006/relationships/hyperlink" Target="http://economist.com/" TargetMode="External"/><Relationship Id="rId36" Type="http://schemas.openxmlformats.org/officeDocument/2006/relationships/hyperlink" Target="http://economist.com/" TargetMode="External"/><Relationship Id="rId39" Type="http://schemas.openxmlformats.org/officeDocument/2006/relationships/hyperlink" Target="http://economist.com/" TargetMode="External"/><Relationship Id="rId38" Type="http://schemas.openxmlformats.org/officeDocument/2006/relationships/hyperlink" Target="http://economist.com/" TargetMode="External"/><Relationship Id="rId20" Type="http://schemas.openxmlformats.org/officeDocument/2006/relationships/hyperlink" Target="http://economist.com/" TargetMode="External"/><Relationship Id="rId22" Type="http://schemas.openxmlformats.org/officeDocument/2006/relationships/hyperlink" Target="http://economist.com/" TargetMode="External"/><Relationship Id="rId21" Type="http://schemas.openxmlformats.org/officeDocument/2006/relationships/hyperlink" Target="http://economist.com/" TargetMode="External"/><Relationship Id="rId24" Type="http://schemas.openxmlformats.org/officeDocument/2006/relationships/hyperlink" Target="http://economist.com/" TargetMode="External"/><Relationship Id="rId23" Type="http://schemas.openxmlformats.org/officeDocument/2006/relationships/hyperlink" Target="http://economist.com/" TargetMode="External"/><Relationship Id="rId26" Type="http://schemas.openxmlformats.org/officeDocument/2006/relationships/hyperlink" Target="http://economist.com/" TargetMode="External"/><Relationship Id="rId25" Type="http://schemas.openxmlformats.org/officeDocument/2006/relationships/hyperlink" Target="http://economist.com/" TargetMode="External"/><Relationship Id="rId28" Type="http://schemas.openxmlformats.org/officeDocument/2006/relationships/hyperlink" Target="http://economist.com/" TargetMode="External"/><Relationship Id="rId27" Type="http://schemas.openxmlformats.org/officeDocument/2006/relationships/hyperlink" Target="http://economist.com/" TargetMode="External"/><Relationship Id="rId29" Type="http://schemas.openxmlformats.org/officeDocument/2006/relationships/hyperlink" Target="http://economist.com/" TargetMode="External"/><Relationship Id="rId95" Type="http://schemas.openxmlformats.org/officeDocument/2006/relationships/hyperlink" Target="http://economist.com/" TargetMode="External"/><Relationship Id="rId94" Type="http://schemas.openxmlformats.org/officeDocument/2006/relationships/hyperlink" Target="http://economist.com/" TargetMode="External"/><Relationship Id="rId97" Type="http://schemas.openxmlformats.org/officeDocument/2006/relationships/vmlDrawing" Target="../drawings/vmlDrawing3.vml"/><Relationship Id="rId96" Type="http://schemas.openxmlformats.org/officeDocument/2006/relationships/drawing" Target="../drawings/drawing8.xml"/><Relationship Id="rId11" Type="http://schemas.openxmlformats.org/officeDocument/2006/relationships/hyperlink" Target="http://economist.com/" TargetMode="External"/><Relationship Id="rId10" Type="http://schemas.openxmlformats.org/officeDocument/2006/relationships/hyperlink" Target="http://economist.com/" TargetMode="External"/><Relationship Id="rId13" Type="http://schemas.openxmlformats.org/officeDocument/2006/relationships/hyperlink" Target="http://economist.com/" TargetMode="External"/><Relationship Id="rId12" Type="http://schemas.openxmlformats.org/officeDocument/2006/relationships/hyperlink" Target="http://economist.com/" TargetMode="External"/><Relationship Id="rId91" Type="http://schemas.openxmlformats.org/officeDocument/2006/relationships/hyperlink" Target="http://economist.com/" TargetMode="External"/><Relationship Id="rId90" Type="http://schemas.openxmlformats.org/officeDocument/2006/relationships/hyperlink" Target="http://economist.com/" TargetMode="External"/><Relationship Id="rId93" Type="http://schemas.openxmlformats.org/officeDocument/2006/relationships/hyperlink" Target="http://economist.com/" TargetMode="External"/><Relationship Id="rId92" Type="http://schemas.openxmlformats.org/officeDocument/2006/relationships/hyperlink" Target="http://economist.com/" TargetMode="External"/><Relationship Id="rId15" Type="http://schemas.openxmlformats.org/officeDocument/2006/relationships/hyperlink" Target="http://economist.com/" TargetMode="External"/><Relationship Id="rId14" Type="http://schemas.openxmlformats.org/officeDocument/2006/relationships/hyperlink" Target="http://economist.com/" TargetMode="External"/><Relationship Id="rId17" Type="http://schemas.openxmlformats.org/officeDocument/2006/relationships/hyperlink" Target="http://economist.com/" TargetMode="External"/><Relationship Id="rId16" Type="http://schemas.openxmlformats.org/officeDocument/2006/relationships/hyperlink" Target="http://economist.com/" TargetMode="External"/><Relationship Id="rId19" Type="http://schemas.openxmlformats.org/officeDocument/2006/relationships/hyperlink" Target="http://economist.com/" TargetMode="External"/><Relationship Id="rId18" Type="http://schemas.openxmlformats.org/officeDocument/2006/relationships/hyperlink" Target="http://economist.com/" TargetMode="External"/><Relationship Id="rId84" Type="http://schemas.openxmlformats.org/officeDocument/2006/relationships/hyperlink" Target="http://economist.com/" TargetMode="External"/><Relationship Id="rId83" Type="http://schemas.openxmlformats.org/officeDocument/2006/relationships/hyperlink" Target="http://economist.com/" TargetMode="External"/><Relationship Id="rId86" Type="http://schemas.openxmlformats.org/officeDocument/2006/relationships/hyperlink" Target="http://economist.com/" TargetMode="External"/><Relationship Id="rId85" Type="http://schemas.openxmlformats.org/officeDocument/2006/relationships/hyperlink" Target="http://economist.com/" TargetMode="External"/><Relationship Id="rId88" Type="http://schemas.openxmlformats.org/officeDocument/2006/relationships/hyperlink" Target="http://economist.com/" TargetMode="External"/><Relationship Id="rId87" Type="http://schemas.openxmlformats.org/officeDocument/2006/relationships/hyperlink" Target="http://economist.com/" TargetMode="External"/><Relationship Id="rId89" Type="http://schemas.openxmlformats.org/officeDocument/2006/relationships/hyperlink" Target="http://economist.com/" TargetMode="External"/><Relationship Id="rId80" Type="http://schemas.openxmlformats.org/officeDocument/2006/relationships/hyperlink" Target="http://economist.com/" TargetMode="External"/><Relationship Id="rId82" Type="http://schemas.openxmlformats.org/officeDocument/2006/relationships/hyperlink" Target="http://economist.com/" TargetMode="External"/><Relationship Id="rId81" Type="http://schemas.openxmlformats.org/officeDocument/2006/relationships/hyperlink" Target="http://economist.com/"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economist.com/" TargetMode="External"/><Relationship Id="rId9" Type="http://schemas.openxmlformats.org/officeDocument/2006/relationships/hyperlink" Target="http://economist.com/" TargetMode="External"/><Relationship Id="rId5" Type="http://schemas.openxmlformats.org/officeDocument/2006/relationships/hyperlink" Target="http://economist.com/" TargetMode="External"/><Relationship Id="rId6" Type="http://schemas.openxmlformats.org/officeDocument/2006/relationships/hyperlink" Target="http://economist.com/" TargetMode="External"/><Relationship Id="rId7" Type="http://schemas.openxmlformats.org/officeDocument/2006/relationships/hyperlink" Target="http://economist.com/" TargetMode="External"/><Relationship Id="rId8" Type="http://schemas.openxmlformats.org/officeDocument/2006/relationships/hyperlink" Target="http://economist.com/" TargetMode="External"/><Relationship Id="rId73" Type="http://schemas.openxmlformats.org/officeDocument/2006/relationships/hyperlink" Target="http://economist.com/" TargetMode="External"/><Relationship Id="rId72" Type="http://schemas.openxmlformats.org/officeDocument/2006/relationships/hyperlink" Target="http://economist.com/" TargetMode="External"/><Relationship Id="rId75" Type="http://schemas.openxmlformats.org/officeDocument/2006/relationships/hyperlink" Target="http://economist.com/" TargetMode="External"/><Relationship Id="rId74" Type="http://schemas.openxmlformats.org/officeDocument/2006/relationships/hyperlink" Target="http://economist.com/" TargetMode="External"/><Relationship Id="rId77" Type="http://schemas.openxmlformats.org/officeDocument/2006/relationships/hyperlink" Target="http://economist.com/" TargetMode="External"/><Relationship Id="rId76" Type="http://schemas.openxmlformats.org/officeDocument/2006/relationships/hyperlink" Target="http://economist.com/" TargetMode="External"/><Relationship Id="rId79" Type="http://schemas.openxmlformats.org/officeDocument/2006/relationships/hyperlink" Target="http://economist.com/" TargetMode="External"/><Relationship Id="rId78" Type="http://schemas.openxmlformats.org/officeDocument/2006/relationships/hyperlink" Target="http://economist.com/" TargetMode="External"/><Relationship Id="rId71" Type="http://schemas.openxmlformats.org/officeDocument/2006/relationships/hyperlink" Target="http://economist.com/" TargetMode="External"/><Relationship Id="rId70" Type="http://schemas.openxmlformats.org/officeDocument/2006/relationships/hyperlink" Target="http://economist.com/" TargetMode="External"/><Relationship Id="rId62" Type="http://schemas.openxmlformats.org/officeDocument/2006/relationships/hyperlink" Target="http://economist.com/" TargetMode="External"/><Relationship Id="rId61" Type="http://schemas.openxmlformats.org/officeDocument/2006/relationships/hyperlink" Target="http://economist.com/" TargetMode="External"/><Relationship Id="rId64" Type="http://schemas.openxmlformats.org/officeDocument/2006/relationships/hyperlink" Target="http://economist.com/" TargetMode="External"/><Relationship Id="rId63" Type="http://schemas.openxmlformats.org/officeDocument/2006/relationships/hyperlink" Target="http://economist.com/" TargetMode="External"/><Relationship Id="rId66" Type="http://schemas.openxmlformats.org/officeDocument/2006/relationships/hyperlink" Target="http://economist.com/" TargetMode="External"/><Relationship Id="rId65" Type="http://schemas.openxmlformats.org/officeDocument/2006/relationships/hyperlink" Target="http://economist.com/" TargetMode="External"/><Relationship Id="rId68" Type="http://schemas.openxmlformats.org/officeDocument/2006/relationships/hyperlink" Target="http://economist.com/" TargetMode="External"/><Relationship Id="rId67" Type="http://schemas.openxmlformats.org/officeDocument/2006/relationships/hyperlink" Target="http://economist.com/" TargetMode="External"/><Relationship Id="rId60" Type="http://schemas.openxmlformats.org/officeDocument/2006/relationships/hyperlink" Target="http://economist.com/" TargetMode="External"/><Relationship Id="rId69" Type="http://schemas.openxmlformats.org/officeDocument/2006/relationships/hyperlink" Target="http://economist.com/" TargetMode="External"/><Relationship Id="rId51" Type="http://schemas.openxmlformats.org/officeDocument/2006/relationships/hyperlink" Target="http://economist.com/" TargetMode="External"/><Relationship Id="rId50" Type="http://schemas.openxmlformats.org/officeDocument/2006/relationships/hyperlink" Target="http://economist.com/" TargetMode="External"/><Relationship Id="rId53" Type="http://schemas.openxmlformats.org/officeDocument/2006/relationships/hyperlink" Target="http://economist.com/" TargetMode="External"/><Relationship Id="rId52" Type="http://schemas.openxmlformats.org/officeDocument/2006/relationships/hyperlink" Target="http://economist.com/" TargetMode="External"/><Relationship Id="rId55" Type="http://schemas.openxmlformats.org/officeDocument/2006/relationships/hyperlink" Target="http://economist.com/" TargetMode="External"/><Relationship Id="rId54" Type="http://schemas.openxmlformats.org/officeDocument/2006/relationships/hyperlink" Target="http://economist.com/" TargetMode="External"/><Relationship Id="rId57" Type="http://schemas.openxmlformats.org/officeDocument/2006/relationships/hyperlink" Target="http://economist.com/" TargetMode="External"/><Relationship Id="rId56" Type="http://schemas.openxmlformats.org/officeDocument/2006/relationships/hyperlink" Target="http://economist.com/" TargetMode="External"/><Relationship Id="rId59" Type="http://schemas.openxmlformats.org/officeDocument/2006/relationships/hyperlink" Target="http://economist.com/" TargetMode="External"/><Relationship Id="rId58" Type="http://schemas.openxmlformats.org/officeDocument/2006/relationships/hyperlink" Target="http://economist.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722wBpFdN5eNxw8OpMf0u4pzYjewqNSt/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ZY5bfqX7J3lxzLhbLk5ugw3Bl5y6wY69/view?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bain.com/insights/topics/volatility/" TargetMode="External"/><Relationship Id="rId10" Type="http://schemas.openxmlformats.org/officeDocument/2006/relationships/hyperlink" Target="https://www.bain.com/consulting-services/operations/supply-chain/" TargetMode="External"/><Relationship Id="rId13" Type="http://schemas.openxmlformats.org/officeDocument/2006/relationships/drawing" Target="../drawings/drawing12.xml"/><Relationship Id="rId12" Type="http://schemas.openxmlformats.org/officeDocument/2006/relationships/hyperlink" Target="https://www.bain.com/insights/topics/volatility/" TargetMode="External"/><Relationship Id="rId1" Type="http://schemas.openxmlformats.org/officeDocument/2006/relationships/hyperlink" Target="https://www.bain.com/insights/tariffs-the-costs-of-inaction/" TargetMode="External"/><Relationship Id="rId2" Type="http://schemas.openxmlformats.org/officeDocument/2006/relationships/hyperlink" Target="https://www.bain.com/consulting-services/operations/supply-chain/" TargetMode="External"/><Relationship Id="rId3" Type="http://schemas.openxmlformats.org/officeDocument/2006/relationships/hyperlink" Target="https://www.bain.com/insights/topics/volatility/" TargetMode="External"/><Relationship Id="rId4" Type="http://schemas.openxmlformats.org/officeDocument/2006/relationships/hyperlink" Target="https://www.bain.com/insights/topics/volatility/" TargetMode="External"/><Relationship Id="rId9" Type="http://schemas.openxmlformats.org/officeDocument/2006/relationships/hyperlink" Target="https://www.bain.com/insights/tariffs-the-costs-of-inaction/" TargetMode="External"/><Relationship Id="rId5" Type="http://schemas.openxmlformats.org/officeDocument/2006/relationships/hyperlink" Target="https://www.bain.com/insights/topics/volatility/" TargetMode="External"/><Relationship Id="rId6" Type="http://schemas.openxmlformats.org/officeDocument/2006/relationships/hyperlink" Target="https://www.bain.com/vector-digital/advanced-analytics/artificial-intelligence/" TargetMode="External"/><Relationship Id="rId7" Type="http://schemas.openxmlformats.org/officeDocument/2006/relationships/hyperlink" Target="https://www.bain.com/vector-digital/advanced-analytics/artificial-intelligence/" TargetMode="External"/><Relationship Id="rId8" Type="http://schemas.openxmlformats.org/officeDocument/2006/relationships/hyperlink" Target="https://www.bain.com/client-results/ai/"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1" max="1" width="4.38"/>
    <col customWidth="1" min="2" max="2" width="17.25"/>
    <col customWidth="1" min="3" max="3" width="32.75"/>
    <col customWidth="1" min="4" max="4" width="40.38"/>
    <col customWidth="1" min="5" max="5" width="19.63"/>
    <col customWidth="1" min="6" max="6" width="27.75"/>
    <col customWidth="1" min="7" max="7" width="62.5"/>
    <col customWidth="1" min="8" max="8" width="35.25"/>
    <col customWidth="1" min="9" max="9" width="25.38"/>
    <col customWidth="1" min="14" max="14" width="11.38"/>
    <col customWidth="1" min="15" max="15" width="13.5"/>
    <col customWidth="1" min="16" max="27" width="10.63"/>
  </cols>
  <sheetData>
    <row r="1">
      <c r="G1" s="1"/>
      <c r="K1" s="2"/>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row>
    <row r="2">
      <c r="G2" s="1"/>
      <c r="K2" s="2"/>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row>
    <row r="3">
      <c r="G3" s="1"/>
      <c r="K3" s="2"/>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row>
    <row r="4">
      <c r="G4" s="1"/>
      <c r="H4" s="4"/>
      <c r="I4" s="4" t="s">
        <v>0</v>
      </c>
      <c r="P4" s="5" t="s">
        <v>1</v>
      </c>
      <c r="Q4" s="5"/>
      <c r="R4" s="5"/>
      <c r="S4" s="5"/>
      <c r="T4" s="5"/>
      <c r="U4" s="5"/>
      <c r="V4" s="5"/>
      <c r="W4" s="5"/>
      <c r="X4" s="5"/>
      <c r="Y4" s="5"/>
      <c r="Z4" s="5"/>
      <c r="AA4" s="5"/>
      <c r="AB4" s="6" t="s">
        <v>2</v>
      </c>
      <c r="AN4" s="7" t="s">
        <v>3</v>
      </c>
      <c r="AZ4" s="8"/>
      <c r="BA4" s="8"/>
    </row>
    <row r="5">
      <c r="A5" s="9"/>
      <c r="B5" s="10" t="s">
        <v>4</v>
      </c>
      <c r="C5" s="10" t="s">
        <v>5</v>
      </c>
      <c r="D5" s="10" t="s">
        <v>6</v>
      </c>
      <c r="E5" s="10" t="s">
        <v>7</v>
      </c>
      <c r="F5" s="10" t="s">
        <v>8</v>
      </c>
      <c r="G5" s="11" t="s">
        <v>9</v>
      </c>
      <c r="H5" s="10" t="s">
        <v>10</v>
      </c>
      <c r="I5" s="10" t="s">
        <v>11</v>
      </c>
      <c r="J5" s="10" t="s">
        <v>12</v>
      </c>
      <c r="K5" s="12" t="s">
        <v>13</v>
      </c>
      <c r="L5" s="10" t="s">
        <v>3</v>
      </c>
      <c r="M5" s="10" t="s">
        <v>14</v>
      </c>
      <c r="N5" s="10" t="s">
        <v>15</v>
      </c>
      <c r="O5" s="13" t="s">
        <v>16</v>
      </c>
      <c r="P5" s="14" t="s">
        <v>17</v>
      </c>
      <c r="Q5" s="14" t="s">
        <v>18</v>
      </c>
      <c r="R5" s="14" t="s">
        <v>19</v>
      </c>
      <c r="S5" s="14" t="s">
        <v>20</v>
      </c>
      <c r="T5" s="14" t="s">
        <v>21</v>
      </c>
      <c r="U5" s="14" t="s">
        <v>22</v>
      </c>
      <c r="V5" s="14" t="s">
        <v>23</v>
      </c>
      <c r="W5" s="14" t="s">
        <v>24</v>
      </c>
      <c r="X5" s="14" t="s">
        <v>25</v>
      </c>
      <c r="Y5" s="14" t="s">
        <v>26</v>
      </c>
      <c r="Z5" s="14" t="s">
        <v>27</v>
      </c>
      <c r="AA5" s="14" t="s">
        <v>28</v>
      </c>
      <c r="AB5" s="14" t="s">
        <v>17</v>
      </c>
      <c r="AC5" s="14" t="s">
        <v>18</v>
      </c>
      <c r="AD5" s="14" t="s">
        <v>19</v>
      </c>
      <c r="AE5" s="14" t="s">
        <v>20</v>
      </c>
      <c r="AF5" s="14" t="s">
        <v>21</v>
      </c>
      <c r="AG5" s="14" t="s">
        <v>22</v>
      </c>
      <c r="AH5" s="14" t="s">
        <v>23</v>
      </c>
      <c r="AI5" s="14" t="s">
        <v>24</v>
      </c>
      <c r="AJ5" s="14" t="s">
        <v>25</v>
      </c>
      <c r="AK5" s="14" t="s">
        <v>26</v>
      </c>
      <c r="AL5" s="14" t="s">
        <v>27</v>
      </c>
      <c r="AM5" s="14" t="s">
        <v>28</v>
      </c>
      <c r="AN5" s="14" t="s">
        <v>17</v>
      </c>
      <c r="AO5" s="14" t="s">
        <v>18</v>
      </c>
      <c r="AP5" s="14" t="s">
        <v>19</v>
      </c>
      <c r="AQ5" s="14" t="s">
        <v>20</v>
      </c>
      <c r="AR5" s="14" t="s">
        <v>21</v>
      </c>
      <c r="AS5" s="14" t="s">
        <v>22</v>
      </c>
      <c r="AT5" s="14" t="s">
        <v>23</v>
      </c>
      <c r="AU5" s="14" t="s">
        <v>24</v>
      </c>
      <c r="AV5" s="14" t="s">
        <v>25</v>
      </c>
      <c r="AW5" s="14" t="s">
        <v>26</v>
      </c>
      <c r="AX5" s="14" t="s">
        <v>27</v>
      </c>
      <c r="AY5" s="14" t="s">
        <v>28</v>
      </c>
      <c r="AZ5" s="15"/>
      <c r="BA5" s="15"/>
    </row>
    <row r="6">
      <c r="B6" s="16" t="s">
        <v>29</v>
      </c>
      <c r="C6" s="17" t="str">
        <f>'Economist OLD'!B6</f>
        <v>North America 0 US (US Metro targetting, Canada Country targetting)</v>
      </c>
      <c r="D6" s="18" t="str">
        <f>'Economist OLD'!F7</f>
        <v> C0Level + Custom audience targeting companies 5,000+</v>
      </c>
      <c r="E6" s="4" t="s">
        <v>30</v>
      </c>
      <c r="F6" s="4" t="s">
        <v>31</v>
      </c>
      <c r="G6" s="19" t="s">
        <v>32</v>
      </c>
      <c r="H6" s="4" t="s">
        <v>33</v>
      </c>
      <c r="I6" s="20">
        <f>sum(P6:AA6)</f>
        <v>5799.38</v>
      </c>
      <c r="J6" s="21">
        <f>sum(AB6:AM6)</f>
        <v>116744.1018</v>
      </c>
      <c r="K6" s="2">
        <f>'Economist OLD'!Q7</f>
        <v>49.676</v>
      </c>
      <c r="L6" s="21">
        <f>'Economist OLD'!AW7</f>
        <v>81.72087125</v>
      </c>
      <c r="M6" s="22">
        <f>'Economist OLD'!AV7</f>
        <v>0.0007</v>
      </c>
      <c r="N6" s="23">
        <v>0.75</v>
      </c>
      <c r="O6" s="24">
        <f>'Economist OLD'!AS7</f>
        <v>581400</v>
      </c>
      <c r="P6" s="25">
        <v>0.0</v>
      </c>
      <c r="Q6" s="26">
        <f>'Economist OLD'!V7</f>
        <v>662.014811</v>
      </c>
      <c r="R6" s="26">
        <f>'Economist OLD'!V7</f>
        <v>662.014811</v>
      </c>
      <c r="S6" s="26">
        <f>'Economist OLD'!W7</f>
        <v>662.014811</v>
      </c>
      <c r="T6" s="26">
        <f>'Economist OLD'!X7</f>
        <v>662.014811</v>
      </c>
      <c r="U6" s="26">
        <f>'Economist OLD'!Y7</f>
        <v>662.014811</v>
      </c>
      <c r="V6" s="26">
        <f>'Economist OLD'!Z7</f>
        <v>857.7841053</v>
      </c>
      <c r="W6" s="26">
        <f>'Economist OLD'!AA7</f>
        <v>195.7692943</v>
      </c>
      <c r="X6" s="26">
        <f>'Economist OLD'!AB7</f>
        <v>662.014811</v>
      </c>
      <c r="Y6" s="26">
        <f>'Economist OLD'!AC7</f>
        <v>526.7766998</v>
      </c>
      <c r="Z6" s="26">
        <f>'Economist OLD'!AD7</f>
        <v>153.9569328</v>
      </c>
      <c r="AA6" s="26">
        <f>'Economist OLD'!AE7</f>
        <v>93.00410188</v>
      </c>
      <c r="AB6" s="27">
        <v>0.0</v>
      </c>
      <c r="AC6" s="28">
        <f>'Economist OLD'!AG7</f>
        <v>13326.65293</v>
      </c>
      <c r="AD6" s="28">
        <f>'Economist OLD'!AH7</f>
        <v>13326.65293</v>
      </c>
      <c r="AE6" s="28">
        <f>'Economist OLD'!AI7</f>
        <v>13326.65293</v>
      </c>
      <c r="AF6" s="28">
        <f>'Economist OLD'!AJ7</f>
        <v>13326.65293</v>
      </c>
      <c r="AG6" s="28">
        <f>'Economist OLD'!AK7</f>
        <v>13326.65293</v>
      </c>
      <c r="AH6" s="28">
        <f>'Economist OLD'!AL7</f>
        <v>17267.576</v>
      </c>
      <c r="AI6" s="28">
        <f>'Economist OLD'!AM7</f>
        <v>3940.923068</v>
      </c>
      <c r="AJ6" s="28">
        <f>'Economist OLD'!AN7</f>
        <v>13326.65293</v>
      </c>
      <c r="AK6" s="28">
        <f>'Economist OLD'!AO7</f>
        <v>10604.24953</v>
      </c>
      <c r="AL6" s="28">
        <f>'Economist OLD'!AP7</f>
        <v>3099.221612</v>
      </c>
      <c r="AM6" s="28">
        <f>'Economist OLD'!AQ7</f>
        <v>1872.213984</v>
      </c>
      <c r="AN6" s="29">
        <v>0.0</v>
      </c>
      <c r="AO6" s="30">
        <f t="shared" ref="AO6:AY6" si="1">$L$6/11</f>
        <v>7.429170113</v>
      </c>
      <c r="AP6" s="30">
        <f t="shared" si="1"/>
        <v>7.429170113</v>
      </c>
      <c r="AQ6" s="30">
        <f t="shared" si="1"/>
        <v>7.429170113</v>
      </c>
      <c r="AR6" s="30">
        <f t="shared" si="1"/>
        <v>7.429170113</v>
      </c>
      <c r="AS6" s="30">
        <f t="shared" si="1"/>
        <v>7.429170113</v>
      </c>
      <c r="AT6" s="30">
        <f t="shared" si="1"/>
        <v>7.429170113</v>
      </c>
      <c r="AU6" s="30">
        <f t="shared" si="1"/>
        <v>7.429170113</v>
      </c>
      <c r="AV6" s="30">
        <f t="shared" si="1"/>
        <v>7.429170113</v>
      </c>
      <c r="AW6" s="30">
        <f t="shared" si="1"/>
        <v>7.429170113</v>
      </c>
      <c r="AX6" s="30">
        <f t="shared" si="1"/>
        <v>7.429170113</v>
      </c>
      <c r="AY6" s="30">
        <f t="shared" si="1"/>
        <v>7.429170113</v>
      </c>
      <c r="AZ6" s="3"/>
      <c r="BA6" s="3"/>
    </row>
    <row r="7">
      <c r="D7" s="18" t="str">
        <f>'Economist OLD'!F8</f>
        <v> C0Level + Custom audience targeting companies 5,000+</v>
      </c>
      <c r="E7" s="4" t="s">
        <v>30</v>
      </c>
      <c r="F7" s="18" t="str">
        <f>'Economist OLD'!I8</f>
        <v>300x600</v>
      </c>
      <c r="G7" s="31" t="s">
        <v>34</v>
      </c>
      <c r="H7" s="4" t="s">
        <v>33</v>
      </c>
      <c r="I7" s="20">
        <f>'Economist OLD'!S8+P7</f>
        <v>5682.498538</v>
      </c>
      <c r="J7" s="32">
        <f>'Economist OLD'!M8</f>
        <v>85263.08536</v>
      </c>
      <c r="K7" s="2">
        <f>'Economist OLD'!Q8</f>
        <v>41.92</v>
      </c>
      <c r="L7" s="21">
        <f>'Economist OLD'!AW8</f>
        <v>42.63154268</v>
      </c>
      <c r="M7" s="22">
        <f>'Economist OLD'!AV8</f>
        <v>0.0005</v>
      </c>
      <c r="N7" s="23">
        <v>0.75</v>
      </c>
      <c r="O7" s="24">
        <f>'Economist OLD'!AS8</f>
        <v>581400</v>
      </c>
      <c r="P7" s="25">
        <v>2108.27</v>
      </c>
      <c r="Q7" s="26">
        <f>'Economist OLD'!V8</f>
        <v>408.0077922</v>
      </c>
      <c r="R7" s="26">
        <f t="shared" ref="R7:R20" si="3">Q7</f>
        <v>408.0077922</v>
      </c>
      <c r="S7" s="26">
        <f>'Economist OLD'!W8</f>
        <v>408.0077922</v>
      </c>
      <c r="T7" s="26">
        <f>'Economist OLD'!X8</f>
        <v>408.0077922</v>
      </c>
      <c r="U7" s="26">
        <f>'Economist OLD'!Y8</f>
        <v>408.0077922</v>
      </c>
      <c r="V7" s="26">
        <f>'Economist OLD'!Z8</f>
        <v>528.6627931</v>
      </c>
      <c r="W7" s="26">
        <f>'Economist OLD'!AA8</f>
        <v>120.6550008</v>
      </c>
      <c r="X7" s="26">
        <f>'Economist OLD'!AB8</f>
        <v>408.0077922</v>
      </c>
      <c r="Y7" s="26">
        <f>'Economist OLD'!AC8</f>
        <v>324.6588969</v>
      </c>
      <c r="Z7" s="26">
        <f>'Economist OLD'!AD8</f>
        <v>94.88553308</v>
      </c>
      <c r="AA7" s="26">
        <f>'Economist OLD'!AE8</f>
        <v>57.3195609</v>
      </c>
      <c r="AB7" s="27">
        <v>50293.0</v>
      </c>
      <c r="AC7" s="28">
        <f>'Economist OLD'!AG8</f>
        <v>9733.010311</v>
      </c>
      <c r="AD7" s="28">
        <f>'Economist OLD'!AH8</f>
        <v>9733.010311</v>
      </c>
      <c r="AE7" s="28">
        <f>'Economist OLD'!AI8</f>
        <v>9733.010311</v>
      </c>
      <c r="AF7" s="28">
        <f>'Economist OLD'!AJ8</f>
        <v>9733.010311</v>
      </c>
      <c r="AG7" s="28">
        <f>'Economist OLD'!AK8</f>
        <v>9733.010311</v>
      </c>
      <c r="AH7" s="28">
        <f>'Economist OLD'!AL8</f>
        <v>12611.23075</v>
      </c>
      <c r="AI7" s="28">
        <f>'Economist OLD'!AM8</f>
        <v>2878.220439</v>
      </c>
      <c r="AJ7" s="28">
        <f>'Economist OLD'!AN8</f>
        <v>9733.010311</v>
      </c>
      <c r="AK7" s="28">
        <f>'Economist OLD'!AO8</f>
        <v>7744.725595</v>
      </c>
      <c r="AL7" s="28">
        <f>'Economist OLD'!AP8</f>
        <v>2263.49077</v>
      </c>
      <c r="AM7" s="28">
        <f>'Economist OLD'!AQ8</f>
        <v>1367.355938</v>
      </c>
      <c r="AN7" s="29">
        <v>25.0</v>
      </c>
      <c r="AO7" s="30">
        <f t="shared" ref="AO7:AO15" si="4">L7/11</f>
        <v>3.875594789</v>
      </c>
      <c r="AP7" s="30">
        <f t="shared" ref="AP7:AY7" si="2">AO7</f>
        <v>3.875594789</v>
      </c>
      <c r="AQ7" s="30">
        <f t="shared" si="2"/>
        <v>3.875594789</v>
      </c>
      <c r="AR7" s="30">
        <f t="shared" si="2"/>
        <v>3.875594789</v>
      </c>
      <c r="AS7" s="30">
        <f t="shared" si="2"/>
        <v>3.875594789</v>
      </c>
      <c r="AT7" s="30">
        <f t="shared" si="2"/>
        <v>3.875594789</v>
      </c>
      <c r="AU7" s="30">
        <f t="shared" si="2"/>
        <v>3.875594789</v>
      </c>
      <c r="AV7" s="30">
        <f t="shared" si="2"/>
        <v>3.875594789</v>
      </c>
      <c r="AW7" s="30">
        <f t="shared" si="2"/>
        <v>3.875594789</v>
      </c>
      <c r="AX7" s="30">
        <f t="shared" si="2"/>
        <v>3.875594789</v>
      </c>
      <c r="AY7" s="30">
        <f t="shared" si="2"/>
        <v>3.875594789</v>
      </c>
      <c r="AZ7" s="3"/>
      <c r="BA7" s="3"/>
    </row>
    <row r="8">
      <c r="D8" s="18" t="str">
        <f>'Economist OLD'!F9</f>
        <v> C0Level + Custom audience targeting companies 5,000+</v>
      </c>
      <c r="E8" s="4" t="s">
        <v>30</v>
      </c>
      <c r="F8" s="18" t="str">
        <f>'Economist OLD'!I9</f>
        <v>Interscroller</v>
      </c>
      <c r="G8" s="31" t="s">
        <v>35</v>
      </c>
      <c r="H8" s="4" t="s">
        <v>33</v>
      </c>
      <c r="I8" s="20">
        <f>'Economist OLD'!S9+P8</f>
        <v>5518.124031</v>
      </c>
      <c r="J8" s="32">
        <f>'Economist OLD'!M9</f>
        <v>93833.58854</v>
      </c>
      <c r="K8" s="2">
        <f>'Economist OLD'!Q9</f>
        <v>41.92</v>
      </c>
      <c r="L8" s="21">
        <f>'Economist OLD'!AW9</f>
        <v>281.5007656</v>
      </c>
      <c r="M8" s="22">
        <f>'Economist OLD'!AV9</f>
        <v>0.003</v>
      </c>
      <c r="N8" s="23">
        <v>0.75</v>
      </c>
      <c r="O8" s="24">
        <f>'Economist OLD'!AS9</f>
        <v>581400</v>
      </c>
      <c r="P8" s="25">
        <v>1584.62</v>
      </c>
      <c r="Q8" s="26">
        <f>'Economist OLD'!V9</f>
        <v>449.0200552</v>
      </c>
      <c r="R8" s="26">
        <f t="shared" si="3"/>
        <v>449.0200552</v>
      </c>
      <c r="S8" s="26">
        <f>'Economist OLD'!W9</f>
        <v>449.0200552</v>
      </c>
      <c r="T8" s="26">
        <f>'Economist OLD'!X9</f>
        <v>449.0200552</v>
      </c>
      <c r="U8" s="26">
        <f>'Economist OLD'!Y9</f>
        <v>449.0200552</v>
      </c>
      <c r="V8" s="26">
        <f>'Economist OLD'!Z9</f>
        <v>581.8030956</v>
      </c>
      <c r="W8" s="26">
        <f>'Economist OLD'!AA9</f>
        <v>132.7830403</v>
      </c>
      <c r="X8" s="26">
        <f>'Economist OLD'!AB9</f>
        <v>449.0200552</v>
      </c>
      <c r="Y8" s="26">
        <f>'Economist OLD'!AC9</f>
        <v>357.2930679</v>
      </c>
      <c r="Z8" s="26">
        <f>'Economist OLD'!AD9</f>
        <v>104.4232687</v>
      </c>
      <c r="AA8" s="26">
        <f>'Economist OLD'!AE9</f>
        <v>63.08122759</v>
      </c>
      <c r="AB8" s="27">
        <v>37801.0</v>
      </c>
      <c r="AC8" s="28">
        <f>'Economist OLD'!AG9</f>
        <v>10711.35628</v>
      </c>
      <c r="AD8" s="28">
        <f>'Economist OLD'!AH9</f>
        <v>10711.35628</v>
      </c>
      <c r="AE8" s="28">
        <f>'Economist OLD'!AI9</f>
        <v>10711.35628</v>
      </c>
      <c r="AF8" s="28">
        <f>'Economist OLD'!AJ9</f>
        <v>10711.35628</v>
      </c>
      <c r="AG8" s="28">
        <f>'Economist OLD'!AK9</f>
        <v>10711.35628</v>
      </c>
      <c r="AH8" s="28">
        <f>'Economist OLD'!AL9</f>
        <v>13878.89064</v>
      </c>
      <c r="AI8" s="28">
        <f>'Economist OLD'!AM9</f>
        <v>3167.534359</v>
      </c>
      <c r="AJ8" s="28">
        <f>'Economist OLD'!AN9</f>
        <v>10711.35628</v>
      </c>
      <c r="AK8" s="28">
        <f>'Economist OLD'!AO9</f>
        <v>8523.212499</v>
      </c>
      <c r="AL8" s="28">
        <f>'Economist OLD'!AP9</f>
        <v>2491.013088</v>
      </c>
      <c r="AM8" s="28">
        <f>'Economist OLD'!AQ9</f>
        <v>1504.800277</v>
      </c>
      <c r="AN8" s="29">
        <v>113.0</v>
      </c>
      <c r="AO8" s="30">
        <f t="shared" si="4"/>
        <v>25.59097869</v>
      </c>
      <c r="AP8" s="30">
        <f t="shared" ref="AP8:AY8" si="5">AO8</f>
        <v>25.59097869</v>
      </c>
      <c r="AQ8" s="30">
        <f t="shared" si="5"/>
        <v>25.59097869</v>
      </c>
      <c r="AR8" s="30">
        <f t="shared" si="5"/>
        <v>25.59097869</v>
      </c>
      <c r="AS8" s="30">
        <f t="shared" si="5"/>
        <v>25.59097869</v>
      </c>
      <c r="AT8" s="30">
        <f t="shared" si="5"/>
        <v>25.59097869</v>
      </c>
      <c r="AU8" s="30">
        <f t="shared" si="5"/>
        <v>25.59097869</v>
      </c>
      <c r="AV8" s="30">
        <f t="shared" si="5"/>
        <v>25.59097869</v>
      </c>
      <c r="AW8" s="30">
        <f t="shared" si="5"/>
        <v>25.59097869</v>
      </c>
      <c r="AX8" s="30">
        <f t="shared" si="5"/>
        <v>25.59097869</v>
      </c>
      <c r="AY8" s="30">
        <f t="shared" si="5"/>
        <v>25.59097869</v>
      </c>
      <c r="AZ8" s="3"/>
      <c r="BA8" s="3"/>
    </row>
    <row r="9">
      <c r="D9" s="18" t="str">
        <f>'Economist OLD'!F10</f>
        <v>C0Level + ESG articles and content</v>
      </c>
      <c r="E9" s="4" t="s">
        <v>36</v>
      </c>
      <c r="F9" s="4" t="s">
        <v>31</v>
      </c>
      <c r="G9" s="19" t="s">
        <v>37</v>
      </c>
      <c r="H9" s="4" t="s">
        <v>38</v>
      </c>
      <c r="I9" s="20">
        <f>'Economist OLD'!S10+P9</f>
        <v>3656.25</v>
      </c>
      <c r="J9" s="32">
        <f>'Economist OLD'!M10</f>
        <v>82440.81172</v>
      </c>
      <c r="K9" s="2">
        <f>'Economist OLD'!Q10</f>
        <v>44.35</v>
      </c>
      <c r="L9" s="21">
        <f>'Economist OLD'!AW10</f>
        <v>57.70856821</v>
      </c>
      <c r="M9" s="22">
        <f>'Economist OLD'!AV10</f>
        <v>0.0007</v>
      </c>
      <c r="N9" s="23">
        <v>0.75</v>
      </c>
      <c r="O9" s="24">
        <f>'Economist OLD'!AS10</f>
        <v>4175000</v>
      </c>
      <c r="P9" s="25">
        <v>0.0</v>
      </c>
      <c r="Q9" s="26">
        <f>'Economist OLD'!V10</f>
        <v>417.3707625</v>
      </c>
      <c r="R9" s="26">
        <f t="shared" si="3"/>
        <v>417.3707625</v>
      </c>
      <c r="S9" s="26">
        <f>'Economist OLD'!W10</f>
        <v>417.3707625</v>
      </c>
      <c r="T9" s="26">
        <f>'Economist OLD'!X10</f>
        <v>417.3707625</v>
      </c>
      <c r="U9" s="26">
        <f>'Economist OLD'!Y10</f>
        <v>417.3707625</v>
      </c>
      <c r="V9" s="26">
        <f>'Economist OLD'!Z10</f>
        <v>540.7945565</v>
      </c>
      <c r="W9" s="26">
        <f>'Economist OLD'!AA10</f>
        <v>123.423794</v>
      </c>
      <c r="X9" s="26">
        <f>'Economist OLD'!AB10</f>
        <v>417.3707625</v>
      </c>
      <c r="Y9" s="26">
        <f>'Economist OLD'!AC10</f>
        <v>332.1091752</v>
      </c>
      <c r="Z9" s="26">
        <f>'Economist OLD'!AD10</f>
        <v>97.06296802</v>
      </c>
      <c r="AA9" s="26">
        <f>'Economist OLD'!AE10</f>
        <v>58.63493123</v>
      </c>
      <c r="AB9" s="27">
        <v>0.0</v>
      </c>
      <c r="AC9" s="28">
        <f>'Economist OLD'!AG10</f>
        <v>9410.840192</v>
      </c>
      <c r="AD9" s="28">
        <f>'Economist OLD'!AH10</f>
        <v>9410.840192</v>
      </c>
      <c r="AE9" s="28">
        <f>'Economist OLD'!AI10</f>
        <v>9410.840192</v>
      </c>
      <c r="AF9" s="28">
        <f>'Economist OLD'!AJ10</f>
        <v>9410.840192</v>
      </c>
      <c r="AG9" s="28">
        <f>'Economist OLD'!AK10</f>
        <v>9410.840192</v>
      </c>
      <c r="AH9" s="28">
        <f>'Economist OLD'!AL10</f>
        <v>12193.78932</v>
      </c>
      <c r="AI9" s="28">
        <f>'Economist OLD'!AM10</f>
        <v>2782.949132</v>
      </c>
      <c r="AJ9" s="28">
        <f>'Economist OLD'!AN10</f>
        <v>9410.840192</v>
      </c>
      <c r="AK9" s="28">
        <f>'Economist OLD'!AO10</f>
        <v>7488.369227</v>
      </c>
      <c r="AL9" s="28">
        <f>'Economist OLD'!AP10</f>
        <v>2188.567486</v>
      </c>
      <c r="AM9" s="28">
        <f>'Economist OLD'!AQ10</f>
        <v>1322.095406</v>
      </c>
      <c r="AN9" s="29">
        <v>0.0</v>
      </c>
      <c r="AO9" s="30">
        <f t="shared" si="4"/>
        <v>5.246233473</v>
      </c>
      <c r="AP9" s="30">
        <f t="shared" ref="AP9:AY9" si="6">AO9</f>
        <v>5.246233473</v>
      </c>
      <c r="AQ9" s="30">
        <f t="shared" si="6"/>
        <v>5.246233473</v>
      </c>
      <c r="AR9" s="30">
        <f t="shared" si="6"/>
        <v>5.246233473</v>
      </c>
      <c r="AS9" s="30">
        <f t="shared" si="6"/>
        <v>5.246233473</v>
      </c>
      <c r="AT9" s="30">
        <f t="shared" si="6"/>
        <v>5.246233473</v>
      </c>
      <c r="AU9" s="30">
        <f t="shared" si="6"/>
        <v>5.246233473</v>
      </c>
      <c r="AV9" s="30">
        <f t="shared" si="6"/>
        <v>5.246233473</v>
      </c>
      <c r="AW9" s="30">
        <f t="shared" si="6"/>
        <v>5.246233473</v>
      </c>
      <c r="AX9" s="30">
        <f t="shared" si="6"/>
        <v>5.246233473</v>
      </c>
      <c r="AY9" s="30">
        <f t="shared" si="6"/>
        <v>5.246233473</v>
      </c>
      <c r="AZ9" s="3"/>
      <c r="BA9" s="3"/>
    </row>
    <row r="10">
      <c r="D10" s="18" t="str">
        <f>'Economist OLD'!F11</f>
        <v>C0Level + ESG articles and content</v>
      </c>
      <c r="E10" s="4" t="s">
        <v>36</v>
      </c>
      <c r="F10" s="18" t="str">
        <f>'Economist OLD'!I11</f>
        <v>300x600</v>
      </c>
      <c r="G10" s="31" t="s">
        <v>39</v>
      </c>
      <c r="H10" s="4" t="s">
        <v>38</v>
      </c>
      <c r="I10" s="20">
        <f>'Economist OLD'!S11+P10</f>
        <v>2549.998953</v>
      </c>
      <c r="J10" s="32">
        <f>'Economist OLD'!M11</f>
        <v>47754.06207</v>
      </c>
      <c r="K10" s="2">
        <f>'Economist OLD'!Q11</f>
        <v>37.9</v>
      </c>
      <c r="L10" s="21">
        <f>'Economist OLD'!AW11</f>
        <v>23.87703104</v>
      </c>
      <c r="M10" s="22">
        <f>'Economist OLD'!AV11</f>
        <v>0.0005</v>
      </c>
      <c r="N10" s="23">
        <v>0.75</v>
      </c>
      <c r="O10" s="24">
        <f>'Economist OLD'!AS11</f>
        <v>4175000</v>
      </c>
      <c r="P10" s="25">
        <v>740.12</v>
      </c>
      <c r="Q10" s="26">
        <f>'Economist OLD'!V11</f>
        <v>206.6025459</v>
      </c>
      <c r="R10" s="26">
        <f t="shared" si="3"/>
        <v>206.6025459</v>
      </c>
      <c r="S10" s="26">
        <f>'Economist OLD'!W11</f>
        <v>206.6025459</v>
      </c>
      <c r="T10" s="26">
        <f>'Economist OLD'!X11</f>
        <v>206.6025459</v>
      </c>
      <c r="U10" s="26">
        <f>'Economist OLD'!Y11</f>
        <v>206.6025459</v>
      </c>
      <c r="V10" s="26">
        <f>'Economist OLD'!Z11</f>
        <v>267.6985123</v>
      </c>
      <c r="W10" s="26">
        <f>'Economist OLD'!AA11</f>
        <v>61.09596636</v>
      </c>
      <c r="X10" s="26">
        <f>'Economist OLD'!AB11</f>
        <v>206.6025459</v>
      </c>
      <c r="Y10" s="26">
        <f>'Economist OLD'!AC11</f>
        <v>164.3972393</v>
      </c>
      <c r="Z10" s="26">
        <f>'Economist OLD'!AD11</f>
        <v>48.0471037</v>
      </c>
      <c r="AA10" s="26">
        <f>'Economist OLD'!AE11</f>
        <v>29.0248555</v>
      </c>
      <c r="AB10" s="27">
        <v>19528.0</v>
      </c>
      <c r="AC10" s="28">
        <f>'Economist OLD'!AG11</f>
        <v>5451.25451</v>
      </c>
      <c r="AD10" s="28">
        <f>'Economist OLD'!AH11</f>
        <v>5451.25451</v>
      </c>
      <c r="AE10" s="28">
        <f>'Economist OLD'!AI11</f>
        <v>5451.25451</v>
      </c>
      <c r="AF10" s="28">
        <f>'Economist OLD'!AJ11</f>
        <v>5451.25451</v>
      </c>
      <c r="AG10" s="28">
        <f>'Economist OLD'!AK11</f>
        <v>5451.25451</v>
      </c>
      <c r="AH10" s="28">
        <f>'Economist OLD'!AL11</f>
        <v>7063.285284</v>
      </c>
      <c r="AI10" s="28">
        <f>'Economist OLD'!AM11</f>
        <v>1612.030775</v>
      </c>
      <c r="AJ10" s="28">
        <f>'Economist OLD'!AN11</f>
        <v>5451.25451</v>
      </c>
      <c r="AK10" s="28">
        <f>'Economist OLD'!AO11</f>
        <v>4337.658029</v>
      </c>
      <c r="AL10" s="28">
        <f>'Economist OLD'!AP11</f>
        <v>1267.733607</v>
      </c>
      <c r="AM10" s="28">
        <f>'Economist OLD'!AQ11</f>
        <v>765.827322</v>
      </c>
      <c r="AN10" s="29">
        <v>10.0</v>
      </c>
      <c r="AO10" s="30">
        <f t="shared" si="4"/>
        <v>2.170639185</v>
      </c>
      <c r="AP10" s="30">
        <f t="shared" ref="AP10:AY10" si="7">AO10</f>
        <v>2.170639185</v>
      </c>
      <c r="AQ10" s="30">
        <f t="shared" si="7"/>
        <v>2.170639185</v>
      </c>
      <c r="AR10" s="30">
        <f t="shared" si="7"/>
        <v>2.170639185</v>
      </c>
      <c r="AS10" s="30">
        <f t="shared" si="7"/>
        <v>2.170639185</v>
      </c>
      <c r="AT10" s="30">
        <f t="shared" si="7"/>
        <v>2.170639185</v>
      </c>
      <c r="AU10" s="30">
        <f t="shared" si="7"/>
        <v>2.170639185</v>
      </c>
      <c r="AV10" s="30">
        <f t="shared" si="7"/>
        <v>2.170639185</v>
      </c>
      <c r="AW10" s="30">
        <f t="shared" si="7"/>
        <v>2.170639185</v>
      </c>
      <c r="AX10" s="30">
        <f t="shared" si="7"/>
        <v>2.170639185</v>
      </c>
      <c r="AY10" s="30">
        <f t="shared" si="7"/>
        <v>2.170639185</v>
      </c>
      <c r="AZ10" s="3"/>
      <c r="BA10" s="3"/>
    </row>
    <row r="11" ht="19.5" customHeight="1">
      <c r="D11" s="18" t="str">
        <f>'Economist OLD'!F12</f>
        <v>C0Level + ESG articles and content</v>
      </c>
      <c r="E11" s="4" t="s">
        <v>36</v>
      </c>
      <c r="F11" s="18" t="str">
        <f>'Economist OLD'!I12</f>
        <v>Interscroller</v>
      </c>
      <c r="G11" s="31" t="s">
        <v>40</v>
      </c>
      <c r="H11" s="4" t="s">
        <v>38</v>
      </c>
      <c r="I11" s="20">
        <f>'Economist OLD'!S12+P11</f>
        <v>3656.255798</v>
      </c>
      <c r="J11" s="32">
        <f>'Economist OLD'!M12</f>
        <v>82417.56723</v>
      </c>
      <c r="K11" s="2">
        <f>'Economist OLD'!Q12</f>
        <v>37.9</v>
      </c>
      <c r="L11" s="21">
        <f>'Economist OLD'!AW12</f>
        <v>247.2527017</v>
      </c>
      <c r="M11" s="22">
        <f>'Economist OLD'!AV12</f>
        <v>0.003</v>
      </c>
      <c r="N11" s="23">
        <v>0.75</v>
      </c>
      <c r="O11" s="24">
        <f>'Economist OLD'!AS12</f>
        <v>4175000</v>
      </c>
      <c r="P11" s="25">
        <v>532.63</v>
      </c>
      <c r="Q11" s="26">
        <f>'Economist OLD'!V12</f>
        <v>356.5702786</v>
      </c>
      <c r="R11" s="26">
        <f t="shared" si="3"/>
        <v>356.5702786</v>
      </c>
      <c r="S11" s="26">
        <f>'Economist OLD'!W12</f>
        <v>356.5702786</v>
      </c>
      <c r="T11" s="26">
        <f>'Economist OLD'!X12</f>
        <v>356.5702786</v>
      </c>
      <c r="U11" s="26">
        <f>'Economist OLD'!Y12</f>
        <v>356.5702786</v>
      </c>
      <c r="V11" s="26">
        <f>'Economist OLD'!Z12</f>
        <v>462.0143119</v>
      </c>
      <c r="W11" s="26">
        <f>'Economist OLD'!AA12</f>
        <v>105.4440334</v>
      </c>
      <c r="X11" s="26">
        <f>'Economist OLD'!AB12</f>
        <v>356.5702786</v>
      </c>
      <c r="Y11" s="26">
        <f>'Economist OLD'!AC12</f>
        <v>283.7291726</v>
      </c>
      <c r="Z11" s="26">
        <f>'Economist OLD'!AD12</f>
        <v>82.9233206</v>
      </c>
      <c r="AA11" s="26">
        <f>'Economist OLD'!AE12</f>
        <v>50.09328789</v>
      </c>
      <c r="AB11" s="27">
        <v>14054.0</v>
      </c>
      <c r="AC11" s="28">
        <f>'Economist OLD'!AG12</f>
        <v>9408.18677</v>
      </c>
      <c r="AD11" s="28">
        <f>'Economist OLD'!AH12</f>
        <v>9408.18677</v>
      </c>
      <c r="AE11" s="28">
        <f>'Economist OLD'!AI12</f>
        <v>9408.18677</v>
      </c>
      <c r="AF11" s="28">
        <f>'Economist OLD'!AJ12</f>
        <v>9408.18677</v>
      </c>
      <c r="AG11" s="28">
        <f>'Economist OLD'!AK12</f>
        <v>9408.18677</v>
      </c>
      <c r="AH11" s="28">
        <f>'Economist OLD'!AL12</f>
        <v>12190.35124</v>
      </c>
      <c r="AI11" s="28">
        <f>'Economist OLD'!AM12</f>
        <v>2782.164468</v>
      </c>
      <c r="AJ11" s="28">
        <f>'Economist OLD'!AN12</f>
        <v>9408.18677</v>
      </c>
      <c r="AK11" s="28">
        <f>'Economist OLD'!AO12</f>
        <v>7486.257853</v>
      </c>
      <c r="AL11" s="28">
        <f>'Economist OLD'!AP12</f>
        <v>2187.950412</v>
      </c>
      <c r="AM11" s="28">
        <f>'Economist OLD'!AQ12</f>
        <v>1321.722636</v>
      </c>
      <c r="AN11" s="29">
        <v>42.0</v>
      </c>
      <c r="AO11" s="30">
        <f t="shared" si="4"/>
        <v>22.47751833</v>
      </c>
      <c r="AP11" s="30">
        <f t="shared" ref="AP11:AY11" si="8">AO11</f>
        <v>22.47751833</v>
      </c>
      <c r="AQ11" s="30">
        <f t="shared" si="8"/>
        <v>22.47751833</v>
      </c>
      <c r="AR11" s="30">
        <f t="shared" si="8"/>
        <v>22.47751833</v>
      </c>
      <c r="AS11" s="30">
        <f t="shared" si="8"/>
        <v>22.47751833</v>
      </c>
      <c r="AT11" s="30">
        <f t="shared" si="8"/>
        <v>22.47751833</v>
      </c>
      <c r="AU11" s="30">
        <f t="shared" si="8"/>
        <v>22.47751833</v>
      </c>
      <c r="AV11" s="30">
        <f t="shared" si="8"/>
        <v>22.47751833</v>
      </c>
      <c r="AW11" s="30">
        <f t="shared" si="8"/>
        <v>22.47751833</v>
      </c>
      <c r="AX11" s="30">
        <f t="shared" si="8"/>
        <v>22.47751833</v>
      </c>
      <c r="AY11" s="30">
        <f t="shared" si="8"/>
        <v>22.47751833</v>
      </c>
      <c r="AZ11" s="3"/>
      <c r="BA11" s="3"/>
    </row>
    <row r="12" ht="21.0" customHeight="1">
      <c r="D12" s="18" t="str">
        <f>'Economist OLD'!F13</f>
        <v>Economist Subscribers</v>
      </c>
      <c r="E12" s="4" t="s">
        <v>41</v>
      </c>
      <c r="F12" s="4" t="s">
        <v>31</v>
      </c>
      <c r="G12" s="19" t="s">
        <v>42</v>
      </c>
      <c r="H12" s="4" t="s">
        <v>38</v>
      </c>
      <c r="I12" s="20">
        <f>'Economist OLD'!S13+P12</f>
        <v>12799.37221</v>
      </c>
      <c r="J12" s="32">
        <f>'Economist OLD'!M13</f>
        <v>257657.0619</v>
      </c>
      <c r="K12" s="2">
        <f>'Economist OLD'!Q13</f>
        <v>49.676</v>
      </c>
      <c r="L12" s="21">
        <f>'Economist OLD'!AW13</f>
        <v>180.3599433</v>
      </c>
      <c r="M12" s="22">
        <f>'Economist OLD'!AV13</f>
        <v>0.0007</v>
      </c>
      <c r="N12" s="23">
        <v>0.75</v>
      </c>
      <c r="O12" s="24">
        <f>'Economist OLD'!AS13</f>
        <v>456000</v>
      </c>
      <c r="P12" s="25">
        <v>0.0</v>
      </c>
      <c r="Q12" s="26">
        <f>'Economist OLD'!V13</f>
        <v>1461.082732</v>
      </c>
      <c r="R12" s="26">
        <f t="shared" si="3"/>
        <v>1461.082732</v>
      </c>
      <c r="S12" s="26">
        <f>'Economist OLD'!W13</f>
        <v>1461.082732</v>
      </c>
      <c r="T12" s="26">
        <f>'Economist OLD'!X13</f>
        <v>1461.082732</v>
      </c>
      <c r="U12" s="26">
        <f>'Economist OLD'!Y13</f>
        <v>1461.082732</v>
      </c>
      <c r="V12" s="26">
        <f>'Economist OLD'!Z13</f>
        <v>1893.150309</v>
      </c>
      <c r="W12" s="26">
        <f>'Economist OLD'!AA13</f>
        <v>432.067577</v>
      </c>
      <c r="X12" s="26">
        <f>'Economist OLD'!AB13</f>
        <v>1461.082732</v>
      </c>
      <c r="Y12" s="26">
        <f>'Economist OLD'!AC13</f>
        <v>1162.608943</v>
      </c>
      <c r="Z12" s="26">
        <f>'Economist OLD'!AD13</f>
        <v>339.7866818</v>
      </c>
      <c r="AA12" s="26">
        <f>'Economist OLD'!AE13</f>
        <v>205.2623068</v>
      </c>
      <c r="AB12" s="27">
        <v>0.0</v>
      </c>
      <c r="AC12" s="28">
        <f>'Economist OLD'!AG13</f>
        <v>29412.24599</v>
      </c>
      <c r="AD12" s="28">
        <f>'Economist OLD'!AH13</f>
        <v>29412.24599</v>
      </c>
      <c r="AE12" s="28">
        <f>'Economist OLD'!AI13</f>
        <v>29412.24599</v>
      </c>
      <c r="AF12" s="28">
        <f>'Economist OLD'!AJ13</f>
        <v>29412.24599</v>
      </c>
      <c r="AG12" s="28">
        <f>'Economist OLD'!AK13</f>
        <v>29412.24599</v>
      </c>
      <c r="AH12" s="28">
        <f>'Economist OLD'!AL13</f>
        <v>38109.95871</v>
      </c>
      <c r="AI12" s="28">
        <f>'Economist OLD'!AM13</f>
        <v>8697.712718</v>
      </c>
      <c r="AJ12" s="28">
        <f>'Economist OLD'!AN13</f>
        <v>29412.24599</v>
      </c>
      <c r="AK12" s="28">
        <f>'Economist OLD'!AO13</f>
        <v>23403.83571</v>
      </c>
      <c r="AL12" s="28">
        <f>'Economist OLD'!AP13</f>
        <v>6840.057206</v>
      </c>
      <c r="AM12" s="28">
        <f>'Economist OLD'!AQ13</f>
        <v>4132.021636</v>
      </c>
      <c r="AN12" s="29">
        <v>0.0</v>
      </c>
      <c r="AO12" s="30">
        <f t="shared" si="4"/>
        <v>16.39635848</v>
      </c>
      <c r="AP12" s="30">
        <f t="shared" ref="AP12:AY12" si="9">AO12</f>
        <v>16.39635848</v>
      </c>
      <c r="AQ12" s="30">
        <f t="shared" si="9"/>
        <v>16.39635848</v>
      </c>
      <c r="AR12" s="30">
        <f t="shared" si="9"/>
        <v>16.39635848</v>
      </c>
      <c r="AS12" s="30">
        <f t="shared" si="9"/>
        <v>16.39635848</v>
      </c>
      <c r="AT12" s="30">
        <f t="shared" si="9"/>
        <v>16.39635848</v>
      </c>
      <c r="AU12" s="30">
        <f t="shared" si="9"/>
        <v>16.39635848</v>
      </c>
      <c r="AV12" s="30">
        <f t="shared" si="9"/>
        <v>16.39635848</v>
      </c>
      <c r="AW12" s="30">
        <f t="shared" si="9"/>
        <v>16.39635848</v>
      </c>
      <c r="AX12" s="30">
        <f t="shared" si="9"/>
        <v>16.39635848</v>
      </c>
      <c r="AY12" s="30">
        <f t="shared" si="9"/>
        <v>16.39635848</v>
      </c>
      <c r="AZ12" s="3"/>
      <c r="BA12" s="3"/>
    </row>
    <row r="13">
      <c r="D13" s="18" t="str">
        <f>'Economist OLD'!F14</f>
        <v>Economist Subscribers</v>
      </c>
      <c r="E13" s="4" t="s">
        <v>41</v>
      </c>
      <c r="F13" s="18" t="str">
        <f>'Economist OLD'!I14</f>
        <v>300x600</v>
      </c>
      <c r="G13" s="31" t="s">
        <v>43</v>
      </c>
      <c r="H13" s="4" t="s">
        <v>44</v>
      </c>
      <c r="I13" s="20">
        <f>'Economist OLD'!S14+P13</f>
        <v>13222.50347</v>
      </c>
      <c r="J13" s="32">
        <f>'Economist OLD'!M14</f>
        <v>263773.9378</v>
      </c>
      <c r="K13" s="2">
        <f>'Economist OLD'!Q14</f>
        <v>41.92</v>
      </c>
      <c r="L13" s="21">
        <f>'Economist OLD'!AW14</f>
        <v>131.8869689</v>
      </c>
      <c r="M13" s="22">
        <f>'Economist OLD'!AV14</f>
        <v>0.0005</v>
      </c>
      <c r="N13" s="23">
        <v>0.75</v>
      </c>
      <c r="O13" s="24">
        <f>'Economist OLD'!AS14</f>
        <v>456000</v>
      </c>
      <c r="P13" s="25">
        <v>2165.1</v>
      </c>
      <c r="Q13" s="26">
        <f>'Economist OLD'!V14</f>
        <v>1262.232319</v>
      </c>
      <c r="R13" s="26">
        <f t="shared" si="3"/>
        <v>1262.232319</v>
      </c>
      <c r="S13" s="26">
        <f>'Economist OLD'!W14</f>
        <v>1262.232319</v>
      </c>
      <c r="T13" s="26">
        <f>'Economist OLD'!X14</f>
        <v>1262.232319</v>
      </c>
      <c r="U13" s="26">
        <f>'Economist OLD'!Y14</f>
        <v>1262.232319</v>
      </c>
      <c r="V13" s="26">
        <f>'Economist OLD'!Z14</f>
        <v>1635.496371</v>
      </c>
      <c r="W13" s="26">
        <f>'Economist OLD'!AA14</f>
        <v>373.2640514</v>
      </c>
      <c r="X13" s="26">
        <f>'Economist OLD'!AB14</f>
        <v>1262.232319</v>
      </c>
      <c r="Y13" s="26">
        <f>'Economist OLD'!AC14</f>
        <v>1004.380211</v>
      </c>
      <c r="Z13" s="26">
        <f>'Economist OLD'!AD14</f>
        <v>293.5423999</v>
      </c>
      <c r="AA13" s="26">
        <f>'Economist OLD'!AE14</f>
        <v>177.3265209</v>
      </c>
      <c r="AB13" s="27">
        <v>51648.0</v>
      </c>
      <c r="AC13" s="28">
        <f>'Economist OLD'!AG14</f>
        <v>30110.5038</v>
      </c>
      <c r="AD13" s="28">
        <f>'Economist OLD'!AH14</f>
        <v>30110.5038</v>
      </c>
      <c r="AE13" s="28">
        <f>'Economist OLD'!AI14</f>
        <v>30110.5038</v>
      </c>
      <c r="AF13" s="28">
        <f>'Economist OLD'!AJ14</f>
        <v>30110.5038</v>
      </c>
      <c r="AG13" s="28">
        <f>'Economist OLD'!AK14</f>
        <v>30110.5038</v>
      </c>
      <c r="AH13" s="28">
        <f>'Economist OLD'!AL14</f>
        <v>39014.7035</v>
      </c>
      <c r="AI13" s="28">
        <f>'Economist OLD'!AM14</f>
        <v>8904.1997</v>
      </c>
      <c r="AJ13" s="28">
        <f>'Economist OLD'!AN14</f>
        <v>30110.5038</v>
      </c>
      <c r="AK13" s="28">
        <f>'Economist OLD'!AO14</f>
        <v>23959.4516</v>
      </c>
      <c r="AL13" s="28">
        <f>'Economist OLD'!AP14</f>
        <v>7002.442745</v>
      </c>
      <c r="AM13" s="28">
        <f>'Economist OLD'!AQ14</f>
        <v>4230.117388</v>
      </c>
      <c r="AN13" s="29">
        <v>26.0</v>
      </c>
      <c r="AO13" s="30">
        <f t="shared" si="4"/>
        <v>11.98972444</v>
      </c>
      <c r="AP13" s="30">
        <f t="shared" ref="AP13:AY13" si="10">AO13</f>
        <v>11.98972444</v>
      </c>
      <c r="AQ13" s="30">
        <f t="shared" si="10"/>
        <v>11.98972444</v>
      </c>
      <c r="AR13" s="30">
        <f t="shared" si="10"/>
        <v>11.98972444</v>
      </c>
      <c r="AS13" s="30">
        <f t="shared" si="10"/>
        <v>11.98972444</v>
      </c>
      <c r="AT13" s="30">
        <f t="shared" si="10"/>
        <v>11.98972444</v>
      </c>
      <c r="AU13" s="30">
        <f t="shared" si="10"/>
        <v>11.98972444</v>
      </c>
      <c r="AV13" s="30">
        <f t="shared" si="10"/>
        <v>11.98972444</v>
      </c>
      <c r="AW13" s="30">
        <f t="shared" si="10"/>
        <v>11.98972444</v>
      </c>
      <c r="AX13" s="30">
        <f t="shared" si="10"/>
        <v>11.98972444</v>
      </c>
      <c r="AY13" s="30">
        <f t="shared" si="10"/>
        <v>11.98972444</v>
      </c>
      <c r="AZ13" s="3"/>
      <c r="BA13" s="3"/>
    </row>
    <row r="14">
      <c r="D14" s="18" t="str">
        <f>'Economist OLD'!F15</f>
        <v>Economist Subscribers</v>
      </c>
      <c r="E14" s="4" t="s">
        <v>41</v>
      </c>
      <c r="F14" s="18" t="str">
        <f>'Economist OLD'!I15</f>
        <v>Interscroller</v>
      </c>
      <c r="G14" s="31" t="s">
        <v>45</v>
      </c>
      <c r="H14" s="4" t="s">
        <v>44</v>
      </c>
      <c r="I14" s="20">
        <f>'Economist OLD'!S15+P14</f>
        <v>12189.37979</v>
      </c>
      <c r="J14" s="32">
        <f>'Economist OLD'!M15</f>
        <v>236439.6418</v>
      </c>
      <c r="K14" s="2">
        <f>'Economist OLD'!Q15</f>
        <v>41.92</v>
      </c>
      <c r="L14" s="21">
        <f>'Economist OLD'!AW15</f>
        <v>709.3189255</v>
      </c>
      <c r="M14" s="22">
        <f>'Economist OLD'!AV15</f>
        <v>0.003</v>
      </c>
      <c r="N14" s="23">
        <v>0.75</v>
      </c>
      <c r="O14" s="24">
        <f>'Economist OLD'!AS15</f>
        <v>456000</v>
      </c>
      <c r="P14" s="25">
        <v>2277.83</v>
      </c>
      <c r="Q14" s="26">
        <f>'Economist OLD'!V15</f>
        <v>1131.430042</v>
      </c>
      <c r="R14" s="26">
        <f t="shared" si="3"/>
        <v>1131.430042</v>
      </c>
      <c r="S14" s="26">
        <f>'Economist OLD'!W15</f>
        <v>1131.430042</v>
      </c>
      <c r="T14" s="26">
        <f>'Economist OLD'!X15</f>
        <v>1131.430042</v>
      </c>
      <c r="U14" s="26">
        <f>'Economist OLD'!Y15</f>
        <v>1131.430042</v>
      </c>
      <c r="V14" s="26">
        <f>'Economist OLD'!Z15</f>
        <v>1466.013585</v>
      </c>
      <c r="W14" s="26">
        <f>'Economist OLD'!AA15</f>
        <v>334.5835429</v>
      </c>
      <c r="X14" s="26">
        <f>'Economist OLD'!AB15</f>
        <v>1131.430042</v>
      </c>
      <c r="Y14" s="26">
        <f>'Economist OLD'!AC15</f>
        <v>900.298564</v>
      </c>
      <c r="Z14" s="26">
        <f>'Economist OLD'!AD15</f>
        <v>263.1232656</v>
      </c>
      <c r="AA14" s="26">
        <f>'Economist OLD'!AE15</f>
        <v>158.9505751</v>
      </c>
      <c r="AB14" s="27">
        <v>54337.0</v>
      </c>
      <c r="AC14" s="28">
        <f>'Economist OLD'!AG15</f>
        <v>26990.22047</v>
      </c>
      <c r="AD14" s="28">
        <f>'Economist OLD'!AH15</f>
        <v>26990.22047</v>
      </c>
      <c r="AE14" s="28">
        <f>'Economist OLD'!AI15</f>
        <v>26990.22047</v>
      </c>
      <c r="AF14" s="28">
        <f>'Economist OLD'!AJ15</f>
        <v>26990.22047</v>
      </c>
      <c r="AG14" s="28">
        <f>'Economist OLD'!AK15</f>
        <v>26990.22047</v>
      </c>
      <c r="AH14" s="28">
        <f>'Economist OLD'!AL15</f>
        <v>34971.69812</v>
      </c>
      <c r="AI14" s="28">
        <f>'Economist OLD'!AM15</f>
        <v>7981.477646</v>
      </c>
      <c r="AJ14" s="28">
        <f>'Economist OLD'!AN15</f>
        <v>26990.22047</v>
      </c>
      <c r="AK14" s="28">
        <f>'Economist OLD'!AO15</f>
        <v>21476.58788</v>
      </c>
      <c r="AL14" s="28">
        <f>'Economist OLD'!AP15</f>
        <v>6276.795458</v>
      </c>
      <c r="AM14" s="28">
        <f>'Economist OLD'!AQ15</f>
        <v>3791.759901</v>
      </c>
      <c r="AN14" s="29">
        <v>163.0</v>
      </c>
      <c r="AO14" s="30">
        <f t="shared" si="4"/>
        <v>64.48353868</v>
      </c>
      <c r="AP14" s="30">
        <f t="shared" ref="AP14:AY14" si="11">AO14</f>
        <v>64.48353868</v>
      </c>
      <c r="AQ14" s="30">
        <f t="shared" si="11"/>
        <v>64.48353868</v>
      </c>
      <c r="AR14" s="30">
        <f t="shared" si="11"/>
        <v>64.48353868</v>
      </c>
      <c r="AS14" s="30">
        <f t="shared" si="11"/>
        <v>64.48353868</v>
      </c>
      <c r="AT14" s="30">
        <f t="shared" si="11"/>
        <v>64.48353868</v>
      </c>
      <c r="AU14" s="30">
        <f t="shared" si="11"/>
        <v>64.48353868</v>
      </c>
      <c r="AV14" s="30">
        <f t="shared" si="11"/>
        <v>64.48353868</v>
      </c>
      <c r="AW14" s="30">
        <f t="shared" si="11"/>
        <v>64.48353868</v>
      </c>
      <c r="AX14" s="30">
        <f t="shared" si="11"/>
        <v>64.48353868</v>
      </c>
      <c r="AY14" s="30">
        <f t="shared" si="11"/>
        <v>64.48353868</v>
      </c>
      <c r="AZ14" s="3"/>
      <c r="BA14" s="3"/>
    </row>
    <row r="15">
      <c r="D15" s="18" t="str">
        <f>'Economist OLD'!F16</f>
        <v>Economist Subscribers</v>
      </c>
      <c r="E15" s="4" t="s">
        <v>41</v>
      </c>
      <c r="F15" s="18" t="str">
        <f>'Economist OLD'!I16</f>
        <v>300x250</v>
      </c>
      <c r="G15" s="31" t="s">
        <v>46</v>
      </c>
      <c r="H15" s="4" t="s">
        <v>44</v>
      </c>
      <c r="I15" s="20">
        <f>'Economist OLD'!S16+P15</f>
        <v>11169.53836</v>
      </c>
      <c r="J15" s="32">
        <f>'Economist OLD'!M16</f>
        <v>134448.4726</v>
      </c>
      <c r="K15" s="2">
        <f>'Economist OLD'!Q16</f>
        <v>60</v>
      </c>
      <c r="L15" s="21">
        <f>'Economist OLD'!AW16</f>
        <v>94.11393083</v>
      </c>
      <c r="M15" s="22">
        <f>'Economist OLD'!AV16</f>
        <v>0.0007</v>
      </c>
      <c r="N15" s="23">
        <v>0.75</v>
      </c>
      <c r="O15" s="24">
        <f>'Economist OLD'!AS16</f>
        <v>445000</v>
      </c>
      <c r="P15" s="25">
        <v>3102.63</v>
      </c>
      <c r="Q15" s="26">
        <f>'Economist OLD'!V16</f>
        <v>920.8592662</v>
      </c>
      <c r="R15" s="26">
        <f t="shared" si="3"/>
        <v>920.8592662</v>
      </c>
      <c r="S15" s="26">
        <f>'Economist OLD'!W16</f>
        <v>920.8592662</v>
      </c>
      <c r="T15" s="26">
        <f>'Economist OLD'!X16</f>
        <v>920.8592662</v>
      </c>
      <c r="U15" s="26">
        <f>'Economist OLD'!Y16</f>
        <v>920.8592662</v>
      </c>
      <c r="V15" s="26">
        <f>'Economist OLD'!Z16</f>
        <v>1193.173368</v>
      </c>
      <c r="W15" s="26">
        <f>'Economist OLD'!AA16</f>
        <v>272.3141019</v>
      </c>
      <c r="X15" s="26">
        <f>'Economist OLD'!AB16</f>
        <v>920.8592662</v>
      </c>
      <c r="Y15" s="26">
        <f>'Economist OLD'!AC16</f>
        <v>732.743735</v>
      </c>
      <c r="Z15" s="26">
        <f>'Economist OLD'!AD16</f>
        <v>214.1533177</v>
      </c>
      <c r="AA15" s="26">
        <f>'Economist OLD'!AE16</f>
        <v>129.3682371</v>
      </c>
      <c r="AB15" s="27">
        <v>51711.0</v>
      </c>
      <c r="AC15" s="28">
        <f>'Economist OLD'!AG16</f>
        <v>15347.65444</v>
      </c>
      <c r="AD15" s="28">
        <f>'Economist OLD'!AH16</f>
        <v>15347.65444</v>
      </c>
      <c r="AE15" s="28">
        <f>'Economist OLD'!AI16</f>
        <v>15347.65444</v>
      </c>
      <c r="AF15" s="28">
        <f>'Economist OLD'!AJ16</f>
        <v>15347.65444</v>
      </c>
      <c r="AG15" s="28">
        <f>'Economist OLD'!AK16</f>
        <v>15347.65444</v>
      </c>
      <c r="AH15" s="28">
        <f>'Economist OLD'!AL16</f>
        <v>19886.2228</v>
      </c>
      <c r="AI15" s="28">
        <f>'Economist OLD'!AM16</f>
        <v>4538.568366</v>
      </c>
      <c r="AJ15" s="28">
        <f>'Economist OLD'!AN16</f>
        <v>15347.65444</v>
      </c>
      <c r="AK15" s="28">
        <f>'Economist OLD'!AO16</f>
        <v>12212.39558</v>
      </c>
      <c r="AL15" s="28">
        <f>'Economist OLD'!AP16</f>
        <v>3569.221962</v>
      </c>
      <c r="AM15" s="28">
        <f>'Economist OLD'!AQ16</f>
        <v>2156.137285</v>
      </c>
      <c r="AN15" s="29">
        <v>36.0</v>
      </c>
      <c r="AO15" s="30">
        <f t="shared" si="4"/>
        <v>8.555811894</v>
      </c>
      <c r="AP15" s="30">
        <f t="shared" ref="AP15:AY15" si="12">AO15</f>
        <v>8.555811894</v>
      </c>
      <c r="AQ15" s="30">
        <f t="shared" si="12"/>
        <v>8.555811894</v>
      </c>
      <c r="AR15" s="30">
        <f t="shared" si="12"/>
        <v>8.555811894</v>
      </c>
      <c r="AS15" s="30">
        <f t="shared" si="12"/>
        <v>8.555811894</v>
      </c>
      <c r="AT15" s="30">
        <f t="shared" si="12"/>
        <v>8.555811894</v>
      </c>
      <c r="AU15" s="30">
        <f t="shared" si="12"/>
        <v>8.555811894</v>
      </c>
      <c r="AV15" s="30">
        <f t="shared" si="12"/>
        <v>8.555811894</v>
      </c>
      <c r="AW15" s="30">
        <f t="shared" si="12"/>
        <v>8.555811894</v>
      </c>
      <c r="AX15" s="30">
        <f t="shared" si="12"/>
        <v>8.555811894</v>
      </c>
      <c r="AY15" s="30">
        <f t="shared" si="12"/>
        <v>8.555811894</v>
      </c>
      <c r="AZ15" s="3"/>
      <c r="BA15" s="3"/>
    </row>
    <row r="16">
      <c r="D16" s="18" t="str">
        <f>'Economist OLD'!F17</f>
        <v>Economist Subscribers</v>
      </c>
      <c r="E16" s="4" t="s">
        <v>41</v>
      </c>
      <c r="F16" s="18" t="str">
        <f>'Economist OLD'!I17</f>
        <v>App Interscroller</v>
      </c>
      <c r="G16" s="31" t="s">
        <v>47</v>
      </c>
      <c r="H16" s="4" t="s">
        <v>44</v>
      </c>
      <c r="I16" s="20">
        <f>'Economist OLD'!S17+P16</f>
        <v>57420</v>
      </c>
      <c r="J16" s="32">
        <f>'Economist OLD'!M17</f>
        <v>574200</v>
      </c>
      <c r="K16" s="2">
        <f>'Economist OLD'!Q17</f>
        <v>100</v>
      </c>
      <c r="L16" s="21">
        <f>'Economist OLD'!AW17</f>
        <v>0</v>
      </c>
      <c r="M16" s="33">
        <f>'Economist OLD'!AV17</f>
        <v>0</v>
      </c>
      <c r="N16" s="23">
        <v>0.75</v>
      </c>
      <c r="O16" s="24">
        <f>'Economist OLD'!AS17</f>
        <v>445000</v>
      </c>
      <c r="P16" s="25">
        <v>0.0</v>
      </c>
      <c r="Q16" s="26">
        <f>'Economist OLD'!V17</f>
        <v>5220</v>
      </c>
      <c r="R16" s="26">
        <f t="shared" si="3"/>
        <v>5220</v>
      </c>
      <c r="S16" s="26">
        <f>'Economist OLD'!W17</f>
        <v>5220</v>
      </c>
      <c r="T16" s="26">
        <f>'Economist OLD'!X17</f>
        <v>5220</v>
      </c>
      <c r="U16" s="26">
        <f>'Economist OLD'!Y17</f>
        <v>5220</v>
      </c>
      <c r="V16" s="26">
        <f>'Economist OLD'!Z17</f>
        <v>0</v>
      </c>
      <c r="W16" s="26">
        <f>'Economist OLD'!AA17</f>
        <v>10440</v>
      </c>
      <c r="X16" s="26">
        <f>'Economist OLD'!AB17</f>
        <v>5220</v>
      </c>
      <c r="Y16" s="26">
        <f>'Economist OLD'!AC17</f>
        <v>5220</v>
      </c>
      <c r="Z16" s="26">
        <f>'Economist OLD'!AD17</f>
        <v>5220</v>
      </c>
      <c r="AA16" s="26">
        <f>'Economist OLD'!AE17</f>
        <v>5220</v>
      </c>
      <c r="AB16" s="27">
        <v>0.0</v>
      </c>
      <c r="AC16" s="28">
        <f>'Economist OLD'!AG17</f>
        <v>52200</v>
      </c>
      <c r="AD16" s="28">
        <f>'Economist OLD'!AH17</f>
        <v>52200</v>
      </c>
      <c r="AE16" s="28">
        <f>'Economist OLD'!AI17</f>
        <v>52200</v>
      </c>
      <c r="AF16" s="28">
        <f>'Economist OLD'!AJ17</f>
        <v>52200</v>
      </c>
      <c r="AG16" s="28">
        <f>'Economist OLD'!AK17</f>
        <v>52200</v>
      </c>
      <c r="AH16" s="28">
        <f>'Economist OLD'!AL17</f>
        <v>0</v>
      </c>
      <c r="AI16" s="28">
        <f>'Economist OLD'!AM17</f>
        <v>104400</v>
      </c>
      <c r="AJ16" s="28">
        <f>'Economist OLD'!AN17</f>
        <v>52200</v>
      </c>
      <c r="AK16" s="28">
        <f>'Economist OLD'!AO17</f>
        <v>52200</v>
      </c>
      <c r="AL16" s="28">
        <f>'Economist OLD'!AP17</f>
        <v>52200</v>
      </c>
      <c r="AM16" s="28">
        <f>'Economist OLD'!AQ17</f>
        <v>52200</v>
      </c>
      <c r="AN16" s="29">
        <v>0.0</v>
      </c>
      <c r="AO16" s="29">
        <v>0.0</v>
      </c>
      <c r="AP16" s="29">
        <v>0.0</v>
      </c>
      <c r="AQ16" s="29">
        <v>0.0</v>
      </c>
      <c r="AR16" s="29">
        <v>0.0</v>
      </c>
      <c r="AS16" s="29">
        <v>0.0</v>
      </c>
      <c r="AT16" s="29">
        <v>0.0</v>
      </c>
      <c r="AU16" s="29">
        <v>0.0</v>
      </c>
      <c r="AV16" s="29">
        <v>0.0</v>
      </c>
      <c r="AW16" s="29">
        <v>0.0</v>
      </c>
      <c r="AX16" s="29">
        <v>0.0</v>
      </c>
      <c r="AY16" s="29">
        <v>0.0</v>
      </c>
      <c r="AZ16" s="3"/>
      <c r="BA16" s="3"/>
    </row>
    <row r="17">
      <c r="D17" s="18" t="str">
        <f>'Economist OLD'!F18</f>
        <v>Science &amp; Technology (COP)</v>
      </c>
      <c r="E17" s="4" t="s">
        <v>48</v>
      </c>
      <c r="F17" s="4" t="s">
        <v>48</v>
      </c>
      <c r="G17" s="31"/>
      <c r="I17" s="20">
        <f>'Economist OLD'!S18+P17</f>
        <v>1486.1949</v>
      </c>
      <c r="J17" s="32">
        <f>'Economist OLD'!M18</f>
        <v>23490</v>
      </c>
      <c r="K17" s="2">
        <f>'Economist OLD'!Q18</f>
        <v>1486.1949</v>
      </c>
      <c r="L17" s="28">
        <f>'Economist OLD'!AW18</f>
        <v>16.443</v>
      </c>
      <c r="M17" s="22">
        <f>'Economist OLD'!AV18</f>
        <v>0.0007</v>
      </c>
      <c r="N17" s="23">
        <v>0.75</v>
      </c>
      <c r="O17" s="24">
        <f>'Economist OLD'!AS18</f>
        <v>445000</v>
      </c>
      <c r="P17" s="25">
        <v>0.0</v>
      </c>
      <c r="Q17" s="26">
        <f>'Economist OLD'!V18</f>
        <v>0</v>
      </c>
      <c r="R17" s="26">
        <f t="shared" si="3"/>
        <v>0</v>
      </c>
      <c r="S17" s="26">
        <f>'Economist OLD'!W18</f>
        <v>0</v>
      </c>
      <c r="T17" s="26">
        <f>'Economist OLD'!X18</f>
        <v>0</v>
      </c>
      <c r="U17" s="26">
        <f>'Economist OLD'!Y18</f>
        <v>0</v>
      </c>
      <c r="V17" s="26">
        <f>'Economist OLD'!Z18</f>
        <v>0</v>
      </c>
      <c r="W17" s="26">
        <f>'Economist OLD'!AA18</f>
        <v>1486.1949</v>
      </c>
      <c r="X17" s="26">
        <f>'Economist OLD'!AB18</f>
        <v>0</v>
      </c>
      <c r="Y17" s="26">
        <f>'Economist OLD'!AC18</f>
        <v>0</v>
      </c>
      <c r="Z17" s="26">
        <f>'Economist OLD'!AD18</f>
        <v>0</v>
      </c>
      <c r="AA17" s="26">
        <f>'Economist OLD'!AE18</f>
        <v>0</v>
      </c>
      <c r="AB17" s="27">
        <v>0.0</v>
      </c>
      <c r="AC17" s="28">
        <f>'Economist OLD'!AG18</f>
        <v>0</v>
      </c>
      <c r="AD17" s="28">
        <f>'Economist OLD'!AH18</f>
        <v>0</v>
      </c>
      <c r="AE17" s="28">
        <f>'Economist OLD'!AI18</f>
        <v>0</v>
      </c>
      <c r="AF17" s="28">
        <f>'Economist OLD'!AJ18</f>
        <v>0</v>
      </c>
      <c r="AG17" s="28">
        <f>'Economist OLD'!AK18</f>
        <v>0</v>
      </c>
      <c r="AH17" s="28">
        <f>'Economist OLD'!AL18</f>
        <v>0</v>
      </c>
      <c r="AI17" s="28">
        <f>'Economist OLD'!AM18</f>
        <v>23490</v>
      </c>
      <c r="AJ17" s="28">
        <f>'Economist OLD'!AN18</f>
        <v>0</v>
      </c>
      <c r="AK17" s="28">
        <f>'Economist OLD'!AO18</f>
        <v>0</v>
      </c>
      <c r="AL17" s="28">
        <f>'Economist OLD'!AP18</f>
        <v>0</v>
      </c>
      <c r="AM17" s="28">
        <f>'Economist OLD'!AQ18</f>
        <v>0</v>
      </c>
      <c r="AN17" s="29">
        <v>0.0</v>
      </c>
      <c r="AO17" s="30">
        <f t="shared" ref="AO17:AO20" si="14">L17/11</f>
        <v>1.494818182</v>
      </c>
      <c r="AP17" s="30">
        <f t="shared" ref="AP17:AY17" si="13">AO17</f>
        <v>1.494818182</v>
      </c>
      <c r="AQ17" s="30">
        <f t="shared" si="13"/>
        <v>1.494818182</v>
      </c>
      <c r="AR17" s="30">
        <f t="shared" si="13"/>
        <v>1.494818182</v>
      </c>
      <c r="AS17" s="30">
        <f t="shared" si="13"/>
        <v>1.494818182</v>
      </c>
      <c r="AT17" s="30">
        <f t="shared" si="13"/>
        <v>1.494818182</v>
      </c>
      <c r="AU17" s="30">
        <f t="shared" si="13"/>
        <v>1.494818182</v>
      </c>
      <c r="AV17" s="30">
        <f t="shared" si="13"/>
        <v>1.494818182</v>
      </c>
      <c r="AW17" s="30">
        <f t="shared" si="13"/>
        <v>1.494818182</v>
      </c>
      <c r="AX17" s="30">
        <f t="shared" si="13"/>
        <v>1.494818182</v>
      </c>
      <c r="AY17" s="30">
        <f t="shared" si="13"/>
        <v>1.494818182</v>
      </c>
      <c r="AZ17" s="3"/>
      <c r="BA17" s="3"/>
    </row>
    <row r="18">
      <c r="D18" s="18" t="str">
        <f>'Economist OLD'!F19</f>
        <v>Science &amp; Technology (COP)</v>
      </c>
      <c r="E18" s="4" t="s">
        <v>48</v>
      </c>
      <c r="F18" s="4" t="s">
        <v>48</v>
      </c>
      <c r="G18" s="31"/>
      <c r="I18" s="20">
        <f>'Economist OLD'!S19+P18</f>
        <v>1486.1949</v>
      </c>
      <c r="J18" s="32">
        <f>'Economist OLD'!M19</f>
        <v>23490</v>
      </c>
      <c r="K18" s="2">
        <f>'Economist OLD'!Q19</f>
        <v>1486.1949</v>
      </c>
      <c r="L18" s="28">
        <f>'Economist OLD'!AW19</f>
        <v>16.443</v>
      </c>
      <c r="M18" s="22">
        <f>'Economist OLD'!AV19</f>
        <v>0.0007</v>
      </c>
      <c r="N18" s="23">
        <v>0.75</v>
      </c>
      <c r="O18" s="24">
        <f>'Economist OLD'!AS19</f>
        <v>445000</v>
      </c>
      <c r="P18" s="25">
        <v>0.0</v>
      </c>
      <c r="Q18" s="26">
        <f>'Economist OLD'!V19</f>
        <v>0</v>
      </c>
      <c r="R18" s="26">
        <f t="shared" si="3"/>
        <v>0</v>
      </c>
      <c r="S18" s="26">
        <f>'Economist OLD'!W19</f>
        <v>0</v>
      </c>
      <c r="T18" s="26">
        <f>'Economist OLD'!X19</f>
        <v>0</v>
      </c>
      <c r="U18" s="26">
        <f>'Economist OLD'!Y19</f>
        <v>0</v>
      </c>
      <c r="V18" s="26">
        <f>'Economist OLD'!Z19</f>
        <v>0</v>
      </c>
      <c r="W18" s="26">
        <f>'Economist OLD'!AA19</f>
        <v>1486.1949</v>
      </c>
      <c r="X18" s="26">
        <f>'Economist OLD'!AB19</f>
        <v>0</v>
      </c>
      <c r="Y18" s="26">
        <f>'Economist OLD'!AC19</f>
        <v>0</v>
      </c>
      <c r="Z18" s="26">
        <f>'Economist OLD'!AD19</f>
        <v>0</v>
      </c>
      <c r="AA18" s="26">
        <f>'Economist OLD'!AE19</f>
        <v>0</v>
      </c>
      <c r="AB18" s="27">
        <v>0.0</v>
      </c>
      <c r="AC18" s="28">
        <f>'Economist OLD'!AG19</f>
        <v>0</v>
      </c>
      <c r="AD18" s="28">
        <f>'Economist OLD'!AH19</f>
        <v>0</v>
      </c>
      <c r="AE18" s="28">
        <f>'Economist OLD'!AI19</f>
        <v>0</v>
      </c>
      <c r="AF18" s="28">
        <f>'Economist OLD'!AJ19</f>
        <v>0</v>
      </c>
      <c r="AG18" s="28">
        <f>'Economist OLD'!AK19</f>
        <v>0</v>
      </c>
      <c r="AH18" s="28">
        <f>'Economist OLD'!AL19</f>
        <v>0</v>
      </c>
      <c r="AI18" s="28">
        <f>'Economist OLD'!AM19</f>
        <v>23490</v>
      </c>
      <c r="AJ18" s="28">
        <f>'Economist OLD'!AN19</f>
        <v>0</v>
      </c>
      <c r="AK18" s="28">
        <f>'Economist OLD'!AO19</f>
        <v>0</v>
      </c>
      <c r="AL18" s="28">
        <f>'Economist OLD'!AP19</f>
        <v>0</v>
      </c>
      <c r="AM18" s="28">
        <f>'Economist OLD'!AQ19</f>
        <v>0</v>
      </c>
      <c r="AN18" s="29">
        <v>0.0</v>
      </c>
      <c r="AO18" s="30">
        <f t="shared" si="14"/>
        <v>1.494818182</v>
      </c>
      <c r="AP18" s="30">
        <f t="shared" ref="AP18:AY18" si="15">AO18</f>
        <v>1.494818182</v>
      </c>
      <c r="AQ18" s="30">
        <f t="shared" si="15"/>
        <v>1.494818182</v>
      </c>
      <c r="AR18" s="30">
        <f t="shared" si="15"/>
        <v>1.494818182</v>
      </c>
      <c r="AS18" s="30">
        <f t="shared" si="15"/>
        <v>1.494818182</v>
      </c>
      <c r="AT18" s="30">
        <f t="shared" si="15"/>
        <v>1.494818182</v>
      </c>
      <c r="AU18" s="30">
        <f t="shared" si="15"/>
        <v>1.494818182</v>
      </c>
      <c r="AV18" s="30">
        <f t="shared" si="15"/>
        <v>1.494818182</v>
      </c>
      <c r="AW18" s="30">
        <f t="shared" si="15"/>
        <v>1.494818182</v>
      </c>
      <c r="AX18" s="30">
        <f t="shared" si="15"/>
        <v>1.494818182</v>
      </c>
      <c r="AY18" s="30">
        <f t="shared" si="15"/>
        <v>1.494818182</v>
      </c>
      <c r="AZ18" s="3"/>
      <c r="BA18" s="3"/>
    </row>
    <row r="19">
      <c r="D19" s="18" t="str">
        <f>'Economist OLD'!F20</f>
        <v>Science &amp; Technology (COP)</v>
      </c>
      <c r="E19" s="4" t="s">
        <v>48</v>
      </c>
      <c r="F19" s="4" t="s">
        <v>48</v>
      </c>
      <c r="G19" s="31"/>
      <c r="I19" s="20">
        <f>'Economist OLD'!S20+P19</f>
        <v>1486.1949</v>
      </c>
      <c r="J19" s="32">
        <f>'Economist OLD'!M20</f>
        <v>23490</v>
      </c>
      <c r="K19" s="2">
        <f>'Economist OLD'!Q20</f>
        <v>1486.1949</v>
      </c>
      <c r="L19" s="28">
        <f>'Economist OLD'!AW20</f>
        <v>16.443</v>
      </c>
      <c r="M19" s="22">
        <f>'Economist OLD'!AV20</f>
        <v>0.0007</v>
      </c>
      <c r="N19" s="23">
        <v>0.75</v>
      </c>
      <c r="O19" s="24">
        <f>'Economist OLD'!AS20</f>
        <v>445000</v>
      </c>
      <c r="P19" s="25">
        <v>0.0</v>
      </c>
      <c r="Q19" s="26">
        <f>'Economist OLD'!V20</f>
        <v>0</v>
      </c>
      <c r="R19" s="26">
        <f t="shared" si="3"/>
        <v>0</v>
      </c>
      <c r="S19" s="26">
        <f>'Economist OLD'!W20</f>
        <v>0</v>
      </c>
      <c r="T19" s="26">
        <f>'Economist OLD'!X20</f>
        <v>0</v>
      </c>
      <c r="U19" s="26">
        <f>'Economist OLD'!Y20</f>
        <v>0</v>
      </c>
      <c r="V19" s="26">
        <f>'Economist OLD'!Z20</f>
        <v>0</v>
      </c>
      <c r="W19" s="26">
        <f>'Economist OLD'!AA20</f>
        <v>0</v>
      </c>
      <c r="X19" s="26">
        <f>'Economist OLD'!AB20</f>
        <v>0</v>
      </c>
      <c r="Y19" s="26">
        <f>'Economist OLD'!AC20</f>
        <v>1486.1949</v>
      </c>
      <c r="Z19" s="26">
        <f>'Economist OLD'!AD20</f>
        <v>0</v>
      </c>
      <c r="AA19" s="26">
        <f>'Economist OLD'!AE20</f>
        <v>0</v>
      </c>
      <c r="AB19" s="27">
        <v>0.0</v>
      </c>
      <c r="AC19" s="28">
        <f>'Economist OLD'!AG20</f>
        <v>0</v>
      </c>
      <c r="AD19" s="28">
        <f>'Economist OLD'!AH20</f>
        <v>0</v>
      </c>
      <c r="AE19" s="28">
        <f>'Economist OLD'!AI20</f>
        <v>0</v>
      </c>
      <c r="AF19" s="28">
        <f>'Economist OLD'!AJ20</f>
        <v>0</v>
      </c>
      <c r="AG19" s="28">
        <f>'Economist OLD'!AK20</f>
        <v>0</v>
      </c>
      <c r="AH19" s="28">
        <f>'Economist OLD'!AL20</f>
        <v>0</v>
      </c>
      <c r="AI19" s="28">
        <f>'Economist OLD'!AM20</f>
        <v>0</v>
      </c>
      <c r="AJ19" s="28">
        <f>'Economist OLD'!AN20</f>
        <v>0</v>
      </c>
      <c r="AK19" s="28">
        <f>'Economist OLD'!AO20</f>
        <v>23490</v>
      </c>
      <c r="AL19" s="28">
        <f>'Economist OLD'!AP20</f>
        <v>0</v>
      </c>
      <c r="AM19" s="28">
        <f>'Economist OLD'!AQ20</f>
        <v>0</v>
      </c>
      <c r="AN19" s="29">
        <v>0.0</v>
      </c>
      <c r="AO19" s="30">
        <f t="shared" si="14"/>
        <v>1.494818182</v>
      </c>
      <c r="AP19" s="30">
        <f t="shared" ref="AP19:AY19" si="16">AO19</f>
        <v>1.494818182</v>
      </c>
      <c r="AQ19" s="30">
        <f t="shared" si="16"/>
        <v>1.494818182</v>
      </c>
      <c r="AR19" s="30">
        <f t="shared" si="16"/>
        <v>1.494818182</v>
      </c>
      <c r="AS19" s="30">
        <f t="shared" si="16"/>
        <v>1.494818182</v>
      </c>
      <c r="AT19" s="30">
        <f t="shared" si="16"/>
        <v>1.494818182</v>
      </c>
      <c r="AU19" s="30">
        <f t="shared" si="16"/>
        <v>1.494818182</v>
      </c>
      <c r="AV19" s="30">
        <f t="shared" si="16"/>
        <v>1.494818182</v>
      </c>
      <c r="AW19" s="30">
        <f t="shared" si="16"/>
        <v>1.494818182</v>
      </c>
      <c r="AX19" s="30">
        <f t="shared" si="16"/>
        <v>1.494818182</v>
      </c>
      <c r="AY19" s="30">
        <f t="shared" si="16"/>
        <v>1.494818182</v>
      </c>
      <c r="AZ19" s="3"/>
      <c r="BA19" s="3"/>
    </row>
    <row r="20">
      <c r="D20" s="18" t="str">
        <f>'Economist OLD'!F21</f>
        <v>Business &amp; Finance (Davos)</v>
      </c>
      <c r="E20" s="4" t="s">
        <v>48</v>
      </c>
      <c r="F20" s="4" t="s">
        <v>48</v>
      </c>
      <c r="G20" s="31"/>
      <c r="I20" s="20">
        <f>'Economist OLD'!S21+P20</f>
        <v>6253.125</v>
      </c>
      <c r="J20" s="32">
        <f>'Economist OLD'!M21</f>
        <v>100050</v>
      </c>
      <c r="K20" s="2">
        <f>'Economist OLD'!Q21</f>
        <v>6253.125</v>
      </c>
      <c r="L20" s="28">
        <f>'Economist OLD'!AW21</f>
        <v>70.035</v>
      </c>
      <c r="M20" s="22">
        <f>'Economist OLD'!AV21</f>
        <v>0.0007</v>
      </c>
      <c r="N20" s="23">
        <v>0.75</v>
      </c>
      <c r="O20" s="24">
        <f>'Economist OLD'!AS21</f>
        <v>445000</v>
      </c>
      <c r="P20" s="25">
        <v>0.0</v>
      </c>
      <c r="Q20" s="26">
        <f>'Economist OLD'!V21</f>
        <v>0</v>
      </c>
      <c r="R20" s="26">
        <f t="shared" si="3"/>
        <v>0</v>
      </c>
      <c r="S20" s="26">
        <f>'Economist OLD'!W21</f>
        <v>0</v>
      </c>
      <c r="T20" s="26">
        <f>'Economist OLD'!X21</f>
        <v>0</v>
      </c>
      <c r="U20" s="26">
        <f>'Economist OLD'!Y21</f>
        <v>0</v>
      </c>
      <c r="V20" s="26">
        <f>'Economist OLD'!Z21</f>
        <v>0</v>
      </c>
      <c r="W20" s="26">
        <f>'Economist OLD'!AA21</f>
        <v>0</v>
      </c>
      <c r="X20" s="26">
        <f>'Economist OLD'!AB21</f>
        <v>0</v>
      </c>
      <c r="Y20" s="26">
        <f>'Economist OLD'!AC21</f>
        <v>0</v>
      </c>
      <c r="Z20" s="26">
        <f>'Economist OLD'!AD21</f>
        <v>0</v>
      </c>
      <c r="AA20" s="26">
        <f>'Economist OLD'!AE21</f>
        <v>6253.125</v>
      </c>
      <c r="AB20" s="27">
        <v>0.0</v>
      </c>
      <c r="AC20" s="28">
        <f>'Economist OLD'!AG21</f>
        <v>0</v>
      </c>
      <c r="AD20" s="28">
        <f>'Economist OLD'!AH21</f>
        <v>0</v>
      </c>
      <c r="AE20" s="28">
        <f>'Economist OLD'!AI21</f>
        <v>0</v>
      </c>
      <c r="AF20" s="28">
        <f>'Economist OLD'!AJ21</f>
        <v>0</v>
      </c>
      <c r="AG20" s="28">
        <f>'Economist OLD'!AK21</f>
        <v>0</v>
      </c>
      <c r="AH20" s="28">
        <f>'Economist OLD'!AL21</f>
        <v>0</v>
      </c>
      <c r="AI20" s="28">
        <f>'Economist OLD'!AM21</f>
        <v>0</v>
      </c>
      <c r="AJ20" s="28">
        <f>'Economist OLD'!AN21</f>
        <v>0</v>
      </c>
      <c r="AK20" s="28">
        <f>'Economist OLD'!AO21</f>
        <v>0</v>
      </c>
      <c r="AL20" s="28">
        <f>'Economist OLD'!AP21</f>
        <v>0</v>
      </c>
      <c r="AM20" s="28">
        <f>'Economist OLD'!AQ21</f>
        <v>100050</v>
      </c>
      <c r="AN20" s="29">
        <v>0.0</v>
      </c>
      <c r="AO20" s="30">
        <f t="shared" si="14"/>
        <v>6.366818182</v>
      </c>
      <c r="AP20" s="30">
        <f t="shared" ref="AP20:AY20" si="17">AO20</f>
        <v>6.366818182</v>
      </c>
      <c r="AQ20" s="30">
        <f t="shared" si="17"/>
        <v>6.366818182</v>
      </c>
      <c r="AR20" s="30">
        <f t="shared" si="17"/>
        <v>6.366818182</v>
      </c>
      <c r="AS20" s="30">
        <f t="shared" si="17"/>
        <v>6.366818182</v>
      </c>
      <c r="AT20" s="30">
        <f t="shared" si="17"/>
        <v>6.366818182</v>
      </c>
      <c r="AU20" s="30">
        <f t="shared" si="17"/>
        <v>6.366818182</v>
      </c>
      <c r="AV20" s="30">
        <f t="shared" si="17"/>
        <v>6.366818182</v>
      </c>
      <c r="AW20" s="30">
        <f t="shared" si="17"/>
        <v>6.366818182</v>
      </c>
      <c r="AX20" s="30">
        <f t="shared" si="17"/>
        <v>6.366818182</v>
      </c>
      <c r="AY20" s="30">
        <f t="shared" si="17"/>
        <v>6.366818182</v>
      </c>
      <c r="AZ20" s="3"/>
      <c r="BA20" s="3"/>
    </row>
    <row r="21">
      <c r="A21" s="34"/>
      <c r="C21" s="35" t="s">
        <v>49</v>
      </c>
      <c r="D21" s="36"/>
      <c r="E21" s="36"/>
      <c r="F21" s="36"/>
      <c r="G21" s="37"/>
      <c r="H21" s="36"/>
      <c r="I21" s="38">
        <f t="shared" ref="I21:J21" si="18">SUM(I6:I20)</f>
        <v>144375.0108</v>
      </c>
      <c r="J21" s="39">
        <f t="shared" si="18"/>
        <v>2145492.331</v>
      </c>
      <c r="K21" s="40"/>
      <c r="L21" s="39">
        <f>SUM(L6:L20)</f>
        <v>1969.735249</v>
      </c>
      <c r="M21" s="36"/>
      <c r="N21" s="41"/>
      <c r="O21" s="36"/>
      <c r="P21" s="42"/>
      <c r="Q21" s="42"/>
      <c r="R21" s="42"/>
      <c r="S21" s="42"/>
      <c r="T21" s="42"/>
      <c r="U21" s="42"/>
      <c r="V21" s="42"/>
      <c r="W21" s="42"/>
      <c r="X21" s="42"/>
      <c r="Y21" s="42"/>
      <c r="Z21" s="42"/>
      <c r="AA21" s="42"/>
      <c r="AB21" s="43"/>
      <c r="AC21" s="43"/>
      <c r="AD21" s="43"/>
      <c r="AE21" s="43"/>
      <c r="AF21" s="43"/>
      <c r="AG21" s="43"/>
      <c r="AH21" s="43"/>
      <c r="AI21" s="43"/>
      <c r="AJ21" s="43"/>
      <c r="AK21" s="43"/>
      <c r="AL21" s="43"/>
      <c r="AM21" s="43"/>
      <c r="AN21" s="44"/>
      <c r="AO21" s="44"/>
      <c r="AP21" s="44"/>
      <c r="AQ21" s="44"/>
      <c r="AR21" s="44"/>
      <c r="AS21" s="44"/>
      <c r="AT21" s="44"/>
      <c r="AU21" s="44"/>
      <c r="AV21" s="44"/>
      <c r="AW21" s="44"/>
      <c r="AX21" s="44"/>
      <c r="AY21" s="44"/>
      <c r="AZ21" s="45"/>
      <c r="BA21" s="45"/>
    </row>
    <row r="22">
      <c r="C22" s="17" t="str">
        <f>'Economist OLD'!B22</f>
        <v>North America 0 CA</v>
      </c>
      <c r="D22" s="18" t="str">
        <f>'Economist OLD'!F23</f>
        <v> C0Level + Custom audience targeting companies 5,000+</v>
      </c>
      <c r="E22" s="4" t="s">
        <v>30</v>
      </c>
      <c r="F22" s="4" t="s">
        <v>31</v>
      </c>
      <c r="G22" s="19" t="s">
        <v>50</v>
      </c>
      <c r="H22" s="4" t="s">
        <v>51</v>
      </c>
      <c r="I22" s="20">
        <f>'Economist OLD'!S23+P22</f>
        <v>3599.791671</v>
      </c>
      <c r="J22" s="32">
        <f>'Economist OLD'!M23</f>
        <v>72465.40926</v>
      </c>
      <c r="K22" s="2">
        <f>'Economist OLD'!Q23</f>
        <v>49.676</v>
      </c>
      <c r="L22" s="21">
        <f>'Economist OLD'!AW23</f>
        <v>50.72578648</v>
      </c>
      <c r="M22" s="22">
        <f>'Economist OLD'!AV23</f>
        <v>0.0007</v>
      </c>
      <c r="N22" s="23">
        <v>0.75</v>
      </c>
      <c r="O22" s="32">
        <f>'Economist OLD'!AS23</f>
        <v>64600</v>
      </c>
      <c r="P22" s="25">
        <v>0.0</v>
      </c>
      <c r="Q22" s="26">
        <f>'Economist OLD'!U23</f>
        <v>359.9009683</v>
      </c>
      <c r="R22" s="26">
        <f>'Economist OLD'!V23</f>
        <v>359.9009683</v>
      </c>
      <c r="S22" s="26">
        <f>'Economist OLD'!W23</f>
        <v>359.9009683</v>
      </c>
      <c r="T22" s="26">
        <f>'Economist OLD'!X23</f>
        <v>359.9009683</v>
      </c>
      <c r="U22" s="26">
        <f>'Economist OLD'!Y23</f>
        <v>359.9009683</v>
      </c>
      <c r="V22" s="26">
        <f>'Economist OLD'!Z23</f>
        <v>359.9009683</v>
      </c>
      <c r="W22" s="26">
        <f>'Economist OLD'!AA23</f>
        <v>312.5613739</v>
      </c>
      <c r="X22" s="26">
        <f>'Economist OLD'!AB23</f>
        <v>359.9009683</v>
      </c>
      <c r="Y22" s="26">
        <f>'Economist OLD'!AC23</f>
        <v>336.2311711</v>
      </c>
      <c r="Z22" s="26">
        <f>'Economist OLD'!AD23</f>
        <v>171.3814135</v>
      </c>
      <c r="AA22" s="26">
        <f>'Economist OLD'!AE23</f>
        <v>260.3109343</v>
      </c>
      <c r="AB22" s="27">
        <v>0.0</v>
      </c>
      <c r="AC22" s="28">
        <f>'Economist OLD'!AG23</f>
        <v>7244.96675</v>
      </c>
      <c r="AD22" s="28">
        <f>'Economist OLD'!AH23</f>
        <v>7244.96675</v>
      </c>
      <c r="AE22" s="28">
        <f>'Economist OLD'!AI23</f>
        <v>7244.96675</v>
      </c>
      <c r="AF22" s="28">
        <f>'Economist OLD'!AJ23</f>
        <v>7244.96675</v>
      </c>
      <c r="AG22" s="28">
        <f>'Economist OLD'!AK23</f>
        <v>7244.96675</v>
      </c>
      <c r="AH22" s="28">
        <f>'Economist OLD'!AL23</f>
        <v>7244.96675</v>
      </c>
      <c r="AI22" s="28">
        <f>'Economist OLD'!AM23</f>
        <v>6291.999636</v>
      </c>
      <c r="AJ22" s="28">
        <f>'Economist OLD'!AN23</f>
        <v>7244.96675</v>
      </c>
      <c r="AK22" s="28">
        <f>'Economist OLD'!AO23</f>
        <v>6768.483193</v>
      </c>
      <c r="AL22" s="28">
        <f>'Economist OLD'!AP23</f>
        <v>3449.984167</v>
      </c>
      <c r="AM22" s="28">
        <f>'Economist OLD'!AQ23</f>
        <v>5240.175021</v>
      </c>
      <c r="AN22" s="29">
        <v>0.0</v>
      </c>
      <c r="AO22" s="46">
        <f t="shared" ref="AO22:AO24" si="20">L22/11</f>
        <v>4.611435135</v>
      </c>
      <c r="AP22" s="30">
        <f t="shared" ref="AP22:AY22" si="19">AO22</f>
        <v>4.611435135</v>
      </c>
      <c r="AQ22" s="30">
        <f t="shared" si="19"/>
        <v>4.611435135</v>
      </c>
      <c r="AR22" s="30">
        <f t="shared" si="19"/>
        <v>4.611435135</v>
      </c>
      <c r="AS22" s="30">
        <f t="shared" si="19"/>
        <v>4.611435135</v>
      </c>
      <c r="AT22" s="30">
        <f t="shared" si="19"/>
        <v>4.611435135</v>
      </c>
      <c r="AU22" s="30">
        <f t="shared" si="19"/>
        <v>4.611435135</v>
      </c>
      <c r="AV22" s="30">
        <f t="shared" si="19"/>
        <v>4.611435135</v>
      </c>
      <c r="AW22" s="30">
        <f t="shared" si="19"/>
        <v>4.611435135</v>
      </c>
      <c r="AX22" s="30">
        <f t="shared" si="19"/>
        <v>4.611435135</v>
      </c>
      <c r="AY22" s="30">
        <f t="shared" si="19"/>
        <v>4.611435135</v>
      </c>
      <c r="AZ22" s="3"/>
      <c r="BA22" s="3"/>
    </row>
    <row r="23">
      <c r="D23" s="18" t="str">
        <f>'Economist OLD'!F24</f>
        <v> C0Level + Custom audience targeting companies 5,000+</v>
      </c>
      <c r="E23" s="4" t="s">
        <v>30</v>
      </c>
      <c r="F23" s="18" t="str">
        <f>'Economist OLD'!I24</f>
        <v>300x600</v>
      </c>
      <c r="G23" s="31" t="s">
        <v>52</v>
      </c>
      <c r="H23" s="4" t="s">
        <v>51</v>
      </c>
      <c r="I23" s="20">
        <f>'Economist OLD'!S24+P23</f>
        <v>2560.828589</v>
      </c>
      <c r="J23" s="32">
        <f>'Economist OLD'!M24</f>
        <v>55336.08276</v>
      </c>
      <c r="K23" s="2">
        <f>'Economist OLD'!Q24</f>
        <v>41.92</v>
      </c>
      <c r="L23" s="21">
        <f>'Economist OLD'!AW24</f>
        <v>27.66804138</v>
      </c>
      <c r="M23" s="22">
        <f>'Economist OLD'!AV24</f>
        <v>0.0005</v>
      </c>
      <c r="N23" s="23">
        <v>0.75</v>
      </c>
      <c r="O23" s="32">
        <f>'Economist OLD'!AS24</f>
        <v>64600</v>
      </c>
      <c r="P23" s="25">
        <v>241.14</v>
      </c>
      <c r="Q23" s="26">
        <f>'Economist OLD'!U24</f>
        <v>231.918468</v>
      </c>
      <c r="R23" s="26">
        <f>'Economist OLD'!V24</f>
        <v>231.918468</v>
      </c>
      <c r="S23" s="26">
        <f>'Economist OLD'!W24</f>
        <v>231.918468</v>
      </c>
      <c r="T23" s="26">
        <f>'Economist OLD'!X24</f>
        <v>231.918468</v>
      </c>
      <c r="U23" s="26">
        <f>'Economist OLD'!Y24</f>
        <v>231.918468</v>
      </c>
      <c r="V23" s="26">
        <f>'Economist OLD'!Z24</f>
        <v>231.918468</v>
      </c>
      <c r="W23" s="26">
        <f>'Economist OLD'!AA24</f>
        <v>201.4130591</v>
      </c>
      <c r="X23" s="26">
        <f>'Economist OLD'!AB24</f>
        <v>231.918468</v>
      </c>
      <c r="Y23" s="26">
        <f>'Economist OLD'!AC24</f>
        <v>216.6657635</v>
      </c>
      <c r="Z23" s="26">
        <f>'Economist OLD'!AD24</f>
        <v>110.4373657</v>
      </c>
      <c r="AA23" s="26">
        <f>'Economist OLD'!AE24</f>
        <v>167.743125</v>
      </c>
      <c r="AB23" s="27">
        <v>5752.0</v>
      </c>
      <c r="AC23" s="28">
        <f>'Economist OLD'!AG24</f>
        <v>5532.406202</v>
      </c>
      <c r="AD23" s="28">
        <f>'Economist OLD'!AH24</f>
        <v>5532.406202</v>
      </c>
      <c r="AE23" s="28">
        <f>'Economist OLD'!AI24</f>
        <v>5532.406202</v>
      </c>
      <c r="AF23" s="28">
        <f>'Economist OLD'!AJ24</f>
        <v>5532.406202</v>
      </c>
      <c r="AG23" s="28">
        <f>'Economist OLD'!AK24</f>
        <v>5532.406202</v>
      </c>
      <c r="AH23" s="28">
        <f>'Economist OLD'!AL24</f>
        <v>5532.406202</v>
      </c>
      <c r="AI23" s="28">
        <f>'Economist OLD'!AM24</f>
        <v>4804.700837</v>
      </c>
      <c r="AJ23" s="28">
        <f>'Economist OLD'!AN24</f>
        <v>5532.406202</v>
      </c>
      <c r="AK23" s="28">
        <f>'Economist OLD'!AO24</f>
        <v>5168.55352</v>
      </c>
      <c r="AL23" s="28">
        <f>'Economist OLD'!AP24</f>
        <v>2634.479144</v>
      </c>
      <c r="AM23" s="28">
        <f>'Economist OLD'!AQ24</f>
        <v>4001.505844</v>
      </c>
      <c r="AN23" s="29">
        <v>3.0</v>
      </c>
      <c r="AO23" s="46">
        <f t="shared" si="20"/>
        <v>2.515276489</v>
      </c>
      <c r="AP23" s="30">
        <f t="shared" ref="AP23:AY23" si="21">AO23</f>
        <v>2.515276489</v>
      </c>
      <c r="AQ23" s="30">
        <f t="shared" si="21"/>
        <v>2.515276489</v>
      </c>
      <c r="AR23" s="30">
        <f t="shared" si="21"/>
        <v>2.515276489</v>
      </c>
      <c r="AS23" s="30">
        <f t="shared" si="21"/>
        <v>2.515276489</v>
      </c>
      <c r="AT23" s="30">
        <f t="shared" si="21"/>
        <v>2.515276489</v>
      </c>
      <c r="AU23" s="30">
        <f t="shared" si="21"/>
        <v>2.515276489</v>
      </c>
      <c r="AV23" s="30">
        <f t="shared" si="21"/>
        <v>2.515276489</v>
      </c>
      <c r="AW23" s="30">
        <f t="shared" si="21"/>
        <v>2.515276489</v>
      </c>
      <c r="AX23" s="30">
        <f t="shared" si="21"/>
        <v>2.515276489</v>
      </c>
      <c r="AY23" s="30">
        <f t="shared" si="21"/>
        <v>2.515276489</v>
      </c>
      <c r="AZ23" s="3"/>
      <c r="BA23" s="3"/>
    </row>
    <row r="24">
      <c r="D24" s="18" t="str">
        <f>'Economist OLD'!F25</f>
        <v> C0Level + Custom audience targeting companies 5,000+</v>
      </c>
      <c r="E24" s="4" t="s">
        <v>30</v>
      </c>
      <c r="F24" s="18" t="str">
        <f>'Economist OLD'!I25</f>
        <v>Interscroller</v>
      </c>
      <c r="G24" s="31" t="s">
        <v>53</v>
      </c>
      <c r="H24" s="4" t="s">
        <v>51</v>
      </c>
      <c r="I24" s="20">
        <f>'Economist OLD'!S25+P24</f>
        <v>3839.374263</v>
      </c>
      <c r="J24" s="32">
        <f>'Economist OLD'!M25</f>
        <v>88303.77535</v>
      </c>
      <c r="K24" s="2">
        <f>'Economist OLD'!Q25</f>
        <v>41.92</v>
      </c>
      <c r="L24" s="21">
        <f>'Economist OLD'!AW25</f>
        <v>264.9113261</v>
      </c>
      <c r="M24" s="22">
        <f>'Economist OLD'!AV25</f>
        <v>0.003</v>
      </c>
      <c r="N24" s="23">
        <v>0.75</v>
      </c>
      <c r="O24" s="32">
        <f>'Economist OLD'!AS25</f>
        <v>64600</v>
      </c>
      <c r="P24" s="25">
        <v>137.68</v>
      </c>
      <c r="Q24" s="26">
        <f>'Economist OLD'!U25</f>
        <v>370.0890138</v>
      </c>
      <c r="R24" s="26">
        <f>'Economist OLD'!V25</f>
        <v>370.0890138</v>
      </c>
      <c r="S24" s="26">
        <f>'Economist OLD'!W25</f>
        <v>370.0890138</v>
      </c>
      <c r="T24" s="26">
        <f>'Economist OLD'!X25</f>
        <v>370.0890138</v>
      </c>
      <c r="U24" s="26">
        <f>'Economist OLD'!Y25</f>
        <v>370.0890138</v>
      </c>
      <c r="V24" s="26">
        <f>'Economist OLD'!Z25</f>
        <v>370.0890138</v>
      </c>
      <c r="W24" s="26">
        <f>'Economist OLD'!AA25</f>
        <v>321.4093343</v>
      </c>
      <c r="X24" s="26">
        <f>'Economist OLD'!AB25</f>
        <v>370.0890138</v>
      </c>
      <c r="Y24" s="26">
        <f>'Economist OLD'!AC25</f>
        <v>345.7491741</v>
      </c>
      <c r="Z24" s="26">
        <f>'Economist OLD'!AD25</f>
        <v>176.2328637</v>
      </c>
      <c r="AA24" s="26">
        <f>'Economist OLD'!AE25</f>
        <v>267.6797938</v>
      </c>
      <c r="AB24" s="27">
        <v>3284.0</v>
      </c>
      <c r="AC24" s="28">
        <f>'Economist OLD'!AG25</f>
        <v>8828.4593</v>
      </c>
      <c r="AD24" s="28">
        <f>'Economist OLD'!AH25</f>
        <v>8828.4593</v>
      </c>
      <c r="AE24" s="28">
        <f>'Economist OLD'!AI25</f>
        <v>8828.4593</v>
      </c>
      <c r="AF24" s="28">
        <f>'Economist OLD'!AJ25</f>
        <v>8828.4593</v>
      </c>
      <c r="AG24" s="28">
        <f>'Economist OLD'!AK25</f>
        <v>8828.4593</v>
      </c>
      <c r="AH24" s="28">
        <f>'Economist OLD'!AL25</f>
        <v>8828.4593</v>
      </c>
      <c r="AI24" s="28">
        <f>'Economist OLD'!AM25</f>
        <v>7667.207403</v>
      </c>
      <c r="AJ24" s="28">
        <f>'Economist OLD'!AN25</f>
        <v>8828.4593</v>
      </c>
      <c r="AK24" s="28">
        <f>'Economist OLD'!AO25</f>
        <v>8247.833351</v>
      </c>
      <c r="AL24" s="28">
        <f>'Economist OLD'!AP25</f>
        <v>4204.028238</v>
      </c>
      <c r="AM24" s="28">
        <f>'Economist OLD'!AQ25</f>
        <v>6385.491265</v>
      </c>
      <c r="AN24" s="29">
        <v>10.0</v>
      </c>
      <c r="AO24" s="46">
        <f t="shared" si="20"/>
        <v>24.08284782</v>
      </c>
      <c r="AP24" s="30">
        <f t="shared" ref="AP24:AY24" si="22">AO24</f>
        <v>24.08284782</v>
      </c>
      <c r="AQ24" s="30">
        <f t="shared" si="22"/>
        <v>24.08284782</v>
      </c>
      <c r="AR24" s="30">
        <f t="shared" si="22"/>
        <v>24.08284782</v>
      </c>
      <c r="AS24" s="30">
        <f t="shared" si="22"/>
        <v>24.08284782</v>
      </c>
      <c r="AT24" s="30">
        <f t="shared" si="22"/>
        <v>24.08284782</v>
      </c>
      <c r="AU24" s="30">
        <f t="shared" si="22"/>
        <v>24.08284782</v>
      </c>
      <c r="AV24" s="30">
        <f t="shared" si="22"/>
        <v>24.08284782</v>
      </c>
      <c r="AW24" s="30">
        <f t="shared" si="22"/>
        <v>24.08284782</v>
      </c>
      <c r="AX24" s="30">
        <f t="shared" si="22"/>
        <v>24.08284782</v>
      </c>
      <c r="AY24" s="30">
        <f t="shared" si="22"/>
        <v>24.08284782</v>
      </c>
      <c r="AZ24" s="3"/>
      <c r="BA24" s="3"/>
    </row>
    <row r="25">
      <c r="D25" s="18" t="str">
        <f>'Economist OLD'!F26</f>
        <v>C0Level + ESG articles and content</v>
      </c>
      <c r="E25" s="4" t="s">
        <v>36</v>
      </c>
      <c r="F25" s="4" t="s">
        <v>31</v>
      </c>
      <c r="G25" s="19" t="s">
        <v>54</v>
      </c>
      <c r="H25" s="4" t="s">
        <v>55</v>
      </c>
      <c r="I25" s="20">
        <f>'Economist OLD'!S26+P25</f>
        <v>1885.420163</v>
      </c>
      <c r="J25" s="32">
        <f>'Economist OLD'!M26</f>
        <v>42512.2923</v>
      </c>
      <c r="K25" s="2">
        <f>'Economist OLD'!Q26</f>
        <v>44.35</v>
      </c>
      <c r="L25" s="21">
        <f>'Economist OLD'!AW26</f>
        <v>29.75860461</v>
      </c>
      <c r="M25" s="22">
        <f>'Economist OLD'!AV26</f>
        <v>0.0007</v>
      </c>
      <c r="N25" s="23">
        <v>0.75</v>
      </c>
      <c r="O25" s="32">
        <f>'Economist OLD'!AS26</f>
        <v>402000</v>
      </c>
      <c r="P25" s="25">
        <v>0.0</v>
      </c>
      <c r="Q25" s="26">
        <f>'Economist OLD'!U26</f>
        <v>188.5010591</v>
      </c>
      <c r="R25" s="26">
        <f>'Economist OLD'!V26</f>
        <v>188.5010591</v>
      </c>
      <c r="S25" s="26">
        <f>'Economist OLD'!W26</f>
        <v>188.5010591</v>
      </c>
      <c r="T25" s="26">
        <f>'Economist OLD'!X26</f>
        <v>188.5010591</v>
      </c>
      <c r="U25" s="26">
        <f>'Economist OLD'!Y26</f>
        <v>188.5010591</v>
      </c>
      <c r="V25" s="26">
        <f>'Economist OLD'!Z26</f>
        <v>188.5010591</v>
      </c>
      <c r="W25" s="26">
        <f>'Economist OLD'!AA26</f>
        <v>163.7065615</v>
      </c>
      <c r="X25" s="26">
        <f>'Economist OLD'!AB26</f>
        <v>188.5010591</v>
      </c>
      <c r="Y25" s="26">
        <f>'Economist OLD'!AC26</f>
        <v>176.1038103</v>
      </c>
      <c r="Z25" s="26">
        <f>'Economist OLD'!AD26</f>
        <v>89.76240908</v>
      </c>
      <c r="AA25" s="26">
        <f>'Economist OLD'!AE26</f>
        <v>136.3399689</v>
      </c>
      <c r="AB25" s="27">
        <v>0.0</v>
      </c>
      <c r="AC25" s="28">
        <f>'Economist OLD'!AG26</f>
        <v>4250.305729</v>
      </c>
      <c r="AD25" s="28">
        <f>'Economist OLD'!AH26</f>
        <v>4250.305729</v>
      </c>
      <c r="AE25" s="28">
        <f>'Economist OLD'!AI26</f>
        <v>4250.305729</v>
      </c>
      <c r="AF25" s="28">
        <f>'Economist OLD'!AJ26</f>
        <v>4250.305729</v>
      </c>
      <c r="AG25" s="28">
        <f>'Economist OLD'!AK26</f>
        <v>4250.305729</v>
      </c>
      <c r="AH25" s="28">
        <f>'Economist OLD'!AL26</f>
        <v>4250.305729</v>
      </c>
      <c r="AI25" s="28">
        <f>'Economist OLD'!AM26</f>
        <v>3691.241523</v>
      </c>
      <c r="AJ25" s="28">
        <f>'Economist OLD'!AN26</f>
        <v>4250.305729</v>
      </c>
      <c r="AK25" s="28">
        <f>'Economist OLD'!AO26</f>
        <v>3970.773626</v>
      </c>
      <c r="AL25" s="28">
        <f>'Economist OLD'!AP26</f>
        <v>2023.955109</v>
      </c>
      <c r="AM25" s="28">
        <f>'Economist OLD'!AQ26</f>
        <v>3074.181936</v>
      </c>
      <c r="AN25" s="29">
        <v>0.0</v>
      </c>
      <c r="AO25" s="46">
        <f>M25/12</f>
        <v>0.00005833333333</v>
      </c>
      <c r="AP25" s="30">
        <f t="shared" ref="AP25:AY25" si="23">AO25</f>
        <v>0.00005833333333</v>
      </c>
      <c r="AQ25" s="30">
        <f t="shared" si="23"/>
        <v>0.00005833333333</v>
      </c>
      <c r="AR25" s="30">
        <f t="shared" si="23"/>
        <v>0.00005833333333</v>
      </c>
      <c r="AS25" s="30">
        <f t="shared" si="23"/>
        <v>0.00005833333333</v>
      </c>
      <c r="AT25" s="30">
        <f t="shared" si="23"/>
        <v>0.00005833333333</v>
      </c>
      <c r="AU25" s="30">
        <f t="shared" si="23"/>
        <v>0.00005833333333</v>
      </c>
      <c r="AV25" s="30">
        <f t="shared" si="23"/>
        <v>0.00005833333333</v>
      </c>
      <c r="AW25" s="30">
        <f t="shared" si="23"/>
        <v>0.00005833333333</v>
      </c>
      <c r="AX25" s="30">
        <f t="shared" si="23"/>
        <v>0.00005833333333</v>
      </c>
      <c r="AY25" s="30">
        <f t="shared" si="23"/>
        <v>0.00005833333333</v>
      </c>
      <c r="AZ25" s="3"/>
      <c r="BA25" s="3"/>
    </row>
    <row r="26">
      <c r="D26" s="18" t="str">
        <f>'Economist OLD'!F27</f>
        <v>C0Level + ESG articles and content</v>
      </c>
      <c r="E26" s="4" t="s">
        <v>36</v>
      </c>
      <c r="F26" s="18" t="str">
        <f>'Economist OLD'!I27</f>
        <v>300x600</v>
      </c>
      <c r="G26" s="31" t="s">
        <v>56</v>
      </c>
      <c r="H26" s="4" t="s">
        <v>55</v>
      </c>
      <c r="I26" s="20">
        <f>'Economist OLD'!S27+P26</f>
        <v>850.0035747</v>
      </c>
      <c r="J26" s="32">
        <f>'Economist OLD'!M27</f>
        <v>19523.84102</v>
      </c>
      <c r="K26" s="2">
        <f>'Economist OLD'!Q27</f>
        <v>37.9</v>
      </c>
      <c r="L26" s="21">
        <f>'Economist OLD'!AW27</f>
        <v>9.761920511</v>
      </c>
      <c r="M26" s="22">
        <f>'Economist OLD'!AV27</f>
        <v>0.0005</v>
      </c>
      <c r="N26" s="23">
        <v>0.75</v>
      </c>
      <c r="O26" s="32">
        <f>'Economist OLD'!AS27</f>
        <v>402000</v>
      </c>
      <c r="P26" s="25">
        <v>110.05</v>
      </c>
      <c r="Q26" s="26">
        <f>'Economist OLD'!U27</f>
        <v>73.97928335</v>
      </c>
      <c r="R26" s="26">
        <f>'Economist OLD'!V27</f>
        <v>73.97928335</v>
      </c>
      <c r="S26" s="26">
        <f>'Economist OLD'!W27</f>
        <v>73.97928335</v>
      </c>
      <c r="T26" s="26">
        <f>'Economist OLD'!X27</f>
        <v>73.97928335</v>
      </c>
      <c r="U26" s="26">
        <f>'Economist OLD'!Y27</f>
        <v>73.97928335</v>
      </c>
      <c r="V26" s="26">
        <f>'Economist OLD'!Z27</f>
        <v>73.97928335</v>
      </c>
      <c r="W26" s="26">
        <f>'Economist OLD'!AA27</f>
        <v>64.2484141</v>
      </c>
      <c r="X26" s="26">
        <f>'Economist OLD'!AB27</f>
        <v>73.97928335</v>
      </c>
      <c r="Y26" s="26">
        <f>'Economist OLD'!AC27</f>
        <v>69.11384873</v>
      </c>
      <c r="Z26" s="26">
        <f>'Economist OLD'!AD27</f>
        <v>35.22823017</v>
      </c>
      <c r="AA26" s="26">
        <f>'Economist OLD'!AE27</f>
        <v>53.50809825</v>
      </c>
      <c r="AB26" s="27">
        <v>2904.0</v>
      </c>
      <c r="AC26" s="28">
        <f>'Economist OLD'!AG27</f>
        <v>1951.959983</v>
      </c>
      <c r="AD26" s="28">
        <f>'Economist OLD'!AH27</f>
        <v>1951.959983</v>
      </c>
      <c r="AE26" s="28">
        <f>'Economist OLD'!AI27</f>
        <v>1951.959983</v>
      </c>
      <c r="AF26" s="28">
        <f>'Economist OLD'!AJ27</f>
        <v>1951.959983</v>
      </c>
      <c r="AG26" s="28">
        <f>'Economist OLD'!AK27</f>
        <v>1951.959983</v>
      </c>
      <c r="AH26" s="28">
        <f>'Economist OLD'!AL27</f>
        <v>1951.959983</v>
      </c>
      <c r="AI26" s="28">
        <f>'Economist OLD'!AM27</f>
        <v>1695.208815</v>
      </c>
      <c r="AJ26" s="28">
        <f>'Economist OLD'!AN27</f>
        <v>1951.959983</v>
      </c>
      <c r="AK26" s="28">
        <f>'Economist OLD'!AO27</f>
        <v>1823.584399</v>
      </c>
      <c r="AL26" s="28">
        <f>'Economist OLD'!AP27</f>
        <v>929.5047538</v>
      </c>
      <c r="AM26" s="28">
        <f>'Economist OLD'!AQ27</f>
        <v>1411.823173</v>
      </c>
      <c r="AN26" s="29">
        <v>1.0</v>
      </c>
      <c r="AO26" s="46">
        <f t="shared" ref="AO26:AO28" si="25">L26/11</f>
        <v>0.8874473192</v>
      </c>
      <c r="AP26" s="30">
        <f t="shared" ref="AP26:AY26" si="24">AO26</f>
        <v>0.8874473192</v>
      </c>
      <c r="AQ26" s="30">
        <f t="shared" si="24"/>
        <v>0.8874473192</v>
      </c>
      <c r="AR26" s="30">
        <f t="shared" si="24"/>
        <v>0.8874473192</v>
      </c>
      <c r="AS26" s="30">
        <f t="shared" si="24"/>
        <v>0.8874473192</v>
      </c>
      <c r="AT26" s="30">
        <f t="shared" si="24"/>
        <v>0.8874473192</v>
      </c>
      <c r="AU26" s="30">
        <f t="shared" si="24"/>
        <v>0.8874473192</v>
      </c>
      <c r="AV26" s="30">
        <f t="shared" si="24"/>
        <v>0.8874473192</v>
      </c>
      <c r="AW26" s="30">
        <f t="shared" si="24"/>
        <v>0.8874473192</v>
      </c>
      <c r="AX26" s="30">
        <f t="shared" si="24"/>
        <v>0.8874473192</v>
      </c>
      <c r="AY26" s="30">
        <f t="shared" si="24"/>
        <v>0.8874473192</v>
      </c>
      <c r="AZ26" s="3"/>
      <c r="BA26" s="3"/>
    </row>
    <row r="27">
      <c r="D27" s="18" t="str">
        <f>'Economist OLD'!F28</f>
        <v>C0Level + ESG articles and content</v>
      </c>
      <c r="E27" s="4" t="s">
        <v>36</v>
      </c>
      <c r="F27" s="18" t="str">
        <f>'Economist OLD'!I28</f>
        <v>Interscroller</v>
      </c>
      <c r="G27" s="31" t="s">
        <v>57</v>
      </c>
      <c r="H27" s="4" t="s">
        <v>55</v>
      </c>
      <c r="I27" s="20">
        <f>'Economist OLD'!S28+P27</f>
        <v>1885.416805</v>
      </c>
      <c r="J27" s="32">
        <f>'Economist OLD'!M28</f>
        <v>45062.71252</v>
      </c>
      <c r="K27" s="2">
        <f>'Economist OLD'!Q28</f>
        <v>37.9</v>
      </c>
      <c r="L27" s="21">
        <f>'Economist OLD'!AW28</f>
        <v>135.1881376</v>
      </c>
      <c r="M27" s="22">
        <f>'Economist OLD'!AV28</f>
        <v>0.003</v>
      </c>
      <c r="N27" s="23">
        <v>0.75</v>
      </c>
      <c r="O27" s="32">
        <f>'Economist OLD'!AS28</f>
        <v>402000</v>
      </c>
      <c r="P27" s="25">
        <v>177.54</v>
      </c>
      <c r="Q27" s="26">
        <f>'Economist OLD'!U28</f>
        <v>170.75058</v>
      </c>
      <c r="R27" s="26">
        <f>'Economist OLD'!V28</f>
        <v>170.75058</v>
      </c>
      <c r="S27" s="26">
        <f>'Economist OLD'!W28</f>
        <v>170.75058</v>
      </c>
      <c r="T27" s="26">
        <f>'Economist OLD'!X28</f>
        <v>170.75058</v>
      </c>
      <c r="U27" s="26">
        <f>'Economist OLD'!Y28</f>
        <v>170.75058</v>
      </c>
      <c r="V27" s="26">
        <f>'Economist OLD'!Z28</f>
        <v>170.75058</v>
      </c>
      <c r="W27" s="26">
        <f>'Economist OLD'!AA28</f>
        <v>148.2908927</v>
      </c>
      <c r="X27" s="26">
        <f>'Economist OLD'!AB28</f>
        <v>170.75058</v>
      </c>
      <c r="Y27" s="26">
        <f>'Economist OLD'!AC28</f>
        <v>159.5207364</v>
      </c>
      <c r="Z27" s="26">
        <f>'Economist OLD'!AD28</f>
        <v>81.30980001</v>
      </c>
      <c r="AA27" s="26">
        <f>'Economist OLD'!AE28</f>
        <v>123.5013155</v>
      </c>
      <c r="AB27" s="27">
        <v>4685.0</v>
      </c>
      <c r="AC27" s="28">
        <f>'Economist OLD'!AG28</f>
        <v>4505.292349</v>
      </c>
      <c r="AD27" s="28">
        <f>'Economist OLD'!AH28</f>
        <v>4505.292349</v>
      </c>
      <c r="AE27" s="28">
        <f>'Economist OLD'!AI28</f>
        <v>4505.292349</v>
      </c>
      <c r="AF27" s="28">
        <f>'Economist OLD'!AJ28</f>
        <v>4505.292349</v>
      </c>
      <c r="AG27" s="28">
        <f>'Economist OLD'!AK28</f>
        <v>4505.292349</v>
      </c>
      <c r="AH27" s="28">
        <f>'Economist OLD'!AL28</f>
        <v>4505.292349</v>
      </c>
      <c r="AI27" s="28">
        <f>'Economist OLD'!AM28</f>
        <v>3912.688463</v>
      </c>
      <c r="AJ27" s="28">
        <f>'Economist OLD'!AN28</f>
        <v>4505.292349</v>
      </c>
      <c r="AK27" s="28">
        <f>'Economist OLD'!AO28</f>
        <v>4208.990406</v>
      </c>
      <c r="AL27" s="28">
        <f>'Economist OLD'!AP28</f>
        <v>2145.377309</v>
      </c>
      <c r="AM27" s="28">
        <f>'Economist OLD'!AQ28</f>
        <v>3258.609907</v>
      </c>
      <c r="AN27" s="29">
        <v>14.0</v>
      </c>
      <c r="AO27" s="46">
        <f t="shared" si="25"/>
        <v>12.28983069</v>
      </c>
      <c r="AP27" s="30">
        <f t="shared" ref="AP27:AY27" si="26">AO27</f>
        <v>12.28983069</v>
      </c>
      <c r="AQ27" s="30">
        <f t="shared" si="26"/>
        <v>12.28983069</v>
      </c>
      <c r="AR27" s="30">
        <f t="shared" si="26"/>
        <v>12.28983069</v>
      </c>
      <c r="AS27" s="30">
        <f t="shared" si="26"/>
        <v>12.28983069</v>
      </c>
      <c r="AT27" s="30">
        <f t="shared" si="26"/>
        <v>12.28983069</v>
      </c>
      <c r="AU27" s="30">
        <f t="shared" si="26"/>
        <v>12.28983069</v>
      </c>
      <c r="AV27" s="30">
        <f t="shared" si="26"/>
        <v>12.28983069</v>
      </c>
      <c r="AW27" s="30">
        <f t="shared" si="26"/>
        <v>12.28983069</v>
      </c>
      <c r="AX27" s="30">
        <f t="shared" si="26"/>
        <v>12.28983069</v>
      </c>
      <c r="AY27" s="30">
        <f t="shared" si="26"/>
        <v>12.28983069</v>
      </c>
      <c r="AZ27" s="3"/>
      <c r="BA27" s="3"/>
    </row>
    <row r="28">
      <c r="D28" s="18" t="str">
        <f>'Economist OLD'!F29</f>
        <v>Economist Subscribers</v>
      </c>
      <c r="E28" s="4" t="s">
        <v>41</v>
      </c>
      <c r="F28" s="4" t="s">
        <v>31</v>
      </c>
      <c r="G28" s="19" t="s">
        <v>58</v>
      </c>
      <c r="H28" s="4" t="s">
        <v>59</v>
      </c>
      <c r="I28" s="20">
        <f>'Economist OLD'!S29+P28</f>
        <v>5976.434953</v>
      </c>
      <c r="J28" s="32">
        <f>'Economist OLD'!M29</f>
        <v>120308.2968</v>
      </c>
      <c r="K28" s="2">
        <f>'Economist OLD'!Q29</f>
        <v>49.676</v>
      </c>
      <c r="L28" s="21">
        <f>'Economist OLD'!AW29</f>
        <v>84.21580778</v>
      </c>
      <c r="M28" s="22">
        <f>'Economist OLD'!AV29</f>
        <v>0.0007</v>
      </c>
      <c r="N28" s="23">
        <v>0.75</v>
      </c>
      <c r="O28" s="32">
        <f>'Economist OLD'!AS29</f>
        <v>48000</v>
      </c>
      <c r="P28" s="25">
        <v>0.0</v>
      </c>
      <c r="Q28" s="26">
        <f>'Economist OLD'!U29</f>
        <v>597.5136683</v>
      </c>
      <c r="R28" s="26">
        <f>'Economist OLD'!V29</f>
        <v>597.5136683</v>
      </c>
      <c r="S28" s="26">
        <f>'Economist OLD'!W29</f>
        <v>597.5136683</v>
      </c>
      <c r="T28" s="26">
        <f>'Economist OLD'!X29</f>
        <v>597.5136683</v>
      </c>
      <c r="U28" s="26">
        <f>'Economist OLD'!Y29</f>
        <v>597.5136683</v>
      </c>
      <c r="V28" s="26">
        <f>'Economist OLD'!Z29</f>
        <v>597.5136683</v>
      </c>
      <c r="W28" s="26">
        <f>'Economist OLD'!AA29</f>
        <v>518.9196739</v>
      </c>
      <c r="X28" s="26">
        <f>'Economist OLD'!AB29</f>
        <v>597.5136683</v>
      </c>
      <c r="Y28" s="26">
        <f>'Economist OLD'!AC29</f>
        <v>558.2166711</v>
      </c>
      <c r="Z28" s="26">
        <f>'Economist OLD'!AD29</f>
        <v>284.5303183</v>
      </c>
      <c r="AA28" s="26">
        <f>'Economist OLD'!AE29</f>
        <v>432.1726114</v>
      </c>
      <c r="AB28" s="27">
        <v>0.0</v>
      </c>
      <c r="AC28" s="28">
        <f>'Economist OLD'!AG29</f>
        <v>12028.21621</v>
      </c>
      <c r="AD28" s="28">
        <f>'Economist OLD'!AH29</f>
        <v>12028.21621</v>
      </c>
      <c r="AE28" s="28">
        <f>'Economist OLD'!AI29</f>
        <v>12028.21621</v>
      </c>
      <c r="AF28" s="28">
        <f>'Economist OLD'!AJ29</f>
        <v>12028.21621</v>
      </c>
      <c r="AG28" s="28">
        <f>'Economist OLD'!AK29</f>
        <v>12028.21621</v>
      </c>
      <c r="AH28" s="28">
        <f>'Economist OLD'!AL29</f>
        <v>12028.21621</v>
      </c>
      <c r="AI28" s="28">
        <f>'Economist OLD'!AM29</f>
        <v>10446.0841</v>
      </c>
      <c r="AJ28" s="28">
        <f>'Economist OLD'!AN29</f>
        <v>12028.21621</v>
      </c>
      <c r="AK28" s="28">
        <f>'Economist OLD'!AO29</f>
        <v>11237.15016</v>
      </c>
      <c r="AL28" s="28">
        <f>'Economist OLD'!AP29</f>
        <v>5727.722004</v>
      </c>
      <c r="AM28" s="28">
        <f>'Economist OLD'!AQ29</f>
        <v>8699.827107</v>
      </c>
      <c r="AN28" s="29">
        <v>0.0</v>
      </c>
      <c r="AO28" s="46">
        <f t="shared" si="25"/>
        <v>7.655982525</v>
      </c>
      <c r="AP28" s="30">
        <f t="shared" ref="AP28:AY28" si="27">AO28</f>
        <v>7.655982525</v>
      </c>
      <c r="AQ28" s="30">
        <f t="shared" si="27"/>
        <v>7.655982525</v>
      </c>
      <c r="AR28" s="30">
        <f t="shared" si="27"/>
        <v>7.655982525</v>
      </c>
      <c r="AS28" s="30">
        <f t="shared" si="27"/>
        <v>7.655982525</v>
      </c>
      <c r="AT28" s="30">
        <f t="shared" si="27"/>
        <v>7.655982525</v>
      </c>
      <c r="AU28" s="30">
        <f t="shared" si="27"/>
        <v>7.655982525</v>
      </c>
      <c r="AV28" s="30">
        <f t="shared" si="27"/>
        <v>7.655982525</v>
      </c>
      <c r="AW28" s="30">
        <f t="shared" si="27"/>
        <v>7.655982525</v>
      </c>
      <c r="AX28" s="30">
        <f t="shared" si="27"/>
        <v>7.655982525</v>
      </c>
      <c r="AY28" s="30">
        <f t="shared" si="27"/>
        <v>7.655982525</v>
      </c>
      <c r="AZ28" s="3"/>
      <c r="BA28" s="3"/>
    </row>
    <row r="29">
      <c r="D29" s="18" t="str">
        <f>'Economist OLD'!F30</f>
        <v>Economist Subscribers</v>
      </c>
      <c r="E29" s="4" t="s">
        <v>41</v>
      </c>
      <c r="F29" s="18" t="str">
        <f>'Economist OLD'!I30</f>
        <v>300x600</v>
      </c>
      <c r="G29" s="31" t="s">
        <v>60</v>
      </c>
      <c r="H29" s="4" t="s">
        <v>59</v>
      </c>
      <c r="I29" s="20">
        <f>'Economist OLD'!S30+P29</f>
        <v>5894.164325</v>
      </c>
      <c r="J29" s="32">
        <f>'Economist OLD'!M30</f>
        <v>122593.8532</v>
      </c>
      <c r="K29" s="2">
        <f>'Economist OLD'!Q30</f>
        <v>41.92</v>
      </c>
      <c r="L29" s="21">
        <f>'Economist OLD'!AW30</f>
        <v>61.29692659</v>
      </c>
      <c r="M29" s="22">
        <f>'Economist OLD'!AV30</f>
        <v>0.0005</v>
      </c>
      <c r="N29" s="23">
        <v>0.75</v>
      </c>
      <c r="O29" s="32">
        <f>'Economist OLD'!AS30</f>
        <v>48000</v>
      </c>
      <c r="P29" s="25">
        <v>755.03</v>
      </c>
      <c r="Q29" s="26">
        <f>'Economist OLD'!U30</f>
        <v>513.8017943</v>
      </c>
      <c r="R29" s="26">
        <f>'Economist OLD'!V30</f>
        <v>513.8017943</v>
      </c>
      <c r="S29" s="26">
        <f>'Economist OLD'!W30</f>
        <v>513.8017943</v>
      </c>
      <c r="T29" s="26">
        <f>'Economist OLD'!X30</f>
        <v>513.8017943</v>
      </c>
      <c r="U29" s="26">
        <f>'Economist OLD'!Y30</f>
        <v>513.8017943</v>
      </c>
      <c r="V29" s="26">
        <f>'Economist OLD'!Z30</f>
        <v>513.8017943</v>
      </c>
      <c r="W29" s="26">
        <f>'Economist OLD'!AA30</f>
        <v>446.2188461</v>
      </c>
      <c r="X29" s="26">
        <f>'Economist OLD'!AB30</f>
        <v>513.8017943</v>
      </c>
      <c r="Y29" s="26">
        <f>'Economist OLD'!AC30</f>
        <v>480.0103202</v>
      </c>
      <c r="Z29" s="26">
        <f>'Economist OLD'!AD30</f>
        <v>244.6675211</v>
      </c>
      <c r="AA29" s="26">
        <f>'Economist OLD'!AE30</f>
        <v>371.6250773</v>
      </c>
      <c r="AB29" s="27">
        <v>18011.0</v>
      </c>
      <c r="AC29" s="28">
        <f>'Economist OLD'!AG30</f>
        <v>12256.72219</v>
      </c>
      <c r="AD29" s="28">
        <f>'Economist OLD'!AH30</f>
        <v>12256.72219</v>
      </c>
      <c r="AE29" s="28">
        <f>'Economist OLD'!AI30</f>
        <v>12256.72219</v>
      </c>
      <c r="AF29" s="28">
        <f>'Economist OLD'!AJ30</f>
        <v>12256.72219</v>
      </c>
      <c r="AG29" s="28">
        <f>'Economist OLD'!AK30</f>
        <v>12256.72219</v>
      </c>
      <c r="AH29" s="28">
        <f>'Economist OLD'!AL30</f>
        <v>12256.72219</v>
      </c>
      <c r="AI29" s="28">
        <f>'Economist OLD'!AM30</f>
        <v>10644.53354</v>
      </c>
      <c r="AJ29" s="28">
        <f>'Economist OLD'!AN30</f>
        <v>12256.72219</v>
      </c>
      <c r="AK29" s="28">
        <f>'Economist OLD'!AO30</f>
        <v>11450.62787</v>
      </c>
      <c r="AL29" s="28">
        <f>'Economist OLD'!AP30</f>
        <v>5836.534378</v>
      </c>
      <c r="AM29" s="28">
        <f>'Economist OLD'!AQ30</f>
        <v>8865.102035</v>
      </c>
      <c r="AN29" s="29">
        <v>9.0</v>
      </c>
      <c r="AO29" s="46">
        <f>M29/12</f>
        <v>0.00004166666667</v>
      </c>
      <c r="AP29" s="30">
        <f t="shared" ref="AP29:AY29" si="28">AO29</f>
        <v>0.00004166666667</v>
      </c>
      <c r="AQ29" s="30">
        <f t="shared" si="28"/>
        <v>0.00004166666667</v>
      </c>
      <c r="AR29" s="30">
        <f t="shared" si="28"/>
        <v>0.00004166666667</v>
      </c>
      <c r="AS29" s="30">
        <f t="shared" si="28"/>
        <v>0.00004166666667</v>
      </c>
      <c r="AT29" s="30">
        <f t="shared" si="28"/>
        <v>0.00004166666667</v>
      </c>
      <c r="AU29" s="30">
        <f t="shared" si="28"/>
        <v>0.00004166666667</v>
      </c>
      <c r="AV29" s="30">
        <f t="shared" si="28"/>
        <v>0.00004166666667</v>
      </c>
      <c r="AW29" s="30">
        <f t="shared" si="28"/>
        <v>0.00004166666667</v>
      </c>
      <c r="AX29" s="30">
        <f t="shared" si="28"/>
        <v>0.00004166666667</v>
      </c>
      <c r="AY29" s="30">
        <f t="shared" si="28"/>
        <v>0.00004166666667</v>
      </c>
      <c r="AZ29" s="3"/>
      <c r="BA29" s="3"/>
    </row>
    <row r="30">
      <c r="D30" s="18" t="str">
        <f>'Economist OLD'!F31</f>
        <v>Economist Subscribers</v>
      </c>
      <c r="E30" s="4" t="s">
        <v>41</v>
      </c>
      <c r="F30" s="18" t="str">
        <f>'Economist OLD'!I31</f>
        <v>Interscroller</v>
      </c>
      <c r="G30" s="31" t="s">
        <v>61</v>
      </c>
      <c r="H30" s="4" t="s">
        <v>59</v>
      </c>
      <c r="I30" s="20">
        <f>'Economist OLD'!S31+P30</f>
        <v>6063.134005</v>
      </c>
      <c r="J30" s="32">
        <f>'Economist OLD'!M31</f>
        <v>126523.2349</v>
      </c>
      <c r="K30" s="2">
        <f>'Economist OLD'!Q31</f>
        <v>41.92</v>
      </c>
      <c r="L30" s="21">
        <f>'Economist OLD'!AW31</f>
        <v>379.5697046</v>
      </c>
      <c r="M30" s="22">
        <f>'Economist OLD'!AV31</f>
        <v>0.003</v>
      </c>
      <c r="N30" s="23">
        <v>0.75</v>
      </c>
      <c r="O30" s="32">
        <f>'Economist OLD'!AS31</f>
        <v>48000</v>
      </c>
      <c r="P30" s="25">
        <v>759.28</v>
      </c>
      <c r="Q30" s="26">
        <f>'Economist OLD'!U31</f>
        <v>530.2701841</v>
      </c>
      <c r="R30" s="26">
        <f>'Economist OLD'!V31</f>
        <v>530.2701841</v>
      </c>
      <c r="S30" s="26">
        <f>'Economist OLD'!W31</f>
        <v>530.2701841</v>
      </c>
      <c r="T30" s="26">
        <f>'Economist OLD'!X31</f>
        <v>530.2701841</v>
      </c>
      <c r="U30" s="26">
        <f>'Economist OLD'!Y31</f>
        <v>530.2701841</v>
      </c>
      <c r="V30" s="26">
        <f>'Economist OLD'!Z31</f>
        <v>530.2701841</v>
      </c>
      <c r="W30" s="26">
        <f>'Economist OLD'!AA31</f>
        <v>460.5210652</v>
      </c>
      <c r="X30" s="26">
        <f>'Economist OLD'!AB31</f>
        <v>530.2701841</v>
      </c>
      <c r="Y30" s="26">
        <f>'Economist OLD'!AC31</f>
        <v>495.3956247</v>
      </c>
      <c r="Z30" s="26">
        <f>'Economist OLD'!AD31</f>
        <v>252.5096115</v>
      </c>
      <c r="AA30" s="26">
        <f>'Economist OLD'!AE31</f>
        <v>383.5364149</v>
      </c>
      <c r="AB30" s="27">
        <v>18112.0</v>
      </c>
      <c r="AC30" s="28">
        <f>'Economist OLD'!AG31</f>
        <v>12649.575</v>
      </c>
      <c r="AD30" s="28">
        <f>'Economist OLD'!AH31</f>
        <v>12649.575</v>
      </c>
      <c r="AE30" s="28">
        <f>'Economist OLD'!AI31</f>
        <v>12649.575</v>
      </c>
      <c r="AF30" s="28">
        <f>'Economist OLD'!AJ31</f>
        <v>12649.575</v>
      </c>
      <c r="AG30" s="28">
        <f>'Economist OLD'!AK31</f>
        <v>12649.575</v>
      </c>
      <c r="AH30" s="28">
        <f>'Economist OLD'!AL31</f>
        <v>12649.575</v>
      </c>
      <c r="AI30" s="28">
        <f>'Economist OLD'!AM31</f>
        <v>10985.71243</v>
      </c>
      <c r="AJ30" s="28">
        <f>'Economist OLD'!AN31</f>
        <v>12649.575</v>
      </c>
      <c r="AK30" s="28">
        <f>'Economist OLD'!AO31</f>
        <v>11817.64372</v>
      </c>
      <c r="AL30" s="28">
        <f>'Economist OLD'!AP31</f>
        <v>6023.607144</v>
      </c>
      <c r="AM30" s="28">
        <f>'Economist OLD'!AQ31</f>
        <v>9149.246538</v>
      </c>
      <c r="AN30" s="29">
        <v>54.0</v>
      </c>
      <c r="AO30" s="46">
        <f t="shared" ref="AO30:AO31" si="30">L30/11</f>
        <v>34.50633678</v>
      </c>
      <c r="AP30" s="30">
        <f t="shared" ref="AP30:AY30" si="29">AO30</f>
        <v>34.50633678</v>
      </c>
      <c r="AQ30" s="30">
        <f t="shared" si="29"/>
        <v>34.50633678</v>
      </c>
      <c r="AR30" s="30">
        <f t="shared" si="29"/>
        <v>34.50633678</v>
      </c>
      <c r="AS30" s="30">
        <f t="shared" si="29"/>
        <v>34.50633678</v>
      </c>
      <c r="AT30" s="30">
        <f t="shared" si="29"/>
        <v>34.50633678</v>
      </c>
      <c r="AU30" s="30">
        <f t="shared" si="29"/>
        <v>34.50633678</v>
      </c>
      <c r="AV30" s="30">
        <f t="shared" si="29"/>
        <v>34.50633678</v>
      </c>
      <c r="AW30" s="30">
        <f t="shared" si="29"/>
        <v>34.50633678</v>
      </c>
      <c r="AX30" s="30">
        <f t="shared" si="29"/>
        <v>34.50633678</v>
      </c>
      <c r="AY30" s="30">
        <f t="shared" si="29"/>
        <v>34.50633678</v>
      </c>
      <c r="AZ30" s="3"/>
      <c r="BA30" s="3"/>
    </row>
    <row r="31">
      <c r="D31" s="18" t="str">
        <f>'Economist OLD'!F32</f>
        <v>Economist Subscribers</v>
      </c>
      <c r="E31" s="4" t="s">
        <v>41</v>
      </c>
      <c r="F31" s="18" t="str">
        <f>'Economist OLD'!I32</f>
        <v>300x250</v>
      </c>
      <c r="G31" s="31" t="s">
        <v>62</v>
      </c>
      <c r="H31" s="4" t="s">
        <v>59</v>
      </c>
      <c r="I31" s="20">
        <f>'Economist OLD'!S32+P31</f>
        <v>5389.847082</v>
      </c>
      <c r="J31" s="32">
        <f>'Economist OLD'!M32</f>
        <v>56669.45137</v>
      </c>
      <c r="K31" s="2">
        <f>'Economist OLD'!Q32</f>
        <v>60</v>
      </c>
      <c r="L31" s="21">
        <f>'Economist OLD'!AW32</f>
        <v>39.66861596</v>
      </c>
      <c r="M31" s="22">
        <f>'Economist OLD'!AV32</f>
        <v>0.0007</v>
      </c>
      <c r="N31" s="23">
        <v>0.75</v>
      </c>
      <c r="O31" s="32">
        <f>'Economist OLD'!AS32</f>
        <v>77000</v>
      </c>
      <c r="P31" s="25">
        <v>1989.68</v>
      </c>
      <c r="Q31" s="26">
        <f>'Economist OLD'!U32</f>
        <v>339.9428459</v>
      </c>
      <c r="R31" s="26">
        <f>'Economist OLD'!V32</f>
        <v>339.9428459</v>
      </c>
      <c r="S31" s="26">
        <f>'Economist OLD'!W32</f>
        <v>339.9428459</v>
      </c>
      <c r="T31" s="26">
        <f>'Economist OLD'!X32</f>
        <v>339.9428459</v>
      </c>
      <c r="U31" s="26">
        <f>'Economist OLD'!Y32</f>
        <v>339.9428459</v>
      </c>
      <c r="V31" s="26">
        <f>'Economist OLD'!Z32</f>
        <v>339.9428459</v>
      </c>
      <c r="W31" s="26">
        <f>'Economist OLD'!AA32</f>
        <v>295.2284443</v>
      </c>
      <c r="X31" s="26">
        <f>'Economist OLD'!AB32</f>
        <v>339.9428459</v>
      </c>
      <c r="Y31" s="26">
        <f>'Economist OLD'!AC32</f>
        <v>317.5856451</v>
      </c>
      <c r="Z31" s="26">
        <f>'Economist OLD'!AD32</f>
        <v>161.8775457</v>
      </c>
      <c r="AA31" s="26">
        <f>'Economist OLD'!AE32</f>
        <v>245.8755259</v>
      </c>
      <c r="AB31" s="27">
        <v>33161.0</v>
      </c>
      <c r="AC31" s="28">
        <f>'Economist OLD'!AG32</f>
        <v>5665.714098</v>
      </c>
      <c r="AD31" s="28">
        <f>'Economist OLD'!AH32</f>
        <v>5665.714098</v>
      </c>
      <c r="AE31" s="28">
        <f>'Economist OLD'!AI32</f>
        <v>5665.714098</v>
      </c>
      <c r="AF31" s="28">
        <f>'Economist OLD'!AJ32</f>
        <v>5665.714098</v>
      </c>
      <c r="AG31" s="28">
        <f>'Economist OLD'!AK32</f>
        <v>5665.714098</v>
      </c>
      <c r="AH31" s="28">
        <f>'Economist OLD'!AL32</f>
        <v>5665.714098</v>
      </c>
      <c r="AI31" s="28">
        <f>'Economist OLD'!AM32</f>
        <v>4920.474072</v>
      </c>
      <c r="AJ31" s="28">
        <f>'Economist OLD'!AN32</f>
        <v>5665.714098</v>
      </c>
      <c r="AK31" s="28">
        <f>'Economist OLD'!AO32</f>
        <v>5293.094085</v>
      </c>
      <c r="AL31" s="28">
        <f>'Economist OLD'!AP32</f>
        <v>2697.959094</v>
      </c>
      <c r="AM31" s="28">
        <f>'Economist OLD'!AQ32</f>
        <v>4097.925431</v>
      </c>
      <c r="AN31" s="29">
        <v>23.0</v>
      </c>
      <c r="AO31" s="46">
        <f t="shared" si="30"/>
        <v>3.606237814</v>
      </c>
      <c r="AP31" s="30">
        <f t="shared" ref="AP31:AY31" si="31">AO31</f>
        <v>3.606237814</v>
      </c>
      <c r="AQ31" s="30">
        <f t="shared" si="31"/>
        <v>3.606237814</v>
      </c>
      <c r="AR31" s="30">
        <f t="shared" si="31"/>
        <v>3.606237814</v>
      </c>
      <c r="AS31" s="30">
        <f t="shared" si="31"/>
        <v>3.606237814</v>
      </c>
      <c r="AT31" s="30">
        <f t="shared" si="31"/>
        <v>3.606237814</v>
      </c>
      <c r="AU31" s="30">
        <f t="shared" si="31"/>
        <v>3.606237814</v>
      </c>
      <c r="AV31" s="30">
        <f t="shared" si="31"/>
        <v>3.606237814</v>
      </c>
      <c r="AW31" s="30">
        <f t="shared" si="31"/>
        <v>3.606237814</v>
      </c>
      <c r="AX31" s="30">
        <f t="shared" si="31"/>
        <v>3.606237814</v>
      </c>
      <c r="AY31" s="30">
        <f t="shared" si="31"/>
        <v>3.606237814</v>
      </c>
      <c r="AZ31" s="3"/>
      <c r="BA31" s="3"/>
    </row>
    <row r="32">
      <c r="D32" s="18" t="str">
        <f>'Economist OLD'!F33</f>
        <v>Economist Subscribers</v>
      </c>
      <c r="E32" s="4" t="s">
        <v>41</v>
      </c>
      <c r="F32" s="18" t="str">
        <f>'Economist OLD'!I33</f>
        <v>App Interscroller</v>
      </c>
      <c r="G32" s="31" t="s">
        <v>63</v>
      </c>
      <c r="H32" s="4" t="s">
        <v>59</v>
      </c>
      <c r="I32" s="20">
        <f>'Economist OLD'!S33+P32</f>
        <v>8580</v>
      </c>
      <c r="J32" s="32">
        <f>'Economist OLD'!M33</f>
        <v>85800</v>
      </c>
      <c r="K32" s="2">
        <f>'Economist OLD'!Q33</f>
        <v>100</v>
      </c>
      <c r="L32" s="21">
        <f>'Economist OLD'!AW33</f>
        <v>0</v>
      </c>
      <c r="M32" s="22">
        <f>'Economist OLD'!AV33</f>
        <v>0</v>
      </c>
      <c r="N32" s="23">
        <v>0.75</v>
      </c>
      <c r="O32" s="32">
        <f>'Economist OLD'!AS33</f>
        <v>77000</v>
      </c>
      <c r="P32" s="25">
        <v>0.0</v>
      </c>
      <c r="Q32" s="26">
        <f>'Economist OLD'!U33</f>
        <v>780</v>
      </c>
      <c r="R32" s="26">
        <f>'Economist OLD'!V33</f>
        <v>780</v>
      </c>
      <c r="S32" s="26">
        <f>'Economist OLD'!W33</f>
        <v>780</v>
      </c>
      <c r="T32" s="26">
        <f>'Economist OLD'!X33</f>
        <v>780</v>
      </c>
      <c r="U32" s="26">
        <f>'Economist OLD'!Y33</f>
        <v>780</v>
      </c>
      <c r="V32" s="26">
        <f>'Economist OLD'!Z33</f>
        <v>0</v>
      </c>
      <c r="W32" s="26">
        <f>'Economist OLD'!AA33</f>
        <v>1560</v>
      </c>
      <c r="X32" s="26">
        <f>'Economist OLD'!AB33</f>
        <v>780</v>
      </c>
      <c r="Y32" s="26">
        <f>'Economist OLD'!AC33</f>
        <v>780</v>
      </c>
      <c r="Z32" s="26">
        <f>'Economist OLD'!AD33</f>
        <v>780</v>
      </c>
      <c r="AA32" s="26">
        <f>'Economist OLD'!AE33</f>
        <v>780</v>
      </c>
      <c r="AB32" s="27">
        <v>0.0</v>
      </c>
      <c r="AC32" s="28">
        <f>'Economist OLD'!AG33</f>
        <v>7800</v>
      </c>
      <c r="AD32" s="28">
        <f>'Economist OLD'!AH33</f>
        <v>7800</v>
      </c>
      <c r="AE32" s="28">
        <f>'Economist OLD'!AI33</f>
        <v>7800</v>
      </c>
      <c r="AF32" s="28">
        <f>'Economist OLD'!AJ33</f>
        <v>7800</v>
      </c>
      <c r="AG32" s="28">
        <f>'Economist OLD'!AK33</f>
        <v>7800</v>
      </c>
      <c r="AH32" s="28">
        <f>'Economist OLD'!AL33</f>
        <v>0</v>
      </c>
      <c r="AI32" s="28">
        <f>'Economist OLD'!AM33</f>
        <v>15600</v>
      </c>
      <c r="AJ32" s="28">
        <f>'Economist OLD'!AN33</f>
        <v>7800</v>
      </c>
      <c r="AK32" s="28">
        <f>'Economist OLD'!AO33</f>
        <v>7800</v>
      </c>
      <c r="AL32" s="28">
        <f>'Economist OLD'!AP33</f>
        <v>7800</v>
      </c>
      <c r="AM32" s="28">
        <f>'Economist OLD'!AQ33</f>
        <v>7800</v>
      </c>
      <c r="AN32" s="29">
        <v>0.0</v>
      </c>
      <c r="AO32" s="29">
        <v>0.0</v>
      </c>
      <c r="AP32" s="29">
        <v>0.0</v>
      </c>
      <c r="AQ32" s="29">
        <v>0.0</v>
      </c>
      <c r="AR32" s="29">
        <v>0.0</v>
      </c>
      <c r="AS32" s="29">
        <v>0.0</v>
      </c>
      <c r="AT32" s="29">
        <v>0.0</v>
      </c>
      <c r="AU32" s="29">
        <v>0.0</v>
      </c>
      <c r="AV32" s="29">
        <v>0.0</v>
      </c>
      <c r="AW32" s="29">
        <v>0.0</v>
      </c>
      <c r="AX32" s="29">
        <v>0.0</v>
      </c>
      <c r="AY32" s="29">
        <v>0.0</v>
      </c>
      <c r="AZ32" s="3"/>
      <c r="BA32" s="3"/>
    </row>
    <row r="33">
      <c r="D33" s="18" t="str">
        <f>'Economist OLD'!F34</f>
        <v>Science &amp; Technology (COP)</v>
      </c>
      <c r="E33" s="4" t="s">
        <v>48</v>
      </c>
      <c r="F33" s="4" t="s">
        <v>48</v>
      </c>
      <c r="G33" s="31"/>
      <c r="I33" s="20">
        <f>'Economist OLD'!S34+P33</f>
        <v>222.0751</v>
      </c>
      <c r="J33" s="32">
        <f>'Economist OLD'!M34</f>
        <v>3510</v>
      </c>
      <c r="K33" s="2">
        <f>'Economist OLD'!Q34</f>
        <v>222.0751</v>
      </c>
      <c r="L33" s="21">
        <f>'Economist OLD'!AW34</f>
        <v>2.457</v>
      </c>
      <c r="M33" s="22">
        <f>'Economist OLD'!AV34</f>
        <v>0.0007</v>
      </c>
      <c r="N33" s="23">
        <v>0.75</v>
      </c>
      <c r="O33" s="32">
        <f>'Economist OLD'!AS34</f>
        <v>445000</v>
      </c>
      <c r="P33" s="25">
        <v>0.0</v>
      </c>
      <c r="Q33" s="26">
        <f>'Economist OLD'!U34</f>
        <v>0</v>
      </c>
      <c r="R33" s="26">
        <f>'Economist OLD'!V34</f>
        <v>0</v>
      </c>
      <c r="S33" s="26">
        <f>'Economist OLD'!W34</f>
        <v>0</v>
      </c>
      <c r="T33" s="26">
        <f>'Economist OLD'!X34</f>
        <v>0</v>
      </c>
      <c r="U33" s="26">
        <f>'Economist OLD'!Y34</f>
        <v>0</v>
      </c>
      <c r="V33" s="26">
        <f>'Economist OLD'!Z34</f>
        <v>0</v>
      </c>
      <c r="W33" s="26">
        <f>'Economist OLD'!AA34</f>
        <v>222.0751</v>
      </c>
      <c r="X33" s="26">
        <f>'Economist OLD'!AB34</f>
        <v>0</v>
      </c>
      <c r="Y33" s="26">
        <f>'Economist OLD'!AC34</f>
        <v>0</v>
      </c>
      <c r="Z33" s="26">
        <f>'Economist OLD'!AD34</f>
        <v>0</v>
      </c>
      <c r="AA33" s="26">
        <f>'Economist OLD'!AE34</f>
        <v>0</v>
      </c>
      <c r="AB33" s="27">
        <v>0.0</v>
      </c>
      <c r="AC33" s="28">
        <f>'Economist OLD'!AG34</f>
        <v>0</v>
      </c>
      <c r="AD33" s="28">
        <f>'Economist OLD'!AH34</f>
        <v>0</v>
      </c>
      <c r="AE33" s="28">
        <f>'Economist OLD'!AI34</f>
        <v>0</v>
      </c>
      <c r="AF33" s="28">
        <f>'Economist OLD'!AJ34</f>
        <v>0</v>
      </c>
      <c r="AG33" s="28">
        <f>'Economist OLD'!AK34</f>
        <v>0</v>
      </c>
      <c r="AH33" s="28">
        <f>'Economist OLD'!AL34</f>
        <v>0</v>
      </c>
      <c r="AI33" s="28">
        <f>'Economist OLD'!AM34</f>
        <v>3510</v>
      </c>
      <c r="AJ33" s="28">
        <f>'Economist OLD'!AN34</f>
        <v>0</v>
      </c>
      <c r="AK33" s="28">
        <f>'Economist OLD'!AO34</f>
        <v>0</v>
      </c>
      <c r="AL33" s="28">
        <f>'Economist OLD'!AP34</f>
        <v>0</v>
      </c>
      <c r="AM33" s="28">
        <f>'Economist OLD'!AQ34</f>
        <v>0</v>
      </c>
      <c r="AN33" s="29">
        <v>0.0</v>
      </c>
      <c r="AO33" s="46">
        <f>M33/12</f>
        <v>0.00005833333333</v>
      </c>
      <c r="AP33" s="30">
        <f t="shared" ref="AP33:AY33" si="32">AO33</f>
        <v>0.00005833333333</v>
      </c>
      <c r="AQ33" s="30">
        <f t="shared" si="32"/>
        <v>0.00005833333333</v>
      </c>
      <c r="AR33" s="30">
        <f t="shared" si="32"/>
        <v>0.00005833333333</v>
      </c>
      <c r="AS33" s="30">
        <f t="shared" si="32"/>
        <v>0.00005833333333</v>
      </c>
      <c r="AT33" s="30">
        <f t="shared" si="32"/>
        <v>0.00005833333333</v>
      </c>
      <c r="AU33" s="30">
        <f t="shared" si="32"/>
        <v>0.00005833333333</v>
      </c>
      <c r="AV33" s="30">
        <f t="shared" si="32"/>
        <v>0.00005833333333</v>
      </c>
      <c r="AW33" s="30">
        <f t="shared" si="32"/>
        <v>0.00005833333333</v>
      </c>
      <c r="AX33" s="30">
        <f t="shared" si="32"/>
        <v>0.00005833333333</v>
      </c>
      <c r="AY33" s="30">
        <f t="shared" si="32"/>
        <v>0.00005833333333</v>
      </c>
      <c r="AZ33" s="3"/>
      <c r="BA33" s="3"/>
    </row>
    <row r="34">
      <c r="D34" s="18" t="str">
        <f>'Economist OLD'!F35</f>
        <v>Science &amp; Technology (COP)</v>
      </c>
      <c r="E34" s="4" t="s">
        <v>48</v>
      </c>
      <c r="F34" s="4" t="s">
        <v>48</v>
      </c>
      <c r="G34" s="31"/>
      <c r="I34" s="20">
        <f>'Economist OLD'!S35+P34</f>
        <v>222.0751</v>
      </c>
      <c r="J34" s="32">
        <f>'Economist OLD'!M35</f>
        <v>3510</v>
      </c>
      <c r="K34" s="2">
        <f>'Economist OLD'!Q35</f>
        <v>222.0751</v>
      </c>
      <c r="L34" s="21">
        <f>'Economist OLD'!AW35</f>
        <v>2.457</v>
      </c>
      <c r="M34" s="22">
        <f>'Economist OLD'!AV35</f>
        <v>0.0007</v>
      </c>
      <c r="N34" s="23">
        <v>0.75</v>
      </c>
      <c r="O34" s="32">
        <f>'Economist OLD'!AS35</f>
        <v>445000</v>
      </c>
      <c r="P34" s="26">
        <v>0.0</v>
      </c>
      <c r="Q34" s="26">
        <f>'Economist OLD'!U35</f>
        <v>0</v>
      </c>
      <c r="R34" s="26">
        <f>'Economist OLD'!V35</f>
        <v>0</v>
      </c>
      <c r="S34" s="26">
        <f>'Economist OLD'!W35</f>
        <v>0</v>
      </c>
      <c r="T34" s="26">
        <f>'Economist OLD'!X35</f>
        <v>0</v>
      </c>
      <c r="U34" s="26">
        <f>'Economist OLD'!Y35</f>
        <v>0</v>
      </c>
      <c r="V34" s="26">
        <f>'Economist OLD'!Z35</f>
        <v>0</v>
      </c>
      <c r="W34" s="26">
        <f>'Economist OLD'!AA35</f>
        <v>222.0751</v>
      </c>
      <c r="X34" s="26">
        <f>'Economist OLD'!AB35</f>
        <v>0</v>
      </c>
      <c r="Y34" s="26">
        <f>'Economist OLD'!AC35</f>
        <v>0</v>
      </c>
      <c r="Z34" s="26">
        <f>'Economist OLD'!AD35</f>
        <v>0</v>
      </c>
      <c r="AA34" s="26">
        <f>'Economist OLD'!AE35</f>
        <v>0</v>
      </c>
      <c r="AB34" s="27">
        <v>0.0</v>
      </c>
      <c r="AC34" s="28">
        <f>'Economist OLD'!AG35</f>
        <v>0</v>
      </c>
      <c r="AD34" s="28">
        <f>'Economist OLD'!AH35</f>
        <v>0</v>
      </c>
      <c r="AE34" s="28">
        <f>'Economist OLD'!AI35</f>
        <v>0</v>
      </c>
      <c r="AF34" s="28">
        <f>'Economist OLD'!AJ35</f>
        <v>0</v>
      </c>
      <c r="AG34" s="28">
        <f>'Economist OLD'!AK35</f>
        <v>0</v>
      </c>
      <c r="AH34" s="28">
        <f>'Economist OLD'!AL35</f>
        <v>0</v>
      </c>
      <c r="AI34" s="28">
        <f>'Economist OLD'!AM35</f>
        <v>3510</v>
      </c>
      <c r="AJ34" s="28">
        <f>'Economist OLD'!AN35</f>
        <v>0</v>
      </c>
      <c r="AK34" s="28">
        <f>'Economist OLD'!AO35</f>
        <v>0</v>
      </c>
      <c r="AL34" s="28">
        <f>'Economist OLD'!AP35</f>
        <v>0</v>
      </c>
      <c r="AM34" s="28">
        <f>'Economist OLD'!AQ35</f>
        <v>0</v>
      </c>
      <c r="AN34" s="29">
        <v>0.0</v>
      </c>
      <c r="AO34" s="46">
        <f t="shared" ref="AO34:AO35" si="34">L34/11</f>
        <v>0.2233636364</v>
      </c>
      <c r="AP34" s="30">
        <f t="shared" ref="AP34:AY34" si="33">AO34</f>
        <v>0.2233636364</v>
      </c>
      <c r="AQ34" s="30">
        <f t="shared" si="33"/>
        <v>0.2233636364</v>
      </c>
      <c r="AR34" s="30">
        <f t="shared" si="33"/>
        <v>0.2233636364</v>
      </c>
      <c r="AS34" s="30">
        <f t="shared" si="33"/>
        <v>0.2233636364</v>
      </c>
      <c r="AT34" s="30">
        <f t="shared" si="33"/>
        <v>0.2233636364</v>
      </c>
      <c r="AU34" s="30">
        <f t="shared" si="33"/>
        <v>0.2233636364</v>
      </c>
      <c r="AV34" s="30">
        <f t="shared" si="33"/>
        <v>0.2233636364</v>
      </c>
      <c r="AW34" s="30">
        <f t="shared" si="33"/>
        <v>0.2233636364</v>
      </c>
      <c r="AX34" s="30">
        <f t="shared" si="33"/>
        <v>0.2233636364</v>
      </c>
      <c r="AY34" s="30">
        <f t="shared" si="33"/>
        <v>0.2233636364</v>
      </c>
      <c r="AZ34" s="3"/>
      <c r="BA34" s="3"/>
    </row>
    <row r="35">
      <c r="D35" s="18" t="str">
        <f>'Economist OLD'!F36</f>
        <v>Science &amp; Technology (COP)</v>
      </c>
      <c r="E35" s="4" t="s">
        <v>48</v>
      </c>
      <c r="F35" s="4" t="s">
        <v>48</v>
      </c>
      <c r="G35" s="31"/>
      <c r="I35" s="20">
        <f>'Economist OLD'!S36+P35</f>
        <v>222.0751</v>
      </c>
      <c r="J35" s="32">
        <f>'Economist OLD'!M36</f>
        <v>3510</v>
      </c>
      <c r="K35" s="2">
        <f>'Economist OLD'!Q36</f>
        <v>222.0751</v>
      </c>
      <c r="L35" s="21">
        <f>'Economist OLD'!AW36</f>
        <v>2.457</v>
      </c>
      <c r="M35" s="22">
        <f>'Economist OLD'!AV36</f>
        <v>0.0007</v>
      </c>
      <c r="N35" s="23">
        <v>0.75</v>
      </c>
      <c r="O35" s="32">
        <f>'Economist OLD'!AS36</f>
        <v>445000</v>
      </c>
      <c r="P35" s="26">
        <v>0.0</v>
      </c>
      <c r="Q35" s="26">
        <f>'Economist OLD'!U36</f>
        <v>0</v>
      </c>
      <c r="R35" s="26">
        <f>'Economist OLD'!V36</f>
        <v>0</v>
      </c>
      <c r="S35" s="26">
        <f>'Economist OLD'!W36</f>
        <v>0</v>
      </c>
      <c r="T35" s="26">
        <f>'Economist OLD'!X36</f>
        <v>0</v>
      </c>
      <c r="U35" s="26">
        <f>'Economist OLD'!Y36</f>
        <v>0</v>
      </c>
      <c r="V35" s="26">
        <f>'Economist OLD'!Z36</f>
        <v>0</v>
      </c>
      <c r="W35" s="26">
        <f>'Economist OLD'!AA36</f>
        <v>0</v>
      </c>
      <c r="X35" s="26">
        <f>'Economist OLD'!AB36</f>
        <v>0</v>
      </c>
      <c r="Y35" s="26">
        <f>'Economist OLD'!AC36</f>
        <v>222.0751</v>
      </c>
      <c r="Z35" s="26">
        <f>'Economist OLD'!AD36</f>
        <v>0</v>
      </c>
      <c r="AA35" s="26">
        <f>'Economist OLD'!AE36</f>
        <v>0</v>
      </c>
      <c r="AB35" s="27">
        <v>0.0</v>
      </c>
      <c r="AC35" s="28">
        <f>'Economist OLD'!AG36</f>
        <v>0</v>
      </c>
      <c r="AD35" s="28">
        <f>'Economist OLD'!AH36</f>
        <v>0</v>
      </c>
      <c r="AE35" s="28">
        <f>'Economist OLD'!AI36</f>
        <v>0</v>
      </c>
      <c r="AF35" s="28">
        <f>'Economist OLD'!AJ36</f>
        <v>0</v>
      </c>
      <c r="AG35" s="28">
        <f>'Economist OLD'!AK36</f>
        <v>0</v>
      </c>
      <c r="AH35" s="28">
        <f>'Economist OLD'!AL36</f>
        <v>0</v>
      </c>
      <c r="AI35" s="28">
        <f>'Economist OLD'!AM36</f>
        <v>0</v>
      </c>
      <c r="AJ35" s="28">
        <f>'Economist OLD'!AN36</f>
        <v>0</v>
      </c>
      <c r="AK35" s="28">
        <f>'Economist OLD'!AO36</f>
        <v>3510</v>
      </c>
      <c r="AL35" s="28">
        <f>'Economist OLD'!AP36</f>
        <v>0</v>
      </c>
      <c r="AM35" s="28">
        <f>'Economist OLD'!AQ36</f>
        <v>0</v>
      </c>
      <c r="AN35" s="29">
        <v>0.0</v>
      </c>
      <c r="AO35" s="46">
        <f t="shared" si="34"/>
        <v>0.2233636364</v>
      </c>
      <c r="AP35" s="30">
        <f t="shared" ref="AP35:AY35" si="35">AO35</f>
        <v>0.2233636364</v>
      </c>
      <c r="AQ35" s="30">
        <f t="shared" si="35"/>
        <v>0.2233636364</v>
      </c>
      <c r="AR35" s="30">
        <f t="shared" si="35"/>
        <v>0.2233636364</v>
      </c>
      <c r="AS35" s="30">
        <f t="shared" si="35"/>
        <v>0.2233636364</v>
      </c>
      <c r="AT35" s="30">
        <f t="shared" si="35"/>
        <v>0.2233636364</v>
      </c>
      <c r="AU35" s="30">
        <f t="shared" si="35"/>
        <v>0.2233636364</v>
      </c>
      <c r="AV35" s="30">
        <f t="shared" si="35"/>
        <v>0.2233636364</v>
      </c>
      <c r="AW35" s="30">
        <f t="shared" si="35"/>
        <v>0.2233636364</v>
      </c>
      <c r="AX35" s="30">
        <f t="shared" si="35"/>
        <v>0.2233636364</v>
      </c>
      <c r="AY35" s="30">
        <f t="shared" si="35"/>
        <v>0.2233636364</v>
      </c>
      <c r="AZ35" s="3"/>
      <c r="BA35" s="3"/>
    </row>
    <row r="36">
      <c r="D36" s="18" t="str">
        <f>'Economist OLD'!F37</f>
        <v>Business &amp; Finance (Davos)</v>
      </c>
      <c r="E36" s="4" t="s">
        <v>48</v>
      </c>
      <c r="F36" s="4" t="s">
        <v>48</v>
      </c>
      <c r="G36" s="31"/>
      <c r="I36" s="20">
        <f>'Economist OLD'!S37+P36</f>
        <v>934.375</v>
      </c>
      <c r="J36" s="32">
        <f>'Economist OLD'!M37</f>
        <v>14950</v>
      </c>
      <c r="K36" s="2">
        <f>'Economist OLD'!Q37</f>
        <v>934.375</v>
      </c>
      <c r="L36" s="21">
        <f>'Economist OLD'!AW37</f>
        <v>10.465</v>
      </c>
      <c r="M36" s="22">
        <f>'Economist OLD'!AV37</f>
        <v>0.0007</v>
      </c>
      <c r="N36" s="23">
        <v>0.75</v>
      </c>
      <c r="O36" s="32">
        <f>'Economist OLD'!AS37</f>
        <v>445000</v>
      </c>
      <c r="P36" s="25">
        <v>0.0</v>
      </c>
      <c r="Q36" s="26">
        <f>'Economist OLD'!U37</f>
        <v>0</v>
      </c>
      <c r="R36" s="26">
        <f>'Economist OLD'!V37</f>
        <v>0</v>
      </c>
      <c r="S36" s="26">
        <f>'Economist OLD'!W37</f>
        <v>0</v>
      </c>
      <c r="T36" s="26">
        <f>'Economist OLD'!X37</f>
        <v>0</v>
      </c>
      <c r="U36" s="26">
        <f>'Economist OLD'!Y37</f>
        <v>0</v>
      </c>
      <c r="V36" s="26">
        <f>'Economist OLD'!Z37</f>
        <v>0</v>
      </c>
      <c r="W36" s="26">
        <f>'Economist OLD'!AA37</f>
        <v>0</v>
      </c>
      <c r="X36" s="26">
        <f>'Economist OLD'!AB37</f>
        <v>0</v>
      </c>
      <c r="Y36" s="26">
        <f>'Economist OLD'!AC37</f>
        <v>0</v>
      </c>
      <c r="Z36" s="26">
        <f>'Economist OLD'!AD37</f>
        <v>0</v>
      </c>
      <c r="AA36" s="26">
        <f>'Economist OLD'!AE37</f>
        <v>934.375</v>
      </c>
      <c r="AB36" s="27">
        <v>0.0</v>
      </c>
      <c r="AC36" s="28">
        <f>'Economist OLD'!AG37</f>
        <v>0</v>
      </c>
      <c r="AD36" s="28">
        <f>'Economist OLD'!AH37</f>
        <v>0</v>
      </c>
      <c r="AE36" s="28">
        <f>'Economist OLD'!AI37</f>
        <v>0</v>
      </c>
      <c r="AF36" s="28">
        <f>'Economist OLD'!AJ37</f>
        <v>0</v>
      </c>
      <c r="AG36" s="28">
        <f>'Economist OLD'!AK37</f>
        <v>0</v>
      </c>
      <c r="AH36" s="28">
        <f>'Economist OLD'!AL37</f>
        <v>0</v>
      </c>
      <c r="AI36" s="28">
        <f>'Economist OLD'!AM37</f>
        <v>0</v>
      </c>
      <c r="AJ36" s="28">
        <f>'Economist OLD'!AN37</f>
        <v>0</v>
      </c>
      <c r="AK36" s="28">
        <f>'Economist OLD'!AO37</f>
        <v>0</v>
      </c>
      <c r="AL36" s="28">
        <f>'Economist OLD'!AP37</f>
        <v>0</v>
      </c>
      <c r="AM36" s="28">
        <f>'Economist OLD'!AQ37</f>
        <v>14950</v>
      </c>
      <c r="AN36" s="29">
        <v>0.0</v>
      </c>
      <c r="AO36" s="47">
        <v>0.0</v>
      </c>
      <c r="AP36" s="30">
        <f t="shared" ref="AP36:AX36" si="36">AO36</f>
        <v>0</v>
      </c>
      <c r="AQ36" s="30">
        <f t="shared" si="36"/>
        <v>0</v>
      </c>
      <c r="AR36" s="30">
        <f t="shared" si="36"/>
        <v>0</v>
      </c>
      <c r="AS36" s="30">
        <f t="shared" si="36"/>
        <v>0</v>
      </c>
      <c r="AT36" s="30">
        <f t="shared" si="36"/>
        <v>0</v>
      </c>
      <c r="AU36" s="30">
        <f t="shared" si="36"/>
        <v>0</v>
      </c>
      <c r="AV36" s="30">
        <f t="shared" si="36"/>
        <v>0</v>
      </c>
      <c r="AW36" s="30">
        <f t="shared" si="36"/>
        <v>0</v>
      </c>
      <c r="AX36" s="30">
        <f t="shared" si="36"/>
        <v>0</v>
      </c>
      <c r="AY36" s="30">
        <f>L36</f>
        <v>10.465</v>
      </c>
      <c r="AZ36" s="3"/>
      <c r="BA36" s="3"/>
    </row>
    <row r="37">
      <c r="A37" s="34"/>
      <c r="C37" s="35" t="s">
        <v>49</v>
      </c>
      <c r="D37" s="36" t="str">
        <f>'Economist OLD'!F38</f>
        <v/>
      </c>
      <c r="E37" s="36"/>
      <c r="F37" s="36"/>
      <c r="G37" s="37"/>
      <c r="H37" s="38"/>
      <c r="I37" s="38">
        <f t="shared" ref="I37:J37" si="37">SUM(I22:I36)</f>
        <v>48125.01573</v>
      </c>
      <c r="J37" s="48">
        <f t="shared" si="37"/>
        <v>860578.9494</v>
      </c>
      <c r="K37" s="40"/>
      <c r="L37" s="39">
        <f>SUM(L22:L36)</f>
        <v>1100.600871</v>
      </c>
      <c r="M37" s="36"/>
      <c r="N37" s="36"/>
      <c r="O37" s="36"/>
      <c r="P37" s="42"/>
      <c r="Q37" s="42"/>
      <c r="R37" s="42"/>
      <c r="S37" s="42"/>
      <c r="T37" s="42"/>
      <c r="U37" s="42"/>
      <c r="V37" s="42"/>
      <c r="W37" s="42"/>
      <c r="X37" s="42"/>
      <c r="Y37" s="42"/>
      <c r="Z37" s="42"/>
      <c r="AA37" s="42"/>
      <c r="AB37" s="43"/>
      <c r="AC37" s="43"/>
      <c r="AD37" s="43"/>
      <c r="AE37" s="43"/>
      <c r="AF37" s="43"/>
      <c r="AG37" s="43"/>
      <c r="AH37" s="43"/>
      <c r="AI37" s="43"/>
      <c r="AJ37" s="43"/>
      <c r="AK37" s="43"/>
      <c r="AL37" s="43"/>
      <c r="AM37" s="43"/>
      <c r="AN37" s="44"/>
      <c r="AO37" s="44"/>
      <c r="AP37" s="44"/>
      <c r="AQ37" s="44"/>
      <c r="AR37" s="44"/>
      <c r="AS37" s="44"/>
      <c r="AT37" s="44"/>
      <c r="AU37" s="44"/>
      <c r="AV37" s="44"/>
      <c r="AW37" s="44"/>
      <c r="AX37" s="44"/>
      <c r="AY37" s="44"/>
      <c r="AZ37" s="45"/>
      <c r="BA37" s="45"/>
    </row>
    <row r="38">
      <c r="C38" s="17" t="str">
        <f>'Economist OLD'!B38</f>
        <v>EMEA 0 Tier 1</v>
      </c>
      <c r="D38" s="18" t="str">
        <f>'Economist OLD'!F39</f>
        <v> C0Level + Custom audience targeting companies 5,000+</v>
      </c>
      <c r="E38" s="4" t="s">
        <v>30</v>
      </c>
      <c r="F38" s="4" t="s">
        <v>31</v>
      </c>
      <c r="G38" s="19" t="s">
        <v>64</v>
      </c>
      <c r="H38" s="4" t="s">
        <v>65</v>
      </c>
      <c r="I38" s="20">
        <f>'Economist OLD'!S39+P38</f>
        <v>11519.33567</v>
      </c>
      <c r="J38" s="32">
        <f>'Economist OLD'!M39</f>
        <v>231889.3564</v>
      </c>
      <c r="K38" s="2">
        <f>'Economist OLD'!Q39</f>
        <v>49.676</v>
      </c>
      <c r="L38" s="21">
        <f>'Economist OLD'!AW39</f>
        <v>162.3225495</v>
      </c>
      <c r="M38" s="22">
        <f>'Economist OLD'!AV39</f>
        <v>0.0007</v>
      </c>
      <c r="N38" s="23">
        <v>0.75</v>
      </c>
      <c r="O38" s="32">
        <f>'Economist OLD'!AS39</f>
        <v>279500</v>
      </c>
      <c r="P38" s="25">
        <v>0.0</v>
      </c>
      <c r="Q38" s="26">
        <f>'Economist OLD'!U39</f>
        <v>1128.232006</v>
      </c>
      <c r="R38" s="26">
        <f>'Economist OLD'!V39</f>
        <v>1128.232006</v>
      </c>
      <c r="S38" s="26">
        <f>'Economist OLD'!W39</f>
        <v>1128.232006</v>
      </c>
      <c r="T38" s="26">
        <f>'Economist OLD'!X39</f>
        <v>1128.232006</v>
      </c>
      <c r="U38" s="26">
        <f>'Economist OLD'!Y39</f>
        <v>1128.232006</v>
      </c>
      <c r="V38" s="26">
        <f>'Economist OLD'!Z39</f>
        <v>1654.889453</v>
      </c>
      <c r="W38" s="26">
        <f>'Economist OLD'!AA39</f>
        <v>526.6574465</v>
      </c>
      <c r="X38" s="26">
        <f>'Economist OLD'!AB39</f>
        <v>1128.232006</v>
      </c>
      <c r="Y38" s="26">
        <f>'Economist OLD'!AC39</f>
        <v>1090.77345</v>
      </c>
      <c r="Z38" s="26">
        <f>'Economist OLD'!AD39</f>
        <v>537.2533364</v>
      </c>
      <c r="AA38" s="26">
        <f>'Economist OLD'!AE39</f>
        <v>940.3699438</v>
      </c>
      <c r="AB38" s="27">
        <v>0.0</v>
      </c>
      <c r="AC38" s="28">
        <f>'Economist OLD'!AG39</f>
        <v>22711.81267</v>
      </c>
      <c r="AD38" s="28">
        <f>'Economist OLD'!AH39</f>
        <v>22711.81267</v>
      </c>
      <c r="AE38" s="28">
        <f>'Economist OLD'!AI39</f>
        <v>22711.81267</v>
      </c>
      <c r="AF38" s="28">
        <f>'Economist OLD'!AJ39</f>
        <v>22711.81267</v>
      </c>
      <c r="AG38" s="28">
        <f>'Economist OLD'!AK39</f>
        <v>22711.81267</v>
      </c>
      <c r="AH38" s="28">
        <f>'Economist OLD'!AL39</f>
        <v>33313.66159</v>
      </c>
      <c r="AI38" s="28">
        <f>'Economist OLD'!AM39</f>
        <v>10601.84891</v>
      </c>
      <c r="AJ38" s="28">
        <f>'Economist OLD'!AN39</f>
        <v>22711.81267</v>
      </c>
      <c r="AK38" s="28">
        <f>'Economist OLD'!AO39</f>
        <v>21957.75525</v>
      </c>
      <c r="AL38" s="28">
        <f>'Economist OLD'!AP39</f>
        <v>10815.14889</v>
      </c>
      <c r="AM38" s="28">
        <f>'Economist OLD'!AQ39</f>
        <v>18930.0657</v>
      </c>
      <c r="AN38" s="29">
        <v>0.0</v>
      </c>
      <c r="AO38" s="30">
        <f t="shared" ref="AO38:AO47" si="39">L38/11</f>
        <v>14.75659541</v>
      </c>
      <c r="AP38" s="30">
        <f t="shared" ref="AP38:AY38" si="38">AO38</f>
        <v>14.75659541</v>
      </c>
      <c r="AQ38" s="30">
        <f t="shared" si="38"/>
        <v>14.75659541</v>
      </c>
      <c r="AR38" s="30">
        <f t="shared" si="38"/>
        <v>14.75659541</v>
      </c>
      <c r="AS38" s="30">
        <f t="shared" si="38"/>
        <v>14.75659541</v>
      </c>
      <c r="AT38" s="30">
        <f t="shared" si="38"/>
        <v>14.75659541</v>
      </c>
      <c r="AU38" s="30">
        <f t="shared" si="38"/>
        <v>14.75659541</v>
      </c>
      <c r="AV38" s="30">
        <f t="shared" si="38"/>
        <v>14.75659541</v>
      </c>
      <c r="AW38" s="30">
        <f t="shared" si="38"/>
        <v>14.75659541</v>
      </c>
      <c r="AX38" s="30">
        <f t="shared" si="38"/>
        <v>14.75659541</v>
      </c>
      <c r="AY38" s="30">
        <f t="shared" si="38"/>
        <v>14.75659541</v>
      </c>
      <c r="AZ38" s="3"/>
      <c r="BA38" s="3"/>
    </row>
    <row r="39">
      <c r="D39" s="18" t="str">
        <f>'Economist OLD'!F40</f>
        <v> C0Level + Custom audience targeting companies 5,000+</v>
      </c>
      <c r="E39" s="4" t="s">
        <v>30</v>
      </c>
      <c r="F39" s="18" t="str">
        <f>'Economist OLD'!I40</f>
        <v>300x600</v>
      </c>
      <c r="G39" s="31" t="s">
        <v>66</v>
      </c>
      <c r="H39" s="4" t="s">
        <v>65</v>
      </c>
      <c r="I39" s="20">
        <f>'Economist OLD'!S40+P39</f>
        <v>10194.66779</v>
      </c>
      <c r="J39" s="32">
        <f>'Economist OLD'!M40</f>
        <v>240693.4109</v>
      </c>
      <c r="K39" s="2">
        <f>'Economist OLD'!Q40</f>
        <v>41.92</v>
      </c>
      <c r="L39" s="21">
        <f>'Economist OLD'!AW40</f>
        <v>120.3467055</v>
      </c>
      <c r="M39" s="22">
        <f>'Economist OLD'!AV40</f>
        <v>0.0005</v>
      </c>
      <c r="N39" s="23">
        <v>0.75</v>
      </c>
      <c r="O39" s="32">
        <f>'Economist OLD'!AS40</f>
        <v>279500</v>
      </c>
      <c r="P39" s="25">
        <v>104.8</v>
      </c>
      <c r="Q39" s="26">
        <f>'Economist OLD'!U40</f>
        <v>988.2264139</v>
      </c>
      <c r="R39" s="26">
        <f>'Economist OLD'!V40</f>
        <v>988.2264139</v>
      </c>
      <c r="S39" s="26">
        <f>'Economist OLD'!W40</f>
        <v>988.2264139</v>
      </c>
      <c r="T39" s="26">
        <f>'Economist OLD'!X40</f>
        <v>988.2264139</v>
      </c>
      <c r="U39" s="26">
        <f>'Economist OLD'!Y40</f>
        <v>988.2264139</v>
      </c>
      <c r="V39" s="26">
        <f>'Economist OLD'!Z40</f>
        <v>1449.529405</v>
      </c>
      <c r="W39" s="26">
        <f>'Economist OLD'!AA40</f>
        <v>461.3029915</v>
      </c>
      <c r="X39" s="26">
        <f>'Economist OLD'!AB40</f>
        <v>988.2264139</v>
      </c>
      <c r="Y39" s="26">
        <f>'Economist OLD'!AC40</f>
        <v>955.4161985</v>
      </c>
      <c r="Z39" s="26">
        <f>'Economist OLD'!AD40</f>
        <v>470.5840066</v>
      </c>
      <c r="AA39" s="26">
        <f>'Economist OLD'!AE40</f>
        <v>823.6767013</v>
      </c>
      <c r="AB39" s="27">
        <v>2500.0</v>
      </c>
      <c r="AC39" s="28">
        <f>'Economist OLD'!AG40</f>
        <v>23574.10339</v>
      </c>
      <c r="AD39" s="28">
        <f>'Economist OLD'!AH40</f>
        <v>23574.10339</v>
      </c>
      <c r="AE39" s="28">
        <f>'Economist OLD'!AI40</f>
        <v>23574.10339</v>
      </c>
      <c r="AF39" s="28">
        <f>'Economist OLD'!AJ40</f>
        <v>23574.10339</v>
      </c>
      <c r="AG39" s="28">
        <f>'Economist OLD'!AK40</f>
        <v>23574.10339</v>
      </c>
      <c r="AH39" s="28">
        <f>'Economist OLD'!AL40</f>
        <v>34578.46864</v>
      </c>
      <c r="AI39" s="28">
        <f>'Economist OLD'!AM40</f>
        <v>11004.36526</v>
      </c>
      <c r="AJ39" s="28">
        <f>'Economist OLD'!AN40</f>
        <v>23574.10339</v>
      </c>
      <c r="AK39" s="28">
        <f>'Economist OLD'!AO40</f>
        <v>22791.41695</v>
      </c>
      <c r="AL39" s="28">
        <f>'Economist OLD'!AP40</f>
        <v>11225.76352</v>
      </c>
      <c r="AM39" s="28">
        <f>'Economist OLD'!AQ40</f>
        <v>19648.77627</v>
      </c>
      <c r="AN39" s="29">
        <v>1.0</v>
      </c>
      <c r="AO39" s="30">
        <f t="shared" si="39"/>
        <v>10.94060959</v>
      </c>
      <c r="AP39" s="30">
        <f t="shared" ref="AP39:AY39" si="40">AO39</f>
        <v>10.94060959</v>
      </c>
      <c r="AQ39" s="30">
        <f t="shared" si="40"/>
        <v>10.94060959</v>
      </c>
      <c r="AR39" s="30">
        <f t="shared" si="40"/>
        <v>10.94060959</v>
      </c>
      <c r="AS39" s="30">
        <f t="shared" si="40"/>
        <v>10.94060959</v>
      </c>
      <c r="AT39" s="30">
        <f t="shared" si="40"/>
        <v>10.94060959</v>
      </c>
      <c r="AU39" s="30">
        <f t="shared" si="40"/>
        <v>10.94060959</v>
      </c>
      <c r="AV39" s="30">
        <f t="shared" si="40"/>
        <v>10.94060959</v>
      </c>
      <c r="AW39" s="30">
        <f t="shared" si="40"/>
        <v>10.94060959</v>
      </c>
      <c r="AX39" s="30">
        <f t="shared" si="40"/>
        <v>10.94060959</v>
      </c>
      <c r="AY39" s="30">
        <f t="shared" si="40"/>
        <v>10.94060959</v>
      </c>
      <c r="AZ39" s="3"/>
      <c r="BA39" s="3"/>
    </row>
    <row r="40">
      <c r="D40" s="18" t="str">
        <f>'Economist OLD'!F41</f>
        <v> C0Level + Custom audience targeting companies 5,000+</v>
      </c>
      <c r="E40" s="4" t="s">
        <v>30</v>
      </c>
      <c r="F40" s="18" t="str">
        <f>'Economist OLD'!I41</f>
        <v>Interscroller</v>
      </c>
      <c r="G40" s="31" t="s">
        <v>67</v>
      </c>
      <c r="H40" s="4" t="s">
        <v>65</v>
      </c>
      <c r="I40" s="20">
        <f>'Economist OLD'!S41+P40</f>
        <v>12285.99651</v>
      </c>
      <c r="J40" s="32">
        <f>'Economist OLD'!M41</f>
        <v>293081.9777</v>
      </c>
      <c r="K40" s="2">
        <f>'Economist OLD'!Q41</f>
        <v>41.92</v>
      </c>
      <c r="L40" s="21">
        <f>'Economist OLD'!AW41</f>
        <v>879.2459331</v>
      </c>
      <c r="M40" s="22">
        <f>'Economist OLD'!AV41</f>
        <v>0.003</v>
      </c>
      <c r="N40" s="23">
        <v>0.75</v>
      </c>
      <c r="O40" s="32">
        <f>'Economist OLD'!AS41</f>
        <v>279500</v>
      </c>
      <c r="P40" s="25">
        <v>0.0</v>
      </c>
      <c r="Q40" s="26">
        <f>'Economist OLD'!U41</f>
        <v>1203.32065</v>
      </c>
      <c r="R40" s="26">
        <f>'Economist OLD'!V41</f>
        <v>1203.32065</v>
      </c>
      <c r="S40" s="26">
        <f>'Economist OLD'!W41</f>
        <v>1203.32065</v>
      </c>
      <c r="T40" s="26">
        <f>'Economist OLD'!X41</f>
        <v>1203.32065</v>
      </c>
      <c r="U40" s="26">
        <f>'Economist OLD'!Y41</f>
        <v>1203.32065</v>
      </c>
      <c r="V40" s="26">
        <f>'Economist OLD'!Z41</f>
        <v>1765.029392</v>
      </c>
      <c r="W40" s="26">
        <f>'Economist OLD'!AA41</f>
        <v>561.708742</v>
      </c>
      <c r="X40" s="26">
        <f>'Economist OLD'!AB41</f>
        <v>1203.32065</v>
      </c>
      <c r="Y40" s="26">
        <f>'Economist OLD'!AC41</f>
        <v>1163.369067</v>
      </c>
      <c r="Z40" s="26">
        <f>'Economist OLD'!AD41</f>
        <v>573.0098335</v>
      </c>
      <c r="AA40" s="26">
        <f>'Economist OLD'!AE41</f>
        <v>1002.955568</v>
      </c>
      <c r="AB40" s="27">
        <v>0.0</v>
      </c>
      <c r="AC40" s="28">
        <f>'Economist OLD'!AG41</f>
        <v>28705.16819</v>
      </c>
      <c r="AD40" s="28">
        <f>'Economist OLD'!AH41</f>
        <v>28705.16819</v>
      </c>
      <c r="AE40" s="28">
        <f>'Economist OLD'!AI41</f>
        <v>28705.16819</v>
      </c>
      <c r="AF40" s="28">
        <f>'Economist OLD'!AJ41</f>
        <v>28705.16819</v>
      </c>
      <c r="AG40" s="28">
        <f>'Economist OLD'!AK41</f>
        <v>28705.16819</v>
      </c>
      <c r="AH40" s="28">
        <f>'Economist OLD'!AL41</f>
        <v>42104.70879</v>
      </c>
      <c r="AI40" s="28">
        <f>'Economist OLD'!AM41</f>
        <v>13399.5406</v>
      </c>
      <c r="AJ40" s="28">
        <f>'Economist OLD'!AN41</f>
        <v>28705.16819</v>
      </c>
      <c r="AK40" s="28">
        <f>'Economist OLD'!AO41</f>
        <v>27752.1247</v>
      </c>
      <c r="AL40" s="28">
        <f>'Economist OLD'!AP41</f>
        <v>13669.12771</v>
      </c>
      <c r="AM40" s="28">
        <f>'Economist OLD'!AQ41</f>
        <v>23925.46679</v>
      </c>
      <c r="AN40" s="29">
        <v>0.0</v>
      </c>
      <c r="AO40" s="30">
        <f t="shared" si="39"/>
        <v>79.93144847</v>
      </c>
      <c r="AP40" s="30">
        <f t="shared" ref="AP40:AY40" si="41">AO40</f>
        <v>79.93144847</v>
      </c>
      <c r="AQ40" s="30">
        <f t="shared" si="41"/>
        <v>79.93144847</v>
      </c>
      <c r="AR40" s="30">
        <f t="shared" si="41"/>
        <v>79.93144847</v>
      </c>
      <c r="AS40" s="30">
        <f t="shared" si="41"/>
        <v>79.93144847</v>
      </c>
      <c r="AT40" s="30">
        <f t="shared" si="41"/>
        <v>79.93144847</v>
      </c>
      <c r="AU40" s="30">
        <f t="shared" si="41"/>
        <v>79.93144847</v>
      </c>
      <c r="AV40" s="30">
        <f t="shared" si="41"/>
        <v>79.93144847</v>
      </c>
      <c r="AW40" s="30">
        <f t="shared" si="41"/>
        <v>79.93144847</v>
      </c>
      <c r="AX40" s="30">
        <f t="shared" si="41"/>
        <v>79.93144847</v>
      </c>
      <c r="AY40" s="30">
        <f t="shared" si="41"/>
        <v>79.93144847</v>
      </c>
      <c r="AZ40" s="3"/>
      <c r="BA40" s="3"/>
    </row>
    <row r="41">
      <c r="D41" s="18" t="str">
        <f>'Economist OLD'!F42</f>
        <v>C0Level + ESG articles and content</v>
      </c>
      <c r="E41" s="4" t="s">
        <v>36</v>
      </c>
      <c r="F41" s="4" t="s">
        <v>31</v>
      </c>
      <c r="G41" s="19" t="s">
        <v>68</v>
      </c>
      <c r="H41" s="4" t="s">
        <v>69</v>
      </c>
      <c r="I41" s="20">
        <f>'Economist OLD'!S42+P41</f>
        <v>6033.33246</v>
      </c>
      <c r="J41" s="32">
        <f>'Economist OLD'!M42</f>
        <v>136039.0634</v>
      </c>
      <c r="K41" s="2">
        <f>'Economist OLD'!Q42</f>
        <v>44.35</v>
      </c>
      <c r="L41" s="21">
        <f>'Economist OLD'!AW42</f>
        <v>95.22734435</v>
      </c>
      <c r="M41" s="22">
        <f>'Economist OLD'!AV42</f>
        <v>0.0007</v>
      </c>
      <c r="N41" s="23">
        <v>0.75</v>
      </c>
      <c r="O41" s="32">
        <f>'Economist OLD'!AS42</f>
        <v>1060000</v>
      </c>
      <c r="P41" s="25">
        <v>0.0</v>
      </c>
      <c r="Q41" s="26">
        <f>'Economist OLD'!U42</f>
        <v>590.9193883</v>
      </c>
      <c r="R41" s="26">
        <f>'Economist OLD'!V42</f>
        <v>590.9193883</v>
      </c>
      <c r="S41" s="26">
        <f>'Economist OLD'!W42</f>
        <v>590.9193883</v>
      </c>
      <c r="T41" s="26">
        <f>'Economist OLD'!X42</f>
        <v>590.9193883</v>
      </c>
      <c r="U41" s="26">
        <f>'Economist OLD'!Y42</f>
        <v>590.9193883</v>
      </c>
      <c r="V41" s="26">
        <f>'Economist OLD'!Z42</f>
        <v>866.7599019</v>
      </c>
      <c r="W41" s="26">
        <f>'Economist OLD'!AA42</f>
        <v>275.8405136</v>
      </c>
      <c r="X41" s="26">
        <f>'Economist OLD'!AB42</f>
        <v>590.9193883</v>
      </c>
      <c r="Y41" s="26">
        <f>'Economist OLD'!AC42</f>
        <v>571.3002078</v>
      </c>
      <c r="Z41" s="26">
        <f>'Economist OLD'!AD42</f>
        <v>281.3901849</v>
      </c>
      <c r="AA41" s="26">
        <f>'Economist OLD'!AE42</f>
        <v>492.5253218</v>
      </c>
      <c r="AB41" s="27">
        <v>0.0</v>
      </c>
      <c r="AC41" s="28">
        <f>'Economist OLD'!AG42</f>
        <v>13323.99974</v>
      </c>
      <c r="AD41" s="28">
        <f>'Economist OLD'!AH42</f>
        <v>13323.99974</v>
      </c>
      <c r="AE41" s="28">
        <f>'Economist OLD'!AI42</f>
        <v>13323.99974</v>
      </c>
      <c r="AF41" s="28">
        <f>'Economist OLD'!AJ42</f>
        <v>13323.99974</v>
      </c>
      <c r="AG41" s="28">
        <f>'Economist OLD'!AK42</f>
        <v>13323.99974</v>
      </c>
      <c r="AH41" s="28">
        <f>'Economist OLD'!AL42</f>
        <v>19543.628</v>
      </c>
      <c r="AI41" s="28">
        <f>'Economist OLD'!AM42</f>
        <v>6219.628266</v>
      </c>
      <c r="AJ41" s="28">
        <f>'Economist OLD'!AN42</f>
        <v>13323.99974</v>
      </c>
      <c r="AK41" s="28">
        <f>'Economist OLD'!AO42</f>
        <v>12881.62813</v>
      </c>
      <c r="AL41" s="28">
        <f>'Economist OLD'!AP42</f>
        <v>6344.761779</v>
      </c>
      <c r="AM41" s="28">
        <f>'Economist OLD'!AQ42</f>
        <v>11105.41875</v>
      </c>
      <c r="AN41" s="29">
        <v>0.0</v>
      </c>
      <c r="AO41" s="30">
        <f t="shared" si="39"/>
        <v>8.657031305</v>
      </c>
      <c r="AP41" s="30">
        <f t="shared" ref="AP41:AY41" si="42">AO41</f>
        <v>8.657031305</v>
      </c>
      <c r="AQ41" s="30">
        <f t="shared" si="42"/>
        <v>8.657031305</v>
      </c>
      <c r="AR41" s="30">
        <f t="shared" si="42"/>
        <v>8.657031305</v>
      </c>
      <c r="AS41" s="30">
        <f t="shared" si="42"/>
        <v>8.657031305</v>
      </c>
      <c r="AT41" s="30">
        <f t="shared" si="42"/>
        <v>8.657031305</v>
      </c>
      <c r="AU41" s="30">
        <f t="shared" si="42"/>
        <v>8.657031305</v>
      </c>
      <c r="AV41" s="30">
        <f t="shared" si="42"/>
        <v>8.657031305</v>
      </c>
      <c r="AW41" s="30">
        <f t="shared" si="42"/>
        <v>8.657031305</v>
      </c>
      <c r="AX41" s="30">
        <f t="shared" si="42"/>
        <v>8.657031305</v>
      </c>
      <c r="AY41" s="30">
        <f t="shared" si="42"/>
        <v>8.657031305</v>
      </c>
      <c r="AZ41" s="3"/>
      <c r="BA41" s="3"/>
    </row>
    <row r="42">
      <c r="D42" s="18" t="str">
        <f>'Economist OLD'!F43</f>
        <v>C0Level + ESG articles and content</v>
      </c>
      <c r="E42" s="4" t="s">
        <v>36</v>
      </c>
      <c r="F42" s="18" t="str">
        <f>'Economist OLD'!I43</f>
        <v>300x600</v>
      </c>
      <c r="G42" s="31" t="s">
        <v>70</v>
      </c>
      <c r="H42" s="4" t="s">
        <v>69</v>
      </c>
      <c r="I42" s="20">
        <f>'Economist OLD'!S43+P42</f>
        <v>5383.56623</v>
      </c>
      <c r="J42" s="32">
        <f>'Economist OLD'!M43</f>
        <v>142046.6024</v>
      </c>
      <c r="K42" s="2">
        <f>'Economist OLD'!Q43</f>
        <v>37.9</v>
      </c>
      <c r="L42" s="21">
        <f>'Economist OLD'!AW43</f>
        <v>71.02330119</v>
      </c>
      <c r="M42" s="22">
        <f>'Economist OLD'!AV43</f>
        <v>0.0005</v>
      </c>
      <c r="N42" s="23">
        <v>0.75</v>
      </c>
      <c r="O42" s="32">
        <f>'Economist OLD'!AS43</f>
        <v>1060000</v>
      </c>
      <c r="P42" s="25">
        <v>0.0</v>
      </c>
      <c r="Q42" s="26">
        <f>'Economist OLD'!U43</f>
        <v>527.2796891</v>
      </c>
      <c r="R42" s="26">
        <f>'Economist OLD'!V43</f>
        <v>527.2796891</v>
      </c>
      <c r="S42" s="26">
        <f>'Economist OLD'!W43</f>
        <v>527.2796891</v>
      </c>
      <c r="T42" s="26">
        <f>'Economist OLD'!X43</f>
        <v>527.2796891</v>
      </c>
      <c r="U42" s="26">
        <f>'Economist OLD'!Y43</f>
        <v>527.2796891</v>
      </c>
      <c r="V42" s="26">
        <f>'Economist OLD'!Z43</f>
        <v>773.4132619</v>
      </c>
      <c r="W42" s="26">
        <f>'Economist OLD'!AA43</f>
        <v>246.1335728</v>
      </c>
      <c r="X42" s="26">
        <f>'Economist OLD'!AB43</f>
        <v>527.2796891</v>
      </c>
      <c r="Y42" s="26">
        <f>'Economist OLD'!AC43</f>
        <v>509.7734173</v>
      </c>
      <c r="Z42" s="26">
        <f>'Economist OLD'!AD43</f>
        <v>251.0855662</v>
      </c>
      <c r="AA42" s="26">
        <f>'Economist OLD'!AE43</f>
        <v>439.4822774</v>
      </c>
      <c r="AB42" s="27">
        <v>0.0</v>
      </c>
      <c r="AC42" s="28">
        <f>'Economist OLD'!AG43</f>
        <v>13912.39285</v>
      </c>
      <c r="AD42" s="28">
        <f>'Economist OLD'!AH43</f>
        <v>13912.39285</v>
      </c>
      <c r="AE42" s="28">
        <f>'Economist OLD'!AI43</f>
        <v>13912.39285</v>
      </c>
      <c r="AF42" s="28">
        <f>'Economist OLD'!AJ43</f>
        <v>13912.39285</v>
      </c>
      <c r="AG42" s="28">
        <f>'Economist OLD'!AK43</f>
        <v>13912.39285</v>
      </c>
      <c r="AH42" s="28">
        <f>'Economist OLD'!AL43</f>
        <v>20406.68237</v>
      </c>
      <c r="AI42" s="28">
        <f>'Economist OLD'!AM43</f>
        <v>6494.289519</v>
      </c>
      <c r="AJ42" s="28">
        <f>'Economist OLD'!AN43</f>
        <v>13912.39285</v>
      </c>
      <c r="AK42" s="28">
        <f>'Economist OLD'!AO43</f>
        <v>13450.48594</v>
      </c>
      <c r="AL42" s="28">
        <f>'Economist OLD'!AP43</f>
        <v>6624.948977</v>
      </c>
      <c r="AM42" s="28">
        <f>'Economist OLD'!AQ43</f>
        <v>11595.83845</v>
      </c>
      <c r="AN42" s="29">
        <v>0.0</v>
      </c>
      <c r="AO42" s="30">
        <f t="shared" si="39"/>
        <v>6.456663745</v>
      </c>
      <c r="AP42" s="30">
        <f t="shared" ref="AP42:AY42" si="43">AO42</f>
        <v>6.456663745</v>
      </c>
      <c r="AQ42" s="30">
        <f t="shared" si="43"/>
        <v>6.456663745</v>
      </c>
      <c r="AR42" s="30">
        <f t="shared" si="43"/>
        <v>6.456663745</v>
      </c>
      <c r="AS42" s="30">
        <f t="shared" si="43"/>
        <v>6.456663745</v>
      </c>
      <c r="AT42" s="30">
        <f t="shared" si="43"/>
        <v>6.456663745</v>
      </c>
      <c r="AU42" s="30">
        <f t="shared" si="43"/>
        <v>6.456663745</v>
      </c>
      <c r="AV42" s="30">
        <f t="shared" si="43"/>
        <v>6.456663745</v>
      </c>
      <c r="AW42" s="30">
        <f t="shared" si="43"/>
        <v>6.456663745</v>
      </c>
      <c r="AX42" s="30">
        <f t="shared" si="43"/>
        <v>6.456663745</v>
      </c>
      <c r="AY42" s="30">
        <f t="shared" si="43"/>
        <v>6.456663745</v>
      </c>
      <c r="AZ42" s="3"/>
      <c r="BA42" s="3"/>
    </row>
    <row r="43">
      <c r="D43" s="18" t="str">
        <f>'Economist OLD'!F44</f>
        <v>C0Level + ESG articles and content</v>
      </c>
      <c r="E43" s="4" t="s">
        <v>36</v>
      </c>
      <c r="F43" s="18" t="str">
        <f>'Economist OLD'!I44</f>
        <v>Interscroller</v>
      </c>
      <c r="G43" s="31" t="s">
        <v>71</v>
      </c>
      <c r="H43" s="4" t="s">
        <v>69</v>
      </c>
      <c r="I43" s="20">
        <f>'Economist OLD'!S44+P43</f>
        <v>6033.33246</v>
      </c>
      <c r="J43" s="32">
        <f>'Economist OLD'!M44</f>
        <v>159190.8301</v>
      </c>
      <c r="K43" s="2">
        <f>'Economist OLD'!Q44</f>
        <v>37.9</v>
      </c>
      <c r="L43" s="21">
        <f>'Economist OLD'!AW44</f>
        <v>477.5724902</v>
      </c>
      <c r="M43" s="22">
        <f>'Economist OLD'!AV44</f>
        <v>0.003</v>
      </c>
      <c r="N43" s="23">
        <v>0.75</v>
      </c>
      <c r="O43" s="32">
        <f>'Economist OLD'!AS44</f>
        <v>1060000</v>
      </c>
      <c r="P43" s="25">
        <v>0.0</v>
      </c>
      <c r="Q43" s="26">
        <f>'Economist OLD'!U44</f>
        <v>590.9193883</v>
      </c>
      <c r="R43" s="26">
        <f>'Economist OLD'!V44</f>
        <v>590.9193883</v>
      </c>
      <c r="S43" s="26">
        <f>'Economist OLD'!W44</f>
        <v>590.9193883</v>
      </c>
      <c r="T43" s="26">
        <f>'Economist OLD'!X44</f>
        <v>590.9193883</v>
      </c>
      <c r="U43" s="26">
        <f>'Economist OLD'!Y44</f>
        <v>590.9193883</v>
      </c>
      <c r="V43" s="26">
        <f>'Economist OLD'!Z44</f>
        <v>866.7599019</v>
      </c>
      <c r="W43" s="26">
        <f>'Economist OLD'!AA44</f>
        <v>275.8405136</v>
      </c>
      <c r="X43" s="26">
        <f>'Economist OLD'!AB44</f>
        <v>590.9193883</v>
      </c>
      <c r="Y43" s="26">
        <f>'Economist OLD'!AC44</f>
        <v>571.3002078</v>
      </c>
      <c r="Z43" s="26">
        <f>'Economist OLD'!AD44</f>
        <v>281.3901849</v>
      </c>
      <c r="AA43" s="26">
        <f>'Economist OLD'!AE44</f>
        <v>492.5253218</v>
      </c>
      <c r="AB43" s="27">
        <v>0.0</v>
      </c>
      <c r="AC43" s="28">
        <f>'Economist OLD'!AG44</f>
        <v>15591.54059</v>
      </c>
      <c r="AD43" s="28">
        <f>'Economist OLD'!AH44</f>
        <v>15591.54059</v>
      </c>
      <c r="AE43" s="28">
        <f>'Economist OLD'!AI44</f>
        <v>15591.54059</v>
      </c>
      <c r="AF43" s="28">
        <f>'Economist OLD'!AJ44</f>
        <v>15591.54059</v>
      </c>
      <c r="AG43" s="28">
        <f>'Economist OLD'!AK44</f>
        <v>15591.54059</v>
      </c>
      <c r="AH43" s="28">
        <f>'Economist OLD'!AL44</f>
        <v>22869.6544</v>
      </c>
      <c r="AI43" s="28">
        <f>'Economist OLD'!AM44</f>
        <v>7278.113816</v>
      </c>
      <c r="AJ43" s="28">
        <f>'Economist OLD'!AN44</f>
        <v>15591.54059</v>
      </c>
      <c r="AK43" s="28">
        <f>'Economist OLD'!AO44</f>
        <v>15073.88411</v>
      </c>
      <c r="AL43" s="28">
        <f>'Economist OLD'!AP44</f>
        <v>7424.543138</v>
      </c>
      <c r="AM43" s="28">
        <f>'Economist OLD'!AQ44</f>
        <v>12995.39108</v>
      </c>
      <c r="AN43" s="29">
        <v>0.0</v>
      </c>
      <c r="AO43" s="30">
        <f t="shared" si="39"/>
        <v>43.41568093</v>
      </c>
      <c r="AP43" s="30">
        <f t="shared" ref="AP43:AY43" si="44">AO43</f>
        <v>43.41568093</v>
      </c>
      <c r="AQ43" s="30">
        <f t="shared" si="44"/>
        <v>43.41568093</v>
      </c>
      <c r="AR43" s="30">
        <f t="shared" si="44"/>
        <v>43.41568093</v>
      </c>
      <c r="AS43" s="30">
        <f t="shared" si="44"/>
        <v>43.41568093</v>
      </c>
      <c r="AT43" s="30">
        <f t="shared" si="44"/>
        <v>43.41568093</v>
      </c>
      <c r="AU43" s="30">
        <f t="shared" si="44"/>
        <v>43.41568093</v>
      </c>
      <c r="AV43" s="30">
        <f t="shared" si="44"/>
        <v>43.41568093</v>
      </c>
      <c r="AW43" s="30">
        <f t="shared" si="44"/>
        <v>43.41568093</v>
      </c>
      <c r="AX43" s="30">
        <f t="shared" si="44"/>
        <v>43.41568093</v>
      </c>
      <c r="AY43" s="30">
        <f t="shared" si="44"/>
        <v>43.41568093</v>
      </c>
      <c r="AZ43" s="3"/>
      <c r="BA43" s="3"/>
    </row>
    <row r="44">
      <c r="D44" s="18" t="str">
        <f>'Economist OLD'!F45</f>
        <v>Economist Subscribers</v>
      </c>
      <c r="E44" s="4" t="s">
        <v>41</v>
      </c>
      <c r="F44" s="4" t="s">
        <v>31</v>
      </c>
      <c r="G44" s="19" t="s">
        <v>72</v>
      </c>
      <c r="H44" s="4" t="s">
        <v>73</v>
      </c>
      <c r="I44" s="20">
        <f>'Economist OLD'!S45+P44</f>
        <v>26452.66746</v>
      </c>
      <c r="J44" s="32">
        <f>'Economist OLD'!M45</f>
        <v>532503.9749</v>
      </c>
      <c r="K44" s="2">
        <f>'Economist OLD'!Q45</f>
        <v>49.676</v>
      </c>
      <c r="L44" s="21">
        <f>'Economist OLD'!AW45</f>
        <v>372.7527824</v>
      </c>
      <c r="M44" s="22">
        <f>'Economist OLD'!AV45</f>
        <v>0.0007</v>
      </c>
      <c r="N44" s="23">
        <v>0.75</v>
      </c>
      <c r="O44" s="32">
        <f>'Economist OLD'!AS45</f>
        <v>155000</v>
      </c>
      <c r="P44" s="25">
        <v>0.0</v>
      </c>
      <c r="Q44" s="26">
        <f>'Economist OLD'!U45</f>
        <v>2590.839172</v>
      </c>
      <c r="R44" s="26">
        <f>'Economist OLD'!V45</f>
        <v>2590.839172</v>
      </c>
      <c r="S44" s="26">
        <f>'Economist OLD'!W45</f>
        <v>2590.839172</v>
      </c>
      <c r="T44" s="26">
        <f>'Economist OLD'!X45</f>
        <v>2590.839172</v>
      </c>
      <c r="U44" s="26">
        <f>'Economist OLD'!Y45</f>
        <v>2590.839172</v>
      </c>
      <c r="V44" s="26">
        <f>'Economist OLD'!Z45</f>
        <v>3800.240017</v>
      </c>
      <c r="W44" s="26">
        <f>'Economist OLD'!AA45</f>
        <v>1209.400846</v>
      </c>
      <c r="X44" s="26">
        <f>'Economist OLD'!AB45</f>
        <v>2590.839172</v>
      </c>
      <c r="Y44" s="26">
        <f>'Economist OLD'!AC45</f>
        <v>2504.820431</v>
      </c>
      <c r="Z44" s="26">
        <f>'Economist OLD'!AD45</f>
        <v>1233.732939</v>
      </c>
      <c r="AA44" s="26">
        <f>'Economist OLD'!AE45</f>
        <v>2159.438194</v>
      </c>
      <c r="AB44" s="27">
        <v>0.0</v>
      </c>
      <c r="AC44" s="28">
        <f>'Economist OLD'!AG45</f>
        <v>52154.74619</v>
      </c>
      <c r="AD44" s="28">
        <f>'Economist OLD'!AH45</f>
        <v>52154.74619</v>
      </c>
      <c r="AE44" s="28">
        <f>'Economist OLD'!AI45</f>
        <v>52154.74619</v>
      </c>
      <c r="AF44" s="28">
        <f>'Economist OLD'!AJ45</f>
        <v>52154.74619</v>
      </c>
      <c r="AG44" s="28">
        <f>'Economist OLD'!AK45</f>
        <v>52154.74619</v>
      </c>
      <c r="AH44" s="28">
        <f>'Economist OLD'!AL45</f>
        <v>76500.52374</v>
      </c>
      <c r="AI44" s="28">
        <f>'Economist OLD'!AM45</f>
        <v>24345.77755</v>
      </c>
      <c r="AJ44" s="28">
        <f>'Economist OLD'!AN45</f>
        <v>52154.74619</v>
      </c>
      <c r="AK44" s="28">
        <f>'Economist OLD'!AO45</f>
        <v>50423.15064</v>
      </c>
      <c r="AL44" s="28">
        <f>'Economist OLD'!AP45</f>
        <v>24835.59342</v>
      </c>
      <c r="AM44" s="28">
        <f>'Economist OLD'!AQ45</f>
        <v>43470.45241</v>
      </c>
      <c r="AN44" s="29">
        <v>0.0</v>
      </c>
      <c r="AO44" s="30">
        <f t="shared" si="39"/>
        <v>33.88661659</v>
      </c>
      <c r="AP44" s="30">
        <f t="shared" ref="AP44:AY44" si="45">AO44</f>
        <v>33.88661659</v>
      </c>
      <c r="AQ44" s="30">
        <f t="shared" si="45"/>
        <v>33.88661659</v>
      </c>
      <c r="AR44" s="30">
        <f t="shared" si="45"/>
        <v>33.88661659</v>
      </c>
      <c r="AS44" s="30">
        <f t="shared" si="45"/>
        <v>33.88661659</v>
      </c>
      <c r="AT44" s="30">
        <f t="shared" si="45"/>
        <v>33.88661659</v>
      </c>
      <c r="AU44" s="30">
        <f t="shared" si="45"/>
        <v>33.88661659</v>
      </c>
      <c r="AV44" s="30">
        <f t="shared" si="45"/>
        <v>33.88661659</v>
      </c>
      <c r="AW44" s="30">
        <f t="shared" si="45"/>
        <v>33.88661659</v>
      </c>
      <c r="AX44" s="30">
        <f t="shared" si="45"/>
        <v>33.88661659</v>
      </c>
      <c r="AY44" s="30">
        <f t="shared" si="45"/>
        <v>33.88661659</v>
      </c>
      <c r="AZ44" s="3"/>
      <c r="BA44" s="3"/>
    </row>
    <row r="45">
      <c r="D45" s="18" t="str">
        <f>'Economist OLD'!F46</f>
        <v>Economist Subscribers</v>
      </c>
      <c r="E45" s="4" t="s">
        <v>41</v>
      </c>
      <c r="F45" s="18" t="str">
        <f>'Economist OLD'!I46</f>
        <v>300x600</v>
      </c>
      <c r="G45" s="31" t="s">
        <v>74</v>
      </c>
      <c r="H45" s="4" t="s">
        <v>73</v>
      </c>
      <c r="I45" s="20">
        <f>'Economist OLD'!S46+P45</f>
        <v>18861.33508</v>
      </c>
      <c r="J45" s="32">
        <f>'Economist OLD'!M46</f>
        <v>449936.4285</v>
      </c>
      <c r="K45" s="2">
        <f>'Economist OLD'!Q46</f>
        <v>41.92</v>
      </c>
      <c r="L45" s="21">
        <f>'Economist OLD'!AW46</f>
        <v>224.9682143</v>
      </c>
      <c r="M45" s="22">
        <f>'Economist OLD'!AV46</f>
        <v>0.0005</v>
      </c>
      <c r="N45" s="23">
        <v>0.75</v>
      </c>
      <c r="O45" s="32">
        <f>'Economist OLD'!AS46</f>
        <v>155000</v>
      </c>
      <c r="P45" s="25">
        <v>0.0</v>
      </c>
      <c r="Q45" s="26">
        <f>'Economist OLD'!U46</f>
        <v>1847.325448</v>
      </c>
      <c r="R45" s="26">
        <f>'Economist OLD'!V46</f>
        <v>1847.325448</v>
      </c>
      <c r="S45" s="26">
        <f>'Economist OLD'!W46</f>
        <v>1847.325448</v>
      </c>
      <c r="T45" s="26">
        <f>'Economist OLD'!X46</f>
        <v>1847.325448</v>
      </c>
      <c r="U45" s="26">
        <f>'Economist OLD'!Y46</f>
        <v>1847.325448</v>
      </c>
      <c r="V45" s="26">
        <f>'Economist OLD'!Z46</f>
        <v>2709.654914</v>
      </c>
      <c r="W45" s="26">
        <f>'Economist OLD'!AA46</f>
        <v>862.3294658</v>
      </c>
      <c r="X45" s="26">
        <f>'Economist OLD'!AB46</f>
        <v>1847.325448</v>
      </c>
      <c r="Y45" s="26">
        <f>'Economist OLD'!AC46</f>
        <v>1785.99219</v>
      </c>
      <c r="Z45" s="26">
        <f>'Economist OLD'!AD46</f>
        <v>879.6787849</v>
      </c>
      <c r="AA45" s="26">
        <f>'Economist OLD'!AE46</f>
        <v>1539.72704</v>
      </c>
      <c r="AB45" s="27">
        <v>0.0</v>
      </c>
      <c r="AC45" s="28">
        <f>'Economist OLD'!AG46</f>
        <v>44067.87806</v>
      </c>
      <c r="AD45" s="28">
        <f>'Economist OLD'!AH46</f>
        <v>44067.87806</v>
      </c>
      <c r="AE45" s="28">
        <f>'Economist OLD'!AI46</f>
        <v>44067.87806</v>
      </c>
      <c r="AF45" s="28">
        <f>'Economist OLD'!AJ46</f>
        <v>44067.87806</v>
      </c>
      <c r="AG45" s="28">
        <f>'Economist OLD'!AK46</f>
        <v>44067.87806</v>
      </c>
      <c r="AH45" s="28">
        <f>'Economist OLD'!AL46</f>
        <v>64638.71455</v>
      </c>
      <c r="AI45" s="28">
        <f>'Economist OLD'!AM46</f>
        <v>20570.83649</v>
      </c>
      <c r="AJ45" s="28">
        <f>'Economist OLD'!AN46</f>
        <v>44067.87806</v>
      </c>
      <c r="AK45" s="28">
        <f>'Economist OLD'!AO46</f>
        <v>42604.77552</v>
      </c>
      <c r="AL45" s="28">
        <f>'Economist OLD'!AP46</f>
        <v>20984.70384</v>
      </c>
      <c r="AM45" s="28">
        <f>'Economist OLD'!AQ46</f>
        <v>36730.12978</v>
      </c>
      <c r="AN45" s="29">
        <v>0.0</v>
      </c>
      <c r="AO45" s="30">
        <f t="shared" si="39"/>
        <v>20.45165584</v>
      </c>
      <c r="AP45" s="30">
        <f t="shared" ref="AP45:AY45" si="46">AO45</f>
        <v>20.45165584</v>
      </c>
      <c r="AQ45" s="30">
        <f t="shared" si="46"/>
        <v>20.45165584</v>
      </c>
      <c r="AR45" s="30">
        <f t="shared" si="46"/>
        <v>20.45165584</v>
      </c>
      <c r="AS45" s="30">
        <f t="shared" si="46"/>
        <v>20.45165584</v>
      </c>
      <c r="AT45" s="30">
        <f t="shared" si="46"/>
        <v>20.45165584</v>
      </c>
      <c r="AU45" s="30">
        <f t="shared" si="46"/>
        <v>20.45165584</v>
      </c>
      <c r="AV45" s="30">
        <f t="shared" si="46"/>
        <v>20.45165584</v>
      </c>
      <c r="AW45" s="30">
        <f t="shared" si="46"/>
        <v>20.45165584</v>
      </c>
      <c r="AX45" s="30">
        <f t="shared" si="46"/>
        <v>20.45165584</v>
      </c>
      <c r="AY45" s="30">
        <f t="shared" si="46"/>
        <v>20.45165584</v>
      </c>
      <c r="AZ45" s="3"/>
      <c r="BA45" s="3"/>
    </row>
    <row r="46">
      <c r="D46" s="18" t="str">
        <f>'Economist OLD'!F47</f>
        <v>Economist Subscribers</v>
      </c>
      <c r="E46" s="4" t="s">
        <v>41</v>
      </c>
      <c r="F46" s="18" t="str">
        <f>'Economist OLD'!I47</f>
        <v>Interscroller</v>
      </c>
      <c r="G46" s="31" t="s">
        <v>75</v>
      </c>
      <c r="H46" s="4" t="s">
        <v>73</v>
      </c>
      <c r="I46" s="20">
        <f>'Economist OLD'!S47+P46</f>
        <v>25801.99506</v>
      </c>
      <c r="J46" s="32">
        <f>'Economist OLD'!M47</f>
        <v>606505.6073</v>
      </c>
      <c r="K46" s="2">
        <f>'Economist OLD'!Q47</f>
        <v>41.92</v>
      </c>
      <c r="L46" s="21">
        <f>'Economist OLD'!AW47</f>
        <v>1819.516822</v>
      </c>
      <c r="M46" s="22">
        <f>'Economist OLD'!AV47</f>
        <v>0.003</v>
      </c>
      <c r="N46" s="23">
        <v>0.75</v>
      </c>
      <c r="O46" s="32">
        <f>'Economist OLD'!AS47</f>
        <v>155000</v>
      </c>
      <c r="P46" s="25">
        <v>377.28</v>
      </c>
      <c r="Q46" s="26">
        <f>'Economist OLD'!U47</f>
        <v>2490.158991</v>
      </c>
      <c r="R46" s="26">
        <f>'Economist OLD'!V47</f>
        <v>2490.158991</v>
      </c>
      <c r="S46" s="26">
        <f>'Economist OLD'!W47</f>
        <v>2490.158991</v>
      </c>
      <c r="T46" s="26">
        <f>'Economist OLD'!X47</f>
        <v>2490.158991</v>
      </c>
      <c r="U46" s="26">
        <f>'Economist OLD'!Y47</f>
        <v>2490.158991</v>
      </c>
      <c r="V46" s="26">
        <f>'Economist OLD'!Z47</f>
        <v>3652.56244</v>
      </c>
      <c r="W46" s="26">
        <f>'Economist OLD'!AA47</f>
        <v>1162.403449</v>
      </c>
      <c r="X46" s="26">
        <f>'Economist OLD'!AB47</f>
        <v>2490.158991</v>
      </c>
      <c r="Y46" s="26">
        <f>'Economist OLD'!AC47</f>
        <v>2407.482945</v>
      </c>
      <c r="Z46" s="26">
        <f>'Economist OLD'!AD47</f>
        <v>1185.789996</v>
      </c>
      <c r="AA46" s="26">
        <f>'Economist OLD'!AE47</f>
        <v>2075.522284</v>
      </c>
      <c r="AB46" s="27">
        <v>9000.0</v>
      </c>
      <c r="AC46" s="28">
        <f>'Economist OLD'!AG47</f>
        <v>59402.64769</v>
      </c>
      <c r="AD46" s="28">
        <f>'Economist OLD'!AH47</f>
        <v>59402.64769</v>
      </c>
      <c r="AE46" s="28">
        <f>'Economist OLD'!AI47</f>
        <v>59402.64769</v>
      </c>
      <c r="AF46" s="28">
        <f>'Economist OLD'!AJ47</f>
        <v>59402.64769</v>
      </c>
      <c r="AG46" s="28">
        <f>'Economist OLD'!AK47</f>
        <v>59402.64769</v>
      </c>
      <c r="AH46" s="28">
        <f>'Economist OLD'!AL47</f>
        <v>87131.7376</v>
      </c>
      <c r="AI46" s="28">
        <f>'Economist OLD'!AM47</f>
        <v>27729.08991</v>
      </c>
      <c r="AJ46" s="28">
        <f>'Economist OLD'!AN47</f>
        <v>59402.64769</v>
      </c>
      <c r="AK46" s="28">
        <f>'Economist OLD'!AO47</f>
        <v>57430.41375</v>
      </c>
      <c r="AL46" s="28">
        <f>'Economist OLD'!AP47</f>
        <v>28286.97509</v>
      </c>
      <c r="AM46" s="28">
        <f>'Economist OLD'!AQ47</f>
        <v>49511.50486</v>
      </c>
      <c r="AN46" s="29">
        <v>27.0</v>
      </c>
      <c r="AO46" s="30">
        <f t="shared" si="39"/>
        <v>165.4106202</v>
      </c>
      <c r="AP46" s="30">
        <f t="shared" ref="AP46:AY46" si="47">AO46</f>
        <v>165.4106202</v>
      </c>
      <c r="AQ46" s="30">
        <f t="shared" si="47"/>
        <v>165.4106202</v>
      </c>
      <c r="AR46" s="30">
        <f t="shared" si="47"/>
        <v>165.4106202</v>
      </c>
      <c r="AS46" s="30">
        <f t="shared" si="47"/>
        <v>165.4106202</v>
      </c>
      <c r="AT46" s="30">
        <f t="shared" si="47"/>
        <v>165.4106202</v>
      </c>
      <c r="AU46" s="30">
        <f t="shared" si="47"/>
        <v>165.4106202</v>
      </c>
      <c r="AV46" s="30">
        <f t="shared" si="47"/>
        <v>165.4106202</v>
      </c>
      <c r="AW46" s="30">
        <f t="shared" si="47"/>
        <v>165.4106202</v>
      </c>
      <c r="AX46" s="30">
        <f t="shared" si="47"/>
        <v>165.4106202</v>
      </c>
      <c r="AY46" s="30">
        <f t="shared" si="47"/>
        <v>165.4106202</v>
      </c>
      <c r="AZ46" s="3"/>
      <c r="BA46" s="3"/>
    </row>
    <row r="47">
      <c r="D47" s="18" t="str">
        <f>'Economist OLD'!F48</f>
        <v>Economist Subscribers</v>
      </c>
      <c r="E47" s="4" t="s">
        <v>41</v>
      </c>
      <c r="F47" s="18" t="str">
        <f>'Economist OLD'!I48</f>
        <v>300x250</v>
      </c>
      <c r="G47" s="31" t="s">
        <v>76</v>
      </c>
      <c r="H47" s="4" t="s">
        <v>73</v>
      </c>
      <c r="I47" s="20">
        <f>'Economist OLD'!S48+P47</f>
        <v>17247.51293</v>
      </c>
      <c r="J47" s="32">
        <f>'Economist OLD'!M48</f>
        <v>73072.21558</v>
      </c>
      <c r="K47" s="2">
        <f>'Economist OLD'!Q48</f>
        <v>60</v>
      </c>
      <c r="L47" s="21">
        <f>'Economist OLD'!AW48</f>
        <v>51.15055091</v>
      </c>
      <c r="M47" s="22">
        <f>'Economist OLD'!AV48</f>
        <v>0.0007</v>
      </c>
      <c r="N47" s="23">
        <v>0.75</v>
      </c>
      <c r="O47" s="32">
        <f>'Economist OLD'!AS48</f>
        <v>155000</v>
      </c>
      <c r="P47" s="25">
        <v>12863.18</v>
      </c>
      <c r="Q47" s="26">
        <f>'Economist OLD'!U48</f>
        <v>429.4123278</v>
      </c>
      <c r="R47" s="26">
        <f>'Economist OLD'!V48</f>
        <v>429.4123278</v>
      </c>
      <c r="S47" s="26">
        <f>'Economist OLD'!W48</f>
        <v>429.4123278</v>
      </c>
      <c r="T47" s="26">
        <f>'Economist OLD'!X48</f>
        <v>429.4123278</v>
      </c>
      <c r="U47" s="26">
        <f>'Economist OLD'!Y48</f>
        <v>429.4123278</v>
      </c>
      <c r="V47" s="26">
        <f>'Economist OLD'!Z48</f>
        <v>629.8615251</v>
      </c>
      <c r="W47" s="26">
        <f>'Economist OLD'!AA48</f>
        <v>200.4491973</v>
      </c>
      <c r="X47" s="26">
        <f>'Economist OLD'!AB48</f>
        <v>429.4123278</v>
      </c>
      <c r="Y47" s="26">
        <f>'Economist OLD'!AC48</f>
        <v>415.1553612</v>
      </c>
      <c r="Z47" s="26">
        <f>'Economist OLD'!AD48</f>
        <v>204.4820609</v>
      </c>
      <c r="AA47" s="26">
        <f>'Economist OLD'!AE48</f>
        <v>357.9108236</v>
      </c>
      <c r="AB47" s="27">
        <v>214386.0</v>
      </c>
      <c r="AC47" s="28">
        <f>'Economist OLD'!AG48</f>
        <v>7156.87213</v>
      </c>
      <c r="AD47" s="28">
        <f>'Economist OLD'!AH48</f>
        <v>7156.87213</v>
      </c>
      <c r="AE47" s="28">
        <f>'Economist OLD'!AI48</f>
        <v>7156.87213</v>
      </c>
      <c r="AF47" s="28">
        <f>'Economist OLD'!AJ48</f>
        <v>7156.87213</v>
      </c>
      <c r="AG47" s="28">
        <f>'Economist OLD'!AK48</f>
        <v>7156.87213</v>
      </c>
      <c r="AH47" s="28">
        <f>'Economist OLD'!AL48</f>
        <v>10497.69209</v>
      </c>
      <c r="AI47" s="28">
        <f>'Economist OLD'!AM48</f>
        <v>3340.819955</v>
      </c>
      <c r="AJ47" s="28">
        <f>'Economist OLD'!AN48</f>
        <v>7156.87213</v>
      </c>
      <c r="AK47" s="28">
        <f>'Economist OLD'!AO48</f>
        <v>6919.25602</v>
      </c>
      <c r="AL47" s="28">
        <f>'Economist OLD'!AP48</f>
        <v>3408.034348</v>
      </c>
      <c r="AM47" s="28">
        <f>'Economist OLD'!AQ48</f>
        <v>5965.180393</v>
      </c>
      <c r="AN47" s="29">
        <v>150.0</v>
      </c>
      <c r="AO47" s="30">
        <f t="shared" si="39"/>
        <v>4.650050082</v>
      </c>
      <c r="AP47" s="30">
        <f t="shared" ref="AP47:AY47" si="48">AO47</f>
        <v>4.650050082</v>
      </c>
      <c r="AQ47" s="30">
        <f t="shared" si="48"/>
        <v>4.650050082</v>
      </c>
      <c r="AR47" s="30">
        <f t="shared" si="48"/>
        <v>4.650050082</v>
      </c>
      <c r="AS47" s="30">
        <f t="shared" si="48"/>
        <v>4.650050082</v>
      </c>
      <c r="AT47" s="30">
        <f t="shared" si="48"/>
        <v>4.650050082</v>
      </c>
      <c r="AU47" s="30">
        <f t="shared" si="48"/>
        <v>4.650050082</v>
      </c>
      <c r="AV47" s="30">
        <f t="shared" si="48"/>
        <v>4.650050082</v>
      </c>
      <c r="AW47" s="30">
        <f t="shared" si="48"/>
        <v>4.650050082</v>
      </c>
      <c r="AX47" s="30">
        <f t="shared" si="48"/>
        <v>4.650050082</v>
      </c>
      <c r="AY47" s="30">
        <f t="shared" si="48"/>
        <v>4.650050082</v>
      </c>
      <c r="AZ47" s="3"/>
      <c r="BA47" s="3"/>
    </row>
    <row r="48">
      <c r="D48" s="18" t="str">
        <f>'Economist OLD'!F49</f>
        <v>Economist Subscribers</v>
      </c>
      <c r="E48" s="4" t="s">
        <v>41</v>
      </c>
      <c r="F48" s="18" t="str">
        <f>'Economist OLD'!I49</f>
        <v>App Interscroller</v>
      </c>
      <c r="G48" s="31" t="s">
        <v>77</v>
      </c>
      <c r="H48" s="4" t="s">
        <v>73</v>
      </c>
      <c r="I48" s="20">
        <f>'Economist OLD'!S49+P48</f>
        <v>10890</v>
      </c>
      <c r="J48" s="32">
        <f>'Economist OLD'!M49</f>
        <v>108900</v>
      </c>
      <c r="K48" s="2">
        <f>'Economist OLD'!Q49</f>
        <v>100</v>
      </c>
      <c r="L48" s="21">
        <f>'Economist OLD'!AW49</f>
        <v>0</v>
      </c>
      <c r="M48" s="22">
        <f>'Economist OLD'!AV49</f>
        <v>0</v>
      </c>
      <c r="N48" s="23">
        <v>0.75</v>
      </c>
      <c r="O48" s="32">
        <f>'Economist OLD'!AS49</f>
        <v>155000</v>
      </c>
      <c r="P48" s="25">
        <v>0.0</v>
      </c>
      <c r="Q48" s="26">
        <f>'Economist OLD'!U49</f>
        <v>990</v>
      </c>
      <c r="R48" s="26">
        <f>'Economist OLD'!V49</f>
        <v>990</v>
      </c>
      <c r="S48" s="26">
        <f>'Economist OLD'!W49</f>
        <v>990</v>
      </c>
      <c r="T48" s="26">
        <f>'Economist OLD'!X49</f>
        <v>990</v>
      </c>
      <c r="U48" s="26">
        <f>'Economist OLD'!Y49</f>
        <v>990</v>
      </c>
      <c r="V48" s="26">
        <f>'Economist OLD'!Z49</f>
        <v>0</v>
      </c>
      <c r="W48" s="26">
        <f>'Economist OLD'!AA49</f>
        <v>1980</v>
      </c>
      <c r="X48" s="26">
        <f>'Economist OLD'!AB49</f>
        <v>990</v>
      </c>
      <c r="Y48" s="26">
        <f>'Economist OLD'!AC49</f>
        <v>990</v>
      </c>
      <c r="Z48" s="26">
        <f>'Economist OLD'!AD49</f>
        <v>990</v>
      </c>
      <c r="AA48" s="26">
        <f>'Economist OLD'!AE49</f>
        <v>990</v>
      </c>
      <c r="AB48" s="27">
        <v>0.0</v>
      </c>
      <c r="AC48" s="28">
        <f>'Economist OLD'!AG49</f>
        <v>9900</v>
      </c>
      <c r="AD48" s="28">
        <f>'Economist OLD'!AH49</f>
        <v>9900</v>
      </c>
      <c r="AE48" s="28">
        <f>'Economist OLD'!AI49</f>
        <v>9900</v>
      </c>
      <c r="AF48" s="28">
        <f>'Economist OLD'!AJ49</f>
        <v>9900</v>
      </c>
      <c r="AG48" s="28">
        <f>'Economist OLD'!AK49</f>
        <v>9900</v>
      </c>
      <c r="AH48" s="28">
        <f>'Economist OLD'!AL49</f>
        <v>0</v>
      </c>
      <c r="AI48" s="28">
        <f>'Economist OLD'!AM49</f>
        <v>19800</v>
      </c>
      <c r="AJ48" s="28">
        <f>'Economist OLD'!AN49</f>
        <v>9900</v>
      </c>
      <c r="AK48" s="28">
        <f>'Economist OLD'!AO49</f>
        <v>9900</v>
      </c>
      <c r="AL48" s="28">
        <f>'Economist OLD'!AP49</f>
        <v>9900</v>
      </c>
      <c r="AM48" s="28">
        <f>'Economist OLD'!AQ49</f>
        <v>9900</v>
      </c>
      <c r="AN48" s="29">
        <v>0.0</v>
      </c>
      <c r="AO48" s="29">
        <v>0.0</v>
      </c>
      <c r="AP48" s="29">
        <v>0.0</v>
      </c>
      <c r="AQ48" s="29">
        <v>0.0</v>
      </c>
      <c r="AR48" s="29">
        <v>0.0</v>
      </c>
      <c r="AS48" s="29">
        <v>0.0</v>
      </c>
      <c r="AT48" s="29">
        <v>0.0</v>
      </c>
      <c r="AU48" s="29">
        <v>0.0</v>
      </c>
      <c r="AV48" s="29">
        <v>0.0</v>
      </c>
      <c r="AW48" s="29">
        <v>0.0</v>
      </c>
      <c r="AX48" s="29">
        <v>0.0</v>
      </c>
      <c r="AY48" s="29">
        <v>0.0</v>
      </c>
      <c r="AZ48" s="3"/>
      <c r="BA48" s="3"/>
    </row>
    <row r="49">
      <c r="D49" s="18" t="str">
        <f>'Economist OLD'!F50</f>
        <v>Science &amp; Technology (COP)</v>
      </c>
      <c r="E49" s="4" t="s">
        <v>48</v>
      </c>
      <c r="F49" s="4" t="s">
        <v>48</v>
      </c>
      <c r="G49" s="31"/>
      <c r="I49" s="20">
        <f>'Economist OLD'!S50+P49</f>
        <v>411.25</v>
      </c>
      <c r="J49" s="32">
        <f>'Economist OLD'!M50</f>
        <v>6500</v>
      </c>
      <c r="K49" s="2">
        <f>'Economist OLD'!Q50</f>
        <v>411.25</v>
      </c>
      <c r="L49" s="21">
        <f>'Economist OLD'!AW50</f>
        <v>4.55</v>
      </c>
      <c r="M49" s="22">
        <f>'Economist OLD'!AV50</f>
        <v>0.0007</v>
      </c>
      <c r="N49" s="23">
        <v>0.75</v>
      </c>
      <c r="O49" s="32">
        <f>'Economist OLD'!AS50</f>
        <v>445000</v>
      </c>
      <c r="P49" s="25">
        <v>0.0</v>
      </c>
      <c r="Q49" s="26">
        <f>'Economist OLD'!U50</f>
        <v>0</v>
      </c>
      <c r="R49" s="26">
        <f>'Economist OLD'!V50</f>
        <v>0</v>
      </c>
      <c r="S49" s="26">
        <f>'Economist OLD'!W50</f>
        <v>0</v>
      </c>
      <c r="T49" s="26">
        <f>'Economist OLD'!X50</f>
        <v>0</v>
      </c>
      <c r="U49" s="26">
        <f>'Economist OLD'!Y50</f>
        <v>0</v>
      </c>
      <c r="V49" s="26">
        <f>'Economist OLD'!Z50</f>
        <v>0</v>
      </c>
      <c r="W49" s="26">
        <f>'Economist OLD'!AA50</f>
        <v>411.25</v>
      </c>
      <c r="X49" s="26">
        <f>'Economist OLD'!AB50</f>
        <v>0</v>
      </c>
      <c r="Y49" s="26">
        <f>'Economist OLD'!AC50</f>
        <v>0</v>
      </c>
      <c r="Z49" s="26">
        <f>'Economist OLD'!AD50</f>
        <v>0</v>
      </c>
      <c r="AA49" s="26">
        <f>'Economist OLD'!AE50</f>
        <v>0</v>
      </c>
      <c r="AB49" s="27">
        <v>0.0</v>
      </c>
      <c r="AC49" s="28">
        <f>'Economist OLD'!AG50</f>
        <v>0</v>
      </c>
      <c r="AD49" s="28">
        <f>'Economist OLD'!AH50</f>
        <v>0</v>
      </c>
      <c r="AE49" s="28">
        <f>'Economist OLD'!AI50</f>
        <v>0</v>
      </c>
      <c r="AF49" s="28">
        <f>'Economist OLD'!AJ50</f>
        <v>0</v>
      </c>
      <c r="AG49" s="28">
        <f>'Economist OLD'!AK50</f>
        <v>0</v>
      </c>
      <c r="AH49" s="28">
        <f>'Economist OLD'!AL50</f>
        <v>0</v>
      </c>
      <c r="AI49" s="28">
        <f>'Economist OLD'!AM50</f>
        <v>6500</v>
      </c>
      <c r="AJ49" s="28">
        <f>'Economist OLD'!AN50</f>
        <v>0</v>
      </c>
      <c r="AK49" s="28">
        <f>'Economist OLD'!AO50</f>
        <v>0</v>
      </c>
      <c r="AL49" s="28">
        <f>'Economist OLD'!AP50</f>
        <v>0</v>
      </c>
      <c r="AM49" s="28">
        <f>'Economist OLD'!AQ50</f>
        <v>0</v>
      </c>
      <c r="AN49" s="29">
        <v>0.0</v>
      </c>
      <c r="AO49" s="29">
        <v>0.0</v>
      </c>
      <c r="AP49" s="30">
        <f t="shared" ref="AP49:AT49" si="49">AO49</f>
        <v>0</v>
      </c>
      <c r="AQ49" s="30">
        <f t="shared" si="49"/>
        <v>0</v>
      </c>
      <c r="AR49" s="30">
        <f t="shared" si="49"/>
        <v>0</v>
      </c>
      <c r="AS49" s="30">
        <f t="shared" si="49"/>
        <v>0</v>
      </c>
      <c r="AT49" s="30">
        <f t="shared" si="49"/>
        <v>0</v>
      </c>
      <c r="AU49" s="30">
        <f t="shared" ref="AU49:AU50" si="51">L49</f>
        <v>4.55</v>
      </c>
      <c r="AV49" s="29">
        <v>0.0</v>
      </c>
      <c r="AW49" s="29">
        <v>0.0</v>
      </c>
      <c r="AX49" s="29">
        <v>0.0</v>
      </c>
      <c r="AY49" s="30">
        <f>AX49</f>
        <v>0</v>
      </c>
      <c r="AZ49" s="3"/>
      <c r="BA49" s="3"/>
    </row>
    <row r="50">
      <c r="D50" s="18" t="str">
        <f>'Economist OLD'!F51</f>
        <v>Science &amp; Technology (COP)</v>
      </c>
      <c r="E50" s="4" t="s">
        <v>48</v>
      </c>
      <c r="F50" s="4" t="s">
        <v>48</v>
      </c>
      <c r="G50" s="31"/>
      <c r="I50" s="20">
        <f>'Economist OLD'!S51+P50</f>
        <v>411.25</v>
      </c>
      <c r="J50" s="32">
        <f>'Economist OLD'!M51</f>
        <v>6500</v>
      </c>
      <c r="K50" s="2">
        <f>'Economist OLD'!Q51</f>
        <v>411.25</v>
      </c>
      <c r="L50" s="21">
        <f>'Economist OLD'!AW51</f>
        <v>4.55</v>
      </c>
      <c r="M50" s="22">
        <f>'Economist OLD'!AV51</f>
        <v>0.0007</v>
      </c>
      <c r="N50" s="23">
        <v>0.75</v>
      </c>
      <c r="O50" s="32">
        <f>'Economist OLD'!AS51</f>
        <v>445000</v>
      </c>
      <c r="P50" s="26">
        <v>0.0</v>
      </c>
      <c r="Q50" s="26">
        <f>'Economist OLD'!U51</f>
        <v>0</v>
      </c>
      <c r="R50" s="26">
        <f>'Economist OLD'!V51</f>
        <v>0</v>
      </c>
      <c r="S50" s="26">
        <f>'Economist OLD'!W51</f>
        <v>0</v>
      </c>
      <c r="T50" s="26">
        <f>'Economist OLD'!X51</f>
        <v>0</v>
      </c>
      <c r="U50" s="26">
        <f>'Economist OLD'!Y51</f>
        <v>0</v>
      </c>
      <c r="V50" s="26">
        <f>'Economist OLD'!Z51</f>
        <v>0</v>
      </c>
      <c r="W50" s="26">
        <f>'Economist OLD'!AA51</f>
        <v>411.25</v>
      </c>
      <c r="X50" s="26">
        <f>'Economist OLD'!AB51</f>
        <v>0</v>
      </c>
      <c r="Y50" s="26">
        <f>'Economist OLD'!AC51</f>
        <v>0</v>
      </c>
      <c r="Z50" s="26">
        <f>'Economist OLD'!AD51</f>
        <v>0</v>
      </c>
      <c r="AA50" s="26">
        <f>'Economist OLD'!AE51</f>
        <v>0</v>
      </c>
      <c r="AB50" s="27">
        <v>0.0</v>
      </c>
      <c r="AC50" s="28">
        <f>'Economist OLD'!AG51</f>
        <v>0</v>
      </c>
      <c r="AD50" s="28">
        <f>'Economist OLD'!AH51</f>
        <v>0</v>
      </c>
      <c r="AE50" s="28">
        <f>'Economist OLD'!AI51</f>
        <v>0</v>
      </c>
      <c r="AF50" s="28">
        <f>'Economist OLD'!AJ51</f>
        <v>0</v>
      </c>
      <c r="AG50" s="28">
        <f>'Economist OLD'!AK51</f>
        <v>0</v>
      </c>
      <c r="AH50" s="28">
        <f>'Economist OLD'!AL51</f>
        <v>0</v>
      </c>
      <c r="AI50" s="28">
        <f>'Economist OLD'!AM51</f>
        <v>6500</v>
      </c>
      <c r="AJ50" s="28">
        <f>'Economist OLD'!AN51</f>
        <v>0</v>
      </c>
      <c r="AK50" s="28">
        <f>'Economist OLD'!AO51</f>
        <v>0</v>
      </c>
      <c r="AL50" s="28">
        <f>'Economist OLD'!AP51</f>
        <v>0</v>
      </c>
      <c r="AM50" s="28">
        <f>'Economist OLD'!AQ51</f>
        <v>0</v>
      </c>
      <c r="AN50" s="29">
        <v>0.0</v>
      </c>
      <c r="AO50" s="29">
        <v>0.0</v>
      </c>
      <c r="AP50" s="30">
        <f t="shared" ref="AP50:AT50" si="50">AO50</f>
        <v>0</v>
      </c>
      <c r="AQ50" s="30">
        <f t="shared" si="50"/>
        <v>0</v>
      </c>
      <c r="AR50" s="30">
        <f t="shared" si="50"/>
        <v>0</v>
      </c>
      <c r="AS50" s="30">
        <f t="shared" si="50"/>
        <v>0</v>
      </c>
      <c r="AT50" s="30">
        <f t="shared" si="50"/>
        <v>0</v>
      </c>
      <c r="AU50" s="30">
        <f t="shared" si="51"/>
        <v>4.55</v>
      </c>
      <c r="AV50" s="29">
        <v>0.0</v>
      </c>
      <c r="AW50" s="29">
        <v>0.0</v>
      </c>
      <c r="AX50" s="30">
        <f t="shared" ref="AX50:AY50" si="52">AW50</f>
        <v>0</v>
      </c>
      <c r="AY50" s="30">
        <f t="shared" si="52"/>
        <v>0</v>
      </c>
      <c r="AZ50" s="3"/>
      <c r="BA50" s="3"/>
    </row>
    <row r="51">
      <c r="D51" s="18" t="str">
        <f>'Economist OLD'!F52</f>
        <v>Science &amp; Technology (COP)</v>
      </c>
      <c r="E51" s="4" t="s">
        <v>48</v>
      </c>
      <c r="F51" s="4" t="s">
        <v>48</v>
      </c>
      <c r="G51" s="31"/>
      <c r="I51" s="20">
        <f>'Economist OLD'!S52+P51</f>
        <v>411.25</v>
      </c>
      <c r="J51" s="32">
        <f>'Economist OLD'!M52</f>
        <v>6500</v>
      </c>
      <c r="K51" s="2">
        <f>'Economist OLD'!Q52</f>
        <v>411.25</v>
      </c>
      <c r="L51" s="21">
        <f>'Economist OLD'!AW52</f>
        <v>4.55</v>
      </c>
      <c r="M51" s="22">
        <f>'Economist OLD'!AV52</f>
        <v>0.0007</v>
      </c>
      <c r="N51" s="23">
        <v>0.75</v>
      </c>
      <c r="O51" s="32">
        <f>'Economist OLD'!AS52</f>
        <v>445000</v>
      </c>
      <c r="P51" s="26">
        <v>0.0</v>
      </c>
      <c r="Q51" s="26">
        <f>'Economist OLD'!U52</f>
        <v>0</v>
      </c>
      <c r="R51" s="26">
        <f>'Economist OLD'!V52</f>
        <v>0</v>
      </c>
      <c r="S51" s="26">
        <f>'Economist OLD'!W52</f>
        <v>0</v>
      </c>
      <c r="T51" s="26">
        <f>'Economist OLD'!X52</f>
        <v>0</v>
      </c>
      <c r="U51" s="26">
        <f>'Economist OLD'!Y52</f>
        <v>0</v>
      </c>
      <c r="V51" s="26">
        <f>'Economist OLD'!Z52</f>
        <v>0</v>
      </c>
      <c r="W51" s="26">
        <f>'Economist OLD'!AA52</f>
        <v>0</v>
      </c>
      <c r="X51" s="26">
        <f>'Economist OLD'!AB52</f>
        <v>0</v>
      </c>
      <c r="Y51" s="26">
        <f>'Economist OLD'!AC52</f>
        <v>411.25</v>
      </c>
      <c r="Z51" s="26">
        <f>'Economist OLD'!AD52</f>
        <v>0</v>
      </c>
      <c r="AA51" s="26">
        <f>'Economist OLD'!AE52</f>
        <v>0</v>
      </c>
      <c r="AB51" s="27">
        <v>0.0</v>
      </c>
      <c r="AC51" s="28">
        <f>'Economist OLD'!AG52</f>
        <v>0</v>
      </c>
      <c r="AD51" s="28">
        <f>'Economist OLD'!AH52</f>
        <v>0</v>
      </c>
      <c r="AE51" s="28">
        <f>'Economist OLD'!AI52</f>
        <v>0</v>
      </c>
      <c r="AF51" s="28">
        <f>'Economist OLD'!AJ52</f>
        <v>0</v>
      </c>
      <c r="AG51" s="28">
        <f>'Economist OLD'!AK52</f>
        <v>0</v>
      </c>
      <c r="AH51" s="28">
        <f>'Economist OLD'!AL52</f>
        <v>0</v>
      </c>
      <c r="AI51" s="28">
        <f>'Economist OLD'!AM52</f>
        <v>0</v>
      </c>
      <c r="AJ51" s="28">
        <f>'Economist OLD'!AN52</f>
        <v>0</v>
      </c>
      <c r="AK51" s="28">
        <f>'Economist OLD'!AO52</f>
        <v>6500</v>
      </c>
      <c r="AL51" s="28">
        <f>'Economist OLD'!AP52</f>
        <v>0</v>
      </c>
      <c r="AM51" s="28">
        <f>'Economist OLD'!AQ52</f>
        <v>0</v>
      </c>
      <c r="AN51" s="29">
        <v>0.0</v>
      </c>
      <c r="AO51" s="29">
        <v>0.0</v>
      </c>
      <c r="AP51" s="30">
        <f t="shared" ref="AP51:AV51" si="53">AO51</f>
        <v>0</v>
      </c>
      <c r="AQ51" s="30">
        <f t="shared" si="53"/>
        <v>0</v>
      </c>
      <c r="AR51" s="30">
        <f t="shared" si="53"/>
        <v>0</v>
      </c>
      <c r="AS51" s="30">
        <f t="shared" si="53"/>
        <v>0</v>
      </c>
      <c r="AT51" s="30">
        <f t="shared" si="53"/>
        <v>0</v>
      </c>
      <c r="AU51" s="30">
        <f t="shared" si="53"/>
        <v>0</v>
      </c>
      <c r="AV51" s="30">
        <f t="shared" si="53"/>
        <v>0</v>
      </c>
      <c r="AW51" s="30">
        <f>L51</f>
        <v>4.55</v>
      </c>
      <c r="AX51" s="29">
        <v>0.0</v>
      </c>
      <c r="AY51" s="29">
        <v>0.0</v>
      </c>
      <c r="AZ51" s="3"/>
      <c r="BA51" s="3"/>
    </row>
    <row r="52">
      <c r="D52" s="18" t="str">
        <f>'Economist OLD'!F53</f>
        <v>Business &amp; Finance (Davos)</v>
      </c>
      <c r="E52" s="4" t="s">
        <v>48</v>
      </c>
      <c r="F52" s="4" t="s">
        <v>48</v>
      </c>
      <c r="G52" s="31"/>
      <c r="I52" s="20">
        <f>'Economist OLD'!S53+P52</f>
        <v>2062.5</v>
      </c>
      <c r="J52" s="32">
        <f>'Economist OLD'!M53</f>
        <v>33000</v>
      </c>
      <c r="K52" s="2">
        <f>'Economist OLD'!Q53</f>
        <v>2062.5</v>
      </c>
      <c r="L52" s="21">
        <f>'Economist OLD'!AW53</f>
        <v>23.1</v>
      </c>
      <c r="M52" s="22">
        <f>'Economist OLD'!AV53</f>
        <v>0.0007</v>
      </c>
      <c r="N52" s="23">
        <v>0.75</v>
      </c>
      <c r="O52" s="32">
        <f>'Economist OLD'!AS53</f>
        <v>445000</v>
      </c>
      <c r="P52" s="25">
        <v>0.0</v>
      </c>
      <c r="Q52" s="26">
        <f>'Economist OLD'!U53</f>
        <v>0</v>
      </c>
      <c r="R52" s="26">
        <f>'Economist OLD'!V53</f>
        <v>0</v>
      </c>
      <c r="S52" s="26">
        <f>'Economist OLD'!W53</f>
        <v>0</v>
      </c>
      <c r="T52" s="26">
        <f>'Economist OLD'!X53</f>
        <v>0</v>
      </c>
      <c r="U52" s="26">
        <f>'Economist OLD'!Y53</f>
        <v>0</v>
      </c>
      <c r="V52" s="26">
        <f>'Economist OLD'!Z53</f>
        <v>0</v>
      </c>
      <c r="W52" s="26">
        <f>'Economist OLD'!AA53</f>
        <v>0</v>
      </c>
      <c r="X52" s="26">
        <f>'Economist OLD'!AB53</f>
        <v>0</v>
      </c>
      <c r="Y52" s="26">
        <f>'Economist OLD'!AC53</f>
        <v>0</v>
      </c>
      <c r="Z52" s="26">
        <f>'Economist OLD'!AD53</f>
        <v>0</v>
      </c>
      <c r="AA52" s="26">
        <f>'Economist OLD'!AE53</f>
        <v>2062.5</v>
      </c>
      <c r="AB52" s="27">
        <v>0.0</v>
      </c>
      <c r="AC52" s="28">
        <f>'Economist OLD'!AG53</f>
        <v>0</v>
      </c>
      <c r="AD52" s="28">
        <f>'Economist OLD'!AH53</f>
        <v>0</v>
      </c>
      <c r="AE52" s="28">
        <f>'Economist OLD'!AI53</f>
        <v>0</v>
      </c>
      <c r="AF52" s="28">
        <f>'Economist OLD'!AJ53</f>
        <v>0</v>
      </c>
      <c r="AG52" s="28">
        <f>'Economist OLD'!AK53</f>
        <v>0</v>
      </c>
      <c r="AH52" s="28">
        <f>'Economist OLD'!AL53</f>
        <v>0</v>
      </c>
      <c r="AI52" s="28">
        <f>'Economist OLD'!AM53</f>
        <v>0</v>
      </c>
      <c r="AJ52" s="28">
        <f>'Economist OLD'!AN53</f>
        <v>0</v>
      </c>
      <c r="AK52" s="28">
        <f>'Economist OLD'!AO53</f>
        <v>0</v>
      </c>
      <c r="AL52" s="28">
        <f>'Economist OLD'!AP53</f>
        <v>0</v>
      </c>
      <c r="AM52" s="28">
        <f>'Economist OLD'!AQ53</f>
        <v>33000</v>
      </c>
      <c r="AN52" s="29">
        <v>0.0</v>
      </c>
      <c r="AO52" s="29">
        <v>0.0</v>
      </c>
      <c r="AP52" s="30">
        <f t="shared" ref="AP52:AX52" si="54">AO52</f>
        <v>0</v>
      </c>
      <c r="AQ52" s="30">
        <f t="shared" si="54"/>
        <v>0</v>
      </c>
      <c r="AR52" s="30">
        <f t="shared" si="54"/>
        <v>0</v>
      </c>
      <c r="AS52" s="30">
        <f t="shared" si="54"/>
        <v>0</v>
      </c>
      <c r="AT52" s="30">
        <f t="shared" si="54"/>
        <v>0</v>
      </c>
      <c r="AU52" s="30">
        <f t="shared" si="54"/>
        <v>0</v>
      </c>
      <c r="AV52" s="30">
        <f t="shared" si="54"/>
        <v>0</v>
      </c>
      <c r="AW52" s="30">
        <f t="shared" si="54"/>
        <v>0</v>
      </c>
      <c r="AX52" s="30">
        <f t="shared" si="54"/>
        <v>0</v>
      </c>
      <c r="AY52" s="30">
        <f>L52</f>
        <v>23.1</v>
      </c>
      <c r="AZ52" s="3"/>
      <c r="BA52" s="3"/>
    </row>
    <row r="53">
      <c r="A53" s="34"/>
      <c r="C53" s="35" t="s">
        <v>49</v>
      </c>
      <c r="D53" s="36" t="str">
        <f>'Economist OLD'!F54</f>
        <v/>
      </c>
      <c r="E53" s="36"/>
      <c r="F53" s="36" t="str">
        <f>'Economist OLD'!I54</f>
        <v/>
      </c>
      <c r="G53" s="37"/>
      <c r="H53" s="38"/>
      <c r="I53" s="38">
        <f t="shared" ref="I53:J53" si="55">SUM(I38:I52)</f>
        <v>153999.9916</v>
      </c>
      <c r="J53" s="48">
        <f t="shared" si="55"/>
        <v>3026359.467</v>
      </c>
      <c r="K53" s="40" t="str">
        <f>'Economist OLD'!Q54</f>
        <v/>
      </c>
      <c r="L53" s="39">
        <f>SUM(L38:L52)</f>
        <v>4310.876693</v>
      </c>
      <c r="M53" s="36" t="str">
        <f>'Economist OLD'!AV54</f>
        <v/>
      </c>
      <c r="N53" s="41"/>
      <c r="O53" s="36" t="str">
        <f>'Economist OLD'!AS54</f>
        <v/>
      </c>
      <c r="P53" s="42" t="str">
        <f>'Economist OLD'!AT54</f>
        <v/>
      </c>
      <c r="Q53" s="42" t="str">
        <f>'Economist OLD'!AU54</f>
        <v/>
      </c>
      <c r="R53" s="42" t="str">
        <f>'Economist OLD'!AV54</f>
        <v/>
      </c>
      <c r="S53" s="42" t="str">
        <f>'Economist OLD'!AW54</f>
        <v/>
      </c>
      <c r="T53" s="42" t="str">
        <f>'Economist OLD'!AX54</f>
        <v/>
      </c>
      <c r="U53" s="42" t="str">
        <f>'Economist OLD'!AY54</f>
        <v/>
      </c>
      <c r="V53" s="42" t="str">
        <f>'Economist OLD'!AZ54</f>
        <v/>
      </c>
      <c r="W53" s="42" t="str">
        <f>'Economist OLD'!BA54</f>
        <v/>
      </c>
      <c r="X53" s="42" t="str">
        <f>'Economist OLD'!BB54</f>
        <v/>
      </c>
      <c r="Y53" s="42" t="str">
        <f>'Economist OLD'!BC54</f>
        <v/>
      </c>
      <c r="Z53" s="42" t="str">
        <f>'Economist OLD'!BD54</f>
        <v/>
      </c>
      <c r="AA53" s="42" t="str">
        <f>'Economist OLD'!BE54</f>
        <v/>
      </c>
      <c r="AB53" s="43" t="str">
        <f>'Economist OLD'!BF54</f>
        <v/>
      </c>
      <c r="AC53" s="43" t="str">
        <f>'Economist OLD'!BG54</f>
        <v/>
      </c>
      <c r="AD53" s="43" t="str">
        <f>'Economist OLD'!BH54</f>
        <v/>
      </c>
      <c r="AE53" s="43" t="str">
        <f>'Economist OLD'!BI54</f>
        <v/>
      </c>
      <c r="AF53" s="43" t="str">
        <f>'Economist OLD'!BJ54</f>
        <v/>
      </c>
      <c r="AG53" s="43" t="str">
        <f>'Economist OLD'!BK54</f>
        <v/>
      </c>
      <c r="AH53" s="43" t="str">
        <f>'Economist OLD'!BL54</f>
        <v/>
      </c>
      <c r="AI53" s="43" t="str">
        <f>'Economist OLD'!BM54</f>
        <v/>
      </c>
      <c r="AJ53" s="43" t="str">
        <f>'Economist OLD'!BN54</f>
        <v/>
      </c>
      <c r="AK53" s="43" t="str">
        <f>'Economist OLD'!BO54</f>
        <v/>
      </c>
      <c r="AL53" s="43" t="str">
        <f>'Economist OLD'!BP54</f>
        <v/>
      </c>
      <c r="AM53" s="43" t="str">
        <f>'Economist OLD'!BQ54</f>
        <v/>
      </c>
      <c r="AN53" s="44"/>
      <c r="AO53" s="44"/>
      <c r="AP53" s="44"/>
      <c r="AQ53" s="44"/>
      <c r="AR53" s="44"/>
      <c r="AS53" s="44"/>
      <c r="AT53" s="44"/>
      <c r="AU53" s="44"/>
      <c r="AV53" s="44"/>
      <c r="AW53" s="44"/>
      <c r="AX53" s="44"/>
      <c r="AY53" s="44"/>
      <c r="AZ53" s="45"/>
      <c r="BA53" s="45"/>
    </row>
    <row r="54">
      <c r="C54" s="17" t="str">
        <f>'Economist OLD'!B54</f>
        <v>EMEA 0 Tier 2</v>
      </c>
      <c r="D54" s="18" t="str">
        <f>'Economist OLD'!F55</f>
        <v> C0Level + Custom audience targeting companies 5,000+</v>
      </c>
      <c r="E54" s="4" t="s">
        <v>30</v>
      </c>
      <c r="F54" s="4" t="s">
        <v>31</v>
      </c>
      <c r="G54" s="19" t="s">
        <v>78</v>
      </c>
      <c r="H54" s="4" t="s">
        <v>79</v>
      </c>
      <c r="I54" s="20">
        <f>'Economist OLD'!S55+P54</f>
        <v>4936.857143</v>
      </c>
      <c r="J54" s="32">
        <f>'Economist OLD'!M55</f>
        <v>99381.1326</v>
      </c>
      <c r="K54" s="2">
        <f>'Economist OLD'!Q55</f>
        <v>49.676</v>
      </c>
      <c r="L54" s="21">
        <f>'Economist OLD'!AW55</f>
        <v>69.56679282</v>
      </c>
      <c r="M54" s="22">
        <f>'Economist OLD'!AV55</f>
        <v>0.0007</v>
      </c>
      <c r="N54" s="23">
        <v>0.75</v>
      </c>
      <c r="O54" s="32">
        <f>'Economist OLD'!AS55</f>
        <v>279500</v>
      </c>
      <c r="P54" s="25">
        <v>0.0</v>
      </c>
      <c r="Q54" s="26">
        <f>'Economist OLD'!U55</f>
        <v>504.944662</v>
      </c>
      <c r="R54" s="26">
        <f>'Economist OLD'!V55</f>
        <v>504.944662</v>
      </c>
      <c r="S54" s="26">
        <f>'Economist OLD'!W55</f>
        <v>504.944662</v>
      </c>
      <c r="T54" s="26">
        <f>'Economist OLD'!X55</f>
        <v>504.944662</v>
      </c>
      <c r="U54" s="26">
        <f>'Economist OLD'!Y55</f>
        <v>504.944662</v>
      </c>
      <c r="V54" s="26">
        <f>'Economist OLD'!Z55</f>
        <v>504.944662</v>
      </c>
      <c r="W54" s="26">
        <f>'Economist OLD'!AA55</f>
        <v>416.8521819</v>
      </c>
      <c r="X54" s="26">
        <f>'Economist OLD'!AB55</f>
        <v>504.944662</v>
      </c>
      <c r="Y54" s="26">
        <f>'Economist OLD'!AC55</f>
        <v>460.898422</v>
      </c>
      <c r="Z54" s="26">
        <f>'Economist OLD'!AD55</f>
        <v>240.449839</v>
      </c>
      <c r="AA54" s="26">
        <f>'Economist OLD'!AE55</f>
        <v>284.0440661</v>
      </c>
      <c r="AB54" s="27">
        <v>0.0</v>
      </c>
      <c r="AC54" s="28">
        <f>'Economist OLD'!AG55</f>
        <v>10164.76089</v>
      </c>
      <c r="AD54" s="28">
        <f>'Economist OLD'!AH55</f>
        <v>10164.76089</v>
      </c>
      <c r="AE54" s="28">
        <f>'Economist OLD'!AI55</f>
        <v>10164.76089</v>
      </c>
      <c r="AF54" s="28">
        <f>'Economist OLD'!AJ55</f>
        <v>10164.76089</v>
      </c>
      <c r="AG54" s="28">
        <f>'Economist OLD'!AK55</f>
        <v>10164.76089</v>
      </c>
      <c r="AH54" s="28">
        <f>'Economist OLD'!AL55</f>
        <v>10164.76089</v>
      </c>
      <c r="AI54" s="28">
        <f>'Economist OLD'!AM55</f>
        <v>8391.42004</v>
      </c>
      <c r="AJ54" s="28">
        <f>'Economist OLD'!AN55</f>
        <v>10164.76089</v>
      </c>
      <c r="AK54" s="28">
        <f>'Economist OLD'!AO55</f>
        <v>9278.090465</v>
      </c>
      <c r="AL54" s="28">
        <f>'Economist OLD'!AP55</f>
        <v>4840.362329</v>
      </c>
      <c r="AM54" s="28">
        <f>'Economist OLD'!AQ55</f>
        <v>5717.933531</v>
      </c>
      <c r="AN54" s="29">
        <v>0.0</v>
      </c>
      <c r="AO54" s="30">
        <f t="shared" ref="AO54:AO63" si="57">L54/11</f>
        <v>6.324253892</v>
      </c>
      <c r="AP54" s="30">
        <f t="shared" ref="AP54:AY54" si="56">AO54</f>
        <v>6.324253892</v>
      </c>
      <c r="AQ54" s="30">
        <f t="shared" si="56"/>
        <v>6.324253892</v>
      </c>
      <c r="AR54" s="30">
        <f t="shared" si="56"/>
        <v>6.324253892</v>
      </c>
      <c r="AS54" s="30">
        <f t="shared" si="56"/>
        <v>6.324253892</v>
      </c>
      <c r="AT54" s="30">
        <f t="shared" si="56"/>
        <v>6.324253892</v>
      </c>
      <c r="AU54" s="30">
        <f t="shared" si="56"/>
        <v>6.324253892</v>
      </c>
      <c r="AV54" s="30">
        <f t="shared" si="56"/>
        <v>6.324253892</v>
      </c>
      <c r="AW54" s="30">
        <f t="shared" si="56"/>
        <v>6.324253892</v>
      </c>
      <c r="AX54" s="30">
        <f t="shared" si="56"/>
        <v>6.324253892</v>
      </c>
      <c r="AY54" s="30">
        <f t="shared" si="56"/>
        <v>6.324253892</v>
      </c>
      <c r="AZ54" s="3"/>
      <c r="BA54" s="3"/>
    </row>
    <row r="55">
      <c r="D55" s="18" t="str">
        <f>'Economist OLD'!F56</f>
        <v> C0Level + Custom audience targeting companies 5,000+</v>
      </c>
      <c r="E55" s="4" t="s">
        <v>30</v>
      </c>
      <c r="F55" s="18" t="str">
        <f>'Economist OLD'!I56</f>
        <v>300x600</v>
      </c>
      <c r="G55" s="31" t="s">
        <v>80</v>
      </c>
      <c r="H55" s="4" t="s">
        <v>79</v>
      </c>
      <c r="I55" s="20">
        <f>'Economist OLD'!S56+P55</f>
        <v>3512</v>
      </c>
      <c r="J55" s="32">
        <f>'Economist OLD'!M56</f>
        <v>83778.62595</v>
      </c>
      <c r="K55" s="2">
        <f>'Economist OLD'!Q56</f>
        <v>41.92</v>
      </c>
      <c r="L55" s="21">
        <f>'Economist OLD'!AW56</f>
        <v>41.88931298</v>
      </c>
      <c r="M55" s="22">
        <f>'Economist OLD'!AV56</f>
        <v>0.0005</v>
      </c>
      <c r="N55" s="23">
        <v>0.75</v>
      </c>
      <c r="O55" s="32">
        <f>'Economist OLD'!AS56</f>
        <v>279500</v>
      </c>
      <c r="P55" s="25">
        <v>0.0</v>
      </c>
      <c r="Q55" s="26">
        <f>'Economist OLD'!U56</f>
        <v>359.2094325</v>
      </c>
      <c r="R55" s="26">
        <f>'Economist OLD'!V56</f>
        <v>359.2094325</v>
      </c>
      <c r="S55" s="26">
        <f>'Economist OLD'!W56</f>
        <v>359.2094325</v>
      </c>
      <c r="T55" s="26">
        <f>'Economist OLD'!X56</f>
        <v>359.2094325</v>
      </c>
      <c r="U55" s="26">
        <f>'Economist OLD'!Y56</f>
        <v>359.2094325</v>
      </c>
      <c r="V55" s="26">
        <f>'Economist OLD'!Z56</f>
        <v>359.2094325</v>
      </c>
      <c r="W55" s="26">
        <f>'Economist OLD'!AA56</f>
        <v>296.5418728</v>
      </c>
      <c r="X55" s="26">
        <f>'Economist OLD'!AB56</f>
        <v>359.2094325</v>
      </c>
      <c r="Y55" s="26">
        <f>'Economist OLD'!AC56</f>
        <v>327.8756527</v>
      </c>
      <c r="Z55" s="26">
        <f>'Economist OLD'!AD56</f>
        <v>171.0521107</v>
      </c>
      <c r="AA55" s="26">
        <f>'Economist OLD'!AE56</f>
        <v>202.0643359</v>
      </c>
      <c r="AB55" s="27">
        <v>0.0</v>
      </c>
      <c r="AC55" s="28">
        <f>'Economist OLD'!AG56</f>
        <v>8568.927303</v>
      </c>
      <c r="AD55" s="28">
        <f>'Economist OLD'!AH56</f>
        <v>8568.927303</v>
      </c>
      <c r="AE55" s="28">
        <f>'Economist OLD'!AI56</f>
        <v>8568.927303</v>
      </c>
      <c r="AF55" s="28">
        <f>'Economist OLD'!AJ56</f>
        <v>8568.927303</v>
      </c>
      <c r="AG55" s="28">
        <f>'Economist OLD'!AK56</f>
        <v>8568.927303</v>
      </c>
      <c r="AH55" s="28">
        <f>'Economist OLD'!AL56</f>
        <v>8568.927303</v>
      </c>
      <c r="AI55" s="28">
        <f>'Economist OLD'!AM56</f>
        <v>7073.995057</v>
      </c>
      <c r="AJ55" s="28">
        <f>'Economist OLD'!AN56</f>
        <v>8568.927303</v>
      </c>
      <c r="AK55" s="28">
        <f>'Economist OLD'!AO56</f>
        <v>7821.46118</v>
      </c>
      <c r="AL55" s="28">
        <f>'Economist OLD'!AP56</f>
        <v>4080.441573</v>
      </c>
      <c r="AM55" s="28">
        <f>'Economist OLD'!AQ56</f>
        <v>4820.237021</v>
      </c>
      <c r="AN55" s="29">
        <v>0.0</v>
      </c>
      <c r="AO55" s="30">
        <f t="shared" si="57"/>
        <v>3.808119362</v>
      </c>
      <c r="AP55" s="30">
        <f t="shared" ref="AP55:AY55" si="58">AO55</f>
        <v>3.808119362</v>
      </c>
      <c r="AQ55" s="30">
        <f t="shared" si="58"/>
        <v>3.808119362</v>
      </c>
      <c r="AR55" s="30">
        <f t="shared" si="58"/>
        <v>3.808119362</v>
      </c>
      <c r="AS55" s="30">
        <f t="shared" si="58"/>
        <v>3.808119362</v>
      </c>
      <c r="AT55" s="30">
        <f t="shared" si="58"/>
        <v>3.808119362</v>
      </c>
      <c r="AU55" s="30">
        <f t="shared" si="58"/>
        <v>3.808119362</v>
      </c>
      <c r="AV55" s="30">
        <f t="shared" si="58"/>
        <v>3.808119362</v>
      </c>
      <c r="AW55" s="30">
        <f t="shared" si="58"/>
        <v>3.808119362</v>
      </c>
      <c r="AX55" s="30">
        <f t="shared" si="58"/>
        <v>3.808119362</v>
      </c>
      <c r="AY55" s="30">
        <f t="shared" si="58"/>
        <v>3.808119362</v>
      </c>
      <c r="AZ55" s="3"/>
      <c r="BA55" s="3"/>
    </row>
    <row r="56">
      <c r="D56" s="18" t="str">
        <f>'Economist OLD'!F57</f>
        <v> C0Level + Custom audience targeting companies 5,000+</v>
      </c>
      <c r="E56" s="4" t="s">
        <v>30</v>
      </c>
      <c r="F56" s="18" t="str">
        <f>'Economist OLD'!I57</f>
        <v>Interscroller</v>
      </c>
      <c r="G56" s="49" t="s">
        <v>81</v>
      </c>
      <c r="H56" s="4" t="s">
        <v>79</v>
      </c>
      <c r="I56" s="20">
        <f>'Economist OLD'!S57+P56</f>
        <v>5265.428571</v>
      </c>
      <c r="J56" s="32">
        <f>'Economist OLD'!M57</f>
        <v>125606.5976</v>
      </c>
      <c r="K56" s="2">
        <f>'Economist OLD'!Q57</f>
        <v>41.92</v>
      </c>
      <c r="L56" s="21">
        <f>'Economist OLD'!AW57</f>
        <v>376.8197928</v>
      </c>
      <c r="M56" s="22">
        <f>'Economist OLD'!AV57</f>
        <v>0.003</v>
      </c>
      <c r="N56" s="23">
        <v>0.75</v>
      </c>
      <c r="O56" s="32">
        <f>'Economist OLD'!AS57</f>
        <v>279500</v>
      </c>
      <c r="P56" s="25">
        <v>0.0</v>
      </c>
      <c r="Q56" s="26">
        <f>'Economist OLD'!U57</f>
        <v>538.5511416</v>
      </c>
      <c r="R56" s="26">
        <f>'Economist OLD'!V57</f>
        <v>538.5511416</v>
      </c>
      <c r="S56" s="26">
        <f>'Economist OLD'!W57</f>
        <v>538.5511416</v>
      </c>
      <c r="T56" s="26">
        <f>'Economist OLD'!X57</f>
        <v>538.5511416</v>
      </c>
      <c r="U56" s="26">
        <f>'Economist OLD'!Y57</f>
        <v>538.5511416</v>
      </c>
      <c r="V56" s="26">
        <f>'Economist OLD'!Z57</f>
        <v>538.5511416</v>
      </c>
      <c r="W56" s="26">
        <f>'Economist OLD'!AA57</f>
        <v>444.5956861</v>
      </c>
      <c r="X56" s="26">
        <f>'Economist OLD'!AB57</f>
        <v>538.5511416</v>
      </c>
      <c r="Y56" s="26">
        <f>'Economist OLD'!AC57</f>
        <v>491.5734139</v>
      </c>
      <c r="Z56" s="26">
        <f>'Economist OLD'!AD57</f>
        <v>256.4529246</v>
      </c>
      <c r="AA56" s="26">
        <f>'Economist OLD'!AE57</f>
        <v>302.9485557</v>
      </c>
      <c r="AB56" s="27">
        <v>0.0</v>
      </c>
      <c r="AC56" s="28">
        <f>'Economist OLD'!AG57</f>
        <v>12847.11693</v>
      </c>
      <c r="AD56" s="28">
        <f>'Economist OLD'!AH57</f>
        <v>12847.11693</v>
      </c>
      <c r="AE56" s="28">
        <f>'Economist OLD'!AI57</f>
        <v>12847.11693</v>
      </c>
      <c r="AF56" s="28">
        <f>'Economist OLD'!AJ57</f>
        <v>12847.11693</v>
      </c>
      <c r="AG56" s="28">
        <f>'Economist OLD'!AK57</f>
        <v>12847.11693</v>
      </c>
      <c r="AH56" s="28">
        <f>'Economist OLD'!AL57</f>
        <v>12847.11693</v>
      </c>
      <c r="AI56" s="28">
        <f>'Economist OLD'!AM57</f>
        <v>10605.81312</v>
      </c>
      <c r="AJ56" s="28">
        <f>'Economist OLD'!AN57</f>
        <v>12847.11693</v>
      </c>
      <c r="AK56" s="28">
        <f>'Economist OLD'!AO57</f>
        <v>11726.46503</v>
      </c>
      <c r="AL56" s="28">
        <f>'Economist OLD'!AP57</f>
        <v>6117.674727</v>
      </c>
      <c r="AM56" s="28">
        <f>'Economist OLD'!AQ57</f>
        <v>7226.826234</v>
      </c>
      <c r="AN56" s="29">
        <v>0.0</v>
      </c>
      <c r="AO56" s="30">
        <f t="shared" si="57"/>
        <v>34.2563448</v>
      </c>
      <c r="AP56" s="30">
        <f t="shared" ref="AP56:AY56" si="59">AO56</f>
        <v>34.2563448</v>
      </c>
      <c r="AQ56" s="30">
        <f t="shared" si="59"/>
        <v>34.2563448</v>
      </c>
      <c r="AR56" s="30">
        <f t="shared" si="59"/>
        <v>34.2563448</v>
      </c>
      <c r="AS56" s="30">
        <f t="shared" si="59"/>
        <v>34.2563448</v>
      </c>
      <c r="AT56" s="30">
        <f t="shared" si="59"/>
        <v>34.2563448</v>
      </c>
      <c r="AU56" s="30">
        <f t="shared" si="59"/>
        <v>34.2563448</v>
      </c>
      <c r="AV56" s="30">
        <f t="shared" si="59"/>
        <v>34.2563448</v>
      </c>
      <c r="AW56" s="30">
        <f t="shared" si="59"/>
        <v>34.2563448</v>
      </c>
      <c r="AX56" s="30">
        <f t="shared" si="59"/>
        <v>34.2563448</v>
      </c>
      <c r="AY56" s="30">
        <f t="shared" si="59"/>
        <v>34.2563448</v>
      </c>
      <c r="AZ56" s="3"/>
      <c r="BA56" s="3"/>
    </row>
    <row r="57">
      <c r="D57" s="18" t="str">
        <f>'Economist OLD'!F58</f>
        <v>C0Level + ESG articles and content</v>
      </c>
      <c r="E57" s="4" t="s">
        <v>36</v>
      </c>
      <c r="F57" s="4" t="s">
        <v>31</v>
      </c>
      <c r="G57" s="19" t="s">
        <v>82</v>
      </c>
      <c r="H57" s="4" t="s">
        <v>83</v>
      </c>
      <c r="I57" s="20">
        <f>'Economist OLD'!S58+P57</f>
        <v>2585.714286</v>
      </c>
      <c r="J57" s="32">
        <f>'Economist OLD'!M58</f>
        <v>58302.46416</v>
      </c>
      <c r="K57" s="2">
        <f>'Economist OLD'!Q58</f>
        <v>44.35</v>
      </c>
      <c r="L57" s="21">
        <f>'Economist OLD'!AW58</f>
        <v>40.81172492</v>
      </c>
      <c r="M57" s="22">
        <f>'Economist OLD'!AV58</f>
        <v>0.0007</v>
      </c>
      <c r="N57" s="23">
        <v>0.75</v>
      </c>
      <c r="O57" s="32">
        <f>'Economist OLD'!AS58</f>
        <v>1060000</v>
      </c>
      <c r="P57" s="25">
        <v>0.0</v>
      </c>
      <c r="Q57" s="26">
        <f>'Economist OLD'!U58</f>
        <v>264.4683831</v>
      </c>
      <c r="R57" s="26">
        <f>'Economist OLD'!V58</f>
        <v>264.4683831</v>
      </c>
      <c r="S57" s="26">
        <f>'Economist OLD'!W58</f>
        <v>264.4683831</v>
      </c>
      <c r="T57" s="26">
        <f>'Economist OLD'!X58</f>
        <v>264.4683831</v>
      </c>
      <c r="U57" s="26">
        <f>'Economist OLD'!Y58</f>
        <v>264.4683831</v>
      </c>
      <c r="V57" s="26">
        <f>'Economist OLD'!Z58</f>
        <v>264.4683831</v>
      </c>
      <c r="W57" s="26">
        <f>'Economist OLD'!AA58</f>
        <v>218.3293157</v>
      </c>
      <c r="X57" s="26">
        <f>'Economist OLD'!AB58</f>
        <v>264.4683831</v>
      </c>
      <c r="Y57" s="26">
        <f>'Economist OLD'!AC58</f>
        <v>241.3988494</v>
      </c>
      <c r="Z57" s="26">
        <f>'Economist OLD'!AD58</f>
        <v>125.9373253</v>
      </c>
      <c r="AA57" s="26">
        <f>'Economist OLD'!AE58</f>
        <v>148.7701139</v>
      </c>
      <c r="AB57" s="27">
        <v>0.0</v>
      </c>
      <c r="AC57" s="28">
        <f>'Economist OLD'!AG58</f>
        <v>5963.210441</v>
      </c>
      <c r="AD57" s="28">
        <f>'Economist OLD'!AH58</f>
        <v>5963.210441</v>
      </c>
      <c r="AE57" s="28">
        <f>'Economist OLD'!AI58</f>
        <v>5963.210441</v>
      </c>
      <c r="AF57" s="28">
        <f>'Economist OLD'!AJ58</f>
        <v>5963.210441</v>
      </c>
      <c r="AG57" s="28">
        <f>'Economist OLD'!AK58</f>
        <v>5963.210441</v>
      </c>
      <c r="AH57" s="28">
        <f>'Economist OLD'!AL58</f>
        <v>5963.210441</v>
      </c>
      <c r="AI57" s="28">
        <f>'Economist OLD'!AM58</f>
        <v>4922.870704</v>
      </c>
      <c r="AJ57" s="28">
        <f>'Economist OLD'!AN58</f>
        <v>5963.210441</v>
      </c>
      <c r="AK57" s="28">
        <f>'Economist OLD'!AO58</f>
        <v>5443.040573</v>
      </c>
      <c r="AL57" s="28">
        <f>'Economist OLD'!AP58</f>
        <v>2839.62402</v>
      </c>
      <c r="AM57" s="28">
        <f>'Economist OLD'!AQ58</f>
        <v>3354.455781</v>
      </c>
      <c r="AN57" s="29">
        <v>0.0</v>
      </c>
      <c r="AO57" s="30">
        <f t="shared" si="57"/>
        <v>3.71015681</v>
      </c>
      <c r="AP57" s="30">
        <f t="shared" ref="AP57:AY57" si="60">AO57</f>
        <v>3.71015681</v>
      </c>
      <c r="AQ57" s="30">
        <f t="shared" si="60"/>
        <v>3.71015681</v>
      </c>
      <c r="AR57" s="30">
        <f t="shared" si="60"/>
        <v>3.71015681</v>
      </c>
      <c r="AS57" s="30">
        <f t="shared" si="60"/>
        <v>3.71015681</v>
      </c>
      <c r="AT57" s="30">
        <f t="shared" si="60"/>
        <v>3.71015681</v>
      </c>
      <c r="AU57" s="30">
        <f t="shared" si="60"/>
        <v>3.71015681</v>
      </c>
      <c r="AV57" s="30">
        <f t="shared" si="60"/>
        <v>3.71015681</v>
      </c>
      <c r="AW57" s="30">
        <f t="shared" si="60"/>
        <v>3.71015681</v>
      </c>
      <c r="AX57" s="30">
        <f t="shared" si="60"/>
        <v>3.71015681</v>
      </c>
      <c r="AY57" s="30">
        <f t="shared" si="60"/>
        <v>3.71015681</v>
      </c>
      <c r="AZ57" s="3"/>
      <c r="BA57" s="3"/>
    </row>
    <row r="58">
      <c r="D58" s="18" t="str">
        <f>'Economist OLD'!F59</f>
        <v>C0Level + ESG articles and content</v>
      </c>
      <c r="E58" s="4" t="s">
        <v>36</v>
      </c>
      <c r="F58" s="18" t="str">
        <f>'Economist OLD'!I59</f>
        <v>300x600</v>
      </c>
      <c r="G58" s="31" t="s">
        <v>84</v>
      </c>
      <c r="H58" s="4" t="s">
        <v>83</v>
      </c>
      <c r="I58" s="20">
        <f>'Economist OLD'!S59+P58</f>
        <v>1165.714286</v>
      </c>
      <c r="J58" s="32">
        <f>'Economist OLD'!M59</f>
        <v>30757.63287</v>
      </c>
      <c r="K58" s="2">
        <f>'Economist OLD'!Q59</f>
        <v>37.9</v>
      </c>
      <c r="L58" s="21">
        <f>'Economist OLD'!AW59</f>
        <v>15.37881643</v>
      </c>
      <c r="M58" s="22">
        <f>'Economist OLD'!AV59</f>
        <v>0.0005</v>
      </c>
      <c r="N58" s="23">
        <v>0.75</v>
      </c>
      <c r="O58" s="32">
        <f>'Economist OLD'!AS59</f>
        <v>1060000</v>
      </c>
      <c r="P58" s="25">
        <v>0.0</v>
      </c>
      <c r="Q58" s="26">
        <f>'Economist OLD'!U59</f>
        <v>119.2299451</v>
      </c>
      <c r="R58" s="26">
        <f>'Economist OLD'!V59</f>
        <v>119.2299451</v>
      </c>
      <c r="S58" s="26">
        <f>'Economist OLD'!W59</f>
        <v>119.2299451</v>
      </c>
      <c r="T58" s="26">
        <f>'Economist OLD'!X59</f>
        <v>119.2299451</v>
      </c>
      <c r="U58" s="26">
        <f>'Economist OLD'!Y59</f>
        <v>119.2299451</v>
      </c>
      <c r="V58" s="26">
        <f>'Economist OLD'!Z59</f>
        <v>119.2299451</v>
      </c>
      <c r="W58" s="26">
        <f>'Economist OLD'!AA59</f>
        <v>98.42912797</v>
      </c>
      <c r="X58" s="26">
        <f>'Economist OLD'!AB59</f>
        <v>119.2299451</v>
      </c>
      <c r="Y58" s="26">
        <f>'Economist OLD'!AC59</f>
        <v>108.8295365</v>
      </c>
      <c r="Z58" s="26">
        <f>'Economist OLD'!AD59</f>
        <v>56.77616432</v>
      </c>
      <c r="AA58" s="26">
        <f>'Economist OLD'!AE59</f>
        <v>67.06984141</v>
      </c>
      <c r="AB58" s="27">
        <v>0.0</v>
      </c>
      <c r="AC58" s="28">
        <f>'Economist OLD'!AG59</f>
        <v>3145.908841</v>
      </c>
      <c r="AD58" s="28">
        <f>'Economist OLD'!AH59</f>
        <v>3145.908841</v>
      </c>
      <c r="AE58" s="28">
        <f>'Economist OLD'!AI59</f>
        <v>3145.908841</v>
      </c>
      <c r="AF58" s="28">
        <f>'Economist OLD'!AJ59</f>
        <v>3145.908841</v>
      </c>
      <c r="AG58" s="28">
        <f>'Economist OLD'!AK59</f>
        <v>3145.908841</v>
      </c>
      <c r="AH58" s="28">
        <f>'Economist OLD'!AL59</f>
        <v>3145.908841</v>
      </c>
      <c r="AI58" s="28">
        <f>'Economist OLD'!AM59</f>
        <v>2597.074617</v>
      </c>
      <c r="AJ58" s="28">
        <f>'Economist OLD'!AN59</f>
        <v>3145.908841</v>
      </c>
      <c r="AK58" s="28">
        <f>'Economist OLD'!AO59</f>
        <v>2871.491729</v>
      </c>
      <c r="AL58" s="28">
        <f>'Economist OLD'!AP59</f>
        <v>1498.051829</v>
      </c>
      <c r="AM58" s="28">
        <f>'Economist OLD'!AQ59</f>
        <v>1769.652808</v>
      </c>
      <c r="AN58" s="29">
        <v>0.0</v>
      </c>
      <c r="AO58" s="30">
        <f t="shared" si="57"/>
        <v>1.398074221</v>
      </c>
      <c r="AP58" s="30">
        <f t="shared" ref="AP58:AY58" si="61">AO58</f>
        <v>1.398074221</v>
      </c>
      <c r="AQ58" s="30">
        <f t="shared" si="61"/>
        <v>1.398074221</v>
      </c>
      <c r="AR58" s="30">
        <f t="shared" si="61"/>
        <v>1.398074221</v>
      </c>
      <c r="AS58" s="30">
        <f t="shared" si="61"/>
        <v>1.398074221</v>
      </c>
      <c r="AT58" s="30">
        <f t="shared" si="61"/>
        <v>1.398074221</v>
      </c>
      <c r="AU58" s="30">
        <f t="shared" si="61"/>
        <v>1.398074221</v>
      </c>
      <c r="AV58" s="30">
        <f t="shared" si="61"/>
        <v>1.398074221</v>
      </c>
      <c r="AW58" s="30">
        <f t="shared" si="61"/>
        <v>1.398074221</v>
      </c>
      <c r="AX58" s="30">
        <f t="shared" si="61"/>
        <v>1.398074221</v>
      </c>
      <c r="AY58" s="30">
        <f t="shared" si="61"/>
        <v>1.398074221</v>
      </c>
      <c r="AZ58" s="3"/>
      <c r="BA58" s="3"/>
    </row>
    <row r="59">
      <c r="D59" s="18" t="str">
        <f>'Economist OLD'!F60</f>
        <v>C0Level + ESG articles and content</v>
      </c>
      <c r="E59" s="4" t="s">
        <v>36</v>
      </c>
      <c r="F59" s="18" t="str">
        <f>'Economist OLD'!I60</f>
        <v>Interscroller</v>
      </c>
      <c r="G59" s="19" t="s">
        <v>85</v>
      </c>
      <c r="H59" s="4" t="s">
        <v>83</v>
      </c>
      <c r="I59" s="20">
        <f>'Economist OLD'!S60+P59</f>
        <v>2585.714286</v>
      </c>
      <c r="J59" s="32">
        <f>'Economist OLD'!M60</f>
        <v>66224.65134</v>
      </c>
      <c r="K59" s="2">
        <f>'Economist OLD'!Q60</f>
        <v>37.9</v>
      </c>
      <c r="L59" s="21">
        <f>'Economist OLD'!AW60</f>
        <v>198.673954</v>
      </c>
      <c r="M59" s="22">
        <f>'Economist OLD'!AV60</f>
        <v>0.003</v>
      </c>
      <c r="N59" s="23">
        <v>0.75</v>
      </c>
      <c r="O59" s="32">
        <f>'Economist OLD'!AS60</f>
        <v>1060000</v>
      </c>
      <c r="P59" s="25">
        <v>75.8</v>
      </c>
      <c r="Q59" s="26">
        <f>'Economist OLD'!U60</f>
        <v>256.7155143</v>
      </c>
      <c r="R59" s="26">
        <f>'Economist OLD'!V60</f>
        <v>256.7155143</v>
      </c>
      <c r="S59" s="26">
        <f>'Economist OLD'!W60</f>
        <v>256.7155143</v>
      </c>
      <c r="T59" s="26">
        <f>'Economist OLD'!X60</f>
        <v>256.7155143</v>
      </c>
      <c r="U59" s="26">
        <f>'Economist OLD'!Y60</f>
        <v>256.7155143</v>
      </c>
      <c r="V59" s="26">
        <f>'Economist OLD'!Z60</f>
        <v>256.7155143</v>
      </c>
      <c r="W59" s="26">
        <f>'Economist OLD'!AA60</f>
        <v>211.9290099</v>
      </c>
      <c r="X59" s="26">
        <f>'Economist OLD'!AB60</f>
        <v>256.7155143</v>
      </c>
      <c r="Y59" s="26">
        <f>'Economist OLD'!AC60</f>
        <v>234.3222621</v>
      </c>
      <c r="Z59" s="26">
        <f>'Economist OLD'!AD60</f>
        <v>122.245483</v>
      </c>
      <c r="AA59" s="26">
        <f>'Economist OLD'!AE60</f>
        <v>144.4089303</v>
      </c>
      <c r="AB59" s="27">
        <v>2000.0</v>
      </c>
      <c r="AC59" s="28">
        <f>'Economist OLD'!AG60</f>
        <v>6773.49642</v>
      </c>
      <c r="AD59" s="28">
        <f>'Economist OLD'!AH60</f>
        <v>6773.49642</v>
      </c>
      <c r="AE59" s="28">
        <f>'Economist OLD'!AI60</f>
        <v>6773.49642</v>
      </c>
      <c r="AF59" s="28">
        <f>'Economist OLD'!AJ60</f>
        <v>6773.49642</v>
      </c>
      <c r="AG59" s="28">
        <f>'Economist OLD'!AK60</f>
        <v>6773.49642</v>
      </c>
      <c r="AH59" s="28">
        <f>'Economist OLD'!AL60</f>
        <v>6773.49642</v>
      </c>
      <c r="AI59" s="28">
        <f>'Economist OLD'!AM60</f>
        <v>5591.794457</v>
      </c>
      <c r="AJ59" s="28">
        <f>'Economist OLD'!AN60</f>
        <v>6773.49642</v>
      </c>
      <c r="AK59" s="28">
        <f>'Economist OLD'!AO60</f>
        <v>6182.645439</v>
      </c>
      <c r="AL59" s="28">
        <f>'Economist OLD'!AP60</f>
        <v>3225.474486</v>
      </c>
      <c r="AM59" s="28">
        <f>'Economist OLD'!AQ60</f>
        <v>3810.262014</v>
      </c>
      <c r="AN59" s="29">
        <v>6.0</v>
      </c>
      <c r="AO59" s="30">
        <f t="shared" si="57"/>
        <v>18.06126855</v>
      </c>
      <c r="AP59" s="30">
        <f t="shared" ref="AP59:AY59" si="62">AO59</f>
        <v>18.06126855</v>
      </c>
      <c r="AQ59" s="30">
        <f t="shared" si="62"/>
        <v>18.06126855</v>
      </c>
      <c r="AR59" s="30">
        <f t="shared" si="62"/>
        <v>18.06126855</v>
      </c>
      <c r="AS59" s="30">
        <f t="shared" si="62"/>
        <v>18.06126855</v>
      </c>
      <c r="AT59" s="30">
        <f t="shared" si="62"/>
        <v>18.06126855</v>
      </c>
      <c r="AU59" s="30">
        <f t="shared" si="62"/>
        <v>18.06126855</v>
      </c>
      <c r="AV59" s="30">
        <f t="shared" si="62"/>
        <v>18.06126855</v>
      </c>
      <c r="AW59" s="30">
        <f t="shared" si="62"/>
        <v>18.06126855</v>
      </c>
      <c r="AX59" s="30">
        <f t="shared" si="62"/>
        <v>18.06126855</v>
      </c>
      <c r="AY59" s="30">
        <f t="shared" si="62"/>
        <v>18.06126855</v>
      </c>
      <c r="AZ59" s="3"/>
      <c r="BA59" s="3"/>
    </row>
    <row r="60">
      <c r="D60" s="18" t="str">
        <f>'Economist OLD'!F61</f>
        <v>Economist Subscribers</v>
      </c>
      <c r="E60" s="4" t="s">
        <v>41</v>
      </c>
      <c r="F60" s="4" t="s">
        <v>31</v>
      </c>
      <c r="G60" s="19" t="s">
        <v>86</v>
      </c>
      <c r="H60" s="4" t="s">
        <v>87</v>
      </c>
      <c r="I60" s="20">
        <f>'Economist OLD'!S61+P60</f>
        <v>8336.853102</v>
      </c>
      <c r="J60" s="32">
        <f>'Economist OLD'!M61</f>
        <v>167824.5652</v>
      </c>
      <c r="K60" s="2">
        <f>'Economist OLD'!Q61</f>
        <v>49.676</v>
      </c>
      <c r="L60" s="21">
        <f>'Economist OLD'!AW61</f>
        <v>117.4771957</v>
      </c>
      <c r="M60" s="22">
        <f>'Economist OLD'!AV61</f>
        <v>0.0007</v>
      </c>
      <c r="N60" s="23">
        <v>0.75</v>
      </c>
      <c r="O60" s="32">
        <f>'Economist OLD'!AS61</f>
        <v>155000</v>
      </c>
      <c r="P60" s="25">
        <v>0.0</v>
      </c>
      <c r="Q60" s="26">
        <f>'Economist OLD'!U61</f>
        <v>852.6982551</v>
      </c>
      <c r="R60" s="26">
        <f>'Economist OLD'!V61</f>
        <v>852.6982551</v>
      </c>
      <c r="S60" s="26">
        <f>'Economist OLD'!W61</f>
        <v>852.6982551</v>
      </c>
      <c r="T60" s="26">
        <f>'Economist OLD'!X61</f>
        <v>852.6982551</v>
      </c>
      <c r="U60" s="26">
        <f>'Economist OLD'!Y61</f>
        <v>852.6982551</v>
      </c>
      <c r="V60" s="26">
        <f>'Economist OLD'!Z61</f>
        <v>852.6982551</v>
      </c>
      <c r="W60" s="26">
        <f>'Economist OLD'!AA61</f>
        <v>703.9367973</v>
      </c>
      <c r="X60" s="26">
        <f>'Economist OLD'!AB61</f>
        <v>852.6982551</v>
      </c>
      <c r="Y60" s="26">
        <f>'Economist OLD'!AC61</f>
        <v>778.3175262</v>
      </c>
      <c r="Z60" s="26">
        <f>'Economist OLD'!AD61</f>
        <v>406.0467882</v>
      </c>
      <c r="AA60" s="26">
        <f>'Economist OLD'!AE61</f>
        <v>479.6642044</v>
      </c>
      <c r="AB60" s="27">
        <v>0.0</v>
      </c>
      <c r="AC60" s="28">
        <f>'Economist OLD'!AG61</f>
        <v>17165.19557</v>
      </c>
      <c r="AD60" s="28">
        <f>'Economist OLD'!AH61</f>
        <v>17165.19557</v>
      </c>
      <c r="AE60" s="28">
        <f>'Economist OLD'!AI61</f>
        <v>17165.19557</v>
      </c>
      <c r="AF60" s="28">
        <f>'Economist OLD'!AJ61</f>
        <v>17165.19557</v>
      </c>
      <c r="AG60" s="28">
        <f>'Economist OLD'!AK61</f>
        <v>17165.19557</v>
      </c>
      <c r="AH60" s="28">
        <f>'Economist OLD'!AL61</f>
        <v>17165.19557</v>
      </c>
      <c r="AI60" s="28">
        <f>'Economist OLD'!AM61</f>
        <v>14170.56118</v>
      </c>
      <c r="AJ60" s="28">
        <f>'Economist OLD'!AN61</f>
        <v>17165.19557</v>
      </c>
      <c r="AK60" s="28">
        <f>'Economist OLD'!AO61</f>
        <v>15667.87838</v>
      </c>
      <c r="AL60" s="28">
        <f>'Economist OLD'!AP61</f>
        <v>8173.902652</v>
      </c>
      <c r="AM60" s="28">
        <f>'Economist OLD'!AQ61</f>
        <v>9655.854022</v>
      </c>
      <c r="AN60" s="29">
        <v>0.0</v>
      </c>
      <c r="AO60" s="30">
        <f t="shared" si="57"/>
        <v>10.67974506</v>
      </c>
      <c r="AP60" s="30">
        <f t="shared" ref="AP60:AY60" si="63">AO60</f>
        <v>10.67974506</v>
      </c>
      <c r="AQ60" s="30">
        <f t="shared" si="63"/>
        <v>10.67974506</v>
      </c>
      <c r="AR60" s="30">
        <f t="shared" si="63"/>
        <v>10.67974506</v>
      </c>
      <c r="AS60" s="30">
        <f t="shared" si="63"/>
        <v>10.67974506</v>
      </c>
      <c r="AT60" s="30">
        <f t="shared" si="63"/>
        <v>10.67974506</v>
      </c>
      <c r="AU60" s="30">
        <f t="shared" si="63"/>
        <v>10.67974506</v>
      </c>
      <c r="AV60" s="30">
        <f t="shared" si="63"/>
        <v>10.67974506</v>
      </c>
      <c r="AW60" s="30">
        <f t="shared" si="63"/>
        <v>10.67974506</v>
      </c>
      <c r="AX60" s="30">
        <f t="shared" si="63"/>
        <v>10.67974506</v>
      </c>
      <c r="AY60" s="30">
        <f t="shared" si="63"/>
        <v>10.67974506</v>
      </c>
      <c r="AZ60" s="3"/>
      <c r="BA60" s="3"/>
    </row>
    <row r="61">
      <c r="D61" s="18" t="str">
        <f>'Economist OLD'!F62</f>
        <v>Economist Subscribers</v>
      </c>
      <c r="E61" s="4" t="s">
        <v>41</v>
      </c>
      <c r="F61" s="18" t="str">
        <f>'Economist OLD'!I62</f>
        <v>300x600</v>
      </c>
      <c r="G61" s="31" t="s">
        <v>88</v>
      </c>
      <c r="H61" s="4" t="s">
        <v>87</v>
      </c>
      <c r="I61" s="20">
        <f>'Economist OLD'!S62+P61</f>
        <v>7975.67</v>
      </c>
      <c r="J61" s="32">
        <f>'Economist OLD'!M62</f>
        <v>187259.3034</v>
      </c>
      <c r="K61" s="2">
        <f>'Economist OLD'!Q62</f>
        <v>41.92</v>
      </c>
      <c r="L61" s="21">
        <f>'Economist OLD'!AW62</f>
        <v>93.62965172</v>
      </c>
      <c r="M61" s="22">
        <f>'Economist OLD'!AV62</f>
        <v>0.0005</v>
      </c>
      <c r="N61" s="23">
        <v>0.75</v>
      </c>
      <c r="O61" s="32">
        <f>'Economist OLD'!AS62</f>
        <v>155000</v>
      </c>
      <c r="P61" s="25">
        <v>125.76</v>
      </c>
      <c r="Q61" s="26">
        <f>'Economist OLD'!U62</f>
        <v>802.8934273</v>
      </c>
      <c r="R61" s="26">
        <f>'Economist OLD'!V62</f>
        <v>802.8934273</v>
      </c>
      <c r="S61" s="26">
        <f>'Economist OLD'!W62</f>
        <v>802.8934273</v>
      </c>
      <c r="T61" s="26">
        <f>'Economist OLD'!X62</f>
        <v>802.8934273</v>
      </c>
      <c r="U61" s="26">
        <f>'Economist OLD'!Y62</f>
        <v>802.8934273</v>
      </c>
      <c r="V61" s="26">
        <f>'Economist OLD'!Z62</f>
        <v>802.8934273</v>
      </c>
      <c r="W61" s="26">
        <f>'Economist OLD'!AA62</f>
        <v>662.8209034</v>
      </c>
      <c r="X61" s="26">
        <f>'Economist OLD'!AB62</f>
        <v>802.8934273</v>
      </c>
      <c r="Y61" s="26">
        <f>'Economist OLD'!AC62</f>
        <v>732.8571654</v>
      </c>
      <c r="Z61" s="26">
        <f>'Economist OLD'!AD62</f>
        <v>382.3302035</v>
      </c>
      <c r="AA61" s="26">
        <f>'Economist OLD'!AE62</f>
        <v>451.6477367</v>
      </c>
      <c r="AB61" s="27">
        <v>3000.0</v>
      </c>
      <c r="AC61" s="28">
        <f>'Economist OLD'!AG62</f>
        <v>19152.99206</v>
      </c>
      <c r="AD61" s="28">
        <f>'Economist OLD'!AH62</f>
        <v>19152.99206</v>
      </c>
      <c r="AE61" s="28">
        <f>'Economist OLD'!AI62</f>
        <v>19152.99206</v>
      </c>
      <c r="AF61" s="28">
        <f>'Economist OLD'!AJ62</f>
        <v>19152.99206</v>
      </c>
      <c r="AG61" s="28">
        <f>'Economist OLD'!AK62</f>
        <v>19152.99206</v>
      </c>
      <c r="AH61" s="28">
        <f>'Economist OLD'!AL62</f>
        <v>19152.99206</v>
      </c>
      <c r="AI61" s="28">
        <f>'Economist OLD'!AM62</f>
        <v>15811.56735</v>
      </c>
      <c r="AJ61" s="28">
        <f>'Economist OLD'!AN62</f>
        <v>19152.99206</v>
      </c>
      <c r="AK61" s="28">
        <f>'Economist OLD'!AO62</f>
        <v>17482.27971</v>
      </c>
      <c r="AL61" s="28">
        <f>'Economist OLD'!AP62</f>
        <v>9120.472411</v>
      </c>
      <c r="AM61" s="28">
        <f>'Economist OLD'!AQ62</f>
        <v>10774.03952</v>
      </c>
      <c r="AN61" s="29">
        <v>2.0</v>
      </c>
      <c r="AO61" s="30">
        <f t="shared" si="57"/>
        <v>8.51178652</v>
      </c>
      <c r="AP61" s="30">
        <f t="shared" ref="AP61:AY61" si="64">AO61</f>
        <v>8.51178652</v>
      </c>
      <c r="AQ61" s="30">
        <f t="shared" si="64"/>
        <v>8.51178652</v>
      </c>
      <c r="AR61" s="30">
        <f t="shared" si="64"/>
        <v>8.51178652</v>
      </c>
      <c r="AS61" s="30">
        <f t="shared" si="64"/>
        <v>8.51178652</v>
      </c>
      <c r="AT61" s="30">
        <f t="shared" si="64"/>
        <v>8.51178652</v>
      </c>
      <c r="AU61" s="30">
        <f t="shared" si="64"/>
        <v>8.51178652</v>
      </c>
      <c r="AV61" s="30">
        <f t="shared" si="64"/>
        <v>8.51178652</v>
      </c>
      <c r="AW61" s="30">
        <f t="shared" si="64"/>
        <v>8.51178652</v>
      </c>
      <c r="AX61" s="30">
        <f t="shared" si="64"/>
        <v>8.51178652</v>
      </c>
      <c r="AY61" s="30">
        <f t="shared" si="64"/>
        <v>8.51178652</v>
      </c>
      <c r="AZ61" s="3"/>
      <c r="BA61" s="3"/>
    </row>
    <row r="62">
      <c r="D62" s="18" t="str">
        <f>'Economist OLD'!F63</f>
        <v>Economist Subscribers</v>
      </c>
      <c r="E62" s="4" t="s">
        <v>41</v>
      </c>
      <c r="F62" s="18" t="str">
        <f>'Economist OLD'!I63</f>
        <v>Interscroller</v>
      </c>
      <c r="G62" s="19" t="s">
        <v>89</v>
      </c>
      <c r="H62" s="4" t="s">
        <v>87</v>
      </c>
      <c r="I62" s="20">
        <f>'Economist OLD'!S63+P62</f>
        <v>8058.001617</v>
      </c>
      <c r="J62" s="32">
        <f>'Economist OLD'!M63</f>
        <v>188223.321</v>
      </c>
      <c r="K62" s="2">
        <f>'Economist OLD'!Q63</f>
        <v>41.92</v>
      </c>
      <c r="L62" s="21">
        <f>'Economist OLD'!AW63</f>
        <v>564.6699631</v>
      </c>
      <c r="M62" s="22">
        <f>'Economist OLD'!AV63</f>
        <v>0.003</v>
      </c>
      <c r="N62" s="23">
        <v>0.75</v>
      </c>
      <c r="O62" s="32">
        <f>'Economist OLD'!AS63</f>
        <v>155000</v>
      </c>
      <c r="P62" s="25">
        <v>167.68</v>
      </c>
      <c r="Q62" s="26">
        <f>'Economist OLD'!U63</f>
        <v>807.0267514</v>
      </c>
      <c r="R62" s="26">
        <f>'Economist OLD'!V63</f>
        <v>807.0267514</v>
      </c>
      <c r="S62" s="26">
        <f>'Economist OLD'!W63</f>
        <v>807.0267514</v>
      </c>
      <c r="T62" s="26">
        <f>'Economist OLD'!X63</f>
        <v>807.0267514</v>
      </c>
      <c r="U62" s="26">
        <f>'Economist OLD'!Y63</f>
        <v>807.0267514</v>
      </c>
      <c r="V62" s="26">
        <f>'Economist OLD'!Z63</f>
        <v>807.0267514</v>
      </c>
      <c r="W62" s="26">
        <f>'Economist OLD'!AA63</f>
        <v>666.2331291</v>
      </c>
      <c r="X62" s="26">
        <f>'Economist OLD'!AB63</f>
        <v>807.0267514</v>
      </c>
      <c r="Y62" s="26">
        <f>'Economist OLD'!AC63</f>
        <v>736.6299402</v>
      </c>
      <c r="Z62" s="26">
        <f>'Economist OLD'!AD63</f>
        <v>384.298453</v>
      </c>
      <c r="AA62" s="26">
        <f>'Economist OLD'!AE63</f>
        <v>453.9728354</v>
      </c>
      <c r="AB62" s="27">
        <v>4000.0</v>
      </c>
      <c r="AC62" s="28">
        <f>'Economist OLD'!AG63</f>
        <v>19251.59235</v>
      </c>
      <c r="AD62" s="28">
        <f>'Economist OLD'!AH63</f>
        <v>19251.59235</v>
      </c>
      <c r="AE62" s="28">
        <f>'Economist OLD'!AI63</f>
        <v>19251.59235</v>
      </c>
      <c r="AF62" s="28">
        <f>'Economist OLD'!AJ63</f>
        <v>19251.59235</v>
      </c>
      <c r="AG62" s="28">
        <f>'Economist OLD'!AK63</f>
        <v>19251.59235</v>
      </c>
      <c r="AH62" s="28">
        <f>'Economist OLD'!AL63</f>
        <v>19251.59235</v>
      </c>
      <c r="AI62" s="28">
        <f>'Economist OLD'!AM63</f>
        <v>15892.96587</v>
      </c>
      <c r="AJ62" s="28">
        <f>'Economist OLD'!AN63</f>
        <v>19251.59235</v>
      </c>
      <c r="AK62" s="28">
        <f>'Economist OLD'!AO63</f>
        <v>17572.27911</v>
      </c>
      <c r="AL62" s="28">
        <f>'Economist OLD'!AP63</f>
        <v>9167.424929</v>
      </c>
      <c r="AM62" s="28">
        <f>'Economist OLD'!AQ63</f>
        <v>10829.50466</v>
      </c>
      <c r="AN62" s="29">
        <v>12.0</v>
      </c>
      <c r="AO62" s="30">
        <f t="shared" si="57"/>
        <v>51.33363301</v>
      </c>
      <c r="AP62" s="30">
        <f t="shared" ref="AP62:AY62" si="65">AO62</f>
        <v>51.33363301</v>
      </c>
      <c r="AQ62" s="30">
        <f t="shared" si="65"/>
        <v>51.33363301</v>
      </c>
      <c r="AR62" s="30">
        <f t="shared" si="65"/>
        <v>51.33363301</v>
      </c>
      <c r="AS62" s="30">
        <f t="shared" si="65"/>
        <v>51.33363301</v>
      </c>
      <c r="AT62" s="30">
        <f t="shared" si="65"/>
        <v>51.33363301</v>
      </c>
      <c r="AU62" s="30">
        <f t="shared" si="65"/>
        <v>51.33363301</v>
      </c>
      <c r="AV62" s="30">
        <f t="shared" si="65"/>
        <v>51.33363301</v>
      </c>
      <c r="AW62" s="30">
        <f t="shared" si="65"/>
        <v>51.33363301</v>
      </c>
      <c r="AX62" s="30">
        <f t="shared" si="65"/>
        <v>51.33363301</v>
      </c>
      <c r="AY62" s="30">
        <f t="shared" si="65"/>
        <v>51.33363301</v>
      </c>
      <c r="AZ62" s="3"/>
      <c r="BA62" s="3"/>
    </row>
    <row r="63">
      <c r="D63" s="18" t="str">
        <f>'Economist OLD'!F64</f>
        <v>Economist Subscribers</v>
      </c>
      <c r="E63" s="4" t="s">
        <v>41</v>
      </c>
      <c r="F63" s="18" t="str">
        <f>'Economist OLD'!I64</f>
        <v>300x250</v>
      </c>
      <c r="G63" s="31" t="s">
        <v>90</v>
      </c>
      <c r="H63" s="4" t="s">
        <v>87</v>
      </c>
      <c r="I63" s="20">
        <f>'Economist OLD'!S64+P63</f>
        <v>7391.789808</v>
      </c>
      <c r="J63" s="32">
        <f>'Economist OLD'!M64</f>
        <v>34027.16347</v>
      </c>
      <c r="K63" s="2">
        <f>'Economist OLD'!Q64</f>
        <v>60</v>
      </c>
      <c r="L63" s="21">
        <f>'Economist OLD'!AW64</f>
        <v>23.81901443</v>
      </c>
      <c r="M63" s="22">
        <f>'Economist OLD'!AV64</f>
        <v>0.0007</v>
      </c>
      <c r="N63" s="23">
        <v>0.75</v>
      </c>
      <c r="O63" s="32">
        <f>'Economist OLD'!AS64</f>
        <v>155000</v>
      </c>
      <c r="P63" s="25">
        <v>5350.16</v>
      </c>
      <c r="Q63" s="26">
        <f>'Economist OLD'!U64</f>
        <v>208.8191016</v>
      </c>
      <c r="R63" s="26">
        <f>'Economist OLD'!V64</f>
        <v>208.8191016</v>
      </c>
      <c r="S63" s="26">
        <f>'Economist OLD'!W64</f>
        <v>208.8191016</v>
      </c>
      <c r="T63" s="26">
        <f>'Economist OLD'!X64</f>
        <v>208.8191016</v>
      </c>
      <c r="U63" s="26">
        <f>'Economist OLD'!Y64</f>
        <v>208.8191016</v>
      </c>
      <c r="V63" s="26">
        <f>'Economist OLD'!Z64</f>
        <v>208.8191016</v>
      </c>
      <c r="W63" s="26">
        <f>'Economist OLD'!AA64</f>
        <v>172.3885896</v>
      </c>
      <c r="X63" s="26">
        <f>'Economist OLD'!AB64</f>
        <v>208.8191016</v>
      </c>
      <c r="Y63" s="26">
        <f>'Economist OLD'!AC64</f>
        <v>190.6038456</v>
      </c>
      <c r="Z63" s="26">
        <f>'Economist OLD'!AD64</f>
        <v>99.43766743</v>
      </c>
      <c r="AA63" s="26">
        <f>'Economist OLD'!AE64</f>
        <v>117.4659941</v>
      </c>
      <c r="AB63" s="27">
        <v>89169.0</v>
      </c>
      <c r="AC63" s="28">
        <f>'Economist OLD'!AG64</f>
        <v>3480.31836</v>
      </c>
      <c r="AD63" s="28">
        <f>'Economist OLD'!AH64</f>
        <v>3480.31836</v>
      </c>
      <c r="AE63" s="28">
        <f>'Economist OLD'!AI64</f>
        <v>3480.31836</v>
      </c>
      <c r="AF63" s="28">
        <f>'Economist OLD'!AJ64</f>
        <v>3480.31836</v>
      </c>
      <c r="AG63" s="28">
        <f>'Economist OLD'!AK64</f>
        <v>3480.31836</v>
      </c>
      <c r="AH63" s="28">
        <f>'Economist OLD'!AL64</f>
        <v>3480.31836</v>
      </c>
      <c r="AI63" s="28">
        <f>'Economist OLD'!AM64</f>
        <v>2873.143161</v>
      </c>
      <c r="AJ63" s="28">
        <f>'Economist OLD'!AN64</f>
        <v>3480.31836</v>
      </c>
      <c r="AK63" s="28">
        <f>'Economist OLD'!AO64</f>
        <v>3176.73076</v>
      </c>
      <c r="AL63" s="28">
        <f>'Economist OLD'!AP64</f>
        <v>1657.294457</v>
      </c>
      <c r="AM63" s="28">
        <f>'Economist OLD'!AQ64</f>
        <v>1957.766569</v>
      </c>
      <c r="AN63" s="29">
        <v>62.0</v>
      </c>
      <c r="AO63" s="30">
        <f t="shared" si="57"/>
        <v>2.165364948</v>
      </c>
      <c r="AP63" s="30">
        <f t="shared" ref="AP63:AY63" si="66">AO63</f>
        <v>2.165364948</v>
      </c>
      <c r="AQ63" s="30">
        <f t="shared" si="66"/>
        <v>2.165364948</v>
      </c>
      <c r="AR63" s="30">
        <f t="shared" si="66"/>
        <v>2.165364948</v>
      </c>
      <c r="AS63" s="30">
        <f t="shared" si="66"/>
        <v>2.165364948</v>
      </c>
      <c r="AT63" s="30">
        <f t="shared" si="66"/>
        <v>2.165364948</v>
      </c>
      <c r="AU63" s="30">
        <f t="shared" si="66"/>
        <v>2.165364948</v>
      </c>
      <c r="AV63" s="30">
        <f t="shared" si="66"/>
        <v>2.165364948</v>
      </c>
      <c r="AW63" s="30">
        <f t="shared" si="66"/>
        <v>2.165364948</v>
      </c>
      <c r="AX63" s="30">
        <f t="shared" si="66"/>
        <v>2.165364948</v>
      </c>
      <c r="AY63" s="30">
        <f t="shared" si="66"/>
        <v>2.165364948</v>
      </c>
      <c r="AZ63" s="3"/>
      <c r="BA63" s="3"/>
    </row>
    <row r="64">
      <c r="D64" s="18" t="str">
        <f>'Economist OLD'!F65</f>
        <v>Economist Subscribers</v>
      </c>
      <c r="E64" s="4" t="s">
        <v>41</v>
      </c>
      <c r="F64" s="18" t="str">
        <f>'Economist OLD'!I65</f>
        <v>App Interscroller</v>
      </c>
      <c r="G64" s="49" t="s">
        <v>91</v>
      </c>
      <c r="H64" s="4" t="s">
        <v>87</v>
      </c>
      <c r="I64" s="20">
        <f>'Economist OLD'!S65+P64</f>
        <v>10890</v>
      </c>
      <c r="J64" s="32">
        <f>'Economist OLD'!M65</f>
        <v>108900</v>
      </c>
      <c r="K64" s="2">
        <f>'Economist OLD'!Q65</f>
        <v>100</v>
      </c>
      <c r="L64" s="21">
        <f>'Economist OLD'!AW65</f>
        <v>0</v>
      </c>
      <c r="M64" s="18">
        <f>'Economist OLD'!AV65</f>
        <v>0</v>
      </c>
      <c r="N64" s="23">
        <v>0.75</v>
      </c>
      <c r="O64" s="32">
        <f>'Economist OLD'!AS65</f>
        <v>155000</v>
      </c>
      <c r="P64" s="25">
        <v>0.0</v>
      </c>
      <c r="Q64" s="26">
        <f>'Economist OLD'!U65</f>
        <v>990</v>
      </c>
      <c r="R64" s="26">
        <f>'Economist OLD'!V65</f>
        <v>990</v>
      </c>
      <c r="S64" s="26">
        <f>'Economist OLD'!W65</f>
        <v>990</v>
      </c>
      <c r="T64" s="26">
        <f>'Economist OLD'!X65</f>
        <v>990</v>
      </c>
      <c r="U64" s="26">
        <f>'Economist OLD'!Y65</f>
        <v>990</v>
      </c>
      <c r="V64" s="26">
        <f>'Economist OLD'!Z65</f>
        <v>0</v>
      </c>
      <c r="W64" s="26">
        <f>'Economist OLD'!AA65</f>
        <v>1980</v>
      </c>
      <c r="X64" s="26">
        <f>'Economist OLD'!AB65</f>
        <v>990</v>
      </c>
      <c r="Y64" s="26">
        <f>'Economist OLD'!AC65</f>
        <v>990</v>
      </c>
      <c r="Z64" s="26">
        <f>'Economist OLD'!AD65</f>
        <v>990</v>
      </c>
      <c r="AA64" s="26">
        <f>'Economist OLD'!AE65</f>
        <v>990</v>
      </c>
      <c r="AB64" s="27">
        <v>0.0</v>
      </c>
      <c r="AC64" s="28">
        <f>'Economist OLD'!AG65</f>
        <v>9900</v>
      </c>
      <c r="AD64" s="28">
        <f>'Economist OLD'!AH65</f>
        <v>9900</v>
      </c>
      <c r="AE64" s="28">
        <f>'Economist OLD'!AI65</f>
        <v>9900</v>
      </c>
      <c r="AF64" s="28">
        <f>'Economist OLD'!AJ65</f>
        <v>9900</v>
      </c>
      <c r="AG64" s="28">
        <f>'Economist OLD'!AK65</f>
        <v>9900</v>
      </c>
      <c r="AH64" s="28">
        <f>'Economist OLD'!AL65</f>
        <v>0</v>
      </c>
      <c r="AI64" s="28">
        <f>'Economist OLD'!AM65</f>
        <v>19800</v>
      </c>
      <c r="AJ64" s="28">
        <f>'Economist OLD'!AN65</f>
        <v>9900</v>
      </c>
      <c r="AK64" s="28">
        <f>'Economist OLD'!AO65</f>
        <v>9900</v>
      </c>
      <c r="AL64" s="28">
        <f>'Economist OLD'!AP65</f>
        <v>9900</v>
      </c>
      <c r="AM64" s="28">
        <f>'Economist OLD'!AQ65</f>
        <v>9900</v>
      </c>
      <c r="AN64" s="29">
        <v>0.0</v>
      </c>
      <c r="AO64" s="29">
        <v>0.0</v>
      </c>
      <c r="AP64" s="29">
        <v>0.0</v>
      </c>
      <c r="AQ64" s="29">
        <v>0.0</v>
      </c>
      <c r="AR64" s="29">
        <v>0.0</v>
      </c>
      <c r="AS64" s="29">
        <v>0.0</v>
      </c>
      <c r="AT64" s="29">
        <v>0.0</v>
      </c>
      <c r="AU64" s="29">
        <v>0.0</v>
      </c>
      <c r="AV64" s="29">
        <v>0.0</v>
      </c>
      <c r="AW64" s="29">
        <v>0.0</v>
      </c>
      <c r="AX64" s="29">
        <v>0.0</v>
      </c>
      <c r="AY64" s="29">
        <v>0.0</v>
      </c>
      <c r="AZ64" s="3"/>
      <c r="BA64" s="3"/>
    </row>
    <row r="65">
      <c r="D65" s="18" t="str">
        <f>'Economist OLD'!F66</f>
        <v>Science &amp; Technology (COP)</v>
      </c>
      <c r="E65" s="4" t="s">
        <v>48</v>
      </c>
      <c r="F65" s="4" t="s">
        <v>48</v>
      </c>
      <c r="G65" s="31"/>
      <c r="I65" s="20">
        <f>'Economist OLD'!S66+P65</f>
        <v>411.25</v>
      </c>
      <c r="J65" s="32">
        <f>'Economist OLD'!M66</f>
        <v>6500</v>
      </c>
      <c r="K65" s="2">
        <f>'Economist OLD'!Q66</f>
        <v>411.25</v>
      </c>
      <c r="L65" s="21">
        <f>'Economist OLD'!AW66</f>
        <v>4.55</v>
      </c>
      <c r="M65" s="22">
        <f>'Economist OLD'!AV66</f>
        <v>0.0007</v>
      </c>
      <c r="N65" s="23">
        <v>0.75</v>
      </c>
      <c r="O65" s="32">
        <f>'Economist OLD'!AS66</f>
        <v>445000</v>
      </c>
      <c r="P65" s="25">
        <v>0.0</v>
      </c>
      <c r="Q65" s="26">
        <f>'Economist OLD'!U66</f>
        <v>0</v>
      </c>
      <c r="R65" s="26">
        <f>'Economist OLD'!V66</f>
        <v>0</v>
      </c>
      <c r="S65" s="26">
        <f>'Economist OLD'!W66</f>
        <v>0</v>
      </c>
      <c r="T65" s="26">
        <f>'Economist OLD'!X66</f>
        <v>0</v>
      </c>
      <c r="U65" s="26">
        <f>'Economist OLD'!Y66</f>
        <v>0</v>
      </c>
      <c r="V65" s="26">
        <f>'Economist OLD'!Z66</f>
        <v>0</v>
      </c>
      <c r="W65" s="26">
        <f>'Economist OLD'!AA66</f>
        <v>411.25</v>
      </c>
      <c r="X65" s="26">
        <f>'Economist OLD'!AB66</f>
        <v>0</v>
      </c>
      <c r="Y65" s="26">
        <f>'Economist OLD'!AC66</f>
        <v>0</v>
      </c>
      <c r="Z65" s="26">
        <f>'Economist OLD'!AD66</f>
        <v>0</v>
      </c>
      <c r="AA65" s="26">
        <f>'Economist OLD'!AE66</f>
        <v>0</v>
      </c>
      <c r="AB65" s="27">
        <v>0.0</v>
      </c>
      <c r="AC65" s="28">
        <f>'Economist OLD'!AG66</f>
        <v>0</v>
      </c>
      <c r="AD65" s="28">
        <f>'Economist OLD'!AH66</f>
        <v>0</v>
      </c>
      <c r="AE65" s="28">
        <f>'Economist OLD'!AI66</f>
        <v>0</v>
      </c>
      <c r="AF65" s="28">
        <f>'Economist OLD'!AJ66</f>
        <v>0</v>
      </c>
      <c r="AG65" s="28">
        <f>'Economist OLD'!AK66</f>
        <v>0</v>
      </c>
      <c r="AH65" s="28">
        <f>'Economist OLD'!AL66</f>
        <v>0</v>
      </c>
      <c r="AI65" s="28">
        <f>'Economist OLD'!AM66</f>
        <v>6500</v>
      </c>
      <c r="AJ65" s="28">
        <f>'Economist OLD'!AN66</f>
        <v>0</v>
      </c>
      <c r="AK65" s="28">
        <f>'Economist OLD'!AO66</f>
        <v>0</v>
      </c>
      <c r="AL65" s="28">
        <f>'Economist OLD'!AP66</f>
        <v>0</v>
      </c>
      <c r="AM65" s="28">
        <f>'Economist OLD'!AQ66</f>
        <v>0</v>
      </c>
      <c r="AN65" s="29">
        <v>0.0</v>
      </c>
      <c r="AO65" s="29">
        <v>0.0</v>
      </c>
      <c r="AP65" s="30">
        <f t="shared" ref="AP65:AT65" si="67">AO65</f>
        <v>0</v>
      </c>
      <c r="AQ65" s="30">
        <f t="shared" si="67"/>
        <v>0</v>
      </c>
      <c r="AR65" s="30">
        <f t="shared" si="67"/>
        <v>0</v>
      </c>
      <c r="AS65" s="30">
        <f t="shared" si="67"/>
        <v>0</v>
      </c>
      <c r="AT65" s="30">
        <f t="shared" si="67"/>
        <v>0</v>
      </c>
      <c r="AU65" s="30">
        <f t="shared" ref="AU65:AU66" si="70">L65</f>
        <v>4.55</v>
      </c>
      <c r="AV65" s="29">
        <v>0.0</v>
      </c>
      <c r="AW65" s="30">
        <f t="shared" ref="AW65:AY65" si="68">AV65</f>
        <v>0</v>
      </c>
      <c r="AX65" s="30">
        <f t="shared" si="68"/>
        <v>0</v>
      </c>
      <c r="AY65" s="30">
        <f t="shared" si="68"/>
        <v>0</v>
      </c>
      <c r="AZ65" s="3"/>
      <c r="BA65" s="3"/>
    </row>
    <row r="66">
      <c r="D66" s="18" t="str">
        <f>'Economist OLD'!F67</f>
        <v>Science &amp; Technology (COP)</v>
      </c>
      <c r="E66" s="4" t="s">
        <v>48</v>
      </c>
      <c r="F66" s="4" t="s">
        <v>48</v>
      </c>
      <c r="G66" s="31"/>
      <c r="I66" s="20">
        <f>'Economist OLD'!S67+P66</f>
        <v>411.25</v>
      </c>
      <c r="J66" s="32">
        <f>'Economist OLD'!M67</f>
        <v>6500</v>
      </c>
      <c r="K66" s="2">
        <f>'Economist OLD'!Q67</f>
        <v>411.25</v>
      </c>
      <c r="L66" s="21">
        <f>'Economist OLD'!AW67</f>
        <v>4.55</v>
      </c>
      <c r="M66" s="22">
        <f>'Economist OLD'!AV67</f>
        <v>0.0007</v>
      </c>
      <c r="N66" s="23">
        <v>0.75</v>
      </c>
      <c r="O66" s="32">
        <f>'Economist OLD'!AS67</f>
        <v>445000</v>
      </c>
      <c r="P66" s="26">
        <v>0.0</v>
      </c>
      <c r="Q66" s="26">
        <f>'Economist OLD'!U67</f>
        <v>0</v>
      </c>
      <c r="R66" s="26">
        <f>'Economist OLD'!V67</f>
        <v>0</v>
      </c>
      <c r="S66" s="26">
        <f>'Economist OLD'!W67</f>
        <v>0</v>
      </c>
      <c r="T66" s="26">
        <f>'Economist OLD'!X67</f>
        <v>0</v>
      </c>
      <c r="U66" s="26">
        <f>'Economist OLD'!Y67</f>
        <v>0</v>
      </c>
      <c r="V66" s="26">
        <f>'Economist OLD'!Z67</f>
        <v>0</v>
      </c>
      <c r="W66" s="26">
        <f>'Economist OLD'!AA67</f>
        <v>411.25</v>
      </c>
      <c r="X66" s="26">
        <f>'Economist OLD'!AB67</f>
        <v>0</v>
      </c>
      <c r="Y66" s="26">
        <f>'Economist OLD'!AC67</f>
        <v>0</v>
      </c>
      <c r="Z66" s="26">
        <f>'Economist OLD'!AD67</f>
        <v>0</v>
      </c>
      <c r="AA66" s="26">
        <f>'Economist OLD'!AE67</f>
        <v>0</v>
      </c>
      <c r="AB66" s="27">
        <v>0.0</v>
      </c>
      <c r="AC66" s="28">
        <f>'Economist OLD'!AG67</f>
        <v>0</v>
      </c>
      <c r="AD66" s="28">
        <f>'Economist OLD'!AH67</f>
        <v>0</v>
      </c>
      <c r="AE66" s="28">
        <f>'Economist OLD'!AI67</f>
        <v>0</v>
      </c>
      <c r="AF66" s="28">
        <f>'Economist OLD'!AJ67</f>
        <v>0</v>
      </c>
      <c r="AG66" s="28">
        <f>'Economist OLD'!AK67</f>
        <v>0</v>
      </c>
      <c r="AH66" s="28">
        <f>'Economist OLD'!AL67</f>
        <v>0</v>
      </c>
      <c r="AI66" s="28">
        <f>'Economist OLD'!AM67</f>
        <v>6500</v>
      </c>
      <c r="AJ66" s="28">
        <f>'Economist OLD'!AN67</f>
        <v>0</v>
      </c>
      <c r="AK66" s="28">
        <f>'Economist OLD'!AO67</f>
        <v>0</v>
      </c>
      <c r="AL66" s="28">
        <f>'Economist OLD'!AP67</f>
        <v>0</v>
      </c>
      <c r="AM66" s="28">
        <f>'Economist OLD'!AQ67</f>
        <v>0</v>
      </c>
      <c r="AN66" s="29">
        <v>0.0</v>
      </c>
      <c r="AO66" s="29">
        <v>0.0</v>
      </c>
      <c r="AP66" s="30">
        <f t="shared" ref="AP66:AT66" si="69">AO66</f>
        <v>0</v>
      </c>
      <c r="AQ66" s="30">
        <f t="shared" si="69"/>
        <v>0</v>
      </c>
      <c r="AR66" s="30">
        <f t="shared" si="69"/>
        <v>0</v>
      </c>
      <c r="AS66" s="30">
        <f t="shared" si="69"/>
        <v>0</v>
      </c>
      <c r="AT66" s="30">
        <f t="shared" si="69"/>
        <v>0</v>
      </c>
      <c r="AU66" s="30">
        <f t="shared" si="70"/>
        <v>4.55</v>
      </c>
      <c r="AV66" s="29">
        <v>0.0</v>
      </c>
      <c r="AW66" s="30">
        <f t="shared" ref="AW66:AY66" si="71">AV66</f>
        <v>0</v>
      </c>
      <c r="AX66" s="30">
        <f t="shared" si="71"/>
        <v>0</v>
      </c>
      <c r="AY66" s="30">
        <f t="shared" si="71"/>
        <v>0</v>
      </c>
      <c r="AZ66" s="3"/>
      <c r="BA66" s="3"/>
    </row>
    <row r="67">
      <c r="D67" s="18" t="str">
        <f>'Economist OLD'!F68</f>
        <v>Science &amp; Technology (COP)</v>
      </c>
      <c r="E67" s="4" t="s">
        <v>48</v>
      </c>
      <c r="F67" s="4" t="s">
        <v>48</v>
      </c>
      <c r="G67" s="31"/>
      <c r="I67" s="20">
        <f>'Economist OLD'!S68+P67</f>
        <v>411.25</v>
      </c>
      <c r="J67" s="32">
        <f>'Economist OLD'!M68</f>
        <v>6500</v>
      </c>
      <c r="K67" s="2">
        <f>'Economist OLD'!Q68</f>
        <v>411.25</v>
      </c>
      <c r="L67" s="21">
        <f>'Economist OLD'!AW68</f>
        <v>4.55</v>
      </c>
      <c r="M67" s="22">
        <f>'Economist OLD'!AV68</f>
        <v>0.0007</v>
      </c>
      <c r="N67" s="23">
        <v>0.75</v>
      </c>
      <c r="O67" s="32">
        <f>'Economist OLD'!AS68</f>
        <v>445000</v>
      </c>
      <c r="P67" s="26">
        <v>0.0</v>
      </c>
      <c r="Q67" s="26">
        <f>'Economist OLD'!U68</f>
        <v>0</v>
      </c>
      <c r="R67" s="26">
        <f>'Economist OLD'!V68</f>
        <v>0</v>
      </c>
      <c r="S67" s="26">
        <f>'Economist OLD'!W68</f>
        <v>0</v>
      </c>
      <c r="T67" s="26">
        <f>'Economist OLD'!X68</f>
        <v>0</v>
      </c>
      <c r="U67" s="26">
        <f>'Economist OLD'!Y68</f>
        <v>0</v>
      </c>
      <c r="V67" s="26">
        <f>'Economist OLD'!Z68</f>
        <v>0</v>
      </c>
      <c r="W67" s="26">
        <f>'Economist OLD'!AA68</f>
        <v>0</v>
      </c>
      <c r="X67" s="26">
        <f>'Economist OLD'!AB68</f>
        <v>0</v>
      </c>
      <c r="Y67" s="26">
        <f>'Economist OLD'!AC68</f>
        <v>411.25</v>
      </c>
      <c r="Z67" s="26">
        <f>'Economist OLD'!AD68</f>
        <v>0</v>
      </c>
      <c r="AA67" s="26">
        <f>'Economist OLD'!AE68</f>
        <v>0</v>
      </c>
      <c r="AB67" s="27">
        <v>0.0</v>
      </c>
      <c r="AC67" s="28">
        <f>'Economist OLD'!AG68</f>
        <v>0</v>
      </c>
      <c r="AD67" s="28">
        <f>'Economist OLD'!AH68</f>
        <v>0</v>
      </c>
      <c r="AE67" s="28">
        <f>'Economist OLD'!AI68</f>
        <v>0</v>
      </c>
      <c r="AF67" s="28">
        <f>'Economist OLD'!AJ68</f>
        <v>0</v>
      </c>
      <c r="AG67" s="28">
        <f>'Economist OLD'!AK68</f>
        <v>0</v>
      </c>
      <c r="AH67" s="28">
        <f>'Economist OLD'!AL68</f>
        <v>0</v>
      </c>
      <c r="AI67" s="28">
        <f>'Economist OLD'!AM68</f>
        <v>0</v>
      </c>
      <c r="AJ67" s="28">
        <f>'Economist OLD'!AN68</f>
        <v>0</v>
      </c>
      <c r="AK67" s="28">
        <f>'Economist OLD'!AO68</f>
        <v>6500</v>
      </c>
      <c r="AL67" s="28">
        <f>'Economist OLD'!AP68</f>
        <v>0</v>
      </c>
      <c r="AM67" s="28">
        <f>'Economist OLD'!AQ68</f>
        <v>0</v>
      </c>
      <c r="AN67" s="29">
        <v>0.0</v>
      </c>
      <c r="AO67" s="29">
        <v>0.0</v>
      </c>
      <c r="AP67" s="30">
        <f t="shared" ref="AP67:AV67" si="72">AO67</f>
        <v>0</v>
      </c>
      <c r="AQ67" s="30">
        <f t="shared" si="72"/>
        <v>0</v>
      </c>
      <c r="AR67" s="30">
        <f t="shared" si="72"/>
        <v>0</v>
      </c>
      <c r="AS67" s="30">
        <f t="shared" si="72"/>
        <v>0</v>
      </c>
      <c r="AT67" s="30">
        <f t="shared" si="72"/>
        <v>0</v>
      </c>
      <c r="AU67" s="30">
        <f t="shared" si="72"/>
        <v>0</v>
      </c>
      <c r="AV67" s="30">
        <f t="shared" si="72"/>
        <v>0</v>
      </c>
      <c r="AW67" s="30">
        <f>L67</f>
        <v>4.55</v>
      </c>
      <c r="AX67" s="29">
        <v>0.0</v>
      </c>
      <c r="AY67" s="30">
        <f>AX67</f>
        <v>0</v>
      </c>
      <c r="AZ67" s="3"/>
      <c r="BA67" s="3"/>
    </row>
    <row r="68">
      <c r="D68" s="18" t="str">
        <f>'Economist OLD'!F69</f>
        <v>Business &amp; Finance (Davos)</v>
      </c>
      <c r="E68" s="4" t="s">
        <v>48</v>
      </c>
      <c r="F68" s="4" t="s">
        <v>48</v>
      </c>
      <c r="G68" s="31"/>
      <c r="I68" s="20">
        <f>'Economist OLD'!S69+P68</f>
        <v>2062.5</v>
      </c>
      <c r="J68" s="32">
        <f>'Economist OLD'!M69</f>
        <v>33000</v>
      </c>
      <c r="K68" s="2">
        <f>'Economist OLD'!Q69</f>
        <v>2062.5</v>
      </c>
      <c r="L68" s="21">
        <f>'Economist OLD'!AW69</f>
        <v>23.1</v>
      </c>
      <c r="M68" s="22">
        <f>'Economist OLD'!AV69</f>
        <v>0.0007</v>
      </c>
      <c r="N68" s="23">
        <v>0.75</v>
      </c>
      <c r="O68" s="32">
        <f>'Economist OLD'!AS69</f>
        <v>445000</v>
      </c>
      <c r="P68" s="25">
        <v>0.0</v>
      </c>
      <c r="Q68" s="26">
        <f>'Economist OLD'!U69</f>
        <v>0</v>
      </c>
      <c r="R68" s="26">
        <f>'Economist OLD'!V69</f>
        <v>0</v>
      </c>
      <c r="S68" s="26">
        <f>'Economist OLD'!W69</f>
        <v>0</v>
      </c>
      <c r="T68" s="26">
        <f>'Economist OLD'!X69</f>
        <v>0</v>
      </c>
      <c r="U68" s="26">
        <f>'Economist OLD'!Y69</f>
        <v>0</v>
      </c>
      <c r="V68" s="26">
        <f>'Economist OLD'!Z69</f>
        <v>0</v>
      </c>
      <c r="W68" s="26">
        <f>'Economist OLD'!AA69</f>
        <v>0</v>
      </c>
      <c r="X68" s="26">
        <f>'Economist OLD'!AB69</f>
        <v>0</v>
      </c>
      <c r="Y68" s="26">
        <f>'Economist OLD'!AC69</f>
        <v>0</v>
      </c>
      <c r="Z68" s="26">
        <f>'Economist OLD'!AD69</f>
        <v>0</v>
      </c>
      <c r="AA68" s="26">
        <f>'Economist OLD'!AE69</f>
        <v>2062.5</v>
      </c>
      <c r="AB68" s="27">
        <v>0.0</v>
      </c>
      <c r="AC68" s="28">
        <f>'Economist OLD'!AG69</f>
        <v>0</v>
      </c>
      <c r="AD68" s="28">
        <f>'Economist OLD'!AH69</f>
        <v>0</v>
      </c>
      <c r="AE68" s="28">
        <f>'Economist OLD'!AI69</f>
        <v>0</v>
      </c>
      <c r="AF68" s="28">
        <f>'Economist OLD'!AJ69</f>
        <v>0</v>
      </c>
      <c r="AG68" s="28">
        <f>'Economist OLD'!AK69</f>
        <v>0</v>
      </c>
      <c r="AH68" s="28">
        <f>'Economist OLD'!AL69</f>
        <v>0</v>
      </c>
      <c r="AI68" s="28">
        <f>'Economist OLD'!AM69</f>
        <v>0</v>
      </c>
      <c r="AJ68" s="28">
        <f>'Economist OLD'!AN69</f>
        <v>0</v>
      </c>
      <c r="AK68" s="28">
        <f>'Economist OLD'!AO69</f>
        <v>0</v>
      </c>
      <c r="AL68" s="28">
        <f>'Economist OLD'!AP69</f>
        <v>0</v>
      </c>
      <c r="AM68" s="28">
        <f>'Economist OLD'!AQ69</f>
        <v>33000</v>
      </c>
      <c r="AN68" s="29">
        <v>0.0</v>
      </c>
      <c r="AO68" s="29">
        <v>0.0</v>
      </c>
      <c r="AP68" s="30">
        <f t="shared" ref="AP68:AX68" si="73">AO68</f>
        <v>0</v>
      </c>
      <c r="AQ68" s="30">
        <f t="shared" si="73"/>
        <v>0</v>
      </c>
      <c r="AR68" s="30">
        <f t="shared" si="73"/>
        <v>0</v>
      </c>
      <c r="AS68" s="30">
        <f t="shared" si="73"/>
        <v>0</v>
      </c>
      <c r="AT68" s="30">
        <f t="shared" si="73"/>
        <v>0</v>
      </c>
      <c r="AU68" s="30">
        <f t="shared" si="73"/>
        <v>0</v>
      </c>
      <c r="AV68" s="30">
        <f t="shared" si="73"/>
        <v>0</v>
      </c>
      <c r="AW68" s="30">
        <f t="shared" si="73"/>
        <v>0</v>
      </c>
      <c r="AX68" s="30">
        <f t="shared" si="73"/>
        <v>0</v>
      </c>
      <c r="AY68" s="30">
        <f>L68</f>
        <v>23.1</v>
      </c>
      <c r="AZ68" s="3"/>
      <c r="BA68" s="3"/>
    </row>
    <row r="69">
      <c r="A69" s="34"/>
      <c r="C69" s="35" t="s">
        <v>49</v>
      </c>
      <c r="D69" s="36" t="str">
        <f>'Economist OLD'!F70</f>
        <v/>
      </c>
      <c r="E69" s="36"/>
      <c r="F69" s="36" t="str">
        <f>'Economist OLD'!I70</f>
        <v/>
      </c>
      <c r="G69" s="37"/>
      <c r="H69" s="38"/>
      <c r="I69" s="38">
        <f t="shared" ref="I69:J69" si="74">SUM(I54:I68)</f>
        <v>65999.9931</v>
      </c>
      <c r="J69" s="48">
        <f t="shared" si="74"/>
        <v>1202785.458</v>
      </c>
      <c r="K69" s="40" t="str">
        <f>'Economist OLD'!Q70</f>
        <v/>
      </c>
      <c r="L69" s="39">
        <f>SUM(L54:L68)</f>
        <v>1579.486219</v>
      </c>
      <c r="M69" s="36"/>
      <c r="N69" s="36"/>
      <c r="O69" s="36"/>
      <c r="P69" s="42"/>
      <c r="Q69" s="42"/>
      <c r="R69" s="42"/>
      <c r="S69" s="42"/>
      <c r="T69" s="42"/>
      <c r="U69" s="42"/>
      <c r="V69" s="42"/>
      <c r="W69" s="42"/>
      <c r="X69" s="42"/>
      <c r="Y69" s="42"/>
      <c r="Z69" s="42"/>
      <c r="AA69" s="42"/>
      <c r="AB69" s="43"/>
      <c r="AC69" s="43"/>
      <c r="AD69" s="43"/>
      <c r="AE69" s="43"/>
      <c r="AF69" s="43"/>
      <c r="AG69" s="43"/>
      <c r="AH69" s="43"/>
      <c r="AI69" s="43"/>
      <c r="AJ69" s="43"/>
      <c r="AK69" s="43"/>
      <c r="AL69" s="43"/>
      <c r="AM69" s="43"/>
      <c r="AN69" s="44"/>
      <c r="AO69" s="44"/>
      <c r="AP69" s="44"/>
      <c r="AQ69" s="44"/>
      <c r="AR69" s="44"/>
      <c r="AS69" s="44"/>
      <c r="AT69" s="44"/>
      <c r="AU69" s="44"/>
      <c r="AV69" s="44"/>
      <c r="AW69" s="44"/>
      <c r="AX69" s="44"/>
      <c r="AY69" s="44"/>
      <c r="AZ69" s="45"/>
      <c r="BA69" s="45"/>
    </row>
    <row r="70">
      <c r="C70" s="17" t="str">
        <f>'Economist OLD'!B70</f>
        <v>LATAM</v>
      </c>
      <c r="D70" s="18" t="str">
        <f>'Economist OLD'!F71</f>
        <v> C0Level + Custom audience targeting companies 5,000+</v>
      </c>
      <c r="E70" s="4" t="s">
        <v>30</v>
      </c>
      <c r="F70" s="4" t="s">
        <v>31</v>
      </c>
      <c r="G70" s="31" t="s">
        <v>92</v>
      </c>
      <c r="H70" s="4" t="s">
        <v>93</v>
      </c>
      <c r="I70" s="20">
        <f>'Economist OLD'!S71+P70</f>
        <v>2057.023859</v>
      </c>
      <c r="J70" s="32">
        <f>'Economist OLD'!M71</f>
        <v>41408.80624</v>
      </c>
      <c r="K70" s="2">
        <f>'Economist OLD'!Q71</f>
        <v>49.676</v>
      </c>
      <c r="L70" s="21">
        <f>'Economist OLD'!AW71</f>
        <v>28.98616437</v>
      </c>
      <c r="M70" s="22">
        <f>'Economist OLD'!AV71</f>
        <v>0.0007</v>
      </c>
      <c r="N70" s="23">
        <v>0.75</v>
      </c>
      <c r="O70" s="32">
        <f>'Economist OLD'!AS71</f>
        <v>42000</v>
      </c>
      <c r="P70" s="25">
        <v>0.0</v>
      </c>
      <c r="Q70" s="26">
        <f>'Economist OLD'!U71</f>
        <v>210.0980333</v>
      </c>
      <c r="R70" s="26">
        <f>'Economist OLD'!V71</f>
        <v>210.0980333</v>
      </c>
      <c r="S70" s="26">
        <f>'Economist OLD'!W71</f>
        <v>210.0980333</v>
      </c>
      <c r="T70" s="26">
        <f>'Economist OLD'!X71</f>
        <v>210.0980333</v>
      </c>
      <c r="U70" s="26">
        <f>'Economist OLD'!Y71</f>
        <v>210.0980333</v>
      </c>
      <c r="V70" s="26">
        <f>'Economist OLD'!Z71</f>
        <v>210.0980333</v>
      </c>
      <c r="W70" s="26">
        <f>'Economist OLD'!AA71</f>
        <v>168.6661434</v>
      </c>
      <c r="X70" s="26">
        <f>'Economist OLD'!AB71</f>
        <v>210.0980333</v>
      </c>
      <c r="Y70" s="26">
        <f>'Economist OLD'!AC71</f>
        <v>189.3820884</v>
      </c>
      <c r="Z70" s="26">
        <f>'Economist OLD'!AD71</f>
        <v>100.0466825</v>
      </c>
      <c r="AA70" s="26">
        <f>'Economist OLD'!AE71</f>
        <v>128.2427111</v>
      </c>
      <c r="AB70" s="27">
        <v>0.0</v>
      </c>
      <c r="AC70" s="28">
        <f>'Economist OLD'!AG71</f>
        <v>4229.366965</v>
      </c>
      <c r="AD70" s="28">
        <f>'Economist OLD'!AH71</f>
        <v>4229.366965</v>
      </c>
      <c r="AE70" s="28">
        <f>'Economist OLD'!AI71</f>
        <v>4229.366965</v>
      </c>
      <c r="AF70" s="28">
        <f>'Economist OLD'!AJ71</f>
        <v>4229.366965</v>
      </c>
      <c r="AG70" s="28">
        <f>'Economist OLD'!AK71</f>
        <v>4229.366965</v>
      </c>
      <c r="AH70" s="28">
        <f>'Economist OLD'!AL71</f>
        <v>4229.366965</v>
      </c>
      <c r="AI70" s="28">
        <f>'Economist OLD'!AM71</f>
        <v>3395.324572</v>
      </c>
      <c r="AJ70" s="28">
        <f>'Economist OLD'!AN71</f>
        <v>4229.366965</v>
      </c>
      <c r="AK70" s="28">
        <f>'Economist OLD'!AO71</f>
        <v>3812.345768</v>
      </c>
      <c r="AL70" s="28">
        <f>'Economist OLD'!AP71</f>
        <v>2013.984269</v>
      </c>
      <c r="AM70" s="28">
        <f>'Economist OLD'!AQ71</f>
        <v>2581.582879</v>
      </c>
      <c r="AN70" s="29">
        <v>0.0</v>
      </c>
      <c r="AO70" s="30">
        <f t="shared" ref="AO70:AO79" si="76">L70/11</f>
        <v>2.635105852</v>
      </c>
      <c r="AP70" s="30">
        <f t="shared" ref="AP70:AY70" si="75">AO70</f>
        <v>2.635105852</v>
      </c>
      <c r="AQ70" s="30">
        <f t="shared" si="75"/>
        <v>2.635105852</v>
      </c>
      <c r="AR70" s="30">
        <f t="shared" si="75"/>
        <v>2.635105852</v>
      </c>
      <c r="AS70" s="30">
        <f t="shared" si="75"/>
        <v>2.635105852</v>
      </c>
      <c r="AT70" s="30">
        <f t="shared" si="75"/>
        <v>2.635105852</v>
      </c>
      <c r="AU70" s="30">
        <f t="shared" si="75"/>
        <v>2.635105852</v>
      </c>
      <c r="AV70" s="30">
        <f t="shared" si="75"/>
        <v>2.635105852</v>
      </c>
      <c r="AW70" s="30">
        <f t="shared" si="75"/>
        <v>2.635105852</v>
      </c>
      <c r="AX70" s="30">
        <f t="shared" si="75"/>
        <v>2.635105852</v>
      </c>
      <c r="AY70" s="30">
        <f t="shared" si="75"/>
        <v>2.635105852</v>
      </c>
      <c r="AZ70" s="3"/>
      <c r="BA70" s="3"/>
    </row>
    <row r="71">
      <c r="D71" s="18" t="str">
        <f>'Economist OLD'!F72</f>
        <v> C0Level + Custom audience targeting companies 5,000+</v>
      </c>
      <c r="E71" s="4" t="s">
        <v>30</v>
      </c>
      <c r="F71" s="18" t="str">
        <f>'Economist OLD'!I72</f>
        <v>300x600</v>
      </c>
      <c r="G71" s="31" t="s">
        <v>94</v>
      </c>
      <c r="H71" s="4" t="s">
        <v>93</v>
      </c>
      <c r="I71" s="20">
        <f>'Economist OLD'!S72+P71</f>
        <v>1463.337333</v>
      </c>
      <c r="J71" s="32">
        <f>'Economist OLD'!M72</f>
        <v>32107.76081</v>
      </c>
      <c r="K71" s="2">
        <f>'Economist OLD'!Q72</f>
        <v>41.92</v>
      </c>
      <c r="L71" s="21">
        <f>'Economist OLD'!AW72</f>
        <v>16.05388041</v>
      </c>
      <c r="M71" s="22">
        <f>'Economist OLD'!AV72</f>
        <v>0.0005</v>
      </c>
      <c r="N71" s="23">
        <v>0.75</v>
      </c>
      <c r="O71" s="32">
        <f>'Economist OLD'!AS72</f>
        <v>42000</v>
      </c>
      <c r="P71" s="25">
        <v>117.38</v>
      </c>
      <c r="Q71" s="26">
        <f>'Economist OLD'!U72</f>
        <v>137.4719051</v>
      </c>
      <c r="R71" s="26">
        <f>'Economist OLD'!V72</f>
        <v>137.4719051</v>
      </c>
      <c r="S71" s="26">
        <f>'Economist OLD'!W72</f>
        <v>137.4719051</v>
      </c>
      <c r="T71" s="26">
        <f>'Economist OLD'!X72</f>
        <v>137.4719051</v>
      </c>
      <c r="U71" s="26">
        <f>'Economist OLD'!Y72</f>
        <v>137.4719051</v>
      </c>
      <c r="V71" s="26">
        <f>'Economist OLD'!Z72</f>
        <v>137.4719051</v>
      </c>
      <c r="W71" s="26">
        <f>'Economist OLD'!AA72</f>
        <v>110.3620805</v>
      </c>
      <c r="X71" s="26">
        <f>'Economist OLD'!AB72</f>
        <v>137.4719051</v>
      </c>
      <c r="Y71" s="26">
        <f>'Economist OLD'!AC72</f>
        <v>123.9169928</v>
      </c>
      <c r="Z71" s="26">
        <f>'Economist OLD'!AD72</f>
        <v>65.46281195</v>
      </c>
      <c r="AA71" s="26">
        <f>'Economist OLD'!AE72</f>
        <v>83.9121125</v>
      </c>
      <c r="AB71" s="27">
        <v>2800.0</v>
      </c>
      <c r="AC71" s="28">
        <f>'Economist OLD'!AG72</f>
        <v>3279.387049</v>
      </c>
      <c r="AD71" s="28">
        <f>'Economist OLD'!AH72</f>
        <v>3279.387049</v>
      </c>
      <c r="AE71" s="28">
        <f>'Economist OLD'!AI72</f>
        <v>3279.387049</v>
      </c>
      <c r="AF71" s="28">
        <f>'Economist OLD'!AJ72</f>
        <v>3279.387049</v>
      </c>
      <c r="AG71" s="28">
        <f>'Economist OLD'!AK72</f>
        <v>3279.387049</v>
      </c>
      <c r="AH71" s="28">
        <f>'Economist OLD'!AL72</f>
        <v>3279.387049</v>
      </c>
      <c r="AI71" s="28">
        <f>'Economist OLD'!AM72</f>
        <v>2632.683217</v>
      </c>
      <c r="AJ71" s="28">
        <f>'Economist OLD'!AN72</f>
        <v>3279.387049</v>
      </c>
      <c r="AK71" s="28">
        <f>'Economist OLD'!AO72</f>
        <v>2956.035133</v>
      </c>
      <c r="AL71" s="28">
        <f>'Economist OLD'!AP72</f>
        <v>1561.61288</v>
      </c>
      <c r="AM71" s="28">
        <f>'Economist OLD'!AQ72</f>
        <v>2001.720241</v>
      </c>
      <c r="AN71" s="29">
        <v>1.0</v>
      </c>
      <c r="AO71" s="30">
        <f t="shared" si="76"/>
        <v>1.459443673</v>
      </c>
      <c r="AP71" s="30">
        <f t="shared" ref="AP71:AY71" si="77">AO71</f>
        <v>1.459443673</v>
      </c>
      <c r="AQ71" s="30">
        <f t="shared" si="77"/>
        <v>1.459443673</v>
      </c>
      <c r="AR71" s="30">
        <f t="shared" si="77"/>
        <v>1.459443673</v>
      </c>
      <c r="AS71" s="30">
        <f t="shared" si="77"/>
        <v>1.459443673</v>
      </c>
      <c r="AT71" s="30">
        <f t="shared" si="77"/>
        <v>1.459443673</v>
      </c>
      <c r="AU71" s="30">
        <f t="shared" si="77"/>
        <v>1.459443673</v>
      </c>
      <c r="AV71" s="30">
        <f t="shared" si="77"/>
        <v>1.459443673</v>
      </c>
      <c r="AW71" s="30">
        <f t="shared" si="77"/>
        <v>1.459443673</v>
      </c>
      <c r="AX71" s="30">
        <f t="shared" si="77"/>
        <v>1.459443673</v>
      </c>
      <c r="AY71" s="30">
        <f t="shared" si="77"/>
        <v>1.459443673</v>
      </c>
      <c r="AZ71" s="3"/>
      <c r="BA71" s="3"/>
    </row>
    <row r="72">
      <c r="D72" s="18" t="str">
        <f>'Economist OLD'!F73</f>
        <v> C0Level + Custom audience targeting companies 5,000+</v>
      </c>
      <c r="E72" s="4" t="s">
        <v>30</v>
      </c>
      <c r="F72" s="18" t="str">
        <f>'Economist OLD'!I73</f>
        <v>Interscroller</v>
      </c>
      <c r="G72" s="31" t="s">
        <v>95</v>
      </c>
      <c r="H72" s="4" t="s">
        <v>93</v>
      </c>
      <c r="I72" s="20">
        <f>'Economist OLD'!S73+P72</f>
        <v>2193.928571</v>
      </c>
      <c r="J72" s="32">
        <f>'Economist OLD'!M73</f>
        <v>51336.08233</v>
      </c>
      <c r="K72" s="2">
        <f>'Economist OLD'!Q73</f>
        <v>41.92</v>
      </c>
      <c r="L72" s="21">
        <f>'Economist OLD'!AW73</f>
        <v>154.008247</v>
      </c>
      <c r="M72" s="22">
        <f>'Economist OLD'!AV73</f>
        <v>0.003</v>
      </c>
      <c r="N72" s="23">
        <v>0.75</v>
      </c>
      <c r="O72" s="32">
        <f>'Economist OLD'!AS73</f>
        <v>42000</v>
      </c>
      <c r="P72" s="25">
        <v>41.92</v>
      </c>
      <c r="Q72" s="26">
        <f>'Economist OLD'!U73</f>
        <v>219.7994771</v>
      </c>
      <c r="R72" s="26">
        <f>'Economist OLD'!V73</f>
        <v>219.7994771</v>
      </c>
      <c r="S72" s="26">
        <f>'Economist OLD'!W73</f>
        <v>219.7994771</v>
      </c>
      <c r="T72" s="26">
        <f>'Economist OLD'!X73</f>
        <v>219.7994771</v>
      </c>
      <c r="U72" s="26">
        <f>'Economist OLD'!Y73</f>
        <v>219.7994771</v>
      </c>
      <c r="V72" s="26">
        <f>'Economist OLD'!Z73</f>
        <v>219.7994771</v>
      </c>
      <c r="W72" s="26">
        <f>'Economist OLD'!AA73</f>
        <v>176.4544367</v>
      </c>
      <c r="X72" s="26">
        <f>'Economist OLD'!AB73</f>
        <v>219.7994771</v>
      </c>
      <c r="Y72" s="26">
        <f>'Economist OLD'!AC73</f>
        <v>198.1269569</v>
      </c>
      <c r="Z72" s="26">
        <f>'Economist OLD'!AD73</f>
        <v>104.6664177</v>
      </c>
      <c r="AA72" s="26">
        <f>'Economist OLD'!AE73</f>
        <v>134.1644203</v>
      </c>
      <c r="AB72" s="27">
        <v>1000.0</v>
      </c>
      <c r="AC72" s="28">
        <f>'Economist OLD'!AG73</f>
        <v>5243.308137</v>
      </c>
      <c r="AD72" s="28">
        <f>'Economist OLD'!AH73</f>
        <v>5243.308137</v>
      </c>
      <c r="AE72" s="28">
        <f>'Economist OLD'!AI73</f>
        <v>5243.308137</v>
      </c>
      <c r="AF72" s="28">
        <f>'Economist OLD'!AJ73</f>
        <v>5243.308137</v>
      </c>
      <c r="AG72" s="28">
        <f>'Economist OLD'!AK73</f>
        <v>5243.308137</v>
      </c>
      <c r="AH72" s="28">
        <f>'Economist OLD'!AL73</f>
        <v>5243.308137</v>
      </c>
      <c r="AI72" s="28">
        <f>'Economist OLD'!AM73</f>
        <v>4209.313854</v>
      </c>
      <c r="AJ72" s="28">
        <f>'Economist OLD'!AN73</f>
        <v>5243.308137</v>
      </c>
      <c r="AK72" s="28">
        <f>'Economist OLD'!AO73</f>
        <v>4726.310995</v>
      </c>
      <c r="AL72" s="28">
        <f>'Economist OLD'!AP73</f>
        <v>2496.813399</v>
      </c>
      <c r="AM72" s="28">
        <f>'Economist OLD'!AQ73</f>
        <v>3200.487125</v>
      </c>
      <c r="AN72" s="29">
        <v>3.0</v>
      </c>
      <c r="AO72" s="30">
        <f t="shared" si="76"/>
        <v>14.00074973</v>
      </c>
      <c r="AP72" s="30">
        <f t="shared" ref="AP72:AY72" si="78">AO72</f>
        <v>14.00074973</v>
      </c>
      <c r="AQ72" s="30">
        <f t="shared" si="78"/>
        <v>14.00074973</v>
      </c>
      <c r="AR72" s="30">
        <f t="shared" si="78"/>
        <v>14.00074973</v>
      </c>
      <c r="AS72" s="30">
        <f t="shared" si="78"/>
        <v>14.00074973</v>
      </c>
      <c r="AT72" s="30">
        <f t="shared" si="78"/>
        <v>14.00074973</v>
      </c>
      <c r="AU72" s="30">
        <f t="shared" si="78"/>
        <v>14.00074973</v>
      </c>
      <c r="AV72" s="30">
        <f t="shared" si="78"/>
        <v>14.00074973</v>
      </c>
      <c r="AW72" s="30">
        <f t="shared" si="78"/>
        <v>14.00074973</v>
      </c>
      <c r="AX72" s="30">
        <f t="shared" si="78"/>
        <v>14.00074973</v>
      </c>
      <c r="AY72" s="30">
        <f t="shared" si="78"/>
        <v>14.00074973</v>
      </c>
      <c r="AZ72" s="3"/>
      <c r="BA72" s="3"/>
    </row>
    <row r="73">
      <c r="D73" s="18" t="str">
        <f>'Economist OLD'!F74</f>
        <v>C0Level + ESG articles and content</v>
      </c>
      <c r="E73" s="4" t="s">
        <v>36</v>
      </c>
      <c r="F73" s="4" t="s">
        <v>31</v>
      </c>
      <c r="G73" s="31" t="s">
        <v>96</v>
      </c>
      <c r="H73" s="4" t="s">
        <v>97</v>
      </c>
      <c r="I73" s="20">
        <f>'Economist OLD'!S74+P73</f>
        <v>1077.380952</v>
      </c>
      <c r="J73" s="32">
        <f>'Economist OLD'!M74</f>
        <v>24292.6934</v>
      </c>
      <c r="K73" s="2">
        <f>'Economist OLD'!Q74</f>
        <v>44.35</v>
      </c>
      <c r="L73" s="21">
        <f>'Economist OLD'!AW74</f>
        <v>17.00488538</v>
      </c>
      <c r="M73" s="22">
        <f>'Economist OLD'!AV74</f>
        <v>0.0007</v>
      </c>
      <c r="N73" s="23">
        <v>0.75</v>
      </c>
      <c r="O73" s="32">
        <f>'Economist OLD'!AS74</f>
        <v>594000</v>
      </c>
      <c r="P73" s="25">
        <v>0.0</v>
      </c>
      <c r="Q73" s="26">
        <f>'Economist OLD'!U74</f>
        <v>110.040347</v>
      </c>
      <c r="R73" s="26">
        <f>'Economist OLD'!V74</f>
        <v>110.040347</v>
      </c>
      <c r="S73" s="26">
        <f>'Economist OLD'!W74</f>
        <v>110.040347</v>
      </c>
      <c r="T73" s="26">
        <f>'Economist OLD'!X74</f>
        <v>110.040347</v>
      </c>
      <c r="U73" s="26">
        <f>'Economist OLD'!Y74</f>
        <v>110.040347</v>
      </c>
      <c r="V73" s="26">
        <f>'Economist OLD'!Z74</f>
        <v>110.040347</v>
      </c>
      <c r="W73" s="26">
        <f>'Economist OLD'!AA74</f>
        <v>88.34009847</v>
      </c>
      <c r="X73" s="26">
        <f>'Economist OLD'!AB74</f>
        <v>110.040347</v>
      </c>
      <c r="Y73" s="26">
        <f>'Economist OLD'!AC74</f>
        <v>99.19022275</v>
      </c>
      <c r="Z73" s="26">
        <f>'Economist OLD'!AD74</f>
        <v>52.40016525</v>
      </c>
      <c r="AA73" s="26">
        <f>'Economist OLD'!AE74</f>
        <v>67.16803679</v>
      </c>
      <c r="AB73" s="27">
        <v>0.0</v>
      </c>
      <c r="AC73" s="28">
        <f>'Economist OLD'!AG74</f>
        <v>2481.180316</v>
      </c>
      <c r="AD73" s="28">
        <f>'Economist OLD'!AH74</f>
        <v>2481.180316</v>
      </c>
      <c r="AE73" s="28">
        <f>'Economist OLD'!AI74</f>
        <v>2481.180316</v>
      </c>
      <c r="AF73" s="28">
        <f>'Economist OLD'!AJ74</f>
        <v>2481.180316</v>
      </c>
      <c r="AG73" s="28">
        <f>'Economist OLD'!AK74</f>
        <v>2481.180316</v>
      </c>
      <c r="AH73" s="28">
        <f>'Economist OLD'!AL74</f>
        <v>2481.180316</v>
      </c>
      <c r="AI73" s="28">
        <f>'Economist OLD'!AM74</f>
        <v>1991.884971</v>
      </c>
      <c r="AJ73" s="28">
        <f>'Economist OLD'!AN74</f>
        <v>2481.180316</v>
      </c>
      <c r="AK73" s="28">
        <f>'Economist OLD'!AO74</f>
        <v>2236.532644</v>
      </c>
      <c r="AL73" s="28">
        <f>'Economist OLD'!AP74</f>
        <v>1181.514436</v>
      </c>
      <c r="AM73" s="28">
        <f>'Economist OLD'!AQ74</f>
        <v>1514.499138</v>
      </c>
      <c r="AN73" s="29">
        <v>0.0</v>
      </c>
      <c r="AO73" s="30">
        <f t="shared" si="76"/>
        <v>1.545898671</v>
      </c>
      <c r="AP73" s="30">
        <f t="shared" ref="AP73:AY73" si="79">AO73</f>
        <v>1.545898671</v>
      </c>
      <c r="AQ73" s="30">
        <f t="shared" si="79"/>
        <v>1.545898671</v>
      </c>
      <c r="AR73" s="30">
        <f t="shared" si="79"/>
        <v>1.545898671</v>
      </c>
      <c r="AS73" s="30">
        <f t="shared" si="79"/>
        <v>1.545898671</v>
      </c>
      <c r="AT73" s="30">
        <f t="shared" si="79"/>
        <v>1.545898671</v>
      </c>
      <c r="AU73" s="30">
        <f t="shared" si="79"/>
        <v>1.545898671</v>
      </c>
      <c r="AV73" s="30">
        <f t="shared" si="79"/>
        <v>1.545898671</v>
      </c>
      <c r="AW73" s="30">
        <f t="shared" si="79"/>
        <v>1.545898671</v>
      </c>
      <c r="AX73" s="30">
        <f t="shared" si="79"/>
        <v>1.545898671</v>
      </c>
      <c r="AY73" s="30">
        <f t="shared" si="79"/>
        <v>1.545898671</v>
      </c>
      <c r="AZ73" s="3"/>
      <c r="BA73" s="3"/>
    </row>
    <row r="74">
      <c r="D74" s="18" t="str">
        <f>'Economist OLD'!F75</f>
        <v>C0Level + ESG articles and content</v>
      </c>
      <c r="E74" s="4" t="s">
        <v>36</v>
      </c>
      <c r="F74" s="18" t="str">
        <f>'Economist OLD'!I75</f>
        <v>300x600</v>
      </c>
      <c r="G74" s="31" t="s">
        <v>98</v>
      </c>
      <c r="H74" s="4" t="s">
        <v>97</v>
      </c>
      <c r="I74" s="20">
        <f>'Economist OLD'!S75+P74</f>
        <v>485.716343</v>
      </c>
      <c r="J74" s="32">
        <f>'Economist OLD'!M75</f>
        <v>8970.352059</v>
      </c>
      <c r="K74" s="2">
        <f>'Economist OLD'!Q75</f>
        <v>37.9</v>
      </c>
      <c r="L74" s="21">
        <f>'Economist OLD'!AW75</f>
        <v>4.48517603</v>
      </c>
      <c r="M74" s="22">
        <f>'Economist OLD'!AV75</f>
        <v>0.0005</v>
      </c>
      <c r="N74" s="23">
        <v>0.75</v>
      </c>
      <c r="O74" s="32">
        <f>'Economist OLD'!AS75</f>
        <v>594000</v>
      </c>
      <c r="P74" s="25">
        <v>145.74</v>
      </c>
      <c r="Q74" s="26">
        <f>'Economist OLD'!U75</f>
        <v>34.72412862</v>
      </c>
      <c r="R74" s="26">
        <f>'Economist OLD'!V75</f>
        <v>34.72412862</v>
      </c>
      <c r="S74" s="26">
        <f>'Economist OLD'!W75</f>
        <v>34.72412862</v>
      </c>
      <c r="T74" s="26">
        <f>'Economist OLD'!X75</f>
        <v>34.72412862</v>
      </c>
      <c r="U74" s="26">
        <f>'Economist OLD'!Y75</f>
        <v>34.72412862</v>
      </c>
      <c r="V74" s="26">
        <f>'Economist OLD'!Z75</f>
        <v>34.72412862</v>
      </c>
      <c r="W74" s="26">
        <f>'Economist OLD'!AA75</f>
        <v>27.87643828</v>
      </c>
      <c r="X74" s="26">
        <f>'Economist OLD'!AB75</f>
        <v>34.72412862</v>
      </c>
      <c r="Y74" s="26">
        <f>'Economist OLD'!AC75</f>
        <v>31.30028345</v>
      </c>
      <c r="Z74" s="26">
        <f>'Economist OLD'!AD75</f>
        <v>16.53529934</v>
      </c>
      <c r="AA74" s="26">
        <f>'Economist OLD'!AE75</f>
        <v>21.19542161</v>
      </c>
      <c r="AB74" s="27">
        <v>3845.0</v>
      </c>
      <c r="AC74" s="28">
        <f>'Economist OLD'!AG75</f>
        <v>916.2039214</v>
      </c>
      <c r="AD74" s="28">
        <f>'Economist OLD'!AH75</f>
        <v>916.2039214</v>
      </c>
      <c r="AE74" s="28">
        <f>'Economist OLD'!AI75</f>
        <v>916.2039214</v>
      </c>
      <c r="AF74" s="28">
        <f>'Economist OLD'!AJ75</f>
        <v>916.2039214</v>
      </c>
      <c r="AG74" s="28">
        <f>'Economist OLD'!AK75</f>
        <v>916.2039214</v>
      </c>
      <c r="AH74" s="28">
        <f>'Economist OLD'!AL75</f>
        <v>916.2039214</v>
      </c>
      <c r="AI74" s="28">
        <f>'Economist OLD'!AM75</f>
        <v>735.526076</v>
      </c>
      <c r="AJ74" s="28">
        <f>'Economist OLD'!AN75</f>
        <v>916.2039214</v>
      </c>
      <c r="AK74" s="28">
        <f>'Economist OLD'!AO75</f>
        <v>825.8649987</v>
      </c>
      <c r="AL74" s="28">
        <f>'Economist OLD'!AP75</f>
        <v>436.2875816</v>
      </c>
      <c r="AM74" s="28">
        <f>'Economist OLD'!AQ75</f>
        <v>559.2459527</v>
      </c>
      <c r="AN74" s="29">
        <v>2.0</v>
      </c>
      <c r="AO74" s="30">
        <f t="shared" si="76"/>
        <v>0.4077432754</v>
      </c>
      <c r="AP74" s="30">
        <f t="shared" ref="AP74:AY74" si="80">AO74</f>
        <v>0.4077432754</v>
      </c>
      <c r="AQ74" s="30">
        <f t="shared" si="80"/>
        <v>0.4077432754</v>
      </c>
      <c r="AR74" s="30">
        <f t="shared" si="80"/>
        <v>0.4077432754</v>
      </c>
      <c r="AS74" s="30">
        <f t="shared" si="80"/>
        <v>0.4077432754</v>
      </c>
      <c r="AT74" s="30">
        <f t="shared" si="80"/>
        <v>0.4077432754</v>
      </c>
      <c r="AU74" s="30">
        <f t="shared" si="80"/>
        <v>0.4077432754</v>
      </c>
      <c r="AV74" s="30">
        <f t="shared" si="80"/>
        <v>0.4077432754</v>
      </c>
      <c r="AW74" s="30">
        <f t="shared" si="80"/>
        <v>0.4077432754</v>
      </c>
      <c r="AX74" s="30">
        <f t="shared" si="80"/>
        <v>0.4077432754</v>
      </c>
      <c r="AY74" s="30">
        <f t="shared" si="80"/>
        <v>0.4077432754</v>
      </c>
      <c r="AZ74" s="3"/>
      <c r="BA74" s="3"/>
    </row>
    <row r="75">
      <c r="D75" s="18" t="str">
        <f>'Economist OLD'!F76</f>
        <v>C0Level + ESG articles and content</v>
      </c>
      <c r="E75" s="4" t="s">
        <v>36</v>
      </c>
      <c r="F75" s="18" t="str">
        <f>'Economist OLD'!I76</f>
        <v>Interscroller</v>
      </c>
      <c r="G75" s="31" t="s">
        <v>99</v>
      </c>
      <c r="H75" s="4" t="s">
        <v>97</v>
      </c>
      <c r="I75" s="20">
        <f>'Economist OLD'!S76+P75</f>
        <v>1077.377918</v>
      </c>
      <c r="J75" s="32">
        <f>'Economist OLD'!M76</f>
        <v>25750.07699</v>
      </c>
      <c r="K75" s="2">
        <f>'Economist OLD'!Q76</f>
        <v>37.9</v>
      </c>
      <c r="L75" s="21">
        <f>'Economist OLD'!AW76</f>
        <v>77.25023096</v>
      </c>
      <c r="M75" s="22">
        <f>'Economist OLD'!AV76</f>
        <v>0.003</v>
      </c>
      <c r="N75" s="23">
        <v>0.75</v>
      </c>
      <c r="O75" s="32">
        <f>'Economist OLD'!AS76</f>
        <v>594000</v>
      </c>
      <c r="P75" s="25">
        <v>101.45</v>
      </c>
      <c r="Q75" s="26">
        <f>'Economist OLD'!U76</f>
        <v>99.6782489</v>
      </c>
      <c r="R75" s="26">
        <f>'Economist OLD'!V76</f>
        <v>99.6782489</v>
      </c>
      <c r="S75" s="26">
        <f>'Economist OLD'!W76</f>
        <v>99.6782489</v>
      </c>
      <c r="T75" s="26">
        <f>'Economist OLD'!X76</f>
        <v>99.6782489</v>
      </c>
      <c r="U75" s="26">
        <f>'Economist OLD'!Y76</f>
        <v>99.6782489</v>
      </c>
      <c r="V75" s="26">
        <f>'Economist OLD'!Z76</f>
        <v>99.6782489</v>
      </c>
      <c r="W75" s="26">
        <f>'Economist OLD'!AA76</f>
        <v>80.02143361</v>
      </c>
      <c r="X75" s="26">
        <f>'Economist OLD'!AB76</f>
        <v>99.6782489</v>
      </c>
      <c r="Y75" s="26">
        <f>'Economist OLD'!AC76</f>
        <v>89.84984126</v>
      </c>
      <c r="Z75" s="26">
        <f>'Economist OLD'!AD76</f>
        <v>47.46583281</v>
      </c>
      <c r="AA75" s="26">
        <f>'Economist OLD'!AE76</f>
        <v>60.84306775</v>
      </c>
      <c r="AB75" s="27">
        <v>2677.0</v>
      </c>
      <c r="AC75" s="28">
        <f>'Economist OLD'!AG76</f>
        <v>2630.032953</v>
      </c>
      <c r="AD75" s="28">
        <f>'Economist OLD'!AH76</f>
        <v>2630.032953</v>
      </c>
      <c r="AE75" s="28">
        <f>'Economist OLD'!AI76</f>
        <v>2630.032953</v>
      </c>
      <c r="AF75" s="28">
        <f>'Economist OLD'!AJ76</f>
        <v>2630.032953</v>
      </c>
      <c r="AG75" s="28">
        <f>'Economist OLD'!AK76</f>
        <v>2630.032953</v>
      </c>
      <c r="AH75" s="28">
        <f>'Economist OLD'!AL76</f>
        <v>2630.032953</v>
      </c>
      <c r="AI75" s="28">
        <f>'Economist OLD'!AM76</f>
        <v>2111.383473</v>
      </c>
      <c r="AJ75" s="28">
        <f>'Economist OLD'!AN76</f>
        <v>2630.032953</v>
      </c>
      <c r="AK75" s="28">
        <f>'Economist OLD'!AO76</f>
        <v>2370.708213</v>
      </c>
      <c r="AL75" s="28">
        <f>'Economist OLD'!AP76</f>
        <v>1252.396644</v>
      </c>
      <c r="AM75" s="28">
        <f>'Economist OLD'!AQ76</f>
        <v>1605.357988</v>
      </c>
      <c r="AN75" s="29">
        <v>8.0</v>
      </c>
      <c r="AO75" s="30">
        <f t="shared" si="76"/>
        <v>7.022748269</v>
      </c>
      <c r="AP75" s="30">
        <f t="shared" ref="AP75:AY75" si="81">AO75</f>
        <v>7.022748269</v>
      </c>
      <c r="AQ75" s="30">
        <f t="shared" si="81"/>
        <v>7.022748269</v>
      </c>
      <c r="AR75" s="30">
        <f t="shared" si="81"/>
        <v>7.022748269</v>
      </c>
      <c r="AS75" s="30">
        <f t="shared" si="81"/>
        <v>7.022748269</v>
      </c>
      <c r="AT75" s="30">
        <f t="shared" si="81"/>
        <v>7.022748269</v>
      </c>
      <c r="AU75" s="30">
        <f t="shared" si="81"/>
        <v>7.022748269</v>
      </c>
      <c r="AV75" s="30">
        <f t="shared" si="81"/>
        <v>7.022748269</v>
      </c>
      <c r="AW75" s="30">
        <f t="shared" si="81"/>
        <v>7.022748269</v>
      </c>
      <c r="AX75" s="30">
        <f t="shared" si="81"/>
        <v>7.022748269</v>
      </c>
      <c r="AY75" s="30">
        <f t="shared" si="81"/>
        <v>7.022748269</v>
      </c>
      <c r="AZ75" s="3"/>
      <c r="BA75" s="3"/>
    </row>
    <row r="76">
      <c r="D76" s="18" t="str">
        <f>'Economist OLD'!F77</f>
        <v>Economist Subscribers</v>
      </c>
      <c r="E76" s="4" t="s">
        <v>41</v>
      </c>
      <c r="F76" s="4" t="s">
        <v>31</v>
      </c>
      <c r="G76" s="31" t="s">
        <v>100</v>
      </c>
      <c r="H76" s="4" t="s">
        <v>101</v>
      </c>
      <c r="I76" s="20">
        <f>'Economist OLD'!S77+P76</f>
        <v>3422.560264</v>
      </c>
      <c r="J76" s="32">
        <f>'Economist OLD'!M77</f>
        <v>68897.66214</v>
      </c>
      <c r="K76" s="2">
        <f>'Economist OLD'!Q77</f>
        <v>49.676</v>
      </c>
      <c r="L76" s="21">
        <f>'Economist OLD'!AW77</f>
        <v>48.2283635</v>
      </c>
      <c r="M76" s="22">
        <f>'Economist OLD'!AV77</f>
        <v>0.0007</v>
      </c>
      <c r="N76" s="23">
        <v>0.75</v>
      </c>
      <c r="O76" s="32">
        <f>'Economist OLD'!AS77</f>
        <v>23000</v>
      </c>
      <c r="P76" s="25">
        <v>0.0</v>
      </c>
      <c r="Q76" s="26">
        <f>'Economist OLD'!U77</f>
        <v>349.5696841</v>
      </c>
      <c r="R76" s="26">
        <f>'Economist OLD'!V77</f>
        <v>349.5696841</v>
      </c>
      <c r="S76" s="26">
        <f>'Economist OLD'!W77</f>
        <v>349.5696841</v>
      </c>
      <c r="T76" s="26">
        <f>'Economist OLD'!X77</f>
        <v>349.5696841</v>
      </c>
      <c r="U76" s="26">
        <f>'Economist OLD'!Y77</f>
        <v>349.5696841</v>
      </c>
      <c r="V76" s="26">
        <f>'Economist OLD'!Z77</f>
        <v>349.5696841</v>
      </c>
      <c r="W76" s="26">
        <f>'Economist OLD'!AA77</f>
        <v>280.6336144</v>
      </c>
      <c r="X76" s="26">
        <f>'Economist OLD'!AB77</f>
        <v>349.5696841</v>
      </c>
      <c r="Y76" s="26">
        <f>'Economist OLD'!AC77</f>
        <v>315.1016493</v>
      </c>
      <c r="Z76" s="26">
        <f>'Economist OLD'!AD77</f>
        <v>166.4617543</v>
      </c>
      <c r="AA76" s="26">
        <f>'Economist OLD'!AE77</f>
        <v>213.3754576</v>
      </c>
      <c r="AB76" s="27">
        <v>0.0</v>
      </c>
      <c r="AC76" s="28">
        <f>'Economist OLD'!AG77</f>
        <v>7036.993399</v>
      </c>
      <c r="AD76" s="28">
        <f>'Economist OLD'!AH77</f>
        <v>7036.993399</v>
      </c>
      <c r="AE76" s="28">
        <f>'Economist OLD'!AI77</f>
        <v>7036.993399</v>
      </c>
      <c r="AF76" s="28">
        <f>'Economist OLD'!AJ77</f>
        <v>7036.993399</v>
      </c>
      <c r="AG76" s="28">
        <f>'Economist OLD'!AK77</f>
        <v>7036.993399</v>
      </c>
      <c r="AH76" s="28">
        <f>'Economist OLD'!AL77</f>
        <v>7036.993399</v>
      </c>
      <c r="AI76" s="28">
        <f>'Economist OLD'!AM77</f>
        <v>5649.279621</v>
      </c>
      <c r="AJ76" s="28">
        <f>'Economist OLD'!AN77</f>
        <v>7036.993399</v>
      </c>
      <c r="AK76" s="28">
        <f>'Economist OLD'!AO77</f>
        <v>6343.13651</v>
      </c>
      <c r="AL76" s="28">
        <f>'Economist OLD'!AP77</f>
        <v>3350.949238</v>
      </c>
      <c r="AM76" s="28">
        <f>'Economist OLD'!AQ77</f>
        <v>4295.342975</v>
      </c>
      <c r="AN76" s="29">
        <v>0.0</v>
      </c>
      <c r="AO76" s="30">
        <f t="shared" si="76"/>
        <v>4.384396682</v>
      </c>
      <c r="AP76" s="30">
        <f t="shared" ref="AP76:AY76" si="82">AO76</f>
        <v>4.384396682</v>
      </c>
      <c r="AQ76" s="30">
        <f t="shared" si="82"/>
        <v>4.384396682</v>
      </c>
      <c r="AR76" s="30">
        <f t="shared" si="82"/>
        <v>4.384396682</v>
      </c>
      <c r="AS76" s="30">
        <f t="shared" si="82"/>
        <v>4.384396682</v>
      </c>
      <c r="AT76" s="30">
        <f t="shared" si="82"/>
        <v>4.384396682</v>
      </c>
      <c r="AU76" s="30">
        <f t="shared" si="82"/>
        <v>4.384396682</v>
      </c>
      <c r="AV76" s="30">
        <f t="shared" si="82"/>
        <v>4.384396682</v>
      </c>
      <c r="AW76" s="30">
        <f t="shared" si="82"/>
        <v>4.384396682</v>
      </c>
      <c r="AX76" s="30">
        <f t="shared" si="82"/>
        <v>4.384396682</v>
      </c>
      <c r="AY76" s="30">
        <f t="shared" si="82"/>
        <v>4.384396682</v>
      </c>
      <c r="AZ76" s="3"/>
      <c r="BA76" s="3"/>
    </row>
    <row r="77">
      <c r="D77" s="18" t="str">
        <f>'Economist OLD'!F78</f>
        <v>Economist Subscribers</v>
      </c>
      <c r="E77" s="4" t="s">
        <v>41</v>
      </c>
      <c r="F77" s="18" t="str">
        <f>'Economist OLD'!I78</f>
        <v>300x600</v>
      </c>
      <c r="G77" s="31" t="s">
        <v>102</v>
      </c>
      <c r="H77" s="4" t="s">
        <v>101</v>
      </c>
      <c r="I77" s="20">
        <f>'Economist OLD'!S78+P77</f>
        <v>3066.968756</v>
      </c>
      <c r="J77" s="32">
        <f>'Economist OLD'!M78</f>
        <v>65596.58293</v>
      </c>
      <c r="K77" s="2">
        <f>'Economist OLD'!Q78</f>
        <v>41.92</v>
      </c>
      <c r="L77" s="21">
        <f>'Economist OLD'!AW78</f>
        <v>32.79829146</v>
      </c>
      <c r="M77" s="22">
        <f>'Economist OLD'!AV78</f>
        <v>0.0005</v>
      </c>
      <c r="N77" s="23">
        <v>0.75</v>
      </c>
      <c r="O77" s="32">
        <f>'Economist OLD'!AS78</f>
        <v>23000</v>
      </c>
      <c r="P77" s="25">
        <v>317.16</v>
      </c>
      <c r="Q77" s="26">
        <f>'Economist OLD'!U78</f>
        <v>280.8569328</v>
      </c>
      <c r="R77" s="26">
        <f>'Economist OLD'!V78</f>
        <v>280.8569328</v>
      </c>
      <c r="S77" s="26">
        <f>'Economist OLD'!W78</f>
        <v>280.8569328</v>
      </c>
      <c r="T77" s="26">
        <f>'Economist OLD'!X78</f>
        <v>280.8569328</v>
      </c>
      <c r="U77" s="26">
        <f>'Economist OLD'!Y78</f>
        <v>280.8569328</v>
      </c>
      <c r="V77" s="26">
        <f>'Economist OLD'!Z78</f>
        <v>280.8569328</v>
      </c>
      <c r="W77" s="26">
        <f>'Economist OLD'!AA78</f>
        <v>225.4712001</v>
      </c>
      <c r="X77" s="26">
        <f>'Economist OLD'!AB78</f>
        <v>280.8569328</v>
      </c>
      <c r="Y77" s="26">
        <f>'Economist OLD'!AC78</f>
        <v>253.1640665</v>
      </c>
      <c r="Z77" s="26">
        <f>'Economist OLD'!AD78</f>
        <v>133.7413966</v>
      </c>
      <c r="AA77" s="26">
        <f>'Economist OLD'!AE78</f>
        <v>171.4335633</v>
      </c>
      <c r="AB77" s="27">
        <v>7566.0</v>
      </c>
      <c r="AC77" s="28">
        <f>'Economist OLD'!AG78</f>
        <v>6699.831413</v>
      </c>
      <c r="AD77" s="28">
        <f>'Economist OLD'!AH78</f>
        <v>6699.831413</v>
      </c>
      <c r="AE77" s="28">
        <f>'Economist OLD'!AI78</f>
        <v>6699.831413</v>
      </c>
      <c r="AF77" s="28">
        <f>'Economist OLD'!AJ78</f>
        <v>6699.831413</v>
      </c>
      <c r="AG77" s="28">
        <f>'Economist OLD'!AK78</f>
        <v>6699.831413</v>
      </c>
      <c r="AH77" s="28">
        <f>'Economist OLD'!AL78</f>
        <v>6699.831413</v>
      </c>
      <c r="AI77" s="28">
        <f>'Economist OLD'!AM78</f>
        <v>5378.606873</v>
      </c>
      <c r="AJ77" s="28">
        <f>'Economist OLD'!AN78</f>
        <v>6699.831413</v>
      </c>
      <c r="AK77" s="28">
        <f>'Economist OLD'!AO78</f>
        <v>6039.219143</v>
      </c>
      <c r="AL77" s="28">
        <f>'Economist OLD'!AP78</f>
        <v>3190.395911</v>
      </c>
      <c r="AM77" s="28">
        <f>'Economist OLD'!AQ78</f>
        <v>4089.541109</v>
      </c>
      <c r="AN77" s="29">
        <v>4.0</v>
      </c>
      <c r="AO77" s="30">
        <f t="shared" si="76"/>
        <v>2.98166286</v>
      </c>
      <c r="AP77" s="30">
        <f t="shared" ref="AP77:AY77" si="83">AO77</f>
        <v>2.98166286</v>
      </c>
      <c r="AQ77" s="30">
        <f t="shared" si="83"/>
        <v>2.98166286</v>
      </c>
      <c r="AR77" s="30">
        <f t="shared" si="83"/>
        <v>2.98166286</v>
      </c>
      <c r="AS77" s="30">
        <f t="shared" si="83"/>
        <v>2.98166286</v>
      </c>
      <c r="AT77" s="30">
        <f t="shared" si="83"/>
        <v>2.98166286</v>
      </c>
      <c r="AU77" s="30">
        <f t="shared" si="83"/>
        <v>2.98166286</v>
      </c>
      <c r="AV77" s="30">
        <f t="shared" si="83"/>
        <v>2.98166286</v>
      </c>
      <c r="AW77" s="30">
        <f t="shared" si="83"/>
        <v>2.98166286</v>
      </c>
      <c r="AX77" s="30">
        <f t="shared" si="83"/>
        <v>2.98166286</v>
      </c>
      <c r="AY77" s="30">
        <f t="shared" si="83"/>
        <v>2.98166286</v>
      </c>
      <c r="AZ77" s="3"/>
      <c r="BA77" s="3"/>
    </row>
    <row r="78">
      <c r="D78" s="18" t="str">
        <f>'Economist OLD'!F79</f>
        <v>Economist Subscribers</v>
      </c>
      <c r="E78" s="4" t="s">
        <v>41</v>
      </c>
      <c r="F78" s="18" t="str">
        <f>'Economist OLD'!I79</f>
        <v>Interscroller</v>
      </c>
      <c r="G78" s="31" t="s">
        <v>103</v>
      </c>
      <c r="H78" s="4" t="s">
        <v>101</v>
      </c>
      <c r="I78" s="20">
        <f>'Economist OLD'!S79+P78</f>
        <v>3306.37</v>
      </c>
      <c r="J78" s="32">
        <f>'Economist OLD'!M79</f>
        <v>71373.33015</v>
      </c>
      <c r="K78" s="2">
        <f>'Economist OLD'!Q79</f>
        <v>41.92</v>
      </c>
      <c r="L78" s="21">
        <f>'Economist OLD'!AW79</f>
        <v>214.1199905</v>
      </c>
      <c r="M78" s="22">
        <f>'Economist OLD'!AV79</f>
        <v>0.003</v>
      </c>
      <c r="N78" s="23">
        <v>0.75</v>
      </c>
      <c r="O78" s="32">
        <f>'Economist OLD'!AS79</f>
        <v>23000</v>
      </c>
      <c r="P78" s="25">
        <v>314.4</v>
      </c>
      <c r="Q78" s="26">
        <f>'Economist OLD'!U79</f>
        <v>305.5905308</v>
      </c>
      <c r="R78" s="26">
        <f>'Economist OLD'!V79</f>
        <v>305.5905308</v>
      </c>
      <c r="S78" s="26">
        <f>'Economist OLD'!W79</f>
        <v>305.5905308</v>
      </c>
      <c r="T78" s="26">
        <f>'Economist OLD'!X79</f>
        <v>305.5905308</v>
      </c>
      <c r="U78" s="26">
        <f>'Economist OLD'!Y79</f>
        <v>305.5905308</v>
      </c>
      <c r="V78" s="26">
        <f>'Economist OLD'!Z79</f>
        <v>305.5905308</v>
      </c>
      <c r="W78" s="26">
        <f>'Economist OLD'!AA79</f>
        <v>245.3272669</v>
      </c>
      <c r="X78" s="26">
        <f>'Economist OLD'!AB79</f>
        <v>305.5905308</v>
      </c>
      <c r="Y78" s="26">
        <f>'Economist OLD'!AC79</f>
        <v>275.4588988</v>
      </c>
      <c r="Z78" s="26">
        <f>'Economist OLD'!AD79</f>
        <v>145.5193004</v>
      </c>
      <c r="AA78" s="26">
        <f>'Economist OLD'!AE79</f>
        <v>186.5308186</v>
      </c>
      <c r="AB78" s="27">
        <v>7500.0</v>
      </c>
      <c r="AC78" s="28">
        <f>'Economist OLD'!AG79</f>
        <v>7289.850448</v>
      </c>
      <c r="AD78" s="28">
        <f>'Economist OLD'!AH79</f>
        <v>7289.850448</v>
      </c>
      <c r="AE78" s="28">
        <f>'Economist OLD'!AI79</f>
        <v>7289.850448</v>
      </c>
      <c r="AF78" s="28">
        <f>'Economist OLD'!AJ79</f>
        <v>7289.850448</v>
      </c>
      <c r="AG78" s="28">
        <f>'Economist OLD'!AK79</f>
        <v>7289.850448</v>
      </c>
      <c r="AH78" s="28">
        <f>'Economist OLD'!AL79</f>
        <v>7289.850448</v>
      </c>
      <c r="AI78" s="28">
        <f>'Economist OLD'!AM79</f>
        <v>5852.272588</v>
      </c>
      <c r="AJ78" s="28">
        <f>'Economist OLD'!AN79</f>
        <v>7289.850448</v>
      </c>
      <c r="AK78" s="28">
        <f>'Economist OLD'!AO79</f>
        <v>6571.061518</v>
      </c>
      <c r="AL78" s="28">
        <f>'Economist OLD'!AP79</f>
        <v>3471.357356</v>
      </c>
      <c r="AM78" s="28">
        <f>'Economist OLD'!AQ79</f>
        <v>4449.685559</v>
      </c>
      <c r="AN78" s="29">
        <v>23.0</v>
      </c>
      <c r="AO78" s="30">
        <f t="shared" si="76"/>
        <v>19.46545368</v>
      </c>
      <c r="AP78" s="30">
        <f t="shared" ref="AP78:AY78" si="84">AO78</f>
        <v>19.46545368</v>
      </c>
      <c r="AQ78" s="30">
        <f t="shared" si="84"/>
        <v>19.46545368</v>
      </c>
      <c r="AR78" s="30">
        <f t="shared" si="84"/>
        <v>19.46545368</v>
      </c>
      <c r="AS78" s="30">
        <f t="shared" si="84"/>
        <v>19.46545368</v>
      </c>
      <c r="AT78" s="30">
        <f t="shared" si="84"/>
        <v>19.46545368</v>
      </c>
      <c r="AU78" s="30">
        <f t="shared" si="84"/>
        <v>19.46545368</v>
      </c>
      <c r="AV78" s="30">
        <f t="shared" si="84"/>
        <v>19.46545368</v>
      </c>
      <c r="AW78" s="30">
        <f t="shared" si="84"/>
        <v>19.46545368</v>
      </c>
      <c r="AX78" s="30">
        <f t="shared" si="84"/>
        <v>19.46545368</v>
      </c>
      <c r="AY78" s="30">
        <f t="shared" si="84"/>
        <v>19.46545368</v>
      </c>
      <c r="AZ78" s="3"/>
      <c r="BA78" s="3"/>
    </row>
    <row r="79">
      <c r="D79" s="18" t="str">
        <f>'Economist OLD'!F80</f>
        <v>Economist Subscribers</v>
      </c>
      <c r="E79" s="4" t="s">
        <v>41</v>
      </c>
      <c r="F79" s="18" t="str">
        <f>'Economist OLD'!I80</f>
        <v>300x250</v>
      </c>
      <c r="G79" s="31" t="s">
        <v>104</v>
      </c>
      <c r="H79" s="4" t="s">
        <v>101</v>
      </c>
      <c r="I79" s="20">
        <f>'Economist OLD'!S80+P79</f>
        <v>3079.912438</v>
      </c>
      <c r="J79" s="32">
        <f>'Economist OLD'!M80</f>
        <v>28914.7073</v>
      </c>
      <c r="K79" s="2">
        <f>'Economist OLD'!Q80</f>
        <v>60</v>
      </c>
      <c r="L79" s="21">
        <f>'Economist OLD'!AW80</f>
        <v>20.24029511</v>
      </c>
      <c r="M79" s="22">
        <f>'Economist OLD'!AV80</f>
        <v>0.0007</v>
      </c>
      <c r="N79" s="23">
        <v>0.75</v>
      </c>
      <c r="O79" s="32">
        <f>'Economist OLD'!AS80</f>
        <v>23000</v>
      </c>
      <c r="P79" s="25">
        <v>1345.03</v>
      </c>
      <c r="Q79" s="26">
        <f>'Economist OLD'!U80</f>
        <v>177.1955083</v>
      </c>
      <c r="R79" s="26">
        <f>'Economist OLD'!V80</f>
        <v>177.1955083</v>
      </c>
      <c r="S79" s="26">
        <f>'Economist OLD'!W80</f>
        <v>177.1955083</v>
      </c>
      <c r="T79" s="26">
        <f>'Economist OLD'!X80</f>
        <v>177.1955083</v>
      </c>
      <c r="U79" s="26">
        <f>'Economist OLD'!Y80</f>
        <v>177.1955083</v>
      </c>
      <c r="V79" s="26">
        <f>'Economist OLD'!Z80</f>
        <v>177.1955083</v>
      </c>
      <c r="W79" s="26">
        <f>'Economist OLD'!AA80</f>
        <v>142.2520837</v>
      </c>
      <c r="X79" s="26">
        <f>'Economist OLD'!AB80</f>
        <v>177.1955083</v>
      </c>
      <c r="Y79" s="26">
        <f>'Economist OLD'!AC80</f>
        <v>159.723796</v>
      </c>
      <c r="Z79" s="26">
        <f>'Economist OLD'!AD80</f>
        <v>84.37881349</v>
      </c>
      <c r="AA79" s="26">
        <f>'Economist OLD'!AE80</f>
        <v>108.1591866</v>
      </c>
      <c r="AB79" s="27">
        <v>22417.0</v>
      </c>
      <c r="AC79" s="28">
        <f>'Economist OLD'!AG80</f>
        <v>2953.258472</v>
      </c>
      <c r="AD79" s="28">
        <f>'Economist OLD'!AH80</f>
        <v>2953.258472</v>
      </c>
      <c r="AE79" s="28">
        <f>'Economist OLD'!AI80</f>
        <v>2953.258472</v>
      </c>
      <c r="AF79" s="28">
        <f>'Economist OLD'!AJ80</f>
        <v>2953.258472</v>
      </c>
      <c r="AG79" s="28">
        <f>'Economist OLD'!AK80</f>
        <v>2953.258472</v>
      </c>
      <c r="AH79" s="28">
        <f>'Economist OLD'!AL80</f>
        <v>2953.258472</v>
      </c>
      <c r="AI79" s="28">
        <f>'Economist OLD'!AM80</f>
        <v>2370.868062</v>
      </c>
      <c r="AJ79" s="28">
        <f>'Economist OLD'!AN80</f>
        <v>2953.258472</v>
      </c>
      <c r="AK79" s="28">
        <f>'Economist OLD'!AO80</f>
        <v>2662.063267</v>
      </c>
      <c r="AL79" s="28">
        <f>'Economist OLD'!AP80</f>
        <v>1406.313558</v>
      </c>
      <c r="AM79" s="28">
        <f>'Economist OLD'!AQ80</f>
        <v>1802.653109</v>
      </c>
      <c r="AN79" s="29">
        <v>16.0</v>
      </c>
      <c r="AO79" s="30">
        <f t="shared" si="76"/>
        <v>1.840026828</v>
      </c>
      <c r="AP79" s="30">
        <f t="shared" ref="AP79:AY79" si="85">AO79</f>
        <v>1.840026828</v>
      </c>
      <c r="AQ79" s="30">
        <f t="shared" si="85"/>
        <v>1.840026828</v>
      </c>
      <c r="AR79" s="30">
        <f t="shared" si="85"/>
        <v>1.840026828</v>
      </c>
      <c r="AS79" s="30">
        <f t="shared" si="85"/>
        <v>1.840026828</v>
      </c>
      <c r="AT79" s="30">
        <f t="shared" si="85"/>
        <v>1.840026828</v>
      </c>
      <c r="AU79" s="30">
        <f t="shared" si="85"/>
        <v>1.840026828</v>
      </c>
      <c r="AV79" s="30">
        <f t="shared" si="85"/>
        <v>1.840026828</v>
      </c>
      <c r="AW79" s="30">
        <f t="shared" si="85"/>
        <v>1.840026828</v>
      </c>
      <c r="AX79" s="30">
        <f t="shared" si="85"/>
        <v>1.840026828</v>
      </c>
      <c r="AY79" s="30">
        <f t="shared" si="85"/>
        <v>1.840026828</v>
      </c>
      <c r="AZ79" s="3"/>
      <c r="BA79" s="3"/>
    </row>
    <row r="80">
      <c r="D80" s="18" t="str">
        <f>'Economist OLD'!F81</f>
        <v>Economist Subscribers</v>
      </c>
      <c r="E80" s="4" t="s">
        <v>41</v>
      </c>
      <c r="F80" s="18" t="str">
        <f>'Economist OLD'!I81</f>
        <v>App Interscroller</v>
      </c>
      <c r="G80" s="31" t="s">
        <v>105</v>
      </c>
      <c r="H80" s="4" t="s">
        <v>101</v>
      </c>
      <c r="I80" s="20">
        <f>'Economist OLD'!S81+P80</f>
        <v>4950</v>
      </c>
      <c r="J80" s="32">
        <f>'Economist OLD'!M81</f>
        <v>49500</v>
      </c>
      <c r="K80" s="2">
        <f>'Economist OLD'!Q81</f>
        <v>100</v>
      </c>
      <c r="L80" s="21">
        <f>'Economist OLD'!AW81</f>
        <v>0</v>
      </c>
      <c r="M80" s="22">
        <f>'Economist OLD'!AV81</f>
        <v>0</v>
      </c>
      <c r="N80" s="23">
        <v>0.75</v>
      </c>
      <c r="O80" s="32">
        <f>'Economist OLD'!AS81</f>
        <v>23000</v>
      </c>
      <c r="P80" s="25">
        <v>0.0</v>
      </c>
      <c r="Q80" s="26">
        <f>'Economist OLD'!U81</f>
        <v>450</v>
      </c>
      <c r="R80" s="26">
        <f>'Economist OLD'!V81</f>
        <v>450</v>
      </c>
      <c r="S80" s="26">
        <f>'Economist OLD'!W81</f>
        <v>450</v>
      </c>
      <c r="T80" s="26">
        <f>'Economist OLD'!X81</f>
        <v>450</v>
      </c>
      <c r="U80" s="26">
        <f>'Economist OLD'!Y81</f>
        <v>450</v>
      </c>
      <c r="V80" s="26">
        <f>'Economist OLD'!Z81</f>
        <v>0</v>
      </c>
      <c r="W80" s="26">
        <f>'Economist OLD'!AA81</f>
        <v>900</v>
      </c>
      <c r="X80" s="26">
        <f>'Economist OLD'!AB81</f>
        <v>450</v>
      </c>
      <c r="Y80" s="26">
        <f>'Economist OLD'!AC81</f>
        <v>450</v>
      </c>
      <c r="Z80" s="26">
        <f>'Economist OLD'!AD81</f>
        <v>450</v>
      </c>
      <c r="AA80" s="26">
        <f>'Economist OLD'!AE81</f>
        <v>450</v>
      </c>
      <c r="AB80" s="27">
        <v>0.0</v>
      </c>
      <c r="AC80" s="28">
        <f>'Economist OLD'!AG81</f>
        <v>4500</v>
      </c>
      <c r="AD80" s="28">
        <f>'Economist OLD'!AH81</f>
        <v>4500</v>
      </c>
      <c r="AE80" s="28">
        <f>'Economist OLD'!AI81</f>
        <v>4500</v>
      </c>
      <c r="AF80" s="28">
        <f>'Economist OLD'!AJ81</f>
        <v>4500</v>
      </c>
      <c r="AG80" s="28">
        <f>'Economist OLD'!AK81</f>
        <v>4500</v>
      </c>
      <c r="AH80" s="28">
        <f>'Economist OLD'!AL81</f>
        <v>0</v>
      </c>
      <c r="AI80" s="28">
        <f>'Economist OLD'!AM81</f>
        <v>9000</v>
      </c>
      <c r="AJ80" s="28">
        <f>'Economist OLD'!AN81</f>
        <v>4500</v>
      </c>
      <c r="AK80" s="28">
        <f>'Economist OLD'!AO81</f>
        <v>4500</v>
      </c>
      <c r="AL80" s="28">
        <f>'Economist OLD'!AP81</f>
        <v>4500</v>
      </c>
      <c r="AM80" s="28">
        <f>'Economist OLD'!AQ81</f>
        <v>4500</v>
      </c>
      <c r="AN80" s="29">
        <v>0.0</v>
      </c>
      <c r="AO80" s="29">
        <v>0.0</v>
      </c>
      <c r="AP80" s="29">
        <v>0.0</v>
      </c>
      <c r="AQ80" s="29">
        <v>0.0</v>
      </c>
      <c r="AR80" s="29">
        <v>0.0</v>
      </c>
      <c r="AS80" s="29">
        <v>0.0</v>
      </c>
      <c r="AT80" s="29">
        <v>0.0</v>
      </c>
      <c r="AU80" s="29">
        <v>0.0</v>
      </c>
      <c r="AV80" s="29">
        <v>0.0</v>
      </c>
      <c r="AW80" s="29">
        <v>0.0</v>
      </c>
      <c r="AX80" s="29">
        <v>0.0</v>
      </c>
      <c r="AY80" s="29">
        <v>0.0</v>
      </c>
      <c r="AZ80" s="3"/>
      <c r="BA80" s="3"/>
    </row>
    <row r="81">
      <c r="D81" s="18" t="str">
        <f>'Economist OLD'!F82</f>
        <v>Science &amp; Technology (COP)</v>
      </c>
      <c r="E81" s="4" t="s">
        <v>48</v>
      </c>
      <c r="F81" s="4" t="s">
        <v>48</v>
      </c>
      <c r="G81" s="31"/>
      <c r="I81" s="20">
        <f>'Economist OLD'!S82+P81</f>
        <v>189.81</v>
      </c>
      <c r="J81" s="32">
        <f>'Economist OLD'!M82</f>
        <v>3000</v>
      </c>
      <c r="K81" s="2">
        <f>'Economist OLD'!Q82</f>
        <v>189.81</v>
      </c>
      <c r="L81" s="21">
        <f>'Economist OLD'!AW82</f>
        <v>2.1</v>
      </c>
      <c r="M81" s="22">
        <f>'Economist OLD'!AV82</f>
        <v>0.0007</v>
      </c>
      <c r="N81" s="23">
        <v>0.75</v>
      </c>
      <c r="O81" s="32">
        <f>'Economist OLD'!AS82</f>
        <v>445000</v>
      </c>
      <c r="P81" s="25">
        <v>0.0</v>
      </c>
      <c r="Q81" s="26">
        <f>'Economist OLD'!U82</f>
        <v>0</v>
      </c>
      <c r="R81" s="26">
        <f>'Economist OLD'!V82</f>
        <v>0</v>
      </c>
      <c r="S81" s="26">
        <f>'Economist OLD'!W82</f>
        <v>0</v>
      </c>
      <c r="T81" s="26">
        <f>'Economist OLD'!X82</f>
        <v>0</v>
      </c>
      <c r="U81" s="26">
        <f>'Economist OLD'!Y82</f>
        <v>0</v>
      </c>
      <c r="V81" s="26">
        <f>'Economist OLD'!Z82</f>
        <v>0</v>
      </c>
      <c r="W81" s="26">
        <f>'Economist OLD'!AA82</f>
        <v>189.81</v>
      </c>
      <c r="X81" s="26">
        <f>'Economist OLD'!AB82</f>
        <v>0</v>
      </c>
      <c r="Y81" s="26">
        <f>'Economist OLD'!AC82</f>
        <v>0</v>
      </c>
      <c r="Z81" s="26">
        <f>'Economist OLD'!AD82</f>
        <v>0</v>
      </c>
      <c r="AA81" s="26">
        <f>'Economist OLD'!AE82</f>
        <v>0</v>
      </c>
      <c r="AB81" s="27">
        <v>0.0</v>
      </c>
      <c r="AC81" s="28">
        <f>'Economist OLD'!AG82</f>
        <v>0</v>
      </c>
      <c r="AD81" s="28">
        <f>'Economist OLD'!AH82</f>
        <v>0</v>
      </c>
      <c r="AE81" s="28">
        <f>'Economist OLD'!AI82</f>
        <v>0</v>
      </c>
      <c r="AF81" s="28">
        <f>'Economist OLD'!AJ82</f>
        <v>0</v>
      </c>
      <c r="AG81" s="28">
        <f>'Economist OLD'!AK82</f>
        <v>0</v>
      </c>
      <c r="AH81" s="28">
        <f>'Economist OLD'!AL82</f>
        <v>0</v>
      </c>
      <c r="AI81" s="28">
        <f>'Economist OLD'!AM82</f>
        <v>3000</v>
      </c>
      <c r="AJ81" s="28">
        <f>'Economist OLD'!AN82</f>
        <v>0</v>
      </c>
      <c r="AK81" s="28">
        <f>'Economist OLD'!AO82</f>
        <v>0</v>
      </c>
      <c r="AL81" s="28">
        <f>'Economist OLD'!AP82</f>
        <v>0</v>
      </c>
      <c r="AM81" s="28">
        <f>'Economist OLD'!AQ82</f>
        <v>0</v>
      </c>
      <c r="AN81" s="29">
        <v>0.0</v>
      </c>
      <c r="AO81" s="30">
        <f t="shared" ref="AO81:AO83" si="88">L81/11</f>
        <v>0.1909090909</v>
      </c>
      <c r="AP81" s="30">
        <f t="shared" ref="AP81:AT81" si="86">AO81</f>
        <v>0.1909090909</v>
      </c>
      <c r="AQ81" s="30">
        <f t="shared" si="86"/>
        <v>0.1909090909</v>
      </c>
      <c r="AR81" s="30">
        <f t="shared" si="86"/>
        <v>0.1909090909</v>
      </c>
      <c r="AS81" s="30">
        <f t="shared" si="86"/>
        <v>0.1909090909</v>
      </c>
      <c r="AT81" s="30">
        <f t="shared" si="86"/>
        <v>0.1909090909</v>
      </c>
      <c r="AU81" s="30">
        <f t="shared" ref="AU81:AU82" si="90">L81</f>
        <v>2.1</v>
      </c>
      <c r="AV81" s="29">
        <v>0.0</v>
      </c>
      <c r="AW81" s="30">
        <f t="shared" ref="AW81:AY81" si="87">AV81</f>
        <v>0</v>
      </c>
      <c r="AX81" s="30">
        <f t="shared" si="87"/>
        <v>0</v>
      </c>
      <c r="AY81" s="30">
        <f t="shared" si="87"/>
        <v>0</v>
      </c>
      <c r="AZ81" s="3"/>
      <c r="BA81" s="3"/>
    </row>
    <row r="82">
      <c r="D82" s="18" t="str">
        <f>'Economist OLD'!F83</f>
        <v>Science &amp; Technology (COP)</v>
      </c>
      <c r="E82" s="4" t="s">
        <v>48</v>
      </c>
      <c r="F82" s="4" t="s">
        <v>48</v>
      </c>
      <c r="G82" s="31"/>
      <c r="I82" s="20">
        <f>'Economist OLD'!S83+P82</f>
        <v>189.81</v>
      </c>
      <c r="J82" s="32">
        <f>'Economist OLD'!M83</f>
        <v>3000</v>
      </c>
      <c r="K82" s="2">
        <f>'Economist OLD'!Q83</f>
        <v>189.81</v>
      </c>
      <c r="L82" s="21">
        <f>'Economist OLD'!AW83</f>
        <v>2.1</v>
      </c>
      <c r="M82" s="22">
        <f>'Economist OLD'!AV83</f>
        <v>0.0007</v>
      </c>
      <c r="N82" s="23">
        <v>0.75</v>
      </c>
      <c r="O82" s="32">
        <f>'Economist OLD'!AS83</f>
        <v>445000</v>
      </c>
      <c r="P82" s="26">
        <v>0.0</v>
      </c>
      <c r="Q82" s="26">
        <f>'Economist OLD'!U83</f>
        <v>0</v>
      </c>
      <c r="R82" s="26">
        <f>'Economist OLD'!V83</f>
        <v>0</v>
      </c>
      <c r="S82" s="26">
        <f>'Economist OLD'!W83</f>
        <v>0</v>
      </c>
      <c r="T82" s="26">
        <f>'Economist OLD'!X83</f>
        <v>0</v>
      </c>
      <c r="U82" s="26">
        <f>'Economist OLD'!Y83</f>
        <v>0</v>
      </c>
      <c r="V82" s="26">
        <f>'Economist OLD'!Z83</f>
        <v>0</v>
      </c>
      <c r="W82" s="26">
        <f>'Economist OLD'!AA83</f>
        <v>189.81</v>
      </c>
      <c r="X82" s="26">
        <f>'Economist OLD'!AB83</f>
        <v>0</v>
      </c>
      <c r="Y82" s="26">
        <f>'Economist OLD'!AC83</f>
        <v>0</v>
      </c>
      <c r="Z82" s="26">
        <f>'Economist OLD'!AD83</f>
        <v>0</v>
      </c>
      <c r="AA82" s="26">
        <f>'Economist OLD'!AE83</f>
        <v>0</v>
      </c>
      <c r="AB82" s="27">
        <v>0.0</v>
      </c>
      <c r="AC82" s="28">
        <f>'Economist OLD'!AG83</f>
        <v>0</v>
      </c>
      <c r="AD82" s="28">
        <f>'Economist OLD'!AH83</f>
        <v>0</v>
      </c>
      <c r="AE82" s="28">
        <f>'Economist OLD'!AI83</f>
        <v>0</v>
      </c>
      <c r="AF82" s="28">
        <f>'Economist OLD'!AJ83</f>
        <v>0</v>
      </c>
      <c r="AG82" s="28">
        <f>'Economist OLD'!AK83</f>
        <v>0</v>
      </c>
      <c r="AH82" s="28">
        <f>'Economist OLD'!AL83</f>
        <v>0</v>
      </c>
      <c r="AI82" s="28">
        <f>'Economist OLD'!AM83</f>
        <v>3000</v>
      </c>
      <c r="AJ82" s="28">
        <f>'Economist OLD'!AN83</f>
        <v>0</v>
      </c>
      <c r="AK82" s="28">
        <f>'Economist OLD'!AO83</f>
        <v>0</v>
      </c>
      <c r="AL82" s="28">
        <f>'Economist OLD'!AP83</f>
        <v>0</v>
      </c>
      <c r="AM82" s="28">
        <f>'Economist OLD'!AQ83</f>
        <v>0</v>
      </c>
      <c r="AN82" s="29">
        <v>0.0</v>
      </c>
      <c r="AO82" s="30">
        <f t="shared" si="88"/>
        <v>0.1909090909</v>
      </c>
      <c r="AP82" s="30">
        <f t="shared" ref="AP82:AT82" si="89">AO82</f>
        <v>0.1909090909</v>
      </c>
      <c r="AQ82" s="30">
        <f t="shared" si="89"/>
        <v>0.1909090909</v>
      </c>
      <c r="AR82" s="30">
        <f t="shared" si="89"/>
        <v>0.1909090909</v>
      </c>
      <c r="AS82" s="30">
        <f t="shared" si="89"/>
        <v>0.1909090909</v>
      </c>
      <c r="AT82" s="30">
        <f t="shared" si="89"/>
        <v>0.1909090909</v>
      </c>
      <c r="AU82" s="30">
        <f t="shared" si="90"/>
        <v>2.1</v>
      </c>
      <c r="AV82" s="29">
        <v>0.0</v>
      </c>
      <c r="AW82" s="30">
        <f t="shared" ref="AW82:AY82" si="91">AV82</f>
        <v>0</v>
      </c>
      <c r="AX82" s="30">
        <f t="shared" si="91"/>
        <v>0</v>
      </c>
      <c r="AY82" s="30">
        <f t="shared" si="91"/>
        <v>0</v>
      </c>
      <c r="AZ82" s="3"/>
      <c r="BA82" s="3"/>
    </row>
    <row r="83">
      <c r="D83" s="18" t="str">
        <f>'Economist OLD'!F84</f>
        <v>Science &amp; Technology (COP)</v>
      </c>
      <c r="E83" s="4" t="s">
        <v>48</v>
      </c>
      <c r="F83" s="4" t="s">
        <v>48</v>
      </c>
      <c r="G83" s="31"/>
      <c r="I83" s="20">
        <f>'Economist OLD'!S84+P83</f>
        <v>189.81</v>
      </c>
      <c r="J83" s="32">
        <f>'Economist OLD'!M84</f>
        <v>3000</v>
      </c>
      <c r="K83" s="2">
        <f>'Economist OLD'!Q84</f>
        <v>189.81</v>
      </c>
      <c r="L83" s="21">
        <f>'Economist OLD'!AW84</f>
        <v>2.1</v>
      </c>
      <c r="M83" s="22">
        <f>'Economist OLD'!AV84</f>
        <v>0.0007</v>
      </c>
      <c r="N83" s="23">
        <v>0.75</v>
      </c>
      <c r="O83" s="32">
        <f>'Economist OLD'!AS84</f>
        <v>445000</v>
      </c>
      <c r="P83" s="26">
        <v>0.0</v>
      </c>
      <c r="Q83" s="26">
        <f>'Economist OLD'!U84</f>
        <v>0</v>
      </c>
      <c r="R83" s="26">
        <f>'Economist OLD'!V84</f>
        <v>0</v>
      </c>
      <c r="S83" s="26">
        <f>'Economist OLD'!W84</f>
        <v>0</v>
      </c>
      <c r="T83" s="26">
        <f>'Economist OLD'!X84</f>
        <v>0</v>
      </c>
      <c r="U83" s="26">
        <f>'Economist OLD'!Y84</f>
        <v>0</v>
      </c>
      <c r="V83" s="26">
        <f>'Economist OLD'!Z84</f>
        <v>0</v>
      </c>
      <c r="W83" s="26">
        <f>'Economist OLD'!AA84</f>
        <v>0</v>
      </c>
      <c r="X83" s="26">
        <f>'Economist OLD'!AB84</f>
        <v>0</v>
      </c>
      <c r="Y83" s="26">
        <f>'Economist OLD'!AC84</f>
        <v>189.81</v>
      </c>
      <c r="Z83" s="26">
        <f>'Economist OLD'!AD84</f>
        <v>0</v>
      </c>
      <c r="AA83" s="26">
        <f>'Economist OLD'!AE84</f>
        <v>0</v>
      </c>
      <c r="AB83" s="27">
        <v>0.0</v>
      </c>
      <c r="AC83" s="28">
        <f>'Economist OLD'!AG84</f>
        <v>0</v>
      </c>
      <c r="AD83" s="28">
        <f>'Economist OLD'!AH84</f>
        <v>0</v>
      </c>
      <c r="AE83" s="28">
        <f>'Economist OLD'!AI84</f>
        <v>0</v>
      </c>
      <c r="AF83" s="28">
        <f>'Economist OLD'!AJ84</f>
        <v>0</v>
      </c>
      <c r="AG83" s="28">
        <f>'Economist OLD'!AK84</f>
        <v>0</v>
      </c>
      <c r="AH83" s="28">
        <f>'Economist OLD'!AL84</f>
        <v>0</v>
      </c>
      <c r="AI83" s="28">
        <f>'Economist OLD'!AM84</f>
        <v>0</v>
      </c>
      <c r="AJ83" s="28">
        <f>'Economist OLD'!AN84</f>
        <v>0</v>
      </c>
      <c r="AK83" s="28">
        <f>'Economist OLD'!AO84</f>
        <v>3000</v>
      </c>
      <c r="AL83" s="28">
        <f>'Economist OLD'!AP84</f>
        <v>0</v>
      </c>
      <c r="AM83" s="28">
        <f>'Economist OLD'!AQ84</f>
        <v>0</v>
      </c>
      <c r="AN83" s="29">
        <v>0.0</v>
      </c>
      <c r="AO83" s="30">
        <f t="shared" si="88"/>
        <v>0.1909090909</v>
      </c>
      <c r="AP83" s="30">
        <f t="shared" ref="AP83:AV83" si="92">AO83</f>
        <v>0.1909090909</v>
      </c>
      <c r="AQ83" s="30">
        <f t="shared" si="92"/>
        <v>0.1909090909</v>
      </c>
      <c r="AR83" s="30">
        <f t="shared" si="92"/>
        <v>0.1909090909</v>
      </c>
      <c r="AS83" s="30">
        <f t="shared" si="92"/>
        <v>0.1909090909</v>
      </c>
      <c r="AT83" s="30">
        <f t="shared" si="92"/>
        <v>0.1909090909</v>
      </c>
      <c r="AU83" s="30">
        <f t="shared" si="92"/>
        <v>0.1909090909</v>
      </c>
      <c r="AV83" s="30">
        <f t="shared" si="92"/>
        <v>0.1909090909</v>
      </c>
      <c r="AW83" s="30">
        <f>L83</f>
        <v>2.1</v>
      </c>
      <c r="AX83" s="29">
        <v>0.0</v>
      </c>
      <c r="AY83" s="30">
        <f>AX83</f>
        <v>0</v>
      </c>
      <c r="AZ83" s="3"/>
      <c r="BA83" s="3"/>
    </row>
    <row r="84">
      <c r="D84" s="18" t="str">
        <f>'Economist OLD'!F85</f>
        <v>Business &amp; Finance (Davos)</v>
      </c>
      <c r="E84" s="4" t="s">
        <v>48</v>
      </c>
      <c r="F84" s="4" t="s">
        <v>48</v>
      </c>
      <c r="G84" s="31"/>
      <c r="I84" s="20">
        <f>'Economist OLD'!S85+P84</f>
        <v>750</v>
      </c>
      <c r="J84" s="32">
        <f>'Economist OLD'!M85</f>
        <v>12000</v>
      </c>
      <c r="K84" s="2">
        <f>'Economist OLD'!Q85</f>
        <v>750</v>
      </c>
      <c r="L84" s="21">
        <f>'Economist OLD'!AW85</f>
        <v>8.4</v>
      </c>
      <c r="M84" s="22">
        <f>'Economist OLD'!AV85</f>
        <v>0.0007</v>
      </c>
      <c r="N84" s="23">
        <v>0.75</v>
      </c>
      <c r="O84" s="32">
        <f>'Economist OLD'!AS85</f>
        <v>445000</v>
      </c>
      <c r="P84" s="25">
        <v>0.0</v>
      </c>
      <c r="Q84" s="26">
        <f>'Economist OLD'!U85</f>
        <v>0</v>
      </c>
      <c r="R84" s="26">
        <f>'Economist OLD'!V85</f>
        <v>0</v>
      </c>
      <c r="S84" s="26">
        <f>'Economist OLD'!W85</f>
        <v>0</v>
      </c>
      <c r="T84" s="26">
        <f>'Economist OLD'!X85</f>
        <v>0</v>
      </c>
      <c r="U84" s="26">
        <f>'Economist OLD'!Y85</f>
        <v>0</v>
      </c>
      <c r="V84" s="26">
        <f>'Economist OLD'!Z85</f>
        <v>0</v>
      </c>
      <c r="W84" s="26">
        <f>'Economist OLD'!AA85</f>
        <v>0</v>
      </c>
      <c r="X84" s="26">
        <f>'Economist OLD'!AB85</f>
        <v>0</v>
      </c>
      <c r="Y84" s="26">
        <f>'Economist OLD'!AC85</f>
        <v>0</v>
      </c>
      <c r="Z84" s="26">
        <f>'Economist OLD'!AD85</f>
        <v>0</v>
      </c>
      <c r="AA84" s="26">
        <f>'Economist OLD'!AE85</f>
        <v>750</v>
      </c>
      <c r="AB84" s="27">
        <v>0.0</v>
      </c>
      <c r="AC84" s="28">
        <f>'Economist OLD'!AG85</f>
        <v>0</v>
      </c>
      <c r="AD84" s="28">
        <f>'Economist OLD'!AH85</f>
        <v>0</v>
      </c>
      <c r="AE84" s="28">
        <f>'Economist OLD'!AI85</f>
        <v>0</v>
      </c>
      <c r="AF84" s="28">
        <f>'Economist OLD'!AJ85</f>
        <v>0</v>
      </c>
      <c r="AG84" s="28">
        <f>'Economist OLD'!AK85</f>
        <v>0</v>
      </c>
      <c r="AH84" s="28">
        <f>'Economist OLD'!AL85</f>
        <v>0</v>
      </c>
      <c r="AI84" s="28">
        <f>'Economist OLD'!AM85</f>
        <v>0</v>
      </c>
      <c r="AJ84" s="28">
        <f>'Economist OLD'!AN85</f>
        <v>0</v>
      </c>
      <c r="AK84" s="28">
        <f>'Economist OLD'!AO85</f>
        <v>0</v>
      </c>
      <c r="AL84" s="28">
        <f>'Economist OLD'!AP85</f>
        <v>0</v>
      </c>
      <c r="AM84" s="28">
        <f>'Economist OLD'!AQ85</f>
        <v>12000</v>
      </c>
      <c r="AN84" s="29">
        <v>0.0</v>
      </c>
      <c r="AO84" s="29">
        <v>0.0</v>
      </c>
      <c r="AP84" s="30">
        <f t="shared" ref="AP84:AX84" si="93">AO84</f>
        <v>0</v>
      </c>
      <c r="AQ84" s="30">
        <f t="shared" si="93"/>
        <v>0</v>
      </c>
      <c r="AR84" s="30">
        <f t="shared" si="93"/>
        <v>0</v>
      </c>
      <c r="AS84" s="30">
        <f t="shared" si="93"/>
        <v>0</v>
      </c>
      <c r="AT84" s="30">
        <f t="shared" si="93"/>
        <v>0</v>
      </c>
      <c r="AU84" s="30">
        <f t="shared" si="93"/>
        <v>0</v>
      </c>
      <c r="AV84" s="30">
        <f t="shared" si="93"/>
        <v>0</v>
      </c>
      <c r="AW84" s="30">
        <f t="shared" si="93"/>
        <v>0</v>
      </c>
      <c r="AX84" s="30">
        <f t="shared" si="93"/>
        <v>0</v>
      </c>
      <c r="AY84" s="30">
        <f>L84</f>
        <v>8.4</v>
      </c>
      <c r="AZ84" s="3"/>
      <c r="BA84" s="3"/>
    </row>
    <row r="85">
      <c r="A85" s="34"/>
      <c r="C85" s="35" t="s">
        <v>49</v>
      </c>
      <c r="D85" s="36" t="str">
        <f>'Economist OLD'!F86</f>
        <v/>
      </c>
      <c r="E85" s="36"/>
      <c r="F85" s="36" t="str">
        <f>'Economist OLD'!I86</f>
        <v/>
      </c>
      <c r="G85" s="37"/>
      <c r="H85" s="38"/>
      <c r="I85" s="38">
        <f t="shared" ref="I85:J85" si="94">SUM(I70:I84)</f>
        <v>27500.00644</v>
      </c>
      <c r="J85" s="48">
        <f t="shared" si="94"/>
        <v>489148.0544</v>
      </c>
      <c r="K85" s="40" t="str">
        <f>'Economist OLD'!Q86</f>
        <v/>
      </c>
      <c r="L85" s="39">
        <f>SUM(L70:L84)</f>
        <v>627.8755247</v>
      </c>
      <c r="M85" s="36"/>
      <c r="N85" s="41"/>
      <c r="O85" s="36"/>
      <c r="P85" s="42"/>
      <c r="Q85" s="42"/>
      <c r="R85" s="42"/>
      <c r="S85" s="42"/>
      <c r="T85" s="42"/>
      <c r="U85" s="42"/>
      <c r="V85" s="42"/>
      <c r="W85" s="42"/>
      <c r="X85" s="42"/>
      <c r="Y85" s="42"/>
      <c r="Z85" s="42"/>
      <c r="AA85" s="42"/>
      <c r="AB85" s="43"/>
      <c r="AC85" s="43"/>
      <c r="AD85" s="43"/>
      <c r="AE85" s="43"/>
      <c r="AF85" s="43"/>
      <c r="AG85" s="43"/>
      <c r="AH85" s="43"/>
      <c r="AI85" s="43"/>
      <c r="AJ85" s="43"/>
      <c r="AK85" s="43"/>
      <c r="AL85" s="43"/>
      <c r="AM85" s="43"/>
      <c r="AN85" s="44"/>
      <c r="AO85" s="44"/>
      <c r="AP85" s="44"/>
      <c r="AQ85" s="44"/>
      <c r="AR85" s="44"/>
      <c r="AS85" s="44"/>
      <c r="AT85" s="44"/>
      <c r="AU85" s="44"/>
      <c r="AV85" s="44"/>
      <c r="AW85" s="44"/>
      <c r="AX85" s="44"/>
      <c r="AY85" s="44"/>
      <c r="AZ85" s="45"/>
      <c r="BA85" s="45"/>
    </row>
    <row r="86">
      <c r="C86" s="17" t="str">
        <f>'Economist OLD'!B86</f>
        <v>APAC</v>
      </c>
      <c r="D86" s="18" t="str">
        <f>'Economist OLD'!F87</f>
        <v> C0Level + Custom audience targeting companies 5,000+</v>
      </c>
      <c r="E86" s="4" t="s">
        <v>30</v>
      </c>
      <c r="F86" s="4" t="s">
        <v>31</v>
      </c>
      <c r="G86" s="31" t="s">
        <v>106</v>
      </c>
      <c r="H86" s="4" t="s">
        <v>107</v>
      </c>
      <c r="I86" s="20">
        <f>'Economist OLD'!S87+P86</f>
        <v>8228.095238</v>
      </c>
      <c r="J86" s="32">
        <f>'Economist OLD'!M87</f>
        <v>165635.221</v>
      </c>
      <c r="K86" s="2">
        <f>'Economist OLD'!Q87</f>
        <v>49.676</v>
      </c>
      <c r="L86" s="21">
        <f>'Economist OLD'!AW87</f>
        <v>115.9446547</v>
      </c>
      <c r="M86" s="22">
        <f>'Economist OLD'!AV87</f>
        <v>0.0007</v>
      </c>
      <c r="N86" s="23">
        <v>0.75</v>
      </c>
      <c r="O86" s="32">
        <f>'Economist OLD'!AS87</f>
        <v>85000</v>
      </c>
      <c r="P86" s="25">
        <v>0.0</v>
      </c>
      <c r="Q86" s="26">
        <f>'Economist OLD'!U87</f>
        <v>824.8464766</v>
      </c>
      <c r="R86" s="26">
        <f>'Economist OLD'!V87</f>
        <v>824.8464766</v>
      </c>
      <c r="S86" s="26">
        <f>'Economist OLD'!W87</f>
        <v>824.8464766</v>
      </c>
      <c r="T86" s="26">
        <f>'Economist OLD'!X87</f>
        <v>824.8464766</v>
      </c>
      <c r="U86" s="26">
        <f>'Economist OLD'!Y87</f>
        <v>824.8464766</v>
      </c>
      <c r="V86" s="26">
        <f>'Economist OLD'!Z87</f>
        <v>824.8464766</v>
      </c>
      <c r="W86" s="26">
        <f>'Economist OLD'!AA87</f>
        <v>723.5679333</v>
      </c>
      <c r="X86" s="26">
        <f>'Economist OLD'!AB87</f>
        <v>824.8464766</v>
      </c>
      <c r="Y86" s="26">
        <f>'Economist OLD'!AC87</f>
        <v>774.2072049</v>
      </c>
      <c r="Z86" s="26">
        <f>'Economist OLD'!AD87</f>
        <v>392.7840365</v>
      </c>
      <c r="AA86" s="26">
        <f>'Economist OLD'!AE87</f>
        <v>563.610727</v>
      </c>
      <c r="AB86" s="27">
        <v>0.0</v>
      </c>
      <c r="AC86" s="28">
        <f>'Economist OLD'!AG87</f>
        <v>16604.52687</v>
      </c>
      <c r="AD86" s="28">
        <f>'Economist OLD'!AH87</f>
        <v>16604.52687</v>
      </c>
      <c r="AE86" s="28">
        <f>'Economist OLD'!AI87</f>
        <v>16604.52687</v>
      </c>
      <c r="AF86" s="28">
        <f>'Economist OLD'!AJ87</f>
        <v>16604.52687</v>
      </c>
      <c r="AG86" s="28">
        <f>'Economist OLD'!AK87</f>
        <v>16604.52687</v>
      </c>
      <c r="AH86" s="28">
        <f>'Economist OLD'!AL87</f>
        <v>16604.52687</v>
      </c>
      <c r="AI86" s="28">
        <f>'Economist OLD'!AM87</f>
        <v>14565.74469</v>
      </c>
      <c r="AJ86" s="28">
        <f>'Economist OLD'!AN87</f>
        <v>16604.52687</v>
      </c>
      <c r="AK86" s="28">
        <f>'Economist OLD'!AO87</f>
        <v>15585.13578</v>
      </c>
      <c r="AL86" s="28">
        <f>'Economist OLD'!AP87</f>
        <v>7906.917556</v>
      </c>
      <c r="AM86" s="28">
        <f>'Economist OLD'!AQ87</f>
        <v>11345.7349</v>
      </c>
      <c r="AN86" s="29">
        <v>0.0</v>
      </c>
      <c r="AO86" s="30">
        <f t="shared" ref="AO86:AO95" si="96">L86/11</f>
        <v>10.54042315</v>
      </c>
      <c r="AP86" s="30">
        <f t="shared" ref="AP86:AY86" si="95">AO86</f>
        <v>10.54042315</v>
      </c>
      <c r="AQ86" s="30">
        <f t="shared" si="95"/>
        <v>10.54042315</v>
      </c>
      <c r="AR86" s="30">
        <f t="shared" si="95"/>
        <v>10.54042315</v>
      </c>
      <c r="AS86" s="30">
        <f t="shared" si="95"/>
        <v>10.54042315</v>
      </c>
      <c r="AT86" s="30">
        <f t="shared" si="95"/>
        <v>10.54042315</v>
      </c>
      <c r="AU86" s="30">
        <f t="shared" si="95"/>
        <v>10.54042315</v>
      </c>
      <c r="AV86" s="30">
        <f t="shared" si="95"/>
        <v>10.54042315</v>
      </c>
      <c r="AW86" s="30">
        <f t="shared" si="95"/>
        <v>10.54042315</v>
      </c>
      <c r="AX86" s="30">
        <f t="shared" si="95"/>
        <v>10.54042315</v>
      </c>
      <c r="AY86" s="30">
        <f t="shared" si="95"/>
        <v>10.54042315</v>
      </c>
      <c r="AZ86" s="3"/>
      <c r="BA86" s="3"/>
    </row>
    <row r="87">
      <c r="D87" s="18" t="str">
        <f>'Economist OLD'!F88</f>
        <v> C0Level + Custom audience targeting companies 5,000+</v>
      </c>
      <c r="E87" s="4" t="s">
        <v>30</v>
      </c>
      <c r="F87" s="18" t="str">
        <f>'Economist OLD'!I88</f>
        <v>300x600</v>
      </c>
      <c r="G87" s="31" t="s">
        <v>108</v>
      </c>
      <c r="H87" s="4" t="s">
        <v>107</v>
      </c>
      <c r="I87" s="20">
        <f>'Economist OLD'!S88+P87</f>
        <v>8371.73</v>
      </c>
      <c r="J87" s="32">
        <f>'Economist OLD'!M88</f>
        <v>199707.2996</v>
      </c>
      <c r="K87" s="2">
        <f>'Economist OLD'!Q88</f>
        <v>41.92</v>
      </c>
      <c r="L87" s="21">
        <f>'Economist OLD'!AW88</f>
        <v>99.85364981</v>
      </c>
      <c r="M87" s="22">
        <f>'Economist OLD'!AV88</f>
        <v>0.0005</v>
      </c>
      <c r="N87" s="23">
        <v>0.75</v>
      </c>
      <c r="O87" s="32">
        <f>'Economist OLD'!AS88</f>
        <v>85000</v>
      </c>
      <c r="P87" s="25">
        <v>0.0</v>
      </c>
      <c r="Q87" s="26">
        <f>'Economist OLD'!U88</f>
        <v>839.2455111</v>
      </c>
      <c r="R87" s="26">
        <f>'Economist OLD'!V88</f>
        <v>839.2455111</v>
      </c>
      <c r="S87" s="26">
        <f>'Economist OLD'!W88</f>
        <v>839.2455111</v>
      </c>
      <c r="T87" s="26">
        <f>'Economist OLD'!X88</f>
        <v>839.2455111</v>
      </c>
      <c r="U87" s="26">
        <f>'Economist OLD'!Y88</f>
        <v>839.2455111</v>
      </c>
      <c r="V87" s="26">
        <f>'Economist OLD'!Z88</f>
        <v>839.2455111</v>
      </c>
      <c r="W87" s="26">
        <f>'Economist OLD'!AA88</f>
        <v>736.1989864</v>
      </c>
      <c r="X87" s="26">
        <f>'Economist OLD'!AB88</f>
        <v>839.2455111</v>
      </c>
      <c r="Y87" s="26">
        <f>'Economist OLD'!AC88</f>
        <v>787.7222487</v>
      </c>
      <c r="Z87" s="26">
        <f>'Economist OLD'!AD88</f>
        <v>399.6407196</v>
      </c>
      <c r="AA87" s="26">
        <f>'Economist OLD'!AE88</f>
        <v>573.4494673</v>
      </c>
      <c r="AB87" s="27">
        <v>0.0</v>
      </c>
      <c r="AC87" s="28">
        <f>'Economist OLD'!AG88</f>
        <v>20020.16964</v>
      </c>
      <c r="AD87" s="28">
        <f>'Economist OLD'!AH88</f>
        <v>20020.16964</v>
      </c>
      <c r="AE87" s="28">
        <f>'Economist OLD'!AI88</f>
        <v>20020.16964</v>
      </c>
      <c r="AF87" s="28">
        <f>'Economist OLD'!AJ88</f>
        <v>20020.16964</v>
      </c>
      <c r="AG87" s="28">
        <f>'Economist OLD'!AK88</f>
        <v>20020.16964</v>
      </c>
      <c r="AH87" s="28">
        <f>'Economist OLD'!AL88</f>
        <v>20020.16964</v>
      </c>
      <c r="AI87" s="28">
        <f>'Economist OLD'!AM88</f>
        <v>17561.99872</v>
      </c>
      <c r="AJ87" s="28">
        <f>'Economist OLD'!AN88</f>
        <v>20020.16964</v>
      </c>
      <c r="AK87" s="28">
        <f>'Economist OLD'!AO88</f>
        <v>18791.08418</v>
      </c>
      <c r="AL87" s="28">
        <f>'Economist OLD'!AP88</f>
        <v>9533.414112</v>
      </c>
      <c r="AM87" s="28">
        <f>'Economist OLD'!AQ88</f>
        <v>13679.61516</v>
      </c>
      <c r="AN87" s="29">
        <v>0.0</v>
      </c>
      <c r="AO87" s="30">
        <f t="shared" si="96"/>
        <v>9.077604528</v>
      </c>
      <c r="AP87" s="30">
        <f t="shared" ref="AP87:AY87" si="97">AO87</f>
        <v>9.077604528</v>
      </c>
      <c r="AQ87" s="30">
        <f t="shared" si="97"/>
        <v>9.077604528</v>
      </c>
      <c r="AR87" s="30">
        <f t="shared" si="97"/>
        <v>9.077604528</v>
      </c>
      <c r="AS87" s="30">
        <f t="shared" si="97"/>
        <v>9.077604528</v>
      </c>
      <c r="AT87" s="30">
        <f t="shared" si="97"/>
        <v>9.077604528</v>
      </c>
      <c r="AU87" s="30">
        <f t="shared" si="97"/>
        <v>9.077604528</v>
      </c>
      <c r="AV87" s="30">
        <f t="shared" si="97"/>
        <v>9.077604528</v>
      </c>
      <c r="AW87" s="30">
        <f t="shared" si="97"/>
        <v>9.077604528</v>
      </c>
      <c r="AX87" s="30">
        <f t="shared" si="97"/>
        <v>9.077604528</v>
      </c>
      <c r="AY87" s="30">
        <f t="shared" si="97"/>
        <v>9.077604528</v>
      </c>
      <c r="AZ87" s="3"/>
      <c r="BA87" s="3"/>
    </row>
    <row r="88">
      <c r="D88" s="18" t="str">
        <f>'Economist OLD'!F89</f>
        <v> C0Level + Custom audience targeting companies 5,000+</v>
      </c>
      <c r="E88" s="4" t="s">
        <v>30</v>
      </c>
      <c r="F88" s="18" t="str">
        <f>'Economist OLD'!I89</f>
        <v>Interscroller</v>
      </c>
      <c r="G88" s="31" t="s">
        <v>109</v>
      </c>
      <c r="H88" s="4" t="s">
        <v>107</v>
      </c>
      <c r="I88" s="20">
        <f>'Economist OLD'!S89+P88</f>
        <v>8775.714286</v>
      </c>
      <c r="J88" s="32">
        <f>'Economist OLD'!M89</f>
        <v>205344.3293</v>
      </c>
      <c r="K88" s="2">
        <f>'Economist OLD'!Q89</f>
        <v>41.92</v>
      </c>
      <c r="L88" s="21">
        <f>'Economist OLD'!AW89</f>
        <v>616.032988</v>
      </c>
      <c r="M88" s="22">
        <f>'Economist OLD'!AV89</f>
        <v>0.003</v>
      </c>
      <c r="N88" s="23">
        <v>0.75</v>
      </c>
      <c r="O88" s="32">
        <f>'Economist OLD'!AS89</f>
        <v>85000</v>
      </c>
      <c r="P88" s="25">
        <v>167.68</v>
      </c>
      <c r="Q88" s="26">
        <f>'Economist OLD'!U89</f>
        <v>862.9344394</v>
      </c>
      <c r="R88" s="26">
        <f>'Economist OLD'!V89</f>
        <v>862.9344394</v>
      </c>
      <c r="S88" s="26">
        <f>'Economist OLD'!W89</f>
        <v>862.9344394</v>
      </c>
      <c r="T88" s="26">
        <f>'Economist OLD'!X89</f>
        <v>862.9344394</v>
      </c>
      <c r="U88" s="26">
        <f>'Economist OLD'!Y89</f>
        <v>862.9344394</v>
      </c>
      <c r="V88" s="26">
        <f>'Economist OLD'!Z89</f>
        <v>862.9344394</v>
      </c>
      <c r="W88" s="26">
        <f>'Economist OLD'!AA89</f>
        <v>756.9792762</v>
      </c>
      <c r="X88" s="26">
        <f>'Economist OLD'!AB89</f>
        <v>862.9344394</v>
      </c>
      <c r="Y88" s="26">
        <f>'Economist OLD'!AC89</f>
        <v>809.9568578</v>
      </c>
      <c r="Z88" s="26">
        <f>'Economist OLD'!AD89</f>
        <v>410.9211616</v>
      </c>
      <c r="AA88" s="26">
        <f>'Economist OLD'!AE89</f>
        <v>589.6359147</v>
      </c>
      <c r="AB88" s="27">
        <v>4000.0</v>
      </c>
      <c r="AC88" s="28">
        <f>'Economist OLD'!AG89</f>
        <v>20585.26811</v>
      </c>
      <c r="AD88" s="28">
        <f>'Economist OLD'!AH89</f>
        <v>20585.26811</v>
      </c>
      <c r="AE88" s="28">
        <f>'Economist OLD'!AI89</f>
        <v>20585.26811</v>
      </c>
      <c r="AF88" s="28">
        <f>'Economist OLD'!AJ89</f>
        <v>20585.26811</v>
      </c>
      <c r="AG88" s="28">
        <f>'Economist OLD'!AK89</f>
        <v>20585.26811</v>
      </c>
      <c r="AH88" s="28">
        <f>'Economist OLD'!AL89</f>
        <v>20585.26811</v>
      </c>
      <c r="AI88" s="28">
        <f>'Economist OLD'!AM89</f>
        <v>18057.71174</v>
      </c>
      <c r="AJ88" s="28">
        <f>'Economist OLD'!AN89</f>
        <v>20585.26811</v>
      </c>
      <c r="AK88" s="28">
        <f>'Economist OLD'!AO89</f>
        <v>19321.48993</v>
      </c>
      <c r="AL88" s="28">
        <f>'Economist OLD'!AP89</f>
        <v>9802.508626</v>
      </c>
      <c r="AM88" s="28">
        <f>'Economist OLD'!AQ89</f>
        <v>14065.74224</v>
      </c>
      <c r="AN88" s="29">
        <v>12.0</v>
      </c>
      <c r="AO88" s="30">
        <f t="shared" si="96"/>
        <v>56.00299891</v>
      </c>
      <c r="AP88" s="30">
        <f t="shared" ref="AP88:AY88" si="98">AO88</f>
        <v>56.00299891</v>
      </c>
      <c r="AQ88" s="30">
        <f t="shared" si="98"/>
        <v>56.00299891</v>
      </c>
      <c r="AR88" s="30">
        <f t="shared" si="98"/>
        <v>56.00299891</v>
      </c>
      <c r="AS88" s="30">
        <f t="shared" si="98"/>
        <v>56.00299891</v>
      </c>
      <c r="AT88" s="30">
        <f t="shared" si="98"/>
        <v>56.00299891</v>
      </c>
      <c r="AU88" s="30">
        <f t="shared" si="98"/>
        <v>56.00299891</v>
      </c>
      <c r="AV88" s="30">
        <f t="shared" si="98"/>
        <v>56.00299891</v>
      </c>
      <c r="AW88" s="30">
        <f t="shared" si="98"/>
        <v>56.00299891</v>
      </c>
      <c r="AX88" s="30">
        <f t="shared" si="98"/>
        <v>56.00299891</v>
      </c>
      <c r="AY88" s="30">
        <f t="shared" si="98"/>
        <v>56.00299891</v>
      </c>
      <c r="AZ88" s="3"/>
      <c r="BA88" s="3"/>
    </row>
    <row r="89">
      <c r="D89" s="18" t="str">
        <f>'Economist OLD'!F90</f>
        <v>C0Level + ESG articles and content</v>
      </c>
      <c r="E89" s="4" t="s">
        <v>36</v>
      </c>
      <c r="F89" s="4" t="s">
        <v>31</v>
      </c>
      <c r="G89" s="31" t="s">
        <v>110</v>
      </c>
      <c r="H89" s="4" t="s">
        <v>111</v>
      </c>
      <c r="I89" s="20">
        <f>'Economist OLD'!S90+P89</f>
        <v>4309.52381</v>
      </c>
      <c r="J89" s="32">
        <f>'Economist OLD'!M90</f>
        <v>97170.77361</v>
      </c>
      <c r="K89" s="2">
        <f>'Economist OLD'!Q90</f>
        <v>44.35</v>
      </c>
      <c r="L89" s="21">
        <f>'Economist OLD'!AW90</f>
        <v>68.01954153</v>
      </c>
      <c r="M89" s="22">
        <f>'Economist OLD'!AV90</f>
        <v>0.0007</v>
      </c>
      <c r="N89" s="23">
        <v>0.75</v>
      </c>
      <c r="O89" s="32">
        <f>'Economist OLD'!AS90</f>
        <v>1220000</v>
      </c>
      <c r="P89" s="25">
        <v>0.0</v>
      </c>
      <c r="Q89" s="26">
        <f>'Economist OLD'!U90</f>
        <v>432.0192496</v>
      </c>
      <c r="R89" s="26">
        <f>'Economist OLD'!V90</f>
        <v>432.0192496</v>
      </c>
      <c r="S89" s="26">
        <f>'Economist OLD'!W90</f>
        <v>432.0192496</v>
      </c>
      <c r="T89" s="26">
        <f>'Economist OLD'!X90</f>
        <v>432.0192496</v>
      </c>
      <c r="U89" s="26">
        <f>'Economist OLD'!Y90</f>
        <v>432.0192496</v>
      </c>
      <c r="V89" s="26">
        <f>'Economist OLD'!Z90</f>
        <v>432.0192496</v>
      </c>
      <c r="W89" s="26">
        <f>'Economist OLD'!AA90</f>
        <v>378.9738871</v>
      </c>
      <c r="X89" s="26">
        <f>'Economist OLD'!AB90</f>
        <v>432.0192496</v>
      </c>
      <c r="Y89" s="26">
        <f>'Economist OLD'!AC90</f>
        <v>405.4965684</v>
      </c>
      <c r="Z89" s="26">
        <f>'Economist OLD'!AD90</f>
        <v>205.7234522</v>
      </c>
      <c r="AA89" s="26">
        <f>'Economist OLD'!AE90</f>
        <v>295.1951548</v>
      </c>
      <c r="AB89" s="27">
        <v>0.0</v>
      </c>
      <c r="AC89" s="28">
        <f>'Economist OLD'!AG90</f>
        <v>9741.133023</v>
      </c>
      <c r="AD89" s="28">
        <f>'Economist OLD'!AH90</f>
        <v>9741.133023</v>
      </c>
      <c r="AE89" s="28">
        <f>'Economist OLD'!AI90</f>
        <v>9741.133023</v>
      </c>
      <c r="AF89" s="28">
        <f>'Economist OLD'!AJ90</f>
        <v>9741.133023</v>
      </c>
      <c r="AG89" s="28">
        <f>'Economist OLD'!AK90</f>
        <v>9741.133023</v>
      </c>
      <c r="AH89" s="28">
        <f>'Economist OLD'!AL90</f>
        <v>9741.133023</v>
      </c>
      <c r="AI89" s="28">
        <f>'Economist OLD'!AM90</f>
        <v>8545.070736</v>
      </c>
      <c r="AJ89" s="28">
        <f>'Economist OLD'!AN90</f>
        <v>9741.133023</v>
      </c>
      <c r="AK89" s="28">
        <f>'Economist OLD'!AO90</f>
        <v>9143.10188</v>
      </c>
      <c r="AL89" s="28">
        <f>'Economist OLD'!AP90</f>
        <v>4638.634773</v>
      </c>
      <c r="AM89" s="28">
        <f>'Economist OLD'!AQ90</f>
        <v>6656.035057</v>
      </c>
      <c r="AN89" s="29">
        <v>0.0</v>
      </c>
      <c r="AO89" s="30">
        <f t="shared" si="96"/>
        <v>6.183594684</v>
      </c>
      <c r="AP89" s="30">
        <f t="shared" ref="AP89:AY89" si="99">AO89</f>
        <v>6.183594684</v>
      </c>
      <c r="AQ89" s="30">
        <f t="shared" si="99"/>
        <v>6.183594684</v>
      </c>
      <c r="AR89" s="30">
        <f t="shared" si="99"/>
        <v>6.183594684</v>
      </c>
      <c r="AS89" s="30">
        <f t="shared" si="99"/>
        <v>6.183594684</v>
      </c>
      <c r="AT89" s="30">
        <f t="shared" si="99"/>
        <v>6.183594684</v>
      </c>
      <c r="AU89" s="30">
        <f t="shared" si="99"/>
        <v>6.183594684</v>
      </c>
      <c r="AV89" s="30">
        <f t="shared" si="99"/>
        <v>6.183594684</v>
      </c>
      <c r="AW89" s="30">
        <f t="shared" si="99"/>
        <v>6.183594684</v>
      </c>
      <c r="AX89" s="30">
        <f t="shared" si="99"/>
        <v>6.183594684</v>
      </c>
      <c r="AY89" s="30">
        <f t="shared" si="99"/>
        <v>6.183594684</v>
      </c>
      <c r="AZ89" s="3"/>
      <c r="BA89" s="3"/>
    </row>
    <row r="90">
      <c r="D90" s="18" t="str">
        <f>'Economist OLD'!F91</f>
        <v>C0Level + ESG articles and content</v>
      </c>
      <c r="E90" s="4" t="s">
        <v>36</v>
      </c>
      <c r="F90" s="18" t="str">
        <f>'Economist OLD'!I91</f>
        <v>300x600</v>
      </c>
      <c r="G90" s="31" t="s">
        <v>112</v>
      </c>
      <c r="H90" s="4" t="s">
        <v>111</v>
      </c>
      <c r="I90" s="20">
        <f>'Economist OLD'!S91+P90</f>
        <v>1942.855372</v>
      </c>
      <c r="J90" s="32">
        <f>'Economist OLD'!M91</f>
        <v>40630.74861</v>
      </c>
      <c r="K90" s="2">
        <f>'Economist OLD'!Q91</f>
        <v>37.9</v>
      </c>
      <c r="L90" s="21">
        <f>'Economist OLD'!AW91</f>
        <v>20.3153743</v>
      </c>
      <c r="M90" s="22">
        <f>'Economist OLD'!AV91</f>
        <v>0.0005</v>
      </c>
      <c r="N90" s="23">
        <v>0.75</v>
      </c>
      <c r="O90" s="32">
        <f>'Economist OLD'!AS91</f>
        <v>1220000</v>
      </c>
      <c r="P90" s="25">
        <v>402.95</v>
      </c>
      <c r="Q90" s="26">
        <f>'Economist OLD'!U91</f>
        <v>154.3717572</v>
      </c>
      <c r="R90" s="26">
        <f>'Economist OLD'!V91</f>
        <v>154.3717572</v>
      </c>
      <c r="S90" s="26">
        <f>'Economist OLD'!W91</f>
        <v>154.3717572</v>
      </c>
      <c r="T90" s="26">
        <f>'Economist OLD'!X91</f>
        <v>154.3717572</v>
      </c>
      <c r="U90" s="26">
        <f>'Economist OLD'!Y91</f>
        <v>154.3717572</v>
      </c>
      <c r="V90" s="26">
        <f>'Economist OLD'!Z91</f>
        <v>154.3717572</v>
      </c>
      <c r="W90" s="26">
        <f>'Economist OLD'!AA91</f>
        <v>135.4172643</v>
      </c>
      <c r="X90" s="26">
        <f>'Economist OLD'!AB91</f>
        <v>154.3717572</v>
      </c>
      <c r="Y90" s="26">
        <f>'Economist OLD'!AC91</f>
        <v>144.8945108</v>
      </c>
      <c r="Z90" s="26">
        <f>'Economist OLD'!AD91</f>
        <v>73.51036059</v>
      </c>
      <c r="AA90" s="26">
        <f>'Economist OLD'!AE91</f>
        <v>105.4809359</v>
      </c>
      <c r="AB90" s="27">
        <v>10632.0</v>
      </c>
      <c r="AC90" s="28">
        <f>'Economist OLD'!AG91</f>
        <v>4073.133436</v>
      </c>
      <c r="AD90" s="28">
        <f>'Economist OLD'!AH91</f>
        <v>4073.133436</v>
      </c>
      <c r="AE90" s="28">
        <f>'Economist OLD'!AI91</f>
        <v>4073.133436</v>
      </c>
      <c r="AF90" s="28">
        <f>'Economist OLD'!AJ91</f>
        <v>4073.133436</v>
      </c>
      <c r="AG90" s="28">
        <f>'Economist OLD'!AK91</f>
        <v>4073.133436</v>
      </c>
      <c r="AH90" s="28">
        <f>'Economist OLD'!AL91</f>
        <v>4073.133436</v>
      </c>
      <c r="AI90" s="28">
        <f>'Economist OLD'!AM91</f>
        <v>3573.014889</v>
      </c>
      <c r="AJ90" s="28">
        <f>'Economist OLD'!AN91</f>
        <v>4073.133436</v>
      </c>
      <c r="AK90" s="28">
        <f>'Economist OLD'!AO91</f>
        <v>3823.074163</v>
      </c>
      <c r="AL90" s="28">
        <f>'Economist OLD'!AP91</f>
        <v>1939.587351</v>
      </c>
      <c r="AM90" s="28">
        <f>'Economist OLD'!AQ91</f>
        <v>2783.13815</v>
      </c>
      <c r="AN90" s="29">
        <v>5.0</v>
      </c>
      <c r="AO90" s="30">
        <f t="shared" si="96"/>
        <v>1.846852209</v>
      </c>
      <c r="AP90" s="30">
        <f t="shared" ref="AP90:AY90" si="100">AO90</f>
        <v>1.846852209</v>
      </c>
      <c r="AQ90" s="30">
        <f t="shared" si="100"/>
        <v>1.846852209</v>
      </c>
      <c r="AR90" s="30">
        <f t="shared" si="100"/>
        <v>1.846852209</v>
      </c>
      <c r="AS90" s="30">
        <f t="shared" si="100"/>
        <v>1.846852209</v>
      </c>
      <c r="AT90" s="30">
        <f t="shared" si="100"/>
        <v>1.846852209</v>
      </c>
      <c r="AU90" s="30">
        <f t="shared" si="100"/>
        <v>1.846852209</v>
      </c>
      <c r="AV90" s="30">
        <f t="shared" si="100"/>
        <v>1.846852209</v>
      </c>
      <c r="AW90" s="30">
        <f t="shared" si="100"/>
        <v>1.846852209</v>
      </c>
      <c r="AX90" s="30">
        <f t="shared" si="100"/>
        <v>1.846852209</v>
      </c>
      <c r="AY90" s="30">
        <f t="shared" si="100"/>
        <v>1.846852209</v>
      </c>
      <c r="AZ90" s="3"/>
      <c r="BA90" s="3"/>
    </row>
    <row r="91">
      <c r="D91" s="18" t="str">
        <f>'Economist OLD'!F92</f>
        <v>C0Level + ESG articles and content</v>
      </c>
      <c r="E91" s="4" t="s">
        <v>36</v>
      </c>
      <c r="F91" s="18" t="str">
        <f>'Economist OLD'!I92</f>
        <v>Interscroller</v>
      </c>
      <c r="G91" s="31" t="s">
        <v>113</v>
      </c>
      <c r="H91" s="4" t="s">
        <v>111</v>
      </c>
      <c r="I91" s="20">
        <f>'Economist OLD'!S92+P91</f>
        <v>4309.521671</v>
      </c>
      <c r="J91" s="32">
        <f>'Economist OLD'!M92</f>
        <v>104847.2736</v>
      </c>
      <c r="K91" s="2">
        <f>'Economist OLD'!Q92</f>
        <v>37.9</v>
      </c>
      <c r="L91" s="21">
        <f>'Economist OLD'!AW92</f>
        <v>314.5418209</v>
      </c>
      <c r="M91" s="22">
        <f>'Economist OLD'!AV92</f>
        <v>0.003</v>
      </c>
      <c r="N91" s="23">
        <v>0.75</v>
      </c>
      <c r="O91" s="32">
        <f>'Economist OLD'!AS92</f>
        <v>1220000</v>
      </c>
      <c r="P91" s="25">
        <v>335.81</v>
      </c>
      <c r="Q91" s="26">
        <f>'Economist OLD'!U92</f>
        <v>398.3549019</v>
      </c>
      <c r="R91" s="26">
        <f>'Economist OLD'!V92</f>
        <v>398.3549019</v>
      </c>
      <c r="S91" s="26">
        <f>'Economist OLD'!W92</f>
        <v>398.3549019</v>
      </c>
      <c r="T91" s="26">
        <f>'Economist OLD'!X92</f>
        <v>398.3549019</v>
      </c>
      <c r="U91" s="26">
        <f>'Economist OLD'!Y92</f>
        <v>398.3549019</v>
      </c>
      <c r="V91" s="26">
        <f>'Economist OLD'!Z92</f>
        <v>398.3549019</v>
      </c>
      <c r="W91" s="26">
        <f>'Economist OLD'!AA92</f>
        <v>349.4430069</v>
      </c>
      <c r="X91" s="26">
        <f>'Economist OLD'!AB92</f>
        <v>398.3549019</v>
      </c>
      <c r="Y91" s="26">
        <f>'Economist OLD'!AC92</f>
        <v>373.8989544</v>
      </c>
      <c r="Z91" s="26">
        <f>'Economist OLD'!AD92</f>
        <v>189.6928104</v>
      </c>
      <c r="AA91" s="26">
        <f>'Economist OLD'!AE92</f>
        <v>272.1925864</v>
      </c>
      <c r="AB91" s="27">
        <v>8860.0</v>
      </c>
      <c r="AC91" s="28">
        <f>'Economist OLD'!AG92</f>
        <v>10510.68343</v>
      </c>
      <c r="AD91" s="28">
        <f>'Economist OLD'!AH92</f>
        <v>10510.68343</v>
      </c>
      <c r="AE91" s="28">
        <f>'Economist OLD'!AI92</f>
        <v>10510.68343</v>
      </c>
      <c r="AF91" s="28">
        <f>'Economist OLD'!AJ92</f>
        <v>10510.68343</v>
      </c>
      <c r="AG91" s="28">
        <f>'Economist OLD'!AK92</f>
        <v>10510.68343</v>
      </c>
      <c r="AH91" s="28">
        <f>'Economist OLD'!AL92</f>
        <v>10510.68343</v>
      </c>
      <c r="AI91" s="28">
        <f>'Economist OLD'!AM92</f>
        <v>9220.132109</v>
      </c>
      <c r="AJ91" s="28">
        <f>'Economist OLD'!AN92</f>
        <v>10510.68343</v>
      </c>
      <c r="AK91" s="28">
        <f>'Economist OLD'!AO92</f>
        <v>9865.407768</v>
      </c>
      <c r="AL91" s="28">
        <f>'Economist OLD'!AP92</f>
        <v>5005.087346</v>
      </c>
      <c r="AM91" s="28">
        <f>'Economist OLD'!AQ92</f>
        <v>7181.862437</v>
      </c>
      <c r="AN91" s="29">
        <v>27.0</v>
      </c>
      <c r="AO91" s="30">
        <f t="shared" si="96"/>
        <v>28.59471099</v>
      </c>
      <c r="AP91" s="30">
        <f t="shared" ref="AP91:AY91" si="101">AO91</f>
        <v>28.59471099</v>
      </c>
      <c r="AQ91" s="30">
        <f t="shared" si="101"/>
        <v>28.59471099</v>
      </c>
      <c r="AR91" s="30">
        <f t="shared" si="101"/>
        <v>28.59471099</v>
      </c>
      <c r="AS91" s="30">
        <f t="shared" si="101"/>
        <v>28.59471099</v>
      </c>
      <c r="AT91" s="30">
        <f t="shared" si="101"/>
        <v>28.59471099</v>
      </c>
      <c r="AU91" s="30">
        <f t="shared" si="101"/>
        <v>28.59471099</v>
      </c>
      <c r="AV91" s="30">
        <f t="shared" si="101"/>
        <v>28.59471099</v>
      </c>
      <c r="AW91" s="30">
        <f t="shared" si="101"/>
        <v>28.59471099</v>
      </c>
      <c r="AX91" s="30">
        <f t="shared" si="101"/>
        <v>28.59471099</v>
      </c>
      <c r="AY91" s="30">
        <f t="shared" si="101"/>
        <v>28.59471099</v>
      </c>
      <c r="AZ91" s="3"/>
      <c r="BA91" s="3"/>
    </row>
    <row r="92">
      <c r="D92" s="18" t="str">
        <f>'Economist OLD'!F93</f>
        <v>Economist Subscribers</v>
      </c>
      <c r="E92" s="4" t="s">
        <v>41</v>
      </c>
      <c r="F92" s="4" t="s">
        <v>31</v>
      </c>
      <c r="G92" s="31" t="s">
        <v>114</v>
      </c>
      <c r="H92" s="4" t="s">
        <v>115</v>
      </c>
      <c r="I92" s="20">
        <f>'Economist OLD'!S93+P92</f>
        <v>18894.75951</v>
      </c>
      <c r="J92" s="32">
        <f>'Economist OLD'!M93</f>
        <v>380359.9224</v>
      </c>
      <c r="K92" s="2">
        <f>'Economist OLD'!Q93</f>
        <v>49.676</v>
      </c>
      <c r="L92" s="21">
        <f>'Economist OLD'!AW93</f>
        <v>266.2519457</v>
      </c>
      <c r="M92" s="22">
        <f>'Economist OLD'!AV93</f>
        <v>0.0007</v>
      </c>
      <c r="N92" s="23">
        <v>0.75</v>
      </c>
      <c r="O92" s="32">
        <f>'Economist OLD'!AS93</f>
        <v>89000</v>
      </c>
      <c r="P92" s="25">
        <v>0.0</v>
      </c>
      <c r="Q92" s="26">
        <f>'Economist OLD'!U93</f>
        <v>1894.15355</v>
      </c>
      <c r="R92" s="26">
        <f>'Economist OLD'!V93</f>
        <v>1894.15355</v>
      </c>
      <c r="S92" s="26">
        <f>'Economist OLD'!W93</f>
        <v>1894.15355</v>
      </c>
      <c r="T92" s="26">
        <f>'Economist OLD'!X93</f>
        <v>1894.15355</v>
      </c>
      <c r="U92" s="26">
        <f>'Economist OLD'!Y93</f>
        <v>1894.15355</v>
      </c>
      <c r="V92" s="26">
        <f>'Economist OLD'!Z93</f>
        <v>1894.15355</v>
      </c>
      <c r="W92" s="26">
        <f>'Economist OLD'!AA93</f>
        <v>1661.580437</v>
      </c>
      <c r="X92" s="26">
        <f>'Economist OLD'!AB93</f>
        <v>1894.15355</v>
      </c>
      <c r="Y92" s="26">
        <f>'Economist OLD'!AC93</f>
        <v>1777.866994</v>
      </c>
      <c r="Z92" s="26">
        <f>'Economist OLD'!AD93</f>
        <v>901.977881</v>
      </c>
      <c r="AA92" s="26">
        <f>'Economist OLD'!AE93</f>
        <v>1294.259344</v>
      </c>
      <c r="AB92" s="27">
        <v>0.0</v>
      </c>
      <c r="AC92" s="28">
        <f>'Economist OLD'!AG93</f>
        <v>38130.1544</v>
      </c>
      <c r="AD92" s="28">
        <f>'Economist OLD'!AH93</f>
        <v>38130.1544</v>
      </c>
      <c r="AE92" s="28">
        <f>'Economist OLD'!AI93</f>
        <v>38130.1544</v>
      </c>
      <c r="AF92" s="28">
        <f>'Economist OLD'!AJ93</f>
        <v>38130.1544</v>
      </c>
      <c r="AG92" s="28">
        <f>'Economist OLD'!AK93</f>
        <v>38130.1544</v>
      </c>
      <c r="AH92" s="28">
        <f>'Economist OLD'!AL93</f>
        <v>38130.1544</v>
      </c>
      <c r="AI92" s="28">
        <f>'Economist OLD'!AM93</f>
        <v>33448.35408</v>
      </c>
      <c r="AJ92" s="28">
        <f>'Economist OLD'!AN93</f>
        <v>38130.1544</v>
      </c>
      <c r="AK92" s="28">
        <f>'Economist OLD'!AO93</f>
        <v>35789.25424</v>
      </c>
      <c r="AL92" s="28">
        <f>'Economist OLD'!AP93</f>
        <v>18157.21638</v>
      </c>
      <c r="AM92" s="28">
        <f>'Economist OLD'!AQ93</f>
        <v>26054.0169</v>
      </c>
      <c r="AN92" s="29">
        <v>0.0</v>
      </c>
      <c r="AO92" s="30">
        <f t="shared" si="96"/>
        <v>24.20472234</v>
      </c>
      <c r="AP92" s="30">
        <f t="shared" ref="AP92:AY92" si="102">AO92</f>
        <v>24.20472234</v>
      </c>
      <c r="AQ92" s="30">
        <f t="shared" si="102"/>
        <v>24.20472234</v>
      </c>
      <c r="AR92" s="30">
        <f t="shared" si="102"/>
        <v>24.20472234</v>
      </c>
      <c r="AS92" s="30">
        <f t="shared" si="102"/>
        <v>24.20472234</v>
      </c>
      <c r="AT92" s="30">
        <f t="shared" si="102"/>
        <v>24.20472234</v>
      </c>
      <c r="AU92" s="30">
        <f t="shared" si="102"/>
        <v>24.20472234</v>
      </c>
      <c r="AV92" s="30">
        <f t="shared" si="102"/>
        <v>24.20472234</v>
      </c>
      <c r="AW92" s="30">
        <f t="shared" si="102"/>
        <v>24.20472234</v>
      </c>
      <c r="AX92" s="30">
        <f t="shared" si="102"/>
        <v>24.20472234</v>
      </c>
      <c r="AY92" s="30">
        <f t="shared" si="102"/>
        <v>24.20472234</v>
      </c>
      <c r="AZ92" s="3"/>
      <c r="BA92" s="3"/>
    </row>
    <row r="93">
      <c r="D93" s="18" t="str">
        <f>'Economist OLD'!F94</f>
        <v>Economist Subscribers</v>
      </c>
      <c r="E93" s="4" t="s">
        <v>41</v>
      </c>
      <c r="F93" s="18" t="str">
        <f>'Economist OLD'!I94</f>
        <v>300x600</v>
      </c>
      <c r="G93" s="31" t="s">
        <v>116</v>
      </c>
      <c r="H93" s="4" t="s">
        <v>115</v>
      </c>
      <c r="I93" s="20">
        <f>'Economist OLD'!S94+P93</f>
        <v>16472.37598</v>
      </c>
      <c r="J93" s="32">
        <f>'Economist OLD'!M94</f>
        <v>362684.5415</v>
      </c>
      <c r="K93" s="2">
        <f>'Economist OLD'!Q94</f>
        <v>41.92</v>
      </c>
      <c r="L93" s="21">
        <f>'Economist OLD'!AW94</f>
        <v>181.3422707</v>
      </c>
      <c r="M93" s="22">
        <f>'Economist OLD'!AV94</f>
        <v>0.0005</v>
      </c>
      <c r="N93" s="23">
        <v>0.75</v>
      </c>
      <c r="O93" s="32">
        <f>'Economist OLD'!AS94</f>
        <v>89000</v>
      </c>
      <c r="P93" s="25">
        <v>1268.64</v>
      </c>
      <c r="Q93" s="26">
        <f>'Economist OLD'!U94</f>
        <v>1524.137445</v>
      </c>
      <c r="R93" s="26">
        <f>'Economist OLD'!V94</f>
        <v>1524.137445</v>
      </c>
      <c r="S93" s="26">
        <f>'Economist OLD'!W94</f>
        <v>1524.137445</v>
      </c>
      <c r="T93" s="26">
        <f>'Economist OLD'!X94</f>
        <v>1524.137445</v>
      </c>
      <c r="U93" s="26">
        <f>'Economist OLD'!Y94</f>
        <v>1524.137445</v>
      </c>
      <c r="V93" s="26">
        <f>'Economist OLD'!Z94</f>
        <v>1524.137445</v>
      </c>
      <c r="W93" s="26">
        <f>'Economist OLD'!AA94</f>
        <v>1336.996656</v>
      </c>
      <c r="X93" s="26">
        <f>'Economist OLD'!AB94</f>
        <v>1524.137445</v>
      </c>
      <c r="Y93" s="26">
        <f>'Economist OLD'!AC94</f>
        <v>1430.567051</v>
      </c>
      <c r="Z93" s="26">
        <f>'Economist OLD'!AD94</f>
        <v>725.7797357</v>
      </c>
      <c r="AA93" s="26">
        <f>'Economist OLD'!AE94</f>
        <v>1041.430421</v>
      </c>
      <c r="AB93" s="27">
        <v>30263.0</v>
      </c>
      <c r="AC93" s="28">
        <f>'Economist OLD'!AG94</f>
        <v>36358.24058</v>
      </c>
      <c r="AD93" s="28">
        <f>'Economist OLD'!AH94</f>
        <v>36358.24058</v>
      </c>
      <c r="AE93" s="28">
        <f>'Economist OLD'!AI94</f>
        <v>36358.24058</v>
      </c>
      <c r="AF93" s="28">
        <f>'Economist OLD'!AJ94</f>
        <v>36358.24058</v>
      </c>
      <c r="AG93" s="28">
        <f>'Economist OLD'!AK94</f>
        <v>36358.24058</v>
      </c>
      <c r="AH93" s="28">
        <f>'Economist OLD'!AL94</f>
        <v>36358.24058</v>
      </c>
      <c r="AI93" s="28">
        <f>'Economist OLD'!AM94</f>
        <v>31894.0042</v>
      </c>
      <c r="AJ93" s="28">
        <f>'Economist OLD'!AN94</f>
        <v>36358.24058</v>
      </c>
      <c r="AK93" s="28">
        <f>'Economist OLD'!AO94</f>
        <v>34126.12239</v>
      </c>
      <c r="AL93" s="28">
        <f>'Economist OLD'!AP94</f>
        <v>17313.44789</v>
      </c>
      <c r="AM93" s="28">
        <f>'Economist OLD'!AQ94</f>
        <v>24843.28294</v>
      </c>
      <c r="AN93" s="29">
        <v>15.0</v>
      </c>
      <c r="AO93" s="30">
        <f t="shared" si="96"/>
        <v>16.48566098</v>
      </c>
      <c r="AP93" s="30">
        <f t="shared" ref="AP93:AY93" si="103">AO93</f>
        <v>16.48566098</v>
      </c>
      <c r="AQ93" s="30">
        <f t="shared" si="103"/>
        <v>16.48566098</v>
      </c>
      <c r="AR93" s="30">
        <f t="shared" si="103"/>
        <v>16.48566098</v>
      </c>
      <c r="AS93" s="30">
        <f t="shared" si="103"/>
        <v>16.48566098</v>
      </c>
      <c r="AT93" s="30">
        <f t="shared" si="103"/>
        <v>16.48566098</v>
      </c>
      <c r="AU93" s="30">
        <f t="shared" si="103"/>
        <v>16.48566098</v>
      </c>
      <c r="AV93" s="30">
        <f t="shared" si="103"/>
        <v>16.48566098</v>
      </c>
      <c r="AW93" s="30">
        <f t="shared" si="103"/>
        <v>16.48566098</v>
      </c>
      <c r="AX93" s="30">
        <f t="shared" si="103"/>
        <v>16.48566098</v>
      </c>
      <c r="AY93" s="30">
        <f t="shared" si="103"/>
        <v>16.48566098</v>
      </c>
      <c r="AZ93" s="3"/>
      <c r="BA93" s="3"/>
    </row>
    <row r="94">
      <c r="D94" s="18" t="str">
        <f>'Economist OLD'!F95</f>
        <v>Economist Subscribers</v>
      </c>
      <c r="E94" s="4" t="s">
        <v>41</v>
      </c>
      <c r="F94" s="18" t="str">
        <f>'Economist OLD'!I95</f>
        <v>Interscroller</v>
      </c>
      <c r="G94" s="31" t="s">
        <v>117</v>
      </c>
      <c r="H94" s="4" t="s">
        <v>115</v>
      </c>
      <c r="I94" s="20">
        <f>'Economist OLD'!S95+P94</f>
        <v>18430.00149</v>
      </c>
      <c r="J94" s="32">
        <f>'Economist OLD'!M95</f>
        <v>409646.9821</v>
      </c>
      <c r="K94" s="2">
        <f>'Economist OLD'!Q95</f>
        <v>41.92</v>
      </c>
      <c r="L94" s="21">
        <f>'Economist OLD'!AW95</f>
        <v>1228.940946</v>
      </c>
      <c r="M94" s="22">
        <f>'Economist OLD'!AV95</f>
        <v>0.003</v>
      </c>
      <c r="N94" s="23">
        <v>0.75</v>
      </c>
      <c r="O94" s="32">
        <f>'Economist OLD'!AS95</f>
        <v>89000</v>
      </c>
      <c r="P94" s="25">
        <v>1257.6</v>
      </c>
      <c r="Q94" s="26">
        <f>'Economist OLD'!U95</f>
        <v>1721.49136</v>
      </c>
      <c r="R94" s="26">
        <f>'Economist OLD'!V95</f>
        <v>1721.49136</v>
      </c>
      <c r="S94" s="26">
        <f>'Economist OLD'!W95</f>
        <v>1721.49136</v>
      </c>
      <c r="T94" s="26">
        <f>'Economist OLD'!X95</f>
        <v>1721.49136</v>
      </c>
      <c r="U94" s="26">
        <f>'Economist OLD'!Y95</f>
        <v>1721.49136</v>
      </c>
      <c r="V94" s="26">
        <f>'Economist OLD'!Z95</f>
        <v>1721.49136</v>
      </c>
      <c r="W94" s="26">
        <f>'Economist OLD'!AA95</f>
        <v>1510.118526</v>
      </c>
      <c r="X94" s="26">
        <f>'Economist OLD'!AB95</f>
        <v>1721.49136</v>
      </c>
      <c r="Y94" s="26">
        <f>'Economist OLD'!AC95</f>
        <v>1615.804943</v>
      </c>
      <c r="Z94" s="26">
        <f>'Economist OLD'!AD95</f>
        <v>819.7577907</v>
      </c>
      <c r="AA94" s="26">
        <f>'Economist OLD'!AE95</f>
        <v>1176.280707</v>
      </c>
      <c r="AB94" s="27">
        <v>30000.0</v>
      </c>
      <c r="AC94" s="28">
        <f>'Economist OLD'!AG95</f>
        <v>41066.1107</v>
      </c>
      <c r="AD94" s="28">
        <f>'Economist OLD'!AH95</f>
        <v>41066.1107</v>
      </c>
      <c r="AE94" s="28">
        <f>'Economist OLD'!AI95</f>
        <v>41066.1107</v>
      </c>
      <c r="AF94" s="28">
        <f>'Economist OLD'!AJ95</f>
        <v>41066.1107</v>
      </c>
      <c r="AG94" s="28">
        <f>'Economist OLD'!AK95</f>
        <v>41066.1107</v>
      </c>
      <c r="AH94" s="28">
        <f>'Economist OLD'!AL95</f>
        <v>41066.1107</v>
      </c>
      <c r="AI94" s="28">
        <f>'Economist OLD'!AM95</f>
        <v>36023.81981</v>
      </c>
      <c r="AJ94" s="28">
        <f>'Economist OLD'!AN95</f>
        <v>41066.1107</v>
      </c>
      <c r="AK94" s="28">
        <f>'Economist OLD'!AO95</f>
        <v>38544.96525</v>
      </c>
      <c r="AL94" s="28">
        <f>'Economist OLD'!AP95</f>
        <v>19555.29081</v>
      </c>
      <c r="AM94" s="28">
        <f>'Economist OLD'!AQ95</f>
        <v>28060.13138</v>
      </c>
      <c r="AN94" s="29">
        <v>90.0</v>
      </c>
      <c r="AO94" s="30">
        <f t="shared" si="96"/>
        <v>111.7219042</v>
      </c>
      <c r="AP94" s="30">
        <f t="shared" ref="AP94:AY94" si="104">AO94</f>
        <v>111.7219042</v>
      </c>
      <c r="AQ94" s="30">
        <f t="shared" si="104"/>
        <v>111.7219042</v>
      </c>
      <c r="AR94" s="30">
        <f t="shared" si="104"/>
        <v>111.7219042</v>
      </c>
      <c r="AS94" s="30">
        <f t="shared" si="104"/>
        <v>111.7219042</v>
      </c>
      <c r="AT94" s="30">
        <f t="shared" si="104"/>
        <v>111.7219042</v>
      </c>
      <c r="AU94" s="30">
        <f t="shared" si="104"/>
        <v>111.7219042</v>
      </c>
      <c r="AV94" s="30">
        <f t="shared" si="104"/>
        <v>111.7219042</v>
      </c>
      <c r="AW94" s="30">
        <f t="shared" si="104"/>
        <v>111.7219042</v>
      </c>
      <c r="AX94" s="30">
        <f t="shared" si="104"/>
        <v>111.7219042</v>
      </c>
      <c r="AY94" s="30">
        <f t="shared" si="104"/>
        <v>111.7219042</v>
      </c>
      <c r="AZ94" s="3"/>
      <c r="BA94" s="3"/>
    </row>
    <row r="95">
      <c r="D95" s="18" t="str">
        <f>'Economist OLD'!F96</f>
        <v>Economist Subscribers</v>
      </c>
      <c r="E95" s="4" t="s">
        <v>41</v>
      </c>
      <c r="F95" s="18" t="str">
        <f>'Economist OLD'!I96</f>
        <v>300x250</v>
      </c>
      <c r="G95" s="31" t="s">
        <v>118</v>
      </c>
      <c r="H95" s="4" t="s">
        <v>115</v>
      </c>
      <c r="I95" s="20">
        <f>'Economist OLD'!S96+P95</f>
        <v>12319.64975</v>
      </c>
      <c r="J95" s="32">
        <f>'Economist OLD'!M96</f>
        <v>103666.8292</v>
      </c>
      <c r="K95" s="2">
        <f>'Economist OLD'!Q96</f>
        <v>60</v>
      </c>
      <c r="L95" s="21">
        <f>'Economist OLD'!AW96</f>
        <v>72.56678044</v>
      </c>
      <c r="M95" s="22">
        <f>'Economist OLD'!AV96</f>
        <v>0.0007</v>
      </c>
      <c r="N95" s="23">
        <v>0.75</v>
      </c>
      <c r="O95" s="32">
        <f>'Economist OLD'!AS96</f>
        <v>89000</v>
      </c>
      <c r="P95" s="25">
        <v>6099.64</v>
      </c>
      <c r="Q95" s="26">
        <f>'Economist OLD'!U96</f>
        <v>623.5408051</v>
      </c>
      <c r="R95" s="26">
        <f>'Economist OLD'!V96</f>
        <v>623.5408051</v>
      </c>
      <c r="S95" s="26">
        <f>'Economist OLD'!W96</f>
        <v>623.5408051</v>
      </c>
      <c r="T95" s="26">
        <f>'Economist OLD'!X96</f>
        <v>623.5408051</v>
      </c>
      <c r="U95" s="26">
        <f>'Economist OLD'!Y96</f>
        <v>623.5408051</v>
      </c>
      <c r="V95" s="26">
        <f>'Economist OLD'!Z96</f>
        <v>623.5408051</v>
      </c>
      <c r="W95" s="26">
        <f>'Economist OLD'!AA96</f>
        <v>546.9795221</v>
      </c>
      <c r="X95" s="26">
        <f>'Economist OLD'!AB96</f>
        <v>623.5408051</v>
      </c>
      <c r="Y95" s="26">
        <f>'Economist OLD'!AC96</f>
        <v>585.2601636</v>
      </c>
      <c r="Z95" s="26">
        <f>'Economist OLD'!AD96</f>
        <v>296.9241929</v>
      </c>
      <c r="AA95" s="26">
        <f>'Economist OLD'!AE96</f>
        <v>426.0602384</v>
      </c>
      <c r="AB95" s="27">
        <v>101661.0</v>
      </c>
      <c r="AC95" s="28">
        <f>'Economist OLD'!AG96</f>
        <v>10392.34675</v>
      </c>
      <c r="AD95" s="28">
        <f>'Economist OLD'!AH96</f>
        <v>10392.34675</v>
      </c>
      <c r="AE95" s="28">
        <f>'Economist OLD'!AI96</f>
        <v>10392.34675</v>
      </c>
      <c r="AF95" s="28">
        <f>'Economist OLD'!AJ96</f>
        <v>10392.34675</v>
      </c>
      <c r="AG95" s="28">
        <f>'Economist OLD'!AK96</f>
        <v>10392.34675</v>
      </c>
      <c r="AH95" s="28">
        <f>'Economist OLD'!AL96</f>
        <v>10392.34675</v>
      </c>
      <c r="AI95" s="28">
        <f>'Economist OLD'!AM96</f>
        <v>9116.325369</v>
      </c>
      <c r="AJ95" s="28">
        <f>'Economist OLD'!AN96</f>
        <v>10392.34675</v>
      </c>
      <c r="AK95" s="28">
        <f>'Economist OLD'!AO96</f>
        <v>9754.33606</v>
      </c>
      <c r="AL95" s="28">
        <f>'Economist OLD'!AP96</f>
        <v>4948.736548</v>
      </c>
      <c r="AM95" s="28">
        <f>'Economist OLD'!AQ96</f>
        <v>7101.003973</v>
      </c>
      <c r="AN95" s="29">
        <v>71.0</v>
      </c>
      <c r="AO95" s="30">
        <f t="shared" si="96"/>
        <v>6.59698004</v>
      </c>
      <c r="AP95" s="30">
        <f t="shared" ref="AP95:AY95" si="105">AO95</f>
        <v>6.59698004</v>
      </c>
      <c r="AQ95" s="30">
        <f t="shared" si="105"/>
        <v>6.59698004</v>
      </c>
      <c r="AR95" s="30">
        <f t="shared" si="105"/>
        <v>6.59698004</v>
      </c>
      <c r="AS95" s="30">
        <f t="shared" si="105"/>
        <v>6.59698004</v>
      </c>
      <c r="AT95" s="30">
        <f t="shared" si="105"/>
        <v>6.59698004</v>
      </c>
      <c r="AU95" s="30">
        <f t="shared" si="105"/>
        <v>6.59698004</v>
      </c>
      <c r="AV95" s="30">
        <f t="shared" si="105"/>
        <v>6.59698004</v>
      </c>
      <c r="AW95" s="30">
        <f t="shared" si="105"/>
        <v>6.59698004</v>
      </c>
      <c r="AX95" s="30">
        <f t="shared" si="105"/>
        <v>6.59698004</v>
      </c>
      <c r="AY95" s="30">
        <f t="shared" si="105"/>
        <v>6.59698004</v>
      </c>
      <c r="AZ95" s="3"/>
      <c r="BA95" s="3"/>
    </row>
    <row r="96">
      <c r="D96" s="18" t="str">
        <f>'Economist OLD'!F97</f>
        <v>Economist Subscribers</v>
      </c>
      <c r="E96" s="4" t="s">
        <v>41</v>
      </c>
      <c r="F96" s="18" t="str">
        <f>'Economist OLD'!I97</f>
        <v>App Interscroller</v>
      </c>
      <c r="G96" s="31" t="s">
        <v>119</v>
      </c>
      <c r="H96" s="4" t="s">
        <v>115</v>
      </c>
      <c r="I96" s="20">
        <f>'Economist OLD'!S97+P96</f>
        <v>3300</v>
      </c>
      <c r="J96" s="32">
        <f>'Economist OLD'!M97</f>
        <v>33000</v>
      </c>
      <c r="K96" s="2">
        <f>'Economist OLD'!Q97</f>
        <v>100</v>
      </c>
      <c r="L96" s="21">
        <f>'Economist OLD'!AW97</f>
        <v>0</v>
      </c>
      <c r="M96" s="22">
        <f>'Economist OLD'!AV97</f>
        <v>0</v>
      </c>
      <c r="N96" s="23">
        <v>0.75</v>
      </c>
      <c r="O96" s="32">
        <f>'Economist OLD'!AS97</f>
        <v>89000</v>
      </c>
      <c r="P96" s="25">
        <v>0.0</v>
      </c>
      <c r="Q96" s="26">
        <f>'Economist OLD'!U97</f>
        <v>300</v>
      </c>
      <c r="R96" s="26">
        <f>'Economist OLD'!V97</f>
        <v>300</v>
      </c>
      <c r="S96" s="26">
        <f>'Economist OLD'!W97</f>
        <v>300</v>
      </c>
      <c r="T96" s="26">
        <f>'Economist OLD'!X97</f>
        <v>300</v>
      </c>
      <c r="U96" s="26">
        <f>'Economist OLD'!Y97</f>
        <v>300</v>
      </c>
      <c r="V96" s="26">
        <f>'Economist OLD'!Z97</f>
        <v>0</v>
      </c>
      <c r="W96" s="26">
        <f>'Economist OLD'!AA97</f>
        <v>600</v>
      </c>
      <c r="X96" s="26">
        <f>'Economist OLD'!AB97</f>
        <v>300</v>
      </c>
      <c r="Y96" s="26">
        <f>'Economist OLD'!AC97</f>
        <v>300</v>
      </c>
      <c r="Z96" s="26">
        <f>'Economist OLD'!AD97</f>
        <v>300</v>
      </c>
      <c r="AA96" s="26">
        <f>'Economist OLD'!AE97</f>
        <v>300</v>
      </c>
      <c r="AB96" s="27">
        <v>0.0</v>
      </c>
      <c r="AC96" s="28">
        <f>'Economist OLD'!AG97</f>
        <v>3000</v>
      </c>
      <c r="AD96" s="28">
        <f>'Economist OLD'!AH97</f>
        <v>3000</v>
      </c>
      <c r="AE96" s="28">
        <f>'Economist OLD'!AI97</f>
        <v>3000</v>
      </c>
      <c r="AF96" s="28">
        <f>'Economist OLD'!AJ97</f>
        <v>3000</v>
      </c>
      <c r="AG96" s="28">
        <f>'Economist OLD'!AK97</f>
        <v>3000</v>
      </c>
      <c r="AH96" s="28">
        <f>'Economist OLD'!AL97</f>
        <v>0</v>
      </c>
      <c r="AI96" s="28">
        <f>'Economist OLD'!AM97</f>
        <v>6000</v>
      </c>
      <c r="AJ96" s="28">
        <f>'Economist OLD'!AN97</f>
        <v>3000</v>
      </c>
      <c r="AK96" s="28">
        <f>'Economist OLD'!AO97</f>
        <v>3000</v>
      </c>
      <c r="AL96" s="28">
        <f>'Economist OLD'!AP97</f>
        <v>3000</v>
      </c>
      <c r="AM96" s="28">
        <f>'Economist OLD'!AQ97</f>
        <v>3000</v>
      </c>
      <c r="AN96" s="29">
        <v>0.0</v>
      </c>
      <c r="AO96" s="29">
        <v>0.0</v>
      </c>
      <c r="AP96" s="29">
        <v>0.0</v>
      </c>
      <c r="AQ96" s="29">
        <v>0.0</v>
      </c>
      <c r="AR96" s="29">
        <v>0.0</v>
      </c>
      <c r="AS96" s="29">
        <v>0.0</v>
      </c>
      <c r="AT96" s="29">
        <v>0.0</v>
      </c>
      <c r="AU96" s="29">
        <v>0.0</v>
      </c>
      <c r="AV96" s="29">
        <v>0.0</v>
      </c>
      <c r="AW96" s="29">
        <v>0.0</v>
      </c>
      <c r="AX96" s="29">
        <v>0.0</v>
      </c>
      <c r="AY96" s="29">
        <v>0.0</v>
      </c>
      <c r="AZ96" s="3"/>
      <c r="BA96" s="3"/>
    </row>
    <row r="97">
      <c r="D97" s="18" t="str">
        <f>'Economist OLD'!F98</f>
        <v>Science &amp; Technology (Fed Meeting NY)</v>
      </c>
      <c r="E97" s="4" t="s">
        <v>48</v>
      </c>
      <c r="F97" s="4" t="s">
        <v>48</v>
      </c>
      <c r="G97" s="31"/>
      <c r="I97" s="20">
        <f>'Economist OLD'!S98+P97</f>
        <v>569.42</v>
      </c>
      <c r="J97" s="32">
        <f>'Economist OLD'!M98</f>
        <v>9000</v>
      </c>
      <c r="K97" s="2">
        <f>'Economist OLD'!Q98</f>
        <v>569.42</v>
      </c>
      <c r="L97" s="21">
        <f>'Economist OLD'!AW98</f>
        <v>6.3</v>
      </c>
      <c r="M97" s="22">
        <f>'Economist OLD'!AV98</f>
        <v>0.0007</v>
      </c>
      <c r="N97" s="23">
        <v>0.75</v>
      </c>
      <c r="O97" s="32">
        <f>'Economist OLD'!AS98</f>
        <v>445000</v>
      </c>
      <c r="P97" s="25">
        <v>0.0</v>
      </c>
      <c r="Q97" s="26">
        <f>'Economist OLD'!U98</f>
        <v>0</v>
      </c>
      <c r="R97" s="26">
        <f>'Economist OLD'!V98</f>
        <v>0</v>
      </c>
      <c r="S97" s="26">
        <f>'Economist OLD'!W98</f>
        <v>0</v>
      </c>
      <c r="T97" s="26">
        <f>'Economist OLD'!X98</f>
        <v>0</v>
      </c>
      <c r="U97" s="26">
        <f>'Economist OLD'!Y98</f>
        <v>0</v>
      </c>
      <c r="V97" s="26">
        <f>'Economist OLD'!Z98</f>
        <v>0</v>
      </c>
      <c r="W97" s="26">
        <f>'Economist OLD'!AA98</f>
        <v>569.42</v>
      </c>
      <c r="X97" s="26">
        <f>'Economist OLD'!AB98</f>
        <v>0</v>
      </c>
      <c r="Y97" s="26">
        <f>'Economist OLD'!AC98</f>
        <v>0</v>
      </c>
      <c r="Z97" s="26">
        <f>'Economist OLD'!AD98</f>
        <v>0</v>
      </c>
      <c r="AA97" s="26">
        <f>'Economist OLD'!AE98</f>
        <v>0</v>
      </c>
      <c r="AB97" s="27">
        <v>0.0</v>
      </c>
      <c r="AC97" s="28">
        <f>'Economist OLD'!AG98</f>
        <v>0</v>
      </c>
      <c r="AD97" s="28">
        <f>'Economist OLD'!AH98</f>
        <v>0</v>
      </c>
      <c r="AE97" s="28">
        <f>'Economist OLD'!AI98</f>
        <v>0</v>
      </c>
      <c r="AF97" s="28">
        <f>'Economist OLD'!AJ98</f>
        <v>0</v>
      </c>
      <c r="AG97" s="28">
        <f>'Economist OLD'!AK98</f>
        <v>0</v>
      </c>
      <c r="AH97" s="28">
        <f>'Economist OLD'!AL98</f>
        <v>0</v>
      </c>
      <c r="AI97" s="28">
        <f>'Economist OLD'!AM98</f>
        <v>9000</v>
      </c>
      <c r="AJ97" s="28">
        <f>'Economist OLD'!AN98</f>
        <v>0</v>
      </c>
      <c r="AK97" s="28">
        <f>'Economist OLD'!AO98</f>
        <v>0</v>
      </c>
      <c r="AL97" s="28">
        <f>'Economist OLD'!AP98</f>
        <v>0</v>
      </c>
      <c r="AM97" s="28">
        <f>'Economist OLD'!AQ98</f>
        <v>0</v>
      </c>
      <c r="AN97" s="29">
        <v>0.0</v>
      </c>
      <c r="AO97" s="29">
        <v>0.0</v>
      </c>
      <c r="AP97" s="30">
        <f t="shared" ref="AP97:AT97" si="106">AO97</f>
        <v>0</v>
      </c>
      <c r="AQ97" s="30">
        <f t="shared" si="106"/>
        <v>0</v>
      </c>
      <c r="AR97" s="30">
        <f t="shared" si="106"/>
        <v>0</v>
      </c>
      <c r="AS97" s="30">
        <f t="shared" si="106"/>
        <v>0</v>
      </c>
      <c r="AT97" s="30">
        <f t="shared" si="106"/>
        <v>0</v>
      </c>
      <c r="AU97" s="30">
        <f t="shared" ref="AU97:AU98" si="109">L97</f>
        <v>6.3</v>
      </c>
      <c r="AV97" s="29">
        <v>0.0</v>
      </c>
      <c r="AW97" s="30">
        <f t="shared" ref="AW97:AY97" si="107">AV97</f>
        <v>0</v>
      </c>
      <c r="AX97" s="30">
        <f t="shared" si="107"/>
        <v>0</v>
      </c>
      <c r="AY97" s="30">
        <f t="shared" si="107"/>
        <v>0</v>
      </c>
      <c r="AZ97" s="3"/>
      <c r="BA97" s="3"/>
    </row>
    <row r="98">
      <c r="D98" s="18" t="str">
        <f>'Economist OLD'!F99</f>
        <v>Science &amp; Technology (Climate Week NY)</v>
      </c>
      <c r="E98" s="4" t="s">
        <v>48</v>
      </c>
      <c r="F98" s="4" t="s">
        <v>48</v>
      </c>
      <c r="G98" s="31"/>
      <c r="I98" s="20">
        <f>'Economist OLD'!S99+P98</f>
        <v>569.42</v>
      </c>
      <c r="J98" s="32">
        <f>'Economist OLD'!M99</f>
        <v>9000</v>
      </c>
      <c r="K98" s="2">
        <f>'Economist OLD'!Q99</f>
        <v>569.42</v>
      </c>
      <c r="L98" s="21">
        <f>'Economist OLD'!AW99</f>
        <v>6.3</v>
      </c>
      <c r="M98" s="22">
        <f>'Economist OLD'!AV99</f>
        <v>0.0007</v>
      </c>
      <c r="N98" s="23">
        <v>0.75</v>
      </c>
      <c r="O98" s="32">
        <f>'Economist OLD'!AS99</f>
        <v>445000</v>
      </c>
      <c r="P98" s="26">
        <v>0.0</v>
      </c>
      <c r="Q98" s="26">
        <f>'Economist OLD'!U99</f>
        <v>0</v>
      </c>
      <c r="R98" s="26">
        <f>'Economist OLD'!V99</f>
        <v>0</v>
      </c>
      <c r="S98" s="26">
        <f>'Economist OLD'!W99</f>
        <v>0</v>
      </c>
      <c r="T98" s="26">
        <f>'Economist OLD'!X99</f>
        <v>0</v>
      </c>
      <c r="U98" s="26">
        <f>'Economist OLD'!Y99</f>
        <v>0</v>
      </c>
      <c r="V98" s="26">
        <f>'Economist OLD'!Z99</f>
        <v>0</v>
      </c>
      <c r="W98" s="26">
        <f>'Economist OLD'!AA99</f>
        <v>569.42</v>
      </c>
      <c r="X98" s="26">
        <f>'Economist OLD'!AB99</f>
        <v>0</v>
      </c>
      <c r="Y98" s="26">
        <f>'Economist OLD'!AC99</f>
        <v>0</v>
      </c>
      <c r="Z98" s="26">
        <f>'Economist OLD'!AD99</f>
        <v>0</v>
      </c>
      <c r="AA98" s="26">
        <f>'Economist OLD'!AE99</f>
        <v>0</v>
      </c>
      <c r="AB98" s="27">
        <v>0.0</v>
      </c>
      <c r="AC98" s="28">
        <f>'Economist OLD'!AG99</f>
        <v>0</v>
      </c>
      <c r="AD98" s="28">
        <f>'Economist OLD'!AH99</f>
        <v>0</v>
      </c>
      <c r="AE98" s="28">
        <f>'Economist OLD'!AI99</f>
        <v>0</v>
      </c>
      <c r="AF98" s="28">
        <f>'Economist OLD'!AJ99</f>
        <v>0</v>
      </c>
      <c r="AG98" s="28">
        <f>'Economist OLD'!AK99</f>
        <v>0</v>
      </c>
      <c r="AH98" s="28">
        <f>'Economist OLD'!AL99</f>
        <v>0</v>
      </c>
      <c r="AI98" s="28">
        <f>'Economist OLD'!AM99</f>
        <v>9000</v>
      </c>
      <c r="AJ98" s="28">
        <f>'Economist OLD'!AN99</f>
        <v>0</v>
      </c>
      <c r="AK98" s="28">
        <f>'Economist OLD'!AO99</f>
        <v>0</v>
      </c>
      <c r="AL98" s="28">
        <f>'Economist OLD'!AP99</f>
        <v>0</v>
      </c>
      <c r="AM98" s="28">
        <f>'Economist OLD'!AQ99</f>
        <v>0</v>
      </c>
      <c r="AN98" s="29">
        <v>0.0</v>
      </c>
      <c r="AO98" s="29">
        <v>0.0</v>
      </c>
      <c r="AP98" s="30">
        <f t="shared" ref="AP98:AT98" si="108">AO98</f>
        <v>0</v>
      </c>
      <c r="AQ98" s="30">
        <f t="shared" si="108"/>
        <v>0</v>
      </c>
      <c r="AR98" s="30">
        <f t="shared" si="108"/>
        <v>0</v>
      </c>
      <c r="AS98" s="30">
        <f t="shared" si="108"/>
        <v>0</v>
      </c>
      <c r="AT98" s="30">
        <f t="shared" si="108"/>
        <v>0</v>
      </c>
      <c r="AU98" s="30">
        <f t="shared" si="109"/>
        <v>6.3</v>
      </c>
      <c r="AV98" s="29">
        <v>0.0</v>
      </c>
      <c r="AW98" s="30">
        <f t="shared" ref="AW98:AY98" si="110">AV98</f>
        <v>0</v>
      </c>
      <c r="AX98" s="30">
        <f t="shared" si="110"/>
        <v>0</v>
      </c>
      <c r="AY98" s="30">
        <f t="shared" si="110"/>
        <v>0</v>
      </c>
      <c r="AZ98" s="3"/>
      <c r="BA98" s="3"/>
    </row>
    <row r="99">
      <c r="D99" s="18" t="str">
        <f>'Economist OLD'!F100</f>
        <v>Science &amp; Technology (COP)</v>
      </c>
      <c r="E99" s="4" t="s">
        <v>48</v>
      </c>
      <c r="F99" s="4" t="s">
        <v>48</v>
      </c>
      <c r="G99" s="31"/>
      <c r="I99" s="20">
        <f>'Economist OLD'!S100+P99</f>
        <v>569.42</v>
      </c>
      <c r="J99" s="32">
        <f>'Economist OLD'!M100</f>
        <v>9000</v>
      </c>
      <c r="K99" s="2">
        <f>'Economist OLD'!Q100</f>
        <v>569.42</v>
      </c>
      <c r="L99" s="21">
        <f>'Economist OLD'!AW100</f>
        <v>6.3</v>
      </c>
      <c r="M99" s="22">
        <f>'Economist OLD'!AV100</f>
        <v>0.0007</v>
      </c>
      <c r="N99" s="23">
        <v>0.75</v>
      </c>
      <c r="O99" s="32">
        <f>'Economist OLD'!AS100</f>
        <v>445000</v>
      </c>
      <c r="P99" s="26">
        <v>0.0</v>
      </c>
      <c r="Q99" s="26">
        <f>'Economist OLD'!U100</f>
        <v>0</v>
      </c>
      <c r="R99" s="26">
        <f>'Economist OLD'!V100</f>
        <v>0</v>
      </c>
      <c r="S99" s="26">
        <f>'Economist OLD'!W100</f>
        <v>0</v>
      </c>
      <c r="T99" s="26">
        <f>'Economist OLD'!X100</f>
        <v>0</v>
      </c>
      <c r="U99" s="26">
        <f>'Economist OLD'!Y100</f>
        <v>0</v>
      </c>
      <c r="V99" s="26">
        <f>'Economist OLD'!Z100</f>
        <v>0</v>
      </c>
      <c r="W99" s="26">
        <f>'Economist OLD'!AA100</f>
        <v>0</v>
      </c>
      <c r="X99" s="26">
        <f>'Economist OLD'!AB100</f>
        <v>0</v>
      </c>
      <c r="Y99" s="26">
        <f>'Economist OLD'!AC100</f>
        <v>569.42</v>
      </c>
      <c r="Z99" s="26">
        <f>'Economist OLD'!AD100</f>
        <v>0</v>
      </c>
      <c r="AA99" s="26">
        <f>'Economist OLD'!AE100</f>
        <v>0</v>
      </c>
      <c r="AB99" s="27">
        <v>0.0</v>
      </c>
      <c r="AC99" s="28">
        <f>'Economist OLD'!AG100</f>
        <v>0</v>
      </c>
      <c r="AD99" s="28">
        <f>'Economist OLD'!AH100</f>
        <v>0</v>
      </c>
      <c r="AE99" s="28">
        <f>'Economist OLD'!AI100</f>
        <v>0</v>
      </c>
      <c r="AF99" s="28">
        <f>'Economist OLD'!AJ100</f>
        <v>0</v>
      </c>
      <c r="AG99" s="28">
        <f>'Economist OLD'!AK100</f>
        <v>0</v>
      </c>
      <c r="AH99" s="28">
        <f>'Economist OLD'!AL100</f>
        <v>0</v>
      </c>
      <c r="AI99" s="28">
        <f>'Economist OLD'!AM100</f>
        <v>0</v>
      </c>
      <c r="AJ99" s="28">
        <f>'Economist OLD'!AN100</f>
        <v>0</v>
      </c>
      <c r="AK99" s="28">
        <f>'Economist OLD'!AO100</f>
        <v>9000</v>
      </c>
      <c r="AL99" s="28">
        <f>'Economist OLD'!AP100</f>
        <v>0</v>
      </c>
      <c r="AM99" s="28">
        <f>'Economist OLD'!AQ100</f>
        <v>0</v>
      </c>
      <c r="AN99" s="29">
        <v>0.0</v>
      </c>
      <c r="AO99" s="29">
        <v>0.0</v>
      </c>
      <c r="AP99" s="30">
        <f t="shared" ref="AP99:AV99" si="111">AO99</f>
        <v>0</v>
      </c>
      <c r="AQ99" s="30">
        <f t="shared" si="111"/>
        <v>0</v>
      </c>
      <c r="AR99" s="30">
        <f t="shared" si="111"/>
        <v>0</v>
      </c>
      <c r="AS99" s="30">
        <f t="shared" si="111"/>
        <v>0</v>
      </c>
      <c r="AT99" s="30">
        <f t="shared" si="111"/>
        <v>0</v>
      </c>
      <c r="AU99" s="30">
        <f t="shared" si="111"/>
        <v>0</v>
      </c>
      <c r="AV99" s="30">
        <f t="shared" si="111"/>
        <v>0</v>
      </c>
      <c r="AW99" s="30">
        <f>L99</f>
        <v>6.3</v>
      </c>
      <c r="AX99" s="29">
        <v>0.0</v>
      </c>
      <c r="AY99" s="30">
        <f>AX99</f>
        <v>0</v>
      </c>
      <c r="AZ99" s="3"/>
      <c r="BA99" s="3"/>
    </row>
    <row r="100">
      <c r="D100" s="18" t="str">
        <f>'Economist OLD'!F101</f>
        <v>Business &amp; Finance (Davos)</v>
      </c>
      <c r="E100" s="4" t="s">
        <v>48</v>
      </c>
      <c r="F100" s="4" t="s">
        <v>48</v>
      </c>
      <c r="G100" s="31"/>
      <c r="I100" s="20">
        <f>'Economist OLD'!S101+P100</f>
        <v>2937.5</v>
      </c>
      <c r="J100" s="32">
        <f>'Economist OLD'!M101</f>
        <v>47000</v>
      </c>
      <c r="K100" s="2">
        <f>'Economist OLD'!Q101</f>
        <v>2937.5</v>
      </c>
      <c r="L100" s="21">
        <f>'Economist OLD'!AW101</f>
        <v>32.9</v>
      </c>
      <c r="M100" s="22">
        <f>'Economist OLD'!AV101</f>
        <v>0.0007</v>
      </c>
      <c r="N100" s="23">
        <v>0.75</v>
      </c>
      <c r="O100" s="32">
        <f>'Economist OLD'!AS101</f>
        <v>445000</v>
      </c>
      <c r="P100" s="25">
        <v>0.0</v>
      </c>
      <c r="Q100" s="26">
        <f>'Economist OLD'!U101</f>
        <v>0</v>
      </c>
      <c r="R100" s="26">
        <f>'Economist OLD'!V101</f>
        <v>0</v>
      </c>
      <c r="S100" s="26">
        <f>'Economist OLD'!W101</f>
        <v>0</v>
      </c>
      <c r="T100" s="26">
        <f>'Economist OLD'!X101</f>
        <v>0</v>
      </c>
      <c r="U100" s="26">
        <f>'Economist OLD'!Y101</f>
        <v>0</v>
      </c>
      <c r="V100" s="26">
        <f>'Economist OLD'!Z101</f>
        <v>0</v>
      </c>
      <c r="W100" s="26">
        <f>'Economist OLD'!AA101</f>
        <v>0</v>
      </c>
      <c r="X100" s="26">
        <f>'Economist OLD'!AB101</f>
        <v>0</v>
      </c>
      <c r="Y100" s="26">
        <f>'Economist OLD'!AC101</f>
        <v>0</v>
      </c>
      <c r="Z100" s="26">
        <f>'Economist OLD'!AD101</f>
        <v>0</v>
      </c>
      <c r="AA100" s="26">
        <f>'Economist OLD'!AE101</f>
        <v>2937.5</v>
      </c>
      <c r="AB100" s="27">
        <v>0.0</v>
      </c>
      <c r="AC100" s="28">
        <f>'Economist OLD'!AG101</f>
        <v>0</v>
      </c>
      <c r="AD100" s="28">
        <f>'Economist OLD'!AH101</f>
        <v>0</v>
      </c>
      <c r="AE100" s="28">
        <f>'Economist OLD'!AI101</f>
        <v>0</v>
      </c>
      <c r="AF100" s="28">
        <f>'Economist OLD'!AJ101</f>
        <v>0</v>
      </c>
      <c r="AG100" s="28">
        <f>'Economist OLD'!AK101</f>
        <v>0</v>
      </c>
      <c r="AH100" s="28">
        <f>'Economist OLD'!AL101</f>
        <v>0</v>
      </c>
      <c r="AI100" s="28">
        <f>'Economist OLD'!AM101</f>
        <v>0</v>
      </c>
      <c r="AJ100" s="28">
        <f>'Economist OLD'!AN101</f>
        <v>0</v>
      </c>
      <c r="AK100" s="28">
        <f>'Economist OLD'!AO101</f>
        <v>0</v>
      </c>
      <c r="AL100" s="28">
        <f>'Economist OLD'!AP101</f>
        <v>0</v>
      </c>
      <c r="AM100" s="28">
        <f>'Economist OLD'!AQ101</f>
        <v>47000</v>
      </c>
      <c r="AN100" s="29">
        <v>0.0</v>
      </c>
      <c r="AO100" s="29">
        <v>0.0</v>
      </c>
      <c r="AP100" s="30">
        <f t="shared" ref="AP100:AX100" si="112">AO100</f>
        <v>0</v>
      </c>
      <c r="AQ100" s="30">
        <f t="shared" si="112"/>
        <v>0</v>
      </c>
      <c r="AR100" s="30">
        <f t="shared" si="112"/>
        <v>0</v>
      </c>
      <c r="AS100" s="30">
        <f t="shared" si="112"/>
        <v>0</v>
      </c>
      <c r="AT100" s="30">
        <f t="shared" si="112"/>
        <v>0</v>
      </c>
      <c r="AU100" s="30">
        <f t="shared" si="112"/>
        <v>0</v>
      </c>
      <c r="AV100" s="30">
        <f t="shared" si="112"/>
        <v>0</v>
      </c>
      <c r="AW100" s="30">
        <f t="shared" si="112"/>
        <v>0</v>
      </c>
      <c r="AX100" s="30">
        <f t="shared" si="112"/>
        <v>0</v>
      </c>
      <c r="AY100" s="30">
        <f>L100</f>
        <v>32.9</v>
      </c>
      <c r="AZ100" s="3"/>
      <c r="BA100" s="3"/>
    </row>
    <row r="101">
      <c r="C101" s="35" t="s">
        <v>49</v>
      </c>
      <c r="D101" s="36" t="str">
        <f>'Economist OLD'!F102</f>
        <v/>
      </c>
      <c r="E101" s="36"/>
      <c r="F101" s="36" t="str">
        <f>'Economist OLD'!I102</f>
        <v/>
      </c>
      <c r="G101" s="37"/>
      <c r="H101" s="38"/>
      <c r="I101" s="38">
        <f t="shared" ref="I101:J101" si="113">SUM(I86:I100)</f>
        <v>109999.9871</v>
      </c>
      <c r="J101" s="48">
        <f t="shared" si="113"/>
        <v>2176693.921</v>
      </c>
      <c r="K101" s="40" t="str">
        <f>'Economist OLD'!Q102</f>
        <v/>
      </c>
      <c r="L101" s="39">
        <f>SUM(L86:L100)</f>
        <v>3035.609972</v>
      </c>
      <c r="M101" s="36"/>
      <c r="N101" s="41"/>
      <c r="O101" s="36"/>
      <c r="P101" s="42"/>
      <c r="Q101" s="42"/>
      <c r="R101" s="42"/>
      <c r="S101" s="42"/>
      <c r="T101" s="42"/>
      <c r="U101" s="42"/>
      <c r="V101" s="42"/>
      <c r="W101" s="42"/>
      <c r="X101" s="42"/>
      <c r="Y101" s="42"/>
      <c r="Z101" s="42"/>
      <c r="AA101" s="42"/>
      <c r="AB101" s="43"/>
      <c r="AC101" s="43"/>
      <c r="AD101" s="43"/>
      <c r="AE101" s="43"/>
      <c r="AF101" s="43"/>
      <c r="AG101" s="43"/>
      <c r="AH101" s="43"/>
      <c r="AI101" s="43"/>
      <c r="AJ101" s="43"/>
      <c r="AK101" s="43"/>
      <c r="AL101" s="43"/>
      <c r="AM101" s="43"/>
      <c r="AN101" s="44"/>
      <c r="AO101" s="44"/>
      <c r="AP101" s="44"/>
      <c r="AQ101" s="44"/>
      <c r="AR101" s="44"/>
      <c r="AS101" s="44"/>
      <c r="AT101" s="44"/>
      <c r="AU101" s="44"/>
      <c r="AV101" s="44"/>
      <c r="AW101" s="44"/>
      <c r="AX101" s="44"/>
      <c r="AY101" s="44"/>
      <c r="AZ101" s="45"/>
      <c r="BA101" s="45"/>
    </row>
    <row r="102">
      <c r="C102" s="50" t="s">
        <v>120</v>
      </c>
      <c r="D102" s="51" t="str">
        <f>'Economist OLD'!F103</f>
        <v>Interscroller Creative Build</v>
      </c>
      <c r="F102" s="18" t="str">
        <f>'Economist OLD'!I103</f>
        <v>Interscroller Production builld</v>
      </c>
      <c r="G102" s="31" t="s">
        <v>121</v>
      </c>
      <c r="I102" s="52">
        <f>'Economist OLD'!S103</f>
        <v>30000</v>
      </c>
      <c r="J102" s="4">
        <v>0.0</v>
      </c>
      <c r="K102" s="2">
        <f>'Economist OLD'!Q103</f>
        <v>2500</v>
      </c>
      <c r="L102" s="4">
        <v>0.0</v>
      </c>
      <c r="M102" s="4">
        <v>0.0</v>
      </c>
      <c r="N102" s="23">
        <v>0.0</v>
      </c>
      <c r="O102" s="4">
        <v>0.0</v>
      </c>
      <c r="P102" s="53">
        <v>0.0</v>
      </c>
      <c r="Q102" s="53">
        <v>0.0</v>
      </c>
      <c r="R102" s="53">
        <f t="shared" ref="R102:AA102" si="114">Q102</f>
        <v>0</v>
      </c>
      <c r="S102" s="53">
        <f t="shared" si="114"/>
        <v>0</v>
      </c>
      <c r="T102" s="53">
        <f t="shared" si="114"/>
        <v>0</v>
      </c>
      <c r="U102" s="53">
        <f t="shared" si="114"/>
        <v>0</v>
      </c>
      <c r="V102" s="53">
        <f t="shared" si="114"/>
        <v>0</v>
      </c>
      <c r="W102" s="53">
        <f t="shared" si="114"/>
        <v>0</v>
      </c>
      <c r="X102" s="53">
        <f t="shared" si="114"/>
        <v>0</v>
      </c>
      <c r="Y102" s="53">
        <f t="shared" si="114"/>
        <v>0</v>
      </c>
      <c r="Z102" s="53">
        <f t="shared" si="114"/>
        <v>0</v>
      </c>
      <c r="AA102" s="53">
        <f t="shared" si="114"/>
        <v>0</v>
      </c>
      <c r="AB102" s="27">
        <v>0.0</v>
      </c>
      <c r="AC102" s="27">
        <v>0.0</v>
      </c>
      <c r="AD102" s="27">
        <v>0.0</v>
      </c>
      <c r="AE102" s="27">
        <v>0.0</v>
      </c>
      <c r="AF102" s="27">
        <v>0.0</v>
      </c>
      <c r="AG102" s="27">
        <v>0.0</v>
      </c>
      <c r="AH102" s="27">
        <v>0.0</v>
      </c>
      <c r="AI102" s="27">
        <v>0.0</v>
      </c>
      <c r="AJ102" s="27">
        <v>0.0</v>
      </c>
      <c r="AK102" s="27">
        <v>0.0</v>
      </c>
      <c r="AL102" s="27">
        <v>0.0</v>
      </c>
      <c r="AM102" s="27">
        <v>0.0</v>
      </c>
      <c r="AN102" s="29">
        <v>0.0</v>
      </c>
      <c r="AO102" s="29">
        <v>0.0</v>
      </c>
      <c r="AP102" s="29">
        <v>0.0</v>
      </c>
      <c r="AQ102" s="29">
        <v>0.0</v>
      </c>
      <c r="AR102" s="29">
        <v>0.0</v>
      </c>
      <c r="AS102" s="29">
        <v>0.0</v>
      </c>
      <c r="AT102" s="29">
        <v>0.0</v>
      </c>
      <c r="AU102" s="29">
        <v>0.0</v>
      </c>
      <c r="AV102" s="29">
        <v>0.0</v>
      </c>
      <c r="AW102" s="29">
        <v>0.0</v>
      </c>
      <c r="AX102" s="29">
        <v>0.0</v>
      </c>
      <c r="AY102" s="29">
        <v>0.0</v>
      </c>
      <c r="AZ102" s="3"/>
      <c r="BA102" s="3"/>
    </row>
    <row r="103">
      <c r="C103" s="50" t="s">
        <v>120</v>
      </c>
      <c r="D103" s="51" t="s">
        <v>122</v>
      </c>
      <c r="F103" s="4" t="s">
        <v>123</v>
      </c>
      <c r="G103" s="31" t="s">
        <v>121</v>
      </c>
      <c r="H103" s="20"/>
      <c r="I103" s="52">
        <v>30000.0</v>
      </c>
      <c r="J103" s="4">
        <v>0.0</v>
      </c>
      <c r="K103" s="2">
        <f>'Economist OLD'!Q104</f>
        <v>2500</v>
      </c>
      <c r="L103" s="4">
        <v>0.0</v>
      </c>
      <c r="M103" s="4">
        <v>0.0</v>
      </c>
      <c r="N103" s="23">
        <v>0.0</v>
      </c>
      <c r="O103" s="54">
        <v>17930.0</v>
      </c>
      <c r="P103" s="55">
        <v>30000.0</v>
      </c>
      <c r="Q103" s="53">
        <v>0.0</v>
      </c>
      <c r="R103" s="53">
        <f t="shared" ref="R103:AA103" si="115">Q103</f>
        <v>0</v>
      </c>
      <c r="S103" s="53">
        <f t="shared" si="115"/>
        <v>0</v>
      </c>
      <c r="T103" s="53">
        <f t="shared" si="115"/>
        <v>0</v>
      </c>
      <c r="U103" s="53">
        <f t="shared" si="115"/>
        <v>0</v>
      </c>
      <c r="V103" s="53">
        <f t="shared" si="115"/>
        <v>0</v>
      </c>
      <c r="W103" s="53">
        <f t="shared" si="115"/>
        <v>0</v>
      </c>
      <c r="X103" s="53">
        <f t="shared" si="115"/>
        <v>0</v>
      </c>
      <c r="Y103" s="53">
        <f t="shared" si="115"/>
        <v>0</v>
      </c>
      <c r="Z103" s="53">
        <f t="shared" si="115"/>
        <v>0</v>
      </c>
      <c r="AA103" s="53">
        <f t="shared" si="115"/>
        <v>0</v>
      </c>
      <c r="AB103" s="27">
        <v>0.0</v>
      </c>
      <c r="AC103" s="27">
        <v>0.0</v>
      </c>
      <c r="AD103" s="27">
        <v>0.0</v>
      </c>
      <c r="AE103" s="27">
        <v>0.0</v>
      </c>
      <c r="AF103" s="27">
        <v>0.0</v>
      </c>
      <c r="AG103" s="27">
        <v>0.0</v>
      </c>
      <c r="AH103" s="27">
        <v>0.0</v>
      </c>
      <c r="AI103" s="27">
        <v>0.0</v>
      </c>
      <c r="AJ103" s="27">
        <v>0.0</v>
      </c>
      <c r="AK103" s="27">
        <v>0.0</v>
      </c>
      <c r="AL103" s="27">
        <v>0.0</v>
      </c>
      <c r="AM103" s="27">
        <v>0.0</v>
      </c>
      <c r="AN103" s="29">
        <v>0.0</v>
      </c>
      <c r="AO103" s="29">
        <v>0.0</v>
      </c>
      <c r="AP103" s="29">
        <v>0.0</v>
      </c>
      <c r="AQ103" s="29">
        <v>0.0</v>
      </c>
      <c r="AR103" s="29">
        <v>0.0</v>
      </c>
      <c r="AS103" s="29">
        <v>0.0</v>
      </c>
      <c r="AT103" s="29">
        <v>0.0</v>
      </c>
      <c r="AU103" s="29">
        <v>0.0</v>
      </c>
      <c r="AV103" s="29">
        <v>0.0</v>
      </c>
      <c r="AW103" s="29">
        <v>0.0</v>
      </c>
      <c r="AX103" s="29">
        <v>0.0</v>
      </c>
      <c r="AY103" s="29">
        <v>0.0</v>
      </c>
      <c r="AZ103" s="3"/>
      <c r="BA103" s="3"/>
    </row>
    <row r="104">
      <c r="C104" s="50" t="s">
        <v>120</v>
      </c>
      <c r="D104" s="51" t="s">
        <v>124</v>
      </c>
      <c r="E104" s="4" t="s">
        <v>48</v>
      </c>
      <c r="F104" s="4" t="s">
        <v>125</v>
      </c>
      <c r="G104" s="31" t="s">
        <v>121</v>
      </c>
      <c r="H104" s="20"/>
      <c r="I104" s="52">
        <v>40000.0</v>
      </c>
      <c r="J104" s="4">
        <v>0.0</v>
      </c>
      <c r="K104" s="2">
        <f>'Economist OLD'!Q105</f>
        <v>20000</v>
      </c>
      <c r="L104" s="4">
        <v>0.0</v>
      </c>
      <c r="M104" s="4">
        <v>0.0</v>
      </c>
      <c r="N104" s="23">
        <v>0.0</v>
      </c>
      <c r="O104" s="4">
        <v>0.0</v>
      </c>
      <c r="P104" s="53">
        <v>0.0</v>
      </c>
      <c r="Q104" s="53">
        <v>0.0</v>
      </c>
      <c r="R104" s="53">
        <f t="shared" ref="R104:AA104" si="116">Q104</f>
        <v>0</v>
      </c>
      <c r="S104" s="53">
        <f t="shared" si="116"/>
        <v>0</v>
      </c>
      <c r="T104" s="53">
        <f t="shared" si="116"/>
        <v>0</v>
      </c>
      <c r="U104" s="53">
        <f t="shared" si="116"/>
        <v>0</v>
      </c>
      <c r="V104" s="53">
        <f t="shared" si="116"/>
        <v>0</v>
      </c>
      <c r="W104" s="53">
        <f t="shared" si="116"/>
        <v>0</v>
      </c>
      <c r="X104" s="53">
        <f t="shared" si="116"/>
        <v>0</v>
      </c>
      <c r="Y104" s="53">
        <f t="shared" si="116"/>
        <v>0</v>
      </c>
      <c r="Z104" s="53">
        <f t="shared" si="116"/>
        <v>0</v>
      </c>
      <c r="AA104" s="53">
        <f t="shared" si="116"/>
        <v>0</v>
      </c>
      <c r="AB104" s="27">
        <v>0.0</v>
      </c>
      <c r="AC104" s="27">
        <v>0.0</v>
      </c>
      <c r="AD104" s="27">
        <v>0.0</v>
      </c>
      <c r="AE104" s="27">
        <v>0.0</v>
      </c>
      <c r="AF104" s="27">
        <v>0.0</v>
      </c>
      <c r="AG104" s="27">
        <v>0.0</v>
      </c>
      <c r="AH104" s="27">
        <v>0.0</v>
      </c>
      <c r="AI104" s="27">
        <v>0.0</v>
      </c>
      <c r="AJ104" s="27">
        <v>0.0</v>
      </c>
      <c r="AK104" s="27">
        <v>0.0</v>
      </c>
      <c r="AL104" s="27">
        <v>0.0</v>
      </c>
      <c r="AM104" s="27">
        <v>0.0</v>
      </c>
      <c r="AN104" s="29">
        <v>0.0</v>
      </c>
      <c r="AO104" s="29">
        <v>0.0</v>
      </c>
      <c r="AP104" s="29">
        <v>0.0</v>
      </c>
      <c r="AQ104" s="29">
        <v>0.0</v>
      </c>
      <c r="AR104" s="29">
        <v>0.0</v>
      </c>
      <c r="AS104" s="29">
        <v>0.0</v>
      </c>
      <c r="AT104" s="29">
        <v>0.0</v>
      </c>
      <c r="AU104" s="29">
        <v>0.0</v>
      </c>
      <c r="AV104" s="29">
        <v>0.0</v>
      </c>
      <c r="AW104" s="29">
        <v>0.0</v>
      </c>
      <c r="AX104" s="29">
        <v>0.0</v>
      </c>
      <c r="AY104" s="29">
        <v>0.0</v>
      </c>
      <c r="AZ104" s="3"/>
      <c r="BA104" s="3"/>
    </row>
    <row r="105">
      <c r="C105" s="50" t="s">
        <v>120</v>
      </c>
      <c r="D105" s="51" t="s">
        <v>124</v>
      </c>
      <c r="E105" s="4" t="s">
        <v>48</v>
      </c>
      <c r="F105" s="4" t="s">
        <v>125</v>
      </c>
      <c r="G105" s="31" t="s">
        <v>121</v>
      </c>
      <c r="H105" s="20"/>
      <c r="I105" s="52">
        <v>40000.0</v>
      </c>
      <c r="J105" s="4">
        <v>0.0</v>
      </c>
      <c r="K105" s="2">
        <f>'Economist OLD'!Q106</f>
        <v>20000</v>
      </c>
      <c r="L105" s="4">
        <v>0.0</v>
      </c>
      <c r="M105" s="4">
        <v>0.0</v>
      </c>
      <c r="N105" s="23">
        <v>0.0</v>
      </c>
      <c r="O105" s="4">
        <v>0.0</v>
      </c>
      <c r="P105" s="53">
        <v>0.0</v>
      </c>
      <c r="Q105" s="53">
        <v>0.0</v>
      </c>
      <c r="R105" s="53">
        <f t="shared" ref="R105:AA105" si="117">Q105</f>
        <v>0</v>
      </c>
      <c r="S105" s="53">
        <f t="shared" si="117"/>
        <v>0</v>
      </c>
      <c r="T105" s="53">
        <f t="shared" si="117"/>
        <v>0</v>
      </c>
      <c r="U105" s="53">
        <f t="shared" si="117"/>
        <v>0</v>
      </c>
      <c r="V105" s="53">
        <f t="shared" si="117"/>
        <v>0</v>
      </c>
      <c r="W105" s="53">
        <f t="shared" si="117"/>
        <v>0</v>
      </c>
      <c r="X105" s="53">
        <f t="shared" si="117"/>
        <v>0</v>
      </c>
      <c r="Y105" s="53">
        <f t="shared" si="117"/>
        <v>0</v>
      </c>
      <c r="Z105" s="53">
        <f t="shared" si="117"/>
        <v>0</v>
      </c>
      <c r="AA105" s="53">
        <f t="shared" si="117"/>
        <v>0</v>
      </c>
      <c r="AB105" s="27">
        <v>0.0</v>
      </c>
      <c r="AC105" s="27">
        <v>0.0</v>
      </c>
      <c r="AD105" s="27">
        <v>0.0</v>
      </c>
      <c r="AE105" s="27">
        <v>0.0</v>
      </c>
      <c r="AF105" s="27">
        <v>0.0</v>
      </c>
      <c r="AG105" s="27">
        <v>0.0</v>
      </c>
      <c r="AH105" s="27">
        <v>0.0</v>
      </c>
      <c r="AI105" s="27">
        <v>0.0</v>
      </c>
      <c r="AJ105" s="27">
        <v>0.0</v>
      </c>
      <c r="AK105" s="27">
        <v>0.0</v>
      </c>
      <c r="AL105" s="27">
        <v>0.0</v>
      </c>
      <c r="AM105" s="27">
        <v>0.0</v>
      </c>
      <c r="AN105" s="29">
        <v>0.0</v>
      </c>
      <c r="AO105" s="29">
        <v>0.0</v>
      </c>
      <c r="AP105" s="29">
        <v>0.0</v>
      </c>
      <c r="AQ105" s="29">
        <v>0.0</v>
      </c>
      <c r="AR105" s="29">
        <v>0.0</v>
      </c>
      <c r="AS105" s="29">
        <v>0.0</v>
      </c>
      <c r="AT105" s="29">
        <v>0.0</v>
      </c>
      <c r="AU105" s="29">
        <v>0.0</v>
      </c>
      <c r="AV105" s="29">
        <v>0.0</v>
      </c>
      <c r="AW105" s="29">
        <v>0.0</v>
      </c>
      <c r="AX105" s="29">
        <v>0.0</v>
      </c>
      <c r="AY105" s="29">
        <v>0.0</v>
      </c>
      <c r="AZ105" s="3"/>
      <c r="BA105" s="3"/>
    </row>
    <row r="106">
      <c r="C106" s="50" t="s">
        <v>120</v>
      </c>
      <c r="D106" s="18" t="s">
        <v>126</v>
      </c>
      <c r="F106" s="4" t="s">
        <v>127</v>
      </c>
      <c r="G106" s="31" t="s">
        <v>121</v>
      </c>
      <c r="H106" s="20"/>
      <c r="I106" s="52">
        <v>145350.0</v>
      </c>
      <c r="J106" s="4">
        <v>0.0</v>
      </c>
      <c r="K106" s="2">
        <f>'Economist OLD'!Q107</f>
        <v>145350</v>
      </c>
      <c r="L106" s="4">
        <v>0.0</v>
      </c>
      <c r="M106" s="4">
        <v>0.0</v>
      </c>
      <c r="N106" s="23">
        <v>0.0</v>
      </c>
      <c r="O106" s="4">
        <v>0.0</v>
      </c>
      <c r="P106" s="53">
        <v>0.0</v>
      </c>
      <c r="Q106" s="53">
        <v>0.0</v>
      </c>
      <c r="R106" s="53">
        <f t="shared" ref="R106:AA106" si="118">Q106</f>
        <v>0</v>
      </c>
      <c r="S106" s="53">
        <f t="shared" si="118"/>
        <v>0</v>
      </c>
      <c r="T106" s="53">
        <f t="shared" si="118"/>
        <v>0</v>
      </c>
      <c r="U106" s="53">
        <f t="shared" si="118"/>
        <v>0</v>
      </c>
      <c r="V106" s="53">
        <f t="shared" si="118"/>
        <v>0</v>
      </c>
      <c r="W106" s="53">
        <f t="shared" si="118"/>
        <v>0</v>
      </c>
      <c r="X106" s="53">
        <f t="shared" si="118"/>
        <v>0</v>
      </c>
      <c r="Y106" s="53">
        <f t="shared" si="118"/>
        <v>0</v>
      </c>
      <c r="Z106" s="53">
        <f t="shared" si="118"/>
        <v>0</v>
      </c>
      <c r="AA106" s="53">
        <f t="shared" si="118"/>
        <v>0</v>
      </c>
      <c r="AB106" s="27">
        <v>0.0</v>
      </c>
      <c r="AC106" s="27">
        <v>0.0</v>
      </c>
      <c r="AD106" s="27">
        <v>0.0</v>
      </c>
      <c r="AE106" s="27">
        <v>0.0</v>
      </c>
      <c r="AF106" s="27">
        <v>0.0</v>
      </c>
      <c r="AG106" s="27">
        <v>0.0</v>
      </c>
      <c r="AH106" s="27">
        <v>0.0</v>
      </c>
      <c r="AI106" s="27">
        <v>0.0</v>
      </c>
      <c r="AJ106" s="27">
        <v>0.0</v>
      </c>
      <c r="AK106" s="27">
        <v>0.0</v>
      </c>
      <c r="AL106" s="27">
        <v>0.0</v>
      </c>
      <c r="AM106" s="27">
        <v>0.0</v>
      </c>
      <c r="AN106" s="29">
        <v>0.0</v>
      </c>
      <c r="AO106" s="29">
        <v>0.0</v>
      </c>
      <c r="AP106" s="29">
        <v>0.0</v>
      </c>
      <c r="AQ106" s="29">
        <v>0.0</v>
      </c>
      <c r="AR106" s="29">
        <v>0.0</v>
      </c>
      <c r="AS106" s="29">
        <v>0.0</v>
      </c>
      <c r="AT106" s="29">
        <v>0.0</v>
      </c>
      <c r="AU106" s="29">
        <v>0.0</v>
      </c>
      <c r="AV106" s="29">
        <v>0.0</v>
      </c>
      <c r="AW106" s="29">
        <v>0.0</v>
      </c>
      <c r="AX106" s="29">
        <v>0.0</v>
      </c>
      <c r="AY106" s="29">
        <v>0.0</v>
      </c>
      <c r="AZ106" s="3"/>
      <c r="BA106" s="3"/>
    </row>
    <row r="107">
      <c r="C107" s="50" t="s">
        <v>120</v>
      </c>
      <c r="D107" s="18" t="s">
        <v>126</v>
      </c>
      <c r="F107" s="4" t="s">
        <v>127</v>
      </c>
      <c r="G107" s="31" t="s">
        <v>121</v>
      </c>
      <c r="H107" s="20"/>
      <c r="I107" s="52">
        <v>145350.0</v>
      </c>
      <c r="J107" s="4">
        <v>0.0</v>
      </c>
      <c r="K107" s="2">
        <f>'Economist OLD'!Q108</f>
        <v>145350</v>
      </c>
      <c r="L107" s="4">
        <v>0.0</v>
      </c>
      <c r="M107" s="4">
        <v>0.0</v>
      </c>
      <c r="N107" s="23">
        <v>0.0</v>
      </c>
      <c r="O107" s="4">
        <v>0.0</v>
      </c>
      <c r="P107" s="53">
        <v>0.0</v>
      </c>
      <c r="Q107" s="53">
        <v>0.0</v>
      </c>
      <c r="R107" s="53">
        <f t="shared" ref="R107:AA107" si="119">Q107</f>
        <v>0</v>
      </c>
      <c r="S107" s="53">
        <f t="shared" si="119"/>
        <v>0</v>
      </c>
      <c r="T107" s="53">
        <f t="shared" si="119"/>
        <v>0</v>
      </c>
      <c r="U107" s="53">
        <f t="shared" si="119"/>
        <v>0</v>
      </c>
      <c r="V107" s="53">
        <f t="shared" si="119"/>
        <v>0</v>
      </c>
      <c r="W107" s="53">
        <f t="shared" si="119"/>
        <v>0</v>
      </c>
      <c r="X107" s="53">
        <f t="shared" si="119"/>
        <v>0</v>
      </c>
      <c r="Y107" s="53">
        <f t="shared" si="119"/>
        <v>0</v>
      </c>
      <c r="Z107" s="53">
        <f t="shared" si="119"/>
        <v>0</v>
      </c>
      <c r="AA107" s="53">
        <f t="shared" si="119"/>
        <v>0</v>
      </c>
      <c r="AB107" s="27">
        <v>0.0</v>
      </c>
      <c r="AC107" s="27">
        <v>0.0</v>
      </c>
      <c r="AD107" s="27">
        <v>0.0</v>
      </c>
      <c r="AE107" s="27">
        <v>0.0</v>
      </c>
      <c r="AF107" s="27">
        <v>0.0</v>
      </c>
      <c r="AG107" s="27">
        <v>0.0</v>
      </c>
      <c r="AH107" s="27">
        <v>0.0</v>
      </c>
      <c r="AI107" s="27">
        <v>0.0</v>
      </c>
      <c r="AJ107" s="27">
        <v>0.0</v>
      </c>
      <c r="AK107" s="27">
        <v>0.0</v>
      </c>
      <c r="AL107" s="27">
        <v>0.0</v>
      </c>
      <c r="AM107" s="27">
        <v>0.0</v>
      </c>
      <c r="AN107" s="29">
        <v>0.0</v>
      </c>
      <c r="AO107" s="29">
        <v>0.0</v>
      </c>
      <c r="AP107" s="29">
        <v>0.0</v>
      </c>
      <c r="AQ107" s="29">
        <v>0.0</v>
      </c>
      <c r="AR107" s="29">
        <v>0.0</v>
      </c>
      <c r="AS107" s="29">
        <v>0.0</v>
      </c>
      <c r="AT107" s="29">
        <v>0.0</v>
      </c>
      <c r="AU107" s="29">
        <v>0.0</v>
      </c>
      <c r="AV107" s="29">
        <v>0.0</v>
      </c>
      <c r="AW107" s="29">
        <v>0.0</v>
      </c>
      <c r="AX107" s="29">
        <v>0.0</v>
      </c>
      <c r="AY107" s="29">
        <v>0.0</v>
      </c>
      <c r="AZ107" s="3"/>
      <c r="BA107" s="3"/>
    </row>
    <row r="108">
      <c r="C108" s="50" t="s">
        <v>120</v>
      </c>
      <c r="D108" s="18" t="s">
        <v>128</v>
      </c>
      <c r="F108" s="4" t="s">
        <v>129</v>
      </c>
      <c r="G108" s="31" t="s">
        <v>121</v>
      </c>
      <c r="H108" s="56"/>
      <c r="I108" s="57">
        <v>40000.0</v>
      </c>
      <c r="J108" s="4">
        <v>0.0</v>
      </c>
      <c r="K108" s="2">
        <f>'Economist OLD'!Q109</f>
        <v>40000</v>
      </c>
      <c r="L108" s="4">
        <v>0.0</v>
      </c>
      <c r="M108" s="4">
        <v>0.0</v>
      </c>
      <c r="N108" s="23">
        <v>0.0</v>
      </c>
      <c r="O108" s="4">
        <v>0.0</v>
      </c>
      <c r="P108" s="53">
        <v>0.0</v>
      </c>
      <c r="Q108" s="53">
        <v>0.0</v>
      </c>
      <c r="R108" s="53">
        <f t="shared" ref="R108:AA108" si="120">Q108</f>
        <v>0</v>
      </c>
      <c r="S108" s="53">
        <f t="shared" si="120"/>
        <v>0</v>
      </c>
      <c r="T108" s="53">
        <f t="shared" si="120"/>
        <v>0</v>
      </c>
      <c r="U108" s="53">
        <f t="shared" si="120"/>
        <v>0</v>
      </c>
      <c r="V108" s="53">
        <f t="shared" si="120"/>
        <v>0</v>
      </c>
      <c r="W108" s="53">
        <f t="shared" si="120"/>
        <v>0</v>
      </c>
      <c r="X108" s="53">
        <f t="shared" si="120"/>
        <v>0</v>
      </c>
      <c r="Y108" s="53">
        <f t="shared" si="120"/>
        <v>0</v>
      </c>
      <c r="Z108" s="53">
        <f t="shared" si="120"/>
        <v>0</v>
      </c>
      <c r="AA108" s="53">
        <f t="shared" si="120"/>
        <v>0</v>
      </c>
      <c r="AB108" s="27">
        <v>0.0</v>
      </c>
      <c r="AC108" s="27">
        <v>0.0</v>
      </c>
      <c r="AD108" s="27">
        <v>0.0</v>
      </c>
      <c r="AE108" s="27">
        <v>0.0</v>
      </c>
      <c r="AF108" s="27">
        <v>0.0</v>
      </c>
      <c r="AG108" s="27">
        <v>0.0</v>
      </c>
      <c r="AH108" s="27">
        <v>0.0</v>
      </c>
      <c r="AI108" s="27">
        <v>0.0</v>
      </c>
      <c r="AJ108" s="27">
        <v>0.0</v>
      </c>
      <c r="AK108" s="27">
        <v>0.0</v>
      </c>
      <c r="AL108" s="27">
        <v>0.0</v>
      </c>
      <c r="AM108" s="27">
        <v>0.0</v>
      </c>
      <c r="AN108" s="29">
        <v>0.0</v>
      </c>
      <c r="AO108" s="29">
        <v>0.0</v>
      </c>
      <c r="AP108" s="29">
        <v>0.0</v>
      </c>
      <c r="AQ108" s="29">
        <v>0.0</v>
      </c>
      <c r="AR108" s="29">
        <v>0.0</v>
      </c>
      <c r="AS108" s="29">
        <v>0.0</v>
      </c>
      <c r="AT108" s="29">
        <v>0.0</v>
      </c>
      <c r="AU108" s="29">
        <v>0.0</v>
      </c>
      <c r="AV108" s="29">
        <v>0.0</v>
      </c>
      <c r="AW108" s="29">
        <v>0.0</v>
      </c>
      <c r="AX108" s="29">
        <v>0.0</v>
      </c>
      <c r="AY108" s="29">
        <v>0.0</v>
      </c>
      <c r="AZ108" s="3"/>
      <c r="BA108" s="3"/>
    </row>
    <row r="109">
      <c r="C109" s="35" t="s">
        <v>49</v>
      </c>
      <c r="D109" s="36"/>
      <c r="E109" s="36"/>
      <c r="F109" s="36"/>
      <c r="G109" s="37"/>
      <c r="H109" s="38"/>
      <c r="I109" s="38">
        <f>I102</f>
        <v>30000</v>
      </c>
      <c r="J109" s="48">
        <f>J101+J85+J69+J53+J37+J21</f>
        <v>9901058.18</v>
      </c>
      <c r="K109" s="40">
        <f>K102</f>
        <v>2500</v>
      </c>
      <c r="L109" s="48">
        <f>L101+L85+L69+L53+L37+L21</f>
        <v>12624.18453</v>
      </c>
      <c r="M109" s="18">
        <f>L109/J109</f>
        <v>0.00127503387</v>
      </c>
      <c r="N109" s="41"/>
      <c r="O109" s="36"/>
      <c r="P109" s="42"/>
      <c r="Q109" s="42"/>
      <c r="R109" s="42"/>
      <c r="S109" s="42"/>
      <c r="T109" s="42"/>
      <c r="U109" s="42"/>
      <c r="V109" s="42"/>
      <c r="W109" s="42"/>
      <c r="X109" s="42"/>
      <c r="Y109" s="42"/>
      <c r="Z109" s="42"/>
      <c r="AA109" s="42"/>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5"/>
      <c r="BA109" s="45"/>
    </row>
    <row r="110">
      <c r="G110" s="1"/>
      <c r="K110" s="2"/>
      <c r="P110" s="58"/>
      <c r="Q110" s="58"/>
      <c r="R110" s="58"/>
      <c r="S110" s="58"/>
      <c r="T110" s="58"/>
      <c r="U110" s="58"/>
      <c r="V110" s="58"/>
      <c r="W110" s="58"/>
      <c r="X110" s="58"/>
      <c r="Y110" s="58"/>
      <c r="Z110" s="58"/>
      <c r="AA110" s="5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3"/>
    </row>
    <row r="111">
      <c r="G111" s="1"/>
      <c r="K111" s="2"/>
      <c r="P111" s="5" t="s">
        <v>1</v>
      </c>
      <c r="Q111" s="5"/>
      <c r="R111" s="5"/>
      <c r="S111" s="5"/>
      <c r="T111" s="5"/>
      <c r="U111" s="5"/>
      <c r="V111" s="5"/>
      <c r="W111" s="5"/>
      <c r="X111" s="5"/>
      <c r="Y111" s="5"/>
      <c r="Z111" s="5"/>
      <c r="AA111" s="5"/>
      <c r="AB111" s="6" t="s">
        <v>2</v>
      </c>
      <c r="AN111" s="7" t="s">
        <v>3</v>
      </c>
      <c r="AZ111" s="8"/>
      <c r="BA111" s="3"/>
    </row>
    <row r="112">
      <c r="B112" s="10" t="s">
        <v>4</v>
      </c>
      <c r="C112" s="10" t="s">
        <v>5</v>
      </c>
      <c r="D112" s="10" t="s">
        <v>6</v>
      </c>
      <c r="E112" s="10" t="s">
        <v>7</v>
      </c>
      <c r="F112" s="10" t="s">
        <v>8</v>
      </c>
      <c r="G112" s="11" t="s">
        <v>9</v>
      </c>
      <c r="H112" s="10" t="s">
        <v>10</v>
      </c>
      <c r="I112" s="10" t="s">
        <v>11</v>
      </c>
      <c r="J112" s="10" t="s">
        <v>12</v>
      </c>
      <c r="K112" s="12" t="s">
        <v>13</v>
      </c>
      <c r="L112" s="10" t="s">
        <v>3</v>
      </c>
      <c r="M112" s="10" t="s">
        <v>14</v>
      </c>
      <c r="N112" s="10" t="s">
        <v>15</v>
      </c>
      <c r="O112" s="13" t="s">
        <v>16</v>
      </c>
      <c r="P112" s="14" t="s">
        <v>17</v>
      </c>
      <c r="Q112" s="14" t="s">
        <v>18</v>
      </c>
      <c r="R112" s="14" t="s">
        <v>19</v>
      </c>
      <c r="S112" s="14" t="s">
        <v>20</v>
      </c>
      <c r="T112" s="14" t="s">
        <v>21</v>
      </c>
      <c r="U112" s="14" t="s">
        <v>22</v>
      </c>
      <c r="V112" s="14" t="s">
        <v>23</v>
      </c>
      <c r="W112" s="14" t="s">
        <v>24</v>
      </c>
      <c r="X112" s="14" t="s">
        <v>25</v>
      </c>
      <c r="Y112" s="14" t="s">
        <v>26</v>
      </c>
      <c r="Z112" s="14" t="s">
        <v>27</v>
      </c>
      <c r="AA112" s="14" t="s">
        <v>28</v>
      </c>
      <c r="AB112" s="14" t="s">
        <v>17</v>
      </c>
      <c r="AC112" s="14" t="s">
        <v>18</v>
      </c>
      <c r="AD112" s="14" t="s">
        <v>19</v>
      </c>
      <c r="AE112" s="14" t="s">
        <v>20</v>
      </c>
      <c r="AF112" s="14" t="s">
        <v>21</v>
      </c>
      <c r="AG112" s="14" t="s">
        <v>22</v>
      </c>
      <c r="AH112" s="14" t="s">
        <v>23</v>
      </c>
      <c r="AI112" s="14" t="s">
        <v>24</v>
      </c>
      <c r="AJ112" s="14" t="s">
        <v>25</v>
      </c>
      <c r="AK112" s="14" t="s">
        <v>26</v>
      </c>
      <c r="AL112" s="14" t="s">
        <v>27</v>
      </c>
      <c r="AM112" s="14" t="s">
        <v>28</v>
      </c>
      <c r="AN112" s="14" t="s">
        <v>17</v>
      </c>
      <c r="AO112" s="14" t="s">
        <v>18</v>
      </c>
      <c r="AP112" s="14" t="s">
        <v>19</v>
      </c>
      <c r="AQ112" s="14" t="s">
        <v>20</v>
      </c>
      <c r="AR112" s="14" t="s">
        <v>21</v>
      </c>
      <c r="AS112" s="14" t="s">
        <v>22</v>
      </c>
      <c r="AT112" s="14" t="s">
        <v>23</v>
      </c>
      <c r="AU112" s="14" t="s">
        <v>24</v>
      </c>
      <c r="AV112" s="14" t="s">
        <v>25</v>
      </c>
      <c r="AW112" s="14" t="s">
        <v>26</v>
      </c>
      <c r="AX112" s="14" t="s">
        <v>27</v>
      </c>
      <c r="AY112" s="14" t="s">
        <v>28</v>
      </c>
      <c r="AZ112" s="15"/>
      <c r="BA112" s="3"/>
    </row>
    <row r="113" ht="20.25" customHeight="1">
      <c r="A113" s="9"/>
      <c r="B113" s="16" t="s">
        <v>130</v>
      </c>
      <c r="C113" s="17" t="str">
        <f>FT!A6</f>
        <v>North America (US 90% &amp; CA 10% 0 custom geos)</v>
      </c>
      <c r="D113" s="59" t="str">
        <f>FT!F6</f>
        <v>Demo: C0Level, Company Size 10k+ or $1B+ Revenue with
Contextual: AI, Global Economy, Markets &amp; Financials,
Company News, Climate Change, Energy Sector </v>
      </c>
      <c r="E113" s="4" t="s">
        <v>36</v>
      </c>
      <c r="F113" s="60" t="str">
        <f>FT!I7</f>
        <v>300x250</v>
      </c>
      <c r="G113" s="61" t="s">
        <v>131</v>
      </c>
      <c r="H113" s="62" t="s">
        <v>132</v>
      </c>
      <c r="I113" s="63">
        <f>FT!Q6</f>
        <v>76999.93</v>
      </c>
      <c r="J113" s="64">
        <f>FT!M6</f>
        <v>534721.7361</v>
      </c>
      <c r="K113" s="65">
        <f>FT!P6</f>
        <v>144</v>
      </c>
      <c r="L113" s="66">
        <f>FT!AF6</f>
        <v>802.0826042</v>
      </c>
      <c r="M113" s="67">
        <f>FT!AE6</f>
        <v>0.0015</v>
      </c>
      <c r="N113" s="23">
        <v>0.75</v>
      </c>
      <c r="O113" s="24">
        <v>0.0</v>
      </c>
      <c r="P113" s="68">
        <f>(I113/3)/12</f>
        <v>2138.886944</v>
      </c>
      <c r="Q113" s="68">
        <f>(I113/3)/12</f>
        <v>2138.886944</v>
      </c>
      <c r="R113" s="68">
        <f>(I113/3)/12</f>
        <v>2138.886944</v>
      </c>
      <c r="S113" s="68">
        <f>(I113/3)/12</f>
        <v>2138.886944</v>
      </c>
      <c r="T113" s="68">
        <f>(I113/3)/12</f>
        <v>2138.886944</v>
      </c>
      <c r="U113" s="68">
        <f>(I113/3)/12</f>
        <v>2138.886944</v>
      </c>
      <c r="V113" s="68">
        <f>(I113/3)/12</f>
        <v>2138.886944</v>
      </c>
      <c r="W113" s="68">
        <f>(I113/3)/12</f>
        <v>2138.886944</v>
      </c>
      <c r="X113" s="68">
        <f>(I113/3)/12</f>
        <v>2138.886944</v>
      </c>
      <c r="Y113" s="68">
        <f>(I113/3)/12</f>
        <v>2138.886944</v>
      </c>
      <c r="Z113" s="68">
        <f>(I113/3)/12</f>
        <v>2138.886944</v>
      </c>
      <c r="AA113" s="68">
        <f>(I113/3)/12</f>
        <v>2138.886944</v>
      </c>
      <c r="AB113" s="69">
        <f t="shared" ref="AB113:AM113" si="121">($J$113/3)/12</f>
        <v>14853.38156</v>
      </c>
      <c r="AC113" s="69">
        <f t="shared" si="121"/>
        <v>14853.38156</v>
      </c>
      <c r="AD113" s="69">
        <f t="shared" si="121"/>
        <v>14853.38156</v>
      </c>
      <c r="AE113" s="69">
        <f t="shared" si="121"/>
        <v>14853.38156</v>
      </c>
      <c r="AF113" s="69">
        <f t="shared" si="121"/>
        <v>14853.38156</v>
      </c>
      <c r="AG113" s="69">
        <f t="shared" si="121"/>
        <v>14853.38156</v>
      </c>
      <c r="AH113" s="69">
        <f t="shared" si="121"/>
        <v>14853.38156</v>
      </c>
      <c r="AI113" s="69">
        <f t="shared" si="121"/>
        <v>14853.38156</v>
      </c>
      <c r="AJ113" s="69">
        <f t="shared" si="121"/>
        <v>14853.38156</v>
      </c>
      <c r="AK113" s="69">
        <f t="shared" si="121"/>
        <v>14853.38156</v>
      </c>
      <c r="AL113" s="69">
        <f t="shared" si="121"/>
        <v>14853.38156</v>
      </c>
      <c r="AM113" s="69">
        <f t="shared" si="121"/>
        <v>14853.38156</v>
      </c>
      <c r="AN113" s="69">
        <f t="shared" ref="AN113:AY113" si="122">($L$113/3)/12</f>
        <v>22.28007234</v>
      </c>
      <c r="AO113" s="69">
        <f t="shared" si="122"/>
        <v>22.28007234</v>
      </c>
      <c r="AP113" s="69">
        <f t="shared" si="122"/>
        <v>22.28007234</v>
      </c>
      <c r="AQ113" s="69">
        <f t="shared" si="122"/>
        <v>22.28007234</v>
      </c>
      <c r="AR113" s="69">
        <f t="shared" si="122"/>
        <v>22.28007234</v>
      </c>
      <c r="AS113" s="69">
        <f t="shared" si="122"/>
        <v>22.28007234</v>
      </c>
      <c r="AT113" s="69">
        <f t="shared" si="122"/>
        <v>22.28007234</v>
      </c>
      <c r="AU113" s="69">
        <f t="shared" si="122"/>
        <v>22.28007234</v>
      </c>
      <c r="AV113" s="69">
        <f t="shared" si="122"/>
        <v>22.28007234</v>
      </c>
      <c r="AW113" s="69">
        <f t="shared" si="122"/>
        <v>22.28007234</v>
      </c>
      <c r="AX113" s="69">
        <f t="shared" si="122"/>
        <v>22.28007234</v>
      </c>
      <c r="AY113" s="69">
        <f t="shared" si="122"/>
        <v>22.28007234</v>
      </c>
      <c r="AZ113" s="59"/>
      <c r="BA113" s="59"/>
    </row>
    <row r="114" ht="20.25" customHeight="1">
      <c r="D114" s="59" t="str">
        <f>FT!F7</f>
        <v>Demo: C0Level, Company Size 10k+ or $1B+ Revenue with
Contextual: AI, Global Economy, Markets &amp; Financials,
Company News, Climate Change, Energy Sector</v>
      </c>
      <c r="E114" s="4" t="s">
        <v>36</v>
      </c>
      <c r="F114" s="70" t="str">
        <f>FT!I8</f>
        <v>300x600</v>
      </c>
      <c r="G114" s="61" t="s">
        <v>133</v>
      </c>
      <c r="H114" s="4" t="s">
        <v>132</v>
      </c>
      <c r="I114" s="71">
        <v>0.0</v>
      </c>
      <c r="J114" s="72">
        <v>0.0</v>
      </c>
      <c r="K114" s="73">
        <v>0.0</v>
      </c>
      <c r="L114" s="72">
        <v>0.0</v>
      </c>
      <c r="M114" s="67">
        <f t="shared" ref="M114:M115" si="125">M113</f>
        <v>0.0015</v>
      </c>
      <c r="N114" s="23">
        <v>0.75</v>
      </c>
      <c r="O114" s="72">
        <v>0.0</v>
      </c>
      <c r="P114" s="68">
        <f>(I113/3)/12</f>
        <v>2138.886944</v>
      </c>
      <c r="Q114" s="68">
        <f>(I113/3)/12</f>
        <v>2138.886944</v>
      </c>
      <c r="R114" s="68">
        <f>(I113/3)/12</f>
        <v>2138.886944</v>
      </c>
      <c r="S114" s="68">
        <f>(I113/3)/12</f>
        <v>2138.886944</v>
      </c>
      <c r="T114" s="68">
        <f>(I113/3)/12</f>
        <v>2138.886944</v>
      </c>
      <c r="U114" s="68">
        <f>(I113/3)/12</f>
        <v>2138.886944</v>
      </c>
      <c r="V114" s="68">
        <f>(I113/3)/12</f>
        <v>2138.886944</v>
      </c>
      <c r="W114" s="68">
        <f>(I113/3)/12</f>
        <v>2138.886944</v>
      </c>
      <c r="X114" s="68">
        <f>(I113/3)/12</f>
        <v>2138.886944</v>
      </c>
      <c r="Y114" s="68">
        <f>(I113/3)/12</f>
        <v>2138.886944</v>
      </c>
      <c r="Z114" s="68">
        <f>(I113/3)/12</f>
        <v>2138.886944</v>
      </c>
      <c r="AA114" s="68">
        <f>(I113/3)/12</f>
        <v>2138.886944</v>
      </c>
      <c r="AB114" s="69">
        <f t="shared" ref="AB114:AM114" si="123">($J$113/3)/12</f>
        <v>14853.38156</v>
      </c>
      <c r="AC114" s="69">
        <f t="shared" si="123"/>
        <v>14853.38156</v>
      </c>
      <c r="AD114" s="69">
        <f t="shared" si="123"/>
        <v>14853.38156</v>
      </c>
      <c r="AE114" s="69">
        <f t="shared" si="123"/>
        <v>14853.38156</v>
      </c>
      <c r="AF114" s="69">
        <f t="shared" si="123"/>
        <v>14853.38156</v>
      </c>
      <c r="AG114" s="69">
        <f t="shared" si="123"/>
        <v>14853.38156</v>
      </c>
      <c r="AH114" s="69">
        <f t="shared" si="123"/>
        <v>14853.38156</v>
      </c>
      <c r="AI114" s="69">
        <f t="shared" si="123"/>
        <v>14853.38156</v>
      </c>
      <c r="AJ114" s="69">
        <f t="shared" si="123"/>
        <v>14853.38156</v>
      </c>
      <c r="AK114" s="69">
        <f t="shared" si="123"/>
        <v>14853.38156</v>
      </c>
      <c r="AL114" s="69">
        <f t="shared" si="123"/>
        <v>14853.38156</v>
      </c>
      <c r="AM114" s="69">
        <f t="shared" si="123"/>
        <v>14853.38156</v>
      </c>
      <c r="AN114" s="69">
        <f t="shared" ref="AN114:AY114" si="124">($L$113/3)/12</f>
        <v>22.28007234</v>
      </c>
      <c r="AO114" s="69">
        <f t="shared" si="124"/>
        <v>22.28007234</v>
      </c>
      <c r="AP114" s="69">
        <f t="shared" si="124"/>
        <v>22.28007234</v>
      </c>
      <c r="AQ114" s="69">
        <f t="shared" si="124"/>
        <v>22.28007234</v>
      </c>
      <c r="AR114" s="69">
        <f t="shared" si="124"/>
        <v>22.28007234</v>
      </c>
      <c r="AS114" s="69">
        <f t="shared" si="124"/>
        <v>22.28007234</v>
      </c>
      <c r="AT114" s="69">
        <f t="shared" si="124"/>
        <v>22.28007234</v>
      </c>
      <c r="AU114" s="69">
        <f t="shared" si="124"/>
        <v>22.28007234</v>
      </c>
      <c r="AV114" s="69">
        <f t="shared" si="124"/>
        <v>22.28007234</v>
      </c>
      <c r="AW114" s="69">
        <f t="shared" si="124"/>
        <v>22.28007234</v>
      </c>
      <c r="AX114" s="69">
        <f t="shared" si="124"/>
        <v>22.28007234</v>
      </c>
      <c r="AY114" s="69">
        <f t="shared" si="124"/>
        <v>22.28007234</v>
      </c>
      <c r="AZ114" s="3"/>
      <c r="BA114" s="3"/>
    </row>
    <row r="115" ht="20.25" customHeight="1">
      <c r="D115" s="59" t="str">
        <f>FT!F8</f>
        <v>Demo: C0Level, Company Size 10k+ or $1B+ Revenue with
Contextual: AI, Global Economy, Markets &amp; Financials,
Company News, Climate Change, Energy Sector</v>
      </c>
      <c r="E115" s="4" t="s">
        <v>36</v>
      </c>
      <c r="F115" s="70" t="str">
        <f>FT!I6</f>
        <v>970x250</v>
      </c>
      <c r="G115" s="61" t="s">
        <v>134</v>
      </c>
      <c r="H115" s="4" t="s">
        <v>132</v>
      </c>
      <c r="I115" s="71">
        <v>0.0</v>
      </c>
      <c r="J115" s="72">
        <v>0.0</v>
      </c>
      <c r="K115" s="73">
        <v>0.0</v>
      </c>
      <c r="L115" s="72">
        <v>0.0</v>
      </c>
      <c r="M115" s="67">
        <f t="shared" si="125"/>
        <v>0.0015</v>
      </c>
      <c r="N115" s="23">
        <v>0.75</v>
      </c>
      <c r="O115" s="9">
        <f t="shared" ref="O115:O121" si="128">O114</f>
        <v>0</v>
      </c>
      <c r="P115" s="68">
        <f>(I113/3)/12</f>
        <v>2138.886944</v>
      </c>
      <c r="Q115" s="68">
        <f>(I113/3)/12</f>
        <v>2138.886944</v>
      </c>
      <c r="R115" s="68">
        <f>(I113/3)/12</f>
        <v>2138.886944</v>
      </c>
      <c r="S115" s="68">
        <f>(I113/3)/12</f>
        <v>2138.886944</v>
      </c>
      <c r="T115" s="68">
        <f>(I113/3)/12</f>
        <v>2138.886944</v>
      </c>
      <c r="U115" s="68">
        <f>(I113/3)/12</f>
        <v>2138.886944</v>
      </c>
      <c r="V115" s="68">
        <f>(I113/3)/12</f>
        <v>2138.886944</v>
      </c>
      <c r="W115" s="68">
        <f>(I113/3)/12</f>
        <v>2138.886944</v>
      </c>
      <c r="X115" s="68">
        <f>(I113/3)/12</f>
        <v>2138.886944</v>
      </c>
      <c r="Y115" s="68">
        <f>(I113/3)/12</f>
        <v>2138.886944</v>
      </c>
      <c r="Z115" s="68">
        <f>(I113/3)/12</f>
        <v>2138.886944</v>
      </c>
      <c r="AA115" s="68">
        <f>(I113/3)/12</f>
        <v>2138.886944</v>
      </c>
      <c r="AB115" s="69">
        <f t="shared" ref="AB115:AM115" si="126">($J$113/3)/12</f>
        <v>14853.38156</v>
      </c>
      <c r="AC115" s="69">
        <f t="shared" si="126"/>
        <v>14853.38156</v>
      </c>
      <c r="AD115" s="69">
        <f t="shared" si="126"/>
        <v>14853.38156</v>
      </c>
      <c r="AE115" s="69">
        <f t="shared" si="126"/>
        <v>14853.38156</v>
      </c>
      <c r="AF115" s="69">
        <f t="shared" si="126"/>
        <v>14853.38156</v>
      </c>
      <c r="AG115" s="69">
        <f t="shared" si="126"/>
        <v>14853.38156</v>
      </c>
      <c r="AH115" s="69">
        <f t="shared" si="126"/>
        <v>14853.38156</v>
      </c>
      <c r="AI115" s="69">
        <f t="shared" si="126"/>
        <v>14853.38156</v>
      </c>
      <c r="AJ115" s="69">
        <f t="shared" si="126"/>
        <v>14853.38156</v>
      </c>
      <c r="AK115" s="69">
        <f t="shared" si="126"/>
        <v>14853.38156</v>
      </c>
      <c r="AL115" s="69">
        <f t="shared" si="126"/>
        <v>14853.38156</v>
      </c>
      <c r="AM115" s="69">
        <f t="shared" si="126"/>
        <v>14853.38156</v>
      </c>
      <c r="AN115" s="69">
        <f t="shared" ref="AN115:AY115" si="127">($L$113/3)/12</f>
        <v>22.28007234</v>
      </c>
      <c r="AO115" s="69">
        <f t="shared" si="127"/>
        <v>22.28007234</v>
      </c>
      <c r="AP115" s="69">
        <f t="shared" si="127"/>
        <v>22.28007234</v>
      </c>
      <c r="AQ115" s="69">
        <f t="shared" si="127"/>
        <v>22.28007234</v>
      </c>
      <c r="AR115" s="69">
        <f t="shared" si="127"/>
        <v>22.28007234</v>
      </c>
      <c r="AS115" s="69">
        <f t="shared" si="127"/>
        <v>22.28007234</v>
      </c>
      <c r="AT115" s="69">
        <f t="shared" si="127"/>
        <v>22.28007234</v>
      </c>
      <c r="AU115" s="69">
        <f t="shared" si="127"/>
        <v>22.28007234</v>
      </c>
      <c r="AV115" s="69">
        <f t="shared" si="127"/>
        <v>22.28007234</v>
      </c>
      <c r="AW115" s="69">
        <f t="shared" si="127"/>
        <v>22.28007234</v>
      </c>
      <c r="AX115" s="69">
        <f t="shared" si="127"/>
        <v>22.28007234</v>
      </c>
      <c r="AY115" s="69">
        <f t="shared" si="127"/>
        <v>22.28007234</v>
      </c>
      <c r="AZ115" s="3"/>
      <c r="BA115" s="3"/>
    </row>
    <row r="116" ht="20.25" customHeight="1">
      <c r="D116" s="9" t="str">
        <f>FT!F9</f>
        <v>Contextual: AI, Tech Transformation,
Green Energy,Energy Transition,
Global Economy</v>
      </c>
      <c r="E116" s="72" t="s">
        <v>135</v>
      </c>
      <c r="F116" s="74" t="str">
        <f>FT!I10</f>
        <v>300x250</v>
      </c>
      <c r="G116" s="61" t="s">
        <v>136</v>
      </c>
      <c r="H116" s="75" t="s">
        <v>137</v>
      </c>
      <c r="I116" s="63">
        <f>FT!Q9</f>
        <v>38499.96</v>
      </c>
      <c r="J116" s="64">
        <f>FT!M9</f>
        <v>458332.8571</v>
      </c>
      <c r="K116" s="65">
        <f>FT!P9</f>
        <v>84</v>
      </c>
      <c r="L116" s="66">
        <f>FT!AF9</f>
        <v>733.3325714</v>
      </c>
      <c r="M116" s="67">
        <f>FT!AE9</f>
        <v>0.0016</v>
      </c>
      <c r="N116" s="23">
        <v>0.75</v>
      </c>
      <c r="O116" s="9">
        <f t="shared" si="128"/>
        <v>0</v>
      </c>
      <c r="P116" s="68">
        <f>(I116/3)/12</f>
        <v>1069.443333</v>
      </c>
      <c r="Q116" s="68">
        <f>(I116/3)/12</f>
        <v>1069.443333</v>
      </c>
      <c r="R116" s="68">
        <f>(I116/3)/12</f>
        <v>1069.443333</v>
      </c>
      <c r="S116" s="68">
        <f>(I116/3)/12</f>
        <v>1069.443333</v>
      </c>
      <c r="T116" s="68">
        <f>(I116/3)/12</f>
        <v>1069.443333</v>
      </c>
      <c r="U116" s="68">
        <f>(I116/3)/12</f>
        <v>1069.443333</v>
      </c>
      <c r="V116" s="68">
        <f>(I116/3)/12</f>
        <v>1069.443333</v>
      </c>
      <c r="W116" s="68">
        <f>(I116/3)/12</f>
        <v>1069.443333</v>
      </c>
      <c r="X116" s="68">
        <f>(I116/3)/12</f>
        <v>1069.443333</v>
      </c>
      <c r="Y116" s="68">
        <f>(I116/3)/12</f>
        <v>1069.443333</v>
      </c>
      <c r="Z116" s="68">
        <f>(I116/3)/12</f>
        <v>1069.443333</v>
      </c>
      <c r="AA116" s="68">
        <f>(I116/3)/12</f>
        <v>1069.443333</v>
      </c>
      <c r="AB116" s="69">
        <f t="shared" ref="AB116:AM116" si="129">($J$116/3)/12</f>
        <v>12731.46825</v>
      </c>
      <c r="AC116" s="69">
        <f t="shared" si="129"/>
        <v>12731.46825</v>
      </c>
      <c r="AD116" s="69">
        <f t="shared" si="129"/>
        <v>12731.46825</v>
      </c>
      <c r="AE116" s="69">
        <f t="shared" si="129"/>
        <v>12731.46825</v>
      </c>
      <c r="AF116" s="69">
        <f t="shared" si="129"/>
        <v>12731.46825</v>
      </c>
      <c r="AG116" s="69">
        <f t="shared" si="129"/>
        <v>12731.46825</v>
      </c>
      <c r="AH116" s="69">
        <f t="shared" si="129"/>
        <v>12731.46825</v>
      </c>
      <c r="AI116" s="69">
        <f t="shared" si="129"/>
        <v>12731.46825</v>
      </c>
      <c r="AJ116" s="69">
        <f t="shared" si="129"/>
        <v>12731.46825</v>
      </c>
      <c r="AK116" s="69">
        <f t="shared" si="129"/>
        <v>12731.46825</v>
      </c>
      <c r="AL116" s="69">
        <f t="shared" si="129"/>
        <v>12731.46825</v>
      </c>
      <c r="AM116" s="69">
        <f t="shared" si="129"/>
        <v>12731.46825</v>
      </c>
      <c r="AN116" s="69">
        <f t="shared" ref="AN116:AY116" si="130">($L$116/3)/12</f>
        <v>20.37034921</v>
      </c>
      <c r="AO116" s="69">
        <f t="shared" si="130"/>
        <v>20.37034921</v>
      </c>
      <c r="AP116" s="69">
        <f t="shared" si="130"/>
        <v>20.37034921</v>
      </c>
      <c r="AQ116" s="69">
        <f t="shared" si="130"/>
        <v>20.37034921</v>
      </c>
      <c r="AR116" s="69">
        <f t="shared" si="130"/>
        <v>20.37034921</v>
      </c>
      <c r="AS116" s="69">
        <f t="shared" si="130"/>
        <v>20.37034921</v>
      </c>
      <c r="AT116" s="69">
        <f t="shared" si="130"/>
        <v>20.37034921</v>
      </c>
      <c r="AU116" s="69">
        <f t="shared" si="130"/>
        <v>20.37034921</v>
      </c>
      <c r="AV116" s="69">
        <f t="shared" si="130"/>
        <v>20.37034921</v>
      </c>
      <c r="AW116" s="69">
        <f t="shared" si="130"/>
        <v>20.37034921</v>
      </c>
      <c r="AX116" s="69">
        <f t="shared" si="130"/>
        <v>20.37034921</v>
      </c>
      <c r="AY116" s="69">
        <f t="shared" si="130"/>
        <v>20.37034921</v>
      </c>
      <c r="AZ116" s="3"/>
      <c r="BA116" s="3"/>
    </row>
    <row r="117" ht="20.25" customHeight="1">
      <c r="D117" s="9" t="str">
        <f>FT!F10</f>
        <v>Contextual: AI, Tech Transformation,
Green Energy,Energy Transition,
Global Economy</v>
      </c>
      <c r="E117" s="72" t="s">
        <v>135</v>
      </c>
      <c r="F117" s="74" t="str">
        <f>FT!I11</f>
        <v>300x600</v>
      </c>
      <c r="G117" s="61" t="s">
        <v>138</v>
      </c>
      <c r="H117" s="72" t="s">
        <v>137</v>
      </c>
      <c r="I117" s="71">
        <v>0.0</v>
      </c>
      <c r="J117" s="72">
        <v>0.0</v>
      </c>
      <c r="K117" s="73">
        <v>0.0</v>
      </c>
      <c r="L117" s="72">
        <v>0.0</v>
      </c>
      <c r="M117" s="67">
        <f t="shared" ref="M117:M118" si="133">M116</f>
        <v>0.0016</v>
      </c>
      <c r="N117" s="23">
        <v>0.75</v>
      </c>
      <c r="O117" s="9">
        <f t="shared" si="128"/>
        <v>0</v>
      </c>
      <c r="P117" s="68">
        <f>(I116/3)/12</f>
        <v>1069.443333</v>
      </c>
      <c r="Q117" s="68">
        <f>(I116/3)/12</f>
        <v>1069.443333</v>
      </c>
      <c r="R117" s="68">
        <f>(I116/3)/12</f>
        <v>1069.443333</v>
      </c>
      <c r="S117" s="68">
        <f>(I116/3)/12</f>
        <v>1069.443333</v>
      </c>
      <c r="T117" s="68">
        <f>(I116/3)/12</f>
        <v>1069.443333</v>
      </c>
      <c r="U117" s="68">
        <f>(I116/3)/12</f>
        <v>1069.443333</v>
      </c>
      <c r="V117" s="68">
        <f>(I116/3)/12</f>
        <v>1069.443333</v>
      </c>
      <c r="W117" s="68">
        <f>(I116/3)/12</f>
        <v>1069.443333</v>
      </c>
      <c r="X117" s="68">
        <f>(I116/3)/12</f>
        <v>1069.443333</v>
      </c>
      <c r="Y117" s="68">
        <f>(I116/3)/12</f>
        <v>1069.443333</v>
      </c>
      <c r="Z117" s="68">
        <f>(I116/3)/12</f>
        <v>1069.443333</v>
      </c>
      <c r="AA117" s="68">
        <f>(I116/3)/12</f>
        <v>1069.443333</v>
      </c>
      <c r="AB117" s="69">
        <f t="shared" ref="AB117:AM117" si="131">($J$116/3)/12</f>
        <v>12731.46825</v>
      </c>
      <c r="AC117" s="69">
        <f t="shared" si="131"/>
        <v>12731.46825</v>
      </c>
      <c r="AD117" s="69">
        <f t="shared" si="131"/>
        <v>12731.46825</v>
      </c>
      <c r="AE117" s="69">
        <f t="shared" si="131"/>
        <v>12731.46825</v>
      </c>
      <c r="AF117" s="69">
        <f t="shared" si="131"/>
        <v>12731.46825</v>
      </c>
      <c r="AG117" s="69">
        <f t="shared" si="131"/>
        <v>12731.46825</v>
      </c>
      <c r="AH117" s="69">
        <f t="shared" si="131"/>
        <v>12731.46825</v>
      </c>
      <c r="AI117" s="69">
        <f t="shared" si="131"/>
        <v>12731.46825</v>
      </c>
      <c r="AJ117" s="69">
        <f t="shared" si="131"/>
        <v>12731.46825</v>
      </c>
      <c r="AK117" s="69">
        <f t="shared" si="131"/>
        <v>12731.46825</v>
      </c>
      <c r="AL117" s="69">
        <f t="shared" si="131"/>
        <v>12731.46825</v>
      </c>
      <c r="AM117" s="69">
        <f t="shared" si="131"/>
        <v>12731.46825</v>
      </c>
      <c r="AN117" s="69">
        <f t="shared" ref="AN117:AY117" si="132">($L$116/3)/12</f>
        <v>20.37034921</v>
      </c>
      <c r="AO117" s="69">
        <f t="shared" si="132"/>
        <v>20.37034921</v>
      </c>
      <c r="AP117" s="69">
        <f t="shared" si="132"/>
        <v>20.37034921</v>
      </c>
      <c r="AQ117" s="69">
        <f t="shared" si="132"/>
        <v>20.37034921</v>
      </c>
      <c r="AR117" s="69">
        <f t="shared" si="132"/>
        <v>20.37034921</v>
      </c>
      <c r="AS117" s="69">
        <f t="shared" si="132"/>
        <v>20.37034921</v>
      </c>
      <c r="AT117" s="69">
        <f t="shared" si="132"/>
        <v>20.37034921</v>
      </c>
      <c r="AU117" s="69">
        <f t="shared" si="132"/>
        <v>20.37034921</v>
      </c>
      <c r="AV117" s="69">
        <f t="shared" si="132"/>
        <v>20.37034921</v>
      </c>
      <c r="AW117" s="69">
        <f t="shared" si="132"/>
        <v>20.37034921</v>
      </c>
      <c r="AX117" s="69">
        <f t="shared" si="132"/>
        <v>20.37034921</v>
      </c>
      <c r="AY117" s="69">
        <f t="shared" si="132"/>
        <v>20.37034921</v>
      </c>
      <c r="AZ117" s="3"/>
      <c r="BA117" s="3"/>
    </row>
    <row r="118" ht="20.25" customHeight="1">
      <c r="D118" s="9" t="str">
        <f>FT!F11</f>
        <v>Contextual: AI, Tech Transformation,
Green Energy,Energy Transition,
Global Economy</v>
      </c>
      <c r="E118" s="72" t="s">
        <v>135</v>
      </c>
      <c r="F118" s="74" t="str">
        <f>FT!I9</f>
        <v>970x250</v>
      </c>
      <c r="G118" s="61" t="s">
        <v>139</v>
      </c>
      <c r="H118" s="72" t="s">
        <v>137</v>
      </c>
      <c r="I118" s="71">
        <v>0.0</v>
      </c>
      <c r="J118" s="72">
        <v>0.0</v>
      </c>
      <c r="K118" s="73">
        <v>0.0</v>
      </c>
      <c r="L118" s="72">
        <v>0.0</v>
      </c>
      <c r="M118" s="67">
        <f t="shared" si="133"/>
        <v>0.0016</v>
      </c>
      <c r="N118" s="23">
        <v>0.75</v>
      </c>
      <c r="O118" s="9">
        <f t="shared" si="128"/>
        <v>0</v>
      </c>
      <c r="P118" s="68">
        <f>(I116/3)/12</f>
        <v>1069.443333</v>
      </c>
      <c r="Q118" s="68">
        <f>(I116/3)/12</f>
        <v>1069.443333</v>
      </c>
      <c r="R118" s="68">
        <f>(I116/3)/12</f>
        <v>1069.443333</v>
      </c>
      <c r="S118" s="68">
        <f>(I116/3)/12</f>
        <v>1069.443333</v>
      </c>
      <c r="T118" s="68">
        <f>(I116/3)/12</f>
        <v>1069.443333</v>
      </c>
      <c r="U118" s="68">
        <f>(I116/3)/12</f>
        <v>1069.443333</v>
      </c>
      <c r="V118" s="68">
        <f>(I116/3)/12</f>
        <v>1069.443333</v>
      </c>
      <c r="W118" s="68">
        <f>(I116/3)/12</f>
        <v>1069.443333</v>
      </c>
      <c r="X118" s="68">
        <f>(I116/3)/12</f>
        <v>1069.443333</v>
      </c>
      <c r="Y118" s="68">
        <f>(I116/3)/12</f>
        <v>1069.443333</v>
      </c>
      <c r="Z118" s="68">
        <f>(I116/3)/12</f>
        <v>1069.443333</v>
      </c>
      <c r="AA118" s="68">
        <f>(I116/3)/12</f>
        <v>1069.443333</v>
      </c>
      <c r="AB118" s="69">
        <f t="shared" ref="AB118:AM118" si="134">($J$116/3)/12</f>
        <v>12731.46825</v>
      </c>
      <c r="AC118" s="69">
        <f t="shared" si="134"/>
        <v>12731.46825</v>
      </c>
      <c r="AD118" s="69">
        <f t="shared" si="134"/>
        <v>12731.46825</v>
      </c>
      <c r="AE118" s="69">
        <f t="shared" si="134"/>
        <v>12731.46825</v>
      </c>
      <c r="AF118" s="69">
        <f t="shared" si="134"/>
        <v>12731.46825</v>
      </c>
      <c r="AG118" s="69">
        <f t="shared" si="134"/>
        <v>12731.46825</v>
      </c>
      <c r="AH118" s="69">
        <f t="shared" si="134"/>
        <v>12731.46825</v>
      </c>
      <c r="AI118" s="69">
        <f t="shared" si="134"/>
        <v>12731.46825</v>
      </c>
      <c r="AJ118" s="69">
        <f t="shared" si="134"/>
        <v>12731.46825</v>
      </c>
      <c r="AK118" s="69">
        <f t="shared" si="134"/>
        <v>12731.46825</v>
      </c>
      <c r="AL118" s="69">
        <f t="shared" si="134"/>
        <v>12731.46825</v>
      </c>
      <c r="AM118" s="69">
        <f t="shared" si="134"/>
        <v>12731.46825</v>
      </c>
      <c r="AN118" s="69">
        <f t="shared" ref="AN118:AY118" si="135">($L$116/3)/12</f>
        <v>20.37034921</v>
      </c>
      <c r="AO118" s="69">
        <f t="shared" si="135"/>
        <v>20.37034921</v>
      </c>
      <c r="AP118" s="69">
        <f t="shared" si="135"/>
        <v>20.37034921</v>
      </c>
      <c r="AQ118" s="69">
        <f t="shared" si="135"/>
        <v>20.37034921</v>
      </c>
      <c r="AR118" s="69">
        <f t="shared" si="135"/>
        <v>20.37034921</v>
      </c>
      <c r="AS118" s="69">
        <f t="shared" si="135"/>
        <v>20.37034921</v>
      </c>
      <c r="AT118" s="69">
        <f t="shared" si="135"/>
        <v>20.37034921</v>
      </c>
      <c r="AU118" s="69">
        <f t="shared" si="135"/>
        <v>20.37034921</v>
      </c>
      <c r="AV118" s="69">
        <f t="shared" si="135"/>
        <v>20.37034921</v>
      </c>
      <c r="AW118" s="69">
        <f t="shared" si="135"/>
        <v>20.37034921</v>
      </c>
      <c r="AX118" s="69">
        <f t="shared" si="135"/>
        <v>20.37034921</v>
      </c>
      <c r="AY118" s="69">
        <f t="shared" si="135"/>
        <v>20.37034921</v>
      </c>
      <c r="AZ118" s="3"/>
      <c r="BA118" s="3"/>
    </row>
    <row r="119" ht="20.25" customHeight="1">
      <c r="D119" s="9" t="str">
        <f>FT!F12</f>
        <v>Demo: FT Subscriber</v>
      </c>
      <c r="E119" s="4" t="s">
        <v>41</v>
      </c>
      <c r="F119" s="74" t="str">
        <f>FT!I13</f>
        <v>300x250</v>
      </c>
      <c r="G119" s="61" t="s">
        <v>140</v>
      </c>
      <c r="H119" s="75" t="s">
        <v>141</v>
      </c>
      <c r="I119" s="63">
        <f>FT!Q12</f>
        <v>76999.93</v>
      </c>
      <c r="J119" s="64">
        <f>FT!M12</f>
        <v>641666.0833</v>
      </c>
      <c r="K119" s="65">
        <f>FT!P12</f>
        <v>120</v>
      </c>
      <c r="L119" s="66">
        <f>FT!AF12</f>
        <v>962.499125</v>
      </c>
      <c r="M119" s="67">
        <f>FT!AE12</f>
        <v>0.0015</v>
      </c>
      <c r="N119" s="23">
        <v>0.75</v>
      </c>
      <c r="O119" s="9">
        <f t="shared" si="128"/>
        <v>0</v>
      </c>
      <c r="P119" s="68">
        <f t="shared" ref="P119:AA119" si="136">($I$119/3)/12</f>
        <v>2138.886944</v>
      </c>
      <c r="Q119" s="68">
        <f t="shared" si="136"/>
        <v>2138.886944</v>
      </c>
      <c r="R119" s="68">
        <f t="shared" si="136"/>
        <v>2138.886944</v>
      </c>
      <c r="S119" s="68">
        <f t="shared" si="136"/>
        <v>2138.886944</v>
      </c>
      <c r="T119" s="68">
        <f t="shared" si="136"/>
        <v>2138.886944</v>
      </c>
      <c r="U119" s="68">
        <f t="shared" si="136"/>
        <v>2138.886944</v>
      </c>
      <c r="V119" s="68">
        <f t="shared" si="136"/>
        <v>2138.886944</v>
      </c>
      <c r="W119" s="68">
        <f t="shared" si="136"/>
        <v>2138.886944</v>
      </c>
      <c r="X119" s="68">
        <f t="shared" si="136"/>
        <v>2138.886944</v>
      </c>
      <c r="Y119" s="68">
        <f t="shared" si="136"/>
        <v>2138.886944</v>
      </c>
      <c r="Z119" s="68">
        <f t="shared" si="136"/>
        <v>2138.886944</v>
      </c>
      <c r="AA119" s="68">
        <f t="shared" si="136"/>
        <v>2138.886944</v>
      </c>
      <c r="AB119" s="69">
        <f t="shared" ref="AB119:AM119" si="137">($J$119/3)/12</f>
        <v>17824.05787</v>
      </c>
      <c r="AC119" s="69">
        <f t="shared" si="137"/>
        <v>17824.05787</v>
      </c>
      <c r="AD119" s="69">
        <f t="shared" si="137"/>
        <v>17824.05787</v>
      </c>
      <c r="AE119" s="69">
        <f t="shared" si="137"/>
        <v>17824.05787</v>
      </c>
      <c r="AF119" s="69">
        <f t="shared" si="137"/>
        <v>17824.05787</v>
      </c>
      <c r="AG119" s="69">
        <f t="shared" si="137"/>
        <v>17824.05787</v>
      </c>
      <c r="AH119" s="69">
        <f t="shared" si="137"/>
        <v>17824.05787</v>
      </c>
      <c r="AI119" s="69">
        <f t="shared" si="137"/>
        <v>17824.05787</v>
      </c>
      <c r="AJ119" s="69">
        <f t="shared" si="137"/>
        <v>17824.05787</v>
      </c>
      <c r="AK119" s="69">
        <f t="shared" si="137"/>
        <v>17824.05787</v>
      </c>
      <c r="AL119" s="69">
        <f t="shared" si="137"/>
        <v>17824.05787</v>
      </c>
      <c r="AM119" s="69">
        <f t="shared" si="137"/>
        <v>17824.05787</v>
      </c>
      <c r="AN119" s="69">
        <f t="shared" ref="AN119:AY119" si="138">($L$119/3)/12</f>
        <v>26.73608681</v>
      </c>
      <c r="AO119" s="69">
        <f t="shared" si="138"/>
        <v>26.73608681</v>
      </c>
      <c r="AP119" s="69">
        <f t="shared" si="138"/>
        <v>26.73608681</v>
      </c>
      <c r="AQ119" s="69">
        <f t="shared" si="138"/>
        <v>26.73608681</v>
      </c>
      <c r="AR119" s="69">
        <f t="shared" si="138"/>
        <v>26.73608681</v>
      </c>
      <c r="AS119" s="69">
        <f t="shared" si="138"/>
        <v>26.73608681</v>
      </c>
      <c r="AT119" s="69">
        <f t="shared" si="138"/>
        <v>26.73608681</v>
      </c>
      <c r="AU119" s="69">
        <f t="shared" si="138"/>
        <v>26.73608681</v>
      </c>
      <c r="AV119" s="69">
        <f t="shared" si="138"/>
        <v>26.73608681</v>
      </c>
      <c r="AW119" s="69">
        <f t="shared" si="138"/>
        <v>26.73608681</v>
      </c>
      <c r="AX119" s="69">
        <f t="shared" si="138"/>
        <v>26.73608681</v>
      </c>
      <c r="AY119" s="69">
        <f t="shared" si="138"/>
        <v>26.73608681</v>
      </c>
      <c r="AZ119" s="3"/>
      <c r="BA119" s="3"/>
    </row>
    <row r="120" ht="20.25" customHeight="1">
      <c r="D120" s="9" t="str">
        <f>FT!F13</f>
        <v>Demo: FT Subscriber</v>
      </c>
      <c r="E120" s="4" t="s">
        <v>41</v>
      </c>
      <c r="F120" s="74" t="str">
        <f>FT!I14</f>
        <v>300x600</v>
      </c>
      <c r="G120" s="61" t="s">
        <v>142</v>
      </c>
      <c r="H120" s="72" t="s">
        <v>141</v>
      </c>
      <c r="I120" s="71">
        <v>0.0</v>
      </c>
      <c r="J120" s="72">
        <v>0.0</v>
      </c>
      <c r="K120" s="73">
        <v>0.0</v>
      </c>
      <c r="L120" s="72">
        <v>0.0</v>
      </c>
      <c r="M120" s="67">
        <f t="shared" ref="M120:M121" si="142">M119</f>
        <v>0.0015</v>
      </c>
      <c r="N120" s="23">
        <v>0.75</v>
      </c>
      <c r="O120" s="9">
        <f t="shared" si="128"/>
        <v>0</v>
      </c>
      <c r="P120" s="68">
        <f t="shared" ref="P120:AA120" si="139">($I$119/3)/12</f>
        <v>2138.886944</v>
      </c>
      <c r="Q120" s="68">
        <f t="shared" si="139"/>
        <v>2138.886944</v>
      </c>
      <c r="R120" s="68">
        <f t="shared" si="139"/>
        <v>2138.886944</v>
      </c>
      <c r="S120" s="68">
        <f t="shared" si="139"/>
        <v>2138.886944</v>
      </c>
      <c r="T120" s="68">
        <f t="shared" si="139"/>
        <v>2138.886944</v>
      </c>
      <c r="U120" s="68">
        <f t="shared" si="139"/>
        <v>2138.886944</v>
      </c>
      <c r="V120" s="68">
        <f t="shared" si="139"/>
        <v>2138.886944</v>
      </c>
      <c r="W120" s="68">
        <f t="shared" si="139"/>
        <v>2138.886944</v>
      </c>
      <c r="X120" s="68">
        <f t="shared" si="139"/>
        <v>2138.886944</v>
      </c>
      <c r="Y120" s="68">
        <f t="shared" si="139"/>
        <v>2138.886944</v>
      </c>
      <c r="Z120" s="68">
        <f t="shared" si="139"/>
        <v>2138.886944</v>
      </c>
      <c r="AA120" s="68">
        <f t="shared" si="139"/>
        <v>2138.886944</v>
      </c>
      <c r="AB120" s="69">
        <f t="shared" ref="AB120:AM120" si="140">($J$119/3)/12</f>
        <v>17824.05787</v>
      </c>
      <c r="AC120" s="69">
        <f t="shared" si="140"/>
        <v>17824.05787</v>
      </c>
      <c r="AD120" s="69">
        <f t="shared" si="140"/>
        <v>17824.05787</v>
      </c>
      <c r="AE120" s="69">
        <f t="shared" si="140"/>
        <v>17824.05787</v>
      </c>
      <c r="AF120" s="69">
        <f t="shared" si="140"/>
        <v>17824.05787</v>
      </c>
      <c r="AG120" s="69">
        <f t="shared" si="140"/>
        <v>17824.05787</v>
      </c>
      <c r="AH120" s="69">
        <f t="shared" si="140"/>
        <v>17824.05787</v>
      </c>
      <c r="AI120" s="69">
        <f t="shared" si="140"/>
        <v>17824.05787</v>
      </c>
      <c r="AJ120" s="69">
        <f t="shared" si="140"/>
        <v>17824.05787</v>
      </c>
      <c r="AK120" s="69">
        <f t="shared" si="140"/>
        <v>17824.05787</v>
      </c>
      <c r="AL120" s="69">
        <f t="shared" si="140"/>
        <v>17824.05787</v>
      </c>
      <c r="AM120" s="69">
        <f t="shared" si="140"/>
        <v>17824.05787</v>
      </c>
      <c r="AN120" s="69">
        <f t="shared" ref="AN120:AY120" si="141">($L$119/3)/12</f>
        <v>26.73608681</v>
      </c>
      <c r="AO120" s="69">
        <f t="shared" si="141"/>
        <v>26.73608681</v>
      </c>
      <c r="AP120" s="69">
        <f t="shared" si="141"/>
        <v>26.73608681</v>
      </c>
      <c r="AQ120" s="69">
        <f t="shared" si="141"/>
        <v>26.73608681</v>
      </c>
      <c r="AR120" s="69">
        <f t="shared" si="141"/>
        <v>26.73608681</v>
      </c>
      <c r="AS120" s="69">
        <f t="shared" si="141"/>
        <v>26.73608681</v>
      </c>
      <c r="AT120" s="69">
        <f t="shared" si="141"/>
        <v>26.73608681</v>
      </c>
      <c r="AU120" s="69">
        <f t="shared" si="141"/>
        <v>26.73608681</v>
      </c>
      <c r="AV120" s="69">
        <f t="shared" si="141"/>
        <v>26.73608681</v>
      </c>
      <c r="AW120" s="69">
        <f t="shared" si="141"/>
        <v>26.73608681</v>
      </c>
      <c r="AX120" s="69">
        <f t="shared" si="141"/>
        <v>26.73608681</v>
      </c>
      <c r="AY120" s="69">
        <f t="shared" si="141"/>
        <v>26.73608681</v>
      </c>
      <c r="AZ120" s="3"/>
      <c r="BA120" s="3"/>
    </row>
    <row r="121" ht="20.25" customHeight="1">
      <c r="D121" s="9" t="str">
        <f>FT!F14</f>
        <v>Demo: FT Subscriber</v>
      </c>
      <c r="E121" s="4" t="s">
        <v>41</v>
      </c>
      <c r="F121" s="74" t="str">
        <f>FT!I12</f>
        <v>970x250</v>
      </c>
      <c r="G121" s="61" t="s">
        <v>143</v>
      </c>
      <c r="H121" s="72" t="s">
        <v>141</v>
      </c>
      <c r="I121" s="71">
        <v>0.0</v>
      </c>
      <c r="J121" s="72">
        <v>0.0</v>
      </c>
      <c r="K121" s="73">
        <v>0.0</v>
      </c>
      <c r="L121" s="72">
        <v>0.0</v>
      </c>
      <c r="M121" s="67">
        <f t="shared" si="142"/>
        <v>0.0015</v>
      </c>
      <c r="N121" s="23">
        <v>0.75</v>
      </c>
      <c r="O121" s="9">
        <f t="shared" si="128"/>
        <v>0</v>
      </c>
      <c r="P121" s="68">
        <f t="shared" ref="P121:AA121" si="143">($I$119/3)/12</f>
        <v>2138.886944</v>
      </c>
      <c r="Q121" s="68">
        <f t="shared" si="143"/>
        <v>2138.886944</v>
      </c>
      <c r="R121" s="68">
        <f t="shared" si="143"/>
        <v>2138.886944</v>
      </c>
      <c r="S121" s="68">
        <f t="shared" si="143"/>
        <v>2138.886944</v>
      </c>
      <c r="T121" s="68">
        <f t="shared" si="143"/>
        <v>2138.886944</v>
      </c>
      <c r="U121" s="68">
        <f t="shared" si="143"/>
        <v>2138.886944</v>
      </c>
      <c r="V121" s="68">
        <f t="shared" si="143"/>
        <v>2138.886944</v>
      </c>
      <c r="W121" s="68">
        <f t="shared" si="143"/>
        <v>2138.886944</v>
      </c>
      <c r="X121" s="68">
        <f t="shared" si="143"/>
        <v>2138.886944</v>
      </c>
      <c r="Y121" s="68">
        <f t="shared" si="143"/>
        <v>2138.886944</v>
      </c>
      <c r="Z121" s="68">
        <f t="shared" si="143"/>
        <v>2138.886944</v>
      </c>
      <c r="AA121" s="68">
        <f t="shared" si="143"/>
        <v>2138.886944</v>
      </c>
      <c r="AB121" s="69">
        <f t="shared" ref="AB121:AM121" si="144">($J$119/3)/12</f>
        <v>17824.05787</v>
      </c>
      <c r="AC121" s="69">
        <f t="shared" si="144"/>
        <v>17824.05787</v>
      </c>
      <c r="AD121" s="69">
        <f t="shared" si="144"/>
        <v>17824.05787</v>
      </c>
      <c r="AE121" s="69">
        <f t="shared" si="144"/>
        <v>17824.05787</v>
      </c>
      <c r="AF121" s="69">
        <f t="shared" si="144"/>
        <v>17824.05787</v>
      </c>
      <c r="AG121" s="69">
        <f t="shared" si="144"/>
        <v>17824.05787</v>
      </c>
      <c r="AH121" s="69">
        <f t="shared" si="144"/>
        <v>17824.05787</v>
      </c>
      <c r="AI121" s="69">
        <f t="shared" si="144"/>
        <v>17824.05787</v>
      </c>
      <c r="AJ121" s="69">
        <f t="shared" si="144"/>
        <v>17824.05787</v>
      </c>
      <c r="AK121" s="69">
        <f t="shared" si="144"/>
        <v>17824.05787</v>
      </c>
      <c r="AL121" s="69">
        <f t="shared" si="144"/>
        <v>17824.05787</v>
      </c>
      <c r="AM121" s="69">
        <f t="shared" si="144"/>
        <v>17824.05787</v>
      </c>
      <c r="AN121" s="69">
        <f t="shared" ref="AN121:AY121" si="145">($L$119/3)/12</f>
        <v>26.73608681</v>
      </c>
      <c r="AO121" s="69">
        <f t="shared" si="145"/>
        <v>26.73608681</v>
      </c>
      <c r="AP121" s="69">
        <f t="shared" si="145"/>
        <v>26.73608681</v>
      </c>
      <c r="AQ121" s="69">
        <f t="shared" si="145"/>
        <v>26.73608681</v>
      </c>
      <c r="AR121" s="69">
        <f t="shared" si="145"/>
        <v>26.73608681</v>
      </c>
      <c r="AS121" s="69">
        <f t="shared" si="145"/>
        <v>26.73608681</v>
      </c>
      <c r="AT121" s="69">
        <f t="shared" si="145"/>
        <v>26.73608681</v>
      </c>
      <c r="AU121" s="69">
        <f t="shared" si="145"/>
        <v>26.73608681</v>
      </c>
      <c r="AV121" s="69">
        <f t="shared" si="145"/>
        <v>26.73608681</v>
      </c>
      <c r="AW121" s="69">
        <f t="shared" si="145"/>
        <v>26.73608681</v>
      </c>
      <c r="AX121" s="69">
        <f t="shared" si="145"/>
        <v>26.73608681</v>
      </c>
      <c r="AY121" s="69">
        <f t="shared" si="145"/>
        <v>26.73608681</v>
      </c>
      <c r="AZ121" s="3"/>
      <c r="BA121" s="3"/>
    </row>
    <row r="122" ht="20.25" customHeight="1">
      <c r="C122" s="35" t="s">
        <v>49</v>
      </c>
      <c r="D122" s="36"/>
      <c r="E122" s="36"/>
      <c r="F122" s="36"/>
      <c r="G122" s="37"/>
      <c r="H122" s="36"/>
      <c r="I122" s="76">
        <f t="shared" ref="I122:J122" si="146">SUM(I113:I121)</f>
        <v>192499.82</v>
      </c>
      <c r="J122" s="48">
        <f t="shared" si="146"/>
        <v>1634720.677</v>
      </c>
      <c r="K122" s="40"/>
      <c r="L122" s="39">
        <f>SUM(L113:L121)</f>
        <v>2497.914301</v>
      </c>
      <c r="M122" s="36"/>
      <c r="N122" s="41"/>
      <c r="O122" s="36"/>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5"/>
      <c r="BA122" s="45"/>
    </row>
    <row r="123" ht="24.0" customHeight="1">
      <c r="C123" s="17" t="str">
        <f>FT!A15</f>
        <v>EMEA: Tier 1: UK, Germany, Saudi Arabia, France and Italy (70%) GEO</v>
      </c>
      <c r="D123" s="9" t="str">
        <f>FT!F15</f>
        <v>Demo: C0Level, Company Size 10k+ or $1B+ Revenue with
Contextual: AI, Global Economy, Markets &amp;
Financials, Company News, Climate Change, Energy Sector</v>
      </c>
      <c r="E123" s="72" t="s">
        <v>36</v>
      </c>
      <c r="F123" s="74" t="str">
        <f>FT!I18</f>
        <v>300x250</v>
      </c>
      <c r="G123" s="61" t="s">
        <v>144</v>
      </c>
      <c r="H123" s="62" t="s">
        <v>145</v>
      </c>
      <c r="I123" s="63">
        <f>FT!Q15</f>
        <v>61599.97</v>
      </c>
      <c r="J123" s="64">
        <f>FT!M15</f>
        <v>427777.5694</v>
      </c>
      <c r="K123" s="65">
        <f>FT!P15</f>
        <v>144</v>
      </c>
      <c r="L123" s="66">
        <f>FT!AF15</f>
        <v>641.6663542</v>
      </c>
      <c r="M123" s="67">
        <f>FT!AE15</f>
        <v>0.0015</v>
      </c>
      <c r="N123" s="23">
        <v>0.75</v>
      </c>
      <c r="O123" s="72">
        <v>0.0</v>
      </c>
      <c r="P123" s="68">
        <f t="shared" ref="P123:AA123" si="147">($I$123/3)/12</f>
        <v>1711.110278</v>
      </c>
      <c r="Q123" s="68">
        <f t="shared" si="147"/>
        <v>1711.110278</v>
      </c>
      <c r="R123" s="68">
        <f t="shared" si="147"/>
        <v>1711.110278</v>
      </c>
      <c r="S123" s="68">
        <f t="shared" si="147"/>
        <v>1711.110278</v>
      </c>
      <c r="T123" s="68">
        <f t="shared" si="147"/>
        <v>1711.110278</v>
      </c>
      <c r="U123" s="68">
        <f t="shared" si="147"/>
        <v>1711.110278</v>
      </c>
      <c r="V123" s="68">
        <f t="shared" si="147"/>
        <v>1711.110278</v>
      </c>
      <c r="W123" s="68">
        <f t="shared" si="147"/>
        <v>1711.110278</v>
      </c>
      <c r="X123" s="68">
        <f t="shared" si="147"/>
        <v>1711.110278</v>
      </c>
      <c r="Y123" s="68">
        <f t="shared" si="147"/>
        <v>1711.110278</v>
      </c>
      <c r="Z123" s="68">
        <f t="shared" si="147"/>
        <v>1711.110278</v>
      </c>
      <c r="AA123" s="68">
        <f t="shared" si="147"/>
        <v>1711.110278</v>
      </c>
      <c r="AB123" s="29">
        <f t="shared" ref="AB123:AM123" si="148">($J$123/3)/12</f>
        <v>11882.71026</v>
      </c>
      <c r="AC123" s="29">
        <f t="shared" si="148"/>
        <v>11882.71026</v>
      </c>
      <c r="AD123" s="29">
        <f t="shared" si="148"/>
        <v>11882.71026</v>
      </c>
      <c r="AE123" s="29">
        <f t="shared" si="148"/>
        <v>11882.71026</v>
      </c>
      <c r="AF123" s="29">
        <f t="shared" si="148"/>
        <v>11882.71026</v>
      </c>
      <c r="AG123" s="29">
        <f t="shared" si="148"/>
        <v>11882.71026</v>
      </c>
      <c r="AH123" s="29">
        <f t="shared" si="148"/>
        <v>11882.71026</v>
      </c>
      <c r="AI123" s="29">
        <f t="shared" si="148"/>
        <v>11882.71026</v>
      </c>
      <c r="AJ123" s="29">
        <f t="shared" si="148"/>
        <v>11882.71026</v>
      </c>
      <c r="AK123" s="29">
        <f t="shared" si="148"/>
        <v>11882.71026</v>
      </c>
      <c r="AL123" s="29">
        <f t="shared" si="148"/>
        <v>11882.71026</v>
      </c>
      <c r="AM123" s="29">
        <f t="shared" si="148"/>
        <v>11882.71026</v>
      </c>
      <c r="AN123" s="29">
        <f t="shared" ref="AN123:AY123" si="149">($L$123/3)/12</f>
        <v>17.82406539</v>
      </c>
      <c r="AO123" s="29">
        <f t="shared" si="149"/>
        <v>17.82406539</v>
      </c>
      <c r="AP123" s="29">
        <f t="shared" si="149"/>
        <v>17.82406539</v>
      </c>
      <c r="AQ123" s="29">
        <f t="shared" si="149"/>
        <v>17.82406539</v>
      </c>
      <c r="AR123" s="29">
        <f t="shared" si="149"/>
        <v>17.82406539</v>
      </c>
      <c r="AS123" s="29">
        <f t="shared" si="149"/>
        <v>17.82406539</v>
      </c>
      <c r="AT123" s="29">
        <f t="shared" si="149"/>
        <v>17.82406539</v>
      </c>
      <c r="AU123" s="29">
        <f t="shared" si="149"/>
        <v>17.82406539</v>
      </c>
      <c r="AV123" s="29">
        <f t="shared" si="149"/>
        <v>17.82406539</v>
      </c>
      <c r="AW123" s="29">
        <f t="shared" si="149"/>
        <v>17.82406539</v>
      </c>
      <c r="AX123" s="29">
        <f t="shared" si="149"/>
        <v>17.82406539</v>
      </c>
      <c r="AY123" s="29">
        <f t="shared" si="149"/>
        <v>17.82406539</v>
      </c>
      <c r="AZ123" s="3"/>
      <c r="BA123" s="3"/>
    </row>
    <row r="124" ht="24.0" customHeight="1">
      <c r="D124" s="9" t="str">
        <f>FT!F18</f>
        <v>Demo: C0Level, Company Size 10k+ or $1B+ Revenue with
Contextual: AI, Global Economy, Markets &amp;
Financials, Company News, Climate Change, Energy Sector</v>
      </c>
      <c r="E124" s="72" t="s">
        <v>36</v>
      </c>
      <c r="F124" s="70" t="str">
        <f>FT!I21</f>
        <v>300x600</v>
      </c>
      <c r="G124" s="61" t="s">
        <v>146</v>
      </c>
      <c r="H124" s="77" t="s">
        <v>145</v>
      </c>
      <c r="I124" s="78">
        <v>0.0</v>
      </c>
      <c r="J124" s="79">
        <v>0.0</v>
      </c>
      <c r="K124" s="73">
        <v>0.0</v>
      </c>
      <c r="L124" s="79">
        <v>0.0</v>
      </c>
      <c r="M124" s="67">
        <f t="shared" ref="M124:M125" si="153">M123</f>
        <v>0.0015</v>
      </c>
      <c r="N124" s="23">
        <v>0.75</v>
      </c>
      <c r="O124" s="9">
        <f t="shared" ref="O124:O131" si="154">O123</f>
        <v>0</v>
      </c>
      <c r="P124" s="68">
        <f t="shared" ref="P124:AA124" si="150">($I$123/3)/12</f>
        <v>1711.110278</v>
      </c>
      <c r="Q124" s="68">
        <f t="shared" si="150"/>
        <v>1711.110278</v>
      </c>
      <c r="R124" s="68">
        <f t="shared" si="150"/>
        <v>1711.110278</v>
      </c>
      <c r="S124" s="68">
        <f t="shared" si="150"/>
        <v>1711.110278</v>
      </c>
      <c r="T124" s="68">
        <f t="shared" si="150"/>
        <v>1711.110278</v>
      </c>
      <c r="U124" s="68">
        <f t="shared" si="150"/>
        <v>1711.110278</v>
      </c>
      <c r="V124" s="68">
        <f t="shared" si="150"/>
        <v>1711.110278</v>
      </c>
      <c r="W124" s="68">
        <f t="shared" si="150"/>
        <v>1711.110278</v>
      </c>
      <c r="X124" s="68">
        <f t="shared" si="150"/>
        <v>1711.110278</v>
      </c>
      <c r="Y124" s="68">
        <f t="shared" si="150"/>
        <v>1711.110278</v>
      </c>
      <c r="Z124" s="68">
        <f t="shared" si="150"/>
        <v>1711.110278</v>
      </c>
      <c r="AA124" s="68">
        <f t="shared" si="150"/>
        <v>1711.110278</v>
      </c>
      <c r="AB124" s="29">
        <f t="shared" ref="AB124:AM124" si="151">($J$123/3)/12</f>
        <v>11882.71026</v>
      </c>
      <c r="AC124" s="29">
        <f t="shared" si="151"/>
        <v>11882.71026</v>
      </c>
      <c r="AD124" s="29">
        <f t="shared" si="151"/>
        <v>11882.71026</v>
      </c>
      <c r="AE124" s="29">
        <f t="shared" si="151"/>
        <v>11882.71026</v>
      </c>
      <c r="AF124" s="29">
        <f t="shared" si="151"/>
        <v>11882.71026</v>
      </c>
      <c r="AG124" s="29">
        <f t="shared" si="151"/>
        <v>11882.71026</v>
      </c>
      <c r="AH124" s="29">
        <f t="shared" si="151"/>
        <v>11882.71026</v>
      </c>
      <c r="AI124" s="29">
        <f t="shared" si="151"/>
        <v>11882.71026</v>
      </c>
      <c r="AJ124" s="29">
        <f t="shared" si="151"/>
        <v>11882.71026</v>
      </c>
      <c r="AK124" s="29">
        <f t="shared" si="151"/>
        <v>11882.71026</v>
      </c>
      <c r="AL124" s="29">
        <f t="shared" si="151"/>
        <v>11882.71026</v>
      </c>
      <c r="AM124" s="29">
        <f t="shared" si="151"/>
        <v>11882.71026</v>
      </c>
      <c r="AN124" s="29">
        <f t="shared" ref="AN124:AY124" si="152">($L$123/3)/12</f>
        <v>17.82406539</v>
      </c>
      <c r="AO124" s="29">
        <f t="shared" si="152"/>
        <v>17.82406539</v>
      </c>
      <c r="AP124" s="29">
        <f t="shared" si="152"/>
        <v>17.82406539</v>
      </c>
      <c r="AQ124" s="29">
        <f t="shared" si="152"/>
        <v>17.82406539</v>
      </c>
      <c r="AR124" s="29">
        <f t="shared" si="152"/>
        <v>17.82406539</v>
      </c>
      <c r="AS124" s="29">
        <f t="shared" si="152"/>
        <v>17.82406539</v>
      </c>
      <c r="AT124" s="29">
        <f t="shared" si="152"/>
        <v>17.82406539</v>
      </c>
      <c r="AU124" s="29">
        <f t="shared" si="152"/>
        <v>17.82406539</v>
      </c>
      <c r="AV124" s="29">
        <f t="shared" si="152"/>
        <v>17.82406539</v>
      </c>
      <c r="AW124" s="29">
        <f t="shared" si="152"/>
        <v>17.82406539</v>
      </c>
      <c r="AX124" s="29">
        <f t="shared" si="152"/>
        <v>17.82406539</v>
      </c>
      <c r="AY124" s="29">
        <f t="shared" si="152"/>
        <v>17.82406539</v>
      </c>
      <c r="AZ124" s="3"/>
      <c r="BA124" s="3"/>
    </row>
    <row r="125" ht="21.75" customHeight="1">
      <c r="D125" s="9" t="str">
        <f>FT!F21</f>
        <v>Demo: C0Level, Company Size 10k+ or $1B+ Revenue with
Contextual: AI, Global Economy, Markets &amp;
Financials, Company News, Climate Change, Energy Sector</v>
      </c>
      <c r="E125" s="72" t="s">
        <v>36</v>
      </c>
      <c r="F125" s="70" t="str">
        <f>FT!I15</f>
        <v>970x250</v>
      </c>
      <c r="G125" s="61" t="s">
        <v>147</v>
      </c>
      <c r="H125" s="77" t="s">
        <v>145</v>
      </c>
      <c r="I125" s="78">
        <v>0.0</v>
      </c>
      <c r="J125" s="79">
        <v>0.0</v>
      </c>
      <c r="K125" s="73">
        <v>0.0</v>
      </c>
      <c r="L125" s="79">
        <v>0.0</v>
      </c>
      <c r="M125" s="67">
        <f t="shared" si="153"/>
        <v>0.0015</v>
      </c>
      <c r="N125" s="23">
        <v>0.75</v>
      </c>
      <c r="O125" s="9">
        <f t="shared" si="154"/>
        <v>0</v>
      </c>
      <c r="P125" s="68">
        <f t="shared" ref="P125:AA125" si="155">($I$123/3)/12</f>
        <v>1711.110278</v>
      </c>
      <c r="Q125" s="68">
        <f t="shared" si="155"/>
        <v>1711.110278</v>
      </c>
      <c r="R125" s="68">
        <f t="shared" si="155"/>
        <v>1711.110278</v>
      </c>
      <c r="S125" s="68">
        <f t="shared" si="155"/>
        <v>1711.110278</v>
      </c>
      <c r="T125" s="68">
        <f t="shared" si="155"/>
        <v>1711.110278</v>
      </c>
      <c r="U125" s="68">
        <f t="shared" si="155"/>
        <v>1711.110278</v>
      </c>
      <c r="V125" s="68">
        <f t="shared" si="155"/>
        <v>1711.110278</v>
      </c>
      <c r="W125" s="68">
        <f t="shared" si="155"/>
        <v>1711.110278</v>
      </c>
      <c r="X125" s="68">
        <f t="shared" si="155"/>
        <v>1711.110278</v>
      </c>
      <c r="Y125" s="68">
        <f t="shared" si="155"/>
        <v>1711.110278</v>
      </c>
      <c r="Z125" s="68">
        <f t="shared" si="155"/>
        <v>1711.110278</v>
      </c>
      <c r="AA125" s="68">
        <f t="shared" si="155"/>
        <v>1711.110278</v>
      </c>
      <c r="AB125" s="29">
        <f t="shared" ref="AB125:AM125" si="156">($J$123/3)/12</f>
        <v>11882.71026</v>
      </c>
      <c r="AC125" s="29">
        <f t="shared" si="156"/>
        <v>11882.71026</v>
      </c>
      <c r="AD125" s="29">
        <f t="shared" si="156"/>
        <v>11882.71026</v>
      </c>
      <c r="AE125" s="29">
        <f t="shared" si="156"/>
        <v>11882.71026</v>
      </c>
      <c r="AF125" s="29">
        <f t="shared" si="156"/>
        <v>11882.71026</v>
      </c>
      <c r="AG125" s="29">
        <f t="shared" si="156"/>
        <v>11882.71026</v>
      </c>
      <c r="AH125" s="29">
        <f t="shared" si="156"/>
        <v>11882.71026</v>
      </c>
      <c r="AI125" s="29">
        <f t="shared" si="156"/>
        <v>11882.71026</v>
      </c>
      <c r="AJ125" s="29">
        <f t="shared" si="156"/>
        <v>11882.71026</v>
      </c>
      <c r="AK125" s="29">
        <f t="shared" si="156"/>
        <v>11882.71026</v>
      </c>
      <c r="AL125" s="29">
        <f t="shared" si="156"/>
        <v>11882.71026</v>
      </c>
      <c r="AM125" s="29">
        <f t="shared" si="156"/>
        <v>11882.71026</v>
      </c>
      <c r="AN125" s="29">
        <f t="shared" ref="AN125:AY125" si="157">($L$123/3)/12</f>
        <v>17.82406539</v>
      </c>
      <c r="AO125" s="29">
        <f t="shared" si="157"/>
        <v>17.82406539</v>
      </c>
      <c r="AP125" s="29">
        <f t="shared" si="157"/>
        <v>17.82406539</v>
      </c>
      <c r="AQ125" s="29">
        <f t="shared" si="157"/>
        <v>17.82406539</v>
      </c>
      <c r="AR125" s="29">
        <f t="shared" si="157"/>
        <v>17.82406539</v>
      </c>
      <c r="AS125" s="29">
        <f t="shared" si="157"/>
        <v>17.82406539</v>
      </c>
      <c r="AT125" s="29">
        <f t="shared" si="157"/>
        <v>17.82406539</v>
      </c>
      <c r="AU125" s="29">
        <f t="shared" si="157"/>
        <v>17.82406539</v>
      </c>
      <c r="AV125" s="29">
        <f t="shared" si="157"/>
        <v>17.82406539</v>
      </c>
      <c r="AW125" s="29">
        <f t="shared" si="157"/>
        <v>17.82406539</v>
      </c>
      <c r="AX125" s="29">
        <f t="shared" si="157"/>
        <v>17.82406539</v>
      </c>
      <c r="AY125" s="29">
        <f t="shared" si="157"/>
        <v>17.82406539</v>
      </c>
      <c r="AZ125" s="3"/>
      <c r="BA125" s="3"/>
    </row>
    <row r="126" ht="21.0" customHeight="1">
      <c r="D126" s="9" t="str">
        <f>FT!F18</f>
        <v>Demo: C0Level, Company Size 10k+ or $1B+ Revenue with
Contextual: AI, Global Economy, Markets &amp;
Financials, Company News, Climate Change, Energy Sector</v>
      </c>
      <c r="E126" s="72" t="s">
        <v>135</v>
      </c>
      <c r="F126" s="74" t="str">
        <f>FT!I18</f>
        <v>300x250</v>
      </c>
      <c r="G126" s="61" t="s">
        <v>148</v>
      </c>
      <c r="H126" s="75" t="s">
        <v>149</v>
      </c>
      <c r="I126" s="71">
        <f>FT!Q24</f>
        <v>30800.01</v>
      </c>
      <c r="J126" s="80">
        <f>FT!M24</f>
        <v>366667</v>
      </c>
      <c r="K126" s="81">
        <f>FT!P24</f>
        <v>84</v>
      </c>
      <c r="L126" s="66">
        <f>FT!AF18</f>
        <v>0</v>
      </c>
      <c r="M126" s="67">
        <f>FT!AE18</f>
        <v>0.0016</v>
      </c>
      <c r="N126" s="23">
        <v>0.75</v>
      </c>
      <c r="O126" s="9">
        <f t="shared" si="154"/>
        <v>0</v>
      </c>
      <c r="P126" s="68">
        <f t="shared" ref="P126:AA126" si="158">($I$126/3)/12</f>
        <v>855.5558333</v>
      </c>
      <c r="Q126" s="68">
        <f t="shared" si="158"/>
        <v>855.5558333</v>
      </c>
      <c r="R126" s="68">
        <f t="shared" si="158"/>
        <v>855.5558333</v>
      </c>
      <c r="S126" s="68">
        <f t="shared" si="158"/>
        <v>855.5558333</v>
      </c>
      <c r="T126" s="68">
        <f t="shared" si="158"/>
        <v>855.5558333</v>
      </c>
      <c r="U126" s="68">
        <f t="shared" si="158"/>
        <v>855.5558333</v>
      </c>
      <c r="V126" s="68">
        <f t="shared" si="158"/>
        <v>855.5558333</v>
      </c>
      <c r="W126" s="68">
        <f t="shared" si="158"/>
        <v>855.5558333</v>
      </c>
      <c r="X126" s="68">
        <f t="shared" si="158"/>
        <v>855.5558333</v>
      </c>
      <c r="Y126" s="68">
        <f t="shared" si="158"/>
        <v>855.5558333</v>
      </c>
      <c r="Z126" s="68">
        <f t="shared" si="158"/>
        <v>855.5558333</v>
      </c>
      <c r="AA126" s="68">
        <f t="shared" si="158"/>
        <v>855.5558333</v>
      </c>
      <c r="AB126" s="29">
        <f t="shared" ref="AB126:AM126" si="159">($J$126/3)/12</f>
        <v>10185.19444</v>
      </c>
      <c r="AC126" s="29">
        <f t="shared" si="159"/>
        <v>10185.19444</v>
      </c>
      <c r="AD126" s="29">
        <f t="shared" si="159"/>
        <v>10185.19444</v>
      </c>
      <c r="AE126" s="29">
        <f t="shared" si="159"/>
        <v>10185.19444</v>
      </c>
      <c r="AF126" s="29">
        <f t="shared" si="159"/>
        <v>10185.19444</v>
      </c>
      <c r="AG126" s="29">
        <f t="shared" si="159"/>
        <v>10185.19444</v>
      </c>
      <c r="AH126" s="29">
        <f t="shared" si="159"/>
        <v>10185.19444</v>
      </c>
      <c r="AI126" s="29">
        <f t="shared" si="159"/>
        <v>10185.19444</v>
      </c>
      <c r="AJ126" s="29">
        <f t="shared" si="159"/>
        <v>10185.19444</v>
      </c>
      <c r="AK126" s="29">
        <f t="shared" si="159"/>
        <v>10185.19444</v>
      </c>
      <c r="AL126" s="29">
        <f t="shared" si="159"/>
        <v>10185.19444</v>
      </c>
      <c r="AM126" s="29">
        <f t="shared" si="159"/>
        <v>10185.19444</v>
      </c>
      <c r="AN126" s="29">
        <f t="shared" ref="AN126:AY126" si="160">($L$126/3)/12</f>
        <v>0</v>
      </c>
      <c r="AO126" s="29">
        <f t="shared" si="160"/>
        <v>0</v>
      </c>
      <c r="AP126" s="29">
        <f t="shared" si="160"/>
        <v>0</v>
      </c>
      <c r="AQ126" s="29">
        <f t="shared" si="160"/>
        <v>0</v>
      </c>
      <c r="AR126" s="29">
        <f t="shared" si="160"/>
        <v>0</v>
      </c>
      <c r="AS126" s="29">
        <f t="shared" si="160"/>
        <v>0</v>
      </c>
      <c r="AT126" s="29">
        <f t="shared" si="160"/>
        <v>0</v>
      </c>
      <c r="AU126" s="29">
        <f t="shared" si="160"/>
        <v>0</v>
      </c>
      <c r="AV126" s="29">
        <f t="shared" si="160"/>
        <v>0</v>
      </c>
      <c r="AW126" s="29">
        <f t="shared" si="160"/>
        <v>0</v>
      </c>
      <c r="AX126" s="29">
        <f t="shared" si="160"/>
        <v>0</v>
      </c>
      <c r="AY126" s="29">
        <f t="shared" si="160"/>
        <v>0</v>
      </c>
      <c r="AZ126" s="3"/>
      <c r="BA126" s="3"/>
    </row>
    <row r="127" ht="24.0" customHeight="1">
      <c r="D127" s="9" t="str">
        <f t="shared" ref="D127:D128" si="165">D126</f>
        <v>Demo: C0Level, Company Size 10k+ or $1B+ Revenue with
Contextual: AI, Global Economy, Markets &amp;
Financials, Company News, Climate Change, Energy Sector</v>
      </c>
      <c r="E127" s="72" t="s">
        <v>135</v>
      </c>
      <c r="F127" s="74" t="str">
        <f>FT!I21</f>
        <v>300x600</v>
      </c>
      <c r="G127" s="61" t="s">
        <v>150</v>
      </c>
      <c r="H127" s="72" t="s">
        <v>149</v>
      </c>
      <c r="I127" s="71">
        <v>0.0</v>
      </c>
      <c r="J127" s="72">
        <v>0.0</v>
      </c>
      <c r="K127" s="81">
        <v>0.0</v>
      </c>
      <c r="L127" s="66">
        <f t="shared" ref="L127:M127" si="161">L126</f>
        <v>0</v>
      </c>
      <c r="M127" s="67">
        <f t="shared" si="161"/>
        <v>0.0016</v>
      </c>
      <c r="N127" s="23">
        <v>0.75</v>
      </c>
      <c r="O127" s="9">
        <f t="shared" si="154"/>
        <v>0</v>
      </c>
      <c r="P127" s="68">
        <f t="shared" ref="P127:AA127" si="162">($I$126/3)/12</f>
        <v>855.5558333</v>
      </c>
      <c r="Q127" s="68">
        <f t="shared" si="162"/>
        <v>855.5558333</v>
      </c>
      <c r="R127" s="68">
        <f t="shared" si="162"/>
        <v>855.5558333</v>
      </c>
      <c r="S127" s="68">
        <f t="shared" si="162"/>
        <v>855.5558333</v>
      </c>
      <c r="T127" s="68">
        <f t="shared" si="162"/>
        <v>855.5558333</v>
      </c>
      <c r="U127" s="68">
        <f t="shared" si="162"/>
        <v>855.5558333</v>
      </c>
      <c r="V127" s="68">
        <f t="shared" si="162"/>
        <v>855.5558333</v>
      </c>
      <c r="W127" s="68">
        <f t="shared" si="162"/>
        <v>855.5558333</v>
      </c>
      <c r="X127" s="68">
        <f t="shared" si="162"/>
        <v>855.5558333</v>
      </c>
      <c r="Y127" s="68">
        <f t="shared" si="162"/>
        <v>855.5558333</v>
      </c>
      <c r="Z127" s="68">
        <f t="shared" si="162"/>
        <v>855.5558333</v>
      </c>
      <c r="AA127" s="68">
        <f t="shared" si="162"/>
        <v>855.5558333</v>
      </c>
      <c r="AB127" s="29">
        <f t="shared" ref="AB127:AM127" si="163">($J$126/3)/12</f>
        <v>10185.19444</v>
      </c>
      <c r="AC127" s="29">
        <f t="shared" si="163"/>
        <v>10185.19444</v>
      </c>
      <c r="AD127" s="29">
        <f t="shared" si="163"/>
        <v>10185.19444</v>
      </c>
      <c r="AE127" s="29">
        <f t="shared" si="163"/>
        <v>10185.19444</v>
      </c>
      <c r="AF127" s="29">
        <f t="shared" si="163"/>
        <v>10185.19444</v>
      </c>
      <c r="AG127" s="29">
        <f t="shared" si="163"/>
        <v>10185.19444</v>
      </c>
      <c r="AH127" s="29">
        <f t="shared" si="163"/>
        <v>10185.19444</v>
      </c>
      <c r="AI127" s="29">
        <f t="shared" si="163"/>
        <v>10185.19444</v>
      </c>
      <c r="AJ127" s="29">
        <f t="shared" si="163"/>
        <v>10185.19444</v>
      </c>
      <c r="AK127" s="29">
        <f t="shared" si="163"/>
        <v>10185.19444</v>
      </c>
      <c r="AL127" s="29">
        <f t="shared" si="163"/>
        <v>10185.19444</v>
      </c>
      <c r="AM127" s="29">
        <f t="shared" si="163"/>
        <v>10185.19444</v>
      </c>
      <c r="AN127" s="29">
        <f t="shared" ref="AN127:AY127" si="164">($L$126/3)/12</f>
        <v>0</v>
      </c>
      <c r="AO127" s="29">
        <f t="shared" si="164"/>
        <v>0</v>
      </c>
      <c r="AP127" s="29">
        <f t="shared" si="164"/>
        <v>0</v>
      </c>
      <c r="AQ127" s="29">
        <f t="shared" si="164"/>
        <v>0</v>
      </c>
      <c r="AR127" s="29">
        <f t="shared" si="164"/>
        <v>0</v>
      </c>
      <c r="AS127" s="29">
        <f t="shared" si="164"/>
        <v>0</v>
      </c>
      <c r="AT127" s="29">
        <f t="shared" si="164"/>
        <v>0</v>
      </c>
      <c r="AU127" s="29">
        <f t="shared" si="164"/>
        <v>0</v>
      </c>
      <c r="AV127" s="29">
        <f t="shared" si="164"/>
        <v>0</v>
      </c>
      <c r="AW127" s="29">
        <f t="shared" si="164"/>
        <v>0</v>
      </c>
      <c r="AX127" s="29">
        <f t="shared" si="164"/>
        <v>0</v>
      </c>
      <c r="AY127" s="29">
        <f t="shared" si="164"/>
        <v>0</v>
      </c>
      <c r="AZ127" s="3"/>
      <c r="BA127" s="3"/>
    </row>
    <row r="128" ht="24.0" customHeight="1">
      <c r="D128" s="9" t="str">
        <f t="shared" si="165"/>
        <v>Demo: C0Level, Company Size 10k+ or $1B+ Revenue with
Contextual: AI, Global Economy, Markets &amp;
Financials, Company News, Climate Change, Energy Sector</v>
      </c>
      <c r="E128" s="72" t="s">
        <v>135</v>
      </c>
      <c r="F128" s="74" t="str">
        <f>FT!I15</f>
        <v>970x250</v>
      </c>
      <c r="G128" s="61" t="s">
        <v>151</v>
      </c>
      <c r="H128" s="72" t="s">
        <v>149</v>
      </c>
      <c r="I128" s="71">
        <v>0.0</v>
      </c>
      <c r="J128" s="72">
        <v>0.0</v>
      </c>
      <c r="K128" s="81">
        <v>0.0</v>
      </c>
      <c r="L128" s="66">
        <f t="shared" ref="L128:M128" si="166">L127</f>
        <v>0</v>
      </c>
      <c r="M128" s="67">
        <f t="shared" si="166"/>
        <v>0.0016</v>
      </c>
      <c r="N128" s="23">
        <v>0.75</v>
      </c>
      <c r="O128" s="9">
        <f t="shared" si="154"/>
        <v>0</v>
      </c>
      <c r="P128" s="68">
        <f t="shared" ref="P128:AA128" si="167">($I$126/3)/12</f>
        <v>855.5558333</v>
      </c>
      <c r="Q128" s="68">
        <f t="shared" si="167"/>
        <v>855.5558333</v>
      </c>
      <c r="R128" s="68">
        <f t="shared" si="167"/>
        <v>855.5558333</v>
      </c>
      <c r="S128" s="68">
        <f t="shared" si="167"/>
        <v>855.5558333</v>
      </c>
      <c r="T128" s="68">
        <f t="shared" si="167"/>
        <v>855.5558333</v>
      </c>
      <c r="U128" s="68">
        <f t="shared" si="167"/>
        <v>855.5558333</v>
      </c>
      <c r="V128" s="68">
        <f t="shared" si="167"/>
        <v>855.5558333</v>
      </c>
      <c r="W128" s="68">
        <f t="shared" si="167"/>
        <v>855.5558333</v>
      </c>
      <c r="X128" s="68">
        <f t="shared" si="167"/>
        <v>855.5558333</v>
      </c>
      <c r="Y128" s="68">
        <f t="shared" si="167"/>
        <v>855.5558333</v>
      </c>
      <c r="Z128" s="68">
        <f t="shared" si="167"/>
        <v>855.5558333</v>
      </c>
      <c r="AA128" s="68">
        <f t="shared" si="167"/>
        <v>855.5558333</v>
      </c>
      <c r="AB128" s="29">
        <f t="shared" ref="AB128:AM128" si="168">($J$126/3)/12</f>
        <v>10185.19444</v>
      </c>
      <c r="AC128" s="29">
        <f t="shared" si="168"/>
        <v>10185.19444</v>
      </c>
      <c r="AD128" s="29">
        <f t="shared" si="168"/>
        <v>10185.19444</v>
      </c>
      <c r="AE128" s="29">
        <f t="shared" si="168"/>
        <v>10185.19444</v>
      </c>
      <c r="AF128" s="29">
        <f t="shared" si="168"/>
        <v>10185.19444</v>
      </c>
      <c r="AG128" s="29">
        <f t="shared" si="168"/>
        <v>10185.19444</v>
      </c>
      <c r="AH128" s="29">
        <f t="shared" si="168"/>
        <v>10185.19444</v>
      </c>
      <c r="AI128" s="29">
        <f t="shared" si="168"/>
        <v>10185.19444</v>
      </c>
      <c r="AJ128" s="29">
        <f t="shared" si="168"/>
        <v>10185.19444</v>
      </c>
      <c r="AK128" s="29">
        <f t="shared" si="168"/>
        <v>10185.19444</v>
      </c>
      <c r="AL128" s="29">
        <f t="shared" si="168"/>
        <v>10185.19444</v>
      </c>
      <c r="AM128" s="29">
        <f t="shared" si="168"/>
        <v>10185.19444</v>
      </c>
      <c r="AN128" s="29">
        <f t="shared" ref="AN128:AY128" si="169">($L$126/3)/12</f>
        <v>0</v>
      </c>
      <c r="AO128" s="29">
        <f t="shared" si="169"/>
        <v>0</v>
      </c>
      <c r="AP128" s="29">
        <f t="shared" si="169"/>
        <v>0</v>
      </c>
      <c r="AQ128" s="29">
        <f t="shared" si="169"/>
        <v>0</v>
      </c>
      <c r="AR128" s="29">
        <f t="shared" si="169"/>
        <v>0</v>
      </c>
      <c r="AS128" s="29">
        <f t="shared" si="169"/>
        <v>0</v>
      </c>
      <c r="AT128" s="29">
        <f t="shared" si="169"/>
        <v>0</v>
      </c>
      <c r="AU128" s="29">
        <f t="shared" si="169"/>
        <v>0</v>
      </c>
      <c r="AV128" s="29">
        <f t="shared" si="169"/>
        <v>0</v>
      </c>
      <c r="AW128" s="29">
        <f t="shared" si="169"/>
        <v>0</v>
      </c>
      <c r="AX128" s="29">
        <f t="shared" si="169"/>
        <v>0</v>
      </c>
      <c r="AY128" s="29">
        <f t="shared" si="169"/>
        <v>0</v>
      </c>
      <c r="AZ128" s="3"/>
      <c r="BA128" s="3"/>
    </row>
    <row r="129" ht="24.0" customHeight="1">
      <c r="D129" s="9" t="str">
        <f>FT!F21</f>
        <v>Demo: C0Level, Company Size 10k+ or $1B+ Revenue with
Contextual: AI, Global Economy, Markets &amp;
Financials, Company News, Climate Change, Energy Sector</v>
      </c>
      <c r="E129" s="4" t="s">
        <v>41</v>
      </c>
      <c r="F129" s="74" t="str">
        <f>FT!I21</f>
        <v>300x600</v>
      </c>
      <c r="G129" s="61" t="s">
        <v>152</v>
      </c>
      <c r="H129" s="75" t="s">
        <v>153</v>
      </c>
      <c r="I129" s="71">
        <f>FT!Q33</f>
        <v>61599.97</v>
      </c>
      <c r="J129" s="80">
        <f>FT!M33</f>
        <v>513333</v>
      </c>
      <c r="K129" s="81">
        <f>FT!P33</f>
        <v>120</v>
      </c>
      <c r="L129" s="66">
        <f>FT!AF21</f>
        <v>0</v>
      </c>
      <c r="M129" s="67">
        <f>FT!AE21</f>
        <v>0.0015</v>
      </c>
      <c r="N129" s="23">
        <v>0.75</v>
      </c>
      <c r="O129" s="9">
        <f t="shared" si="154"/>
        <v>0</v>
      </c>
      <c r="P129" s="68">
        <f t="shared" ref="P129:AA129" si="170">($I$129/3)/12</f>
        <v>1711.110278</v>
      </c>
      <c r="Q129" s="68">
        <f t="shared" si="170"/>
        <v>1711.110278</v>
      </c>
      <c r="R129" s="68">
        <f t="shared" si="170"/>
        <v>1711.110278</v>
      </c>
      <c r="S129" s="68">
        <f t="shared" si="170"/>
        <v>1711.110278</v>
      </c>
      <c r="T129" s="68">
        <f t="shared" si="170"/>
        <v>1711.110278</v>
      </c>
      <c r="U129" s="68">
        <f t="shared" si="170"/>
        <v>1711.110278</v>
      </c>
      <c r="V129" s="68">
        <f t="shared" si="170"/>
        <v>1711.110278</v>
      </c>
      <c r="W129" s="68">
        <f t="shared" si="170"/>
        <v>1711.110278</v>
      </c>
      <c r="X129" s="68">
        <f t="shared" si="170"/>
        <v>1711.110278</v>
      </c>
      <c r="Y129" s="68">
        <f t="shared" si="170"/>
        <v>1711.110278</v>
      </c>
      <c r="Z129" s="68">
        <f t="shared" si="170"/>
        <v>1711.110278</v>
      </c>
      <c r="AA129" s="68">
        <f t="shared" si="170"/>
        <v>1711.110278</v>
      </c>
      <c r="AB129" s="29">
        <f t="shared" ref="AB129:AM129" si="171">($J$129/3)/12</f>
        <v>14259.25</v>
      </c>
      <c r="AC129" s="29">
        <f t="shared" si="171"/>
        <v>14259.25</v>
      </c>
      <c r="AD129" s="29">
        <f t="shared" si="171"/>
        <v>14259.25</v>
      </c>
      <c r="AE129" s="29">
        <f t="shared" si="171"/>
        <v>14259.25</v>
      </c>
      <c r="AF129" s="29">
        <f t="shared" si="171"/>
        <v>14259.25</v>
      </c>
      <c r="AG129" s="29">
        <f t="shared" si="171"/>
        <v>14259.25</v>
      </c>
      <c r="AH129" s="29">
        <f t="shared" si="171"/>
        <v>14259.25</v>
      </c>
      <c r="AI129" s="29">
        <f t="shared" si="171"/>
        <v>14259.25</v>
      </c>
      <c r="AJ129" s="29">
        <f t="shared" si="171"/>
        <v>14259.25</v>
      </c>
      <c r="AK129" s="29">
        <f t="shared" si="171"/>
        <v>14259.25</v>
      </c>
      <c r="AL129" s="29">
        <f t="shared" si="171"/>
        <v>14259.25</v>
      </c>
      <c r="AM129" s="29">
        <f t="shared" si="171"/>
        <v>14259.25</v>
      </c>
      <c r="AN129" s="29">
        <v>0.0</v>
      </c>
      <c r="AO129" s="30">
        <f>(L129/3)/11</f>
        <v>0</v>
      </c>
      <c r="AP129" s="30">
        <f>(L129/3)/11</f>
        <v>0</v>
      </c>
      <c r="AQ129" s="30">
        <f>(L129/3)/11</f>
        <v>0</v>
      </c>
      <c r="AR129" s="30">
        <f>(L129/3)/11</f>
        <v>0</v>
      </c>
      <c r="AS129" s="30">
        <f>(L129/3)/11</f>
        <v>0</v>
      </c>
      <c r="AT129" s="30">
        <f>(L129/3)/11</f>
        <v>0</v>
      </c>
      <c r="AU129" s="30">
        <f>(L129/3)/11</f>
        <v>0</v>
      </c>
      <c r="AV129" s="30">
        <f>(L129/3)/11</f>
        <v>0</v>
      </c>
      <c r="AW129" s="30">
        <f>(L129/3)/11</f>
        <v>0</v>
      </c>
      <c r="AX129" s="30">
        <f>(L129/3)/11</f>
        <v>0</v>
      </c>
      <c r="AY129" s="30">
        <f>(L129/3)/11</f>
        <v>0</v>
      </c>
      <c r="AZ129" s="3"/>
      <c r="BA129" s="3"/>
    </row>
    <row r="130" ht="24.0" customHeight="1">
      <c r="D130" s="9" t="str">
        <f t="shared" ref="D130:D131" si="175">D129</f>
        <v>Demo: C0Level, Company Size 10k+ or $1B+ Revenue with
Contextual: AI, Global Economy, Markets &amp;
Financials, Company News, Climate Change, Energy Sector</v>
      </c>
      <c r="E130" s="4" t="s">
        <v>41</v>
      </c>
      <c r="F130" s="74" t="str">
        <f>FT!I14</f>
        <v>300x600</v>
      </c>
      <c r="G130" s="61" t="s">
        <v>154</v>
      </c>
      <c r="H130" s="72" t="s">
        <v>153</v>
      </c>
      <c r="I130" s="71">
        <v>0.0</v>
      </c>
      <c r="J130" s="72">
        <v>0.0</v>
      </c>
      <c r="K130" s="81">
        <v>0.0</v>
      </c>
      <c r="L130" s="66">
        <f t="shared" ref="L130:M130" si="172">L129</f>
        <v>0</v>
      </c>
      <c r="M130" s="67">
        <f t="shared" si="172"/>
        <v>0.0015</v>
      </c>
      <c r="N130" s="23">
        <v>0.75</v>
      </c>
      <c r="O130" s="9">
        <f t="shared" si="154"/>
        <v>0</v>
      </c>
      <c r="P130" s="68">
        <f t="shared" ref="P130:AA130" si="173">($I$129/3)/12</f>
        <v>1711.110278</v>
      </c>
      <c r="Q130" s="68">
        <f t="shared" si="173"/>
        <v>1711.110278</v>
      </c>
      <c r="R130" s="68">
        <f t="shared" si="173"/>
        <v>1711.110278</v>
      </c>
      <c r="S130" s="68">
        <f t="shared" si="173"/>
        <v>1711.110278</v>
      </c>
      <c r="T130" s="68">
        <f t="shared" si="173"/>
        <v>1711.110278</v>
      </c>
      <c r="U130" s="68">
        <f t="shared" si="173"/>
        <v>1711.110278</v>
      </c>
      <c r="V130" s="68">
        <f t="shared" si="173"/>
        <v>1711.110278</v>
      </c>
      <c r="W130" s="68">
        <f t="shared" si="173"/>
        <v>1711.110278</v>
      </c>
      <c r="X130" s="68">
        <f t="shared" si="173"/>
        <v>1711.110278</v>
      </c>
      <c r="Y130" s="68">
        <f t="shared" si="173"/>
        <v>1711.110278</v>
      </c>
      <c r="Z130" s="68">
        <f t="shared" si="173"/>
        <v>1711.110278</v>
      </c>
      <c r="AA130" s="68">
        <f t="shared" si="173"/>
        <v>1711.110278</v>
      </c>
      <c r="AB130" s="29">
        <f t="shared" ref="AB130:AM130" si="174">($J$129/3)/12</f>
        <v>14259.25</v>
      </c>
      <c r="AC130" s="29">
        <f t="shared" si="174"/>
        <v>14259.25</v>
      </c>
      <c r="AD130" s="29">
        <f t="shared" si="174"/>
        <v>14259.25</v>
      </c>
      <c r="AE130" s="29">
        <f t="shared" si="174"/>
        <v>14259.25</v>
      </c>
      <c r="AF130" s="29">
        <f t="shared" si="174"/>
        <v>14259.25</v>
      </c>
      <c r="AG130" s="29">
        <f t="shared" si="174"/>
        <v>14259.25</v>
      </c>
      <c r="AH130" s="29">
        <f t="shared" si="174"/>
        <v>14259.25</v>
      </c>
      <c r="AI130" s="29">
        <f t="shared" si="174"/>
        <v>14259.25</v>
      </c>
      <c r="AJ130" s="29">
        <f t="shared" si="174"/>
        <v>14259.25</v>
      </c>
      <c r="AK130" s="29">
        <f t="shared" si="174"/>
        <v>14259.25</v>
      </c>
      <c r="AL130" s="29">
        <f t="shared" si="174"/>
        <v>14259.25</v>
      </c>
      <c r="AM130" s="29">
        <f t="shared" si="174"/>
        <v>14259.25</v>
      </c>
      <c r="AN130" s="29">
        <v>0.0</v>
      </c>
      <c r="AO130" s="30">
        <f>(L129/3)/11</f>
        <v>0</v>
      </c>
      <c r="AP130" s="30">
        <f>(L129/3)/11</f>
        <v>0</v>
      </c>
      <c r="AQ130" s="30">
        <f>(L129/3)/11</f>
        <v>0</v>
      </c>
      <c r="AR130" s="30">
        <f>(L129/3)/11</f>
        <v>0</v>
      </c>
      <c r="AS130" s="30">
        <f>(L129/3)/11</f>
        <v>0</v>
      </c>
      <c r="AT130" s="30">
        <f>(L129/3)/11</f>
        <v>0</v>
      </c>
      <c r="AU130" s="30">
        <f>(L129/3)/11</f>
        <v>0</v>
      </c>
      <c r="AV130" s="30">
        <f>(L129/3)/11</f>
        <v>0</v>
      </c>
      <c r="AW130" s="30">
        <f>(L129/3)/11</f>
        <v>0</v>
      </c>
      <c r="AX130" s="30">
        <f>(L129/3)/11</f>
        <v>0</v>
      </c>
      <c r="AY130" s="30">
        <f>(L129/3)/11</f>
        <v>0</v>
      </c>
      <c r="AZ130" s="3"/>
      <c r="BA130" s="3"/>
    </row>
    <row r="131" ht="24.0" customHeight="1">
      <c r="D131" s="9" t="str">
        <f t="shared" si="175"/>
        <v>Demo: C0Level, Company Size 10k+ or $1B+ Revenue with
Contextual: AI, Global Economy, Markets &amp;
Financials, Company News, Climate Change, Energy Sector</v>
      </c>
      <c r="E131" s="4" t="s">
        <v>41</v>
      </c>
      <c r="F131" s="74" t="str">
        <f>FT!I12</f>
        <v>970x250</v>
      </c>
      <c r="G131" s="61" t="s">
        <v>155</v>
      </c>
      <c r="H131" s="72" t="s">
        <v>153</v>
      </c>
      <c r="I131" s="63">
        <f t="shared" ref="I131:M131" si="176">I130</f>
        <v>0</v>
      </c>
      <c r="J131" s="9">
        <f t="shared" si="176"/>
        <v>0</v>
      </c>
      <c r="K131" s="65">
        <f t="shared" si="176"/>
        <v>0</v>
      </c>
      <c r="L131" s="66">
        <f t="shared" si="176"/>
        <v>0</v>
      </c>
      <c r="M131" s="67">
        <f t="shared" si="176"/>
        <v>0.0015</v>
      </c>
      <c r="N131" s="23">
        <v>0.75</v>
      </c>
      <c r="O131" s="9">
        <f t="shared" si="154"/>
        <v>0</v>
      </c>
      <c r="P131" s="68">
        <f t="shared" ref="P131:AA131" si="177">($I$129/3)/12</f>
        <v>1711.110278</v>
      </c>
      <c r="Q131" s="68">
        <f t="shared" si="177"/>
        <v>1711.110278</v>
      </c>
      <c r="R131" s="68">
        <f t="shared" si="177"/>
        <v>1711.110278</v>
      </c>
      <c r="S131" s="68">
        <f t="shared" si="177"/>
        <v>1711.110278</v>
      </c>
      <c r="T131" s="68">
        <f t="shared" si="177"/>
        <v>1711.110278</v>
      </c>
      <c r="U131" s="68">
        <f t="shared" si="177"/>
        <v>1711.110278</v>
      </c>
      <c r="V131" s="68">
        <f t="shared" si="177"/>
        <v>1711.110278</v>
      </c>
      <c r="W131" s="68">
        <f t="shared" si="177"/>
        <v>1711.110278</v>
      </c>
      <c r="X131" s="68">
        <f t="shared" si="177"/>
        <v>1711.110278</v>
      </c>
      <c r="Y131" s="68">
        <f t="shared" si="177"/>
        <v>1711.110278</v>
      </c>
      <c r="Z131" s="68">
        <f t="shared" si="177"/>
        <v>1711.110278</v>
      </c>
      <c r="AA131" s="68">
        <f t="shared" si="177"/>
        <v>1711.110278</v>
      </c>
      <c r="AB131" s="29">
        <f t="shared" ref="AB131:AM131" si="178">($J$129/3)/12</f>
        <v>14259.25</v>
      </c>
      <c r="AC131" s="29">
        <f t="shared" si="178"/>
        <v>14259.25</v>
      </c>
      <c r="AD131" s="29">
        <f t="shared" si="178"/>
        <v>14259.25</v>
      </c>
      <c r="AE131" s="29">
        <f t="shared" si="178"/>
        <v>14259.25</v>
      </c>
      <c r="AF131" s="29">
        <f t="shared" si="178"/>
        <v>14259.25</v>
      </c>
      <c r="AG131" s="29">
        <f t="shared" si="178"/>
        <v>14259.25</v>
      </c>
      <c r="AH131" s="29">
        <f t="shared" si="178"/>
        <v>14259.25</v>
      </c>
      <c r="AI131" s="29">
        <f t="shared" si="178"/>
        <v>14259.25</v>
      </c>
      <c r="AJ131" s="29">
        <f t="shared" si="178"/>
        <v>14259.25</v>
      </c>
      <c r="AK131" s="29">
        <f t="shared" si="178"/>
        <v>14259.25</v>
      </c>
      <c r="AL131" s="29">
        <f t="shared" si="178"/>
        <v>14259.25</v>
      </c>
      <c r="AM131" s="29">
        <f t="shared" si="178"/>
        <v>14259.25</v>
      </c>
      <c r="AN131" s="29">
        <v>0.0</v>
      </c>
      <c r="AO131" s="30">
        <f>(L129/3)/11</f>
        <v>0</v>
      </c>
      <c r="AP131" s="30">
        <f>(L129/3)/11</f>
        <v>0</v>
      </c>
      <c r="AQ131" s="30">
        <f>(L129/3)/11</f>
        <v>0</v>
      </c>
      <c r="AR131" s="30">
        <f>(L129/3)/11</f>
        <v>0</v>
      </c>
      <c r="AS131" s="30">
        <f>(L129/3)/11</f>
        <v>0</v>
      </c>
      <c r="AT131" s="30">
        <f>(L129/3)/11</f>
        <v>0</v>
      </c>
      <c r="AU131" s="30">
        <f>(L129/3)/11</f>
        <v>0</v>
      </c>
      <c r="AV131" s="30">
        <f>(L129/3)/11</f>
        <v>0</v>
      </c>
      <c r="AW131" s="30">
        <f>(L129/3)/11</f>
        <v>0</v>
      </c>
      <c r="AX131" s="30">
        <f>(L129/3)/11</f>
        <v>0</v>
      </c>
      <c r="AY131" s="30">
        <f>(L129/3)/11</f>
        <v>0</v>
      </c>
      <c r="AZ131" s="3"/>
      <c r="BA131" s="3"/>
    </row>
    <row r="132" ht="20.25" customHeight="1">
      <c r="C132" s="35" t="s">
        <v>49</v>
      </c>
      <c r="D132" s="36"/>
      <c r="E132" s="36"/>
      <c r="F132" s="36"/>
      <c r="G132" s="37"/>
      <c r="H132" s="36"/>
      <c r="I132" s="76">
        <f t="shared" ref="I132:J132" si="179">SUM(I123:I131)</f>
        <v>153999.95</v>
      </c>
      <c r="J132" s="48">
        <f t="shared" si="179"/>
        <v>1307777.569</v>
      </c>
      <c r="K132" s="40"/>
      <c r="L132" s="39">
        <f>SUM(L123:L131)</f>
        <v>641.6663542</v>
      </c>
      <c r="M132" s="36"/>
      <c r="N132" s="36"/>
      <c r="O132" s="36"/>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5"/>
      <c r="BA132" s="3"/>
    </row>
    <row r="133" ht="25.5" customHeight="1">
      <c r="C133" s="50" t="str">
        <f>FT!A36</f>
        <v>
EMEA: Tier 2: Spain, Sweden,
Switzerland, Denmark and Austria (30%) 
</v>
      </c>
      <c r="D133" s="72" t="s">
        <v>156</v>
      </c>
      <c r="E133" s="72" t="s">
        <v>36</v>
      </c>
      <c r="F133" s="74" t="s">
        <v>157</v>
      </c>
      <c r="G133" s="61" t="s">
        <v>144</v>
      </c>
      <c r="H133" s="62" t="s">
        <v>158</v>
      </c>
      <c r="I133" s="82">
        <f>FT!Q36</f>
        <v>26399.97</v>
      </c>
      <c r="J133" s="32">
        <f>FT!M36</f>
        <v>183333</v>
      </c>
      <c r="K133" s="2">
        <v>144.0</v>
      </c>
      <c r="L133" s="21">
        <v>641.6663541666667</v>
      </c>
      <c r="M133" s="83">
        <v>0.0</v>
      </c>
      <c r="N133" s="23">
        <v>0.75</v>
      </c>
      <c r="O133" s="72">
        <v>0.0</v>
      </c>
      <c r="P133" s="68">
        <f t="shared" ref="P133:AA133" si="180">($I$133/3)/12</f>
        <v>733.3325</v>
      </c>
      <c r="Q133" s="68">
        <f t="shared" si="180"/>
        <v>733.3325</v>
      </c>
      <c r="R133" s="68">
        <f t="shared" si="180"/>
        <v>733.3325</v>
      </c>
      <c r="S133" s="68">
        <f t="shared" si="180"/>
        <v>733.3325</v>
      </c>
      <c r="T133" s="68">
        <f t="shared" si="180"/>
        <v>733.3325</v>
      </c>
      <c r="U133" s="68">
        <f t="shared" si="180"/>
        <v>733.3325</v>
      </c>
      <c r="V133" s="68">
        <f t="shared" si="180"/>
        <v>733.3325</v>
      </c>
      <c r="W133" s="68">
        <f t="shared" si="180"/>
        <v>733.3325</v>
      </c>
      <c r="X133" s="68">
        <f t="shared" si="180"/>
        <v>733.3325</v>
      </c>
      <c r="Y133" s="68">
        <f t="shared" si="180"/>
        <v>733.3325</v>
      </c>
      <c r="Z133" s="68">
        <f t="shared" si="180"/>
        <v>733.3325</v>
      </c>
      <c r="AA133" s="68">
        <f t="shared" si="180"/>
        <v>733.3325</v>
      </c>
      <c r="AB133" s="29">
        <f t="shared" ref="AB133:AM133" si="181">($J$133/3)/12</f>
        <v>5092.583333</v>
      </c>
      <c r="AC133" s="29">
        <f t="shared" si="181"/>
        <v>5092.583333</v>
      </c>
      <c r="AD133" s="29">
        <f t="shared" si="181"/>
        <v>5092.583333</v>
      </c>
      <c r="AE133" s="29">
        <f t="shared" si="181"/>
        <v>5092.583333</v>
      </c>
      <c r="AF133" s="29">
        <f t="shared" si="181"/>
        <v>5092.583333</v>
      </c>
      <c r="AG133" s="29">
        <f t="shared" si="181"/>
        <v>5092.583333</v>
      </c>
      <c r="AH133" s="29">
        <f t="shared" si="181"/>
        <v>5092.583333</v>
      </c>
      <c r="AI133" s="29">
        <f t="shared" si="181"/>
        <v>5092.583333</v>
      </c>
      <c r="AJ133" s="29">
        <f t="shared" si="181"/>
        <v>5092.583333</v>
      </c>
      <c r="AK133" s="29">
        <f t="shared" si="181"/>
        <v>5092.583333</v>
      </c>
      <c r="AL133" s="29">
        <f t="shared" si="181"/>
        <v>5092.583333</v>
      </c>
      <c r="AM133" s="29">
        <f t="shared" si="181"/>
        <v>5092.583333</v>
      </c>
      <c r="AN133" s="29">
        <f t="shared" ref="AN133:AY133" si="182">($L$133/3)/12</f>
        <v>17.82406539</v>
      </c>
      <c r="AO133" s="29">
        <f t="shared" si="182"/>
        <v>17.82406539</v>
      </c>
      <c r="AP133" s="29">
        <f t="shared" si="182"/>
        <v>17.82406539</v>
      </c>
      <c r="AQ133" s="29">
        <f t="shared" si="182"/>
        <v>17.82406539</v>
      </c>
      <c r="AR133" s="29">
        <f t="shared" si="182"/>
        <v>17.82406539</v>
      </c>
      <c r="AS133" s="29">
        <f t="shared" si="182"/>
        <v>17.82406539</v>
      </c>
      <c r="AT133" s="29">
        <f t="shared" si="182"/>
        <v>17.82406539</v>
      </c>
      <c r="AU133" s="29">
        <f t="shared" si="182"/>
        <v>17.82406539</v>
      </c>
      <c r="AV133" s="29">
        <f t="shared" si="182"/>
        <v>17.82406539</v>
      </c>
      <c r="AW133" s="29">
        <f t="shared" si="182"/>
        <v>17.82406539</v>
      </c>
      <c r="AX133" s="29">
        <f t="shared" si="182"/>
        <v>17.82406539</v>
      </c>
      <c r="AY133" s="29">
        <f t="shared" si="182"/>
        <v>17.82406539</v>
      </c>
      <c r="AZ133" s="45"/>
      <c r="BA133" s="3"/>
    </row>
    <row r="134" ht="25.5" customHeight="1">
      <c r="D134" s="72" t="s">
        <v>156</v>
      </c>
      <c r="E134" s="72" t="s">
        <v>36</v>
      </c>
      <c r="F134" s="84" t="s">
        <v>159</v>
      </c>
      <c r="G134" s="61" t="s">
        <v>146</v>
      </c>
      <c r="H134" s="77" t="s">
        <v>158</v>
      </c>
      <c r="I134" s="85">
        <v>0.0</v>
      </c>
      <c r="J134" s="79">
        <v>0.0</v>
      </c>
      <c r="K134" s="2">
        <v>0.0</v>
      </c>
      <c r="L134" s="4">
        <v>0.0</v>
      </c>
      <c r="M134" s="83">
        <v>0.0</v>
      </c>
      <c r="N134" s="23">
        <v>0.75</v>
      </c>
      <c r="O134" s="9">
        <f t="shared" ref="O134:O141" si="186">O133</f>
        <v>0</v>
      </c>
      <c r="P134" s="68">
        <f t="shared" ref="P134:AA134" si="183">($I$133/3)/12</f>
        <v>733.3325</v>
      </c>
      <c r="Q134" s="68">
        <f t="shared" si="183"/>
        <v>733.3325</v>
      </c>
      <c r="R134" s="68">
        <f t="shared" si="183"/>
        <v>733.3325</v>
      </c>
      <c r="S134" s="68">
        <f t="shared" si="183"/>
        <v>733.3325</v>
      </c>
      <c r="T134" s="68">
        <f t="shared" si="183"/>
        <v>733.3325</v>
      </c>
      <c r="U134" s="68">
        <f t="shared" si="183"/>
        <v>733.3325</v>
      </c>
      <c r="V134" s="68">
        <f t="shared" si="183"/>
        <v>733.3325</v>
      </c>
      <c r="W134" s="68">
        <f t="shared" si="183"/>
        <v>733.3325</v>
      </c>
      <c r="X134" s="68">
        <f t="shared" si="183"/>
        <v>733.3325</v>
      </c>
      <c r="Y134" s="68">
        <f t="shared" si="183"/>
        <v>733.3325</v>
      </c>
      <c r="Z134" s="68">
        <f t="shared" si="183"/>
        <v>733.3325</v>
      </c>
      <c r="AA134" s="68">
        <f t="shared" si="183"/>
        <v>733.3325</v>
      </c>
      <c r="AB134" s="29">
        <f t="shared" ref="AB134:AM134" si="184">($J$133/3)/12</f>
        <v>5092.583333</v>
      </c>
      <c r="AC134" s="29">
        <f t="shared" si="184"/>
        <v>5092.583333</v>
      </c>
      <c r="AD134" s="29">
        <f t="shared" si="184"/>
        <v>5092.583333</v>
      </c>
      <c r="AE134" s="29">
        <f t="shared" si="184"/>
        <v>5092.583333</v>
      </c>
      <c r="AF134" s="29">
        <f t="shared" si="184"/>
        <v>5092.583333</v>
      </c>
      <c r="AG134" s="29">
        <f t="shared" si="184"/>
        <v>5092.583333</v>
      </c>
      <c r="AH134" s="29">
        <f t="shared" si="184"/>
        <v>5092.583333</v>
      </c>
      <c r="AI134" s="29">
        <f t="shared" si="184"/>
        <v>5092.583333</v>
      </c>
      <c r="AJ134" s="29">
        <f t="shared" si="184"/>
        <v>5092.583333</v>
      </c>
      <c r="AK134" s="29">
        <f t="shared" si="184"/>
        <v>5092.583333</v>
      </c>
      <c r="AL134" s="29">
        <f t="shared" si="184"/>
        <v>5092.583333</v>
      </c>
      <c r="AM134" s="29">
        <f t="shared" si="184"/>
        <v>5092.583333</v>
      </c>
      <c r="AN134" s="29">
        <f t="shared" ref="AN134:AY134" si="185">($L$133/3)/12</f>
        <v>17.82406539</v>
      </c>
      <c r="AO134" s="29">
        <f t="shared" si="185"/>
        <v>17.82406539</v>
      </c>
      <c r="AP134" s="29">
        <f t="shared" si="185"/>
        <v>17.82406539</v>
      </c>
      <c r="AQ134" s="29">
        <f t="shared" si="185"/>
        <v>17.82406539</v>
      </c>
      <c r="AR134" s="29">
        <f t="shared" si="185"/>
        <v>17.82406539</v>
      </c>
      <c r="AS134" s="29">
        <f t="shared" si="185"/>
        <v>17.82406539</v>
      </c>
      <c r="AT134" s="29">
        <f t="shared" si="185"/>
        <v>17.82406539</v>
      </c>
      <c r="AU134" s="29">
        <f t="shared" si="185"/>
        <v>17.82406539</v>
      </c>
      <c r="AV134" s="29">
        <f t="shared" si="185"/>
        <v>17.82406539</v>
      </c>
      <c r="AW134" s="29">
        <f t="shared" si="185"/>
        <v>17.82406539</v>
      </c>
      <c r="AX134" s="29">
        <f t="shared" si="185"/>
        <v>17.82406539</v>
      </c>
      <c r="AY134" s="29">
        <f t="shared" si="185"/>
        <v>17.82406539</v>
      </c>
      <c r="AZ134" s="45"/>
      <c r="BA134" s="3"/>
    </row>
    <row r="135" ht="25.5" customHeight="1">
      <c r="D135" s="72" t="s">
        <v>156</v>
      </c>
      <c r="E135" s="72" t="s">
        <v>36</v>
      </c>
      <c r="F135" s="84" t="s">
        <v>160</v>
      </c>
      <c r="G135" s="61" t="s">
        <v>147</v>
      </c>
      <c r="H135" s="77" t="s">
        <v>158</v>
      </c>
      <c r="I135" s="85">
        <v>0.0</v>
      </c>
      <c r="J135" s="79">
        <v>0.0</v>
      </c>
      <c r="K135" s="2">
        <v>0.0</v>
      </c>
      <c r="L135" s="4">
        <v>0.0</v>
      </c>
      <c r="M135" s="83">
        <v>0.0</v>
      </c>
      <c r="N135" s="23">
        <v>0.75</v>
      </c>
      <c r="O135" s="9">
        <f t="shared" si="186"/>
        <v>0</v>
      </c>
      <c r="P135" s="68">
        <f t="shared" ref="P135:AA135" si="187">($I$133/3)/12</f>
        <v>733.3325</v>
      </c>
      <c r="Q135" s="68">
        <f t="shared" si="187"/>
        <v>733.3325</v>
      </c>
      <c r="R135" s="68">
        <f t="shared" si="187"/>
        <v>733.3325</v>
      </c>
      <c r="S135" s="68">
        <f t="shared" si="187"/>
        <v>733.3325</v>
      </c>
      <c r="T135" s="68">
        <f t="shared" si="187"/>
        <v>733.3325</v>
      </c>
      <c r="U135" s="68">
        <f t="shared" si="187"/>
        <v>733.3325</v>
      </c>
      <c r="V135" s="68">
        <f t="shared" si="187"/>
        <v>733.3325</v>
      </c>
      <c r="W135" s="68">
        <f t="shared" si="187"/>
        <v>733.3325</v>
      </c>
      <c r="X135" s="68">
        <f t="shared" si="187"/>
        <v>733.3325</v>
      </c>
      <c r="Y135" s="68">
        <f t="shared" si="187"/>
        <v>733.3325</v>
      </c>
      <c r="Z135" s="68">
        <f t="shared" si="187"/>
        <v>733.3325</v>
      </c>
      <c r="AA135" s="68">
        <f t="shared" si="187"/>
        <v>733.3325</v>
      </c>
      <c r="AB135" s="29">
        <f t="shared" ref="AB135:AM135" si="188">($J$133/3)/12</f>
        <v>5092.583333</v>
      </c>
      <c r="AC135" s="29">
        <f t="shared" si="188"/>
        <v>5092.583333</v>
      </c>
      <c r="AD135" s="29">
        <f t="shared" si="188"/>
        <v>5092.583333</v>
      </c>
      <c r="AE135" s="29">
        <f t="shared" si="188"/>
        <v>5092.583333</v>
      </c>
      <c r="AF135" s="29">
        <f t="shared" si="188"/>
        <v>5092.583333</v>
      </c>
      <c r="AG135" s="29">
        <f t="shared" si="188"/>
        <v>5092.583333</v>
      </c>
      <c r="AH135" s="29">
        <f t="shared" si="188"/>
        <v>5092.583333</v>
      </c>
      <c r="AI135" s="29">
        <f t="shared" si="188"/>
        <v>5092.583333</v>
      </c>
      <c r="AJ135" s="29">
        <f t="shared" si="188"/>
        <v>5092.583333</v>
      </c>
      <c r="AK135" s="29">
        <f t="shared" si="188"/>
        <v>5092.583333</v>
      </c>
      <c r="AL135" s="29">
        <f t="shared" si="188"/>
        <v>5092.583333</v>
      </c>
      <c r="AM135" s="29">
        <f t="shared" si="188"/>
        <v>5092.583333</v>
      </c>
      <c r="AN135" s="29">
        <f t="shared" ref="AN135:AY135" si="189">($L$133/3)/12</f>
        <v>17.82406539</v>
      </c>
      <c r="AO135" s="29">
        <f t="shared" si="189"/>
        <v>17.82406539</v>
      </c>
      <c r="AP135" s="29">
        <f t="shared" si="189"/>
        <v>17.82406539</v>
      </c>
      <c r="AQ135" s="29">
        <f t="shared" si="189"/>
        <v>17.82406539</v>
      </c>
      <c r="AR135" s="29">
        <f t="shared" si="189"/>
        <v>17.82406539</v>
      </c>
      <c r="AS135" s="29">
        <f t="shared" si="189"/>
        <v>17.82406539</v>
      </c>
      <c r="AT135" s="29">
        <f t="shared" si="189"/>
        <v>17.82406539</v>
      </c>
      <c r="AU135" s="29">
        <f t="shared" si="189"/>
        <v>17.82406539</v>
      </c>
      <c r="AV135" s="29">
        <f t="shared" si="189"/>
        <v>17.82406539</v>
      </c>
      <c r="AW135" s="29">
        <f t="shared" si="189"/>
        <v>17.82406539</v>
      </c>
      <c r="AX135" s="29">
        <f t="shared" si="189"/>
        <v>17.82406539</v>
      </c>
      <c r="AY135" s="29">
        <f t="shared" si="189"/>
        <v>17.82406539</v>
      </c>
      <c r="AZ135" s="45"/>
      <c r="BA135" s="3"/>
    </row>
    <row r="136" ht="25.5" customHeight="1">
      <c r="D136" s="72" t="s">
        <v>156</v>
      </c>
      <c r="E136" s="72" t="s">
        <v>135</v>
      </c>
      <c r="F136" s="74" t="s">
        <v>157</v>
      </c>
      <c r="G136" s="61" t="s">
        <v>148</v>
      </c>
      <c r="H136" s="75" t="s">
        <v>161</v>
      </c>
      <c r="I136" s="85">
        <f>FT!Q45</f>
        <v>13200.01</v>
      </c>
      <c r="J136" s="32">
        <f>FT!M45</f>
        <v>157143</v>
      </c>
      <c r="K136" s="2">
        <v>84.0</v>
      </c>
      <c r="L136" s="21">
        <v>0.0</v>
      </c>
      <c r="M136" s="83">
        <v>0.0</v>
      </c>
      <c r="N136" s="23">
        <v>0.75</v>
      </c>
      <c r="O136" s="9">
        <f t="shared" si="186"/>
        <v>0</v>
      </c>
      <c r="P136" s="68">
        <f t="shared" ref="P136:AA136" si="190">($I$136/3)/12</f>
        <v>366.6669444</v>
      </c>
      <c r="Q136" s="68">
        <f t="shared" si="190"/>
        <v>366.6669444</v>
      </c>
      <c r="R136" s="68">
        <f t="shared" si="190"/>
        <v>366.6669444</v>
      </c>
      <c r="S136" s="68">
        <f t="shared" si="190"/>
        <v>366.6669444</v>
      </c>
      <c r="T136" s="68">
        <f t="shared" si="190"/>
        <v>366.6669444</v>
      </c>
      <c r="U136" s="68">
        <f t="shared" si="190"/>
        <v>366.6669444</v>
      </c>
      <c r="V136" s="68">
        <f t="shared" si="190"/>
        <v>366.6669444</v>
      </c>
      <c r="W136" s="68">
        <f t="shared" si="190"/>
        <v>366.6669444</v>
      </c>
      <c r="X136" s="68">
        <f t="shared" si="190"/>
        <v>366.6669444</v>
      </c>
      <c r="Y136" s="68">
        <f t="shared" si="190"/>
        <v>366.6669444</v>
      </c>
      <c r="Z136" s="68">
        <f t="shared" si="190"/>
        <v>366.6669444</v>
      </c>
      <c r="AA136" s="68">
        <f t="shared" si="190"/>
        <v>366.6669444</v>
      </c>
      <c r="AB136" s="29">
        <f t="shared" ref="AB136:AM136" si="191">($J$136/3)/12</f>
        <v>4365.083333</v>
      </c>
      <c r="AC136" s="29">
        <f t="shared" si="191"/>
        <v>4365.083333</v>
      </c>
      <c r="AD136" s="29">
        <f t="shared" si="191"/>
        <v>4365.083333</v>
      </c>
      <c r="AE136" s="29">
        <f t="shared" si="191"/>
        <v>4365.083333</v>
      </c>
      <c r="AF136" s="29">
        <f t="shared" si="191"/>
        <v>4365.083333</v>
      </c>
      <c r="AG136" s="29">
        <f t="shared" si="191"/>
        <v>4365.083333</v>
      </c>
      <c r="AH136" s="29">
        <f t="shared" si="191"/>
        <v>4365.083333</v>
      </c>
      <c r="AI136" s="29">
        <f t="shared" si="191"/>
        <v>4365.083333</v>
      </c>
      <c r="AJ136" s="29">
        <f t="shared" si="191"/>
        <v>4365.083333</v>
      </c>
      <c r="AK136" s="29">
        <f t="shared" si="191"/>
        <v>4365.083333</v>
      </c>
      <c r="AL136" s="29">
        <f t="shared" si="191"/>
        <v>4365.083333</v>
      </c>
      <c r="AM136" s="29">
        <f t="shared" si="191"/>
        <v>4365.083333</v>
      </c>
      <c r="AN136" s="29">
        <f t="shared" ref="AN136:AY136" si="192">($L$136/3)/12</f>
        <v>0</v>
      </c>
      <c r="AO136" s="29">
        <f t="shared" si="192"/>
        <v>0</v>
      </c>
      <c r="AP136" s="29">
        <f t="shared" si="192"/>
        <v>0</v>
      </c>
      <c r="AQ136" s="29">
        <f t="shared" si="192"/>
        <v>0</v>
      </c>
      <c r="AR136" s="29">
        <f t="shared" si="192"/>
        <v>0</v>
      </c>
      <c r="AS136" s="29">
        <f t="shared" si="192"/>
        <v>0</v>
      </c>
      <c r="AT136" s="29">
        <f t="shared" si="192"/>
        <v>0</v>
      </c>
      <c r="AU136" s="29">
        <f t="shared" si="192"/>
        <v>0</v>
      </c>
      <c r="AV136" s="29">
        <f t="shared" si="192"/>
        <v>0</v>
      </c>
      <c r="AW136" s="29">
        <f t="shared" si="192"/>
        <v>0</v>
      </c>
      <c r="AX136" s="29">
        <f t="shared" si="192"/>
        <v>0</v>
      </c>
      <c r="AY136" s="29">
        <f t="shared" si="192"/>
        <v>0</v>
      </c>
      <c r="AZ136" s="45"/>
      <c r="BA136" s="3"/>
    </row>
    <row r="137" ht="25.5" customHeight="1">
      <c r="D137" s="72" t="s">
        <v>156</v>
      </c>
      <c r="E137" s="72" t="s">
        <v>135</v>
      </c>
      <c r="F137" s="74" t="s">
        <v>159</v>
      </c>
      <c r="G137" s="61" t="s">
        <v>150</v>
      </c>
      <c r="H137" s="72" t="s">
        <v>161</v>
      </c>
      <c r="I137" s="85">
        <v>0.0</v>
      </c>
      <c r="J137" s="79">
        <v>0.0</v>
      </c>
      <c r="K137" s="2">
        <v>0.0</v>
      </c>
      <c r="L137" s="21">
        <v>0.0</v>
      </c>
      <c r="M137" s="83">
        <v>0.0</v>
      </c>
      <c r="N137" s="23">
        <v>0.75</v>
      </c>
      <c r="O137" s="9">
        <f t="shared" si="186"/>
        <v>0</v>
      </c>
      <c r="P137" s="68">
        <f t="shared" ref="P137:AA137" si="193">($I$136/3)/12</f>
        <v>366.6669444</v>
      </c>
      <c r="Q137" s="68">
        <f t="shared" si="193"/>
        <v>366.6669444</v>
      </c>
      <c r="R137" s="68">
        <f t="shared" si="193"/>
        <v>366.6669444</v>
      </c>
      <c r="S137" s="68">
        <f t="shared" si="193"/>
        <v>366.6669444</v>
      </c>
      <c r="T137" s="68">
        <f t="shared" si="193"/>
        <v>366.6669444</v>
      </c>
      <c r="U137" s="68">
        <f t="shared" si="193"/>
        <v>366.6669444</v>
      </c>
      <c r="V137" s="68">
        <f t="shared" si="193"/>
        <v>366.6669444</v>
      </c>
      <c r="W137" s="68">
        <f t="shared" si="193"/>
        <v>366.6669444</v>
      </c>
      <c r="X137" s="68">
        <f t="shared" si="193"/>
        <v>366.6669444</v>
      </c>
      <c r="Y137" s="68">
        <f t="shared" si="193"/>
        <v>366.6669444</v>
      </c>
      <c r="Z137" s="68">
        <f t="shared" si="193"/>
        <v>366.6669444</v>
      </c>
      <c r="AA137" s="68">
        <f t="shared" si="193"/>
        <v>366.6669444</v>
      </c>
      <c r="AB137" s="29">
        <f t="shared" ref="AB137:AM137" si="194">($J$136/3)/12</f>
        <v>4365.083333</v>
      </c>
      <c r="AC137" s="29">
        <f t="shared" si="194"/>
        <v>4365.083333</v>
      </c>
      <c r="AD137" s="29">
        <f t="shared" si="194"/>
        <v>4365.083333</v>
      </c>
      <c r="AE137" s="29">
        <f t="shared" si="194"/>
        <v>4365.083333</v>
      </c>
      <c r="AF137" s="29">
        <f t="shared" si="194"/>
        <v>4365.083333</v>
      </c>
      <c r="AG137" s="29">
        <f t="shared" si="194"/>
        <v>4365.083333</v>
      </c>
      <c r="AH137" s="29">
        <f t="shared" si="194"/>
        <v>4365.083333</v>
      </c>
      <c r="AI137" s="29">
        <f t="shared" si="194"/>
        <v>4365.083333</v>
      </c>
      <c r="AJ137" s="29">
        <f t="shared" si="194"/>
        <v>4365.083333</v>
      </c>
      <c r="AK137" s="29">
        <f t="shared" si="194"/>
        <v>4365.083333</v>
      </c>
      <c r="AL137" s="29">
        <f t="shared" si="194"/>
        <v>4365.083333</v>
      </c>
      <c r="AM137" s="29">
        <f t="shared" si="194"/>
        <v>4365.083333</v>
      </c>
      <c r="AN137" s="29">
        <f t="shared" ref="AN137:AY137" si="195">($L$136/3)/12</f>
        <v>0</v>
      </c>
      <c r="AO137" s="29">
        <f t="shared" si="195"/>
        <v>0</v>
      </c>
      <c r="AP137" s="29">
        <f t="shared" si="195"/>
        <v>0</v>
      </c>
      <c r="AQ137" s="29">
        <f t="shared" si="195"/>
        <v>0</v>
      </c>
      <c r="AR137" s="29">
        <f t="shared" si="195"/>
        <v>0</v>
      </c>
      <c r="AS137" s="29">
        <f t="shared" si="195"/>
        <v>0</v>
      </c>
      <c r="AT137" s="29">
        <f t="shared" si="195"/>
        <v>0</v>
      </c>
      <c r="AU137" s="29">
        <f t="shared" si="195"/>
        <v>0</v>
      </c>
      <c r="AV137" s="29">
        <f t="shared" si="195"/>
        <v>0</v>
      </c>
      <c r="AW137" s="29">
        <f t="shared" si="195"/>
        <v>0</v>
      </c>
      <c r="AX137" s="29">
        <f t="shared" si="195"/>
        <v>0</v>
      </c>
      <c r="AY137" s="29">
        <f t="shared" si="195"/>
        <v>0</v>
      </c>
      <c r="AZ137" s="45"/>
      <c r="BA137" s="3"/>
    </row>
    <row r="138" ht="25.5" customHeight="1">
      <c r="D138" s="72" t="s">
        <v>156</v>
      </c>
      <c r="E138" s="72" t="s">
        <v>135</v>
      </c>
      <c r="F138" s="74" t="s">
        <v>160</v>
      </c>
      <c r="G138" s="61" t="s">
        <v>151</v>
      </c>
      <c r="H138" s="72" t="s">
        <v>161</v>
      </c>
      <c r="I138" s="85">
        <v>0.0</v>
      </c>
      <c r="J138" s="79">
        <v>0.0</v>
      </c>
      <c r="K138" s="2">
        <v>0.0</v>
      </c>
      <c r="L138" s="21">
        <v>0.0</v>
      </c>
      <c r="M138" s="83">
        <v>0.0</v>
      </c>
      <c r="N138" s="23">
        <v>0.75</v>
      </c>
      <c r="O138" s="9">
        <f t="shared" si="186"/>
        <v>0</v>
      </c>
      <c r="P138" s="68">
        <f t="shared" ref="P138:AA138" si="196">($I$136/3)/12</f>
        <v>366.6669444</v>
      </c>
      <c r="Q138" s="68">
        <f t="shared" si="196"/>
        <v>366.6669444</v>
      </c>
      <c r="R138" s="68">
        <f t="shared" si="196"/>
        <v>366.6669444</v>
      </c>
      <c r="S138" s="68">
        <f t="shared" si="196"/>
        <v>366.6669444</v>
      </c>
      <c r="T138" s="68">
        <f t="shared" si="196"/>
        <v>366.6669444</v>
      </c>
      <c r="U138" s="68">
        <f t="shared" si="196"/>
        <v>366.6669444</v>
      </c>
      <c r="V138" s="68">
        <f t="shared" si="196"/>
        <v>366.6669444</v>
      </c>
      <c r="W138" s="68">
        <f t="shared" si="196"/>
        <v>366.6669444</v>
      </c>
      <c r="X138" s="68">
        <f t="shared" si="196"/>
        <v>366.6669444</v>
      </c>
      <c r="Y138" s="68">
        <f t="shared" si="196"/>
        <v>366.6669444</v>
      </c>
      <c r="Z138" s="68">
        <f t="shared" si="196"/>
        <v>366.6669444</v>
      </c>
      <c r="AA138" s="68">
        <f t="shared" si="196"/>
        <v>366.6669444</v>
      </c>
      <c r="AB138" s="29">
        <f t="shared" ref="AB138:AM138" si="197">($J$136/3)/12</f>
        <v>4365.083333</v>
      </c>
      <c r="AC138" s="29">
        <f t="shared" si="197"/>
        <v>4365.083333</v>
      </c>
      <c r="AD138" s="29">
        <f t="shared" si="197"/>
        <v>4365.083333</v>
      </c>
      <c r="AE138" s="29">
        <f t="shared" si="197"/>
        <v>4365.083333</v>
      </c>
      <c r="AF138" s="29">
        <f t="shared" si="197"/>
        <v>4365.083333</v>
      </c>
      <c r="AG138" s="29">
        <f t="shared" si="197"/>
        <v>4365.083333</v>
      </c>
      <c r="AH138" s="29">
        <f t="shared" si="197"/>
        <v>4365.083333</v>
      </c>
      <c r="AI138" s="29">
        <f t="shared" si="197"/>
        <v>4365.083333</v>
      </c>
      <c r="AJ138" s="29">
        <f t="shared" si="197"/>
        <v>4365.083333</v>
      </c>
      <c r="AK138" s="29">
        <f t="shared" si="197"/>
        <v>4365.083333</v>
      </c>
      <c r="AL138" s="29">
        <f t="shared" si="197"/>
        <v>4365.083333</v>
      </c>
      <c r="AM138" s="29">
        <f t="shared" si="197"/>
        <v>4365.083333</v>
      </c>
      <c r="AN138" s="29">
        <f t="shared" ref="AN138:AY138" si="198">($L$136/3)/12</f>
        <v>0</v>
      </c>
      <c r="AO138" s="29">
        <f t="shared" si="198"/>
        <v>0</v>
      </c>
      <c r="AP138" s="29">
        <f t="shared" si="198"/>
        <v>0</v>
      </c>
      <c r="AQ138" s="29">
        <f t="shared" si="198"/>
        <v>0</v>
      </c>
      <c r="AR138" s="29">
        <f t="shared" si="198"/>
        <v>0</v>
      </c>
      <c r="AS138" s="29">
        <f t="shared" si="198"/>
        <v>0</v>
      </c>
      <c r="AT138" s="29">
        <f t="shared" si="198"/>
        <v>0</v>
      </c>
      <c r="AU138" s="29">
        <f t="shared" si="198"/>
        <v>0</v>
      </c>
      <c r="AV138" s="29">
        <f t="shared" si="198"/>
        <v>0</v>
      </c>
      <c r="AW138" s="29">
        <f t="shared" si="198"/>
        <v>0</v>
      </c>
      <c r="AX138" s="29">
        <f t="shared" si="198"/>
        <v>0</v>
      </c>
      <c r="AY138" s="29">
        <f t="shared" si="198"/>
        <v>0</v>
      </c>
      <c r="AZ138" s="45"/>
      <c r="BA138" s="3"/>
    </row>
    <row r="139" ht="25.5" customHeight="1">
      <c r="D139" s="72" t="s">
        <v>156</v>
      </c>
      <c r="E139" s="4" t="s">
        <v>41</v>
      </c>
      <c r="F139" s="74" t="s">
        <v>159</v>
      </c>
      <c r="G139" s="61" t="s">
        <v>152</v>
      </c>
      <c r="H139" s="75" t="s">
        <v>162</v>
      </c>
      <c r="I139" s="86">
        <f>FT!Q54</f>
        <v>26399.97</v>
      </c>
      <c r="J139" s="32">
        <f>FT!M54</f>
        <v>220000</v>
      </c>
      <c r="K139" s="2">
        <v>120.0</v>
      </c>
      <c r="L139" s="21">
        <v>0.0</v>
      </c>
      <c r="M139" s="83">
        <v>0.0</v>
      </c>
      <c r="N139" s="23">
        <v>0.75</v>
      </c>
      <c r="O139" s="9">
        <f t="shared" si="186"/>
        <v>0</v>
      </c>
      <c r="P139" s="68">
        <f t="shared" ref="P139:AA139" si="199">($I$139/3)/12</f>
        <v>733.3325</v>
      </c>
      <c r="Q139" s="68">
        <f t="shared" si="199"/>
        <v>733.3325</v>
      </c>
      <c r="R139" s="68">
        <f t="shared" si="199"/>
        <v>733.3325</v>
      </c>
      <c r="S139" s="68">
        <f t="shared" si="199"/>
        <v>733.3325</v>
      </c>
      <c r="T139" s="68">
        <f t="shared" si="199"/>
        <v>733.3325</v>
      </c>
      <c r="U139" s="68">
        <f t="shared" si="199"/>
        <v>733.3325</v>
      </c>
      <c r="V139" s="68">
        <f t="shared" si="199"/>
        <v>733.3325</v>
      </c>
      <c r="W139" s="68">
        <f t="shared" si="199"/>
        <v>733.3325</v>
      </c>
      <c r="X139" s="68">
        <f t="shared" si="199"/>
        <v>733.3325</v>
      </c>
      <c r="Y139" s="68">
        <f t="shared" si="199"/>
        <v>733.3325</v>
      </c>
      <c r="Z139" s="68">
        <f t="shared" si="199"/>
        <v>733.3325</v>
      </c>
      <c r="AA139" s="68">
        <f t="shared" si="199"/>
        <v>733.3325</v>
      </c>
      <c r="AB139" s="29">
        <f t="shared" ref="AB139:AM139" si="200">($J$139/3)/12</f>
        <v>6111.111111</v>
      </c>
      <c r="AC139" s="29">
        <f t="shared" si="200"/>
        <v>6111.111111</v>
      </c>
      <c r="AD139" s="29">
        <f t="shared" si="200"/>
        <v>6111.111111</v>
      </c>
      <c r="AE139" s="29">
        <f t="shared" si="200"/>
        <v>6111.111111</v>
      </c>
      <c r="AF139" s="29">
        <f t="shared" si="200"/>
        <v>6111.111111</v>
      </c>
      <c r="AG139" s="29">
        <f t="shared" si="200"/>
        <v>6111.111111</v>
      </c>
      <c r="AH139" s="29">
        <f t="shared" si="200"/>
        <v>6111.111111</v>
      </c>
      <c r="AI139" s="29">
        <f t="shared" si="200"/>
        <v>6111.111111</v>
      </c>
      <c r="AJ139" s="29">
        <f t="shared" si="200"/>
        <v>6111.111111</v>
      </c>
      <c r="AK139" s="29">
        <f t="shared" si="200"/>
        <v>6111.111111</v>
      </c>
      <c r="AL139" s="29">
        <f t="shared" si="200"/>
        <v>6111.111111</v>
      </c>
      <c r="AM139" s="29">
        <f t="shared" si="200"/>
        <v>6111.111111</v>
      </c>
      <c r="AN139" s="29">
        <f t="shared" ref="AN139:AY139" si="201">($L$139/3)/12</f>
        <v>0</v>
      </c>
      <c r="AO139" s="29">
        <f t="shared" si="201"/>
        <v>0</v>
      </c>
      <c r="AP139" s="29">
        <f t="shared" si="201"/>
        <v>0</v>
      </c>
      <c r="AQ139" s="29">
        <f t="shared" si="201"/>
        <v>0</v>
      </c>
      <c r="AR139" s="29">
        <f t="shared" si="201"/>
        <v>0</v>
      </c>
      <c r="AS139" s="29">
        <f t="shared" si="201"/>
        <v>0</v>
      </c>
      <c r="AT139" s="29">
        <f t="shared" si="201"/>
        <v>0</v>
      </c>
      <c r="AU139" s="29">
        <f t="shared" si="201"/>
        <v>0</v>
      </c>
      <c r="AV139" s="29">
        <f t="shared" si="201"/>
        <v>0</v>
      </c>
      <c r="AW139" s="29">
        <f t="shared" si="201"/>
        <v>0</v>
      </c>
      <c r="AX139" s="29">
        <f t="shared" si="201"/>
        <v>0</v>
      </c>
      <c r="AY139" s="29">
        <f t="shared" si="201"/>
        <v>0</v>
      </c>
      <c r="AZ139" s="45"/>
      <c r="BA139" s="3"/>
    </row>
    <row r="140" ht="25.5" customHeight="1">
      <c r="D140" s="72" t="s">
        <v>156</v>
      </c>
      <c r="E140" s="4" t="s">
        <v>41</v>
      </c>
      <c r="F140" s="74" t="s">
        <v>159</v>
      </c>
      <c r="G140" s="61" t="s">
        <v>154</v>
      </c>
      <c r="H140" s="72" t="s">
        <v>162</v>
      </c>
      <c r="I140" s="85">
        <v>0.0</v>
      </c>
      <c r="J140" s="79">
        <v>0.0</v>
      </c>
      <c r="K140" s="2">
        <v>0.0</v>
      </c>
      <c r="L140" s="21">
        <v>0.0</v>
      </c>
      <c r="M140" s="83">
        <v>0.0</v>
      </c>
      <c r="N140" s="23">
        <v>0.75</v>
      </c>
      <c r="O140" s="9">
        <f t="shared" si="186"/>
        <v>0</v>
      </c>
      <c r="P140" s="68">
        <f t="shared" ref="P140:AA140" si="202">($I$139/3)/12</f>
        <v>733.3325</v>
      </c>
      <c r="Q140" s="68">
        <f t="shared" si="202"/>
        <v>733.3325</v>
      </c>
      <c r="R140" s="68">
        <f t="shared" si="202"/>
        <v>733.3325</v>
      </c>
      <c r="S140" s="68">
        <f t="shared" si="202"/>
        <v>733.3325</v>
      </c>
      <c r="T140" s="68">
        <f t="shared" si="202"/>
        <v>733.3325</v>
      </c>
      <c r="U140" s="68">
        <f t="shared" si="202"/>
        <v>733.3325</v>
      </c>
      <c r="V140" s="68">
        <f t="shared" si="202"/>
        <v>733.3325</v>
      </c>
      <c r="W140" s="68">
        <f t="shared" si="202"/>
        <v>733.3325</v>
      </c>
      <c r="X140" s="68">
        <f t="shared" si="202"/>
        <v>733.3325</v>
      </c>
      <c r="Y140" s="68">
        <f t="shared" si="202"/>
        <v>733.3325</v>
      </c>
      <c r="Z140" s="68">
        <f t="shared" si="202"/>
        <v>733.3325</v>
      </c>
      <c r="AA140" s="68">
        <f t="shared" si="202"/>
        <v>733.3325</v>
      </c>
      <c r="AB140" s="29">
        <f t="shared" ref="AB140:AM140" si="203">($J$139/3)/12</f>
        <v>6111.111111</v>
      </c>
      <c r="AC140" s="29">
        <f t="shared" si="203"/>
        <v>6111.111111</v>
      </c>
      <c r="AD140" s="29">
        <f t="shared" si="203"/>
        <v>6111.111111</v>
      </c>
      <c r="AE140" s="29">
        <f t="shared" si="203"/>
        <v>6111.111111</v>
      </c>
      <c r="AF140" s="29">
        <f t="shared" si="203"/>
        <v>6111.111111</v>
      </c>
      <c r="AG140" s="29">
        <f t="shared" si="203"/>
        <v>6111.111111</v>
      </c>
      <c r="AH140" s="29">
        <f t="shared" si="203"/>
        <v>6111.111111</v>
      </c>
      <c r="AI140" s="29">
        <f t="shared" si="203"/>
        <v>6111.111111</v>
      </c>
      <c r="AJ140" s="29">
        <f t="shared" si="203"/>
        <v>6111.111111</v>
      </c>
      <c r="AK140" s="29">
        <f t="shared" si="203"/>
        <v>6111.111111</v>
      </c>
      <c r="AL140" s="29">
        <f t="shared" si="203"/>
        <v>6111.111111</v>
      </c>
      <c r="AM140" s="29">
        <f t="shared" si="203"/>
        <v>6111.111111</v>
      </c>
      <c r="AN140" s="29">
        <f t="shared" ref="AN140:AY140" si="204">($L$139/3)/12</f>
        <v>0</v>
      </c>
      <c r="AO140" s="29">
        <f t="shared" si="204"/>
        <v>0</v>
      </c>
      <c r="AP140" s="29">
        <f t="shared" si="204"/>
        <v>0</v>
      </c>
      <c r="AQ140" s="29">
        <f t="shared" si="204"/>
        <v>0</v>
      </c>
      <c r="AR140" s="29">
        <f t="shared" si="204"/>
        <v>0</v>
      </c>
      <c r="AS140" s="29">
        <f t="shared" si="204"/>
        <v>0</v>
      </c>
      <c r="AT140" s="29">
        <f t="shared" si="204"/>
        <v>0</v>
      </c>
      <c r="AU140" s="29">
        <f t="shared" si="204"/>
        <v>0</v>
      </c>
      <c r="AV140" s="29">
        <f t="shared" si="204"/>
        <v>0</v>
      </c>
      <c r="AW140" s="29">
        <f t="shared" si="204"/>
        <v>0</v>
      </c>
      <c r="AX140" s="29">
        <f t="shared" si="204"/>
        <v>0</v>
      </c>
      <c r="AY140" s="29">
        <f t="shared" si="204"/>
        <v>0</v>
      </c>
      <c r="AZ140" s="45"/>
      <c r="BA140" s="3"/>
    </row>
    <row r="141" ht="25.5" customHeight="1">
      <c r="D141" s="72" t="s">
        <v>156</v>
      </c>
      <c r="E141" s="4" t="s">
        <v>41</v>
      </c>
      <c r="F141" s="74" t="s">
        <v>160</v>
      </c>
      <c r="G141" s="61" t="s">
        <v>155</v>
      </c>
      <c r="H141" s="72" t="s">
        <v>162</v>
      </c>
      <c r="I141" s="82">
        <v>0.0</v>
      </c>
      <c r="J141" s="79">
        <v>0.0</v>
      </c>
      <c r="K141" s="2">
        <v>0.0</v>
      </c>
      <c r="L141" s="21">
        <v>0.0</v>
      </c>
      <c r="M141" s="83">
        <v>0.0</v>
      </c>
      <c r="N141" s="23">
        <v>0.75</v>
      </c>
      <c r="O141" s="9">
        <f t="shared" si="186"/>
        <v>0</v>
      </c>
      <c r="P141" s="68">
        <f t="shared" ref="P141:AA141" si="205">($I$139/3)/12</f>
        <v>733.3325</v>
      </c>
      <c r="Q141" s="68">
        <f t="shared" si="205"/>
        <v>733.3325</v>
      </c>
      <c r="R141" s="68">
        <f t="shared" si="205"/>
        <v>733.3325</v>
      </c>
      <c r="S141" s="68">
        <f t="shared" si="205"/>
        <v>733.3325</v>
      </c>
      <c r="T141" s="68">
        <f t="shared" si="205"/>
        <v>733.3325</v>
      </c>
      <c r="U141" s="68">
        <f t="shared" si="205"/>
        <v>733.3325</v>
      </c>
      <c r="V141" s="68">
        <f t="shared" si="205"/>
        <v>733.3325</v>
      </c>
      <c r="W141" s="68">
        <f t="shared" si="205"/>
        <v>733.3325</v>
      </c>
      <c r="X141" s="68">
        <f t="shared" si="205"/>
        <v>733.3325</v>
      </c>
      <c r="Y141" s="68">
        <f t="shared" si="205"/>
        <v>733.3325</v>
      </c>
      <c r="Z141" s="68">
        <f t="shared" si="205"/>
        <v>733.3325</v>
      </c>
      <c r="AA141" s="68">
        <f t="shared" si="205"/>
        <v>733.3325</v>
      </c>
      <c r="AB141" s="29">
        <f t="shared" ref="AB141:AM141" si="206">($J$139/3)/12</f>
        <v>6111.111111</v>
      </c>
      <c r="AC141" s="29">
        <f t="shared" si="206"/>
        <v>6111.111111</v>
      </c>
      <c r="AD141" s="29">
        <f t="shared" si="206"/>
        <v>6111.111111</v>
      </c>
      <c r="AE141" s="29">
        <f t="shared" si="206"/>
        <v>6111.111111</v>
      </c>
      <c r="AF141" s="29">
        <f t="shared" si="206"/>
        <v>6111.111111</v>
      </c>
      <c r="AG141" s="29">
        <f t="shared" si="206"/>
        <v>6111.111111</v>
      </c>
      <c r="AH141" s="29">
        <f t="shared" si="206"/>
        <v>6111.111111</v>
      </c>
      <c r="AI141" s="29">
        <f t="shared" si="206"/>
        <v>6111.111111</v>
      </c>
      <c r="AJ141" s="29">
        <f t="shared" si="206"/>
        <v>6111.111111</v>
      </c>
      <c r="AK141" s="29">
        <f t="shared" si="206"/>
        <v>6111.111111</v>
      </c>
      <c r="AL141" s="29">
        <f t="shared" si="206"/>
        <v>6111.111111</v>
      </c>
      <c r="AM141" s="29">
        <f t="shared" si="206"/>
        <v>6111.111111</v>
      </c>
      <c r="AN141" s="29">
        <f t="shared" ref="AN141:AY141" si="207">($L$139/3)/12</f>
        <v>0</v>
      </c>
      <c r="AO141" s="29">
        <f t="shared" si="207"/>
        <v>0</v>
      </c>
      <c r="AP141" s="29">
        <f t="shared" si="207"/>
        <v>0</v>
      </c>
      <c r="AQ141" s="29">
        <f t="shared" si="207"/>
        <v>0</v>
      </c>
      <c r="AR141" s="29">
        <f t="shared" si="207"/>
        <v>0</v>
      </c>
      <c r="AS141" s="29">
        <f t="shared" si="207"/>
        <v>0</v>
      </c>
      <c r="AT141" s="29">
        <f t="shared" si="207"/>
        <v>0</v>
      </c>
      <c r="AU141" s="29">
        <f t="shared" si="207"/>
        <v>0</v>
      </c>
      <c r="AV141" s="29">
        <f t="shared" si="207"/>
        <v>0</v>
      </c>
      <c r="AW141" s="29">
        <f t="shared" si="207"/>
        <v>0</v>
      </c>
      <c r="AX141" s="29">
        <f t="shared" si="207"/>
        <v>0</v>
      </c>
      <c r="AY141" s="29">
        <f t="shared" si="207"/>
        <v>0</v>
      </c>
      <c r="AZ141" s="45"/>
      <c r="BA141" s="3"/>
    </row>
    <row r="142" ht="20.25" customHeight="1">
      <c r="C142" s="35"/>
      <c r="D142" s="36"/>
      <c r="E142" s="36"/>
      <c r="F142" s="36"/>
      <c r="G142" s="37"/>
      <c r="H142" s="36"/>
      <c r="I142" s="76">
        <f t="shared" ref="I142:J142" si="208">SUM(I133:I141)</f>
        <v>65999.95</v>
      </c>
      <c r="J142" s="76">
        <f t="shared" si="208"/>
        <v>560476</v>
      </c>
      <c r="K142" s="40"/>
      <c r="L142" s="36"/>
      <c r="M142" s="36"/>
      <c r="N142" s="36"/>
      <c r="O142" s="36"/>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5"/>
      <c r="BA142" s="3"/>
    </row>
    <row r="143">
      <c r="C143" s="17" t="str">
        <f>FT!A57</f>
        <v>LATAM (Brazil – Sao Paolo &amp; Rio) (Mexico – Mex City &amp; Monterrey) (Chile – Santiago)</v>
      </c>
      <c r="D143" s="9" t="str">
        <f>FT!F57</f>
        <v>Demo: C0Level, Company Size 10k+ or $1B+ Revenue with
 Contextual: AI, Global Economy, Markets &amp; Financials,
 Company News, Climate Change, Energy Sector</v>
      </c>
      <c r="E143" s="72" t="s">
        <v>36</v>
      </c>
      <c r="F143" s="60" t="str">
        <f>FT!I57</f>
        <v>970x250</v>
      </c>
      <c r="G143" s="61" t="s">
        <v>163</v>
      </c>
      <c r="H143" s="75" t="s">
        <v>164</v>
      </c>
      <c r="I143" s="63">
        <f>FT!Q57</f>
        <v>11000.04</v>
      </c>
      <c r="J143" s="64">
        <f>FT!M57</f>
        <v>76389.16667</v>
      </c>
      <c r="K143" s="65">
        <f>FT!P57</f>
        <v>144</v>
      </c>
      <c r="L143" s="66">
        <f>FT!AF57</f>
        <v>114.58375</v>
      </c>
      <c r="M143" s="67">
        <f>FT!AE57</f>
        <v>0.0015</v>
      </c>
      <c r="N143" s="23">
        <v>0.75</v>
      </c>
      <c r="O143" s="72">
        <v>0.0</v>
      </c>
      <c r="P143" s="68">
        <f t="shared" ref="P143:AA143" si="209">($I$143/3)/12</f>
        <v>305.5566667</v>
      </c>
      <c r="Q143" s="68">
        <f t="shared" si="209"/>
        <v>305.5566667</v>
      </c>
      <c r="R143" s="68">
        <f t="shared" si="209"/>
        <v>305.5566667</v>
      </c>
      <c r="S143" s="68">
        <f t="shared" si="209"/>
        <v>305.5566667</v>
      </c>
      <c r="T143" s="68">
        <f t="shared" si="209"/>
        <v>305.5566667</v>
      </c>
      <c r="U143" s="68">
        <f t="shared" si="209"/>
        <v>305.5566667</v>
      </c>
      <c r="V143" s="68">
        <f t="shared" si="209"/>
        <v>305.5566667</v>
      </c>
      <c r="W143" s="68">
        <f t="shared" si="209"/>
        <v>305.5566667</v>
      </c>
      <c r="X143" s="68">
        <f t="shared" si="209"/>
        <v>305.5566667</v>
      </c>
      <c r="Y143" s="68">
        <f t="shared" si="209"/>
        <v>305.5566667</v>
      </c>
      <c r="Z143" s="68">
        <f t="shared" si="209"/>
        <v>305.5566667</v>
      </c>
      <c r="AA143" s="68">
        <f t="shared" si="209"/>
        <v>305.5566667</v>
      </c>
      <c r="AB143" s="29">
        <f t="shared" ref="AB143:AM143" si="210">($J$143/3)/12</f>
        <v>2121.921296</v>
      </c>
      <c r="AC143" s="29">
        <f t="shared" si="210"/>
        <v>2121.921296</v>
      </c>
      <c r="AD143" s="29">
        <f t="shared" si="210"/>
        <v>2121.921296</v>
      </c>
      <c r="AE143" s="29">
        <f t="shared" si="210"/>
        <v>2121.921296</v>
      </c>
      <c r="AF143" s="29">
        <f t="shared" si="210"/>
        <v>2121.921296</v>
      </c>
      <c r="AG143" s="29">
        <f t="shared" si="210"/>
        <v>2121.921296</v>
      </c>
      <c r="AH143" s="29">
        <f t="shared" si="210"/>
        <v>2121.921296</v>
      </c>
      <c r="AI143" s="29">
        <f t="shared" si="210"/>
        <v>2121.921296</v>
      </c>
      <c r="AJ143" s="29">
        <f t="shared" si="210"/>
        <v>2121.921296</v>
      </c>
      <c r="AK143" s="29">
        <f t="shared" si="210"/>
        <v>2121.921296</v>
      </c>
      <c r="AL143" s="29">
        <f t="shared" si="210"/>
        <v>2121.921296</v>
      </c>
      <c r="AM143" s="29">
        <f t="shared" si="210"/>
        <v>2121.921296</v>
      </c>
      <c r="AN143" s="29">
        <f t="shared" ref="AN143:AY143" si="211">($L$143/3)/12</f>
        <v>3.182881944</v>
      </c>
      <c r="AO143" s="29">
        <f t="shared" si="211"/>
        <v>3.182881944</v>
      </c>
      <c r="AP143" s="29">
        <f t="shared" si="211"/>
        <v>3.182881944</v>
      </c>
      <c r="AQ143" s="29">
        <f t="shared" si="211"/>
        <v>3.182881944</v>
      </c>
      <c r="AR143" s="29">
        <f t="shared" si="211"/>
        <v>3.182881944</v>
      </c>
      <c r="AS143" s="29">
        <f t="shared" si="211"/>
        <v>3.182881944</v>
      </c>
      <c r="AT143" s="29">
        <f t="shared" si="211"/>
        <v>3.182881944</v>
      </c>
      <c r="AU143" s="29">
        <f t="shared" si="211"/>
        <v>3.182881944</v>
      </c>
      <c r="AV143" s="29">
        <f t="shared" si="211"/>
        <v>3.182881944</v>
      </c>
      <c r="AW143" s="29">
        <f t="shared" si="211"/>
        <v>3.182881944</v>
      </c>
      <c r="AX143" s="29">
        <f t="shared" si="211"/>
        <v>3.182881944</v>
      </c>
      <c r="AY143" s="29">
        <f t="shared" si="211"/>
        <v>3.182881944</v>
      </c>
      <c r="AZ143" s="3"/>
      <c r="BA143" s="3"/>
    </row>
    <row r="144" ht="20.25" customHeight="1">
      <c r="D144" s="9" t="str">
        <f t="shared" ref="D144:D145" si="215">D143</f>
        <v>Demo: C0Level, Company Size 10k+ or $1B+ Revenue with
 Contextual: AI, Global Economy, Markets &amp; Financials,
 Company News, Climate Change, Energy Sector</v>
      </c>
      <c r="E144" s="72" t="s">
        <v>36</v>
      </c>
      <c r="F144" s="70" t="str">
        <f>FT!I63</f>
        <v>300x600</v>
      </c>
      <c r="G144" s="61" t="s">
        <v>165</v>
      </c>
      <c r="H144" s="87" t="s">
        <v>164</v>
      </c>
      <c r="I144" s="78">
        <v>0.0</v>
      </c>
      <c r="J144" s="79">
        <v>0.0</v>
      </c>
      <c r="K144" s="73">
        <v>0.0</v>
      </c>
      <c r="L144" s="79">
        <v>0.0</v>
      </c>
      <c r="M144" s="67">
        <f t="shared" ref="M144:M145" si="216">M143</f>
        <v>0.0015</v>
      </c>
      <c r="N144" s="23">
        <v>0.75</v>
      </c>
      <c r="O144" s="9">
        <f t="shared" ref="O144:O151" si="217">O143</f>
        <v>0</v>
      </c>
      <c r="P144" s="68">
        <f t="shared" ref="P144:AA144" si="212">($I$143/3)/12</f>
        <v>305.5566667</v>
      </c>
      <c r="Q144" s="68">
        <f t="shared" si="212"/>
        <v>305.5566667</v>
      </c>
      <c r="R144" s="68">
        <f t="shared" si="212"/>
        <v>305.5566667</v>
      </c>
      <c r="S144" s="68">
        <f t="shared" si="212"/>
        <v>305.5566667</v>
      </c>
      <c r="T144" s="68">
        <f t="shared" si="212"/>
        <v>305.5566667</v>
      </c>
      <c r="U144" s="68">
        <f t="shared" si="212"/>
        <v>305.5566667</v>
      </c>
      <c r="V144" s="68">
        <f t="shared" si="212"/>
        <v>305.5566667</v>
      </c>
      <c r="W144" s="68">
        <f t="shared" si="212"/>
        <v>305.5566667</v>
      </c>
      <c r="X144" s="68">
        <f t="shared" si="212"/>
        <v>305.5566667</v>
      </c>
      <c r="Y144" s="68">
        <f t="shared" si="212"/>
        <v>305.5566667</v>
      </c>
      <c r="Z144" s="68">
        <f t="shared" si="212"/>
        <v>305.5566667</v>
      </c>
      <c r="AA144" s="68">
        <f t="shared" si="212"/>
        <v>305.5566667</v>
      </c>
      <c r="AB144" s="29">
        <f t="shared" ref="AB144:AM144" si="213">($J$143/3)/12</f>
        <v>2121.921296</v>
      </c>
      <c r="AC144" s="29">
        <f t="shared" si="213"/>
        <v>2121.921296</v>
      </c>
      <c r="AD144" s="29">
        <f t="shared" si="213"/>
        <v>2121.921296</v>
      </c>
      <c r="AE144" s="29">
        <f t="shared" si="213"/>
        <v>2121.921296</v>
      </c>
      <c r="AF144" s="29">
        <f t="shared" si="213"/>
        <v>2121.921296</v>
      </c>
      <c r="AG144" s="29">
        <f t="shared" si="213"/>
        <v>2121.921296</v>
      </c>
      <c r="AH144" s="29">
        <f t="shared" si="213"/>
        <v>2121.921296</v>
      </c>
      <c r="AI144" s="29">
        <f t="shared" si="213"/>
        <v>2121.921296</v>
      </c>
      <c r="AJ144" s="29">
        <f t="shared" si="213"/>
        <v>2121.921296</v>
      </c>
      <c r="AK144" s="29">
        <f t="shared" si="213"/>
        <v>2121.921296</v>
      </c>
      <c r="AL144" s="29">
        <f t="shared" si="213"/>
        <v>2121.921296</v>
      </c>
      <c r="AM144" s="29">
        <f t="shared" si="213"/>
        <v>2121.921296</v>
      </c>
      <c r="AN144" s="29">
        <f t="shared" ref="AN144:AY144" si="214">($L$143/3)/12</f>
        <v>3.182881944</v>
      </c>
      <c r="AO144" s="29">
        <f t="shared" si="214"/>
        <v>3.182881944</v>
      </c>
      <c r="AP144" s="29">
        <f t="shared" si="214"/>
        <v>3.182881944</v>
      </c>
      <c r="AQ144" s="29">
        <f t="shared" si="214"/>
        <v>3.182881944</v>
      </c>
      <c r="AR144" s="29">
        <f t="shared" si="214"/>
        <v>3.182881944</v>
      </c>
      <c r="AS144" s="29">
        <f t="shared" si="214"/>
        <v>3.182881944</v>
      </c>
      <c r="AT144" s="29">
        <f t="shared" si="214"/>
        <v>3.182881944</v>
      </c>
      <c r="AU144" s="29">
        <f t="shared" si="214"/>
        <v>3.182881944</v>
      </c>
      <c r="AV144" s="29">
        <f t="shared" si="214"/>
        <v>3.182881944</v>
      </c>
      <c r="AW144" s="29">
        <f t="shared" si="214"/>
        <v>3.182881944</v>
      </c>
      <c r="AX144" s="29">
        <f t="shared" si="214"/>
        <v>3.182881944</v>
      </c>
      <c r="AY144" s="29">
        <f t="shared" si="214"/>
        <v>3.182881944</v>
      </c>
      <c r="AZ144" s="3"/>
      <c r="BA144" s="3"/>
    </row>
    <row r="145">
      <c r="D145" s="9" t="str">
        <f t="shared" si="215"/>
        <v>Demo: C0Level, Company Size 10k+ or $1B+ Revenue with
 Contextual: AI, Global Economy, Markets &amp; Financials,
 Company News, Climate Change, Energy Sector</v>
      </c>
      <c r="E145" s="72" t="s">
        <v>36</v>
      </c>
      <c r="F145" s="70" t="str">
        <f>FT!I57</f>
        <v>970x250</v>
      </c>
      <c r="G145" s="61" t="s">
        <v>166</v>
      </c>
      <c r="H145" s="87" t="s">
        <v>164</v>
      </c>
      <c r="I145" s="78">
        <v>0.0</v>
      </c>
      <c r="J145" s="79">
        <v>0.0</v>
      </c>
      <c r="K145" s="73">
        <v>0.0</v>
      </c>
      <c r="L145" s="79">
        <v>0.0</v>
      </c>
      <c r="M145" s="67">
        <f t="shared" si="216"/>
        <v>0.0015</v>
      </c>
      <c r="N145" s="23">
        <v>0.75</v>
      </c>
      <c r="O145" s="9">
        <f t="shared" si="217"/>
        <v>0</v>
      </c>
      <c r="P145" s="68">
        <f t="shared" ref="P145:AA145" si="218">($I$143/3)/12</f>
        <v>305.5566667</v>
      </c>
      <c r="Q145" s="68">
        <f t="shared" si="218"/>
        <v>305.5566667</v>
      </c>
      <c r="R145" s="68">
        <f t="shared" si="218"/>
        <v>305.5566667</v>
      </c>
      <c r="S145" s="68">
        <f t="shared" si="218"/>
        <v>305.5566667</v>
      </c>
      <c r="T145" s="68">
        <f t="shared" si="218"/>
        <v>305.5566667</v>
      </c>
      <c r="U145" s="68">
        <f t="shared" si="218"/>
        <v>305.5566667</v>
      </c>
      <c r="V145" s="68">
        <f t="shared" si="218"/>
        <v>305.5566667</v>
      </c>
      <c r="W145" s="68">
        <f t="shared" si="218"/>
        <v>305.5566667</v>
      </c>
      <c r="X145" s="68">
        <f t="shared" si="218"/>
        <v>305.5566667</v>
      </c>
      <c r="Y145" s="68">
        <f t="shared" si="218"/>
        <v>305.5566667</v>
      </c>
      <c r="Z145" s="68">
        <f t="shared" si="218"/>
        <v>305.5566667</v>
      </c>
      <c r="AA145" s="68">
        <f t="shared" si="218"/>
        <v>305.5566667</v>
      </c>
      <c r="AB145" s="29">
        <f t="shared" ref="AB145:AM145" si="219">($J$143/3)/12</f>
        <v>2121.921296</v>
      </c>
      <c r="AC145" s="29">
        <f t="shared" si="219"/>
        <v>2121.921296</v>
      </c>
      <c r="AD145" s="29">
        <f t="shared" si="219"/>
        <v>2121.921296</v>
      </c>
      <c r="AE145" s="29">
        <f t="shared" si="219"/>
        <v>2121.921296</v>
      </c>
      <c r="AF145" s="29">
        <f t="shared" si="219"/>
        <v>2121.921296</v>
      </c>
      <c r="AG145" s="29">
        <f t="shared" si="219"/>
        <v>2121.921296</v>
      </c>
      <c r="AH145" s="29">
        <f t="shared" si="219"/>
        <v>2121.921296</v>
      </c>
      <c r="AI145" s="29">
        <f t="shared" si="219"/>
        <v>2121.921296</v>
      </c>
      <c r="AJ145" s="29">
        <f t="shared" si="219"/>
        <v>2121.921296</v>
      </c>
      <c r="AK145" s="29">
        <f t="shared" si="219"/>
        <v>2121.921296</v>
      </c>
      <c r="AL145" s="29">
        <f t="shared" si="219"/>
        <v>2121.921296</v>
      </c>
      <c r="AM145" s="29">
        <f t="shared" si="219"/>
        <v>2121.921296</v>
      </c>
      <c r="AN145" s="29">
        <f t="shared" ref="AN145:AY145" si="220">($L$143/3)/12</f>
        <v>3.182881944</v>
      </c>
      <c r="AO145" s="29">
        <f t="shared" si="220"/>
        <v>3.182881944</v>
      </c>
      <c r="AP145" s="29">
        <f t="shared" si="220"/>
        <v>3.182881944</v>
      </c>
      <c r="AQ145" s="29">
        <f t="shared" si="220"/>
        <v>3.182881944</v>
      </c>
      <c r="AR145" s="29">
        <f t="shared" si="220"/>
        <v>3.182881944</v>
      </c>
      <c r="AS145" s="29">
        <f t="shared" si="220"/>
        <v>3.182881944</v>
      </c>
      <c r="AT145" s="29">
        <f t="shared" si="220"/>
        <v>3.182881944</v>
      </c>
      <c r="AU145" s="29">
        <f t="shared" si="220"/>
        <v>3.182881944</v>
      </c>
      <c r="AV145" s="29">
        <f t="shared" si="220"/>
        <v>3.182881944</v>
      </c>
      <c r="AW145" s="29">
        <f t="shared" si="220"/>
        <v>3.182881944</v>
      </c>
      <c r="AX145" s="29">
        <f t="shared" si="220"/>
        <v>3.182881944</v>
      </c>
      <c r="AY145" s="29">
        <f t="shared" si="220"/>
        <v>3.182881944</v>
      </c>
      <c r="AZ145" s="3"/>
      <c r="BA145" s="3"/>
    </row>
    <row r="146">
      <c r="D146" s="9" t="str">
        <f>FT!F60</f>
        <v>Demo: C0Level, Company Size 10k+ or $1B+ Revenue with
 Contextual: AI, Global Economy, Markets &amp; Financials,
 Company News, Climate Change, Energy Sector</v>
      </c>
      <c r="E146" s="72" t="s">
        <v>135</v>
      </c>
      <c r="F146" s="74" t="str">
        <f>FT!I69</f>
        <v>300x250</v>
      </c>
      <c r="G146" s="61" t="s">
        <v>167</v>
      </c>
      <c r="H146" s="75" t="s">
        <v>168</v>
      </c>
      <c r="I146" s="71">
        <f>FT!Q66</f>
        <v>5499.96</v>
      </c>
      <c r="J146" s="80">
        <f>FT!M66</f>
        <v>65475.71429</v>
      </c>
      <c r="K146" s="81">
        <f>FT!P66</f>
        <v>84</v>
      </c>
      <c r="L146" s="79">
        <v>98.0</v>
      </c>
      <c r="M146" s="67">
        <f>FT!AE60</f>
        <v>0.0016</v>
      </c>
      <c r="N146" s="23">
        <v>0.75</v>
      </c>
      <c r="O146" s="9">
        <f t="shared" si="217"/>
        <v>0</v>
      </c>
      <c r="P146" s="68">
        <f t="shared" ref="P146:AA146" si="221">($I$146/3)/12</f>
        <v>152.7766667</v>
      </c>
      <c r="Q146" s="68">
        <f t="shared" si="221"/>
        <v>152.7766667</v>
      </c>
      <c r="R146" s="68">
        <f t="shared" si="221"/>
        <v>152.7766667</v>
      </c>
      <c r="S146" s="68">
        <f t="shared" si="221"/>
        <v>152.7766667</v>
      </c>
      <c r="T146" s="68">
        <f t="shared" si="221"/>
        <v>152.7766667</v>
      </c>
      <c r="U146" s="68">
        <f t="shared" si="221"/>
        <v>152.7766667</v>
      </c>
      <c r="V146" s="68">
        <f t="shared" si="221"/>
        <v>152.7766667</v>
      </c>
      <c r="W146" s="68">
        <f t="shared" si="221"/>
        <v>152.7766667</v>
      </c>
      <c r="X146" s="68">
        <f t="shared" si="221"/>
        <v>152.7766667</v>
      </c>
      <c r="Y146" s="68">
        <f t="shared" si="221"/>
        <v>152.7766667</v>
      </c>
      <c r="Z146" s="68">
        <f t="shared" si="221"/>
        <v>152.7766667</v>
      </c>
      <c r="AA146" s="68">
        <f t="shared" si="221"/>
        <v>152.7766667</v>
      </c>
      <c r="AB146" s="29">
        <f t="shared" ref="AB146:AM146" si="222">($J$146/3)/12</f>
        <v>1818.769841</v>
      </c>
      <c r="AC146" s="29">
        <f t="shared" si="222"/>
        <v>1818.769841</v>
      </c>
      <c r="AD146" s="29">
        <f t="shared" si="222"/>
        <v>1818.769841</v>
      </c>
      <c r="AE146" s="29">
        <f t="shared" si="222"/>
        <v>1818.769841</v>
      </c>
      <c r="AF146" s="29">
        <f t="shared" si="222"/>
        <v>1818.769841</v>
      </c>
      <c r="AG146" s="29">
        <f t="shared" si="222"/>
        <v>1818.769841</v>
      </c>
      <c r="AH146" s="29">
        <f t="shared" si="222"/>
        <v>1818.769841</v>
      </c>
      <c r="AI146" s="29">
        <f t="shared" si="222"/>
        <v>1818.769841</v>
      </c>
      <c r="AJ146" s="29">
        <f t="shared" si="222"/>
        <v>1818.769841</v>
      </c>
      <c r="AK146" s="29">
        <f t="shared" si="222"/>
        <v>1818.769841</v>
      </c>
      <c r="AL146" s="29">
        <f t="shared" si="222"/>
        <v>1818.769841</v>
      </c>
      <c r="AM146" s="29">
        <f t="shared" si="222"/>
        <v>1818.769841</v>
      </c>
      <c r="AN146" s="29">
        <f t="shared" ref="AN146:AY146" si="223">($L$146/3)/12</f>
        <v>2.722222222</v>
      </c>
      <c r="AO146" s="29">
        <f t="shared" si="223"/>
        <v>2.722222222</v>
      </c>
      <c r="AP146" s="29">
        <f t="shared" si="223"/>
        <v>2.722222222</v>
      </c>
      <c r="AQ146" s="29">
        <f t="shared" si="223"/>
        <v>2.722222222</v>
      </c>
      <c r="AR146" s="29">
        <f t="shared" si="223"/>
        <v>2.722222222</v>
      </c>
      <c r="AS146" s="29">
        <f t="shared" si="223"/>
        <v>2.722222222</v>
      </c>
      <c r="AT146" s="29">
        <f t="shared" si="223"/>
        <v>2.722222222</v>
      </c>
      <c r="AU146" s="29">
        <f t="shared" si="223"/>
        <v>2.722222222</v>
      </c>
      <c r="AV146" s="29">
        <f t="shared" si="223"/>
        <v>2.722222222</v>
      </c>
      <c r="AW146" s="29">
        <f t="shared" si="223"/>
        <v>2.722222222</v>
      </c>
      <c r="AX146" s="29">
        <f t="shared" si="223"/>
        <v>2.722222222</v>
      </c>
      <c r="AY146" s="29">
        <f t="shared" si="223"/>
        <v>2.722222222</v>
      </c>
      <c r="AZ146" s="3"/>
      <c r="BA146" s="3"/>
    </row>
    <row r="147" ht="20.25" customHeight="1">
      <c r="D147" s="9" t="str">
        <f t="shared" ref="D147:D148" si="227">D146</f>
        <v>Demo: C0Level, Company Size 10k+ or $1B+ Revenue with
 Contextual: AI, Global Economy, Markets &amp; Financials,
 Company News, Climate Change, Energy Sector</v>
      </c>
      <c r="E147" s="72" t="s">
        <v>135</v>
      </c>
      <c r="F147" s="74" t="str">
        <f>FT!I72</f>
        <v>300x600</v>
      </c>
      <c r="G147" s="61" t="s">
        <v>169</v>
      </c>
      <c r="H147" s="72" t="s">
        <v>168</v>
      </c>
      <c r="I147" s="71">
        <v>0.0</v>
      </c>
      <c r="J147" s="72">
        <v>0.0</v>
      </c>
      <c r="K147" s="81">
        <v>0.0</v>
      </c>
      <c r="L147" s="79">
        <v>0.0</v>
      </c>
      <c r="M147" s="67">
        <f t="shared" ref="M147:M148" si="228">M146</f>
        <v>0.0016</v>
      </c>
      <c r="N147" s="23">
        <v>0.75</v>
      </c>
      <c r="O147" s="9">
        <f t="shared" si="217"/>
        <v>0</v>
      </c>
      <c r="P147" s="68">
        <f t="shared" ref="P147:AA147" si="224">($I$146/3)/12</f>
        <v>152.7766667</v>
      </c>
      <c r="Q147" s="68">
        <f t="shared" si="224"/>
        <v>152.7766667</v>
      </c>
      <c r="R147" s="68">
        <f t="shared" si="224"/>
        <v>152.7766667</v>
      </c>
      <c r="S147" s="68">
        <f t="shared" si="224"/>
        <v>152.7766667</v>
      </c>
      <c r="T147" s="68">
        <f t="shared" si="224"/>
        <v>152.7766667</v>
      </c>
      <c r="U147" s="68">
        <f t="shared" si="224"/>
        <v>152.7766667</v>
      </c>
      <c r="V147" s="68">
        <f t="shared" si="224"/>
        <v>152.7766667</v>
      </c>
      <c r="W147" s="68">
        <f t="shared" si="224"/>
        <v>152.7766667</v>
      </c>
      <c r="X147" s="68">
        <f t="shared" si="224"/>
        <v>152.7766667</v>
      </c>
      <c r="Y147" s="68">
        <f t="shared" si="224"/>
        <v>152.7766667</v>
      </c>
      <c r="Z147" s="68">
        <f t="shared" si="224"/>
        <v>152.7766667</v>
      </c>
      <c r="AA147" s="68">
        <f t="shared" si="224"/>
        <v>152.7766667</v>
      </c>
      <c r="AB147" s="29">
        <f t="shared" ref="AB147:AM147" si="225">($J$146/3)/12</f>
        <v>1818.769841</v>
      </c>
      <c r="AC147" s="29">
        <f t="shared" si="225"/>
        <v>1818.769841</v>
      </c>
      <c r="AD147" s="29">
        <f t="shared" si="225"/>
        <v>1818.769841</v>
      </c>
      <c r="AE147" s="29">
        <f t="shared" si="225"/>
        <v>1818.769841</v>
      </c>
      <c r="AF147" s="29">
        <f t="shared" si="225"/>
        <v>1818.769841</v>
      </c>
      <c r="AG147" s="29">
        <f t="shared" si="225"/>
        <v>1818.769841</v>
      </c>
      <c r="AH147" s="29">
        <f t="shared" si="225"/>
        <v>1818.769841</v>
      </c>
      <c r="AI147" s="29">
        <f t="shared" si="225"/>
        <v>1818.769841</v>
      </c>
      <c r="AJ147" s="29">
        <f t="shared" si="225"/>
        <v>1818.769841</v>
      </c>
      <c r="AK147" s="29">
        <f t="shared" si="225"/>
        <v>1818.769841</v>
      </c>
      <c r="AL147" s="29">
        <f t="shared" si="225"/>
        <v>1818.769841</v>
      </c>
      <c r="AM147" s="29">
        <f t="shared" si="225"/>
        <v>1818.769841</v>
      </c>
      <c r="AN147" s="29">
        <f t="shared" ref="AN147:AY147" si="226">($L$146/3)/12</f>
        <v>2.722222222</v>
      </c>
      <c r="AO147" s="29">
        <f t="shared" si="226"/>
        <v>2.722222222</v>
      </c>
      <c r="AP147" s="29">
        <f t="shared" si="226"/>
        <v>2.722222222</v>
      </c>
      <c r="AQ147" s="29">
        <f t="shared" si="226"/>
        <v>2.722222222</v>
      </c>
      <c r="AR147" s="29">
        <f t="shared" si="226"/>
        <v>2.722222222</v>
      </c>
      <c r="AS147" s="29">
        <f t="shared" si="226"/>
        <v>2.722222222</v>
      </c>
      <c r="AT147" s="29">
        <f t="shared" si="226"/>
        <v>2.722222222</v>
      </c>
      <c r="AU147" s="29">
        <f t="shared" si="226"/>
        <v>2.722222222</v>
      </c>
      <c r="AV147" s="29">
        <f t="shared" si="226"/>
        <v>2.722222222</v>
      </c>
      <c r="AW147" s="29">
        <f t="shared" si="226"/>
        <v>2.722222222</v>
      </c>
      <c r="AX147" s="29">
        <f t="shared" si="226"/>
        <v>2.722222222</v>
      </c>
      <c r="AY147" s="29">
        <f t="shared" si="226"/>
        <v>2.722222222</v>
      </c>
      <c r="AZ147" s="3"/>
      <c r="BA147" s="3"/>
    </row>
    <row r="148" ht="20.25" customHeight="1">
      <c r="D148" s="9" t="str">
        <f t="shared" si="227"/>
        <v>Demo: C0Level, Company Size 10k+ or $1B+ Revenue with
 Contextual: AI, Global Economy, Markets &amp; Financials,
 Company News, Climate Change, Energy Sector</v>
      </c>
      <c r="E148" s="72" t="s">
        <v>135</v>
      </c>
      <c r="F148" s="74" t="str">
        <f>FT!I66</f>
        <v>970x250</v>
      </c>
      <c r="G148" s="61" t="s">
        <v>170</v>
      </c>
      <c r="H148" s="72" t="s">
        <v>168</v>
      </c>
      <c r="I148" s="71">
        <v>0.0</v>
      </c>
      <c r="J148" s="72">
        <v>0.0</v>
      </c>
      <c r="K148" s="81">
        <v>0.0</v>
      </c>
      <c r="L148" s="79">
        <v>0.0</v>
      </c>
      <c r="M148" s="67">
        <f t="shared" si="228"/>
        <v>0.0016</v>
      </c>
      <c r="N148" s="23">
        <v>0.75</v>
      </c>
      <c r="O148" s="9">
        <f t="shared" si="217"/>
        <v>0</v>
      </c>
      <c r="P148" s="68">
        <f t="shared" ref="P148:AA148" si="229">($I$146/3)/12</f>
        <v>152.7766667</v>
      </c>
      <c r="Q148" s="68">
        <f t="shared" si="229"/>
        <v>152.7766667</v>
      </c>
      <c r="R148" s="68">
        <f t="shared" si="229"/>
        <v>152.7766667</v>
      </c>
      <c r="S148" s="68">
        <f t="shared" si="229"/>
        <v>152.7766667</v>
      </c>
      <c r="T148" s="68">
        <f t="shared" si="229"/>
        <v>152.7766667</v>
      </c>
      <c r="U148" s="68">
        <f t="shared" si="229"/>
        <v>152.7766667</v>
      </c>
      <c r="V148" s="68">
        <f t="shared" si="229"/>
        <v>152.7766667</v>
      </c>
      <c r="W148" s="68">
        <f t="shared" si="229"/>
        <v>152.7766667</v>
      </c>
      <c r="X148" s="68">
        <f t="shared" si="229"/>
        <v>152.7766667</v>
      </c>
      <c r="Y148" s="68">
        <f t="shared" si="229"/>
        <v>152.7766667</v>
      </c>
      <c r="Z148" s="68">
        <f t="shared" si="229"/>
        <v>152.7766667</v>
      </c>
      <c r="AA148" s="68">
        <f t="shared" si="229"/>
        <v>152.7766667</v>
      </c>
      <c r="AB148" s="29">
        <f t="shared" ref="AB148:AM148" si="230">($J$146/3)/12</f>
        <v>1818.769841</v>
      </c>
      <c r="AC148" s="29">
        <f t="shared" si="230"/>
        <v>1818.769841</v>
      </c>
      <c r="AD148" s="29">
        <f t="shared" si="230"/>
        <v>1818.769841</v>
      </c>
      <c r="AE148" s="29">
        <f t="shared" si="230"/>
        <v>1818.769841</v>
      </c>
      <c r="AF148" s="29">
        <f t="shared" si="230"/>
        <v>1818.769841</v>
      </c>
      <c r="AG148" s="29">
        <f t="shared" si="230"/>
        <v>1818.769841</v>
      </c>
      <c r="AH148" s="29">
        <f t="shared" si="230"/>
        <v>1818.769841</v>
      </c>
      <c r="AI148" s="29">
        <f t="shared" si="230"/>
        <v>1818.769841</v>
      </c>
      <c r="AJ148" s="29">
        <f t="shared" si="230"/>
        <v>1818.769841</v>
      </c>
      <c r="AK148" s="29">
        <f t="shared" si="230"/>
        <v>1818.769841</v>
      </c>
      <c r="AL148" s="29">
        <f t="shared" si="230"/>
        <v>1818.769841</v>
      </c>
      <c r="AM148" s="29">
        <f t="shared" si="230"/>
        <v>1818.769841</v>
      </c>
      <c r="AN148" s="29">
        <f t="shared" ref="AN148:AY148" si="231">($L$146/3)/12</f>
        <v>2.722222222</v>
      </c>
      <c r="AO148" s="29">
        <f t="shared" si="231"/>
        <v>2.722222222</v>
      </c>
      <c r="AP148" s="29">
        <f t="shared" si="231"/>
        <v>2.722222222</v>
      </c>
      <c r="AQ148" s="29">
        <f t="shared" si="231"/>
        <v>2.722222222</v>
      </c>
      <c r="AR148" s="29">
        <f t="shared" si="231"/>
        <v>2.722222222</v>
      </c>
      <c r="AS148" s="29">
        <f t="shared" si="231"/>
        <v>2.722222222</v>
      </c>
      <c r="AT148" s="29">
        <f t="shared" si="231"/>
        <v>2.722222222</v>
      </c>
      <c r="AU148" s="29">
        <f t="shared" si="231"/>
        <v>2.722222222</v>
      </c>
      <c r="AV148" s="29">
        <f t="shared" si="231"/>
        <v>2.722222222</v>
      </c>
      <c r="AW148" s="29">
        <f t="shared" si="231"/>
        <v>2.722222222</v>
      </c>
      <c r="AX148" s="29">
        <f t="shared" si="231"/>
        <v>2.722222222</v>
      </c>
      <c r="AY148" s="29">
        <f t="shared" si="231"/>
        <v>2.722222222</v>
      </c>
      <c r="AZ148" s="3"/>
      <c r="BA148" s="3"/>
    </row>
    <row r="149" ht="20.25" customHeight="1">
      <c r="D149" s="9" t="str">
        <f>FT!F63</f>
        <v>Demo: C0Level, Company Size 10k+ or $1B+ Revenue with
 Contextual: AI, Global Economy, Markets &amp; Financials,
 Company News, Climate Change, Energy Sector</v>
      </c>
      <c r="E149" s="4" t="s">
        <v>41</v>
      </c>
      <c r="F149" s="74" t="str">
        <f>FT!I76</f>
        <v>300x250</v>
      </c>
      <c r="G149" s="61" t="s">
        <v>171</v>
      </c>
      <c r="H149" s="75" t="s">
        <v>172</v>
      </c>
      <c r="I149" s="71">
        <f>FT!Q75</f>
        <v>11000.04</v>
      </c>
      <c r="J149" s="80">
        <f>FT!M75</f>
        <v>91667</v>
      </c>
      <c r="K149" s="81">
        <f>FT!P75</f>
        <v>120</v>
      </c>
      <c r="L149" s="66">
        <f>FT!AF63</f>
        <v>0</v>
      </c>
      <c r="M149" s="67">
        <f>FT!AE63</f>
        <v>0.0015</v>
      </c>
      <c r="N149" s="23">
        <v>0.75</v>
      </c>
      <c r="O149" s="9">
        <f t="shared" si="217"/>
        <v>0</v>
      </c>
      <c r="P149" s="68">
        <f t="shared" ref="P149:AA149" si="232">($I$149/3)/12</f>
        <v>305.5566667</v>
      </c>
      <c r="Q149" s="68">
        <f t="shared" si="232"/>
        <v>305.5566667</v>
      </c>
      <c r="R149" s="68">
        <f t="shared" si="232"/>
        <v>305.5566667</v>
      </c>
      <c r="S149" s="68">
        <f t="shared" si="232"/>
        <v>305.5566667</v>
      </c>
      <c r="T149" s="68">
        <f t="shared" si="232"/>
        <v>305.5566667</v>
      </c>
      <c r="U149" s="68">
        <f t="shared" si="232"/>
        <v>305.5566667</v>
      </c>
      <c r="V149" s="68">
        <f t="shared" si="232"/>
        <v>305.5566667</v>
      </c>
      <c r="W149" s="68">
        <f t="shared" si="232"/>
        <v>305.5566667</v>
      </c>
      <c r="X149" s="68">
        <f t="shared" si="232"/>
        <v>305.5566667</v>
      </c>
      <c r="Y149" s="68">
        <f t="shared" si="232"/>
        <v>305.5566667</v>
      </c>
      <c r="Z149" s="68">
        <f t="shared" si="232"/>
        <v>305.5566667</v>
      </c>
      <c r="AA149" s="68">
        <f t="shared" si="232"/>
        <v>305.5566667</v>
      </c>
      <c r="AB149" s="29">
        <f t="shared" ref="AB149:AM149" si="233">($J$149/3)/12</f>
        <v>2546.305556</v>
      </c>
      <c r="AC149" s="29">
        <f t="shared" si="233"/>
        <v>2546.305556</v>
      </c>
      <c r="AD149" s="29">
        <f t="shared" si="233"/>
        <v>2546.305556</v>
      </c>
      <c r="AE149" s="29">
        <f t="shared" si="233"/>
        <v>2546.305556</v>
      </c>
      <c r="AF149" s="29">
        <f t="shared" si="233"/>
        <v>2546.305556</v>
      </c>
      <c r="AG149" s="29">
        <f t="shared" si="233"/>
        <v>2546.305556</v>
      </c>
      <c r="AH149" s="29">
        <f t="shared" si="233"/>
        <v>2546.305556</v>
      </c>
      <c r="AI149" s="29">
        <f t="shared" si="233"/>
        <v>2546.305556</v>
      </c>
      <c r="AJ149" s="29">
        <f t="shared" si="233"/>
        <v>2546.305556</v>
      </c>
      <c r="AK149" s="29">
        <f t="shared" si="233"/>
        <v>2546.305556</v>
      </c>
      <c r="AL149" s="29">
        <f t="shared" si="233"/>
        <v>2546.305556</v>
      </c>
      <c r="AM149" s="29">
        <f t="shared" si="233"/>
        <v>2546.305556</v>
      </c>
      <c r="AN149" s="29">
        <f t="shared" ref="AN149:AY149" si="234">($L$149/3)/12</f>
        <v>0</v>
      </c>
      <c r="AO149" s="29">
        <f t="shared" si="234"/>
        <v>0</v>
      </c>
      <c r="AP149" s="29">
        <f t="shared" si="234"/>
        <v>0</v>
      </c>
      <c r="AQ149" s="29">
        <f t="shared" si="234"/>
        <v>0</v>
      </c>
      <c r="AR149" s="29">
        <f t="shared" si="234"/>
        <v>0</v>
      </c>
      <c r="AS149" s="29">
        <f t="shared" si="234"/>
        <v>0</v>
      </c>
      <c r="AT149" s="29">
        <f t="shared" si="234"/>
        <v>0</v>
      </c>
      <c r="AU149" s="29">
        <f t="shared" si="234"/>
        <v>0</v>
      </c>
      <c r="AV149" s="29">
        <f t="shared" si="234"/>
        <v>0</v>
      </c>
      <c r="AW149" s="29">
        <f t="shared" si="234"/>
        <v>0</v>
      </c>
      <c r="AX149" s="29">
        <f t="shared" si="234"/>
        <v>0</v>
      </c>
      <c r="AY149" s="29">
        <f t="shared" si="234"/>
        <v>0</v>
      </c>
      <c r="AZ149" s="3"/>
      <c r="BA149" s="3"/>
    </row>
    <row r="150">
      <c r="D150" s="9" t="str">
        <f t="shared" ref="D150:D151" si="239">D149</f>
        <v>Demo: C0Level, Company Size 10k+ or $1B+ Revenue with
 Contextual: AI, Global Economy, Markets &amp; Financials,
 Company News, Climate Change, Energy Sector</v>
      </c>
      <c r="E150" s="4" t="s">
        <v>41</v>
      </c>
      <c r="F150" s="74" t="str">
        <f>FT!I77</f>
        <v>300x600</v>
      </c>
      <c r="G150" s="61" t="s">
        <v>173</v>
      </c>
      <c r="H150" s="72" t="s">
        <v>172</v>
      </c>
      <c r="I150" s="71">
        <v>0.0</v>
      </c>
      <c r="J150" s="72">
        <v>0.0</v>
      </c>
      <c r="K150" s="81">
        <v>0.0</v>
      </c>
      <c r="L150" s="66">
        <f t="shared" ref="L150:M150" si="235">L149</f>
        <v>0</v>
      </c>
      <c r="M150" s="67">
        <f t="shared" si="235"/>
        <v>0.0015</v>
      </c>
      <c r="N150" s="23">
        <v>0.75</v>
      </c>
      <c r="O150" s="9">
        <f t="shared" si="217"/>
        <v>0</v>
      </c>
      <c r="P150" s="68">
        <f t="shared" ref="P150:AA150" si="236">($I$149/3)/12</f>
        <v>305.5566667</v>
      </c>
      <c r="Q150" s="68">
        <f t="shared" si="236"/>
        <v>305.5566667</v>
      </c>
      <c r="R150" s="68">
        <f t="shared" si="236"/>
        <v>305.5566667</v>
      </c>
      <c r="S150" s="68">
        <f t="shared" si="236"/>
        <v>305.5566667</v>
      </c>
      <c r="T150" s="68">
        <f t="shared" si="236"/>
        <v>305.5566667</v>
      </c>
      <c r="U150" s="68">
        <f t="shared" si="236"/>
        <v>305.5566667</v>
      </c>
      <c r="V150" s="68">
        <f t="shared" si="236"/>
        <v>305.5566667</v>
      </c>
      <c r="W150" s="68">
        <f t="shared" si="236"/>
        <v>305.5566667</v>
      </c>
      <c r="X150" s="68">
        <f t="shared" si="236"/>
        <v>305.5566667</v>
      </c>
      <c r="Y150" s="68">
        <f t="shared" si="236"/>
        <v>305.5566667</v>
      </c>
      <c r="Z150" s="68">
        <f t="shared" si="236"/>
        <v>305.5566667</v>
      </c>
      <c r="AA150" s="68">
        <f t="shared" si="236"/>
        <v>305.5566667</v>
      </c>
      <c r="AB150" s="29">
        <f t="shared" ref="AB150:AM150" si="237">($J$149/3)/12</f>
        <v>2546.305556</v>
      </c>
      <c r="AC150" s="29">
        <f t="shared" si="237"/>
        <v>2546.305556</v>
      </c>
      <c r="AD150" s="29">
        <f t="shared" si="237"/>
        <v>2546.305556</v>
      </c>
      <c r="AE150" s="29">
        <f t="shared" si="237"/>
        <v>2546.305556</v>
      </c>
      <c r="AF150" s="29">
        <f t="shared" si="237"/>
        <v>2546.305556</v>
      </c>
      <c r="AG150" s="29">
        <f t="shared" si="237"/>
        <v>2546.305556</v>
      </c>
      <c r="AH150" s="29">
        <f t="shared" si="237"/>
        <v>2546.305556</v>
      </c>
      <c r="AI150" s="29">
        <f t="shared" si="237"/>
        <v>2546.305556</v>
      </c>
      <c r="AJ150" s="29">
        <f t="shared" si="237"/>
        <v>2546.305556</v>
      </c>
      <c r="AK150" s="29">
        <f t="shared" si="237"/>
        <v>2546.305556</v>
      </c>
      <c r="AL150" s="29">
        <f t="shared" si="237"/>
        <v>2546.305556</v>
      </c>
      <c r="AM150" s="29">
        <f t="shared" si="237"/>
        <v>2546.305556</v>
      </c>
      <c r="AN150" s="29">
        <f t="shared" ref="AN150:AY150" si="238">($L$149/3)/12</f>
        <v>0</v>
      </c>
      <c r="AO150" s="29">
        <f t="shared" si="238"/>
        <v>0</v>
      </c>
      <c r="AP150" s="29">
        <f t="shared" si="238"/>
        <v>0</v>
      </c>
      <c r="AQ150" s="29">
        <f t="shared" si="238"/>
        <v>0</v>
      </c>
      <c r="AR150" s="29">
        <f t="shared" si="238"/>
        <v>0</v>
      </c>
      <c r="AS150" s="29">
        <f t="shared" si="238"/>
        <v>0</v>
      </c>
      <c r="AT150" s="29">
        <f t="shared" si="238"/>
        <v>0</v>
      </c>
      <c r="AU150" s="29">
        <f t="shared" si="238"/>
        <v>0</v>
      </c>
      <c r="AV150" s="29">
        <f t="shared" si="238"/>
        <v>0</v>
      </c>
      <c r="AW150" s="29">
        <f t="shared" si="238"/>
        <v>0</v>
      </c>
      <c r="AX150" s="29">
        <f t="shared" si="238"/>
        <v>0</v>
      </c>
      <c r="AY150" s="29">
        <f t="shared" si="238"/>
        <v>0</v>
      </c>
      <c r="AZ150" s="3"/>
      <c r="BA150" s="3"/>
    </row>
    <row r="151" ht="20.25" customHeight="1">
      <c r="D151" s="9" t="str">
        <f t="shared" si="239"/>
        <v>Demo: C0Level, Company Size 10k+ or $1B+ Revenue with
 Contextual: AI, Global Economy, Markets &amp; Financials,
 Company News, Climate Change, Energy Sector</v>
      </c>
      <c r="E151" s="4" t="s">
        <v>41</v>
      </c>
      <c r="F151" s="74" t="str">
        <f>FT!I75</f>
        <v>970x250</v>
      </c>
      <c r="G151" s="61" t="s">
        <v>174</v>
      </c>
      <c r="H151" s="72" t="s">
        <v>172</v>
      </c>
      <c r="I151" s="63">
        <f t="shared" ref="I151:M151" si="240">I150</f>
        <v>0</v>
      </c>
      <c r="J151" s="9">
        <f t="shared" si="240"/>
        <v>0</v>
      </c>
      <c r="K151" s="65">
        <f t="shared" si="240"/>
        <v>0</v>
      </c>
      <c r="L151" s="66">
        <f t="shared" si="240"/>
        <v>0</v>
      </c>
      <c r="M151" s="67">
        <f t="shared" si="240"/>
        <v>0.0015</v>
      </c>
      <c r="N151" s="23">
        <v>0.75</v>
      </c>
      <c r="O151" s="9">
        <f t="shared" si="217"/>
        <v>0</v>
      </c>
      <c r="P151" s="68">
        <f t="shared" ref="P151:AA151" si="241">($I$149/3)/12</f>
        <v>305.5566667</v>
      </c>
      <c r="Q151" s="68">
        <f t="shared" si="241"/>
        <v>305.5566667</v>
      </c>
      <c r="R151" s="68">
        <f t="shared" si="241"/>
        <v>305.5566667</v>
      </c>
      <c r="S151" s="68">
        <f t="shared" si="241"/>
        <v>305.5566667</v>
      </c>
      <c r="T151" s="68">
        <f t="shared" si="241"/>
        <v>305.5566667</v>
      </c>
      <c r="U151" s="68">
        <f t="shared" si="241"/>
        <v>305.5566667</v>
      </c>
      <c r="V151" s="68">
        <f t="shared" si="241"/>
        <v>305.5566667</v>
      </c>
      <c r="W151" s="68">
        <f t="shared" si="241"/>
        <v>305.5566667</v>
      </c>
      <c r="X151" s="68">
        <f t="shared" si="241"/>
        <v>305.5566667</v>
      </c>
      <c r="Y151" s="68">
        <f t="shared" si="241"/>
        <v>305.5566667</v>
      </c>
      <c r="Z151" s="68">
        <f t="shared" si="241"/>
        <v>305.5566667</v>
      </c>
      <c r="AA151" s="68">
        <f t="shared" si="241"/>
        <v>305.5566667</v>
      </c>
      <c r="AB151" s="29">
        <f t="shared" ref="AB151:AM151" si="242">($J$149/3)/12</f>
        <v>2546.305556</v>
      </c>
      <c r="AC151" s="29">
        <f t="shared" si="242"/>
        <v>2546.305556</v>
      </c>
      <c r="AD151" s="29">
        <f t="shared" si="242"/>
        <v>2546.305556</v>
      </c>
      <c r="AE151" s="29">
        <f t="shared" si="242"/>
        <v>2546.305556</v>
      </c>
      <c r="AF151" s="29">
        <f t="shared" si="242"/>
        <v>2546.305556</v>
      </c>
      <c r="AG151" s="29">
        <f t="shared" si="242"/>
        <v>2546.305556</v>
      </c>
      <c r="AH151" s="29">
        <f t="shared" si="242"/>
        <v>2546.305556</v>
      </c>
      <c r="AI151" s="29">
        <f t="shared" si="242"/>
        <v>2546.305556</v>
      </c>
      <c r="AJ151" s="29">
        <f t="shared" si="242"/>
        <v>2546.305556</v>
      </c>
      <c r="AK151" s="29">
        <f t="shared" si="242"/>
        <v>2546.305556</v>
      </c>
      <c r="AL151" s="29">
        <f t="shared" si="242"/>
        <v>2546.305556</v>
      </c>
      <c r="AM151" s="29">
        <f t="shared" si="242"/>
        <v>2546.305556</v>
      </c>
      <c r="AN151" s="29">
        <f t="shared" ref="AN151:AY151" si="243">($L$149/3)/12</f>
        <v>0</v>
      </c>
      <c r="AO151" s="29">
        <f t="shared" si="243"/>
        <v>0</v>
      </c>
      <c r="AP151" s="29">
        <f t="shared" si="243"/>
        <v>0</v>
      </c>
      <c r="AQ151" s="29">
        <f t="shared" si="243"/>
        <v>0</v>
      </c>
      <c r="AR151" s="29">
        <f t="shared" si="243"/>
        <v>0</v>
      </c>
      <c r="AS151" s="29">
        <f t="shared" si="243"/>
        <v>0</v>
      </c>
      <c r="AT151" s="29">
        <f t="shared" si="243"/>
        <v>0</v>
      </c>
      <c r="AU151" s="29">
        <f t="shared" si="243"/>
        <v>0</v>
      </c>
      <c r="AV151" s="29">
        <f t="shared" si="243"/>
        <v>0</v>
      </c>
      <c r="AW151" s="29">
        <f t="shared" si="243"/>
        <v>0</v>
      </c>
      <c r="AX151" s="29">
        <f t="shared" si="243"/>
        <v>0</v>
      </c>
      <c r="AY151" s="29">
        <f t="shared" si="243"/>
        <v>0</v>
      </c>
      <c r="AZ151" s="3"/>
      <c r="BA151" s="3"/>
    </row>
    <row r="152" ht="20.25" customHeight="1">
      <c r="C152" s="35" t="s">
        <v>49</v>
      </c>
      <c r="D152" s="36"/>
      <c r="E152" s="36"/>
      <c r="F152" s="36"/>
      <c r="G152" s="37"/>
      <c r="H152" s="36"/>
      <c r="I152" s="76">
        <f t="shared" ref="I152:J152" si="244">SUM(I143:I151)</f>
        <v>27500.04</v>
      </c>
      <c r="J152" s="48">
        <f t="shared" si="244"/>
        <v>233531.881</v>
      </c>
      <c r="K152" s="40"/>
      <c r="L152" s="39">
        <f>SUM(L143:L151)</f>
        <v>212.58375</v>
      </c>
      <c r="M152" s="36"/>
      <c r="N152" s="41"/>
      <c r="O152" s="36"/>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5"/>
      <c r="BA152" s="3"/>
    </row>
    <row r="153" ht="20.25" customHeight="1">
      <c r="C153" s="17" t="str">
        <f>FT!A78</f>
        <v>APAC (Australia, Singapore, India, Hong Kong, Japan, South Korea, China)</v>
      </c>
      <c r="D153" s="9" t="str">
        <f>FT!F78</f>
        <v>Demo: C0Level, Company Size 10k+ or $1B+ Revenue with
 Contextual: AI, Global Economy, Markets &amp; Financials,
 Company News, Climate Change, Energy Sector</v>
      </c>
      <c r="E153" s="72" t="s">
        <v>36</v>
      </c>
      <c r="F153" s="60" t="str">
        <f>FT!I81</f>
        <v>300x250</v>
      </c>
      <c r="G153" s="61" t="s">
        <v>175</v>
      </c>
      <c r="H153" s="75" t="s">
        <v>176</v>
      </c>
      <c r="I153" s="63">
        <f>FT!Q78</f>
        <v>44003.74</v>
      </c>
      <c r="J153" s="64">
        <f>FT!M78</f>
        <v>305581.5278</v>
      </c>
      <c r="K153" s="65">
        <f>FT!P78</f>
        <v>144</v>
      </c>
      <c r="L153" s="88">
        <f>FT!AF78</f>
        <v>458.3722917</v>
      </c>
      <c r="M153" s="67">
        <f>FT!AE78</f>
        <v>0.0015</v>
      </c>
      <c r="N153" s="23">
        <v>0.75</v>
      </c>
      <c r="O153" s="72">
        <v>0.0</v>
      </c>
      <c r="P153" s="89">
        <f t="shared" ref="P153:AA153" si="245">($I$153/3)/12</f>
        <v>1222.326111</v>
      </c>
      <c r="Q153" s="89">
        <f t="shared" si="245"/>
        <v>1222.326111</v>
      </c>
      <c r="R153" s="89">
        <f t="shared" si="245"/>
        <v>1222.326111</v>
      </c>
      <c r="S153" s="89">
        <f t="shared" si="245"/>
        <v>1222.326111</v>
      </c>
      <c r="T153" s="89">
        <f t="shared" si="245"/>
        <v>1222.326111</v>
      </c>
      <c r="U153" s="89">
        <f t="shared" si="245"/>
        <v>1222.326111</v>
      </c>
      <c r="V153" s="89">
        <f t="shared" si="245"/>
        <v>1222.326111</v>
      </c>
      <c r="W153" s="89">
        <f t="shared" si="245"/>
        <v>1222.326111</v>
      </c>
      <c r="X153" s="89">
        <f t="shared" si="245"/>
        <v>1222.326111</v>
      </c>
      <c r="Y153" s="89">
        <f t="shared" si="245"/>
        <v>1222.326111</v>
      </c>
      <c r="Z153" s="89">
        <f t="shared" si="245"/>
        <v>1222.326111</v>
      </c>
      <c r="AA153" s="89">
        <f t="shared" si="245"/>
        <v>1222.326111</v>
      </c>
      <c r="AB153" s="29">
        <f t="shared" ref="AB153:AM153" si="246">($J$153/3)/12</f>
        <v>8488.375772</v>
      </c>
      <c r="AC153" s="29">
        <f t="shared" si="246"/>
        <v>8488.375772</v>
      </c>
      <c r="AD153" s="29">
        <f t="shared" si="246"/>
        <v>8488.375772</v>
      </c>
      <c r="AE153" s="29">
        <f t="shared" si="246"/>
        <v>8488.375772</v>
      </c>
      <c r="AF153" s="29">
        <f t="shared" si="246"/>
        <v>8488.375772</v>
      </c>
      <c r="AG153" s="29">
        <f t="shared" si="246"/>
        <v>8488.375772</v>
      </c>
      <c r="AH153" s="29">
        <f t="shared" si="246"/>
        <v>8488.375772</v>
      </c>
      <c r="AI153" s="29">
        <f t="shared" si="246"/>
        <v>8488.375772</v>
      </c>
      <c r="AJ153" s="29">
        <f t="shared" si="246"/>
        <v>8488.375772</v>
      </c>
      <c r="AK153" s="29">
        <f t="shared" si="246"/>
        <v>8488.375772</v>
      </c>
      <c r="AL153" s="29">
        <f t="shared" si="246"/>
        <v>8488.375772</v>
      </c>
      <c r="AM153" s="29">
        <f t="shared" si="246"/>
        <v>8488.375772</v>
      </c>
      <c r="AN153" s="29">
        <f t="shared" ref="AN153:AY153" si="247">($L$153/3)/12</f>
        <v>12.73256366</v>
      </c>
      <c r="AO153" s="29">
        <f t="shared" si="247"/>
        <v>12.73256366</v>
      </c>
      <c r="AP153" s="29">
        <f t="shared" si="247"/>
        <v>12.73256366</v>
      </c>
      <c r="AQ153" s="29">
        <f t="shared" si="247"/>
        <v>12.73256366</v>
      </c>
      <c r="AR153" s="29">
        <f t="shared" si="247"/>
        <v>12.73256366</v>
      </c>
      <c r="AS153" s="29">
        <f t="shared" si="247"/>
        <v>12.73256366</v>
      </c>
      <c r="AT153" s="29">
        <f t="shared" si="247"/>
        <v>12.73256366</v>
      </c>
      <c r="AU153" s="29">
        <f t="shared" si="247"/>
        <v>12.73256366</v>
      </c>
      <c r="AV153" s="29">
        <f t="shared" si="247"/>
        <v>12.73256366</v>
      </c>
      <c r="AW153" s="29">
        <f t="shared" si="247"/>
        <v>12.73256366</v>
      </c>
      <c r="AX153" s="29">
        <f t="shared" si="247"/>
        <v>12.73256366</v>
      </c>
      <c r="AY153" s="29">
        <f t="shared" si="247"/>
        <v>12.73256366</v>
      </c>
      <c r="AZ153" s="3"/>
      <c r="BA153" s="3"/>
    </row>
    <row r="154" ht="20.25" customHeight="1">
      <c r="D154" s="9" t="str">
        <f t="shared" ref="D154:D155" si="251">D153</f>
        <v>Demo: C0Level, Company Size 10k+ or $1B+ Revenue with
 Contextual: AI, Global Economy, Markets &amp; Financials,
 Company News, Climate Change, Energy Sector</v>
      </c>
      <c r="E154" s="72" t="s">
        <v>36</v>
      </c>
      <c r="F154" s="70" t="str">
        <f>FT!I84</f>
        <v>300x600</v>
      </c>
      <c r="G154" s="61" t="s">
        <v>177</v>
      </c>
      <c r="H154" s="72" t="s">
        <v>176</v>
      </c>
      <c r="I154" s="78">
        <v>0.0</v>
      </c>
      <c r="J154" s="79">
        <v>0.0</v>
      </c>
      <c r="K154" s="73">
        <v>0.0</v>
      </c>
      <c r="L154" s="79">
        <v>0.0</v>
      </c>
      <c r="M154" s="67">
        <f>M153</f>
        <v>0.0015</v>
      </c>
      <c r="N154" s="23">
        <v>0.75</v>
      </c>
      <c r="O154" s="9">
        <f t="shared" ref="O154:O161" si="253">O153</f>
        <v>0</v>
      </c>
      <c r="P154" s="89">
        <f t="shared" ref="P154:AA154" si="248">($I$153/3)/12</f>
        <v>1222.326111</v>
      </c>
      <c r="Q154" s="89">
        <f t="shared" si="248"/>
        <v>1222.326111</v>
      </c>
      <c r="R154" s="89">
        <f t="shared" si="248"/>
        <v>1222.326111</v>
      </c>
      <c r="S154" s="89">
        <f t="shared" si="248"/>
        <v>1222.326111</v>
      </c>
      <c r="T154" s="89">
        <f t="shared" si="248"/>
        <v>1222.326111</v>
      </c>
      <c r="U154" s="89">
        <f t="shared" si="248"/>
        <v>1222.326111</v>
      </c>
      <c r="V154" s="89">
        <f t="shared" si="248"/>
        <v>1222.326111</v>
      </c>
      <c r="W154" s="89">
        <f t="shared" si="248"/>
        <v>1222.326111</v>
      </c>
      <c r="X154" s="89">
        <f t="shared" si="248"/>
        <v>1222.326111</v>
      </c>
      <c r="Y154" s="89">
        <f t="shared" si="248"/>
        <v>1222.326111</v>
      </c>
      <c r="Z154" s="89">
        <f t="shared" si="248"/>
        <v>1222.326111</v>
      </c>
      <c r="AA154" s="89">
        <f t="shared" si="248"/>
        <v>1222.326111</v>
      </c>
      <c r="AB154" s="29">
        <f t="shared" ref="AB154:AM154" si="249">($J$153/3)/12</f>
        <v>8488.375772</v>
      </c>
      <c r="AC154" s="29">
        <f t="shared" si="249"/>
        <v>8488.375772</v>
      </c>
      <c r="AD154" s="29">
        <f t="shared" si="249"/>
        <v>8488.375772</v>
      </c>
      <c r="AE154" s="29">
        <f t="shared" si="249"/>
        <v>8488.375772</v>
      </c>
      <c r="AF154" s="29">
        <f t="shared" si="249"/>
        <v>8488.375772</v>
      </c>
      <c r="AG154" s="29">
        <f t="shared" si="249"/>
        <v>8488.375772</v>
      </c>
      <c r="AH154" s="29">
        <f t="shared" si="249"/>
        <v>8488.375772</v>
      </c>
      <c r="AI154" s="29">
        <f t="shared" si="249"/>
        <v>8488.375772</v>
      </c>
      <c r="AJ154" s="29">
        <f t="shared" si="249"/>
        <v>8488.375772</v>
      </c>
      <c r="AK154" s="29">
        <f t="shared" si="249"/>
        <v>8488.375772</v>
      </c>
      <c r="AL154" s="29">
        <f t="shared" si="249"/>
        <v>8488.375772</v>
      </c>
      <c r="AM154" s="29">
        <f t="shared" si="249"/>
        <v>8488.375772</v>
      </c>
      <c r="AN154" s="29">
        <f t="shared" ref="AN154:AY154" si="250">($L$153/3)/12</f>
        <v>12.73256366</v>
      </c>
      <c r="AO154" s="29">
        <f t="shared" si="250"/>
        <v>12.73256366</v>
      </c>
      <c r="AP154" s="29">
        <f t="shared" si="250"/>
        <v>12.73256366</v>
      </c>
      <c r="AQ154" s="29">
        <f t="shared" si="250"/>
        <v>12.73256366</v>
      </c>
      <c r="AR154" s="29">
        <f t="shared" si="250"/>
        <v>12.73256366</v>
      </c>
      <c r="AS154" s="29">
        <f t="shared" si="250"/>
        <v>12.73256366</v>
      </c>
      <c r="AT154" s="29">
        <f t="shared" si="250"/>
        <v>12.73256366</v>
      </c>
      <c r="AU154" s="29">
        <f t="shared" si="250"/>
        <v>12.73256366</v>
      </c>
      <c r="AV154" s="29">
        <f t="shared" si="250"/>
        <v>12.73256366</v>
      </c>
      <c r="AW154" s="29">
        <f t="shared" si="250"/>
        <v>12.73256366</v>
      </c>
      <c r="AX154" s="29">
        <f t="shared" si="250"/>
        <v>12.73256366</v>
      </c>
      <c r="AY154" s="29">
        <f t="shared" si="250"/>
        <v>12.73256366</v>
      </c>
      <c r="AZ154" s="3"/>
      <c r="BA154" s="3"/>
    </row>
    <row r="155" ht="20.25" customHeight="1">
      <c r="D155" s="9" t="str">
        <f t="shared" si="251"/>
        <v>Demo: C0Level, Company Size 10k+ or $1B+ Revenue with
 Contextual: AI, Global Economy, Markets &amp; Financials,
 Company News, Climate Change, Energy Sector</v>
      </c>
      <c r="E155" s="72" t="s">
        <v>36</v>
      </c>
      <c r="F155" s="70" t="str">
        <f>FT!I78</f>
        <v>970x250</v>
      </c>
      <c r="G155" s="61" t="s">
        <v>178</v>
      </c>
      <c r="H155" s="72" t="s">
        <v>176</v>
      </c>
      <c r="I155" s="78">
        <v>0.0</v>
      </c>
      <c r="J155" s="79">
        <v>0.0</v>
      </c>
      <c r="K155" s="73">
        <v>0.0</v>
      </c>
      <c r="L155" s="9">
        <f t="shared" ref="L155:M155" si="252">L154</f>
        <v>0</v>
      </c>
      <c r="M155" s="67">
        <f t="shared" si="252"/>
        <v>0.0015</v>
      </c>
      <c r="N155" s="23">
        <v>0.75</v>
      </c>
      <c r="O155" s="9">
        <f t="shared" si="253"/>
        <v>0</v>
      </c>
      <c r="P155" s="89">
        <f t="shared" ref="P155:AA155" si="254">($I$153/3)/12</f>
        <v>1222.326111</v>
      </c>
      <c r="Q155" s="89">
        <f t="shared" si="254"/>
        <v>1222.326111</v>
      </c>
      <c r="R155" s="89">
        <f t="shared" si="254"/>
        <v>1222.326111</v>
      </c>
      <c r="S155" s="89">
        <f t="shared" si="254"/>
        <v>1222.326111</v>
      </c>
      <c r="T155" s="89">
        <f t="shared" si="254"/>
        <v>1222.326111</v>
      </c>
      <c r="U155" s="89">
        <f t="shared" si="254"/>
        <v>1222.326111</v>
      </c>
      <c r="V155" s="89">
        <f t="shared" si="254"/>
        <v>1222.326111</v>
      </c>
      <c r="W155" s="89">
        <f t="shared" si="254"/>
        <v>1222.326111</v>
      </c>
      <c r="X155" s="89">
        <f t="shared" si="254"/>
        <v>1222.326111</v>
      </c>
      <c r="Y155" s="89">
        <f t="shared" si="254"/>
        <v>1222.326111</v>
      </c>
      <c r="Z155" s="89">
        <f t="shared" si="254"/>
        <v>1222.326111</v>
      </c>
      <c r="AA155" s="89">
        <f t="shared" si="254"/>
        <v>1222.326111</v>
      </c>
      <c r="AB155" s="29">
        <f t="shared" ref="AB155:AM155" si="255">($J$153/3)/12</f>
        <v>8488.375772</v>
      </c>
      <c r="AC155" s="29">
        <f t="shared" si="255"/>
        <v>8488.375772</v>
      </c>
      <c r="AD155" s="29">
        <f t="shared" si="255"/>
        <v>8488.375772</v>
      </c>
      <c r="AE155" s="29">
        <f t="shared" si="255"/>
        <v>8488.375772</v>
      </c>
      <c r="AF155" s="29">
        <f t="shared" si="255"/>
        <v>8488.375772</v>
      </c>
      <c r="AG155" s="29">
        <f t="shared" si="255"/>
        <v>8488.375772</v>
      </c>
      <c r="AH155" s="29">
        <f t="shared" si="255"/>
        <v>8488.375772</v>
      </c>
      <c r="AI155" s="29">
        <f t="shared" si="255"/>
        <v>8488.375772</v>
      </c>
      <c r="AJ155" s="29">
        <f t="shared" si="255"/>
        <v>8488.375772</v>
      </c>
      <c r="AK155" s="29">
        <f t="shared" si="255"/>
        <v>8488.375772</v>
      </c>
      <c r="AL155" s="29">
        <f t="shared" si="255"/>
        <v>8488.375772</v>
      </c>
      <c r="AM155" s="29">
        <f t="shared" si="255"/>
        <v>8488.375772</v>
      </c>
      <c r="AN155" s="29">
        <f t="shared" ref="AN155:AY155" si="256">($L$153/3)/12</f>
        <v>12.73256366</v>
      </c>
      <c r="AO155" s="29">
        <f t="shared" si="256"/>
        <v>12.73256366</v>
      </c>
      <c r="AP155" s="29">
        <f t="shared" si="256"/>
        <v>12.73256366</v>
      </c>
      <c r="AQ155" s="29">
        <f t="shared" si="256"/>
        <v>12.73256366</v>
      </c>
      <c r="AR155" s="29">
        <f t="shared" si="256"/>
        <v>12.73256366</v>
      </c>
      <c r="AS155" s="29">
        <f t="shared" si="256"/>
        <v>12.73256366</v>
      </c>
      <c r="AT155" s="29">
        <f t="shared" si="256"/>
        <v>12.73256366</v>
      </c>
      <c r="AU155" s="29">
        <f t="shared" si="256"/>
        <v>12.73256366</v>
      </c>
      <c r="AV155" s="29">
        <f t="shared" si="256"/>
        <v>12.73256366</v>
      </c>
      <c r="AW155" s="29">
        <f t="shared" si="256"/>
        <v>12.73256366</v>
      </c>
      <c r="AX155" s="29">
        <f t="shared" si="256"/>
        <v>12.73256366</v>
      </c>
      <c r="AY155" s="29">
        <f t="shared" si="256"/>
        <v>12.73256366</v>
      </c>
      <c r="AZ155" s="3"/>
      <c r="BA155" s="3"/>
    </row>
    <row r="156" ht="20.25" customHeight="1">
      <c r="D156" s="9" t="str">
        <f>FT!F81</f>
        <v>Demo: C0Level, Company Size 10k+ or $1B+ Revenue with
 Contextual: AI, Global Economy, Markets &amp; Financials,
 Company News, Climate Change, Energy Sector</v>
      </c>
      <c r="E156" s="72" t="s">
        <v>135</v>
      </c>
      <c r="F156" s="74" t="str">
        <f>FT!I90</f>
        <v>300x250</v>
      </c>
      <c r="G156" s="61" t="s">
        <v>179</v>
      </c>
      <c r="H156" s="75" t="s">
        <v>180</v>
      </c>
      <c r="I156" s="71">
        <f>FT!Q87</f>
        <v>21992.66</v>
      </c>
      <c r="J156" s="80">
        <f>FT!M87</f>
        <v>261817.381</v>
      </c>
      <c r="K156" s="81">
        <f>FT!P87</f>
        <v>84</v>
      </c>
      <c r="L156" s="79">
        <v>393.0</v>
      </c>
      <c r="M156" s="67">
        <f>FT!AE81</f>
        <v>0.0016</v>
      </c>
      <c r="N156" s="23">
        <v>0.75</v>
      </c>
      <c r="O156" s="9">
        <f t="shared" si="253"/>
        <v>0</v>
      </c>
      <c r="P156" s="68">
        <f t="shared" ref="P156:AA156" si="257">($I$156/3)/12</f>
        <v>610.9072222</v>
      </c>
      <c r="Q156" s="68">
        <f t="shared" si="257"/>
        <v>610.9072222</v>
      </c>
      <c r="R156" s="68">
        <f t="shared" si="257"/>
        <v>610.9072222</v>
      </c>
      <c r="S156" s="68">
        <f t="shared" si="257"/>
        <v>610.9072222</v>
      </c>
      <c r="T156" s="68">
        <f t="shared" si="257"/>
        <v>610.9072222</v>
      </c>
      <c r="U156" s="68">
        <f t="shared" si="257"/>
        <v>610.9072222</v>
      </c>
      <c r="V156" s="68">
        <f t="shared" si="257"/>
        <v>610.9072222</v>
      </c>
      <c r="W156" s="68">
        <f t="shared" si="257"/>
        <v>610.9072222</v>
      </c>
      <c r="X156" s="68">
        <f t="shared" si="257"/>
        <v>610.9072222</v>
      </c>
      <c r="Y156" s="68">
        <f t="shared" si="257"/>
        <v>610.9072222</v>
      </c>
      <c r="Z156" s="68">
        <f t="shared" si="257"/>
        <v>610.9072222</v>
      </c>
      <c r="AA156" s="68">
        <f t="shared" si="257"/>
        <v>610.9072222</v>
      </c>
      <c r="AB156" s="29">
        <f t="shared" ref="AB156:AM156" si="258">($J$156/3)/12</f>
        <v>7272.705026</v>
      </c>
      <c r="AC156" s="29">
        <f t="shared" si="258"/>
        <v>7272.705026</v>
      </c>
      <c r="AD156" s="29">
        <f t="shared" si="258"/>
        <v>7272.705026</v>
      </c>
      <c r="AE156" s="29">
        <f t="shared" si="258"/>
        <v>7272.705026</v>
      </c>
      <c r="AF156" s="29">
        <f t="shared" si="258"/>
        <v>7272.705026</v>
      </c>
      <c r="AG156" s="29">
        <f t="shared" si="258"/>
        <v>7272.705026</v>
      </c>
      <c r="AH156" s="29">
        <f t="shared" si="258"/>
        <v>7272.705026</v>
      </c>
      <c r="AI156" s="29">
        <f t="shared" si="258"/>
        <v>7272.705026</v>
      </c>
      <c r="AJ156" s="29">
        <f t="shared" si="258"/>
        <v>7272.705026</v>
      </c>
      <c r="AK156" s="29">
        <f t="shared" si="258"/>
        <v>7272.705026</v>
      </c>
      <c r="AL156" s="29">
        <f t="shared" si="258"/>
        <v>7272.705026</v>
      </c>
      <c r="AM156" s="29">
        <f t="shared" si="258"/>
        <v>7272.705026</v>
      </c>
      <c r="AN156" s="29">
        <f t="shared" ref="AN156:AY156" si="259">($L$156/3)/12</f>
        <v>10.91666667</v>
      </c>
      <c r="AO156" s="29">
        <f t="shared" si="259"/>
        <v>10.91666667</v>
      </c>
      <c r="AP156" s="29">
        <f t="shared" si="259"/>
        <v>10.91666667</v>
      </c>
      <c r="AQ156" s="29">
        <f t="shared" si="259"/>
        <v>10.91666667</v>
      </c>
      <c r="AR156" s="29">
        <f t="shared" si="259"/>
        <v>10.91666667</v>
      </c>
      <c r="AS156" s="29">
        <f t="shared" si="259"/>
        <v>10.91666667</v>
      </c>
      <c r="AT156" s="29">
        <f t="shared" si="259"/>
        <v>10.91666667</v>
      </c>
      <c r="AU156" s="29">
        <f t="shared" si="259"/>
        <v>10.91666667</v>
      </c>
      <c r="AV156" s="29">
        <f t="shared" si="259"/>
        <v>10.91666667</v>
      </c>
      <c r="AW156" s="29">
        <f t="shared" si="259"/>
        <v>10.91666667</v>
      </c>
      <c r="AX156" s="29">
        <f t="shared" si="259"/>
        <v>10.91666667</v>
      </c>
      <c r="AY156" s="29">
        <f t="shared" si="259"/>
        <v>10.91666667</v>
      </c>
      <c r="AZ156" s="3"/>
      <c r="BA156" s="3"/>
    </row>
    <row r="157" ht="20.25" customHeight="1">
      <c r="D157" s="9" t="str">
        <f t="shared" ref="D157:D158" si="263">D156</f>
        <v>Demo: C0Level, Company Size 10k+ or $1B+ Revenue with
 Contextual: AI, Global Economy, Markets &amp; Financials,
 Company News, Climate Change, Energy Sector</v>
      </c>
      <c r="E157" s="72" t="s">
        <v>135</v>
      </c>
      <c r="F157" s="74" t="str">
        <f>FT!I93</f>
        <v>300x600</v>
      </c>
      <c r="G157" s="61" t="s">
        <v>181</v>
      </c>
      <c r="H157" s="72" t="s">
        <v>180</v>
      </c>
      <c r="I157" s="71">
        <v>0.0</v>
      </c>
      <c r="J157" s="79">
        <v>0.0</v>
      </c>
      <c r="K157" s="73">
        <v>0.0</v>
      </c>
      <c r="L157" s="79">
        <v>0.0</v>
      </c>
      <c r="M157" s="67">
        <f t="shared" ref="M157:M158" si="264">M156</f>
        <v>0.0016</v>
      </c>
      <c r="N157" s="23">
        <v>0.75</v>
      </c>
      <c r="O157" s="9">
        <f t="shared" si="253"/>
        <v>0</v>
      </c>
      <c r="P157" s="68">
        <f t="shared" ref="P157:AA157" si="260">($I$156/3)/12</f>
        <v>610.9072222</v>
      </c>
      <c r="Q157" s="68">
        <f t="shared" si="260"/>
        <v>610.9072222</v>
      </c>
      <c r="R157" s="68">
        <f t="shared" si="260"/>
        <v>610.9072222</v>
      </c>
      <c r="S157" s="68">
        <f t="shared" si="260"/>
        <v>610.9072222</v>
      </c>
      <c r="T157" s="68">
        <f t="shared" si="260"/>
        <v>610.9072222</v>
      </c>
      <c r="U157" s="68">
        <f t="shared" si="260"/>
        <v>610.9072222</v>
      </c>
      <c r="V157" s="68">
        <f t="shared" si="260"/>
        <v>610.9072222</v>
      </c>
      <c r="W157" s="68">
        <f t="shared" si="260"/>
        <v>610.9072222</v>
      </c>
      <c r="X157" s="68">
        <f t="shared" si="260"/>
        <v>610.9072222</v>
      </c>
      <c r="Y157" s="68">
        <f t="shared" si="260"/>
        <v>610.9072222</v>
      </c>
      <c r="Z157" s="68">
        <f t="shared" si="260"/>
        <v>610.9072222</v>
      </c>
      <c r="AA157" s="68">
        <f t="shared" si="260"/>
        <v>610.9072222</v>
      </c>
      <c r="AB157" s="29">
        <f t="shared" ref="AB157:AM157" si="261">($J$156/3)/12</f>
        <v>7272.705026</v>
      </c>
      <c r="AC157" s="29">
        <f t="shared" si="261"/>
        <v>7272.705026</v>
      </c>
      <c r="AD157" s="29">
        <f t="shared" si="261"/>
        <v>7272.705026</v>
      </c>
      <c r="AE157" s="29">
        <f t="shared" si="261"/>
        <v>7272.705026</v>
      </c>
      <c r="AF157" s="29">
        <f t="shared" si="261"/>
        <v>7272.705026</v>
      </c>
      <c r="AG157" s="29">
        <f t="shared" si="261"/>
        <v>7272.705026</v>
      </c>
      <c r="AH157" s="29">
        <f t="shared" si="261"/>
        <v>7272.705026</v>
      </c>
      <c r="AI157" s="29">
        <f t="shared" si="261"/>
        <v>7272.705026</v>
      </c>
      <c r="AJ157" s="29">
        <f t="shared" si="261"/>
        <v>7272.705026</v>
      </c>
      <c r="AK157" s="29">
        <f t="shared" si="261"/>
        <v>7272.705026</v>
      </c>
      <c r="AL157" s="29">
        <f t="shared" si="261"/>
        <v>7272.705026</v>
      </c>
      <c r="AM157" s="29">
        <f t="shared" si="261"/>
        <v>7272.705026</v>
      </c>
      <c r="AN157" s="29">
        <f t="shared" ref="AN157:AY157" si="262">($L$156/3)/12</f>
        <v>10.91666667</v>
      </c>
      <c r="AO157" s="29">
        <f t="shared" si="262"/>
        <v>10.91666667</v>
      </c>
      <c r="AP157" s="29">
        <f t="shared" si="262"/>
        <v>10.91666667</v>
      </c>
      <c r="AQ157" s="29">
        <f t="shared" si="262"/>
        <v>10.91666667</v>
      </c>
      <c r="AR157" s="29">
        <f t="shared" si="262"/>
        <v>10.91666667</v>
      </c>
      <c r="AS157" s="29">
        <f t="shared" si="262"/>
        <v>10.91666667</v>
      </c>
      <c r="AT157" s="29">
        <f t="shared" si="262"/>
        <v>10.91666667</v>
      </c>
      <c r="AU157" s="29">
        <f t="shared" si="262"/>
        <v>10.91666667</v>
      </c>
      <c r="AV157" s="29">
        <f t="shared" si="262"/>
        <v>10.91666667</v>
      </c>
      <c r="AW157" s="29">
        <f t="shared" si="262"/>
        <v>10.91666667</v>
      </c>
      <c r="AX157" s="29">
        <f t="shared" si="262"/>
        <v>10.91666667</v>
      </c>
      <c r="AY157" s="29">
        <f t="shared" si="262"/>
        <v>10.91666667</v>
      </c>
      <c r="AZ157" s="3"/>
      <c r="BA157" s="3"/>
    </row>
    <row r="158" ht="20.25" customHeight="1">
      <c r="D158" s="9" t="str">
        <f t="shared" si="263"/>
        <v>Demo: C0Level, Company Size 10k+ or $1B+ Revenue with
 Contextual: AI, Global Economy, Markets &amp; Financials,
 Company News, Climate Change, Energy Sector</v>
      </c>
      <c r="E158" s="72" t="s">
        <v>135</v>
      </c>
      <c r="F158" s="74" t="str">
        <f>FT!I87</f>
        <v>970x250</v>
      </c>
      <c r="G158" s="61" t="s">
        <v>182</v>
      </c>
      <c r="H158" s="72" t="s">
        <v>180</v>
      </c>
      <c r="I158" s="71">
        <v>0.0</v>
      </c>
      <c r="J158" s="79">
        <v>0.0</v>
      </c>
      <c r="K158" s="73">
        <v>0.0</v>
      </c>
      <c r="L158" s="79">
        <v>0.0</v>
      </c>
      <c r="M158" s="67">
        <f t="shared" si="264"/>
        <v>0.0016</v>
      </c>
      <c r="N158" s="23">
        <v>0.75</v>
      </c>
      <c r="O158" s="9">
        <f t="shared" si="253"/>
        <v>0</v>
      </c>
      <c r="P158" s="68">
        <f t="shared" ref="P158:AA158" si="265">($I$156/3)/12</f>
        <v>610.9072222</v>
      </c>
      <c r="Q158" s="68">
        <f t="shared" si="265"/>
        <v>610.9072222</v>
      </c>
      <c r="R158" s="68">
        <f t="shared" si="265"/>
        <v>610.9072222</v>
      </c>
      <c r="S158" s="68">
        <f t="shared" si="265"/>
        <v>610.9072222</v>
      </c>
      <c r="T158" s="68">
        <f t="shared" si="265"/>
        <v>610.9072222</v>
      </c>
      <c r="U158" s="68">
        <f t="shared" si="265"/>
        <v>610.9072222</v>
      </c>
      <c r="V158" s="68">
        <f t="shared" si="265"/>
        <v>610.9072222</v>
      </c>
      <c r="W158" s="68">
        <f t="shared" si="265"/>
        <v>610.9072222</v>
      </c>
      <c r="X158" s="68">
        <f t="shared" si="265"/>
        <v>610.9072222</v>
      </c>
      <c r="Y158" s="68">
        <f t="shared" si="265"/>
        <v>610.9072222</v>
      </c>
      <c r="Z158" s="68">
        <f t="shared" si="265"/>
        <v>610.9072222</v>
      </c>
      <c r="AA158" s="68">
        <f t="shared" si="265"/>
        <v>610.9072222</v>
      </c>
      <c r="AB158" s="29">
        <f t="shared" ref="AB158:AM158" si="266">($J$156/3)/12</f>
        <v>7272.705026</v>
      </c>
      <c r="AC158" s="29">
        <f t="shared" si="266"/>
        <v>7272.705026</v>
      </c>
      <c r="AD158" s="29">
        <f t="shared" si="266"/>
        <v>7272.705026</v>
      </c>
      <c r="AE158" s="29">
        <f t="shared" si="266"/>
        <v>7272.705026</v>
      </c>
      <c r="AF158" s="29">
        <f t="shared" si="266"/>
        <v>7272.705026</v>
      </c>
      <c r="AG158" s="29">
        <f t="shared" si="266"/>
        <v>7272.705026</v>
      </c>
      <c r="AH158" s="29">
        <f t="shared" si="266"/>
        <v>7272.705026</v>
      </c>
      <c r="AI158" s="29">
        <f t="shared" si="266"/>
        <v>7272.705026</v>
      </c>
      <c r="AJ158" s="29">
        <f t="shared" si="266"/>
        <v>7272.705026</v>
      </c>
      <c r="AK158" s="29">
        <f t="shared" si="266"/>
        <v>7272.705026</v>
      </c>
      <c r="AL158" s="29">
        <f t="shared" si="266"/>
        <v>7272.705026</v>
      </c>
      <c r="AM158" s="29">
        <f t="shared" si="266"/>
        <v>7272.705026</v>
      </c>
      <c r="AN158" s="29">
        <f t="shared" ref="AN158:AY158" si="267">($L$156/3)/12</f>
        <v>10.91666667</v>
      </c>
      <c r="AO158" s="29">
        <f t="shared" si="267"/>
        <v>10.91666667</v>
      </c>
      <c r="AP158" s="29">
        <f t="shared" si="267"/>
        <v>10.91666667</v>
      </c>
      <c r="AQ158" s="29">
        <f t="shared" si="267"/>
        <v>10.91666667</v>
      </c>
      <c r="AR158" s="29">
        <f t="shared" si="267"/>
        <v>10.91666667</v>
      </c>
      <c r="AS158" s="29">
        <f t="shared" si="267"/>
        <v>10.91666667</v>
      </c>
      <c r="AT158" s="29">
        <f t="shared" si="267"/>
        <v>10.91666667</v>
      </c>
      <c r="AU158" s="29">
        <f t="shared" si="267"/>
        <v>10.91666667</v>
      </c>
      <c r="AV158" s="29">
        <f t="shared" si="267"/>
        <v>10.91666667</v>
      </c>
      <c r="AW158" s="29">
        <f t="shared" si="267"/>
        <v>10.91666667</v>
      </c>
      <c r="AX158" s="29">
        <f t="shared" si="267"/>
        <v>10.91666667</v>
      </c>
      <c r="AY158" s="29">
        <f t="shared" si="267"/>
        <v>10.91666667</v>
      </c>
      <c r="AZ158" s="3"/>
      <c r="BA158" s="3"/>
    </row>
    <row r="159" ht="20.25" customHeight="1">
      <c r="D159" s="9" t="str">
        <f>FT!F84</f>
        <v>Demo: C0Level, Company Size 10k+ or $1B+ Revenue with
 Contextual: AI, Global Economy, Markets &amp; Financials,
 Company News, Climate Change, Energy Sector</v>
      </c>
      <c r="E159" s="4" t="s">
        <v>41</v>
      </c>
      <c r="F159" s="74" t="str">
        <f>FT!I97</f>
        <v>300x250</v>
      </c>
      <c r="G159" s="61" t="s">
        <v>183</v>
      </c>
      <c r="H159" s="75" t="s">
        <v>184</v>
      </c>
      <c r="I159" s="71">
        <f>FT!Q96</f>
        <v>44003.74</v>
      </c>
      <c r="J159" s="80">
        <f>FT!M96</f>
        <v>366698</v>
      </c>
      <c r="K159" s="81">
        <f>FT!P96</f>
        <v>120</v>
      </c>
      <c r="L159" s="66">
        <f>FT!AF84</f>
        <v>0</v>
      </c>
      <c r="M159" s="67">
        <f>FT!AE84</f>
        <v>0.0015</v>
      </c>
      <c r="N159" s="23">
        <v>0.75</v>
      </c>
      <c r="O159" s="9">
        <f t="shared" si="253"/>
        <v>0</v>
      </c>
      <c r="P159" s="68">
        <f t="shared" ref="P159:AA159" si="268">($I$159/3)/12</f>
        <v>1222.326111</v>
      </c>
      <c r="Q159" s="68">
        <f t="shared" si="268"/>
        <v>1222.326111</v>
      </c>
      <c r="R159" s="68">
        <f t="shared" si="268"/>
        <v>1222.326111</v>
      </c>
      <c r="S159" s="68">
        <f t="shared" si="268"/>
        <v>1222.326111</v>
      </c>
      <c r="T159" s="68">
        <f t="shared" si="268"/>
        <v>1222.326111</v>
      </c>
      <c r="U159" s="68">
        <f t="shared" si="268"/>
        <v>1222.326111</v>
      </c>
      <c r="V159" s="68">
        <f t="shared" si="268"/>
        <v>1222.326111</v>
      </c>
      <c r="W159" s="68">
        <f t="shared" si="268"/>
        <v>1222.326111</v>
      </c>
      <c r="X159" s="68">
        <f t="shared" si="268"/>
        <v>1222.326111</v>
      </c>
      <c r="Y159" s="68">
        <f t="shared" si="268"/>
        <v>1222.326111</v>
      </c>
      <c r="Z159" s="68">
        <f t="shared" si="268"/>
        <v>1222.326111</v>
      </c>
      <c r="AA159" s="68">
        <f t="shared" si="268"/>
        <v>1222.326111</v>
      </c>
      <c r="AB159" s="29">
        <f t="shared" ref="AB159:AM159" si="269">($J$159/3)/12</f>
        <v>10186.05556</v>
      </c>
      <c r="AC159" s="29">
        <f t="shared" si="269"/>
        <v>10186.05556</v>
      </c>
      <c r="AD159" s="29">
        <f t="shared" si="269"/>
        <v>10186.05556</v>
      </c>
      <c r="AE159" s="29">
        <f t="shared" si="269"/>
        <v>10186.05556</v>
      </c>
      <c r="AF159" s="29">
        <f t="shared" si="269"/>
        <v>10186.05556</v>
      </c>
      <c r="AG159" s="29">
        <f t="shared" si="269"/>
        <v>10186.05556</v>
      </c>
      <c r="AH159" s="29">
        <f t="shared" si="269"/>
        <v>10186.05556</v>
      </c>
      <c r="AI159" s="29">
        <f t="shared" si="269"/>
        <v>10186.05556</v>
      </c>
      <c r="AJ159" s="29">
        <f t="shared" si="269"/>
        <v>10186.05556</v>
      </c>
      <c r="AK159" s="29">
        <f t="shared" si="269"/>
        <v>10186.05556</v>
      </c>
      <c r="AL159" s="29">
        <f t="shared" si="269"/>
        <v>10186.05556</v>
      </c>
      <c r="AM159" s="29">
        <f t="shared" si="269"/>
        <v>10186.05556</v>
      </c>
      <c r="AN159" s="29">
        <f t="shared" ref="AN159:AY159" si="270">($L$159/3)/12</f>
        <v>0</v>
      </c>
      <c r="AO159" s="29">
        <f t="shared" si="270"/>
        <v>0</v>
      </c>
      <c r="AP159" s="29">
        <f t="shared" si="270"/>
        <v>0</v>
      </c>
      <c r="AQ159" s="29">
        <f t="shared" si="270"/>
        <v>0</v>
      </c>
      <c r="AR159" s="29">
        <f t="shared" si="270"/>
        <v>0</v>
      </c>
      <c r="AS159" s="29">
        <f t="shared" si="270"/>
        <v>0</v>
      </c>
      <c r="AT159" s="29">
        <f t="shared" si="270"/>
        <v>0</v>
      </c>
      <c r="AU159" s="29">
        <f t="shared" si="270"/>
        <v>0</v>
      </c>
      <c r="AV159" s="29">
        <f t="shared" si="270"/>
        <v>0</v>
      </c>
      <c r="AW159" s="29">
        <f t="shared" si="270"/>
        <v>0</v>
      </c>
      <c r="AX159" s="29">
        <f t="shared" si="270"/>
        <v>0</v>
      </c>
      <c r="AY159" s="29">
        <f t="shared" si="270"/>
        <v>0</v>
      </c>
      <c r="AZ159" s="3"/>
      <c r="BA159" s="3"/>
    </row>
    <row r="160" ht="20.25" customHeight="1">
      <c r="D160" s="9" t="str">
        <f t="shared" ref="D160:D161" si="275">D159</f>
        <v>Demo: C0Level, Company Size 10k+ or $1B+ Revenue with
 Contextual: AI, Global Economy, Markets &amp; Financials,
 Company News, Climate Change, Energy Sector</v>
      </c>
      <c r="E160" s="4" t="s">
        <v>41</v>
      </c>
      <c r="F160" s="74" t="str">
        <f>FT!I98</f>
        <v>300x600</v>
      </c>
      <c r="G160" s="61" t="s">
        <v>185</v>
      </c>
      <c r="H160" s="72" t="s">
        <v>184</v>
      </c>
      <c r="I160" s="71">
        <v>0.0</v>
      </c>
      <c r="J160" s="79">
        <v>0.0</v>
      </c>
      <c r="K160" s="73">
        <v>0.0</v>
      </c>
      <c r="L160" s="66">
        <f t="shared" ref="L160:M160" si="271">L159</f>
        <v>0</v>
      </c>
      <c r="M160" s="67">
        <f t="shared" si="271"/>
        <v>0.0015</v>
      </c>
      <c r="N160" s="23">
        <v>0.75</v>
      </c>
      <c r="O160" s="9">
        <f t="shared" si="253"/>
        <v>0</v>
      </c>
      <c r="P160" s="68">
        <f t="shared" ref="P160:AA160" si="272">($I$159/3)/12</f>
        <v>1222.326111</v>
      </c>
      <c r="Q160" s="68">
        <f t="shared" si="272"/>
        <v>1222.326111</v>
      </c>
      <c r="R160" s="68">
        <f t="shared" si="272"/>
        <v>1222.326111</v>
      </c>
      <c r="S160" s="68">
        <f t="shared" si="272"/>
        <v>1222.326111</v>
      </c>
      <c r="T160" s="68">
        <f t="shared" si="272"/>
        <v>1222.326111</v>
      </c>
      <c r="U160" s="68">
        <f t="shared" si="272"/>
        <v>1222.326111</v>
      </c>
      <c r="V160" s="68">
        <f t="shared" si="272"/>
        <v>1222.326111</v>
      </c>
      <c r="W160" s="68">
        <f t="shared" si="272"/>
        <v>1222.326111</v>
      </c>
      <c r="X160" s="68">
        <f t="shared" si="272"/>
        <v>1222.326111</v>
      </c>
      <c r="Y160" s="68">
        <f t="shared" si="272"/>
        <v>1222.326111</v>
      </c>
      <c r="Z160" s="68">
        <f t="shared" si="272"/>
        <v>1222.326111</v>
      </c>
      <c r="AA160" s="68">
        <f t="shared" si="272"/>
        <v>1222.326111</v>
      </c>
      <c r="AB160" s="29">
        <f t="shared" ref="AB160:AM160" si="273">($J$159/3)/12</f>
        <v>10186.05556</v>
      </c>
      <c r="AC160" s="29">
        <f t="shared" si="273"/>
        <v>10186.05556</v>
      </c>
      <c r="AD160" s="29">
        <f t="shared" si="273"/>
        <v>10186.05556</v>
      </c>
      <c r="AE160" s="29">
        <f t="shared" si="273"/>
        <v>10186.05556</v>
      </c>
      <c r="AF160" s="29">
        <f t="shared" si="273"/>
        <v>10186.05556</v>
      </c>
      <c r="AG160" s="29">
        <f t="shared" si="273"/>
        <v>10186.05556</v>
      </c>
      <c r="AH160" s="29">
        <f t="shared" si="273"/>
        <v>10186.05556</v>
      </c>
      <c r="AI160" s="29">
        <f t="shared" si="273"/>
        <v>10186.05556</v>
      </c>
      <c r="AJ160" s="29">
        <f t="shared" si="273"/>
        <v>10186.05556</v>
      </c>
      <c r="AK160" s="29">
        <f t="shared" si="273"/>
        <v>10186.05556</v>
      </c>
      <c r="AL160" s="29">
        <f t="shared" si="273"/>
        <v>10186.05556</v>
      </c>
      <c r="AM160" s="29">
        <f t="shared" si="273"/>
        <v>10186.05556</v>
      </c>
      <c r="AN160" s="29">
        <f t="shared" ref="AN160:AY160" si="274">($L$159/3)/12</f>
        <v>0</v>
      </c>
      <c r="AO160" s="29">
        <f t="shared" si="274"/>
        <v>0</v>
      </c>
      <c r="AP160" s="29">
        <f t="shared" si="274"/>
        <v>0</v>
      </c>
      <c r="AQ160" s="29">
        <f t="shared" si="274"/>
        <v>0</v>
      </c>
      <c r="AR160" s="29">
        <f t="shared" si="274"/>
        <v>0</v>
      </c>
      <c r="AS160" s="29">
        <f t="shared" si="274"/>
        <v>0</v>
      </c>
      <c r="AT160" s="29">
        <f t="shared" si="274"/>
        <v>0</v>
      </c>
      <c r="AU160" s="29">
        <f t="shared" si="274"/>
        <v>0</v>
      </c>
      <c r="AV160" s="29">
        <f t="shared" si="274"/>
        <v>0</v>
      </c>
      <c r="AW160" s="29">
        <f t="shared" si="274"/>
        <v>0</v>
      </c>
      <c r="AX160" s="29">
        <f t="shared" si="274"/>
        <v>0</v>
      </c>
      <c r="AY160" s="29">
        <f t="shared" si="274"/>
        <v>0</v>
      </c>
      <c r="AZ160" s="3"/>
      <c r="BA160" s="3"/>
    </row>
    <row r="161" ht="20.25" customHeight="1">
      <c r="D161" s="9" t="str">
        <f t="shared" si="275"/>
        <v>Demo: C0Level, Company Size 10k+ or $1B+ Revenue with
 Contextual: AI, Global Economy, Markets &amp; Financials,
 Company News, Climate Change, Energy Sector</v>
      </c>
      <c r="E161" s="4" t="s">
        <v>41</v>
      </c>
      <c r="F161" s="74" t="str">
        <f>FT!I96</f>
        <v>970x250</v>
      </c>
      <c r="G161" s="61" t="s">
        <v>186</v>
      </c>
      <c r="H161" s="72" t="s">
        <v>184</v>
      </c>
      <c r="I161" s="63">
        <f>I160</f>
        <v>0</v>
      </c>
      <c r="J161" s="79">
        <v>0.0</v>
      </c>
      <c r="K161" s="73">
        <v>0.0</v>
      </c>
      <c r="L161" s="66">
        <f t="shared" ref="L161:M161" si="276">L160</f>
        <v>0</v>
      </c>
      <c r="M161" s="67">
        <f t="shared" si="276"/>
        <v>0.0015</v>
      </c>
      <c r="N161" s="23">
        <v>0.75</v>
      </c>
      <c r="O161" s="9">
        <f t="shared" si="253"/>
        <v>0</v>
      </c>
      <c r="P161" s="68">
        <f t="shared" ref="P161:AA161" si="277">($I$159/3)/12</f>
        <v>1222.326111</v>
      </c>
      <c r="Q161" s="68">
        <f t="shared" si="277"/>
        <v>1222.326111</v>
      </c>
      <c r="R161" s="68">
        <f t="shared" si="277"/>
        <v>1222.326111</v>
      </c>
      <c r="S161" s="68">
        <f t="shared" si="277"/>
        <v>1222.326111</v>
      </c>
      <c r="T161" s="68">
        <f t="shared" si="277"/>
        <v>1222.326111</v>
      </c>
      <c r="U161" s="68">
        <f t="shared" si="277"/>
        <v>1222.326111</v>
      </c>
      <c r="V161" s="68">
        <f t="shared" si="277"/>
        <v>1222.326111</v>
      </c>
      <c r="W161" s="68">
        <f t="shared" si="277"/>
        <v>1222.326111</v>
      </c>
      <c r="X161" s="68">
        <f t="shared" si="277"/>
        <v>1222.326111</v>
      </c>
      <c r="Y161" s="68">
        <f t="shared" si="277"/>
        <v>1222.326111</v>
      </c>
      <c r="Z161" s="68">
        <f t="shared" si="277"/>
        <v>1222.326111</v>
      </c>
      <c r="AA161" s="68">
        <f t="shared" si="277"/>
        <v>1222.326111</v>
      </c>
      <c r="AB161" s="29">
        <f t="shared" ref="AB161:AM161" si="278">($J$159/3)/12</f>
        <v>10186.05556</v>
      </c>
      <c r="AC161" s="29">
        <f t="shared" si="278"/>
        <v>10186.05556</v>
      </c>
      <c r="AD161" s="29">
        <f t="shared" si="278"/>
        <v>10186.05556</v>
      </c>
      <c r="AE161" s="29">
        <f t="shared" si="278"/>
        <v>10186.05556</v>
      </c>
      <c r="AF161" s="29">
        <f t="shared" si="278"/>
        <v>10186.05556</v>
      </c>
      <c r="AG161" s="29">
        <f t="shared" si="278"/>
        <v>10186.05556</v>
      </c>
      <c r="AH161" s="29">
        <f t="shared" si="278"/>
        <v>10186.05556</v>
      </c>
      <c r="AI161" s="29">
        <f t="shared" si="278"/>
        <v>10186.05556</v>
      </c>
      <c r="AJ161" s="29">
        <f t="shared" si="278"/>
        <v>10186.05556</v>
      </c>
      <c r="AK161" s="29">
        <f t="shared" si="278"/>
        <v>10186.05556</v>
      </c>
      <c r="AL161" s="29">
        <f t="shared" si="278"/>
        <v>10186.05556</v>
      </c>
      <c r="AM161" s="29">
        <f t="shared" si="278"/>
        <v>10186.05556</v>
      </c>
      <c r="AN161" s="29">
        <f t="shared" ref="AN161:AY161" si="279">($L$159/3)/12</f>
        <v>0</v>
      </c>
      <c r="AO161" s="29">
        <f t="shared" si="279"/>
        <v>0</v>
      </c>
      <c r="AP161" s="29">
        <f t="shared" si="279"/>
        <v>0</v>
      </c>
      <c r="AQ161" s="29">
        <f t="shared" si="279"/>
        <v>0</v>
      </c>
      <c r="AR161" s="29">
        <f t="shared" si="279"/>
        <v>0</v>
      </c>
      <c r="AS161" s="29">
        <f t="shared" si="279"/>
        <v>0</v>
      </c>
      <c r="AT161" s="29">
        <f t="shared" si="279"/>
        <v>0</v>
      </c>
      <c r="AU161" s="29">
        <f t="shared" si="279"/>
        <v>0</v>
      </c>
      <c r="AV161" s="29">
        <f t="shared" si="279"/>
        <v>0</v>
      </c>
      <c r="AW161" s="29">
        <f t="shared" si="279"/>
        <v>0</v>
      </c>
      <c r="AX161" s="29">
        <f t="shared" si="279"/>
        <v>0</v>
      </c>
      <c r="AY161" s="29">
        <f t="shared" si="279"/>
        <v>0</v>
      </c>
      <c r="AZ161" s="3"/>
      <c r="BA161" s="3"/>
    </row>
    <row r="162">
      <c r="C162" s="35" t="s">
        <v>49</v>
      </c>
      <c r="D162" s="36"/>
      <c r="E162" s="36"/>
      <c r="F162" s="36"/>
      <c r="G162" s="37"/>
      <c r="H162" s="36"/>
      <c r="I162" s="76">
        <f t="shared" ref="I162:J162" si="280">SUM(I153:I161)</f>
        <v>110000.14</v>
      </c>
      <c r="J162" s="48">
        <f t="shared" si="280"/>
        <v>934096.9087</v>
      </c>
      <c r="K162" s="40"/>
      <c r="L162" s="39">
        <f>SUM(L153:L161)</f>
        <v>851.3722917</v>
      </c>
      <c r="M162" s="36"/>
      <c r="N162" s="41"/>
      <c r="O162" s="36"/>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5"/>
      <c r="BA162" s="3"/>
    </row>
    <row r="163">
      <c r="C163" s="50" t="s">
        <v>120</v>
      </c>
      <c r="D163" s="9" t="str">
        <f>FT!F99</f>
        <v>Newswrap Newsletter</v>
      </c>
      <c r="E163" s="72" t="s">
        <v>187</v>
      </c>
      <c r="F163" s="59" t="str">
        <f>FT!I99</f>
        <v>300x250+logo</v>
      </c>
      <c r="G163" s="61" t="s">
        <v>188</v>
      </c>
      <c r="H163" s="90" t="s">
        <v>189</v>
      </c>
      <c r="I163" s="91">
        <f>FT!Q99</f>
        <v>0</v>
      </c>
      <c r="J163" s="92">
        <f>FT!M99</f>
        <v>367768</v>
      </c>
      <c r="K163" s="65">
        <f>FT!P99</f>
        <v>0</v>
      </c>
      <c r="L163" s="72">
        <f>FT!AF99</f>
        <v>110</v>
      </c>
      <c r="M163" s="67">
        <f>FT!AE99</f>
        <v>0.0003</v>
      </c>
      <c r="N163" s="72">
        <v>0.0</v>
      </c>
      <c r="O163" s="93">
        <v>0.0</v>
      </c>
      <c r="P163" s="89">
        <v>0.0</v>
      </c>
      <c r="Q163" s="89">
        <v>0.0</v>
      </c>
      <c r="R163" s="89">
        <v>0.0</v>
      </c>
      <c r="S163" s="89">
        <v>0.0</v>
      </c>
      <c r="T163" s="89">
        <v>0.0</v>
      </c>
      <c r="U163" s="89">
        <v>0.0</v>
      </c>
      <c r="V163" s="89">
        <v>0.0</v>
      </c>
      <c r="W163" s="89">
        <v>0.0</v>
      </c>
      <c r="X163" s="89">
        <v>0.0</v>
      </c>
      <c r="Y163" s="89">
        <v>0.0</v>
      </c>
      <c r="Z163" s="89">
        <v>0.0</v>
      </c>
      <c r="AA163" s="89">
        <v>0.0</v>
      </c>
      <c r="AB163" s="29">
        <v>0.0</v>
      </c>
      <c r="AC163" s="30">
        <f t="shared" ref="AC163:AC164" si="281">J163/11</f>
        <v>33433.45455</v>
      </c>
      <c r="AD163" s="30">
        <f t="shared" ref="AD163:AD164" si="282">J163/11</f>
        <v>33433.45455</v>
      </c>
      <c r="AE163" s="30">
        <f t="shared" ref="AE163:AE164" si="283">J163/11</f>
        <v>33433.45455</v>
      </c>
      <c r="AF163" s="30">
        <f t="shared" ref="AF163:AF164" si="284">J163/11</f>
        <v>33433.45455</v>
      </c>
      <c r="AG163" s="30">
        <f t="shared" ref="AG163:AG164" si="285">J163/11</f>
        <v>33433.45455</v>
      </c>
      <c r="AH163" s="30">
        <f t="shared" ref="AH163:AH164" si="286">J163/11</f>
        <v>33433.45455</v>
      </c>
      <c r="AI163" s="30">
        <f t="shared" ref="AI163:AI164" si="287">J163/11</f>
        <v>33433.45455</v>
      </c>
      <c r="AJ163" s="30">
        <f t="shared" ref="AJ163:AJ164" si="288">J163/11</f>
        <v>33433.45455</v>
      </c>
      <c r="AK163" s="30">
        <f t="shared" ref="AK163:AK164" si="289">J163/11</f>
        <v>33433.45455</v>
      </c>
      <c r="AL163" s="30">
        <f t="shared" ref="AL163:AL164" si="290">J163/11</f>
        <v>33433.45455</v>
      </c>
      <c r="AM163" s="30">
        <f t="shared" ref="AM163:AM164" si="291">J163/11</f>
        <v>33433.45455</v>
      </c>
      <c r="AN163" s="29">
        <v>0.0</v>
      </c>
      <c r="AO163" s="30">
        <f t="shared" ref="AO163:AO164" si="292">(L163/3)/11</f>
        <v>3.333333333</v>
      </c>
      <c r="AP163" s="30">
        <f t="shared" ref="AP163:AP164" si="293">(L163/3)/11</f>
        <v>3.333333333</v>
      </c>
      <c r="AQ163" s="30">
        <f t="shared" ref="AQ163:AQ164" si="294">(L163/3)/11</f>
        <v>3.333333333</v>
      </c>
      <c r="AR163" s="30">
        <f t="shared" ref="AR163:AR164" si="295">(L163/3)/11</f>
        <v>3.333333333</v>
      </c>
      <c r="AS163" s="30">
        <f t="shared" ref="AS163:AS164" si="296">(L163/3)/11</f>
        <v>3.333333333</v>
      </c>
      <c r="AT163" s="30">
        <f t="shared" ref="AT163:AT164" si="297">(L163/3)/11</f>
        <v>3.333333333</v>
      </c>
      <c r="AU163" s="30">
        <f t="shared" ref="AU163:AU164" si="298">(L163/3)/11</f>
        <v>3.333333333</v>
      </c>
      <c r="AV163" s="30">
        <f t="shared" ref="AV163:AV164" si="299">(L163/3)/11</f>
        <v>3.333333333</v>
      </c>
      <c r="AW163" s="30">
        <f t="shared" ref="AW163:AW164" si="300">(L163/3)/11</f>
        <v>3.333333333</v>
      </c>
      <c r="AX163" s="30">
        <f t="shared" ref="AX163:AX164" si="301">(L163/3)/11</f>
        <v>3.333333333</v>
      </c>
      <c r="AY163" s="30">
        <f t="shared" ref="AY163:AY164" si="302">(L163/3)/11</f>
        <v>3.333333333</v>
      </c>
      <c r="AZ163" s="3"/>
      <c r="BA163" s="3"/>
    </row>
    <row r="164">
      <c r="C164" s="50" t="s">
        <v>120</v>
      </c>
      <c r="D164" s="9" t="str">
        <f>FT!F100</f>
        <v>Newswrap Newsletter</v>
      </c>
      <c r="E164" s="72" t="s">
        <v>187</v>
      </c>
      <c r="F164" s="70" t="str">
        <f>FT!I100</f>
        <v>300x250+logo</v>
      </c>
      <c r="G164" s="61" t="s">
        <v>188</v>
      </c>
      <c r="H164" s="90" t="s">
        <v>189</v>
      </c>
      <c r="I164" s="91">
        <f>FT!Q100</f>
        <v>0</v>
      </c>
      <c r="J164" s="92">
        <f>FT!M100</f>
        <v>462755</v>
      </c>
      <c r="K164" s="65">
        <f>FT!P100</f>
        <v>0</v>
      </c>
      <c r="L164" s="72">
        <f>FT!AF100</f>
        <v>139</v>
      </c>
      <c r="M164" s="67">
        <f>FT!AE100</f>
        <v>0.0003</v>
      </c>
      <c r="N164" s="72">
        <v>0.0</v>
      </c>
      <c r="O164" s="93">
        <v>0.0</v>
      </c>
      <c r="P164" s="89">
        <v>0.0</v>
      </c>
      <c r="Q164" s="89">
        <v>0.0</v>
      </c>
      <c r="R164" s="89">
        <v>0.0</v>
      </c>
      <c r="S164" s="89">
        <v>0.0</v>
      </c>
      <c r="T164" s="89">
        <v>0.0</v>
      </c>
      <c r="U164" s="89">
        <v>0.0</v>
      </c>
      <c r="V164" s="89">
        <v>0.0</v>
      </c>
      <c r="W164" s="89">
        <v>0.0</v>
      </c>
      <c r="X164" s="89">
        <v>0.0</v>
      </c>
      <c r="Y164" s="89">
        <v>0.0</v>
      </c>
      <c r="Z164" s="89">
        <v>0.0</v>
      </c>
      <c r="AA164" s="89">
        <v>0.0</v>
      </c>
      <c r="AB164" s="29">
        <v>0.0</v>
      </c>
      <c r="AC164" s="30">
        <f t="shared" si="281"/>
        <v>42068.63636</v>
      </c>
      <c r="AD164" s="30">
        <f t="shared" si="282"/>
        <v>42068.63636</v>
      </c>
      <c r="AE164" s="30">
        <f t="shared" si="283"/>
        <v>42068.63636</v>
      </c>
      <c r="AF164" s="30">
        <f t="shared" si="284"/>
        <v>42068.63636</v>
      </c>
      <c r="AG164" s="30">
        <f t="shared" si="285"/>
        <v>42068.63636</v>
      </c>
      <c r="AH164" s="30">
        <f t="shared" si="286"/>
        <v>42068.63636</v>
      </c>
      <c r="AI164" s="30">
        <f t="shared" si="287"/>
        <v>42068.63636</v>
      </c>
      <c r="AJ164" s="30">
        <f t="shared" si="288"/>
        <v>42068.63636</v>
      </c>
      <c r="AK164" s="30">
        <f t="shared" si="289"/>
        <v>42068.63636</v>
      </c>
      <c r="AL164" s="30">
        <f t="shared" si="290"/>
        <v>42068.63636</v>
      </c>
      <c r="AM164" s="30">
        <f t="shared" si="291"/>
        <v>42068.63636</v>
      </c>
      <c r="AN164" s="30"/>
      <c r="AO164" s="30">
        <f t="shared" si="292"/>
        <v>4.212121212</v>
      </c>
      <c r="AP164" s="30">
        <f t="shared" si="293"/>
        <v>4.212121212</v>
      </c>
      <c r="AQ164" s="30">
        <f t="shared" si="294"/>
        <v>4.212121212</v>
      </c>
      <c r="AR164" s="30">
        <f t="shared" si="295"/>
        <v>4.212121212</v>
      </c>
      <c r="AS164" s="30">
        <f t="shared" si="296"/>
        <v>4.212121212</v>
      </c>
      <c r="AT164" s="30">
        <f t="shared" si="297"/>
        <v>4.212121212</v>
      </c>
      <c r="AU164" s="30">
        <f t="shared" si="298"/>
        <v>4.212121212</v>
      </c>
      <c r="AV164" s="30">
        <f t="shared" si="299"/>
        <v>4.212121212</v>
      </c>
      <c r="AW164" s="30">
        <f t="shared" si="300"/>
        <v>4.212121212</v>
      </c>
      <c r="AX164" s="30">
        <f t="shared" si="301"/>
        <v>4.212121212</v>
      </c>
      <c r="AY164" s="30">
        <f t="shared" si="302"/>
        <v>4.212121212</v>
      </c>
      <c r="AZ164" s="3"/>
      <c r="BA164" s="3"/>
    </row>
    <row r="165">
      <c r="C165" s="50" t="s">
        <v>190</v>
      </c>
      <c r="D165" s="9" t="str">
        <f>FT!F101</f>
        <v>1x Global Full page ROP</v>
      </c>
      <c r="E165" s="72"/>
      <c r="F165" s="70" t="str">
        <f>FT!I101</f>
        <v>Full Page Broadsheet</v>
      </c>
      <c r="G165" s="61" t="s">
        <v>191</v>
      </c>
      <c r="H165" s="94"/>
      <c r="I165" s="91">
        <f>FT!Q101</f>
        <v>0</v>
      </c>
      <c r="J165" s="79">
        <v>0.0</v>
      </c>
      <c r="K165" s="65">
        <f>FT!P101</f>
        <v>0</v>
      </c>
      <c r="L165" s="72">
        <v>0.0</v>
      </c>
      <c r="M165" s="72">
        <v>0.0</v>
      </c>
      <c r="N165" s="72">
        <v>0.0</v>
      </c>
      <c r="O165" s="72">
        <v>0.0</v>
      </c>
      <c r="P165" s="89">
        <v>0.0</v>
      </c>
      <c r="Q165" s="89">
        <v>0.0</v>
      </c>
      <c r="R165" s="89">
        <v>0.0</v>
      </c>
      <c r="S165" s="89">
        <v>0.0</v>
      </c>
      <c r="T165" s="89">
        <v>0.0</v>
      </c>
      <c r="U165" s="89">
        <v>0.0</v>
      </c>
      <c r="V165" s="89">
        <v>0.0</v>
      </c>
      <c r="W165" s="89">
        <v>0.0</v>
      </c>
      <c r="X165" s="89">
        <v>0.0</v>
      </c>
      <c r="Y165" s="89">
        <v>0.0</v>
      </c>
      <c r="Z165" s="89">
        <v>0.0</v>
      </c>
      <c r="AA165" s="89">
        <v>0.0</v>
      </c>
      <c r="AB165" s="29">
        <v>0.0</v>
      </c>
      <c r="AC165" s="29">
        <v>0.0</v>
      </c>
      <c r="AD165" s="29">
        <v>0.0</v>
      </c>
      <c r="AE165" s="29">
        <v>0.0</v>
      </c>
      <c r="AF165" s="29">
        <v>0.0</v>
      </c>
      <c r="AG165" s="29">
        <v>0.0</v>
      </c>
      <c r="AH165" s="29">
        <v>0.0</v>
      </c>
      <c r="AI165" s="29">
        <v>0.0</v>
      </c>
      <c r="AJ165" s="29">
        <v>0.0</v>
      </c>
      <c r="AK165" s="29">
        <v>0.0</v>
      </c>
      <c r="AL165" s="29">
        <v>0.0</v>
      </c>
      <c r="AM165" s="29">
        <v>0.0</v>
      </c>
      <c r="AN165" s="29">
        <v>0.0</v>
      </c>
      <c r="AO165" s="29">
        <v>0.0</v>
      </c>
      <c r="AP165" s="29">
        <v>0.0</v>
      </c>
      <c r="AQ165" s="29">
        <v>0.0</v>
      </c>
      <c r="AR165" s="29">
        <v>0.0</v>
      </c>
      <c r="AS165" s="29">
        <v>0.0</v>
      </c>
      <c r="AT165" s="29">
        <v>0.0</v>
      </c>
      <c r="AU165" s="29">
        <v>0.0</v>
      </c>
      <c r="AV165" s="29">
        <v>0.0</v>
      </c>
      <c r="AW165" s="29">
        <v>0.0</v>
      </c>
      <c r="AX165" s="29">
        <v>0.0</v>
      </c>
      <c r="AY165" s="29">
        <v>0.0</v>
      </c>
      <c r="AZ165" s="3"/>
      <c r="BA165" s="3"/>
    </row>
    <row r="166">
      <c r="C166" s="50" t="s">
        <v>190</v>
      </c>
      <c r="D166" s="9" t="str">
        <f>FT!F102</f>
        <v>1x US Full page ROP</v>
      </c>
      <c r="E166" s="72"/>
      <c r="F166" s="18" t="str">
        <f>FT!I102</f>
        <v>Full Page Broadsheet</v>
      </c>
      <c r="G166" s="61" t="s">
        <v>192</v>
      </c>
      <c r="H166" s="94"/>
      <c r="I166" s="91">
        <f>FT!Q102</f>
        <v>0</v>
      </c>
      <c r="J166" s="79">
        <v>0.0</v>
      </c>
      <c r="K166" s="65">
        <f>FT!P102</f>
        <v>0</v>
      </c>
      <c r="L166" s="72">
        <v>0.0</v>
      </c>
      <c r="M166" s="72">
        <v>0.0</v>
      </c>
      <c r="N166" s="72">
        <v>0.0</v>
      </c>
      <c r="O166" s="72">
        <v>0.0</v>
      </c>
      <c r="P166" s="89">
        <v>0.0</v>
      </c>
      <c r="Q166" s="89">
        <v>0.0</v>
      </c>
      <c r="R166" s="89">
        <v>0.0</v>
      </c>
      <c r="S166" s="89">
        <v>0.0</v>
      </c>
      <c r="T166" s="89">
        <v>0.0</v>
      </c>
      <c r="U166" s="89">
        <v>0.0</v>
      </c>
      <c r="V166" s="89">
        <v>0.0</v>
      </c>
      <c r="W166" s="89">
        <v>0.0</v>
      </c>
      <c r="X166" s="89">
        <v>0.0</v>
      </c>
      <c r="Y166" s="89">
        <v>0.0</v>
      </c>
      <c r="Z166" s="89">
        <v>0.0</v>
      </c>
      <c r="AA166" s="89">
        <v>0.0</v>
      </c>
      <c r="AB166" s="29">
        <v>0.0</v>
      </c>
      <c r="AC166" s="29">
        <v>0.0</v>
      </c>
      <c r="AD166" s="29">
        <v>0.0</v>
      </c>
      <c r="AE166" s="29">
        <v>0.0</v>
      </c>
      <c r="AF166" s="29">
        <v>0.0</v>
      </c>
      <c r="AG166" s="29">
        <v>0.0</v>
      </c>
      <c r="AH166" s="29">
        <v>0.0</v>
      </c>
      <c r="AI166" s="29">
        <v>0.0</v>
      </c>
      <c r="AJ166" s="29">
        <v>0.0</v>
      </c>
      <c r="AK166" s="29">
        <v>0.0</v>
      </c>
      <c r="AL166" s="29">
        <v>0.0</v>
      </c>
      <c r="AM166" s="29">
        <v>0.0</v>
      </c>
      <c r="AN166" s="29">
        <v>0.0</v>
      </c>
      <c r="AO166" s="29">
        <v>0.0</v>
      </c>
      <c r="AP166" s="29">
        <v>0.0</v>
      </c>
      <c r="AQ166" s="29">
        <v>0.0</v>
      </c>
      <c r="AR166" s="29">
        <v>0.0</v>
      </c>
      <c r="AS166" s="29">
        <v>0.0</v>
      </c>
      <c r="AT166" s="29">
        <v>0.0</v>
      </c>
      <c r="AU166" s="29">
        <v>0.0</v>
      </c>
      <c r="AV166" s="29">
        <v>0.0</v>
      </c>
      <c r="AW166" s="29">
        <v>0.0</v>
      </c>
      <c r="AX166" s="29">
        <v>0.0</v>
      </c>
      <c r="AY166" s="29">
        <v>0.0</v>
      </c>
      <c r="AZ166" s="3"/>
      <c r="BA166" s="3"/>
    </row>
    <row r="167">
      <c r="C167" s="50" t="s">
        <v>190</v>
      </c>
      <c r="D167" s="9" t="str">
        <f>FT!F103</f>
        <v>Multi Question Custom Study</v>
      </c>
      <c r="E167" s="72"/>
      <c r="F167" s="74" t="str">
        <f>FT!I103</f>
        <v/>
      </c>
      <c r="G167" s="61" t="s">
        <v>193</v>
      </c>
      <c r="H167" s="95"/>
      <c r="I167" s="91">
        <f>FT!Q103</f>
        <v>0</v>
      </c>
      <c r="J167" s="93">
        <v>0.0</v>
      </c>
      <c r="K167" s="65">
        <f>FT!P103</f>
        <v>0</v>
      </c>
      <c r="L167" s="72">
        <v>0.0</v>
      </c>
      <c r="M167" s="72">
        <v>0.0</v>
      </c>
      <c r="N167" s="72">
        <v>0.0</v>
      </c>
      <c r="O167" s="72">
        <v>0.0</v>
      </c>
      <c r="P167" s="89">
        <v>0.0</v>
      </c>
      <c r="Q167" s="89">
        <v>0.0</v>
      </c>
      <c r="R167" s="89">
        <v>0.0</v>
      </c>
      <c r="S167" s="89">
        <v>0.0</v>
      </c>
      <c r="T167" s="89">
        <v>0.0</v>
      </c>
      <c r="U167" s="89">
        <v>0.0</v>
      </c>
      <c r="V167" s="89">
        <v>0.0</v>
      </c>
      <c r="W167" s="89">
        <v>0.0</v>
      </c>
      <c r="X167" s="89">
        <v>0.0</v>
      </c>
      <c r="Y167" s="89">
        <v>0.0</v>
      </c>
      <c r="Z167" s="89">
        <v>0.0</v>
      </c>
      <c r="AA167" s="89">
        <v>0.0</v>
      </c>
      <c r="AB167" s="29">
        <v>0.0</v>
      </c>
      <c r="AC167" s="29">
        <v>0.0</v>
      </c>
      <c r="AD167" s="29">
        <v>0.0</v>
      </c>
      <c r="AE167" s="29">
        <v>0.0</v>
      </c>
      <c r="AF167" s="29">
        <v>0.0</v>
      </c>
      <c r="AG167" s="29">
        <v>0.0</v>
      </c>
      <c r="AH167" s="29">
        <v>0.0</v>
      </c>
      <c r="AI167" s="29">
        <v>0.0</v>
      </c>
      <c r="AJ167" s="29">
        <v>0.0</v>
      </c>
      <c r="AK167" s="29">
        <v>0.0</v>
      </c>
      <c r="AL167" s="29">
        <v>0.0</v>
      </c>
      <c r="AM167" s="29">
        <v>0.0</v>
      </c>
      <c r="AN167" s="29">
        <v>0.0</v>
      </c>
      <c r="AO167" s="29">
        <v>0.0</v>
      </c>
      <c r="AP167" s="29">
        <v>0.0</v>
      </c>
      <c r="AQ167" s="29">
        <v>0.0</v>
      </c>
      <c r="AR167" s="29">
        <v>0.0</v>
      </c>
      <c r="AS167" s="29">
        <v>0.0</v>
      </c>
      <c r="AT167" s="29">
        <v>0.0</v>
      </c>
      <c r="AU167" s="29">
        <v>0.0</v>
      </c>
      <c r="AV167" s="29">
        <v>0.0</v>
      </c>
      <c r="AW167" s="29">
        <v>0.0</v>
      </c>
      <c r="AX167" s="29">
        <v>0.0</v>
      </c>
      <c r="AY167" s="29">
        <v>0.0</v>
      </c>
      <c r="AZ167" s="3"/>
      <c r="BA167" s="3"/>
    </row>
    <row r="168">
      <c r="C168" s="35" t="s">
        <v>49</v>
      </c>
      <c r="D168" s="36"/>
      <c r="E168" s="36"/>
      <c r="F168" s="36"/>
      <c r="G168" s="37"/>
      <c r="H168" s="36"/>
      <c r="I168" s="76">
        <f t="shared" ref="I168:J168" si="303">SUM(I163:I167)</f>
        <v>0</v>
      </c>
      <c r="J168" s="48">
        <f t="shared" si="303"/>
        <v>830523</v>
      </c>
      <c r="K168" s="40"/>
      <c r="L168" s="36">
        <f>SUM(L163:L167)</f>
        <v>249</v>
      </c>
      <c r="M168" s="36"/>
      <c r="N168" s="41"/>
      <c r="O168" s="36"/>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5"/>
      <c r="BA168" s="3"/>
    </row>
    <row r="169">
      <c r="G169" s="1"/>
      <c r="J169" s="32">
        <f>J168+J162+J152+J142+J132+J122</f>
        <v>5501126.036</v>
      </c>
      <c r="K169" s="2"/>
      <c r="L169" s="21">
        <f>L168+L162+L152+L142+L132+L122</f>
        <v>4452.536696</v>
      </c>
      <c r="M169" s="18">
        <f>L169/J169</f>
        <v>0.0008093864179</v>
      </c>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row>
    <row r="170">
      <c r="G170" s="1"/>
      <c r="K170" s="2"/>
      <c r="P170" s="5" t="s">
        <v>1</v>
      </c>
      <c r="Q170" s="5"/>
      <c r="R170" s="5"/>
      <c r="S170" s="5"/>
      <c r="T170" s="5"/>
      <c r="U170" s="5"/>
      <c r="V170" s="5"/>
      <c r="W170" s="5"/>
      <c r="X170" s="5"/>
      <c r="Y170" s="5"/>
      <c r="Z170" s="5"/>
      <c r="AA170" s="5"/>
      <c r="AB170" s="6" t="s">
        <v>2</v>
      </c>
      <c r="AN170" s="7" t="s">
        <v>3</v>
      </c>
      <c r="AZ170" s="3"/>
      <c r="BA170" s="3"/>
    </row>
    <row r="171">
      <c r="B171" s="10" t="s">
        <v>4</v>
      </c>
      <c r="C171" s="10" t="s">
        <v>5</v>
      </c>
      <c r="D171" s="10" t="s">
        <v>6</v>
      </c>
      <c r="E171" s="10" t="s">
        <v>7</v>
      </c>
      <c r="F171" s="10" t="s">
        <v>8</v>
      </c>
      <c r="G171" s="11" t="s">
        <v>9</v>
      </c>
      <c r="H171" s="10" t="s">
        <v>10</v>
      </c>
      <c r="I171" s="10" t="s">
        <v>11</v>
      </c>
      <c r="J171" s="10" t="s">
        <v>12</v>
      </c>
      <c r="K171" s="12" t="s">
        <v>13</v>
      </c>
      <c r="L171" s="10" t="s">
        <v>3</v>
      </c>
      <c r="M171" s="10" t="s">
        <v>14</v>
      </c>
      <c r="N171" s="10" t="s">
        <v>15</v>
      </c>
      <c r="O171" s="13" t="s">
        <v>16</v>
      </c>
      <c r="P171" s="14" t="s">
        <v>17</v>
      </c>
      <c r="Q171" s="14" t="s">
        <v>18</v>
      </c>
      <c r="R171" s="14" t="s">
        <v>19</v>
      </c>
      <c r="S171" s="14" t="s">
        <v>20</v>
      </c>
      <c r="T171" s="14" t="s">
        <v>21</v>
      </c>
      <c r="U171" s="14" t="s">
        <v>22</v>
      </c>
      <c r="V171" s="14" t="s">
        <v>23</v>
      </c>
      <c r="W171" s="14" t="s">
        <v>24</v>
      </c>
      <c r="X171" s="14" t="s">
        <v>25</v>
      </c>
      <c r="Y171" s="14" t="s">
        <v>26</v>
      </c>
      <c r="Z171" s="14" t="s">
        <v>27</v>
      </c>
      <c r="AA171" s="14" t="s">
        <v>28</v>
      </c>
      <c r="AB171" s="14" t="s">
        <v>17</v>
      </c>
      <c r="AC171" s="14" t="s">
        <v>18</v>
      </c>
      <c r="AD171" s="14" t="s">
        <v>19</v>
      </c>
      <c r="AE171" s="14" t="s">
        <v>20</v>
      </c>
      <c r="AF171" s="14" t="s">
        <v>21</v>
      </c>
      <c r="AG171" s="14" t="s">
        <v>22</v>
      </c>
      <c r="AH171" s="14" t="s">
        <v>23</v>
      </c>
      <c r="AI171" s="14" t="s">
        <v>24</v>
      </c>
      <c r="AJ171" s="14" t="s">
        <v>25</v>
      </c>
      <c r="AK171" s="14" t="s">
        <v>26</v>
      </c>
      <c r="AL171" s="14" t="s">
        <v>27</v>
      </c>
      <c r="AM171" s="14" t="s">
        <v>28</v>
      </c>
      <c r="AN171" s="14" t="s">
        <v>17</v>
      </c>
      <c r="AO171" s="14" t="s">
        <v>18</v>
      </c>
      <c r="AP171" s="14" t="s">
        <v>19</v>
      </c>
      <c r="AQ171" s="14" t="s">
        <v>20</v>
      </c>
      <c r="AR171" s="14" t="s">
        <v>21</v>
      </c>
      <c r="AS171" s="14" t="s">
        <v>22</v>
      </c>
      <c r="AT171" s="14" t="s">
        <v>23</v>
      </c>
      <c r="AU171" s="14" t="s">
        <v>24</v>
      </c>
      <c r="AV171" s="14" t="s">
        <v>25</v>
      </c>
      <c r="AW171" s="14" t="s">
        <v>26</v>
      </c>
      <c r="AX171" s="14" t="s">
        <v>27</v>
      </c>
      <c r="AY171" s="14" t="s">
        <v>28</v>
      </c>
      <c r="AZ171" s="3"/>
      <c r="BA171" s="3"/>
    </row>
    <row r="172">
      <c r="B172" s="16" t="s">
        <v>194</v>
      </c>
      <c r="C172" s="50" t="s">
        <v>195</v>
      </c>
      <c r="D172" s="96" t="s">
        <v>196</v>
      </c>
      <c r="E172" s="4" t="s">
        <v>41</v>
      </c>
      <c r="F172" s="97" t="s">
        <v>197</v>
      </c>
      <c r="G172" s="61" t="s">
        <v>198</v>
      </c>
      <c r="H172" s="75" t="s">
        <v>199</v>
      </c>
      <c r="I172" s="63">
        <f t="shared" ref="I172:I181" si="306">sum(Q172:AA172)+P172</f>
        <v>14230.1815</v>
      </c>
      <c r="J172" s="64">
        <f>sum(AB172:AM172)</f>
        <v>3934212.823</v>
      </c>
      <c r="K172" s="98">
        <f>'Wall Street Journal'!R23</f>
        <v>55</v>
      </c>
      <c r="L172" s="64">
        <f>sum(AN172:AY172)</f>
        <v>3172.613891</v>
      </c>
      <c r="M172" s="99">
        <v>8.0E-4</v>
      </c>
      <c r="N172" s="23">
        <v>0.75</v>
      </c>
      <c r="O172" s="24">
        <f>('Wall Street Journal'!AA23+'Wall Street Journal'!AA31+'Wall Street Journal'!AA36+'Wall Street Journal'!AA41+'Wall Street Journal'!AA49+'Wall Street Journal'!AA54+'Wall Street Journal'!AA59+'Wall Street Journal'!AA66+'Wall Street Journal'!AA71+'Wall Street Journal'!AA79+'Wall Street Journal'!AA86)/11</f>
        <v>1180203</v>
      </c>
      <c r="P172" s="100">
        <f>31784.36/4</f>
        <v>7946.09</v>
      </c>
      <c r="Q172" s="100">
        <f>('Wall Street Journal'!S23)/4</f>
        <v>6284.0915</v>
      </c>
      <c r="R172" s="100">
        <v>0.0</v>
      </c>
      <c r="S172" s="100">
        <v>0.0</v>
      </c>
      <c r="T172" s="100">
        <v>0.0</v>
      </c>
      <c r="U172" s="100">
        <v>0.0</v>
      </c>
      <c r="V172" s="100">
        <v>0.0</v>
      </c>
      <c r="W172" s="100">
        <v>0.0</v>
      </c>
      <c r="X172" s="100">
        <v>0.0</v>
      </c>
      <c r="Y172" s="100">
        <v>0.0</v>
      </c>
      <c r="Z172" s="100">
        <v>0.0</v>
      </c>
      <c r="AA172" s="100">
        <v>0.0</v>
      </c>
      <c r="AB172" s="29">
        <f>577897/4</f>
        <v>144474.25</v>
      </c>
      <c r="AC172" s="30">
        <f>('Wall Street Journal'!O31)/4</f>
        <v>114256.2091</v>
      </c>
      <c r="AD172" s="101">
        <v>0.0</v>
      </c>
      <c r="AE172" s="29">
        <v>286915.0</v>
      </c>
      <c r="AF172" s="30">
        <f>'Wall Street Journal'!O49</f>
        <v>457025</v>
      </c>
      <c r="AG172" s="30">
        <f>'Wall Street Journal'!O54</f>
        <v>457025</v>
      </c>
      <c r="AH172" s="30">
        <f>'Wall Street Journal'!O59</f>
        <v>457024.8364</v>
      </c>
      <c r="AI172" s="30">
        <f>'Wall Street Journal'!O66</f>
        <v>457024.8364</v>
      </c>
      <c r="AJ172" s="30">
        <f>'Wall Street Journal'!O71</f>
        <v>457024.8364</v>
      </c>
      <c r="AK172" s="30">
        <f>'Wall Street Journal'!O71</f>
        <v>457024.8364</v>
      </c>
      <c r="AL172" s="30">
        <f>'Wall Street Journal'!O79</f>
        <v>189393.1818</v>
      </c>
      <c r="AM172" s="30">
        <f>'Wall Street Journal'!O86</f>
        <v>457024.8364</v>
      </c>
      <c r="AN172" s="29">
        <f t="shared" ref="AN172:AO172" si="304">462/4</f>
        <v>115.5</v>
      </c>
      <c r="AO172" s="29">
        <f t="shared" si="304"/>
        <v>115.5</v>
      </c>
      <c r="AP172" s="29">
        <v>0.0</v>
      </c>
      <c r="AQ172" s="29">
        <v>230.0</v>
      </c>
      <c r="AR172" s="30">
        <f>'Wall Street Journal'!AI41</f>
        <v>365.6198691</v>
      </c>
      <c r="AS172" s="30">
        <f>'Wall Street Journal'!AI49</f>
        <v>366</v>
      </c>
      <c r="AT172" s="30">
        <f>'Wall Street Journal'!AI54</f>
        <v>366</v>
      </c>
      <c r="AU172" s="30">
        <f>'Wall Street Journal'!AI59</f>
        <v>365.6198691</v>
      </c>
      <c r="AV172" s="30">
        <f>'Wall Street Journal'!AI66</f>
        <v>365.6198691</v>
      </c>
      <c r="AW172" s="30">
        <f>'Wall Street Journal'!AI71</f>
        <v>365.6198691</v>
      </c>
      <c r="AX172" s="30">
        <f>'Wall Street Journal'!AI79</f>
        <v>151.5145455</v>
      </c>
      <c r="AY172" s="30">
        <f>'Wall Street Journal'!AI86</f>
        <v>365.6198691</v>
      </c>
      <c r="AZ172" s="3"/>
      <c r="BA172" s="3"/>
    </row>
    <row r="173">
      <c r="C173" s="50" t="str">
        <f t="shared" ref="C173:D173" si="305">C172</f>
        <v>US &amp; Canada</v>
      </c>
      <c r="D173" s="96" t="str">
        <f t="shared" si="305"/>
        <v>WSJ Subscribers</v>
      </c>
      <c r="E173" s="4" t="s">
        <v>41</v>
      </c>
      <c r="F173" s="96" t="str">
        <f>F172</f>
        <v>Folio</v>
      </c>
      <c r="G173" s="61" t="s">
        <v>200</v>
      </c>
      <c r="H173" s="72" t="s">
        <v>199</v>
      </c>
      <c r="I173" s="63">
        <f t="shared" si="306"/>
        <v>125681.83</v>
      </c>
      <c r="J173" s="72">
        <v>0.0</v>
      </c>
      <c r="K173" s="72">
        <v>0.0</v>
      </c>
      <c r="L173" s="72">
        <v>0.0</v>
      </c>
      <c r="M173" s="99">
        <v>8.0E-4</v>
      </c>
      <c r="N173" s="23">
        <v>0.75</v>
      </c>
      <c r="O173" s="24">
        <f t="shared" ref="O173:O181" si="307">O172</f>
        <v>1180203</v>
      </c>
      <c r="P173" s="102">
        <v>0.0</v>
      </c>
      <c r="Q173" s="102">
        <v>0.0</v>
      </c>
      <c r="R173" s="102">
        <f>'Wall Street Journal'!$S$31/2</f>
        <v>12568.183</v>
      </c>
      <c r="S173" s="102">
        <f>'Wall Street Journal'!$S$31/2</f>
        <v>12568.183</v>
      </c>
      <c r="T173" s="102">
        <f>'Wall Street Journal'!$S$31/2</f>
        <v>12568.183</v>
      </c>
      <c r="U173" s="102">
        <f>'Wall Street Journal'!$S$31/2</f>
        <v>12568.183</v>
      </c>
      <c r="V173" s="102">
        <f>'Wall Street Journal'!$S$31/2</f>
        <v>12568.183</v>
      </c>
      <c r="W173" s="102">
        <f>'Wall Street Journal'!$S$31/2</f>
        <v>12568.183</v>
      </c>
      <c r="X173" s="102">
        <f>'Wall Street Journal'!$S$31/2</f>
        <v>12568.183</v>
      </c>
      <c r="Y173" s="102">
        <f>'Wall Street Journal'!$S$31/2</f>
        <v>12568.183</v>
      </c>
      <c r="Z173" s="102">
        <f>'Wall Street Journal'!$S$31/2</f>
        <v>12568.183</v>
      </c>
      <c r="AA173" s="102">
        <f>'Wall Street Journal'!$S$31/2</f>
        <v>12568.183</v>
      </c>
      <c r="AB173" s="29">
        <v>0.0</v>
      </c>
      <c r="AC173" s="29">
        <v>0.0</v>
      </c>
      <c r="AD173" s="30">
        <f>('Wall Street Journal'!O36)/2</f>
        <v>228512.4182</v>
      </c>
      <c r="AE173" s="29">
        <v>0.0</v>
      </c>
      <c r="AF173" s="29">
        <v>0.0</v>
      </c>
      <c r="AG173" s="29">
        <v>0.0</v>
      </c>
      <c r="AH173" s="29">
        <v>0.0</v>
      </c>
      <c r="AI173" s="29">
        <v>0.0</v>
      </c>
      <c r="AJ173" s="29">
        <v>0.0</v>
      </c>
      <c r="AK173" s="29">
        <v>0.0</v>
      </c>
      <c r="AL173" s="29">
        <v>0.0</v>
      </c>
      <c r="AM173" s="29">
        <v>0.0</v>
      </c>
      <c r="AN173" s="29">
        <v>0.0</v>
      </c>
      <c r="AO173" s="29">
        <v>0.0</v>
      </c>
      <c r="AP173" s="29">
        <f>'Wall Street Journal'!AI31/2</f>
        <v>182.8099345</v>
      </c>
      <c r="AQ173" s="29">
        <v>0.0</v>
      </c>
      <c r="AR173" s="29">
        <v>0.0</v>
      </c>
      <c r="AS173" s="29">
        <v>0.0</v>
      </c>
      <c r="AT173" s="29">
        <v>0.0</v>
      </c>
      <c r="AU173" s="29">
        <v>0.0</v>
      </c>
      <c r="AV173" s="29">
        <v>0.0</v>
      </c>
      <c r="AW173" s="29">
        <v>0.0</v>
      </c>
      <c r="AX173" s="29">
        <v>0.0</v>
      </c>
      <c r="AY173" s="29">
        <v>0.0</v>
      </c>
      <c r="AZ173" s="3"/>
      <c r="BA173" s="3"/>
    </row>
    <row r="174">
      <c r="C174" s="50" t="s">
        <v>195</v>
      </c>
      <c r="D174" s="96" t="s">
        <v>196</v>
      </c>
      <c r="E174" s="4" t="s">
        <v>41</v>
      </c>
      <c r="F174" s="97" t="s">
        <v>160</v>
      </c>
      <c r="G174" s="61" t="s">
        <v>201</v>
      </c>
      <c r="H174" s="72" t="s">
        <v>199</v>
      </c>
      <c r="I174" s="63">
        <f t="shared" si="306"/>
        <v>51934.7305</v>
      </c>
      <c r="J174" s="72">
        <v>0.0</v>
      </c>
      <c r="K174" s="72">
        <v>0.0</v>
      </c>
      <c r="L174" s="72">
        <v>0.0</v>
      </c>
      <c r="M174" s="99">
        <v>8.0E-4</v>
      </c>
      <c r="N174" s="23">
        <v>0.75</v>
      </c>
      <c r="O174" s="24">
        <f t="shared" si="307"/>
        <v>1180203</v>
      </c>
      <c r="P174" s="102">
        <f t="shared" ref="P174:P176" si="309">31784.36/4</f>
        <v>7946.09</v>
      </c>
      <c r="Q174" s="102">
        <f>('Wall Street Journal'!S23)/4</f>
        <v>6284.0915</v>
      </c>
      <c r="R174" s="100">
        <v>0.0</v>
      </c>
      <c r="S174" s="102">
        <f>('Wall Street Journal'!$S$31/2)/3</f>
        <v>4189.394333</v>
      </c>
      <c r="T174" s="102">
        <f>('Wall Street Journal'!$S$31/2)/3</f>
        <v>4189.394333</v>
      </c>
      <c r="U174" s="102">
        <f>('Wall Street Journal'!$S$31/2)/3</f>
        <v>4189.394333</v>
      </c>
      <c r="V174" s="102">
        <f>('Wall Street Journal'!$S$31/2)/3</f>
        <v>4189.394333</v>
      </c>
      <c r="W174" s="102">
        <f>('Wall Street Journal'!$S$31/2)/3</f>
        <v>4189.394333</v>
      </c>
      <c r="X174" s="102">
        <f>('Wall Street Journal'!$S$31/2)/3</f>
        <v>4189.394333</v>
      </c>
      <c r="Y174" s="102">
        <f>('Wall Street Journal'!$S$31/2)/3</f>
        <v>4189.394333</v>
      </c>
      <c r="Z174" s="102">
        <f>('Wall Street Journal'!$S$31/2)/3</f>
        <v>4189.394333</v>
      </c>
      <c r="AA174" s="102">
        <f>('Wall Street Journal'!$S$31/2)/3</f>
        <v>4189.394333</v>
      </c>
      <c r="AB174" s="29">
        <f t="shared" ref="AB174:AB176" si="310">577897/4</f>
        <v>144474.25</v>
      </c>
      <c r="AC174" s="30">
        <f>('Wall Street Journal'!O31)/4</f>
        <v>114256.2091</v>
      </c>
      <c r="AD174" s="29">
        <v>0.0</v>
      </c>
      <c r="AE174" s="29">
        <f t="shared" ref="AE174:AE176" si="311">286915/3</f>
        <v>95638.33333</v>
      </c>
      <c r="AF174" s="29">
        <v>0.0</v>
      </c>
      <c r="AG174" s="29">
        <v>0.0</v>
      </c>
      <c r="AH174" s="29">
        <v>0.0</v>
      </c>
      <c r="AI174" s="29">
        <v>0.0</v>
      </c>
      <c r="AJ174" s="29">
        <v>0.0</v>
      </c>
      <c r="AK174" s="29">
        <v>0.0</v>
      </c>
      <c r="AL174" s="29">
        <v>0.0</v>
      </c>
      <c r="AM174" s="29">
        <v>0.0</v>
      </c>
      <c r="AN174" s="29">
        <f t="shared" ref="AN174:AO174" si="308">462/4</f>
        <v>115.5</v>
      </c>
      <c r="AO174" s="29">
        <f t="shared" si="308"/>
        <v>115.5</v>
      </c>
      <c r="AP174" s="29">
        <v>0.0</v>
      </c>
      <c r="AQ174" s="29">
        <v>75.0</v>
      </c>
      <c r="AR174" s="29">
        <v>0.0</v>
      </c>
      <c r="AS174" s="29">
        <v>0.0</v>
      </c>
      <c r="AT174" s="29">
        <v>0.0</v>
      </c>
      <c r="AU174" s="29">
        <v>0.0</v>
      </c>
      <c r="AV174" s="29">
        <v>0.0</v>
      </c>
      <c r="AW174" s="29">
        <v>0.0</v>
      </c>
      <c r="AX174" s="29">
        <v>0.0</v>
      </c>
      <c r="AY174" s="29">
        <v>0.0</v>
      </c>
      <c r="AZ174" s="3"/>
      <c r="BA174" s="3"/>
    </row>
    <row r="175">
      <c r="C175" s="50" t="s">
        <v>195</v>
      </c>
      <c r="D175" s="96" t="s">
        <v>196</v>
      </c>
      <c r="E175" s="4" t="s">
        <v>41</v>
      </c>
      <c r="F175" s="97" t="s">
        <v>159</v>
      </c>
      <c r="G175" s="61" t="s">
        <v>202</v>
      </c>
      <c r="H175" s="72" t="s">
        <v>199</v>
      </c>
      <c r="I175" s="63">
        <f t="shared" si="306"/>
        <v>51934.7305</v>
      </c>
      <c r="J175" s="72">
        <v>0.0</v>
      </c>
      <c r="K175" s="72">
        <v>0.0</v>
      </c>
      <c r="L175" s="72">
        <v>0.0</v>
      </c>
      <c r="M175" s="99">
        <v>8.0E-4</v>
      </c>
      <c r="N175" s="23">
        <v>0.75</v>
      </c>
      <c r="O175" s="24">
        <f t="shared" si="307"/>
        <v>1180203</v>
      </c>
      <c r="P175" s="102">
        <f t="shared" si="309"/>
        <v>7946.09</v>
      </c>
      <c r="Q175" s="102">
        <f>('Wall Street Journal'!S23)/4</f>
        <v>6284.0915</v>
      </c>
      <c r="R175" s="100">
        <v>0.0</v>
      </c>
      <c r="S175" s="102">
        <f>('Wall Street Journal'!$S$31/2)/3</f>
        <v>4189.394333</v>
      </c>
      <c r="T175" s="102">
        <f>('Wall Street Journal'!$S$31/2)/3</f>
        <v>4189.394333</v>
      </c>
      <c r="U175" s="102">
        <f>('Wall Street Journal'!$S$31/2)/3</f>
        <v>4189.394333</v>
      </c>
      <c r="V175" s="102">
        <f>('Wall Street Journal'!$S$31/2)/3</f>
        <v>4189.394333</v>
      </c>
      <c r="W175" s="102">
        <f>('Wall Street Journal'!$S$31/2)/3</f>
        <v>4189.394333</v>
      </c>
      <c r="X175" s="102">
        <f>('Wall Street Journal'!$S$31/2)/3</f>
        <v>4189.394333</v>
      </c>
      <c r="Y175" s="102">
        <f>('Wall Street Journal'!$S$31/2)/3</f>
        <v>4189.394333</v>
      </c>
      <c r="Z175" s="102">
        <f>('Wall Street Journal'!$S$31/2)/3</f>
        <v>4189.394333</v>
      </c>
      <c r="AA175" s="102">
        <f>('Wall Street Journal'!$S$31/2)/3</f>
        <v>4189.394333</v>
      </c>
      <c r="AB175" s="29">
        <f t="shared" si="310"/>
        <v>144474.25</v>
      </c>
      <c r="AC175" s="30">
        <f>('Wall Street Journal'!O31)/4</f>
        <v>114256.2091</v>
      </c>
      <c r="AD175" s="29">
        <v>0.0</v>
      </c>
      <c r="AE175" s="29">
        <f t="shared" si="311"/>
        <v>95638.33333</v>
      </c>
      <c r="AF175" s="29">
        <v>0.0</v>
      </c>
      <c r="AG175" s="29">
        <v>0.0</v>
      </c>
      <c r="AH175" s="29">
        <v>0.0</v>
      </c>
      <c r="AI175" s="29">
        <v>0.0</v>
      </c>
      <c r="AJ175" s="29">
        <v>0.0</v>
      </c>
      <c r="AK175" s="29">
        <v>0.0</v>
      </c>
      <c r="AL175" s="29">
        <v>0.0</v>
      </c>
      <c r="AM175" s="29">
        <v>0.0</v>
      </c>
      <c r="AN175" s="29">
        <f t="shared" ref="AN175:AO175" si="312">462/4</f>
        <v>115.5</v>
      </c>
      <c r="AO175" s="29">
        <f t="shared" si="312"/>
        <v>115.5</v>
      </c>
      <c r="AP175" s="29">
        <v>0.0</v>
      </c>
      <c r="AQ175" s="29">
        <v>75.0</v>
      </c>
      <c r="AR175" s="29">
        <v>0.0</v>
      </c>
      <c r="AS175" s="29">
        <v>0.0</v>
      </c>
      <c r="AT175" s="29">
        <v>0.0</v>
      </c>
      <c r="AU175" s="29">
        <v>0.0</v>
      </c>
      <c r="AV175" s="29">
        <v>0.0</v>
      </c>
      <c r="AW175" s="29">
        <v>0.0</v>
      </c>
      <c r="AX175" s="29">
        <v>0.0</v>
      </c>
      <c r="AY175" s="29">
        <v>0.0</v>
      </c>
      <c r="AZ175" s="3"/>
      <c r="BA175" s="3"/>
    </row>
    <row r="176">
      <c r="C176" s="50" t="s">
        <v>195</v>
      </c>
      <c r="D176" s="96" t="s">
        <v>196</v>
      </c>
      <c r="E176" s="4" t="s">
        <v>41</v>
      </c>
      <c r="F176" s="97" t="s">
        <v>157</v>
      </c>
      <c r="G176" s="61" t="s">
        <v>203</v>
      </c>
      <c r="H176" s="72" t="s">
        <v>199</v>
      </c>
      <c r="I176" s="63">
        <f t="shared" si="306"/>
        <v>64502.9135</v>
      </c>
      <c r="J176" s="72">
        <v>0.0</v>
      </c>
      <c r="K176" s="72">
        <v>0.0</v>
      </c>
      <c r="L176" s="72">
        <v>0.0</v>
      </c>
      <c r="M176" s="99">
        <v>8.0E-4</v>
      </c>
      <c r="N176" s="23">
        <v>0.75</v>
      </c>
      <c r="O176" s="24">
        <f t="shared" si="307"/>
        <v>1180203</v>
      </c>
      <c r="P176" s="102">
        <f t="shared" si="309"/>
        <v>7946.09</v>
      </c>
      <c r="Q176" s="102">
        <f>('Wall Street Journal'!S23)/4</f>
        <v>6284.0915</v>
      </c>
      <c r="R176" s="102">
        <f>'Wall Street Journal'!$S$31/2</f>
        <v>12568.183</v>
      </c>
      <c r="S176" s="102">
        <f>('Wall Street Journal'!$S$31/2)/3</f>
        <v>4189.394333</v>
      </c>
      <c r="T176" s="102">
        <f>('Wall Street Journal'!$S$31/2)/3</f>
        <v>4189.394333</v>
      </c>
      <c r="U176" s="102">
        <f>('Wall Street Journal'!$S$31/2)/3</f>
        <v>4189.394333</v>
      </c>
      <c r="V176" s="102">
        <f>('Wall Street Journal'!$S$31/2)/3</f>
        <v>4189.394333</v>
      </c>
      <c r="W176" s="102">
        <f>('Wall Street Journal'!$S$31/2)/3</f>
        <v>4189.394333</v>
      </c>
      <c r="X176" s="102">
        <f>('Wall Street Journal'!$S$31/2)/3</f>
        <v>4189.394333</v>
      </c>
      <c r="Y176" s="102">
        <f>('Wall Street Journal'!$S$31/2)/3</f>
        <v>4189.394333</v>
      </c>
      <c r="Z176" s="102">
        <f>('Wall Street Journal'!$S$31/2)/3</f>
        <v>4189.394333</v>
      </c>
      <c r="AA176" s="102">
        <f>('Wall Street Journal'!$S$31/2)/3</f>
        <v>4189.394333</v>
      </c>
      <c r="AB176" s="29">
        <f t="shared" si="310"/>
        <v>144474.25</v>
      </c>
      <c r="AC176" s="30">
        <f>('Wall Street Journal'!O31)/4</f>
        <v>114256.2091</v>
      </c>
      <c r="AD176" s="30">
        <f>('Wall Street Journal'!O36)/2</f>
        <v>228512.4182</v>
      </c>
      <c r="AE176" s="29">
        <f t="shared" si="311"/>
        <v>95638.33333</v>
      </c>
      <c r="AF176" s="29">
        <v>0.0</v>
      </c>
      <c r="AG176" s="29">
        <v>0.0</v>
      </c>
      <c r="AH176" s="29">
        <v>0.0</v>
      </c>
      <c r="AI176" s="29">
        <v>0.0</v>
      </c>
      <c r="AJ176" s="29">
        <v>0.0</v>
      </c>
      <c r="AK176" s="29">
        <v>0.0</v>
      </c>
      <c r="AL176" s="29">
        <v>0.0</v>
      </c>
      <c r="AM176" s="29">
        <v>0.0</v>
      </c>
      <c r="AN176" s="29">
        <f t="shared" ref="AN176:AO176" si="313">462/4</f>
        <v>115.5</v>
      </c>
      <c r="AO176" s="29">
        <f t="shared" si="313"/>
        <v>115.5</v>
      </c>
      <c r="AP176" s="29">
        <f>'Wall Street Journal'!AI31/2</f>
        <v>182.8099345</v>
      </c>
      <c r="AQ176" s="29">
        <v>80.0</v>
      </c>
      <c r="AR176" s="29">
        <v>0.0</v>
      </c>
      <c r="AS176" s="29">
        <v>0.0</v>
      </c>
      <c r="AT176" s="29">
        <v>0.0</v>
      </c>
      <c r="AU176" s="29">
        <v>0.0</v>
      </c>
      <c r="AV176" s="29">
        <v>0.0</v>
      </c>
      <c r="AW176" s="29">
        <v>0.0</v>
      </c>
      <c r="AX176" s="29">
        <v>0.0</v>
      </c>
      <c r="AY176" s="29">
        <v>0.0</v>
      </c>
      <c r="AZ176" s="3"/>
      <c r="BA176" s="3"/>
    </row>
    <row r="177">
      <c r="A177" s="4">
        <v>61.0</v>
      </c>
      <c r="C177" s="50" t="s">
        <v>195</v>
      </c>
      <c r="D177" s="61" t="s">
        <v>204</v>
      </c>
      <c r="E177" s="4" t="s">
        <v>30</v>
      </c>
      <c r="F177" s="97" t="s">
        <v>197</v>
      </c>
      <c r="G177" s="61" t="s">
        <v>205</v>
      </c>
      <c r="H177" s="75" t="s">
        <v>206</v>
      </c>
      <c r="I177" s="63">
        <f t="shared" si="306"/>
        <v>64205.43191</v>
      </c>
      <c r="J177" s="64">
        <f>sum(AB177:AM177)</f>
        <v>1692220.217</v>
      </c>
      <c r="K177" s="98">
        <f>'Wall Street Journal'!R25</f>
        <v>66</v>
      </c>
      <c r="L177" s="64">
        <f>sum(AN177:AY177)</f>
        <v>1354.494774</v>
      </c>
      <c r="M177" s="99">
        <v>8.0E-4</v>
      </c>
      <c r="N177" s="23">
        <v>0.75</v>
      </c>
      <c r="O177" s="24">
        <f t="shared" si="307"/>
        <v>1180203</v>
      </c>
      <c r="P177" s="102">
        <f>9776.25/4</f>
        <v>2444.0625</v>
      </c>
      <c r="Q177" s="102">
        <f>('Wall Street Journal'!$S$25)/4</f>
        <v>2856.060982</v>
      </c>
      <c r="R177" s="102">
        <v>0.0</v>
      </c>
      <c r="S177" s="102">
        <f>('Wall Street Journal'!S38)/2</f>
        <v>8212.122</v>
      </c>
      <c r="T177" s="102">
        <f>(('Wall Street Journal'!S43)/2)</f>
        <v>5712.121963</v>
      </c>
      <c r="U177" s="102">
        <f>('Wall Street Journal'!S51)/2</f>
        <v>8212.12</v>
      </c>
      <c r="V177" s="102">
        <f>(('Wall Street Journal'!S56)/2)</f>
        <v>6712.125</v>
      </c>
      <c r="W177" s="102">
        <f>('Wall Street Journal'!S61)/2</f>
        <v>5712.121963</v>
      </c>
      <c r="X177" s="102">
        <f>('Wall Street Journal'!S68)/2</f>
        <v>6712.123285</v>
      </c>
      <c r="Y177" s="102">
        <f>('Wall Street Journal'!S73)/2</f>
        <v>7212.122857</v>
      </c>
      <c r="Z177" s="102">
        <f>('Wall Street Journal'!S81)/2</f>
        <v>3208.3285</v>
      </c>
      <c r="AA177" s="102">
        <f>('Wall Street Journal'!S88)/2</f>
        <v>7212.122857</v>
      </c>
      <c r="AB177" s="29">
        <f>148125/4</f>
        <v>37031.25</v>
      </c>
      <c r="AC177" s="30">
        <f>('Wall Street Journal'!O25)/4</f>
        <v>43273.65124</v>
      </c>
      <c r="AD177" s="101">
        <v>0.0</v>
      </c>
      <c r="AE177" s="29">
        <v>75758.0</v>
      </c>
      <c r="AF177" s="30">
        <f>'Wall Street Journal'!O43</f>
        <v>173094.6049</v>
      </c>
      <c r="AG177" s="30">
        <f>'Wall Street Journal'!O51</f>
        <v>248852</v>
      </c>
      <c r="AH177" s="30">
        <f>'Wall Street Journal'!O56</f>
        <v>203398</v>
      </c>
      <c r="AI177" s="30">
        <f>'Wall Street Journal'!O61</f>
        <v>173094.6049</v>
      </c>
      <c r="AJ177" s="30">
        <f>'Wall Street Journal'!O68</f>
        <v>203397.6753</v>
      </c>
      <c r="AK177" s="30">
        <f>'Wall Street Journal'!O73</f>
        <v>218549.1775</v>
      </c>
      <c r="AL177" s="30">
        <f>'Wall Street Journal'!O81</f>
        <v>97222.07576</v>
      </c>
      <c r="AM177" s="30">
        <f>'Wall Street Journal'!O88</f>
        <v>218549.1775</v>
      </c>
      <c r="AN177" s="29">
        <f>119/4</f>
        <v>29.75</v>
      </c>
      <c r="AO177" s="30">
        <f>'Wall Street Journal'!AI25/4</f>
        <v>34.61892099</v>
      </c>
      <c r="AP177" s="29">
        <v>0.0</v>
      </c>
      <c r="AQ177" s="29">
        <v>61.0</v>
      </c>
      <c r="AR177" s="30">
        <f>'Wall Street Journal'!AI43</f>
        <v>138.475684</v>
      </c>
      <c r="AS177" s="30">
        <f>'Wall Street Journal'!AI51</f>
        <v>199</v>
      </c>
      <c r="AT177" s="30">
        <f>'Wall Street Journal'!AI56</f>
        <v>163</v>
      </c>
      <c r="AU177" s="30">
        <f>'Wall Street Journal'!AI61</f>
        <v>138.475684</v>
      </c>
      <c r="AV177" s="30">
        <f>'Wall Street Journal'!AI68</f>
        <v>162.7181402</v>
      </c>
      <c r="AW177" s="30">
        <f>'Wall Street Journal'!AI73</f>
        <v>174.839342</v>
      </c>
      <c r="AX177" s="30">
        <f>'Wall Street Journal'!AI81</f>
        <v>77.77766061</v>
      </c>
      <c r="AY177" s="30">
        <f>'Wall Street Journal'!AI88</f>
        <v>174.839342</v>
      </c>
      <c r="AZ177" s="3"/>
      <c r="BA177" s="3"/>
    </row>
    <row r="178">
      <c r="C178" s="50" t="str">
        <f t="shared" ref="C178:D178" si="314">C177</f>
        <v>US &amp; Canada</v>
      </c>
      <c r="D178" s="61" t="str">
        <f t="shared" si="314"/>
        <v>Fortune 500 AND C0Suite/SBDM</v>
      </c>
      <c r="E178" s="4" t="s">
        <v>30</v>
      </c>
      <c r="F178" s="97" t="str">
        <f>F177</f>
        <v>Folio</v>
      </c>
      <c r="G178" s="61" t="s">
        <v>207</v>
      </c>
      <c r="H178" s="72" t="s">
        <v>206</v>
      </c>
      <c r="I178" s="63">
        <f t="shared" si="306"/>
        <v>6712.123285</v>
      </c>
      <c r="J178" s="72">
        <v>0.0</v>
      </c>
      <c r="K178" s="72">
        <v>0.0</v>
      </c>
      <c r="L178" s="72">
        <v>0.0</v>
      </c>
      <c r="M178" s="99">
        <v>8.0E-4</v>
      </c>
      <c r="N178" s="23">
        <v>0.75</v>
      </c>
      <c r="O178" s="24">
        <f t="shared" si="307"/>
        <v>1180203</v>
      </c>
      <c r="P178" s="100">
        <v>0.0</v>
      </c>
      <c r="Q178" s="100">
        <v>0.0</v>
      </c>
      <c r="R178" s="100">
        <f>('Wall Street Journal'!S33)/2</f>
        <v>6712.123285</v>
      </c>
      <c r="S178" s="100">
        <v>0.0</v>
      </c>
      <c r="T178" s="100">
        <v>0.0</v>
      </c>
      <c r="U178" s="100">
        <v>0.0</v>
      </c>
      <c r="V178" s="100">
        <v>0.0</v>
      </c>
      <c r="W178" s="100">
        <v>0.0</v>
      </c>
      <c r="X178" s="100">
        <v>0.0</v>
      </c>
      <c r="Y178" s="100">
        <v>0.0</v>
      </c>
      <c r="Z178" s="100">
        <v>0.0</v>
      </c>
      <c r="AA178" s="100">
        <v>0.0</v>
      </c>
      <c r="AB178" s="29">
        <v>0.0</v>
      </c>
      <c r="AC178" s="29">
        <v>0.0</v>
      </c>
      <c r="AD178" s="30">
        <f>('Wall Street Journal'!O33)/2</f>
        <v>101698.8376</v>
      </c>
      <c r="AE178" s="29">
        <v>0.0</v>
      </c>
      <c r="AF178" s="29">
        <v>0.0</v>
      </c>
      <c r="AG178" s="29">
        <v>0.0</v>
      </c>
      <c r="AH178" s="29">
        <v>0.0</v>
      </c>
      <c r="AI178" s="29">
        <v>0.0</v>
      </c>
      <c r="AJ178" s="29">
        <v>0.0</v>
      </c>
      <c r="AK178" s="29">
        <v>0.0</v>
      </c>
      <c r="AL178" s="29">
        <v>0.0</v>
      </c>
      <c r="AM178" s="29">
        <v>0.0</v>
      </c>
      <c r="AN178" s="29">
        <v>0.0</v>
      </c>
      <c r="AO178" s="29">
        <v>0.0</v>
      </c>
      <c r="AP178" s="29">
        <f>'Wall Street Journal'!AI33/4</f>
        <v>40.67953506</v>
      </c>
      <c r="AQ178" s="29">
        <v>0.0</v>
      </c>
      <c r="AR178" s="29">
        <v>0.0</v>
      </c>
      <c r="AS178" s="29">
        <v>0.0</v>
      </c>
      <c r="AT178" s="29">
        <v>0.0</v>
      </c>
      <c r="AU178" s="29">
        <v>0.0</v>
      </c>
      <c r="AV178" s="29">
        <v>0.0</v>
      </c>
      <c r="AW178" s="29">
        <v>0.0</v>
      </c>
      <c r="AX178" s="29">
        <v>0.0</v>
      </c>
      <c r="AY178" s="29">
        <v>0.0</v>
      </c>
      <c r="AZ178" s="3"/>
      <c r="BA178" s="3"/>
    </row>
    <row r="179">
      <c r="C179" s="50" t="s">
        <v>195</v>
      </c>
      <c r="D179" s="61" t="s">
        <v>204</v>
      </c>
      <c r="E179" s="4" t="s">
        <v>30</v>
      </c>
      <c r="F179" s="97" t="s">
        <v>160</v>
      </c>
      <c r="G179" s="4" t="s">
        <v>208</v>
      </c>
      <c r="H179" s="72" t="s">
        <v>206</v>
      </c>
      <c r="I179" s="63">
        <f t="shared" si="306"/>
        <v>27172.60072</v>
      </c>
      <c r="J179" s="72">
        <v>0.0</v>
      </c>
      <c r="K179" s="72">
        <v>0.0</v>
      </c>
      <c r="L179" s="72">
        <v>0.0</v>
      </c>
      <c r="M179" s="99">
        <v>8.0E-4</v>
      </c>
      <c r="N179" s="23">
        <v>0.75</v>
      </c>
      <c r="O179" s="24">
        <f t="shared" si="307"/>
        <v>1180203</v>
      </c>
      <c r="P179" s="102">
        <f t="shared" ref="P179:P181" si="315">9776.25/4</f>
        <v>2444.0625</v>
      </c>
      <c r="Q179" s="102">
        <f>('Wall Street Journal'!$S$25)/4</f>
        <v>2856.060982</v>
      </c>
      <c r="R179" s="102">
        <f>(('Wall Street Journal'!S33)/2)/3</f>
        <v>2237.374428</v>
      </c>
      <c r="S179" s="102">
        <f>(('Wall Street Journal'!S38)/2)/3</f>
        <v>2737.374</v>
      </c>
      <c r="T179" s="102">
        <f>(('Wall Street Journal'!S43)/2)/3</f>
        <v>1904.040654</v>
      </c>
      <c r="U179" s="102">
        <f>('Wall Street Journal'!S51/2)/3</f>
        <v>2737.373333</v>
      </c>
      <c r="V179" s="102">
        <f>(('Wall Street Journal'!S56)/2)/3</f>
        <v>2237.375</v>
      </c>
      <c r="W179" s="102">
        <f>('Wall Street Journal'!S61/2)/3</f>
        <v>1904.040654</v>
      </c>
      <c r="X179" s="102">
        <f>('Wall Street Journal'!S68/2)/3</f>
        <v>2237.374428</v>
      </c>
      <c r="Y179" s="102">
        <f>('Wall Street Journal'!S73/2)/3</f>
        <v>2404.040952</v>
      </c>
      <c r="Z179" s="102">
        <f>(('Wall Street Journal'!S81)/2)/3</f>
        <v>1069.442833</v>
      </c>
      <c r="AA179" s="102">
        <f>('Wall Street Journal'!S88/2)/3</f>
        <v>2404.040952</v>
      </c>
      <c r="AB179" s="29">
        <f t="shared" ref="AB179:AB181" si="316">148125/4</f>
        <v>37031.25</v>
      </c>
      <c r="AC179" s="30">
        <f>('Wall Street Journal'!O25)/4</f>
        <v>43273.65124</v>
      </c>
      <c r="AD179" s="30">
        <f>(('Wall Street Journal'!O33)/2)/3</f>
        <v>33899.61255</v>
      </c>
      <c r="AE179" s="29">
        <f t="shared" ref="AE179:AE181" si="317">75758/3</f>
        <v>25252.66667</v>
      </c>
      <c r="AF179" s="29">
        <v>0.0</v>
      </c>
      <c r="AG179" s="29">
        <v>0.0</v>
      </c>
      <c r="AH179" s="29">
        <v>0.0</v>
      </c>
      <c r="AI179" s="29">
        <v>0.0</v>
      </c>
      <c r="AJ179" s="29">
        <v>0.0</v>
      </c>
      <c r="AK179" s="29">
        <v>0.0</v>
      </c>
      <c r="AL179" s="29">
        <v>0.0</v>
      </c>
      <c r="AM179" s="29">
        <v>0.0</v>
      </c>
      <c r="AN179" s="29">
        <f t="shared" ref="AN179:AN181" si="318">119/4</f>
        <v>29.75</v>
      </c>
      <c r="AO179" s="29">
        <f>'Wall Street Journal'!AI25/4</f>
        <v>34.61892099</v>
      </c>
      <c r="AP179" s="29">
        <f>'Wall Street Journal'!AI33/4</f>
        <v>40.67953506</v>
      </c>
      <c r="AQ179" s="29">
        <v>21.0</v>
      </c>
      <c r="AR179" s="29">
        <v>0.0</v>
      </c>
      <c r="AS179" s="29">
        <v>0.0</v>
      </c>
      <c r="AT179" s="29">
        <v>0.0</v>
      </c>
      <c r="AU179" s="29">
        <v>0.0</v>
      </c>
      <c r="AV179" s="29">
        <v>0.0</v>
      </c>
      <c r="AW179" s="29">
        <v>0.0</v>
      </c>
      <c r="AX179" s="29">
        <v>0.0</v>
      </c>
      <c r="AY179" s="29">
        <v>0.0</v>
      </c>
      <c r="AZ179" s="3"/>
      <c r="BA179" s="3"/>
    </row>
    <row r="180">
      <c r="C180" s="50" t="s">
        <v>195</v>
      </c>
      <c r="D180" s="61" t="s">
        <v>204</v>
      </c>
      <c r="E180" s="4" t="s">
        <v>30</v>
      </c>
      <c r="F180" s="97" t="s">
        <v>159</v>
      </c>
      <c r="G180" s="61" t="s">
        <v>209</v>
      </c>
      <c r="H180" s="72" t="s">
        <v>206</v>
      </c>
      <c r="I180" s="63">
        <f t="shared" si="306"/>
        <v>27172.60072</v>
      </c>
      <c r="J180" s="72">
        <v>0.0</v>
      </c>
      <c r="K180" s="72">
        <v>0.0</v>
      </c>
      <c r="L180" s="72">
        <v>0.0</v>
      </c>
      <c r="M180" s="99">
        <v>8.0E-4</v>
      </c>
      <c r="N180" s="23">
        <v>0.75</v>
      </c>
      <c r="O180" s="24">
        <f t="shared" si="307"/>
        <v>1180203</v>
      </c>
      <c r="P180" s="102">
        <f t="shared" si="315"/>
        <v>2444.0625</v>
      </c>
      <c r="Q180" s="102">
        <f>('Wall Street Journal'!$S$25)/4</f>
        <v>2856.060982</v>
      </c>
      <c r="R180" s="102">
        <f>(('Wall Street Journal'!S33)/2)/3</f>
        <v>2237.374428</v>
      </c>
      <c r="S180" s="102">
        <f>(('Wall Street Journal'!S38)/2)/3</f>
        <v>2737.374</v>
      </c>
      <c r="T180" s="102">
        <f>(('Wall Street Journal'!S43)/2)/3</f>
        <v>1904.040654</v>
      </c>
      <c r="U180" s="102">
        <f>('Wall Street Journal'!S51/2)/3</f>
        <v>2737.373333</v>
      </c>
      <c r="V180" s="102">
        <f>(('Wall Street Journal'!S56)/2)/3</f>
        <v>2237.375</v>
      </c>
      <c r="W180" s="102">
        <f>('Wall Street Journal'!S61/2)/3</f>
        <v>1904.040654</v>
      </c>
      <c r="X180" s="102">
        <f>('Wall Street Journal'!S68/2)/3</f>
        <v>2237.374428</v>
      </c>
      <c r="Y180" s="102">
        <f>('Wall Street Journal'!S73/2)/3</f>
        <v>2404.040952</v>
      </c>
      <c r="Z180" s="102">
        <f>(('Wall Street Journal'!S81)/2)/3</f>
        <v>1069.442833</v>
      </c>
      <c r="AA180" s="102">
        <f>('Wall Street Journal'!S88/2)/3</f>
        <v>2404.040952</v>
      </c>
      <c r="AB180" s="29">
        <f t="shared" si="316"/>
        <v>37031.25</v>
      </c>
      <c r="AC180" s="30">
        <f>('Wall Street Journal'!O25)/4</f>
        <v>43273.65124</v>
      </c>
      <c r="AD180" s="30">
        <f>(('Wall Street Journal'!O33)/2)/3</f>
        <v>33899.61255</v>
      </c>
      <c r="AE180" s="29">
        <f t="shared" si="317"/>
        <v>25252.66667</v>
      </c>
      <c r="AF180" s="29">
        <v>0.0</v>
      </c>
      <c r="AG180" s="29">
        <v>0.0</v>
      </c>
      <c r="AH180" s="29">
        <v>0.0</v>
      </c>
      <c r="AI180" s="29">
        <v>0.0</v>
      </c>
      <c r="AJ180" s="29">
        <v>0.0</v>
      </c>
      <c r="AK180" s="29">
        <v>0.0</v>
      </c>
      <c r="AL180" s="29">
        <v>0.0</v>
      </c>
      <c r="AM180" s="29">
        <v>0.0</v>
      </c>
      <c r="AN180" s="29">
        <f t="shared" si="318"/>
        <v>29.75</v>
      </c>
      <c r="AO180" s="29">
        <f>'Wall Street Journal'!AI25/4</f>
        <v>34.61892099</v>
      </c>
      <c r="AP180" s="29">
        <f>'Wall Street Journal'!AI33/4</f>
        <v>40.67953506</v>
      </c>
      <c r="AQ180" s="29">
        <v>20.0</v>
      </c>
      <c r="AR180" s="29">
        <v>0.0</v>
      </c>
      <c r="AS180" s="29">
        <v>0.0</v>
      </c>
      <c r="AT180" s="29">
        <v>0.0</v>
      </c>
      <c r="AU180" s="29">
        <v>0.0</v>
      </c>
      <c r="AV180" s="29">
        <v>0.0</v>
      </c>
      <c r="AW180" s="29">
        <v>0.0</v>
      </c>
      <c r="AX180" s="29">
        <v>0.0</v>
      </c>
      <c r="AY180" s="29">
        <v>0.0</v>
      </c>
      <c r="AZ180" s="3"/>
      <c r="BA180" s="3"/>
    </row>
    <row r="181">
      <c r="C181" s="50" t="s">
        <v>195</v>
      </c>
      <c r="D181" s="61" t="s">
        <v>204</v>
      </c>
      <c r="E181" s="4" t="s">
        <v>30</v>
      </c>
      <c r="F181" s="97" t="s">
        <v>157</v>
      </c>
      <c r="G181" s="61" t="s">
        <v>210</v>
      </c>
      <c r="H181" s="72" t="s">
        <v>206</v>
      </c>
      <c r="I181" s="63">
        <f t="shared" si="306"/>
        <v>27172.60072</v>
      </c>
      <c r="J181" s="72">
        <v>0.0</v>
      </c>
      <c r="K181" s="72">
        <v>0.0</v>
      </c>
      <c r="L181" s="72">
        <v>0.0</v>
      </c>
      <c r="M181" s="99">
        <v>8.0E-4</v>
      </c>
      <c r="N181" s="23">
        <v>0.75</v>
      </c>
      <c r="O181" s="24">
        <f t="shared" si="307"/>
        <v>1180203</v>
      </c>
      <c r="P181" s="102">
        <f t="shared" si="315"/>
        <v>2444.0625</v>
      </c>
      <c r="Q181" s="102">
        <f>('Wall Street Journal'!$S$25)/4</f>
        <v>2856.060982</v>
      </c>
      <c r="R181" s="102">
        <f>(('Wall Street Journal'!S33)/2)/3</f>
        <v>2237.374428</v>
      </c>
      <c r="S181" s="102">
        <f>(('Wall Street Journal'!S38)/2)/3</f>
        <v>2737.374</v>
      </c>
      <c r="T181" s="102">
        <f>(('Wall Street Journal'!S43)/2)/3</f>
        <v>1904.040654</v>
      </c>
      <c r="U181" s="102">
        <f>('Wall Street Journal'!S51/2)/3</f>
        <v>2737.373333</v>
      </c>
      <c r="V181" s="102">
        <f>(('Wall Street Journal'!S56)/2)/3</f>
        <v>2237.375</v>
      </c>
      <c r="W181" s="102">
        <f>('Wall Street Journal'!S61/2)/3</f>
        <v>1904.040654</v>
      </c>
      <c r="X181" s="102">
        <f>('Wall Street Journal'!S68/2)/3</f>
        <v>2237.374428</v>
      </c>
      <c r="Y181" s="102">
        <f>('Wall Street Journal'!S73/2)/3</f>
        <v>2404.040952</v>
      </c>
      <c r="Z181" s="102">
        <f>(('Wall Street Journal'!S81)/2)/3</f>
        <v>1069.442833</v>
      </c>
      <c r="AA181" s="102">
        <f>('Wall Street Journal'!S88/2)/3</f>
        <v>2404.040952</v>
      </c>
      <c r="AB181" s="29">
        <f t="shared" si="316"/>
        <v>37031.25</v>
      </c>
      <c r="AC181" s="30">
        <f>('Wall Street Journal'!O25)/4</f>
        <v>43273.65124</v>
      </c>
      <c r="AD181" s="30">
        <f>(('Wall Street Journal'!O33)/2)/3</f>
        <v>33899.61255</v>
      </c>
      <c r="AE181" s="29">
        <f t="shared" si="317"/>
        <v>25252.66667</v>
      </c>
      <c r="AF181" s="29">
        <v>0.0</v>
      </c>
      <c r="AG181" s="29">
        <v>0.0</v>
      </c>
      <c r="AH181" s="29">
        <v>0.0</v>
      </c>
      <c r="AI181" s="29">
        <v>0.0</v>
      </c>
      <c r="AJ181" s="29">
        <v>0.0</v>
      </c>
      <c r="AK181" s="29">
        <v>0.0</v>
      </c>
      <c r="AL181" s="29">
        <v>0.0</v>
      </c>
      <c r="AM181" s="29">
        <v>0.0</v>
      </c>
      <c r="AN181" s="29">
        <f t="shared" si="318"/>
        <v>29.75</v>
      </c>
      <c r="AO181" s="29">
        <f>'Wall Street Journal'!AI25/4</f>
        <v>34.61892099</v>
      </c>
      <c r="AP181" s="29">
        <f>'Wall Street Journal'!AI33/4</f>
        <v>40.67953506</v>
      </c>
      <c r="AQ181" s="29">
        <v>20.0</v>
      </c>
      <c r="AR181" s="29">
        <v>0.0</v>
      </c>
      <c r="AS181" s="29">
        <v>0.0</v>
      </c>
      <c r="AT181" s="29">
        <v>0.0</v>
      </c>
      <c r="AU181" s="29">
        <v>0.0</v>
      </c>
      <c r="AV181" s="29">
        <v>0.0</v>
      </c>
      <c r="AW181" s="29">
        <v>0.0</v>
      </c>
      <c r="AX181" s="29">
        <v>0.0</v>
      </c>
      <c r="AY181" s="29">
        <v>0.0</v>
      </c>
      <c r="AZ181" s="3"/>
      <c r="BA181" s="3"/>
    </row>
    <row r="182">
      <c r="C182" s="35" t="s">
        <v>49</v>
      </c>
      <c r="D182" s="36"/>
      <c r="E182" s="36"/>
      <c r="F182" s="36"/>
      <c r="G182" s="37"/>
      <c r="H182" s="36"/>
      <c r="I182" s="76">
        <f>SUM(I172:I181)</f>
        <v>460719.7433</v>
      </c>
      <c r="J182" s="48">
        <f>SUM(J172:J177)</f>
        <v>5626433.04</v>
      </c>
      <c r="K182" s="40"/>
      <c r="L182" s="48">
        <f>SUM(L172:L177)</f>
        <v>4527.108665</v>
      </c>
      <c r="M182" s="36"/>
      <c r="N182" s="41"/>
      <c r="O182" s="36"/>
      <c r="P182" s="42"/>
      <c r="Q182" s="42"/>
      <c r="R182" s="42"/>
      <c r="S182" s="42"/>
      <c r="T182" s="42"/>
      <c r="U182" s="42"/>
      <c r="V182" s="42"/>
      <c r="W182" s="42"/>
      <c r="X182" s="42"/>
      <c r="Y182" s="42"/>
      <c r="Z182" s="42"/>
      <c r="AA182" s="42"/>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5"/>
      <c r="BA182" s="3"/>
    </row>
    <row r="183">
      <c r="C183" s="50" t="s">
        <v>211</v>
      </c>
      <c r="D183" s="79" t="s">
        <v>196</v>
      </c>
      <c r="E183" s="4" t="s">
        <v>41</v>
      </c>
      <c r="F183" s="97" t="s">
        <v>197</v>
      </c>
      <c r="G183" s="4" t="s">
        <v>212</v>
      </c>
      <c r="H183" s="75" t="s">
        <v>213</v>
      </c>
      <c r="I183" s="63">
        <f t="shared" ref="I183:I197" si="320">sum(Q183:AA183)+P183</f>
        <v>16945.55</v>
      </c>
      <c r="J183" s="64">
        <f>sum(AB183:AM183)</f>
        <v>289919.7273</v>
      </c>
      <c r="K183" s="98">
        <f>'Wall Street Journal'!R24</f>
        <v>55</v>
      </c>
      <c r="L183" s="72">
        <v>0.0</v>
      </c>
      <c r="M183" s="99">
        <v>8.0E-4</v>
      </c>
      <c r="N183" s="23">
        <v>0.75</v>
      </c>
      <c r="O183" s="24"/>
      <c r="P183" s="102">
        <f>1782.2/4</f>
        <v>445.55</v>
      </c>
      <c r="Q183" s="102">
        <f>'Wall Street Journal'!S24/4</f>
        <v>500</v>
      </c>
      <c r="R183" s="100">
        <v>0.0</v>
      </c>
      <c r="S183" s="102">
        <f>'Wall Street Journal'!S37</f>
        <v>2000</v>
      </c>
      <c r="T183" s="102">
        <f>'Wall Street Journal'!S42</f>
        <v>2000</v>
      </c>
      <c r="U183" s="102">
        <f>'Wall Street Journal'!S50</f>
        <v>1000</v>
      </c>
      <c r="V183" s="102">
        <f>'Wall Street Journal'!S55</f>
        <v>1000</v>
      </c>
      <c r="W183" s="102">
        <f>'Wall Street Journal'!S60</f>
        <v>2000</v>
      </c>
      <c r="X183" s="102">
        <f>'Wall Street Journal'!S67</f>
        <v>2000</v>
      </c>
      <c r="Y183" s="102">
        <f>'Wall Street Journal'!S72</f>
        <v>2000</v>
      </c>
      <c r="Z183" s="102">
        <f>'Wall Street Journal'!S80</f>
        <v>2000</v>
      </c>
      <c r="AA183" s="102">
        <f>'Wall Street Journal'!S87</f>
        <v>2000</v>
      </c>
      <c r="AB183" s="29">
        <f>32404/4</f>
        <v>8101</v>
      </c>
      <c r="AC183" s="30">
        <f>'Wall Street Journal'!O24/4</f>
        <v>9090.909091</v>
      </c>
      <c r="AD183" s="29">
        <v>0.0</v>
      </c>
      <c r="AE183" s="29">
        <v>18182.0</v>
      </c>
      <c r="AF183" s="30">
        <f>'Wall Street Journal'!O42</f>
        <v>36363.63636</v>
      </c>
      <c r="AG183" s="30">
        <f>'Wall Street Journal'!O50</f>
        <v>18182</v>
      </c>
      <c r="AH183" s="30">
        <f>'Wall Street Journal'!O55</f>
        <v>18182</v>
      </c>
      <c r="AI183" s="30">
        <f>'Wall Street Journal'!O60</f>
        <v>36363.63636</v>
      </c>
      <c r="AJ183" s="30">
        <f>'Wall Street Journal'!O67</f>
        <v>36363.63636</v>
      </c>
      <c r="AK183" s="30">
        <f>'Wall Street Journal'!O72</f>
        <v>36363.63636</v>
      </c>
      <c r="AL183" s="30">
        <f>'Wall Street Journal'!O80</f>
        <v>36363.63636</v>
      </c>
      <c r="AM183" s="30">
        <f>'Wall Street Journal'!O87</f>
        <v>36363.63636</v>
      </c>
      <c r="AN183" s="29">
        <f>26/4</f>
        <v>6.5</v>
      </c>
      <c r="AO183" s="29">
        <v>0.0</v>
      </c>
      <c r="AP183" s="29">
        <v>0.0</v>
      </c>
      <c r="AQ183" s="29">
        <v>15.0</v>
      </c>
      <c r="AR183" s="29">
        <v>15.0</v>
      </c>
      <c r="AS183" s="29">
        <v>0.0</v>
      </c>
      <c r="AT183" s="29">
        <v>0.0</v>
      </c>
      <c r="AU183" s="29">
        <v>0.0</v>
      </c>
      <c r="AV183" s="29">
        <v>0.0</v>
      </c>
      <c r="AW183" s="29">
        <v>0.0</v>
      </c>
      <c r="AX183" s="29">
        <v>0.0</v>
      </c>
      <c r="AY183" s="29">
        <v>0.0</v>
      </c>
      <c r="AZ183" s="30" t="str">
        <f>'Wall Street Journal'!AB87</f>
        <v/>
      </c>
      <c r="BA183" s="3"/>
    </row>
    <row r="184">
      <c r="C184" s="50" t="str">
        <f t="shared" ref="C184:D184" si="319">C183</f>
        <v>Global</v>
      </c>
      <c r="D184" s="79" t="str">
        <f t="shared" si="319"/>
        <v>WSJ Subscribers</v>
      </c>
      <c r="E184" s="4" t="s">
        <v>41</v>
      </c>
      <c r="F184" s="97" t="str">
        <f>F183</f>
        <v>Folio</v>
      </c>
      <c r="G184" s="61" t="s">
        <v>214</v>
      </c>
      <c r="H184" s="72" t="s">
        <v>213</v>
      </c>
      <c r="I184" s="63">
        <f t="shared" si="320"/>
        <v>1000</v>
      </c>
      <c r="J184" s="72">
        <v>0.0</v>
      </c>
      <c r="K184" s="72">
        <v>0.0</v>
      </c>
      <c r="L184" s="72">
        <v>0.0</v>
      </c>
      <c r="M184" s="99">
        <v>8.0E-4</v>
      </c>
      <c r="N184" s="23">
        <v>0.75</v>
      </c>
      <c r="O184" s="24"/>
      <c r="P184" s="100">
        <v>0.0</v>
      </c>
      <c r="Q184" s="100">
        <v>0.0</v>
      </c>
      <c r="R184" s="102">
        <f>('Wall Street Journal'!S32)/2</f>
        <v>1000</v>
      </c>
      <c r="S184" s="100">
        <v>0.0</v>
      </c>
      <c r="T184" s="100">
        <v>0.0</v>
      </c>
      <c r="U184" s="100">
        <v>0.0</v>
      </c>
      <c r="V184" s="100">
        <v>0.0</v>
      </c>
      <c r="W184" s="100">
        <v>0.0</v>
      </c>
      <c r="X184" s="100">
        <v>0.0</v>
      </c>
      <c r="Y184" s="100">
        <v>0.0</v>
      </c>
      <c r="Z184" s="100">
        <v>0.0</v>
      </c>
      <c r="AA184" s="100">
        <v>0.0</v>
      </c>
      <c r="AB184" s="29">
        <v>0.0</v>
      </c>
      <c r="AC184" s="29">
        <v>0.0</v>
      </c>
      <c r="AD184" s="30">
        <f>'Wall Street Journal'!O32/2</f>
        <v>18181.81818</v>
      </c>
      <c r="AE184" s="29">
        <v>0.0</v>
      </c>
      <c r="AF184" s="29">
        <v>0.0</v>
      </c>
      <c r="AG184" s="29">
        <v>0.0</v>
      </c>
      <c r="AH184" s="29">
        <v>0.0</v>
      </c>
      <c r="AI184" s="29">
        <v>0.0</v>
      </c>
      <c r="AJ184" s="29">
        <v>0.0</v>
      </c>
      <c r="AK184" s="29">
        <v>0.0</v>
      </c>
      <c r="AL184" s="29">
        <v>0.0</v>
      </c>
      <c r="AM184" s="29">
        <v>0.0</v>
      </c>
      <c r="AN184" s="29">
        <v>0.0</v>
      </c>
      <c r="AO184" s="29">
        <v>0.0</v>
      </c>
      <c r="AP184" s="29">
        <v>0.0</v>
      </c>
      <c r="AQ184" s="29">
        <v>0.0</v>
      </c>
      <c r="AR184" s="29">
        <v>0.0</v>
      </c>
      <c r="AS184" s="29">
        <v>0.0</v>
      </c>
      <c r="AT184" s="29">
        <v>0.0</v>
      </c>
      <c r="AU184" s="29">
        <v>0.0</v>
      </c>
      <c r="AV184" s="29">
        <v>0.0</v>
      </c>
      <c r="AW184" s="29">
        <v>0.0</v>
      </c>
      <c r="AX184" s="29">
        <v>0.0</v>
      </c>
      <c r="AY184" s="29">
        <v>0.0</v>
      </c>
      <c r="AZ184" s="30"/>
      <c r="BA184" s="3"/>
    </row>
    <row r="185">
      <c r="C185" s="50" t="s">
        <v>211</v>
      </c>
      <c r="D185" s="79" t="s">
        <v>196</v>
      </c>
      <c r="E185" s="4" t="s">
        <v>41</v>
      </c>
      <c r="F185" s="97" t="s">
        <v>160</v>
      </c>
      <c r="G185" s="61" t="s">
        <v>215</v>
      </c>
      <c r="H185" s="72" t="s">
        <v>213</v>
      </c>
      <c r="I185" s="63">
        <f t="shared" si="320"/>
        <v>945.55</v>
      </c>
      <c r="J185" s="72">
        <v>0.0</v>
      </c>
      <c r="K185" s="72">
        <v>0.0</v>
      </c>
      <c r="L185" s="72">
        <v>0.0</v>
      </c>
      <c r="M185" s="99">
        <v>8.0E-4</v>
      </c>
      <c r="N185" s="23">
        <v>0.75</v>
      </c>
      <c r="O185" s="24"/>
      <c r="P185" s="102">
        <f t="shared" ref="P185:P187" si="321">1782.2/4</f>
        <v>445.55</v>
      </c>
      <c r="Q185" s="102">
        <f>'Wall Street Journal'!S24/4</f>
        <v>500</v>
      </c>
      <c r="R185" s="100">
        <v>0.0</v>
      </c>
      <c r="S185" s="100">
        <v>0.0</v>
      </c>
      <c r="T185" s="100">
        <v>0.0</v>
      </c>
      <c r="U185" s="100">
        <v>0.0</v>
      </c>
      <c r="V185" s="100">
        <v>0.0</v>
      </c>
      <c r="W185" s="100">
        <v>0.0</v>
      </c>
      <c r="X185" s="100">
        <v>0.0</v>
      </c>
      <c r="Y185" s="100">
        <v>0.0</v>
      </c>
      <c r="Z185" s="100">
        <v>0.0</v>
      </c>
      <c r="AA185" s="100">
        <v>0.0</v>
      </c>
      <c r="AB185" s="29">
        <f t="shared" ref="AB185:AB187" si="322">32404/4</f>
        <v>8101</v>
      </c>
      <c r="AC185" s="30">
        <f>'Wall Street Journal'!O24/4</f>
        <v>9090.909091</v>
      </c>
      <c r="AD185" s="29">
        <v>0.0</v>
      </c>
      <c r="AE185" s="29">
        <f t="shared" ref="AE185:AE187" si="323">18182/3</f>
        <v>6060.666667</v>
      </c>
      <c r="AF185" s="29">
        <v>0.0</v>
      </c>
      <c r="AG185" s="29">
        <v>0.0</v>
      </c>
      <c r="AH185" s="29">
        <v>0.0</v>
      </c>
      <c r="AI185" s="29">
        <v>0.0</v>
      </c>
      <c r="AJ185" s="29">
        <v>0.0</v>
      </c>
      <c r="AK185" s="29">
        <v>0.0</v>
      </c>
      <c r="AL185" s="29">
        <v>0.0</v>
      </c>
      <c r="AM185" s="29">
        <v>0.0</v>
      </c>
      <c r="AN185" s="29">
        <f t="shared" ref="AN185:AN187" si="324">26/4</f>
        <v>6.5</v>
      </c>
      <c r="AO185" s="29">
        <v>0.0</v>
      </c>
      <c r="AP185" s="29">
        <v>0.0</v>
      </c>
      <c r="AQ185" s="29">
        <v>5.0</v>
      </c>
      <c r="AR185" s="29">
        <v>5.0</v>
      </c>
      <c r="AS185" s="29">
        <v>0.0</v>
      </c>
      <c r="AT185" s="29">
        <v>0.0</v>
      </c>
      <c r="AU185" s="29">
        <v>0.0</v>
      </c>
      <c r="AV185" s="29">
        <v>0.0</v>
      </c>
      <c r="AW185" s="29">
        <v>0.0</v>
      </c>
      <c r="AX185" s="29">
        <v>0.0</v>
      </c>
      <c r="AY185" s="29">
        <v>0.0</v>
      </c>
      <c r="AZ185" s="30"/>
      <c r="BA185" s="3"/>
    </row>
    <row r="186">
      <c r="C186" s="50" t="s">
        <v>211</v>
      </c>
      <c r="D186" s="79" t="s">
        <v>196</v>
      </c>
      <c r="E186" s="4" t="s">
        <v>41</v>
      </c>
      <c r="F186" s="97" t="s">
        <v>159</v>
      </c>
      <c r="G186" s="61" t="s">
        <v>216</v>
      </c>
      <c r="H186" s="72" t="s">
        <v>213</v>
      </c>
      <c r="I186" s="63">
        <f t="shared" si="320"/>
        <v>945.55</v>
      </c>
      <c r="J186" s="72">
        <v>0.0</v>
      </c>
      <c r="K186" s="72">
        <v>0.0</v>
      </c>
      <c r="L186" s="72">
        <v>0.0</v>
      </c>
      <c r="M186" s="99">
        <v>8.0E-4</v>
      </c>
      <c r="N186" s="23">
        <v>0.75</v>
      </c>
      <c r="O186" s="24"/>
      <c r="P186" s="102">
        <f t="shared" si="321"/>
        <v>445.55</v>
      </c>
      <c r="Q186" s="102">
        <f>'Wall Street Journal'!S24/4</f>
        <v>500</v>
      </c>
      <c r="R186" s="100">
        <v>0.0</v>
      </c>
      <c r="S186" s="100">
        <v>0.0</v>
      </c>
      <c r="T186" s="100">
        <v>0.0</v>
      </c>
      <c r="U186" s="100">
        <v>0.0</v>
      </c>
      <c r="V186" s="100">
        <v>0.0</v>
      </c>
      <c r="W186" s="100">
        <v>0.0</v>
      </c>
      <c r="X186" s="100">
        <v>0.0</v>
      </c>
      <c r="Y186" s="100">
        <v>0.0</v>
      </c>
      <c r="Z186" s="100">
        <v>0.0</v>
      </c>
      <c r="AA186" s="100">
        <v>0.0</v>
      </c>
      <c r="AB186" s="29">
        <f t="shared" si="322"/>
        <v>8101</v>
      </c>
      <c r="AC186" s="30">
        <f>'Wall Street Journal'!O24/4</f>
        <v>9090.909091</v>
      </c>
      <c r="AD186" s="29">
        <v>0.0</v>
      </c>
      <c r="AE186" s="29">
        <f t="shared" si="323"/>
        <v>6060.666667</v>
      </c>
      <c r="AF186" s="29">
        <v>0.0</v>
      </c>
      <c r="AG186" s="29">
        <v>0.0</v>
      </c>
      <c r="AH186" s="29">
        <v>0.0</v>
      </c>
      <c r="AI186" s="29">
        <v>0.0</v>
      </c>
      <c r="AJ186" s="29">
        <v>0.0</v>
      </c>
      <c r="AK186" s="29">
        <v>0.0</v>
      </c>
      <c r="AL186" s="29">
        <v>0.0</v>
      </c>
      <c r="AM186" s="29">
        <v>0.0</v>
      </c>
      <c r="AN186" s="29">
        <f t="shared" si="324"/>
        <v>6.5</v>
      </c>
      <c r="AO186" s="29">
        <v>0.0</v>
      </c>
      <c r="AP186" s="29">
        <v>0.0</v>
      </c>
      <c r="AQ186" s="29">
        <v>5.0</v>
      </c>
      <c r="AR186" s="29">
        <v>5.0</v>
      </c>
      <c r="AS186" s="29">
        <v>0.0</v>
      </c>
      <c r="AT186" s="29">
        <v>0.0</v>
      </c>
      <c r="AU186" s="29">
        <v>0.0</v>
      </c>
      <c r="AV186" s="29">
        <v>0.0</v>
      </c>
      <c r="AW186" s="29">
        <v>0.0</v>
      </c>
      <c r="AX186" s="29">
        <v>0.0</v>
      </c>
      <c r="AY186" s="29">
        <v>0.0</v>
      </c>
      <c r="AZ186" s="30"/>
      <c r="BA186" s="3"/>
    </row>
    <row r="187">
      <c r="C187" s="50" t="s">
        <v>211</v>
      </c>
      <c r="D187" s="79" t="s">
        <v>196</v>
      </c>
      <c r="E187" s="4" t="s">
        <v>41</v>
      </c>
      <c r="F187" s="97" t="s">
        <v>157</v>
      </c>
      <c r="G187" s="61" t="s">
        <v>217</v>
      </c>
      <c r="H187" s="72" t="s">
        <v>213</v>
      </c>
      <c r="I187" s="63">
        <f t="shared" si="320"/>
        <v>1945.55</v>
      </c>
      <c r="J187" s="72">
        <v>0.0</v>
      </c>
      <c r="K187" s="72">
        <v>0.0</v>
      </c>
      <c r="L187" s="72">
        <v>0.0</v>
      </c>
      <c r="M187" s="99">
        <v>8.0E-4</v>
      </c>
      <c r="N187" s="23">
        <v>0.75</v>
      </c>
      <c r="O187" s="24"/>
      <c r="P187" s="102">
        <f t="shared" si="321"/>
        <v>445.55</v>
      </c>
      <c r="Q187" s="102">
        <f>'Wall Street Journal'!S24/4</f>
        <v>500</v>
      </c>
      <c r="R187" s="102">
        <f>('Wall Street Journal'!S32)/2</f>
        <v>1000</v>
      </c>
      <c r="S187" s="100">
        <v>0.0</v>
      </c>
      <c r="T187" s="100">
        <v>0.0</v>
      </c>
      <c r="U187" s="100">
        <v>0.0</v>
      </c>
      <c r="V187" s="100">
        <v>0.0</v>
      </c>
      <c r="W187" s="100">
        <v>0.0</v>
      </c>
      <c r="X187" s="100">
        <v>0.0</v>
      </c>
      <c r="Y187" s="100">
        <v>0.0</v>
      </c>
      <c r="Z187" s="100">
        <v>0.0</v>
      </c>
      <c r="AA187" s="100">
        <v>0.0</v>
      </c>
      <c r="AB187" s="29">
        <f t="shared" si="322"/>
        <v>8101</v>
      </c>
      <c r="AC187" s="30">
        <f>'Wall Street Journal'!O24/4</f>
        <v>9090.909091</v>
      </c>
      <c r="AD187" s="30">
        <f>'Wall Street Journal'!O32/2</f>
        <v>18181.81818</v>
      </c>
      <c r="AE187" s="29">
        <f t="shared" si="323"/>
        <v>6060.666667</v>
      </c>
      <c r="AF187" s="29">
        <v>0.0</v>
      </c>
      <c r="AG187" s="29">
        <v>0.0</v>
      </c>
      <c r="AH187" s="29">
        <v>0.0</v>
      </c>
      <c r="AI187" s="29">
        <v>0.0</v>
      </c>
      <c r="AJ187" s="29">
        <v>0.0</v>
      </c>
      <c r="AK187" s="29">
        <v>0.0</v>
      </c>
      <c r="AL187" s="29">
        <v>0.0</v>
      </c>
      <c r="AM187" s="29">
        <v>0.0</v>
      </c>
      <c r="AN187" s="29">
        <f t="shared" si="324"/>
        <v>6.5</v>
      </c>
      <c r="AO187" s="29">
        <v>0.0</v>
      </c>
      <c r="AP187" s="29">
        <v>0.0</v>
      </c>
      <c r="AQ187" s="29">
        <v>5.0</v>
      </c>
      <c r="AR187" s="29">
        <v>5.0</v>
      </c>
      <c r="AS187" s="29">
        <v>0.0</v>
      </c>
      <c r="AT187" s="29">
        <v>0.0</v>
      </c>
      <c r="AU187" s="29">
        <v>0.0</v>
      </c>
      <c r="AV187" s="29">
        <v>0.0</v>
      </c>
      <c r="AW187" s="29">
        <v>0.0</v>
      </c>
      <c r="AX187" s="29">
        <v>0.0</v>
      </c>
      <c r="AY187" s="29">
        <v>0.0</v>
      </c>
      <c r="AZ187" s="30"/>
      <c r="BA187" s="3"/>
    </row>
    <row r="188">
      <c r="C188" s="50" t="s">
        <v>211</v>
      </c>
      <c r="D188" s="61" t="s">
        <v>204</v>
      </c>
      <c r="E188" s="4" t="s">
        <v>30</v>
      </c>
      <c r="F188" s="97" t="s">
        <v>197</v>
      </c>
      <c r="G188" s="61" t="s">
        <v>218</v>
      </c>
      <c r="H188" s="72" t="s">
        <v>219</v>
      </c>
      <c r="I188" s="63">
        <f t="shared" si="320"/>
        <v>304.45</v>
      </c>
      <c r="J188" s="64">
        <f>sum(AB188:AM188)</f>
        <v>15977</v>
      </c>
      <c r="K188" s="98">
        <f>'Wall Street Journal'!R52</f>
        <v>66</v>
      </c>
      <c r="L188" s="64">
        <f>sum(AN188:AY188)</f>
        <v>0</v>
      </c>
      <c r="M188" s="99">
        <v>8.0E-4</v>
      </c>
      <c r="N188" s="23">
        <v>0.75</v>
      </c>
      <c r="O188" s="24"/>
      <c r="P188" s="100">
        <f t="shared" ref="P188:P191" si="325">217.8/4</f>
        <v>54.45</v>
      </c>
      <c r="Q188" s="100">
        <v>0.0</v>
      </c>
      <c r="R188" s="100">
        <v>0.0</v>
      </c>
      <c r="S188" s="100">
        <v>0.0</v>
      </c>
      <c r="T188" s="100">
        <v>0.0</v>
      </c>
      <c r="U188" s="100">
        <v>0.0</v>
      </c>
      <c r="V188" s="100">
        <f>'Wall Street Journal'!S57/4</f>
        <v>250</v>
      </c>
      <c r="W188" s="100">
        <v>0.0</v>
      </c>
      <c r="X188" s="100">
        <v>0.0</v>
      </c>
      <c r="Y188" s="100">
        <v>0.0</v>
      </c>
      <c r="Z188" s="100">
        <v>0.0</v>
      </c>
      <c r="AA188" s="100">
        <v>0.0</v>
      </c>
      <c r="AB188" s="29">
        <f t="shared" ref="AB188:AB191" si="326">3300/4</f>
        <v>825</v>
      </c>
      <c r="AC188" s="29">
        <v>0.0</v>
      </c>
      <c r="AD188" s="29">
        <v>0.0</v>
      </c>
      <c r="AE188" s="29">
        <v>0.0</v>
      </c>
      <c r="AF188" s="29">
        <v>0.0</v>
      </c>
      <c r="AG188" s="30">
        <f>'Wall Street Journal'!O52</f>
        <v>15152</v>
      </c>
      <c r="AH188" s="29">
        <v>0.0</v>
      </c>
      <c r="AI188" s="29">
        <v>0.0</v>
      </c>
      <c r="AJ188" s="29">
        <v>0.0</v>
      </c>
      <c r="AK188" s="29">
        <v>0.0</v>
      </c>
      <c r="AL188" s="29">
        <v>0.0</v>
      </c>
      <c r="AM188" s="29">
        <v>0.0</v>
      </c>
      <c r="AN188" s="29">
        <v>0.0</v>
      </c>
      <c r="AO188" s="29">
        <v>0.0</v>
      </c>
      <c r="AP188" s="29">
        <v>0.0</v>
      </c>
      <c r="AQ188" s="29">
        <v>0.0</v>
      </c>
      <c r="AR188" s="29">
        <v>0.0</v>
      </c>
      <c r="AS188" s="29">
        <v>0.0</v>
      </c>
      <c r="AT188" s="29">
        <v>0.0</v>
      </c>
      <c r="AU188" s="29">
        <v>0.0</v>
      </c>
      <c r="AV188" s="29">
        <v>0.0</v>
      </c>
      <c r="AW188" s="29">
        <v>0.0</v>
      </c>
      <c r="AX188" s="29">
        <v>0.0</v>
      </c>
      <c r="AY188" s="29">
        <v>0.0</v>
      </c>
      <c r="AZ188" s="3"/>
      <c r="BA188" s="3"/>
    </row>
    <row r="189">
      <c r="C189" s="50" t="s">
        <v>211</v>
      </c>
      <c r="D189" s="61" t="s">
        <v>204</v>
      </c>
      <c r="E189" s="4" t="s">
        <v>30</v>
      </c>
      <c r="F189" s="97" t="s">
        <v>160</v>
      </c>
      <c r="G189" s="61" t="s">
        <v>220</v>
      </c>
      <c r="H189" s="75" t="s">
        <v>219</v>
      </c>
      <c r="I189" s="63">
        <f t="shared" si="320"/>
        <v>304.45</v>
      </c>
      <c r="J189" s="72">
        <v>0.0</v>
      </c>
      <c r="K189" s="72">
        <v>0.0</v>
      </c>
      <c r="L189" s="72">
        <v>0.0</v>
      </c>
      <c r="M189" s="99">
        <v>8.0E-4</v>
      </c>
      <c r="N189" s="23">
        <v>0.75</v>
      </c>
      <c r="O189" s="24"/>
      <c r="P189" s="100">
        <f t="shared" si="325"/>
        <v>54.45</v>
      </c>
      <c r="Q189" s="100">
        <v>0.0</v>
      </c>
      <c r="R189" s="100">
        <v>0.0</v>
      </c>
      <c r="S189" s="100">
        <v>0.0</v>
      </c>
      <c r="T189" s="100">
        <v>0.0</v>
      </c>
      <c r="U189" s="100">
        <v>0.0</v>
      </c>
      <c r="V189" s="100">
        <f>'Wall Street Journal'!S57/4</f>
        <v>250</v>
      </c>
      <c r="W189" s="100">
        <v>0.0</v>
      </c>
      <c r="X189" s="100">
        <v>0.0</v>
      </c>
      <c r="Y189" s="100">
        <v>0.0</v>
      </c>
      <c r="Z189" s="100">
        <v>0.0</v>
      </c>
      <c r="AA189" s="100">
        <v>0.0</v>
      </c>
      <c r="AB189" s="29">
        <f t="shared" si="326"/>
        <v>825</v>
      </c>
      <c r="AC189" s="29">
        <v>0.0</v>
      </c>
      <c r="AD189" s="29">
        <v>0.0</v>
      </c>
      <c r="AE189" s="29">
        <v>0.0</v>
      </c>
      <c r="AF189" s="29">
        <v>0.0</v>
      </c>
      <c r="AG189" s="29">
        <v>0.0</v>
      </c>
      <c r="AH189" s="29">
        <v>0.0</v>
      </c>
      <c r="AI189" s="29">
        <v>0.0</v>
      </c>
      <c r="AJ189" s="29">
        <v>0.0</v>
      </c>
      <c r="AK189" s="29">
        <v>0.0</v>
      </c>
      <c r="AL189" s="29">
        <v>0.0</v>
      </c>
      <c r="AM189" s="29">
        <v>0.0</v>
      </c>
      <c r="AN189" s="29">
        <v>0.0</v>
      </c>
      <c r="AO189" s="29">
        <v>0.0</v>
      </c>
      <c r="AP189" s="29">
        <v>0.0</v>
      </c>
      <c r="AQ189" s="29">
        <v>0.0</v>
      </c>
      <c r="AR189" s="29">
        <v>0.0</v>
      </c>
      <c r="AS189" s="29">
        <v>0.0</v>
      </c>
      <c r="AT189" s="29">
        <v>0.0</v>
      </c>
      <c r="AU189" s="29">
        <v>0.0</v>
      </c>
      <c r="AV189" s="29">
        <v>0.0</v>
      </c>
      <c r="AW189" s="29">
        <v>0.0</v>
      </c>
      <c r="AX189" s="29">
        <v>0.0</v>
      </c>
      <c r="AY189" s="29">
        <v>0.0</v>
      </c>
      <c r="AZ189" s="3"/>
      <c r="BA189" s="3"/>
    </row>
    <row r="190">
      <c r="C190" s="50" t="s">
        <v>211</v>
      </c>
      <c r="D190" s="61" t="s">
        <v>204</v>
      </c>
      <c r="E190" s="4" t="s">
        <v>30</v>
      </c>
      <c r="F190" s="97" t="s">
        <v>159</v>
      </c>
      <c r="G190" s="61" t="s">
        <v>221</v>
      </c>
      <c r="H190" s="72" t="s">
        <v>219</v>
      </c>
      <c r="I190" s="63">
        <f t="shared" si="320"/>
        <v>304.45</v>
      </c>
      <c r="J190" s="72">
        <v>0.0</v>
      </c>
      <c r="K190" s="72">
        <v>0.0</v>
      </c>
      <c r="L190" s="72">
        <v>0.0</v>
      </c>
      <c r="M190" s="99">
        <v>8.0E-4</v>
      </c>
      <c r="N190" s="23">
        <v>0.75</v>
      </c>
      <c r="O190" s="24"/>
      <c r="P190" s="100">
        <f t="shared" si="325"/>
        <v>54.45</v>
      </c>
      <c r="Q190" s="100">
        <v>0.0</v>
      </c>
      <c r="R190" s="100">
        <v>0.0</v>
      </c>
      <c r="S190" s="100">
        <v>0.0</v>
      </c>
      <c r="T190" s="100">
        <v>0.0</v>
      </c>
      <c r="U190" s="100">
        <v>0.0</v>
      </c>
      <c r="V190" s="100">
        <f>'Wall Street Journal'!S57/4</f>
        <v>250</v>
      </c>
      <c r="W190" s="100">
        <v>0.0</v>
      </c>
      <c r="X190" s="100">
        <v>0.0</v>
      </c>
      <c r="Y190" s="100">
        <v>0.0</v>
      </c>
      <c r="Z190" s="100">
        <v>0.0</v>
      </c>
      <c r="AA190" s="100">
        <v>0.0</v>
      </c>
      <c r="AB190" s="29">
        <f t="shared" si="326"/>
        <v>825</v>
      </c>
      <c r="AC190" s="29">
        <v>0.0</v>
      </c>
      <c r="AD190" s="29">
        <v>0.0</v>
      </c>
      <c r="AE190" s="29">
        <v>0.0</v>
      </c>
      <c r="AF190" s="29">
        <v>0.0</v>
      </c>
      <c r="AG190" s="29">
        <v>0.0</v>
      </c>
      <c r="AH190" s="29">
        <v>0.0</v>
      </c>
      <c r="AI190" s="29">
        <v>0.0</v>
      </c>
      <c r="AJ190" s="29">
        <v>0.0</v>
      </c>
      <c r="AK190" s="29">
        <v>0.0</v>
      </c>
      <c r="AL190" s="29">
        <v>0.0</v>
      </c>
      <c r="AM190" s="29">
        <v>0.0</v>
      </c>
      <c r="AN190" s="29">
        <v>0.0</v>
      </c>
      <c r="AO190" s="29">
        <v>0.0</v>
      </c>
      <c r="AP190" s="29">
        <v>0.0</v>
      </c>
      <c r="AQ190" s="29">
        <v>0.0</v>
      </c>
      <c r="AR190" s="29">
        <v>0.0</v>
      </c>
      <c r="AS190" s="29">
        <v>0.0</v>
      </c>
      <c r="AT190" s="29">
        <v>0.0</v>
      </c>
      <c r="AU190" s="29">
        <v>0.0</v>
      </c>
      <c r="AV190" s="29">
        <v>0.0</v>
      </c>
      <c r="AW190" s="29">
        <v>0.0</v>
      </c>
      <c r="AX190" s="29">
        <v>0.0</v>
      </c>
      <c r="AY190" s="29">
        <v>0.0</v>
      </c>
      <c r="AZ190" s="3"/>
      <c r="BA190" s="3"/>
    </row>
    <row r="191">
      <c r="C191" s="50" t="s">
        <v>211</v>
      </c>
      <c r="D191" s="61" t="s">
        <v>204</v>
      </c>
      <c r="E191" s="4" t="s">
        <v>30</v>
      </c>
      <c r="F191" s="97" t="s">
        <v>157</v>
      </c>
      <c r="G191" s="61" t="s">
        <v>222</v>
      </c>
      <c r="H191" s="72" t="s">
        <v>219</v>
      </c>
      <c r="I191" s="63">
        <f t="shared" si="320"/>
        <v>304.45</v>
      </c>
      <c r="J191" s="72">
        <v>0.0</v>
      </c>
      <c r="K191" s="72">
        <v>0.0</v>
      </c>
      <c r="L191" s="72">
        <v>0.0</v>
      </c>
      <c r="M191" s="99">
        <v>8.0E-4</v>
      </c>
      <c r="N191" s="23">
        <v>0.75</v>
      </c>
      <c r="O191" s="24"/>
      <c r="P191" s="100">
        <f t="shared" si="325"/>
        <v>54.45</v>
      </c>
      <c r="Q191" s="100">
        <v>0.0</v>
      </c>
      <c r="R191" s="100">
        <v>0.0</v>
      </c>
      <c r="S191" s="100">
        <v>0.0</v>
      </c>
      <c r="T191" s="100">
        <v>0.0</v>
      </c>
      <c r="U191" s="100">
        <v>0.0</v>
      </c>
      <c r="V191" s="100">
        <f>'Wall Street Journal'!S57/4</f>
        <v>250</v>
      </c>
      <c r="W191" s="100">
        <v>0.0</v>
      </c>
      <c r="X191" s="100">
        <v>0.0</v>
      </c>
      <c r="Y191" s="100">
        <v>0.0</v>
      </c>
      <c r="Z191" s="100">
        <v>0.0</v>
      </c>
      <c r="AA191" s="100">
        <v>0.0</v>
      </c>
      <c r="AB191" s="29">
        <f t="shared" si="326"/>
        <v>825</v>
      </c>
      <c r="AC191" s="29">
        <v>0.0</v>
      </c>
      <c r="AD191" s="29">
        <v>0.0</v>
      </c>
      <c r="AE191" s="29">
        <v>0.0</v>
      </c>
      <c r="AF191" s="29">
        <v>0.0</v>
      </c>
      <c r="AG191" s="29">
        <v>0.0</v>
      </c>
      <c r="AH191" s="29">
        <v>0.0</v>
      </c>
      <c r="AI191" s="29">
        <v>0.0</v>
      </c>
      <c r="AJ191" s="29">
        <v>0.0</v>
      </c>
      <c r="AK191" s="29">
        <v>0.0</v>
      </c>
      <c r="AL191" s="29">
        <v>0.0</v>
      </c>
      <c r="AM191" s="29">
        <v>0.0</v>
      </c>
      <c r="AN191" s="29">
        <v>0.0</v>
      </c>
      <c r="AO191" s="29">
        <v>0.0</v>
      </c>
      <c r="AP191" s="29">
        <v>0.0</v>
      </c>
      <c r="AQ191" s="29">
        <v>0.0</v>
      </c>
      <c r="AR191" s="29">
        <v>0.0</v>
      </c>
      <c r="AS191" s="29">
        <v>0.0</v>
      </c>
      <c r="AT191" s="29">
        <v>0.0</v>
      </c>
      <c r="AU191" s="29">
        <v>0.0</v>
      </c>
      <c r="AV191" s="29">
        <v>0.0</v>
      </c>
      <c r="AW191" s="29">
        <v>0.0</v>
      </c>
      <c r="AX191" s="29">
        <v>0.0</v>
      </c>
      <c r="AY191" s="29">
        <v>0.0</v>
      </c>
      <c r="AZ191" s="3"/>
      <c r="BA191" s="3"/>
    </row>
    <row r="192">
      <c r="C192" s="50" t="s">
        <v>211</v>
      </c>
      <c r="D192" s="61" t="s">
        <v>223</v>
      </c>
      <c r="E192" s="4" t="s">
        <v>48</v>
      </c>
      <c r="F192" s="97" t="s">
        <v>224</v>
      </c>
      <c r="G192" s="4" t="s">
        <v>225</v>
      </c>
      <c r="H192" s="103"/>
      <c r="I192" s="63">
        <f t="shared" si="320"/>
        <v>800</v>
      </c>
      <c r="J192" s="9">
        <f t="shared" ref="J192:J196" si="328">12000/5</f>
        <v>2400</v>
      </c>
      <c r="K192" s="98">
        <f>'Wall Street Journal'!R26</f>
        <v>0</v>
      </c>
      <c r="L192" s="72">
        <f t="shared" ref="L192:L196" si="329">7/5</f>
        <v>1.4</v>
      </c>
      <c r="M192" s="99">
        <v>6.0E-4</v>
      </c>
      <c r="N192" s="23">
        <v>0.75</v>
      </c>
      <c r="O192" s="24"/>
      <c r="P192" s="100">
        <v>0.0</v>
      </c>
      <c r="Q192" s="68">
        <f t="shared" ref="Q192:Q196" si="330">2000/5</f>
        <v>400</v>
      </c>
      <c r="R192" s="100">
        <v>0.0</v>
      </c>
      <c r="S192" s="100">
        <v>0.0</v>
      </c>
      <c r="T192" s="68">
        <f t="shared" ref="T192:T196" si="331">2000/5</f>
        <v>400</v>
      </c>
      <c r="U192" s="100">
        <v>0.0</v>
      </c>
      <c r="V192" s="100">
        <v>0.0</v>
      </c>
      <c r="W192" s="100">
        <v>0.0</v>
      </c>
      <c r="X192" s="100">
        <v>0.0</v>
      </c>
      <c r="Y192" s="100">
        <v>0.0</v>
      </c>
      <c r="Z192" s="100">
        <v>0.0</v>
      </c>
      <c r="AA192" s="100">
        <v>0.0</v>
      </c>
      <c r="AB192" s="29">
        <v>0.0</v>
      </c>
      <c r="AC192" s="59">
        <f t="shared" ref="AC192:AC196" si="332">12000/5</f>
        <v>2400</v>
      </c>
      <c r="AD192" s="29">
        <v>0.0</v>
      </c>
      <c r="AE192" s="29">
        <v>0.0</v>
      </c>
      <c r="AF192" s="59">
        <f t="shared" ref="AF192:AF196" si="333">12000/5</f>
        <v>2400</v>
      </c>
      <c r="AG192" s="29">
        <v>0.0</v>
      </c>
      <c r="AH192" s="29">
        <v>0.0</v>
      </c>
      <c r="AI192" s="29">
        <v>0.0</v>
      </c>
      <c r="AJ192" s="29">
        <v>0.0</v>
      </c>
      <c r="AK192" s="29">
        <v>0.0</v>
      </c>
      <c r="AL192" s="29">
        <v>0.0</v>
      </c>
      <c r="AM192" s="29">
        <v>0.0</v>
      </c>
      <c r="AN192" s="29">
        <v>0.0</v>
      </c>
      <c r="AO192" s="29">
        <v>0.0</v>
      </c>
      <c r="AP192" s="29">
        <v>0.0</v>
      </c>
      <c r="AQ192" s="29">
        <v>0.0</v>
      </c>
      <c r="AR192" s="29">
        <v>0.0</v>
      </c>
      <c r="AS192" s="29">
        <v>0.0</v>
      </c>
      <c r="AT192" s="29">
        <v>0.0</v>
      </c>
      <c r="AU192" s="29">
        <v>0.0</v>
      </c>
      <c r="AV192" s="29">
        <v>0.0</v>
      </c>
      <c r="AW192" s="29">
        <v>0.0</v>
      </c>
      <c r="AX192" s="29">
        <v>0.0</v>
      </c>
      <c r="AY192" s="29">
        <v>0.0</v>
      </c>
      <c r="AZ192" s="3"/>
      <c r="BA192" s="3"/>
    </row>
    <row r="193">
      <c r="C193" s="50" t="str">
        <f t="shared" ref="C193:D193" si="327">C192</f>
        <v>Global</v>
      </c>
      <c r="D193" s="61" t="str">
        <f t="shared" si="327"/>
        <v>Front Buyout | Global </v>
      </c>
      <c r="E193" s="4" t="s">
        <v>48</v>
      </c>
      <c r="F193" s="97" t="str">
        <f t="shared" ref="F193:F197" si="335">F192</f>
        <v>FrontBuyOut</v>
      </c>
      <c r="G193" s="4" t="s">
        <v>226</v>
      </c>
      <c r="H193" s="103"/>
      <c r="I193" s="63">
        <f t="shared" si="320"/>
        <v>800</v>
      </c>
      <c r="J193" s="9">
        <f t="shared" si="328"/>
        <v>2400</v>
      </c>
      <c r="K193" s="72">
        <v>0.0</v>
      </c>
      <c r="L193" s="72">
        <f t="shared" si="329"/>
        <v>1.4</v>
      </c>
      <c r="M193" s="99">
        <v>6.0E-4</v>
      </c>
      <c r="N193" s="23">
        <v>0.75</v>
      </c>
      <c r="O193" s="24"/>
      <c r="P193" s="100">
        <v>0.0</v>
      </c>
      <c r="Q193" s="68">
        <f t="shared" si="330"/>
        <v>400</v>
      </c>
      <c r="R193" s="100">
        <v>0.0</v>
      </c>
      <c r="S193" s="100">
        <v>0.0</v>
      </c>
      <c r="T193" s="68">
        <f t="shared" si="331"/>
        <v>400</v>
      </c>
      <c r="U193" s="100">
        <v>0.0</v>
      </c>
      <c r="V193" s="100">
        <v>0.0</v>
      </c>
      <c r="W193" s="100">
        <v>0.0</v>
      </c>
      <c r="X193" s="100">
        <v>0.0</v>
      </c>
      <c r="Y193" s="100">
        <v>0.0</v>
      </c>
      <c r="Z193" s="100">
        <v>0.0</v>
      </c>
      <c r="AA193" s="100">
        <v>0.0</v>
      </c>
      <c r="AB193" s="29">
        <v>0.0</v>
      </c>
      <c r="AC193" s="59">
        <f t="shared" si="332"/>
        <v>2400</v>
      </c>
      <c r="AD193" s="29">
        <v>0.0</v>
      </c>
      <c r="AE193" s="29">
        <v>0.0</v>
      </c>
      <c r="AF193" s="59">
        <f t="shared" si="333"/>
        <v>2400</v>
      </c>
      <c r="AG193" s="29">
        <v>0.0</v>
      </c>
      <c r="AH193" s="29">
        <v>0.0</v>
      </c>
      <c r="AI193" s="29">
        <v>0.0</v>
      </c>
      <c r="AJ193" s="29">
        <v>0.0</v>
      </c>
      <c r="AK193" s="29">
        <v>0.0</v>
      </c>
      <c r="AL193" s="29">
        <v>0.0</v>
      </c>
      <c r="AM193" s="29">
        <v>0.0</v>
      </c>
      <c r="AN193" s="29">
        <v>0.0</v>
      </c>
      <c r="AO193" s="29">
        <v>0.0</v>
      </c>
      <c r="AP193" s="29">
        <v>0.0</v>
      </c>
      <c r="AQ193" s="29">
        <v>0.0</v>
      </c>
      <c r="AR193" s="29">
        <v>0.0</v>
      </c>
      <c r="AS193" s="29">
        <v>0.0</v>
      </c>
      <c r="AT193" s="29">
        <v>0.0</v>
      </c>
      <c r="AU193" s="29">
        <v>0.0</v>
      </c>
      <c r="AV193" s="29">
        <v>0.0</v>
      </c>
      <c r="AW193" s="29">
        <v>0.0</v>
      </c>
      <c r="AX193" s="29">
        <v>0.0</v>
      </c>
      <c r="AY193" s="29">
        <v>0.0</v>
      </c>
      <c r="AZ193" s="3"/>
      <c r="BA193" s="3"/>
    </row>
    <row r="194">
      <c r="C194" s="50" t="str">
        <f t="shared" ref="C194:D194" si="334">C193</f>
        <v>Global</v>
      </c>
      <c r="D194" s="61" t="str">
        <f t="shared" si="334"/>
        <v>Front Buyout | Global </v>
      </c>
      <c r="E194" s="4" t="s">
        <v>48</v>
      </c>
      <c r="F194" s="97" t="str">
        <f t="shared" si="335"/>
        <v>FrontBuyOut</v>
      </c>
      <c r="G194" s="4" t="s">
        <v>227</v>
      </c>
      <c r="H194" s="103"/>
      <c r="I194" s="63">
        <f t="shared" si="320"/>
        <v>800</v>
      </c>
      <c r="J194" s="9">
        <f t="shared" si="328"/>
        <v>2400</v>
      </c>
      <c r="K194" s="72">
        <v>0.0</v>
      </c>
      <c r="L194" s="72">
        <f t="shared" si="329"/>
        <v>1.4</v>
      </c>
      <c r="M194" s="99">
        <v>6.0E-4</v>
      </c>
      <c r="N194" s="23">
        <v>0.75</v>
      </c>
      <c r="O194" s="24"/>
      <c r="P194" s="100">
        <v>0.0</v>
      </c>
      <c r="Q194" s="68">
        <f t="shared" si="330"/>
        <v>400</v>
      </c>
      <c r="R194" s="100">
        <v>0.0</v>
      </c>
      <c r="S194" s="100">
        <v>0.0</v>
      </c>
      <c r="T194" s="68">
        <f t="shared" si="331"/>
        <v>400</v>
      </c>
      <c r="U194" s="100">
        <v>0.0</v>
      </c>
      <c r="V194" s="100">
        <v>0.0</v>
      </c>
      <c r="W194" s="100">
        <v>0.0</v>
      </c>
      <c r="X194" s="100">
        <v>0.0</v>
      </c>
      <c r="Y194" s="100">
        <v>0.0</v>
      </c>
      <c r="Z194" s="100">
        <v>0.0</v>
      </c>
      <c r="AA194" s="100">
        <v>0.0</v>
      </c>
      <c r="AB194" s="29">
        <v>0.0</v>
      </c>
      <c r="AC194" s="59">
        <f t="shared" si="332"/>
        <v>2400</v>
      </c>
      <c r="AD194" s="29">
        <v>0.0</v>
      </c>
      <c r="AE194" s="29">
        <v>0.0</v>
      </c>
      <c r="AF194" s="59">
        <f t="shared" si="333"/>
        <v>2400</v>
      </c>
      <c r="AG194" s="29">
        <v>0.0</v>
      </c>
      <c r="AH194" s="29">
        <v>0.0</v>
      </c>
      <c r="AI194" s="29">
        <v>0.0</v>
      </c>
      <c r="AJ194" s="29">
        <v>0.0</v>
      </c>
      <c r="AK194" s="29">
        <v>0.0</v>
      </c>
      <c r="AL194" s="29">
        <v>0.0</v>
      </c>
      <c r="AM194" s="29">
        <v>0.0</v>
      </c>
      <c r="AN194" s="29">
        <v>0.0</v>
      </c>
      <c r="AO194" s="29">
        <v>0.0</v>
      </c>
      <c r="AP194" s="29">
        <v>0.0</v>
      </c>
      <c r="AQ194" s="29">
        <v>0.0</v>
      </c>
      <c r="AR194" s="29">
        <v>0.0</v>
      </c>
      <c r="AS194" s="29">
        <v>0.0</v>
      </c>
      <c r="AT194" s="29">
        <v>0.0</v>
      </c>
      <c r="AU194" s="29">
        <v>0.0</v>
      </c>
      <c r="AV194" s="29">
        <v>0.0</v>
      </c>
      <c r="AW194" s="29">
        <v>0.0</v>
      </c>
      <c r="AX194" s="29">
        <v>0.0</v>
      </c>
      <c r="AY194" s="29">
        <v>0.0</v>
      </c>
      <c r="AZ194" s="3"/>
      <c r="BA194" s="3"/>
    </row>
    <row r="195">
      <c r="C195" s="50" t="str">
        <f t="shared" ref="C195:D195" si="336">C194</f>
        <v>Global</v>
      </c>
      <c r="D195" s="61" t="str">
        <f t="shared" si="336"/>
        <v>Front Buyout | Global </v>
      </c>
      <c r="E195" s="4" t="s">
        <v>48</v>
      </c>
      <c r="F195" s="97" t="str">
        <f t="shared" si="335"/>
        <v>FrontBuyOut</v>
      </c>
      <c r="G195" s="4" t="s">
        <v>228</v>
      </c>
      <c r="H195" s="103"/>
      <c r="I195" s="63">
        <f t="shared" si="320"/>
        <v>800</v>
      </c>
      <c r="J195" s="9">
        <f t="shared" si="328"/>
        <v>2400</v>
      </c>
      <c r="K195" s="72">
        <v>0.0</v>
      </c>
      <c r="L195" s="72">
        <f t="shared" si="329"/>
        <v>1.4</v>
      </c>
      <c r="M195" s="99">
        <v>6.0E-4</v>
      </c>
      <c r="N195" s="23">
        <v>0.75</v>
      </c>
      <c r="O195" s="24"/>
      <c r="P195" s="100">
        <v>0.0</v>
      </c>
      <c r="Q195" s="68">
        <f t="shared" si="330"/>
        <v>400</v>
      </c>
      <c r="R195" s="100">
        <v>0.0</v>
      </c>
      <c r="S195" s="100">
        <v>0.0</v>
      </c>
      <c r="T195" s="68">
        <f t="shared" si="331"/>
        <v>400</v>
      </c>
      <c r="U195" s="100">
        <v>0.0</v>
      </c>
      <c r="V195" s="100">
        <v>0.0</v>
      </c>
      <c r="W195" s="100">
        <v>0.0</v>
      </c>
      <c r="X195" s="100">
        <v>0.0</v>
      </c>
      <c r="Y195" s="100">
        <v>0.0</v>
      </c>
      <c r="Z195" s="100">
        <v>0.0</v>
      </c>
      <c r="AA195" s="100">
        <v>0.0</v>
      </c>
      <c r="AB195" s="29">
        <v>0.0</v>
      </c>
      <c r="AC195" s="59">
        <f t="shared" si="332"/>
        <v>2400</v>
      </c>
      <c r="AD195" s="29">
        <v>0.0</v>
      </c>
      <c r="AE195" s="29">
        <v>0.0</v>
      </c>
      <c r="AF195" s="59">
        <f t="shared" si="333"/>
        <v>2400</v>
      </c>
      <c r="AG195" s="29">
        <v>0.0</v>
      </c>
      <c r="AH195" s="29">
        <v>0.0</v>
      </c>
      <c r="AI195" s="29">
        <v>0.0</v>
      </c>
      <c r="AJ195" s="29">
        <v>0.0</v>
      </c>
      <c r="AK195" s="29">
        <v>0.0</v>
      </c>
      <c r="AL195" s="29">
        <v>0.0</v>
      </c>
      <c r="AM195" s="29">
        <v>0.0</v>
      </c>
      <c r="AN195" s="29">
        <v>0.0</v>
      </c>
      <c r="AO195" s="29">
        <v>0.0</v>
      </c>
      <c r="AP195" s="29">
        <v>0.0</v>
      </c>
      <c r="AQ195" s="29">
        <v>0.0</v>
      </c>
      <c r="AR195" s="29">
        <v>0.0</v>
      </c>
      <c r="AS195" s="29">
        <v>0.0</v>
      </c>
      <c r="AT195" s="29">
        <v>0.0</v>
      </c>
      <c r="AU195" s="29">
        <v>0.0</v>
      </c>
      <c r="AV195" s="29">
        <v>0.0</v>
      </c>
      <c r="AW195" s="29">
        <v>0.0</v>
      </c>
      <c r="AX195" s="29">
        <v>0.0</v>
      </c>
      <c r="AY195" s="29">
        <v>0.0</v>
      </c>
      <c r="AZ195" s="3"/>
      <c r="BA195" s="3"/>
    </row>
    <row r="196">
      <c r="C196" s="50" t="str">
        <f t="shared" ref="C196:D196" si="337">C195</f>
        <v>Global</v>
      </c>
      <c r="D196" s="61" t="str">
        <f t="shared" si="337"/>
        <v>Front Buyout | Global </v>
      </c>
      <c r="E196" s="4" t="s">
        <v>48</v>
      </c>
      <c r="F196" s="97" t="str">
        <f t="shared" si="335"/>
        <v>FrontBuyOut</v>
      </c>
      <c r="G196" s="4" t="s">
        <v>229</v>
      </c>
      <c r="H196" s="103"/>
      <c r="I196" s="63">
        <f t="shared" si="320"/>
        <v>800</v>
      </c>
      <c r="J196" s="9">
        <f t="shared" si="328"/>
        <v>2400</v>
      </c>
      <c r="K196" s="72">
        <v>0.0</v>
      </c>
      <c r="L196" s="72">
        <f t="shared" si="329"/>
        <v>1.4</v>
      </c>
      <c r="M196" s="99">
        <v>6.0E-4</v>
      </c>
      <c r="N196" s="23">
        <v>0.75</v>
      </c>
      <c r="O196" s="24"/>
      <c r="P196" s="100">
        <v>0.0</v>
      </c>
      <c r="Q196" s="68">
        <f t="shared" si="330"/>
        <v>400</v>
      </c>
      <c r="R196" s="100">
        <v>0.0</v>
      </c>
      <c r="S196" s="100">
        <v>0.0</v>
      </c>
      <c r="T196" s="68">
        <f t="shared" si="331"/>
        <v>400</v>
      </c>
      <c r="U196" s="100">
        <v>0.0</v>
      </c>
      <c r="V196" s="100">
        <v>0.0</v>
      </c>
      <c r="W196" s="100">
        <v>0.0</v>
      </c>
      <c r="X196" s="100">
        <v>0.0</v>
      </c>
      <c r="Y196" s="100">
        <v>0.0</v>
      </c>
      <c r="Z196" s="100">
        <v>0.0</v>
      </c>
      <c r="AA196" s="100">
        <v>0.0</v>
      </c>
      <c r="AB196" s="29">
        <v>0.0</v>
      </c>
      <c r="AC196" s="59">
        <f t="shared" si="332"/>
        <v>2400</v>
      </c>
      <c r="AD196" s="29">
        <v>0.0</v>
      </c>
      <c r="AE196" s="29">
        <v>0.0</v>
      </c>
      <c r="AF196" s="59">
        <f t="shared" si="333"/>
        <v>2400</v>
      </c>
      <c r="AG196" s="29">
        <v>0.0</v>
      </c>
      <c r="AH196" s="29">
        <v>0.0</v>
      </c>
      <c r="AI196" s="29">
        <v>0.0</v>
      </c>
      <c r="AJ196" s="29">
        <v>0.0</v>
      </c>
      <c r="AK196" s="29">
        <v>0.0</v>
      </c>
      <c r="AL196" s="29">
        <v>0.0</v>
      </c>
      <c r="AM196" s="29">
        <v>0.0</v>
      </c>
      <c r="AN196" s="29">
        <v>0.0</v>
      </c>
      <c r="AO196" s="29">
        <v>0.0</v>
      </c>
      <c r="AP196" s="29">
        <v>0.0</v>
      </c>
      <c r="AQ196" s="29">
        <v>0.0</v>
      </c>
      <c r="AR196" s="29">
        <v>0.0</v>
      </c>
      <c r="AS196" s="29">
        <v>0.0</v>
      </c>
      <c r="AT196" s="29">
        <v>0.0</v>
      </c>
      <c r="AU196" s="29">
        <v>0.0</v>
      </c>
      <c r="AV196" s="29">
        <v>0.0</v>
      </c>
      <c r="AW196" s="29">
        <v>0.0</v>
      </c>
      <c r="AX196" s="29">
        <v>0.0</v>
      </c>
      <c r="AY196" s="29">
        <v>0.0</v>
      </c>
      <c r="AZ196" s="3"/>
      <c r="BA196" s="3"/>
    </row>
    <row r="197">
      <c r="C197" s="50" t="str">
        <f t="shared" ref="C197:D197" si="338">C196</f>
        <v>Global</v>
      </c>
      <c r="D197" s="61" t="str">
        <f t="shared" si="338"/>
        <v>Front Buyout | Global </v>
      </c>
      <c r="E197" s="4" t="s">
        <v>48</v>
      </c>
      <c r="F197" s="97" t="str">
        <f t="shared" si="335"/>
        <v>FrontBuyOut</v>
      </c>
      <c r="G197" s="61"/>
      <c r="H197" s="72"/>
      <c r="I197" s="63">
        <f t="shared" si="320"/>
        <v>7999.998287</v>
      </c>
      <c r="J197" s="64">
        <f>sum(AB197:AM197)</f>
        <v>48000</v>
      </c>
      <c r="K197" s="72">
        <v>0.0</v>
      </c>
      <c r="L197" s="64">
        <f>sum(AN197:AY197)</f>
        <v>43.2</v>
      </c>
      <c r="M197" s="99">
        <v>6.0E-4</v>
      </c>
      <c r="N197" s="23">
        <v>0.75</v>
      </c>
      <c r="O197" s="24"/>
      <c r="P197" s="100">
        <v>0.0</v>
      </c>
      <c r="Q197" s="100">
        <v>0.0</v>
      </c>
      <c r="R197" s="100">
        <v>0.0</v>
      </c>
      <c r="S197" s="100">
        <v>0.0</v>
      </c>
      <c r="T197" s="100">
        <v>0.0</v>
      </c>
      <c r="U197" s="100">
        <v>0.0</v>
      </c>
      <c r="V197" s="100">
        <v>0.0</v>
      </c>
      <c r="W197" s="100">
        <f>'Wall Street Journal'!S62</f>
        <v>2000</v>
      </c>
      <c r="X197" s="100">
        <f>0</f>
        <v>0</v>
      </c>
      <c r="Y197" s="100">
        <f>'Wall Street Journal'!S74</f>
        <v>2000</v>
      </c>
      <c r="Z197" s="100">
        <f>'Wall Street Journal'!S82</f>
        <v>2000</v>
      </c>
      <c r="AA197" s="100">
        <f>'Wall Street Journal'!S89</f>
        <v>1999.998287</v>
      </c>
      <c r="AB197" s="29">
        <v>0.0</v>
      </c>
      <c r="AC197" s="30">
        <v>0.0</v>
      </c>
      <c r="AD197" s="30">
        <v>0.0</v>
      </c>
      <c r="AE197" s="30">
        <v>0.0</v>
      </c>
      <c r="AF197" s="29">
        <v>0.0</v>
      </c>
      <c r="AG197" s="30">
        <v>0.0</v>
      </c>
      <c r="AH197" s="30">
        <v>0.0</v>
      </c>
      <c r="AI197" s="30">
        <f>'Wall Street Journal'!O62</f>
        <v>12000</v>
      </c>
      <c r="AJ197" s="30">
        <f>0</f>
        <v>0</v>
      </c>
      <c r="AK197" s="30">
        <f>'Wall Street Journal'!O74</f>
        <v>12000</v>
      </c>
      <c r="AL197" s="30">
        <f>'Wall Street Journal'!O82</f>
        <v>12000</v>
      </c>
      <c r="AM197" s="30">
        <f>'Wall Street Journal'!O89</f>
        <v>12000</v>
      </c>
      <c r="AN197" s="29">
        <v>0.0</v>
      </c>
      <c r="AO197" s="30">
        <f>'Wall Street Journal'!AI26</f>
        <v>7.2</v>
      </c>
      <c r="AP197" s="30">
        <v>0.0</v>
      </c>
      <c r="AQ197" s="30">
        <v>0.0</v>
      </c>
      <c r="AR197" s="30">
        <f>'Wall Street Journal'!AI44</f>
        <v>7.2</v>
      </c>
      <c r="AS197" s="30">
        <v>0.0</v>
      </c>
      <c r="AT197" s="30">
        <v>0.0</v>
      </c>
      <c r="AU197" s="30">
        <f>'Wall Street Journal'!AI62</f>
        <v>7.2</v>
      </c>
      <c r="AV197" s="30">
        <f>0</f>
        <v>0</v>
      </c>
      <c r="AW197" s="30">
        <f>'Wall Street Journal'!AI74</f>
        <v>7.2</v>
      </c>
      <c r="AX197" s="30">
        <f>'Wall Street Journal'!AI82</f>
        <v>7.2</v>
      </c>
      <c r="AY197" s="30">
        <f>'Wall Street Journal'!AI89</f>
        <v>7.2</v>
      </c>
      <c r="AZ197" s="3"/>
      <c r="BA197" s="3"/>
    </row>
    <row r="198">
      <c r="C198" s="35" t="s">
        <v>49</v>
      </c>
      <c r="D198" s="36"/>
      <c r="E198" s="36"/>
      <c r="F198" s="36"/>
      <c r="G198" s="37"/>
      <c r="H198" s="36"/>
      <c r="I198" s="76">
        <f>SUM(I183:I197)</f>
        <v>34999.99829</v>
      </c>
      <c r="J198" s="48">
        <f>SUM(J183:J192)</f>
        <v>308296.7273</v>
      </c>
      <c r="K198" s="40"/>
      <c r="L198" s="36">
        <f>SUM(L183:L192)</f>
        <v>1.4</v>
      </c>
      <c r="M198" s="36"/>
      <c r="N198" s="41"/>
      <c r="O198" s="36"/>
      <c r="P198" s="42"/>
      <c r="Q198" s="42"/>
      <c r="R198" s="42"/>
      <c r="S198" s="42"/>
      <c r="T198" s="42"/>
      <c r="U198" s="42"/>
      <c r="V198" s="42"/>
      <c r="W198" s="42"/>
      <c r="X198" s="42"/>
      <c r="Y198" s="42"/>
      <c r="Z198" s="42"/>
      <c r="AA198" s="42"/>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5"/>
      <c r="BA198" s="3"/>
    </row>
    <row r="199">
      <c r="C199" s="50" t="s">
        <v>190</v>
      </c>
      <c r="D199" s="59" t="str">
        <f>'Wall Street Journal'!F27</f>
        <v>WSJ 0 Production Fee 0 1x Hero Unit | Paid</v>
      </c>
      <c r="E199" s="61" t="s">
        <v>230</v>
      </c>
      <c r="F199" s="61" t="s">
        <v>230</v>
      </c>
      <c r="G199" s="61" t="s">
        <v>230</v>
      </c>
      <c r="H199" s="61"/>
      <c r="I199" s="71">
        <v>9000.0</v>
      </c>
      <c r="J199" s="72">
        <v>0.0</v>
      </c>
      <c r="K199" s="104">
        <v>0.0</v>
      </c>
      <c r="L199" s="93">
        <v>0.0</v>
      </c>
      <c r="M199" s="93">
        <v>0.0</v>
      </c>
      <c r="N199" s="93">
        <v>0.0</v>
      </c>
      <c r="O199" s="93">
        <v>0.0</v>
      </c>
      <c r="P199" s="105">
        <v>0.0</v>
      </c>
      <c r="Q199" s="105">
        <v>3000.0</v>
      </c>
      <c r="R199" s="105">
        <v>0.0</v>
      </c>
      <c r="S199" s="105">
        <v>0.0</v>
      </c>
      <c r="T199" s="105">
        <v>0.0</v>
      </c>
      <c r="U199" s="105">
        <v>0.0</v>
      </c>
      <c r="V199" s="105">
        <v>0.0</v>
      </c>
      <c r="W199" s="105">
        <v>0.0</v>
      </c>
      <c r="X199" s="105">
        <v>0.0</v>
      </c>
      <c r="Y199" s="105">
        <v>0.0</v>
      </c>
      <c r="Z199" s="105">
        <v>0.0</v>
      </c>
      <c r="AA199" s="105">
        <v>0.0</v>
      </c>
      <c r="AB199" s="101">
        <v>0.0</v>
      </c>
      <c r="AC199" s="101">
        <v>0.0</v>
      </c>
      <c r="AD199" s="101">
        <v>0.0</v>
      </c>
      <c r="AE199" s="101">
        <v>0.0</v>
      </c>
      <c r="AF199" s="101">
        <v>0.0</v>
      </c>
      <c r="AG199" s="101">
        <v>0.0</v>
      </c>
      <c r="AH199" s="101">
        <v>0.0</v>
      </c>
      <c r="AI199" s="101">
        <v>0.0</v>
      </c>
      <c r="AJ199" s="101">
        <v>0.0</v>
      </c>
      <c r="AK199" s="101">
        <v>0.0</v>
      </c>
      <c r="AL199" s="101">
        <v>0.0</v>
      </c>
      <c r="AM199" s="101">
        <v>0.0</v>
      </c>
      <c r="AN199" s="101">
        <v>0.0</v>
      </c>
      <c r="AO199" s="101">
        <v>0.0</v>
      </c>
      <c r="AP199" s="101">
        <v>0.0</v>
      </c>
      <c r="AQ199" s="101">
        <v>0.0</v>
      </c>
      <c r="AR199" s="101">
        <v>0.0</v>
      </c>
      <c r="AS199" s="101">
        <v>0.0</v>
      </c>
      <c r="AT199" s="101">
        <v>0.0</v>
      </c>
      <c r="AU199" s="101">
        <v>0.0</v>
      </c>
      <c r="AV199" s="101">
        <v>0.0</v>
      </c>
      <c r="AW199" s="101">
        <v>0.0</v>
      </c>
      <c r="AX199" s="101">
        <v>0.0</v>
      </c>
      <c r="AY199" s="101">
        <v>0.0</v>
      </c>
      <c r="AZ199" s="3"/>
      <c r="BA199" s="3"/>
    </row>
    <row r="200">
      <c r="C200" s="50" t="s">
        <v>120</v>
      </c>
      <c r="D200" s="59" t="str">
        <f>'Wall Street Journal'!F28</f>
        <v>WSJ 0 Production Fee 0 1x Folio Unit | Added Value</v>
      </c>
      <c r="E200" s="61" t="s">
        <v>230</v>
      </c>
      <c r="F200" s="61" t="s">
        <v>230</v>
      </c>
      <c r="G200" s="61"/>
      <c r="H200" s="61"/>
      <c r="I200" s="71">
        <v>0.0</v>
      </c>
      <c r="J200" s="72">
        <v>0.0</v>
      </c>
      <c r="K200" s="104">
        <v>0.0</v>
      </c>
      <c r="L200" s="93">
        <v>0.0</v>
      </c>
      <c r="M200" s="93">
        <v>0.0</v>
      </c>
      <c r="N200" s="93">
        <v>0.0</v>
      </c>
      <c r="O200" s="93">
        <v>0.0</v>
      </c>
      <c r="P200" s="105">
        <v>0.0</v>
      </c>
      <c r="Q200" s="105">
        <v>0.0</v>
      </c>
      <c r="R200" s="105">
        <v>0.0</v>
      </c>
      <c r="S200" s="105">
        <v>0.0</v>
      </c>
      <c r="T200" s="105">
        <v>0.0</v>
      </c>
      <c r="U200" s="105">
        <v>0.0</v>
      </c>
      <c r="V200" s="105">
        <v>0.0</v>
      </c>
      <c r="W200" s="105">
        <v>0.0</v>
      </c>
      <c r="X200" s="105">
        <v>0.0</v>
      </c>
      <c r="Y200" s="105">
        <v>0.0</v>
      </c>
      <c r="Z200" s="105">
        <v>0.0</v>
      </c>
      <c r="AA200" s="105">
        <v>0.0</v>
      </c>
      <c r="AB200" s="101">
        <v>0.0</v>
      </c>
      <c r="AC200" s="101">
        <v>0.0</v>
      </c>
      <c r="AD200" s="101">
        <v>0.0</v>
      </c>
      <c r="AE200" s="101">
        <v>0.0</v>
      </c>
      <c r="AF200" s="101">
        <v>0.0</v>
      </c>
      <c r="AG200" s="101">
        <v>0.0</v>
      </c>
      <c r="AH200" s="101">
        <v>0.0</v>
      </c>
      <c r="AI200" s="101">
        <v>0.0</v>
      </c>
      <c r="AJ200" s="101">
        <v>0.0</v>
      </c>
      <c r="AK200" s="101">
        <v>0.0</v>
      </c>
      <c r="AL200" s="101">
        <v>0.0</v>
      </c>
      <c r="AM200" s="101">
        <v>0.0</v>
      </c>
      <c r="AN200" s="101">
        <v>0.0</v>
      </c>
      <c r="AO200" s="101">
        <v>0.0</v>
      </c>
      <c r="AP200" s="101">
        <v>0.0</v>
      </c>
      <c r="AQ200" s="101">
        <v>0.0</v>
      </c>
      <c r="AR200" s="101">
        <v>0.0</v>
      </c>
      <c r="AS200" s="101">
        <v>0.0</v>
      </c>
      <c r="AT200" s="101">
        <v>0.0</v>
      </c>
      <c r="AU200" s="101">
        <v>0.0</v>
      </c>
      <c r="AV200" s="101">
        <v>0.0</v>
      </c>
      <c r="AW200" s="101">
        <v>0.0</v>
      </c>
      <c r="AX200" s="101">
        <v>0.0</v>
      </c>
      <c r="AY200" s="101">
        <v>0.0</v>
      </c>
      <c r="AZ200" s="3"/>
      <c r="BA200" s="3"/>
    </row>
    <row r="201">
      <c r="C201" s="50" t="s">
        <v>190</v>
      </c>
      <c r="D201" s="96" t="s">
        <v>231</v>
      </c>
      <c r="E201" s="61" t="s">
        <v>230</v>
      </c>
      <c r="F201" s="61" t="s">
        <v>230</v>
      </c>
      <c r="G201" s="61"/>
      <c r="H201" s="61"/>
      <c r="I201" s="71">
        <v>0.0</v>
      </c>
      <c r="J201" s="72">
        <v>0.0</v>
      </c>
      <c r="K201" s="104">
        <v>0.0</v>
      </c>
      <c r="L201" s="93">
        <v>0.0</v>
      </c>
      <c r="M201" s="93">
        <v>0.0</v>
      </c>
      <c r="N201" s="93">
        <v>0.0</v>
      </c>
      <c r="O201" s="93">
        <v>0.0</v>
      </c>
      <c r="P201" s="105">
        <v>0.0</v>
      </c>
      <c r="Q201" s="105">
        <v>0.0</v>
      </c>
      <c r="R201" s="105">
        <v>3000.0</v>
      </c>
      <c r="S201" s="105">
        <v>0.0</v>
      </c>
      <c r="T201" s="105">
        <v>3000.0</v>
      </c>
      <c r="U201" s="105">
        <v>0.0</v>
      </c>
      <c r="V201" s="105">
        <v>0.0</v>
      </c>
      <c r="W201" s="105">
        <v>0.0</v>
      </c>
      <c r="X201" s="105">
        <v>0.0</v>
      </c>
      <c r="Y201" s="105">
        <v>0.0</v>
      </c>
      <c r="Z201" s="105">
        <v>0.0</v>
      </c>
      <c r="AA201" s="105">
        <v>0.0</v>
      </c>
      <c r="AB201" s="101">
        <v>0.0</v>
      </c>
      <c r="AC201" s="101">
        <v>0.0</v>
      </c>
      <c r="AD201" s="101">
        <v>0.0</v>
      </c>
      <c r="AE201" s="101">
        <v>0.0</v>
      </c>
      <c r="AF201" s="101">
        <v>0.0</v>
      </c>
      <c r="AG201" s="101">
        <v>0.0</v>
      </c>
      <c r="AH201" s="101">
        <v>0.0</v>
      </c>
      <c r="AI201" s="101">
        <v>0.0</v>
      </c>
      <c r="AJ201" s="101">
        <v>0.0</v>
      </c>
      <c r="AK201" s="101">
        <v>0.0</v>
      </c>
      <c r="AL201" s="101">
        <v>0.0</v>
      </c>
      <c r="AM201" s="101">
        <v>0.0</v>
      </c>
      <c r="AN201" s="101">
        <v>0.0</v>
      </c>
      <c r="AO201" s="101">
        <v>0.0</v>
      </c>
      <c r="AP201" s="101">
        <v>0.0</v>
      </c>
      <c r="AQ201" s="101">
        <v>0.0</v>
      </c>
      <c r="AR201" s="101">
        <v>0.0</v>
      </c>
      <c r="AS201" s="101">
        <v>0.0</v>
      </c>
      <c r="AT201" s="101">
        <v>0.0</v>
      </c>
      <c r="AU201" s="101">
        <v>0.0</v>
      </c>
      <c r="AV201" s="101">
        <v>0.0</v>
      </c>
      <c r="AW201" s="101">
        <v>0.0</v>
      </c>
      <c r="AX201" s="101">
        <v>0.0</v>
      </c>
      <c r="AY201" s="101">
        <v>0.0</v>
      </c>
      <c r="AZ201" s="3"/>
      <c r="BA201" s="3"/>
    </row>
    <row r="202">
      <c r="C202" s="50" t="s">
        <v>120</v>
      </c>
      <c r="D202" s="59" t="str">
        <f>'Wall Street Journal'!F47</f>
        <v>WSJ 0 Production Fee 0 RAM Study for Buyout | Added Value</v>
      </c>
      <c r="E202" s="61" t="s">
        <v>230</v>
      </c>
      <c r="F202" s="61" t="s">
        <v>230</v>
      </c>
      <c r="G202" s="61"/>
      <c r="H202" s="61"/>
      <c r="I202" s="71">
        <v>0.0</v>
      </c>
      <c r="J202" s="72">
        <v>0.0</v>
      </c>
      <c r="K202" s="104">
        <v>0.0</v>
      </c>
      <c r="L202" s="93">
        <v>0.0</v>
      </c>
      <c r="M202" s="93">
        <v>0.0</v>
      </c>
      <c r="N202" s="93">
        <v>0.0</v>
      </c>
      <c r="O202" s="93">
        <v>0.0</v>
      </c>
      <c r="P202" s="105">
        <v>0.0</v>
      </c>
      <c r="Q202" s="105">
        <v>0.0</v>
      </c>
      <c r="R202" s="105">
        <v>0.0</v>
      </c>
      <c r="S202" s="105">
        <v>0.0</v>
      </c>
      <c r="T202" s="105">
        <v>0.0</v>
      </c>
      <c r="U202" s="105">
        <v>0.0</v>
      </c>
      <c r="V202" s="105">
        <v>0.0</v>
      </c>
      <c r="W202" s="105">
        <v>0.0</v>
      </c>
      <c r="X202" s="105">
        <v>0.0</v>
      </c>
      <c r="Y202" s="105">
        <v>0.0</v>
      </c>
      <c r="Z202" s="105">
        <v>0.0</v>
      </c>
      <c r="AA202" s="105">
        <v>0.0</v>
      </c>
      <c r="AB202" s="101">
        <v>0.0</v>
      </c>
      <c r="AC202" s="101">
        <v>0.0</v>
      </c>
      <c r="AD202" s="101">
        <v>0.0</v>
      </c>
      <c r="AE202" s="101">
        <v>0.0</v>
      </c>
      <c r="AF202" s="101">
        <v>0.0</v>
      </c>
      <c r="AG202" s="101">
        <v>0.0</v>
      </c>
      <c r="AH202" s="101">
        <v>0.0</v>
      </c>
      <c r="AI202" s="101">
        <v>0.0</v>
      </c>
      <c r="AJ202" s="101">
        <v>0.0</v>
      </c>
      <c r="AK202" s="101">
        <v>0.0</v>
      </c>
      <c r="AL202" s="101">
        <v>0.0</v>
      </c>
      <c r="AM202" s="101">
        <v>0.0</v>
      </c>
      <c r="AN202" s="101">
        <v>0.0</v>
      </c>
      <c r="AO202" s="101">
        <v>0.0</v>
      </c>
      <c r="AP202" s="101">
        <v>0.0</v>
      </c>
      <c r="AQ202" s="101">
        <v>0.0</v>
      </c>
      <c r="AR202" s="101">
        <v>0.0</v>
      </c>
      <c r="AS202" s="101">
        <v>0.0</v>
      </c>
      <c r="AT202" s="101">
        <v>0.0</v>
      </c>
      <c r="AU202" s="101">
        <v>0.0</v>
      </c>
      <c r="AV202" s="101">
        <v>0.0</v>
      </c>
      <c r="AW202" s="101">
        <v>0.0</v>
      </c>
      <c r="AX202" s="101">
        <v>0.0</v>
      </c>
      <c r="AY202" s="101">
        <v>0.0</v>
      </c>
      <c r="AZ202" s="3"/>
      <c r="BA202" s="3"/>
    </row>
    <row r="203">
      <c r="C203" s="50" t="s">
        <v>190</v>
      </c>
      <c r="D203" s="59"/>
      <c r="E203" s="61" t="s">
        <v>230</v>
      </c>
      <c r="F203" s="61" t="s">
        <v>230</v>
      </c>
      <c r="G203" s="61"/>
      <c r="H203" s="61"/>
      <c r="I203" s="71">
        <v>0.0</v>
      </c>
      <c r="J203" s="72">
        <v>0.0</v>
      </c>
      <c r="K203" s="104">
        <v>0.0</v>
      </c>
      <c r="L203" s="93">
        <v>0.0</v>
      </c>
      <c r="M203" s="93">
        <v>0.0</v>
      </c>
      <c r="N203" s="93">
        <v>0.0</v>
      </c>
      <c r="O203" s="93">
        <v>0.0</v>
      </c>
      <c r="P203" s="105">
        <v>0.0</v>
      </c>
      <c r="Q203" s="105">
        <v>0.0</v>
      </c>
      <c r="R203" s="105">
        <v>0.0</v>
      </c>
      <c r="S203" s="105">
        <v>0.0</v>
      </c>
      <c r="T203" s="105">
        <v>0.0</v>
      </c>
      <c r="U203" s="105">
        <v>0.0</v>
      </c>
      <c r="V203" s="105">
        <v>0.0</v>
      </c>
      <c r="W203" s="105">
        <v>0.0</v>
      </c>
      <c r="X203" s="105">
        <v>0.0</v>
      </c>
      <c r="Y203" s="105">
        <v>0.0</v>
      </c>
      <c r="Z203" s="105">
        <v>0.0</v>
      </c>
      <c r="AA203" s="105">
        <v>0.0</v>
      </c>
      <c r="AB203" s="101">
        <v>0.0</v>
      </c>
      <c r="AC203" s="101">
        <v>0.0</v>
      </c>
      <c r="AD203" s="101">
        <v>0.0</v>
      </c>
      <c r="AE203" s="101">
        <v>0.0</v>
      </c>
      <c r="AF203" s="101">
        <v>0.0</v>
      </c>
      <c r="AG203" s="101">
        <v>0.0</v>
      </c>
      <c r="AH203" s="101">
        <v>0.0</v>
      </c>
      <c r="AI203" s="101">
        <v>0.0</v>
      </c>
      <c r="AJ203" s="101">
        <v>0.0</v>
      </c>
      <c r="AK203" s="101">
        <v>0.0</v>
      </c>
      <c r="AL203" s="101">
        <v>0.0</v>
      </c>
      <c r="AM203" s="101">
        <v>0.0</v>
      </c>
      <c r="AN203" s="101">
        <v>0.0</v>
      </c>
      <c r="AO203" s="101">
        <v>0.0</v>
      </c>
      <c r="AP203" s="101">
        <v>0.0</v>
      </c>
      <c r="AQ203" s="101">
        <v>0.0</v>
      </c>
      <c r="AR203" s="101">
        <v>0.0</v>
      </c>
      <c r="AS203" s="101">
        <v>0.0</v>
      </c>
      <c r="AT203" s="101">
        <v>0.0</v>
      </c>
      <c r="AU203" s="101">
        <v>0.0</v>
      </c>
      <c r="AV203" s="101">
        <v>0.0</v>
      </c>
      <c r="AW203" s="101">
        <v>0.0</v>
      </c>
      <c r="AX203" s="101">
        <v>0.0</v>
      </c>
      <c r="AY203" s="101">
        <v>0.0</v>
      </c>
      <c r="AZ203" s="3"/>
      <c r="BA203" s="3"/>
    </row>
    <row r="204">
      <c r="C204" s="50" t="s">
        <v>120</v>
      </c>
      <c r="D204" s="59" t="str">
        <f>'Wall Street Journal'!F29</f>
        <v>WSJ 0 Production Fee 0 RAM Study for Buyout | Added Value</v>
      </c>
      <c r="E204" s="61" t="s">
        <v>230</v>
      </c>
      <c r="F204" s="61" t="s">
        <v>230</v>
      </c>
      <c r="G204" s="61"/>
      <c r="H204" s="61"/>
      <c r="I204" s="71">
        <v>0.0</v>
      </c>
      <c r="J204" s="72">
        <v>0.0</v>
      </c>
      <c r="K204" s="104">
        <v>0.0</v>
      </c>
      <c r="L204" s="93">
        <v>0.0</v>
      </c>
      <c r="M204" s="93">
        <v>0.0</v>
      </c>
      <c r="N204" s="93">
        <v>0.0</v>
      </c>
      <c r="O204" s="93">
        <v>0.0</v>
      </c>
      <c r="P204" s="105">
        <v>0.0</v>
      </c>
      <c r="Q204" s="105">
        <v>0.0</v>
      </c>
      <c r="R204" s="105">
        <v>0.0</v>
      </c>
      <c r="S204" s="105">
        <v>0.0</v>
      </c>
      <c r="T204" s="105">
        <v>0.0</v>
      </c>
      <c r="U204" s="105">
        <v>0.0</v>
      </c>
      <c r="V204" s="105">
        <v>0.0</v>
      </c>
      <c r="W204" s="105">
        <v>0.0</v>
      </c>
      <c r="X204" s="105">
        <v>0.0</v>
      </c>
      <c r="Y204" s="105">
        <v>0.0</v>
      </c>
      <c r="Z204" s="105">
        <v>0.0</v>
      </c>
      <c r="AA204" s="105">
        <v>0.0</v>
      </c>
      <c r="AB204" s="101">
        <v>0.0</v>
      </c>
      <c r="AC204" s="101">
        <v>0.0</v>
      </c>
      <c r="AD204" s="101">
        <v>0.0</v>
      </c>
      <c r="AE204" s="101">
        <v>0.0</v>
      </c>
      <c r="AF204" s="101">
        <v>0.0</v>
      </c>
      <c r="AG204" s="101">
        <v>0.0</v>
      </c>
      <c r="AH204" s="101">
        <v>0.0</v>
      </c>
      <c r="AI204" s="101">
        <v>0.0</v>
      </c>
      <c r="AJ204" s="101">
        <v>0.0</v>
      </c>
      <c r="AK204" s="101">
        <v>0.0</v>
      </c>
      <c r="AL204" s="101">
        <v>0.0</v>
      </c>
      <c r="AM204" s="101">
        <v>0.0</v>
      </c>
      <c r="AN204" s="101">
        <v>0.0</v>
      </c>
      <c r="AO204" s="101">
        <v>0.0</v>
      </c>
      <c r="AP204" s="101">
        <v>0.0</v>
      </c>
      <c r="AQ204" s="101">
        <v>0.0</v>
      </c>
      <c r="AR204" s="101">
        <v>0.0</v>
      </c>
      <c r="AS204" s="101">
        <v>0.0</v>
      </c>
      <c r="AT204" s="101">
        <v>0.0</v>
      </c>
      <c r="AU204" s="101">
        <v>0.0</v>
      </c>
      <c r="AV204" s="101">
        <v>0.0</v>
      </c>
      <c r="AW204" s="101">
        <v>0.0</v>
      </c>
      <c r="AX204" s="101">
        <v>0.0</v>
      </c>
      <c r="AY204" s="101">
        <v>0.0</v>
      </c>
      <c r="AZ204" s="3"/>
      <c r="BA204" s="3"/>
    </row>
    <row r="205">
      <c r="C205" s="50"/>
      <c r="D205" s="59"/>
      <c r="E205" s="61" t="s">
        <v>230</v>
      </c>
      <c r="F205" s="61" t="s">
        <v>230</v>
      </c>
      <c r="G205" s="61"/>
      <c r="H205" s="61"/>
      <c r="I205" s="71">
        <v>0.0</v>
      </c>
      <c r="J205" s="72">
        <v>0.0</v>
      </c>
      <c r="K205" s="104">
        <v>0.0</v>
      </c>
      <c r="L205" s="93">
        <v>0.0</v>
      </c>
      <c r="M205" s="93">
        <v>0.0</v>
      </c>
      <c r="N205" s="93">
        <v>0.0</v>
      </c>
      <c r="O205" s="93">
        <v>0.0</v>
      </c>
      <c r="P205" s="105">
        <v>0.0</v>
      </c>
      <c r="Q205" s="105">
        <v>0.0</v>
      </c>
      <c r="R205" s="105">
        <v>0.0</v>
      </c>
      <c r="S205" s="105">
        <v>0.0</v>
      </c>
      <c r="T205" s="105">
        <v>0.0</v>
      </c>
      <c r="U205" s="105">
        <v>0.0</v>
      </c>
      <c r="V205" s="105">
        <v>0.0</v>
      </c>
      <c r="W205" s="105">
        <v>0.0</v>
      </c>
      <c r="X205" s="105">
        <v>0.0</v>
      </c>
      <c r="Y205" s="105">
        <v>0.0</v>
      </c>
      <c r="Z205" s="105">
        <v>0.0</v>
      </c>
      <c r="AA205" s="105">
        <v>0.0</v>
      </c>
      <c r="AB205" s="101">
        <v>0.0</v>
      </c>
      <c r="AC205" s="101">
        <v>0.0</v>
      </c>
      <c r="AD205" s="101">
        <v>0.0</v>
      </c>
      <c r="AE205" s="101">
        <v>0.0</v>
      </c>
      <c r="AF205" s="101">
        <v>0.0</v>
      </c>
      <c r="AG205" s="101">
        <v>0.0</v>
      </c>
      <c r="AH205" s="101">
        <v>0.0</v>
      </c>
      <c r="AI205" s="101">
        <v>0.0</v>
      </c>
      <c r="AJ205" s="101">
        <v>0.0</v>
      </c>
      <c r="AK205" s="101">
        <v>0.0</v>
      </c>
      <c r="AL205" s="101">
        <v>0.0</v>
      </c>
      <c r="AM205" s="101">
        <v>0.0</v>
      </c>
      <c r="AN205" s="101">
        <v>0.0</v>
      </c>
      <c r="AO205" s="101">
        <v>0.0</v>
      </c>
      <c r="AP205" s="101">
        <v>0.0</v>
      </c>
      <c r="AQ205" s="101">
        <v>0.0</v>
      </c>
      <c r="AR205" s="101">
        <v>0.0</v>
      </c>
      <c r="AS205" s="101">
        <v>0.0</v>
      </c>
      <c r="AT205" s="101">
        <v>0.0</v>
      </c>
      <c r="AU205" s="101">
        <v>0.0</v>
      </c>
      <c r="AV205" s="101">
        <v>0.0</v>
      </c>
      <c r="AW205" s="101">
        <v>0.0</v>
      </c>
      <c r="AX205" s="101">
        <v>0.0</v>
      </c>
      <c r="AY205" s="101">
        <v>0.0</v>
      </c>
      <c r="AZ205" s="3"/>
      <c r="BA205" s="3"/>
    </row>
    <row r="206">
      <c r="C206" s="35" t="s">
        <v>49</v>
      </c>
      <c r="D206" s="36"/>
      <c r="E206" s="36"/>
      <c r="F206" s="36"/>
      <c r="G206" s="37"/>
      <c r="H206" s="36"/>
      <c r="I206" s="76">
        <f>SUM(I199:I205)</f>
        <v>9000</v>
      </c>
      <c r="J206" s="36">
        <f>SUM(J200)</f>
        <v>0</v>
      </c>
      <c r="K206" s="40"/>
      <c r="L206" s="36">
        <f>SUM(L200)</f>
        <v>0</v>
      </c>
      <c r="M206" s="36"/>
      <c r="N206" s="41"/>
      <c r="O206" s="36"/>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5"/>
      <c r="BA206" s="3"/>
    </row>
    <row r="207">
      <c r="G207" s="1"/>
      <c r="J207" s="32">
        <f>J198+J182</f>
        <v>5934729.767</v>
      </c>
      <c r="K207" s="2"/>
      <c r="L207" s="32">
        <f>L198+L182</f>
        <v>4528.508665</v>
      </c>
      <c r="M207" s="18">
        <f>L207/J207</f>
        <v>0.00076305221</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row>
    <row r="208">
      <c r="G208" s="1"/>
      <c r="K208" s="2"/>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row>
    <row r="209">
      <c r="G209" s="1"/>
      <c r="K209" s="2"/>
      <c r="P209" s="5" t="s">
        <v>1</v>
      </c>
      <c r="Q209" s="5"/>
      <c r="R209" s="5"/>
      <c r="S209" s="5"/>
      <c r="T209" s="5"/>
      <c r="U209" s="5"/>
      <c r="V209" s="5"/>
      <c r="W209" s="5"/>
      <c r="X209" s="5"/>
      <c r="Y209" s="5"/>
      <c r="Z209" s="5"/>
      <c r="AA209" s="5"/>
      <c r="AB209" s="6" t="s">
        <v>2</v>
      </c>
      <c r="AN209" s="7" t="s">
        <v>3</v>
      </c>
      <c r="AZ209" s="3"/>
      <c r="BA209" s="3"/>
    </row>
    <row r="210">
      <c r="B210" s="10" t="s">
        <v>4</v>
      </c>
      <c r="C210" s="10" t="s">
        <v>5</v>
      </c>
      <c r="D210" s="10" t="s">
        <v>6</v>
      </c>
      <c r="E210" s="10" t="s">
        <v>7</v>
      </c>
      <c r="F210" s="10" t="s">
        <v>8</v>
      </c>
      <c r="G210" s="11" t="s">
        <v>9</v>
      </c>
      <c r="H210" s="10" t="s">
        <v>10</v>
      </c>
      <c r="I210" s="10" t="s">
        <v>11</v>
      </c>
      <c r="J210" s="10" t="s">
        <v>12</v>
      </c>
      <c r="K210" s="12" t="s">
        <v>13</v>
      </c>
      <c r="L210" s="10" t="s">
        <v>3</v>
      </c>
      <c r="M210" s="10" t="s">
        <v>14</v>
      </c>
      <c r="N210" s="10" t="s">
        <v>15</v>
      </c>
      <c r="O210" s="13" t="s">
        <v>16</v>
      </c>
      <c r="P210" s="14" t="s">
        <v>17</v>
      </c>
      <c r="Q210" s="14" t="s">
        <v>18</v>
      </c>
      <c r="R210" s="14" t="s">
        <v>19</v>
      </c>
      <c r="S210" s="14" t="s">
        <v>20</v>
      </c>
      <c r="T210" s="14" t="s">
        <v>21</v>
      </c>
      <c r="U210" s="14" t="s">
        <v>22</v>
      </c>
      <c r="V210" s="14" t="s">
        <v>23</v>
      </c>
      <c r="W210" s="14" t="s">
        <v>24</v>
      </c>
      <c r="X210" s="14" t="s">
        <v>25</v>
      </c>
      <c r="Y210" s="14" t="s">
        <v>26</v>
      </c>
      <c r="Z210" s="14" t="s">
        <v>27</v>
      </c>
      <c r="AA210" s="14" t="s">
        <v>28</v>
      </c>
      <c r="AB210" s="14" t="s">
        <v>17</v>
      </c>
      <c r="AC210" s="14" t="s">
        <v>18</v>
      </c>
      <c r="AD210" s="14" t="s">
        <v>19</v>
      </c>
      <c r="AE210" s="14" t="s">
        <v>20</v>
      </c>
      <c r="AF210" s="14" t="s">
        <v>21</v>
      </c>
      <c r="AG210" s="14" t="s">
        <v>22</v>
      </c>
      <c r="AH210" s="14" t="s">
        <v>23</v>
      </c>
      <c r="AI210" s="14" t="s">
        <v>24</v>
      </c>
      <c r="AJ210" s="14" t="s">
        <v>25</v>
      </c>
      <c r="AK210" s="14" t="s">
        <v>26</v>
      </c>
      <c r="AL210" s="14" t="s">
        <v>27</v>
      </c>
      <c r="AM210" s="14" t="s">
        <v>28</v>
      </c>
      <c r="AN210" s="14" t="s">
        <v>17</v>
      </c>
      <c r="AO210" s="14" t="s">
        <v>18</v>
      </c>
      <c r="AP210" s="14" t="s">
        <v>19</v>
      </c>
      <c r="AQ210" s="14" t="s">
        <v>20</v>
      </c>
      <c r="AR210" s="14" t="s">
        <v>21</v>
      </c>
      <c r="AS210" s="14" t="s">
        <v>22</v>
      </c>
      <c r="AT210" s="14" t="s">
        <v>23</v>
      </c>
      <c r="AU210" s="14" t="s">
        <v>24</v>
      </c>
      <c r="AV210" s="14" t="s">
        <v>25</v>
      </c>
      <c r="AW210" s="14" t="s">
        <v>26</v>
      </c>
      <c r="AX210" s="14" t="s">
        <v>27</v>
      </c>
      <c r="AY210" s="14" t="s">
        <v>28</v>
      </c>
      <c r="AZ210" s="3"/>
      <c r="BA210" s="3"/>
    </row>
    <row r="211">
      <c r="B211" s="16" t="s">
        <v>232</v>
      </c>
      <c r="C211" s="50" t="s">
        <v>233</v>
      </c>
      <c r="D211" s="72" t="s">
        <v>234</v>
      </c>
      <c r="E211" s="4" t="s">
        <v>30</v>
      </c>
      <c r="F211" s="106" t="s">
        <v>235</v>
      </c>
      <c r="G211" s="107" t="s">
        <v>236</v>
      </c>
      <c r="H211" s="72" t="s">
        <v>237</v>
      </c>
      <c r="I211" s="63">
        <f>Nativo!J18</f>
        <v>16666.66667</v>
      </c>
      <c r="J211" s="64">
        <f>Nativo!G18</f>
        <v>974658.8694</v>
      </c>
      <c r="K211" s="98">
        <f>Nativo!I18</f>
        <v>17.1</v>
      </c>
      <c r="L211" s="64">
        <f>Nativo!M18</f>
        <v>2046.783626</v>
      </c>
      <c r="M211" s="99">
        <v>0.002</v>
      </c>
      <c r="N211" s="23">
        <v>0.75</v>
      </c>
      <c r="O211" s="24"/>
      <c r="P211" s="100">
        <v>0.0</v>
      </c>
      <c r="Q211" s="100">
        <v>0.0</v>
      </c>
      <c r="R211" s="100">
        <v>0.0</v>
      </c>
      <c r="S211" s="100">
        <f>I211*0.5</f>
        <v>8333.333333</v>
      </c>
      <c r="T211" s="100">
        <f>I211*0.5</f>
        <v>8333.333333</v>
      </c>
      <c r="U211" s="100">
        <v>0.0</v>
      </c>
      <c r="V211" s="100">
        <v>0.0</v>
      </c>
      <c r="W211" s="100">
        <v>0.0</v>
      </c>
      <c r="X211" s="100">
        <v>0.0</v>
      </c>
      <c r="Y211" s="100">
        <v>0.0</v>
      </c>
      <c r="Z211" s="100">
        <v>0.0</v>
      </c>
      <c r="AA211" s="100">
        <v>0.0</v>
      </c>
      <c r="AB211" s="29">
        <v>0.0</v>
      </c>
      <c r="AC211" s="29">
        <v>0.0</v>
      </c>
      <c r="AD211" s="29">
        <v>0.0</v>
      </c>
      <c r="AE211" s="29">
        <f>J211/2</f>
        <v>487329.4347</v>
      </c>
      <c r="AF211" s="30">
        <f>J211/2</f>
        <v>487329.4347</v>
      </c>
      <c r="AG211" s="29">
        <v>0.0</v>
      </c>
      <c r="AH211" s="29">
        <v>0.0</v>
      </c>
      <c r="AI211" s="29">
        <v>0.0</v>
      </c>
      <c r="AJ211" s="29">
        <v>0.0</v>
      </c>
      <c r="AK211" s="29">
        <v>0.0</v>
      </c>
      <c r="AL211" s="29">
        <v>0.0</v>
      </c>
      <c r="AM211" s="29">
        <v>0.0</v>
      </c>
      <c r="AN211" s="29">
        <v>0.0</v>
      </c>
      <c r="AO211" s="29">
        <v>0.0</v>
      </c>
      <c r="AP211" s="29">
        <v>0.0</v>
      </c>
      <c r="AQ211" s="29">
        <f>L211/2</f>
        <v>1023.391813</v>
      </c>
      <c r="AR211" s="30">
        <f>L211/2</f>
        <v>1023.391813</v>
      </c>
      <c r="AS211" s="29">
        <v>0.0</v>
      </c>
      <c r="AT211" s="29">
        <v>0.0</v>
      </c>
      <c r="AU211" s="29">
        <v>0.0</v>
      </c>
      <c r="AV211" s="29">
        <v>0.0</v>
      </c>
      <c r="AW211" s="29">
        <v>0.0</v>
      </c>
      <c r="AX211" s="29">
        <v>0.0</v>
      </c>
      <c r="AY211" s="29">
        <v>0.0</v>
      </c>
      <c r="AZ211" s="3"/>
      <c r="BA211" s="3"/>
    </row>
    <row r="212">
      <c r="D212" s="72" t="s">
        <v>234</v>
      </c>
      <c r="E212" s="4" t="s">
        <v>30</v>
      </c>
      <c r="F212" s="97" t="s">
        <v>238</v>
      </c>
      <c r="G212" s="108" t="s">
        <v>239</v>
      </c>
      <c r="H212" s="72" t="s">
        <v>237</v>
      </c>
      <c r="I212" s="71">
        <v>0.0</v>
      </c>
      <c r="J212" s="72">
        <v>0.0</v>
      </c>
      <c r="K212" s="72">
        <v>0.0</v>
      </c>
      <c r="L212" s="72">
        <v>0.0</v>
      </c>
      <c r="M212" s="99">
        <v>0.0</v>
      </c>
      <c r="N212" s="23">
        <v>0.75</v>
      </c>
      <c r="O212" s="24">
        <v>0.0</v>
      </c>
      <c r="P212" s="100">
        <v>0.0</v>
      </c>
      <c r="Q212" s="100">
        <v>0.0</v>
      </c>
      <c r="R212" s="100">
        <v>0.0</v>
      </c>
      <c r="S212" s="100">
        <v>0.0</v>
      </c>
      <c r="T212" s="100">
        <v>0.0</v>
      </c>
      <c r="U212" s="100">
        <v>0.0</v>
      </c>
      <c r="V212" s="100">
        <v>0.0</v>
      </c>
      <c r="W212" s="100">
        <v>0.0</v>
      </c>
      <c r="X212" s="100">
        <v>0.0</v>
      </c>
      <c r="Y212" s="100">
        <v>0.0</v>
      </c>
      <c r="Z212" s="100">
        <v>0.0</v>
      </c>
      <c r="AA212" s="100">
        <v>0.0</v>
      </c>
      <c r="AB212" s="29">
        <v>0.0</v>
      </c>
      <c r="AC212" s="29">
        <v>0.0</v>
      </c>
      <c r="AD212" s="29">
        <v>0.0</v>
      </c>
      <c r="AE212" s="29">
        <v>0.0</v>
      </c>
      <c r="AF212" s="29">
        <v>0.0</v>
      </c>
      <c r="AG212" s="29">
        <v>0.0</v>
      </c>
      <c r="AH212" s="29">
        <v>0.0</v>
      </c>
      <c r="AI212" s="29">
        <v>0.0</v>
      </c>
      <c r="AJ212" s="29">
        <v>0.0</v>
      </c>
      <c r="AK212" s="29">
        <v>0.0</v>
      </c>
      <c r="AL212" s="29">
        <v>0.0</v>
      </c>
      <c r="AM212" s="29">
        <v>0.0</v>
      </c>
      <c r="AN212" s="29">
        <v>0.0</v>
      </c>
      <c r="AO212" s="29">
        <v>0.0</v>
      </c>
      <c r="AP212" s="29">
        <v>0.0</v>
      </c>
      <c r="AQ212" s="29">
        <v>0.0</v>
      </c>
      <c r="AR212" s="29">
        <v>0.0</v>
      </c>
      <c r="AS212" s="29">
        <v>0.0</v>
      </c>
      <c r="AT212" s="29">
        <v>0.0</v>
      </c>
      <c r="AU212" s="29">
        <v>0.0</v>
      </c>
      <c r="AV212" s="29">
        <v>0.0</v>
      </c>
      <c r="AW212" s="29">
        <v>0.0</v>
      </c>
      <c r="AX212" s="29">
        <v>0.0</v>
      </c>
      <c r="AY212" s="29">
        <v>0.0</v>
      </c>
      <c r="AZ212" s="3"/>
      <c r="BA212" s="3"/>
    </row>
    <row r="213">
      <c r="D213" s="72" t="s">
        <v>234</v>
      </c>
      <c r="E213" s="4" t="s">
        <v>30</v>
      </c>
      <c r="F213" s="4" t="s">
        <v>240</v>
      </c>
      <c r="G213" s="108" t="s">
        <v>241</v>
      </c>
      <c r="H213" s="72" t="s">
        <v>237</v>
      </c>
      <c r="I213" s="71">
        <v>0.0</v>
      </c>
      <c r="J213" s="72">
        <v>0.0</v>
      </c>
      <c r="K213" s="72">
        <v>0.0</v>
      </c>
      <c r="L213" s="72">
        <v>0.0</v>
      </c>
      <c r="M213" s="99">
        <v>0.0</v>
      </c>
      <c r="N213" s="23">
        <v>0.75</v>
      </c>
      <c r="O213" s="24">
        <v>0.0</v>
      </c>
      <c r="P213" s="100">
        <v>0.0</v>
      </c>
      <c r="Q213" s="100">
        <v>0.0</v>
      </c>
      <c r="R213" s="100">
        <v>0.0</v>
      </c>
      <c r="S213" s="100">
        <v>0.0</v>
      </c>
      <c r="T213" s="100">
        <v>0.0</v>
      </c>
      <c r="U213" s="100">
        <v>0.0</v>
      </c>
      <c r="V213" s="100">
        <v>0.0</v>
      </c>
      <c r="W213" s="100">
        <v>0.0</v>
      </c>
      <c r="X213" s="100">
        <v>0.0</v>
      </c>
      <c r="Y213" s="100">
        <v>0.0</v>
      </c>
      <c r="Z213" s="100">
        <v>0.0</v>
      </c>
      <c r="AA213" s="100">
        <v>0.0</v>
      </c>
      <c r="AB213" s="29">
        <v>0.0</v>
      </c>
      <c r="AC213" s="29">
        <v>0.0</v>
      </c>
      <c r="AD213" s="29">
        <v>0.0</v>
      </c>
      <c r="AE213" s="29">
        <v>0.0</v>
      </c>
      <c r="AF213" s="29">
        <v>0.0</v>
      </c>
      <c r="AG213" s="29">
        <v>0.0</v>
      </c>
      <c r="AH213" s="29">
        <v>0.0</v>
      </c>
      <c r="AI213" s="29">
        <v>0.0</v>
      </c>
      <c r="AJ213" s="29">
        <v>0.0</v>
      </c>
      <c r="AK213" s="29">
        <v>0.0</v>
      </c>
      <c r="AL213" s="29">
        <v>0.0</v>
      </c>
      <c r="AM213" s="29">
        <v>0.0</v>
      </c>
      <c r="AN213" s="29">
        <v>0.0</v>
      </c>
      <c r="AO213" s="29">
        <v>0.0</v>
      </c>
      <c r="AP213" s="29">
        <v>0.0</v>
      </c>
      <c r="AQ213" s="29">
        <v>0.0</v>
      </c>
      <c r="AR213" s="29">
        <v>0.0</v>
      </c>
      <c r="AS213" s="29">
        <v>0.0</v>
      </c>
      <c r="AT213" s="29">
        <v>0.0</v>
      </c>
      <c r="AU213" s="29">
        <v>0.0</v>
      </c>
      <c r="AV213" s="29">
        <v>0.0</v>
      </c>
      <c r="AW213" s="29">
        <v>0.0</v>
      </c>
      <c r="AX213" s="29">
        <v>0.0</v>
      </c>
      <c r="AY213" s="29">
        <v>0.0</v>
      </c>
      <c r="AZ213" s="3"/>
      <c r="BA213" s="3"/>
    </row>
    <row r="214">
      <c r="C214" s="50" t="s">
        <v>120</v>
      </c>
      <c r="D214" s="72" t="s">
        <v>234</v>
      </c>
      <c r="E214" s="4" t="s">
        <v>30</v>
      </c>
      <c r="F214" s="97" t="s">
        <v>242</v>
      </c>
      <c r="G214" s="109" t="s">
        <v>243</v>
      </c>
      <c r="H214" s="72" t="s">
        <v>237</v>
      </c>
      <c r="I214" s="71">
        <v>0.0</v>
      </c>
      <c r="J214" s="72">
        <v>0.0</v>
      </c>
      <c r="K214" s="72">
        <v>0.0</v>
      </c>
      <c r="L214" s="72">
        <v>0.0</v>
      </c>
      <c r="M214" s="99">
        <v>0.0</v>
      </c>
      <c r="N214" s="23">
        <v>0.75</v>
      </c>
      <c r="O214" s="24">
        <f t="shared" ref="O214:O215" si="339">O213</f>
        <v>0</v>
      </c>
      <c r="P214" s="100">
        <v>0.0</v>
      </c>
      <c r="Q214" s="100">
        <v>0.0</v>
      </c>
      <c r="R214" s="100">
        <v>0.0</v>
      </c>
      <c r="S214" s="100">
        <v>0.0</v>
      </c>
      <c r="T214" s="100">
        <v>0.0</v>
      </c>
      <c r="U214" s="100">
        <v>0.0</v>
      </c>
      <c r="V214" s="100">
        <v>0.0</v>
      </c>
      <c r="W214" s="100">
        <v>0.0</v>
      </c>
      <c r="X214" s="100">
        <v>0.0</v>
      </c>
      <c r="Y214" s="100">
        <v>0.0</v>
      </c>
      <c r="Z214" s="100">
        <v>0.0</v>
      </c>
      <c r="AA214" s="100">
        <v>0.0</v>
      </c>
      <c r="AB214" s="29">
        <v>0.0</v>
      </c>
      <c r="AC214" s="29">
        <v>0.0</v>
      </c>
      <c r="AD214" s="29">
        <v>0.0</v>
      </c>
      <c r="AE214" s="29">
        <v>0.0</v>
      </c>
      <c r="AF214" s="29">
        <v>0.0</v>
      </c>
      <c r="AG214" s="29">
        <v>0.0</v>
      </c>
      <c r="AH214" s="29">
        <v>0.0</v>
      </c>
      <c r="AI214" s="29">
        <v>0.0</v>
      </c>
      <c r="AJ214" s="29">
        <v>0.0</v>
      </c>
      <c r="AK214" s="29">
        <v>0.0</v>
      </c>
      <c r="AL214" s="29">
        <v>0.0</v>
      </c>
      <c r="AM214" s="29">
        <v>0.0</v>
      </c>
      <c r="AN214" s="29">
        <v>0.0</v>
      </c>
      <c r="AO214" s="29">
        <v>0.0</v>
      </c>
      <c r="AP214" s="29">
        <v>0.0</v>
      </c>
      <c r="AQ214" s="29">
        <v>0.0</v>
      </c>
      <c r="AR214" s="29">
        <v>0.0</v>
      </c>
      <c r="AS214" s="29">
        <v>0.0</v>
      </c>
      <c r="AT214" s="29">
        <v>0.0</v>
      </c>
      <c r="AU214" s="29">
        <v>0.0</v>
      </c>
      <c r="AV214" s="29">
        <v>0.0</v>
      </c>
      <c r="AW214" s="29">
        <v>0.0</v>
      </c>
      <c r="AX214" s="29">
        <v>0.0</v>
      </c>
      <c r="AY214" s="29">
        <v>0.0</v>
      </c>
      <c r="AZ214" s="3"/>
      <c r="BA214" s="3"/>
    </row>
    <row r="215">
      <c r="C215" s="50" t="s">
        <v>120</v>
      </c>
      <c r="D215" s="72" t="s">
        <v>234</v>
      </c>
      <c r="E215" s="4" t="s">
        <v>30</v>
      </c>
      <c r="F215" s="97" t="s">
        <v>157</v>
      </c>
      <c r="G215" s="109" t="s">
        <v>244</v>
      </c>
      <c r="H215" s="72" t="s">
        <v>237</v>
      </c>
      <c r="I215" s="71">
        <v>0.0</v>
      </c>
      <c r="J215" s="72">
        <v>0.0</v>
      </c>
      <c r="K215" s="72">
        <v>0.0</v>
      </c>
      <c r="L215" s="72">
        <v>0.0</v>
      </c>
      <c r="M215" s="99">
        <v>0.0</v>
      </c>
      <c r="N215" s="23">
        <v>0.75</v>
      </c>
      <c r="O215" s="24">
        <f t="shared" si="339"/>
        <v>0</v>
      </c>
      <c r="P215" s="100">
        <v>0.0</v>
      </c>
      <c r="Q215" s="100">
        <v>0.0</v>
      </c>
      <c r="R215" s="100">
        <v>0.0</v>
      </c>
      <c r="S215" s="100">
        <v>0.0</v>
      </c>
      <c r="T215" s="100">
        <v>0.0</v>
      </c>
      <c r="U215" s="100">
        <v>0.0</v>
      </c>
      <c r="V215" s="100">
        <v>0.0</v>
      </c>
      <c r="W215" s="100">
        <v>0.0</v>
      </c>
      <c r="X215" s="100">
        <v>0.0</v>
      </c>
      <c r="Y215" s="100">
        <v>0.0</v>
      </c>
      <c r="Z215" s="100">
        <v>0.0</v>
      </c>
      <c r="AA215" s="100">
        <v>0.0</v>
      </c>
      <c r="AB215" s="29">
        <v>0.0</v>
      </c>
      <c r="AC215" s="29">
        <v>0.0</v>
      </c>
      <c r="AD215" s="29">
        <v>0.0</v>
      </c>
      <c r="AE215" s="29">
        <v>0.0</v>
      </c>
      <c r="AF215" s="29">
        <v>0.0</v>
      </c>
      <c r="AG215" s="29">
        <v>0.0</v>
      </c>
      <c r="AH215" s="29">
        <v>0.0</v>
      </c>
      <c r="AI215" s="29">
        <v>0.0</v>
      </c>
      <c r="AJ215" s="29">
        <v>0.0</v>
      </c>
      <c r="AK215" s="29">
        <v>0.0</v>
      </c>
      <c r="AL215" s="29">
        <v>0.0</v>
      </c>
      <c r="AM215" s="29">
        <v>0.0</v>
      </c>
      <c r="AN215" s="29">
        <v>0.0</v>
      </c>
      <c r="AO215" s="29">
        <v>0.0</v>
      </c>
      <c r="AP215" s="29">
        <v>0.0</v>
      </c>
      <c r="AQ215" s="29">
        <v>0.0</v>
      </c>
      <c r="AR215" s="29">
        <v>0.0</v>
      </c>
      <c r="AS215" s="29">
        <v>0.0</v>
      </c>
      <c r="AT215" s="29">
        <v>0.0</v>
      </c>
      <c r="AU215" s="29">
        <v>0.0</v>
      </c>
      <c r="AV215" s="29">
        <v>0.0</v>
      </c>
      <c r="AW215" s="29">
        <v>0.0</v>
      </c>
      <c r="AX215" s="29">
        <v>0.0</v>
      </c>
      <c r="AY215" s="29">
        <v>0.0</v>
      </c>
      <c r="AZ215" s="3"/>
      <c r="BA215" s="3"/>
    </row>
    <row r="216">
      <c r="C216" s="110" t="s">
        <v>120</v>
      </c>
      <c r="D216" s="72" t="s">
        <v>234</v>
      </c>
      <c r="E216" s="111" t="s">
        <v>30</v>
      </c>
      <c r="F216" s="112" t="s">
        <v>159</v>
      </c>
      <c r="G216" s="113" t="s">
        <v>245</v>
      </c>
      <c r="H216" s="114" t="s">
        <v>237</v>
      </c>
      <c r="I216" s="115">
        <v>0.0</v>
      </c>
      <c r="J216" s="114">
        <v>0.0</v>
      </c>
      <c r="K216" s="114">
        <v>0.0</v>
      </c>
      <c r="L216" s="114">
        <v>0.0</v>
      </c>
      <c r="M216" s="116">
        <v>0.0</v>
      </c>
      <c r="N216" s="117">
        <v>0.75</v>
      </c>
      <c r="O216" s="118">
        <v>0.0</v>
      </c>
      <c r="P216" s="119">
        <v>0.0</v>
      </c>
      <c r="Q216" s="119">
        <v>0.0</v>
      </c>
      <c r="R216" s="119">
        <v>0.0</v>
      </c>
      <c r="S216" s="119">
        <v>0.0</v>
      </c>
      <c r="T216" s="119">
        <v>0.0</v>
      </c>
      <c r="U216" s="119">
        <v>0.0</v>
      </c>
      <c r="V216" s="119">
        <v>0.0</v>
      </c>
      <c r="W216" s="119">
        <v>0.0</v>
      </c>
      <c r="X216" s="119">
        <v>0.0</v>
      </c>
      <c r="Y216" s="119">
        <v>0.0</v>
      </c>
      <c r="Z216" s="119">
        <v>0.0</v>
      </c>
      <c r="AA216" s="119">
        <v>0.0</v>
      </c>
      <c r="AB216" s="120">
        <v>0.0</v>
      </c>
      <c r="AC216" s="120">
        <v>0.0</v>
      </c>
      <c r="AD216" s="120">
        <v>0.0</v>
      </c>
      <c r="AE216" s="120">
        <v>0.0</v>
      </c>
      <c r="AF216" s="120">
        <v>0.0</v>
      </c>
      <c r="AG216" s="120">
        <v>0.0</v>
      </c>
      <c r="AH216" s="120">
        <v>0.0</v>
      </c>
      <c r="AI216" s="120">
        <v>0.0</v>
      </c>
      <c r="AJ216" s="120">
        <v>0.0</v>
      </c>
      <c r="AK216" s="120">
        <v>0.0</v>
      </c>
      <c r="AL216" s="120">
        <v>0.0</v>
      </c>
      <c r="AM216" s="120">
        <v>0.0</v>
      </c>
      <c r="AN216" s="120">
        <v>0.0</v>
      </c>
      <c r="AO216" s="120">
        <v>0.0</v>
      </c>
      <c r="AP216" s="120">
        <v>0.0</v>
      </c>
      <c r="AQ216" s="120">
        <v>0.0</v>
      </c>
      <c r="AR216" s="120">
        <v>0.0</v>
      </c>
      <c r="AS216" s="120">
        <v>0.0</v>
      </c>
      <c r="AT216" s="120">
        <v>0.0</v>
      </c>
      <c r="AU216" s="120">
        <v>0.0</v>
      </c>
      <c r="AV216" s="120">
        <v>0.0</v>
      </c>
      <c r="AW216" s="120">
        <v>0.0</v>
      </c>
      <c r="AX216" s="120">
        <v>0.0</v>
      </c>
      <c r="AY216" s="120">
        <v>0.0</v>
      </c>
      <c r="AZ216" s="3"/>
      <c r="BA216" s="3"/>
    </row>
    <row r="217">
      <c r="C217" s="50" t="s">
        <v>233</v>
      </c>
      <c r="D217" s="72" t="s">
        <v>246</v>
      </c>
      <c r="E217" s="4" t="s">
        <v>30</v>
      </c>
      <c r="F217" s="106" t="s">
        <v>235</v>
      </c>
      <c r="G217" s="121" t="s">
        <v>247</v>
      </c>
      <c r="H217" s="72" t="s">
        <v>237</v>
      </c>
      <c r="I217" s="71">
        <f>Nativo!J20</f>
        <v>16666.66667</v>
      </c>
      <c r="J217" s="64">
        <f>Nativo!G20</f>
        <v>974658.8694</v>
      </c>
      <c r="K217" s="98">
        <f>Nativo!I20</f>
        <v>17.1</v>
      </c>
      <c r="L217" s="64">
        <f>Nativo!M20</f>
        <v>1949.317739</v>
      </c>
      <c r="M217" s="99">
        <v>0.002</v>
      </c>
      <c r="N217" s="23">
        <v>0.75</v>
      </c>
      <c r="O217" s="24"/>
      <c r="P217" s="100">
        <v>0.0</v>
      </c>
      <c r="Q217" s="100">
        <v>0.0</v>
      </c>
      <c r="R217" s="100">
        <v>0.0</v>
      </c>
      <c r="S217" s="100">
        <f>I217*0.5</f>
        <v>8333.333333</v>
      </c>
      <c r="T217" s="100">
        <f>I217*0.5</f>
        <v>8333.333333</v>
      </c>
      <c r="U217" s="100">
        <v>0.0</v>
      </c>
      <c r="V217" s="100">
        <v>0.0</v>
      </c>
      <c r="W217" s="100">
        <v>0.0</v>
      </c>
      <c r="X217" s="100">
        <v>0.0</v>
      </c>
      <c r="Y217" s="100">
        <v>0.0</v>
      </c>
      <c r="Z217" s="100">
        <v>0.0</v>
      </c>
      <c r="AA217" s="100">
        <v>0.0</v>
      </c>
      <c r="AB217" s="29">
        <v>0.0</v>
      </c>
      <c r="AC217" s="29">
        <v>0.0</v>
      </c>
      <c r="AD217" s="29">
        <v>0.0</v>
      </c>
      <c r="AE217" s="29">
        <f>J217/2</f>
        <v>487329.4347</v>
      </c>
      <c r="AF217" s="30">
        <f>J217/2</f>
        <v>487329.4347</v>
      </c>
      <c r="AG217" s="29">
        <v>0.0</v>
      </c>
      <c r="AH217" s="29">
        <v>0.0</v>
      </c>
      <c r="AI217" s="29">
        <v>0.0</v>
      </c>
      <c r="AJ217" s="29">
        <v>0.0</v>
      </c>
      <c r="AK217" s="29">
        <v>0.0</v>
      </c>
      <c r="AL217" s="29">
        <v>0.0</v>
      </c>
      <c r="AM217" s="29">
        <v>0.0</v>
      </c>
      <c r="AN217" s="29">
        <v>0.0</v>
      </c>
      <c r="AO217" s="29">
        <v>0.0</v>
      </c>
      <c r="AP217" s="29">
        <v>0.0</v>
      </c>
      <c r="AQ217" s="29">
        <f>L217/2</f>
        <v>974.6588694</v>
      </c>
      <c r="AR217" s="30">
        <f>L217/2</f>
        <v>974.6588694</v>
      </c>
      <c r="AS217" s="29">
        <v>0.0</v>
      </c>
      <c r="AT217" s="29">
        <v>0.0</v>
      </c>
      <c r="AU217" s="29">
        <v>0.0</v>
      </c>
      <c r="AV217" s="29">
        <v>0.0</v>
      </c>
      <c r="AW217" s="29">
        <v>0.0</v>
      </c>
      <c r="AX217" s="29">
        <v>0.0</v>
      </c>
      <c r="AY217" s="29">
        <v>0.0</v>
      </c>
      <c r="AZ217" s="3"/>
      <c r="BA217" s="3"/>
    </row>
    <row r="218">
      <c r="D218" s="72" t="s">
        <v>246</v>
      </c>
      <c r="E218" s="4" t="s">
        <v>30</v>
      </c>
      <c r="F218" s="97" t="s">
        <v>238</v>
      </c>
      <c r="G218" s="109" t="s">
        <v>248</v>
      </c>
      <c r="H218" s="72" t="s">
        <v>237</v>
      </c>
      <c r="I218" s="71">
        <v>0.0</v>
      </c>
      <c r="J218" s="72">
        <v>0.0</v>
      </c>
      <c r="K218" s="72">
        <v>0.0</v>
      </c>
      <c r="L218" s="72">
        <v>0.0</v>
      </c>
      <c r="M218" s="99">
        <v>0.0</v>
      </c>
      <c r="N218" s="23">
        <v>0.75</v>
      </c>
      <c r="O218" s="24">
        <v>0.0</v>
      </c>
      <c r="P218" s="100">
        <v>0.0</v>
      </c>
      <c r="Q218" s="100">
        <v>0.0</v>
      </c>
      <c r="R218" s="100">
        <v>0.0</v>
      </c>
      <c r="S218" s="100">
        <v>0.0</v>
      </c>
      <c r="T218" s="100">
        <v>0.0</v>
      </c>
      <c r="U218" s="100">
        <v>0.0</v>
      </c>
      <c r="V218" s="100">
        <v>0.0</v>
      </c>
      <c r="W218" s="100">
        <v>0.0</v>
      </c>
      <c r="X218" s="100">
        <v>0.0</v>
      </c>
      <c r="Y218" s="100">
        <v>0.0</v>
      </c>
      <c r="Z218" s="100">
        <v>0.0</v>
      </c>
      <c r="AA218" s="100">
        <v>0.0</v>
      </c>
      <c r="AB218" s="29">
        <v>0.0</v>
      </c>
      <c r="AC218" s="29">
        <v>0.0</v>
      </c>
      <c r="AD218" s="29">
        <v>0.0</v>
      </c>
      <c r="AE218" s="29">
        <v>0.0</v>
      </c>
      <c r="AF218" s="29">
        <v>0.0</v>
      </c>
      <c r="AG218" s="29">
        <v>0.0</v>
      </c>
      <c r="AH218" s="29">
        <v>0.0</v>
      </c>
      <c r="AI218" s="29">
        <v>0.0</v>
      </c>
      <c r="AJ218" s="29">
        <v>0.0</v>
      </c>
      <c r="AK218" s="29">
        <v>0.0</v>
      </c>
      <c r="AL218" s="29">
        <v>0.0</v>
      </c>
      <c r="AM218" s="29">
        <v>0.0</v>
      </c>
      <c r="AN218" s="29">
        <v>0.0</v>
      </c>
      <c r="AO218" s="29">
        <v>0.0</v>
      </c>
      <c r="AP218" s="29">
        <v>0.0</v>
      </c>
      <c r="AQ218" s="29">
        <v>0.0</v>
      </c>
      <c r="AR218" s="29">
        <v>0.0</v>
      </c>
      <c r="AS218" s="29">
        <v>0.0</v>
      </c>
      <c r="AT218" s="29">
        <v>0.0</v>
      </c>
      <c r="AU218" s="29">
        <v>0.0</v>
      </c>
      <c r="AV218" s="29">
        <v>0.0</v>
      </c>
      <c r="AW218" s="29">
        <v>0.0</v>
      </c>
      <c r="AX218" s="29">
        <v>0.0</v>
      </c>
      <c r="AY218" s="29">
        <v>0.0</v>
      </c>
      <c r="AZ218" s="3"/>
      <c r="BA218" s="3"/>
    </row>
    <row r="219">
      <c r="D219" s="72" t="s">
        <v>246</v>
      </c>
      <c r="E219" s="4" t="s">
        <v>30</v>
      </c>
      <c r="F219" s="4" t="s">
        <v>240</v>
      </c>
      <c r="G219" s="121" t="s">
        <v>249</v>
      </c>
      <c r="H219" s="72" t="s">
        <v>237</v>
      </c>
      <c r="I219" s="71">
        <v>0.0</v>
      </c>
      <c r="J219" s="72">
        <v>0.0</v>
      </c>
      <c r="K219" s="72">
        <v>0.0</v>
      </c>
      <c r="L219" s="72">
        <v>0.0</v>
      </c>
      <c r="M219" s="99">
        <v>0.0</v>
      </c>
      <c r="N219" s="23">
        <v>0.75</v>
      </c>
      <c r="O219" s="24">
        <f t="shared" ref="O219:O221" si="340">O218</f>
        <v>0</v>
      </c>
      <c r="P219" s="100">
        <v>0.0</v>
      </c>
      <c r="Q219" s="100">
        <v>0.0</v>
      </c>
      <c r="R219" s="100">
        <v>0.0</v>
      </c>
      <c r="S219" s="100">
        <v>0.0</v>
      </c>
      <c r="T219" s="100">
        <v>0.0</v>
      </c>
      <c r="U219" s="100">
        <v>0.0</v>
      </c>
      <c r="V219" s="100">
        <v>0.0</v>
      </c>
      <c r="W219" s="100">
        <v>0.0</v>
      </c>
      <c r="X219" s="100">
        <v>0.0</v>
      </c>
      <c r="Y219" s="100">
        <v>0.0</v>
      </c>
      <c r="Z219" s="100">
        <v>0.0</v>
      </c>
      <c r="AA219" s="100">
        <v>0.0</v>
      </c>
      <c r="AB219" s="29">
        <v>0.0</v>
      </c>
      <c r="AC219" s="29">
        <v>0.0</v>
      </c>
      <c r="AD219" s="29">
        <v>0.0</v>
      </c>
      <c r="AE219" s="29">
        <v>0.0</v>
      </c>
      <c r="AF219" s="29">
        <v>0.0</v>
      </c>
      <c r="AG219" s="29">
        <v>0.0</v>
      </c>
      <c r="AH219" s="29">
        <v>0.0</v>
      </c>
      <c r="AI219" s="29">
        <v>0.0</v>
      </c>
      <c r="AJ219" s="29">
        <v>0.0</v>
      </c>
      <c r="AK219" s="29">
        <v>0.0</v>
      </c>
      <c r="AL219" s="29">
        <v>0.0</v>
      </c>
      <c r="AM219" s="29">
        <v>0.0</v>
      </c>
      <c r="AN219" s="29">
        <v>0.0</v>
      </c>
      <c r="AO219" s="29">
        <v>0.0</v>
      </c>
      <c r="AP219" s="29">
        <v>0.0</v>
      </c>
      <c r="AQ219" s="29">
        <v>0.0</v>
      </c>
      <c r="AR219" s="29">
        <v>0.0</v>
      </c>
      <c r="AS219" s="29">
        <v>0.0</v>
      </c>
      <c r="AT219" s="29">
        <v>0.0</v>
      </c>
      <c r="AU219" s="29">
        <v>0.0</v>
      </c>
      <c r="AV219" s="29">
        <v>0.0</v>
      </c>
      <c r="AW219" s="29">
        <v>0.0</v>
      </c>
      <c r="AX219" s="29">
        <v>0.0</v>
      </c>
      <c r="AY219" s="29">
        <v>0.0</v>
      </c>
      <c r="AZ219" s="3"/>
      <c r="BA219" s="3"/>
    </row>
    <row r="220">
      <c r="C220" s="50" t="s">
        <v>120</v>
      </c>
      <c r="D220" s="72" t="s">
        <v>246</v>
      </c>
      <c r="E220" s="4" t="s">
        <v>30</v>
      </c>
      <c r="F220" s="97" t="s">
        <v>242</v>
      </c>
      <c r="G220" s="109" t="s">
        <v>250</v>
      </c>
      <c r="H220" s="72" t="s">
        <v>237</v>
      </c>
      <c r="I220" s="71">
        <v>0.0</v>
      </c>
      <c r="J220" s="72">
        <v>0.0</v>
      </c>
      <c r="K220" s="72">
        <v>0.0</v>
      </c>
      <c r="L220" s="72">
        <v>0.0</v>
      </c>
      <c r="M220" s="99">
        <v>0.0</v>
      </c>
      <c r="N220" s="23">
        <v>0.75</v>
      </c>
      <c r="O220" s="24">
        <f t="shared" si="340"/>
        <v>0</v>
      </c>
      <c r="P220" s="100">
        <v>0.0</v>
      </c>
      <c r="Q220" s="100">
        <v>0.0</v>
      </c>
      <c r="R220" s="100">
        <v>0.0</v>
      </c>
      <c r="S220" s="100">
        <v>0.0</v>
      </c>
      <c r="T220" s="100">
        <v>0.0</v>
      </c>
      <c r="U220" s="100">
        <v>0.0</v>
      </c>
      <c r="V220" s="100">
        <v>0.0</v>
      </c>
      <c r="W220" s="100">
        <v>0.0</v>
      </c>
      <c r="X220" s="100">
        <v>0.0</v>
      </c>
      <c r="Y220" s="100">
        <v>0.0</v>
      </c>
      <c r="Z220" s="100">
        <v>0.0</v>
      </c>
      <c r="AA220" s="100">
        <v>0.0</v>
      </c>
      <c r="AB220" s="29">
        <v>0.0</v>
      </c>
      <c r="AC220" s="29">
        <v>0.0</v>
      </c>
      <c r="AD220" s="29">
        <v>0.0</v>
      </c>
      <c r="AE220" s="29">
        <v>0.0</v>
      </c>
      <c r="AF220" s="29">
        <v>0.0</v>
      </c>
      <c r="AG220" s="29">
        <v>0.0</v>
      </c>
      <c r="AH220" s="29">
        <v>0.0</v>
      </c>
      <c r="AI220" s="29">
        <v>0.0</v>
      </c>
      <c r="AJ220" s="29">
        <v>0.0</v>
      </c>
      <c r="AK220" s="29">
        <v>0.0</v>
      </c>
      <c r="AL220" s="29">
        <v>0.0</v>
      </c>
      <c r="AM220" s="29">
        <v>0.0</v>
      </c>
      <c r="AN220" s="29">
        <v>0.0</v>
      </c>
      <c r="AO220" s="29">
        <v>0.0</v>
      </c>
      <c r="AP220" s="29">
        <v>0.0</v>
      </c>
      <c r="AQ220" s="29">
        <v>0.0</v>
      </c>
      <c r="AR220" s="29">
        <v>0.0</v>
      </c>
      <c r="AS220" s="29">
        <v>0.0</v>
      </c>
      <c r="AT220" s="29">
        <v>0.0</v>
      </c>
      <c r="AU220" s="29">
        <v>0.0</v>
      </c>
      <c r="AV220" s="29">
        <v>0.0</v>
      </c>
      <c r="AW220" s="29">
        <v>0.0</v>
      </c>
      <c r="AX220" s="29">
        <v>0.0</v>
      </c>
      <c r="AY220" s="29">
        <v>0.0</v>
      </c>
      <c r="AZ220" s="3"/>
      <c r="BA220" s="3"/>
    </row>
    <row r="221">
      <c r="C221" s="50" t="s">
        <v>120</v>
      </c>
      <c r="D221" s="72" t="s">
        <v>246</v>
      </c>
      <c r="E221" s="4" t="s">
        <v>30</v>
      </c>
      <c r="F221" s="97" t="s">
        <v>157</v>
      </c>
      <c r="G221" s="109" t="s">
        <v>251</v>
      </c>
      <c r="H221" s="72" t="s">
        <v>237</v>
      </c>
      <c r="I221" s="71">
        <v>0.0</v>
      </c>
      <c r="J221" s="72">
        <v>0.0</v>
      </c>
      <c r="K221" s="104">
        <v>0.0</v>
      </c>
      <c r="L221" s="72">
        <v>0.0</v>
      </c>
      <c r="M221" s="99">
        <v>0.0</v>
      </c>
      <c r="N221" s="23">
        <v>0.75</v>
      </c>
      <c r="O221" s="24">
        <f t="shared" si="340"/>
        <v>0</v>
      </c>
      <c r="P221" s="100">
        <v>0.0</v>
      </c>
      <c r="Q221" s="100">
        <v>0.0</v>
      </c>
      <c r="R221" s="100">
        <v>0.0</v>
      </c>
      <c r="S221" s="100">
        <v>0.0</v>
      </c>
      <c r="T221" s="100">
        <v>0.0</v>
      </c>
      <c r="U221" s="100">
        <v>0.0</v>
      </c>
      <c r="V221" s="100">
        <v>0.0</v>
      </c>
      <c r="W221" s="100">
        <v>0.0</v>
      </c>
      <c r="X221" s="100">
        <v>0.0</v>
      </c>
      <c r="Y221" s="100">
        <v>0.0</v>
      </c>
      <c r="Z221" s="100">
        <v>0.0</v>
      </c>
      <c r="AA221" s="100">
        <v>0.0</v>
      </c>
      <c r="AB221" s="29">
        <v>0.0</v>
      </c>
      <c r="AC221" s="29">
        <v>0.0</v>
      </c>
      <c r="AD221" s="29">
        <v>0.0</v>
      </c>
      <c r="AE221" s="29">
        <v>0.0</v>
      </c>
      <c r="AF221" s="29">
        <v>0.0</v>
      </c>
      <c r="AG221" s="29">
        <v>0.0</v>
      </c>
      <c r="AH221" s="29">
        <v>0.0</v>
      </c>
      <c r="AI221" s="29">
        <v>0.0</v>
      </c>
      <c r="AJ221" s="29">
        <v>0.0</v>
      </c>
      <c r="AK221" s="29">
        <v>0.0</v>
      </c>
      <c r="AL221" s="29">
        <v>0.0</v>
      </c>
      <c r="AM221" s="29">
        <v>0.0</v>
      </c>
      <c r="AN221" s="29">
        <v>0.0</v>
      </c>
      <c r="AO221" s="29">
        <v>0.0</v>
      </c>
      <c r="AP221" s="29">
        <v>0.0</v>
      </c>
      <c r="AQ221" s="29">
        <v>0.0</v>
      </c>
      <c r="AR221" s="29">
        <v>0.0</v>
      </c>
      <c r="AS221" s="29">
        <v>0.0</v>
      </c>
      <c r="AT221" s="29">
        <v>0.0</v>
      </c>
      <c r="AU221" s="29">
        <v>0.0</v>
      </c>
      <c r="AV221" s="29">
        <v>0.0</v>
      </c>
      <c r="AW221" s="29">
        <v>0.0</v>
      </c>
      <c r="AX221" s="29">
        <v>0.0</v>
      </c>
      <c r="AY221" s="29">
        <v>0.0</v>
      </c>
      <c r="AZ221" s="3"/>
      <c r="BA221" s="3"/>
    </row>
    <row r="222">
      <c r="C222" s="110" t="s">
        <v>120</v>
      </c>
      <c r="D222" s="72" t="s">
        <v>246</v>
      </c>
      <c r="E222" s="111" t="s">
        <v>30</v>
      </c>
      <c r="F222" s="112" t="s">
        <v>159</v>
      </c>
      <c r="G222" s="122" t="s">
        <v>252</v>
      </c>
      <c r="H222" s="114" t="s">
        <v>237</v>
      </c>
      <c r="I222" s="115">
        <v>0.0</v>
      </c>
      <c r="J222" s="114">
        <v>0.0</v>
      </c>
      <c r="K222" s="114">
        <v>0.0</v>
      </c>
      <c r="L222" s="114">
        <v>0.0</v>
      </c>
      <c r="M222" s="116">
        <v>0.0</v>
      </c>
      <c r="N222" s="117">
        <v>0.75</v>
      </c>
      <c r="O222" s="118">
        <v>0.0</v>
      </c>
      <c r="P222" s="119">
        <v>0.0</v>
      </c>
      <c r="Q222" s="119">
        <v>0.0</v>
      </c>
      <c r="R222" s="119">
        <v>0.0</v>
      </c>
      <c r="S222" s="119">
        <v>0.0</v>
      </c>
      <c r="T222" s="119">
        <v>0.0</v>
      </c>
      <c r="U222" s="119">
        <v>0.0</v>
      </c>
      <c r="V222" s="119">
        <v>0.0</v>
      </c>
      <c r="W222" s="119">
        <v>0.0</v>
      </c>
      <c r="X222" s="119">
        <v>0.0</v>
      </c>
      <c r="Y222" s="119">
        <v>0.0</v>
      </c>
      <c r="Z222" s="119">
        <v>0.0</v>
      </c>
      <c r="AA222" s="119">
        <v>0.0</v>
      </c>
      <c r="AB222" s="120">
        <v>0.0</v>
      </c>
      <c r="AC222" s="120">
        <v>0.0</v>
      </c>
      <c r="AD222" s="120">
        <v>0.0</v>
      </c>
      <c r="AE222" s="120">
        <v>0.0</v>
      </c>
      <c r="AF222" s="120">
        <v>0.0</v>
      </c>
      <c r="AG222" s="120">
        <v>0.0</v>
      </c>
      <c r="AH222" s="120">
        <v>0.0</v>
      </c>
      <c r="AI222" s="120">
        <v>0.0</v>
      </c>
      <c r="AJ222" s="120">
        <v>0.0</v>
      </c>
      <c r="AK222" s="120">
        <v>0.0</v>
      </c>
      <c r="AL222" s="120">
        <v>0.0</v>
      </c>
      <c r="AM222" s="120">
        <v>0.0</v>
      </c>
      <c r="AN222" s="120">
        <v>0.0</v>
      </c>
      <c r="AO222" s="120">
        <v>0.0</v>
      </c>
      <c r="AP222" s="120">
        <v>0.0</v>
      </c>
      <c r="AQ222" s="120">
        <v>0.0</v>
      </c>
      <c r="AR222" s="120">
        <v>0.0</v>
      </c>
      <c r="AS222" s="120">
        <v>0.0</v>
      </c>
      <c r="AT222" s="120">
        <v>0.0</v>
      </c>
      <c r="AU222" s="120">
        <v>0.0</v>
      </c>
      <c r="AV222" s="120">
        <v>0.0</v>
      </c>
      <c r="AW222" s="120">
        <v>0.0</v>
      </c>
      <c r="AX222" s="120">
        <v>0.0</v>
      </c>
      <c r="AY222" s="120">
        <v>0.0</v>
      </c>
      <c r="AZ222" s="3"/>
      <c r="BA222" s="3"/>
    </row>
    <row r="223">
      <c r="C223" s="50" t="s">
        <v>233</v>
      </c>
      <c r="D223" s="72" t="s">
        <v>253</v>
      </c>
      <c r="E223" s="4" t="s">
        <v>30</v>
      </c>
      <c r="F223" s="106" t="s">
        <v>235</v>
      </c>
      <c r="G223" s="123" t="s">
        <v>254</v>
      </c>
      <c r="H223" s="72" t="s">
        <v>237</v>
      </c>
      <c r="I223" s="63">
        <f>Nativo!J22</f>
        <v>16666.66667</v>
      </c>
      <c r="J223" s="64">
        <f>Nativo!G22</f>
        <v>974658.8694</v>
      </c>
      <c r="K223" s="98">
        <f>Nativo!I22</f>
        <v>17.1</v>
      </c>
      <c r="L223" s="64">
        <f>Nativo!M22</f>
        <v>1949.317739</v>
      </c>
      <c r="M223" s="99">
        <v>0.002</v>
      </c>
      <c r="N223" s="23">
        <v>0.75</v>
      </c>
      <c r="O223" s="24"/>
      <c r="P223" s="100">
        <v>0.0</v>
      </c>
      <c r="Q223" s="100">
        <v>0.0</v>
      </c>
      <c r="R223" s="100">
        <v>0.0</v>
      </c>
      <c r="S223" s="100">
        <f>I223*0.5</f>
        <v>8333.333333</v>
      </c>
      <c r="T223" s="100">
        <f>I223*0.5</f>
        <v>8333.333333</v>
      </c>
      <c r="U223" s="100">
        <v>0.0</v>
      </c>
      <c r="V223" s="100">
        <v>0.0</v>
      </c>
      <c r="W223" s="100">
        <v>0.0</v>
      </c>
      <c r="X223" s="100">
        <v>0.0</v>
      </c>
      <c r="Y223" s="100">
        <v>0.0</v>
      </c>
      <c r="Z223" s="100">
        <v>0.0</v>
      </c>
      <c r="AA223" s="100">
        <v>0.0</v>
      </c>
      <c r="AB223" s="29">
        <v>0.0</v>
      </c>
      <c r="AC223" s="29">
        <v>0.0</v>
      </c>
      <c r="AD223" s="29">
        <v>0.0</v>
      </c>
      <c r="AE223" s="29">
        <f>J223/2</f>
        <v>487329.4347</v>
      </c>
      <c r="AF223" s="30">
        <f>J223/2</f>
        <v>487329.4347</v>
      </c>
      <c r="AG223" s="29">
        <v>0.0</v>
      </c>
      <c r="AH223" s="29">
        <v>0.0</v>
      </c>
      <c r="AI223" s="29">
        <v>0.0</v>
      </c>
      <c r="AJ223" s="29">
        <v>0.0</v>
      </c>
      <c r="AK223" s="29">
        <v>0.0</v>
      </c>
      <c r="AL223" s="29">
        <v>0.0</v>
      </c>
      <c r="AM223" s="29">
        <v>0.0</v>
      </c>
      <c r="AN223" s="29">
        <v>0.0</v>
      </c>
      <c r="AO223" s="29">
        <v>0.0</v>
      </c>
      <c r="AP223" s="29">
        <v>0.0</v>
      </c>
      <c r="AQ223" s="29">
        <f>L223/2</f>
        <v>974.6588694</v>
      </c>
      <c r="AR223" s="30">
        <f>L223/2</f>
        <v>974.6588694</v>
      </c>
      <c r="AS223" s="29">
        <v>0.0</v>
      </c>
      <c r="AT223" s="29">
        <v>0.0</v>
      </c>
      <c r="AU223" s="29">
        <v>0.0</v>
      </c>
      <c r="AV223" s="29">
        <v>0.0</v>
      </c>
      <c r="AW223" s="29">
        <v>0.0</v>
      </c>
      <c r="AX223" s="29">
        <v>0.0</v>
      </c>
      <c r="AY223" s="29">
        <v>0.0</v>
      </c>
      <c r="AZ223" s="3"/>
      <c r="BA223" s="3"/>
    </row>
    <row r="224">
      <c r="D224" s="72" t="s">
        <v>253</v>
      </c>
      <c r="E224" s="4" t="s">
        <v>30</v>
      </c>
      <c r="F224" s="97" t="s">
        <v>238</v>
      </c>
      <c r="G224" s="124" t="s">
        <v>255</v>
      </c>
      <c r="H224" s="72" t="s">
        <v>237</v>
      </c>
      <c r="I224" s="71">
        <v>0.0</v>
      </c>
      <c r="J224" s="72">
        <v>0.0</v>
      </c>
      <c r="K224" s="72">
        <v>0.0</v>
      </c>
      <c r="L224" s="72">
        <v>0.0</v>
      </c>
      <c r="M224" s="99">
        <v>0.0</v>
      </c>
      <c r="N224" s="23">
        <v>0.75</v>
      </c>
      <c r="O224" s="24">
        <v>0.0</v>
      </c>
      <c r="P224" s="100">
        <v>0.0</v>
      </c>
      <c r="Q224" s="100">
        <v>0.0</v>
      </c>
      <c r="R224" s="100">
        <v>0.0</v>
      </c>
      <c r="S224" s="100">
        <v>0.0</v>
      </c>
      <c r="T224" s="100">
        <v>0.0</v>
      </c>
      <c r="U224" s="100">
        <v>0.0</v>
      </c>
      <c r="V224" s="100">
        <v>0.0</v>
      </c>
      <c r="W224" s="100">
        <v>0.0</v>
      </c>
      <c r="X224" s="100">
        <v>0.0</v>
      </c>
      <c r="Y224" s="100">
        <v>0.0</v>
      </c>
      <c r="Z224" s="100">
        <v>0.0</v>
      </c>
      <c r="AA224" s="100">
        <v>0.0</v>
      </c>
      <c r="AB224" s="29">
        <v>0.0</v>
      </c>
      <c r="AC224" s="29">
        <v>0.0</v>
      </c>
      <c r="AD224" s="29">
        <v>0.0</v>
      </c>
      <c r="AE224" s="29">
        <v>0.0</v>
      </c>
      <c r="AF224" s="29">
        <v>0.0</v>
      </c>
      <c r="AG224" s="29">
        <v>0.0</v>
      </c>
      <c r="AH224" s="29">
        <v>0.0</v>
      </c>
      <c r="AI224" s="29">
        <v>0.0</v>
      </c>
      <c r="AJ224" s="29">
        <v>0.0</v>
      </c>
      <c r="AK224" s="29">
        <v>0.0</v>
      </c>
      <c r="AL224" s="29">
        <v>0.0</v>
      </c>
      <c r="AM224" s="29">
        <v>0.0</v>
      </c>
      <c r="AN224" s="29">
        <v>0.0</v>
      </c>
      <c r="AO224" s="29">
        <v>0.0</v>
      </c>
      <c r="AP224" s="29">
        <v>0.0</v>
      </c>
      <c r="AQ224" s="29">
        <v>0.0</v>
      </c>
      <c r="AR224" s="29">
        <v>0.0</v>
      </c>
      <c r="AS224" s="29">
        <v>0.0</v>
      </c>
      <c r="AT224" s="29">
        <v>0.0</v>
      </c>
      <c r="AU224" s="29">
        <v>0.0</v>
      </c>
      <c r="AV224" s="29">
        <v>0.0</v>
      </c>
      <c r="AW224" s="29">
        <v>0.0</v>
      </c>
      <c r="AX224" s="29">
        <v>0.0</v>
      </c>
      <c r="AY224" s="29">
        <v>0.0</v>
      </c>
      <c r="AZ224" s="3"/>
      <c r="BA224" s="3"/>
    </row>
    <row r="225">
      <c r="D225" s="72" t="s">
        <v>253</v>
      </c>
      <c r="E225" s="4" t="s">
        <v>30</v>
      </c>
      <c r="F225" s="4" t="s">
        <v>240</v>
      </c>
      <c r="G225" s="123" t="s">
        <v>256</v>
      </c>
      <c r="H225" s="72" t="s">
        <v>237</v>
      </c>
      <c r="I225" s="71">
        <v>0.0</v>
      </c>
      <c r="J225" s="72">
        <v>0.0</v>
      </c>
      <c r="K225" s="72">
        <v>0.0</v>
      </c>
      <c r="L225" s="72">
        <v>0.0</v>
      </c>
      <c r="M225" s="99">
        <v>0.0</v>
      </c>
      <c r="N225" s="23">
        <v>0.75</v>
      </c>
      <c r="O225" s="24">
        <v>0.0</v>
      </c>
      <c r="P225" s="100">
        <v>0.0</v>
      </c>
      <c r="Q225" s="100">
        <v>0.0</v>
      </c>
      <c r="R225" s="100">
        <v>0.0</v>
      </c>
      <c r="S225" s="100">
        <v>0.0</v>
      </c>
      <c r="T225" s="100">
        <v>0.0</v>
      </c>
      <c r="U225" s="100">
        <v>0.0</v>
      </c>
      <c r="V225" s="100">
        <v>0.0</v>
      </c>
      <c r="W225" s="100">
        <v>0.0</v>
      </c>
      <c r="X225" s="100">
        <v>0.0</v>
      </c>
      <c r="Y225" s="100">
        <v>0.0</v>
      </c>
      <c r="Z225" s="100">
        <v>0.0</v>
      </c>
      <c r="AA225" s="100">
        <v>0.0</v>
      </c>
      <c r="AB225" s="29">
        <v>0.0</v>
      </c>
      <c r="AC225" s="29">
        <v>0.0</v>
      </c>
      <c r="AD225" s="29">
        <v>0.0</v>
      </c>
      <c r="AE225" s="29">
        <v>0.0</v>
      </c>
      <c r="AF225" s="29">
        <v>0.0</v>
      </c>
      <c r="AG225" s="29">
        <v>0.0</v>
      </c>
      <c r="AH225" s="29">
        <v>0.0</v>
      </c>
      <c r="AI225" s="29">
        <v>0.0</v>
      </c>
      <c r="AJ225" s="29">
        <v>0.0</v>
      </c>
      <c r="AK225" s="29">
        <v>0.0</v>
      </c>
      <c r="AL225" s="29">
        <v>0.0</v>
      </c>
      <c r="AM225" s="29">
        <v>0.0</v>
      </c>
      <c r="AN225" s="29">
        <v>0.0</v>
      </c>
      <c r="AO225" s="29">
        <v>0.0</v>
      </c>
      <c r="AP225" s="29">
        <v>0.0</v>
      </c>
      <c r="AQ225" s="29">
        <v>0.0</v>
      </c>
      <c r="AR225" s="29">
        <v>0.0</v>
      </c>
      <c r="AS225" s="29">
        <v>0.0</v>
      </c>
      <c r="AT225" s="29">
        <v>0.0</v>
      </c>
      <c r="AU225" s="29">
        <v>0.0</v>
      </c>
      <c r="AV225" s="29">
        <v>0.0</v>
      </c>
      <c r="AW225" s="29">
        <v>0.0</v>
      </c>
      <c r="AX225" s="29">
        <v>0.0</v>
      </c>
      <c r="AY225" s="29">
        <v>0.0</v>
      </c>
      <c r="AZ225" s="3"/>
      <c r="BA225" s="3"/>
    </row>
    <row r="226">
      <c r="C226" s="50" t="s">
        <v>120</v>
      </c>
      <c r="D226" s="72" t="s">
        <v>253</v>
      </c>
      <c r="E226" s="4" t="s">
        <v>30</v>
      </c>
      <c r="F226" s="97" t="s">
        <v>242</v>
      </c>
      <c r="G226" s="124" t="s">
        <v>257</v>
      </c>
      <c r="H226" s="72" t="s">
        <v>237</v>
      </c>
      <c r="I226" s="71">
        <v>0.0</v>
      </c>
      <c r="J226" s="72">
        <v>0.0</v>
      </c>
      <c r="K226" s="72">
        <v>0.0</v>
      </c>
      <c r="L226" s="72">
        <v>0.0</v>
      </c>
      <c r="M226" s="99">
        <v>0.0</v>
      </c>
      <c r="N226" s="23">
        <v>0.75</v>
      </c>
      <c r="O226" s="24">
        <v>0.0</v>
      </c>
      <c r="P226" s="100">
        <v>0.0</v>
      </c>
      <c r="Q226" s="100">
        <v>0.0</v>
      </c>
      <c r="R226" s="100">
        <v>0.0</v>
      </c>
      <c r="S226" s="100">
        <v>0.0</v>
      </c>
      <c r="T226" s="100">
        <v>0.0</v>
      </c>
      <c r="U226" s="100">
        <v>0.0</v>
      </c>
      <c r="V226" s="100">
        <v>0.0</v>
      </c>
      <c r="W226" s="100">
        <v>0.0</v>
      </c>
      <c r="X226" s="100">
        <v>0.0</v>
      </c>
      <c r="Y226" s="100">
        <v>0.0</v>
      </c>
      <c r="Z226" s="100">
        <v>0.0</v>
      </c>
      <c r="AA226" s="100">
        <v>0.0</v>
      </c>
      <c r="AB226" s="29">
        <v>0.0</v>
      </c>
      <c r="AC226" s="29">
        <v>0.0</v>
      </c>
      <c r="AD226" s="29">
        <v>0.0</v>
      </c>
      <c r="AE226" s="29">
        <v>0.0</v>
      </c>
      <c r="AF226" s="29">
        <v>0.0</v>
      </c>
      <c r="AG226" s="29">
        <v>0.0</v>
      </c>
      <c r="AH226" s="29">
        <v>0.0</v>
      </c>
      <c r="AI226" s="29">
        <v>0.0</v>
      </c>
      <c r="AJ226" s="29">
        <v>0.0</v>
      </c>
      <c r="AK226" s="29">
        <v>0.0</v>
      </c>
      <c r="AL226" s="29">
        <v>0.0</v>
      </c>
      <c r="AM226" s="29">
        <v>0.0</v>
      </c>
      <c r="AN226" s="29">
        <v>0.0</v>
      </c>
      <c r="AO226" s="29">
        <v>0.0</v>
      </c>
      <c r="AP226" s="29">
        <v>0.0</v>
      </c>
      <c r="AQ226" s="29">
        <v>0.0</v>
      </c>
      <c r="AR226" s="29">
        <v>0.0</v>
      </c>
      <c r="AS226" s="29">
        <v>0.0</v>
      </c>
      <c r="AT226" s="29">
        <v>0.0</v>
      </c>
      <c r="AU226" s="29">
        <v>0.0</v>
      </c>
      <c r="AV226" s="29">
        <v>0.0</v>
      </c>
      <c r="AW226" s="29">
        <v>0.0</v>
      </c>
      <c r="AX226" s="29">
        <v>0.0</v>
      </c>
      <c r="AY226" s="29">
        <v>0.0</v>
      </c>
      <c r="AZ226" s="3"/>
      <c r="BA226" s="3"/>
    </row>
    <row r="227">
      <c r="C227" s="50" t="s">
        <v>120</v>
      </c>
      <c r="D227" s="72" t="s">
        <v>253</v>
      </c>
      <c r="E227" s="4" t="s">
        <v>30</v>
      </c>
      <c r="F227" s="97" t="s">
        <v>157</v>
      </c>
      <c r="G227" s="124" t="s">
        <v>258</v>
      </c>
      <c r="H227" s="72" t="s">
        <v>237</v>
      </c>
      <c r="I227" s="71">
        <v>0.0</v>
      </c>
      <c r="J227" s="72">
        <v>0.0</v>
      </c>
      <c r="K227" s="104">
        <v>0.0</v>
      </c>
      <c r="L227" s="72">
        <v>0.0</v>
      </c>
      <c r="M227" s="99">
        <v>0.0</v>
      </c>
      <c r="N227" s="23">
        <v>0.75</v>
      </c>
      <c r="O227" s="24">
        <v>0.0</v>
      </c>
      <c r="P227" s="100">
        <v>0.0</v>
      </c>
      <c r="Q227" s="100">
        <v>0.0</v>
      </c>
      <c r="R227" s="100">
        <v>0.0</v>
      </c>
      <c r="S227" s="100">
        <v>0.0</v>
      </c>
      <c r="T227" s="100">
        <v>0.0</v>
      </c>
      <c r="U227" s="100">
        <v>0.0</v>
      </c>
      <c r="V227" s="100">
        <v>0.0</v>
      </c>
      <c r="W227" s="100">
        <v>0.0</v>
      </c>
      <c r="X227" s="100">
        <v>0.0</v>
      </c>
      <c r="Y227" s="100">
        <v>0.0</v>
      </c>
      <c r="Z227" s="100">
        <v>0.0</v>
      </c>
      <c r="AA227" s="100">
        <v>0.0</v>
      </c>
      <c r="AB227" s="29">
        <v>0.0</v>
      </c>
      <c r="AC227" s="29">
        <v>0.0</v>
      </c>
      <c r="AD227" s="29">
        <v>0.0</v>
      </c>
      <c r="AE227" s="29">
        <v>0.0</v>
      </c>
      <c r="AF227" s="29">
        <v>0.0</v>
      </c>
      <c r="AG227" s="29">
        <v>0.0</v>
      </c>
      <c r="AH227" s="29">
        <v>0.0</v>
      </c>
      <c r="AI227" s="29">
        <v>0.0</v>
      </c>
      <c r="AJ227" s="29">
        <v>0.0</v>
      </c>
      <c r="AK227" s="29">
        <v>0.0</v>
      </c>
      <c r="AL227" s="29">
        <v>0.0</v>
      </c>
      <c r="AM227" s="29">
        <v>0.0</v>
      </c>
      <c r="AN227" s="29">
        <v>0.0</v>
      </c>
      <c r="AO227" s="29">
        <v>0.0</v>
      </c>
      <c r="AP227" s="29">
        <v>0.0</v>
      </c>
      <c r="AQ227" s="29">
        <v>0.0</v>
      </c>
      <c r="AR227" s="29">
        <v>0.0</v>
      </c>
      <c r="AS227" s="29">
        <v>0.0</v>
      </c>
      <c r="AT227" s="29">
        <v>0.0</v>
      </c>
      <c r="AU227" s="29">
        <v>0.0</v>
      </c>
      <c r="AV227" s="29">
        <v>0.0</v>
      </c>
      <c r="AW227" s="29">
        <v>0.0</v>
      </c>
      <c r="AX227" s="29">
        <v>0.0</v>
      </c>
      <c r="AY227" s="29">
        <v>0.0</v>
      </c>
      <c r="AZ227" s="3"/>
      <c r="BA227" s="3"/>
    </row>
    <row r="228">
      <c r="C228" s="110" t="s">
        <v>120</v>
      </c>
      <c r="D228" s="72" t="s">
        <v>253</v>
      </c>
      <c r="E228" s="111" t="s">
        <v>30</v>
      </c>
      <c r="F228" s="112" t="s">
        <v>159</v>
      </c>
      <c r="G228" s="125" t="s">
        <v>259</v>
      </c>
      <c r="H228" s="114" t="s">
        <v>237</v>
      </c>
      <c r="I228" s="115">
        <v>0.0</v>
      </c>
      <c r="J228" s="114">
        <v>0.0</v>
      </c>
      <c r="K228" s="114">
        <v>0.0</v>
      </c>
      <c r="L228" s="114">
        <v>0.0</v>
      </c>
      <c r="M228" s="116">
        <v>0.0</v>
      </c>
      <c r="N228" s="117">
        <v>0.75</v>
      </c>
      <c r="O228" s="118">
        <v>0.0</v>
      </c>
      <c r="P228" s="119">
        <v>0.0</v>
      </c>
      <c r="Q228" s="119">
        <v>0.0</v>
      </c>
      <c r="R228" s="119">
        <v>0.0</v>
      </c>
      <c r="S228" s="119">
        <v>0.0</v>
      </c>
      <c r="T228" s="119">
        <v>0.0</v>
      </c>
      <c r="U228" s="119">
        <v>0.0</v>
      </c>
      <c r="V228" s="119">
        <v>0.0</v>
      </c>
      <c r="W228" s="119">
        <v>0.0</v>
      </c>
      <c r="X228" s="119">
        <v>0.0</v>
      </c>
      <c r="Y228" s="119">
        <v>0.0</v>
      </c>
      <c r="Z228" s="119">
        <v>0.0</v>
      </c>
      <c r="AA228" s="119">
        <v>0.0</v>
      </c>
      <c r="AB228" s="120">
        <v>0.0</v>
      </c>
      <c r="AC228" s="120">
        <v>0.0</v>
      </c>
      <c r="AD228" s="120">
        <v>0.0</v>
      </c>
      <c r="AE228" s="120">
        <v>0.0</v>
      </c>
      <c r="AF228" s="120">
        <v>0.0</v>
      </c>
      <c r="AG228" s="120">
        <v>0.0</v>
      </c>
      <c r="AH228" s="120">
        <v>0.0</v>
      </c>
      <c r="AI228" s="120">
        <v>0.0</v>
      </c>
      <c r="AJ228" s="120">
        <v>0.0</v>
      </c>
      <c r="AK228" s="120">
        <v>0.0</v>
      </c>
      <c r="AL228" s="120">
        <v>0.0</v>
      </c>
      <c r="AM228" s="120">
        <v>0.0</v>
      </c>
      <c r="AN228" s="120">
        <v>0.0</v>
      </c>
      <c r="AO228" s="120">
        <v>0.0</v>
      </c>
      <c r="AP228" s="120">
        <v>0.0</v>
      </c>
      <c r="AQ228" s="120">
        <v>0.0</v>
      </c>
      <c r="AR228" s="120">
        <v>0.0</v>
      </c>
      <c r="AS228" s="120">
        <v>0.0</v>
      </c>
      <c r="AT228" s="120">
        <v>0.0</v>
      </c>
      <c r="AU228" s="120">
        <v>0.0</v>
      </c>
      <c r="AV228" s="120">
        <v>0.0</v>
      </c>
      <c r="AW228" s="120">
        <v>0.0</v>
      </c>
      <c r="AX228" s="120">
        <v>0.0</v>
      </c>
      <c r="AY228" s="120">
        <v>0.0</v>
      </c>
      <c r="AZ228" s="3"/>
      <c r="BA228" s="3"/>
    </row>
    <row r="229">
      <c r="C229" s="50" t="s">
        <v>233</v>
      </c>
      <c r="D229" s="72" t="s">
        <v>260</v>
      </c>
      <c r="E229" s="4" t="s">
        <v>30</v>
      </c>
      <c r="F229" s="106" t="s">
        <v>235</v>
      </c>
      <c r="G229" s="61"/>
      <c r="H229" s="72" t="s">
        <v>237</v>
      </c>
      <c r="I229" s="63">
        <f>Nativo!J24</f>
        <v>16666.66667</v>
      </c>
      <c r="J229" s="64">
        <f>Nativo!G24</f>
        <v>974658.8694</v>
      </c>
      <c r="K229" s="98">
        <f>Nativo!I24</f>
        <v>17.1</v>
      </c>
      <c r="L229" s="64">
        <f>Nativo!M24</f>
        <v>1949.317739</v>
      </c>
      <c r="M229" s="99">
        <v>0.002</v>
      </c>
      <c r="N229" s="23">
        <v>0.75</v>
      </c>
      <c r="O229" s="24"/>
      <c r="P229" s="100">
        <v>0.0</v>
      </c>
      <c r="Q229" s="100">
        <v>0.0</v>
      </c>
      <c r="R229" s="100">
        <v>0.0</v>
      </c>
      <c r="S229" s="100">
        <v>0.0</v>
      </c>
      <c r="T229" s="100">
        <v>0.0</v>
      </c>
      <c r="U229" s="100">
        <v>0.0</v>
      </c>
      <c r="V229" s="100">
        <v>0.0</v>
      </c>
      <c r="W229" s="100">
        <f>I229/3</f>
        <v>5555.555556</v>
      </c>
      <c r="X229" s="100">
        <f>I229/3</f>
        <v>5555.555556</v>
      </c>
      <c r="Y229" s="100">
        <f>I229/3</f>
        <v>5555.555556</v>
      </c>
      <c r="Z229" s="100">
        <v>0.0</v>
      </c>
      <c r="AA229" s="100">
        <v>0.0</v>
      </c>
      <c r="AB229" s="29">
        <v>0.0</v>
      </c>
      <c r="AC229" s="29">
        <v>0.0</v>
      </c>
      <c r="AD229" s="29">
        <v>0.0</v>
      </c>
      <c r="AE229" s="29">
        <v>0.0</v>
      </c>
      <c r="AF229" s="29">
        <v>0.0</v>
      </c>
      <c r="AG229" s="29">
        <v>0.0</v>
      </c>
      <c r="AH229" s="29">
        <v>0.0</v>
      </c>
      <c r="AI229" s="30">
        <f>J229/3</f>
        <v>324886.2898</v>
      </c>
      <c r="AJ229" s="30">
        <f>J229/3</f>
        <v>324886.2898</v>
      </c>
      <c r="AK229" s="30">
        <f>J229/3</f>
        <v>324886.2898</v>
      </c>
      <c r="AL229" s="29">
        <v>0.0</v>
      </c>
      <c r="AM229" s="29">
        <v>0.0</v>
      </c>
      <c r="AN229" s="29">
        <v>0.0</v>
      </c>
      <c r="AO229" s="29">
        <v>0.0</v>
      </c>
      <c r="AP229" s="29">
        <v>0.0</v>
      </c>
      <c r="AQ229" s="29">
        <v>0.0</v>
      </c>
      <c r="AR229" s="29">
        <v>0.0</v>
      </c>
      <c r="AS229" s="29">
        <v>0.0</v>
      </c>
      <c r="AT229" s="29">
        <v>0.0</v>
      </c>
      <c r="AU229" s="30">
        <f>L229/3</f>
        <v>649.7725796</v>
      </c>
      <c r="AV229" s="30">
        <f>L229/3</f>
        <v>649.7725796</v>
      </c>
      <c r="AW229" s="30">
        <f>L229/3</f>
        <v>649.7725796</v>
      </c>
      <c r="AX229" s="29">
        <v>0.0</v>
      </c>
      <c r="AY229" s="29">
        <v>0.0</v>
      </c>
      <c r="AZ229" s="3"/>
      <c r="BA229" s="3"/>
    </row>
    <row r="230">
      <c r="D230" s="72" t="s">
        <v>260</v>
      </c>
      <c r="E230" s="4" t="s">
        <v>30</v>
      </c>
      <c r="F230" s="97" t="s">
        <v>238</v>
      </c>
      <c r="G230" s="61"/>
      <c r="H230" s="72" t="s">
        <v>237</v>
      </c>
      <c r="I230" s="71">
        <v>0.0</v>
      </c>
      <c r="J230" s="72">
        <v>0.0</v>
      </c>
      <c r="K230" s="72">
        <v>0.0</v>
      </c>
      <c r="L230" s="72">
        <v>0.0</v>
      </c>
      <c r="M230" s="99">
        <v>0.0</v>
      </c>
      <c r="N230" s="23">
        <v>0.75</v>
      </c>
      <c r="O230" s="24">
        <v>0.0</v>
      </c>
      <c r="P230" s="100">
        <v>0.0</v>
      </c>
      <c r="Q230" s="100">
        <v>0.0</v>
      </c>
      <c r="R230" s="100">
        <v>0.0</v>
      </c>
      <c r="S230" s="100">
        <v>0.0</v>
      </c>
      <c r="T230" s="100">
        <v>0.0</v>
      </c>
      <c r="U230" s="100">
        <v>0.0</v>
      </c>
      <c r="V230" s="100">
        <v>0.0</v>
      </c>
      <c r="W230" s="100">
        <v>0.0</v>
      </c>
      <c r="X230" s="100">
        <v>0.0</v>
      </c>
      <c r="Y230" s="100">
        <v>0.0</v>
      </c>
      <c r="Z230" s="100">
        <v>0.0</v>
      </c>
      <c r="AA230" s="100">
        <v>0.0</v>
      </c>
      <c r="AB230" s="29">
        <v>0.0</v>
      </c>
      <c r="AC230" s="29">
        <v>0.0</v>
      </c>
      <c r="AD230" s="29">
        <v>0.0</v>
      </c>
      <c r="AE230" s="29">
        <v>0.0</v>
      </c>
      <c r="AF230" s="29">
        <v>0.0</v>
      </c>
      <c r="AG230" s="29">
        <v>0.0</v>
      </c>
      <c r="AH230" s="29">
        <v>0.0</v>
      </c>
      <c r="AI230" s="29">
        <v>0.0</v>
      </c>
      <c r="AJ230" s="29">
        <v>0.0</v>
      </c>
      <c r="AK230" s="29">
        <v>0.0</v>
      </c>
      <c r="AL230" s="29">
        <v>0.0</v>
      </c>
      <c r="AM230" s="29">
        <v>0.0</v>
      </c>
      <c r="AN230" s="29">
        <v>0.0</v>
      </c>
      <c r="AO230" s="29">
        <v>0.0</v>
      </c>
      <c r="AP230" s="29">
        <v>0.0</v>
      </c>
      <c r="AQ230" s="29">
        <v>0.0</v>
      </c>
      <c r="AR230" s="29">
        <v>0.0</v>
      </c>
      <c r="AS230" s="29">
        <v>0.0</v>
      </c>
      <c r="AT230" s="29">
        <v>0.0</v>
      </c>
      <c r="AU230" s="29">
        <v>0.0</v>
      </c>
      <c r="AV230" s="29">
        <v>0.0</v>
      </c>
      <c r="AW230" s="29">
        <v>0.0</v>
      </c>
      <c r="AX230" s="29">
        <v>0.0</v>
      </c>
      <c r="AY230" s="29">
        <v>0.0</v>
      </c>
      <c r="AZ230" s="3"/>
      <c r="BA230" s="3"/>
    </row>
    <row r="231">
      <c r="D231" s="72" t="s">
        <v>260</v>
      </c>
      <c r="E231" s="4" t="s">
        <v>30</v>
      </c>
      <c r="F231" s="4" t="s">
        <v>240</v>
      </c>
      <c r="G231" s="61"/>
      <c r="H231" s="72" t="s">
        <v>237</v>
      </c>
      <c r="I231" s="71">
        <v>0.0</v>
      </c>
      <c r="J231" s="72">
        <v>0.0</v>
      </c>
      <c r="K231" s="72">
        <v>0.0</v>
      </c>
      <c r="L231" s="72">
        <v>0.0</v>
      </c>
      <c r="M231" s="99">
        <v>0.0</v>
      </c>
      <c r="N231" s="23">
        <v>0.75</v>
      </c>
      <c r="O231" s="24">
        <f t="shared" ref="O231:O233" si="341">O230</f>
        <v>0</v>
      </c>
      <c r="P231" s="100">
        <v>0.0</v>
      </c>
      <c r="Q231" s="100">
        <v>0.0</v>
      </c>
      <c r="R231" s="100">
        <v>0.0</v>
      </c>
      <c r="S231" s="100">
        <v>0.0</v>
      </c>
      <c r="T231" s="100">
        <v>0.0</v>
      </c>
      <c r="U231" s="100">
        <v>0.0</v>
      </c>
      <c r="V231" s="100">
        <v>0.0</v>
      </c>
      <c r="W231" s="100">
        <v>0.0</v>
      </c>
      <c r="X231" s="100">
        <v>0.0</v>
      </c>
      <c r="Y231" s="100">
        <v>0.0</v>
      </c>
      <c r="Z231" s="100">
        <v>0.0</v>
      </c>
      <c r="AA231" s="100">
        <v>0.0</v>
      </c>
      <c r="AB231" s="29">
        <v>0.0</v>
      </c>
      <c r="AC231" s="29">
        <v>0.0</v>
      </c>
      <c r="AD231" s="29">
        <v>0.0</v>
      </c>
      <c r="AE231" s="29">
        <v>0.0</v>
      </c>
      <c r="AF231" s="29">
        <v>0.0</v>
      </c>
      <c r="AG231" s="29">
        <v>0.0</v>
      </c>
      <c r="AH231" s="29">
        <v>0.0</v>
      </c>
      <c r="AI231" s="29">
        <v>0.0</v>
      </c>
      <c r="AJ231" s="29">
        <v>0.0</v>
      </c>
      <c r="AK231" s="29">
        <v>0.0</v>
      </c>
      <c r="AL231" s="29">
        <v>0.0</v>
      </c>
      <c r="AM231" s="29">
        <v>0.0</v>
      </c>
      <c r="AN231" s="29">
        <v>0.0</v>
      </c>
      <c r="AO231" s="29">
        <v>0.0</v>
      </c>
      <c r="AP231" s="29">
        <v>0.0</v>
      </c>
      <c r="AQ231" s="29">
        <v>0.0</v>
      </c>
      <c r="AR231" s="29">
        <v>0.0</v>
      </c>
      <c r="AS231" s="29">
        <v>0.0</v>
      </c>
      <c r="AT231" s="29">
        <v>0.0</v>
      </c>
      <c r="AU231" s="29">
        <v>0.0</v>
      </c>
      <c r="AV231" s="29">
        <v>0.0</v>
      </c>
      <c r="AW231" s="29">
        <v>0.0</v>
      </c>
      <c r="AX231" s="29">
        <v>0.0</v>
      </c>
      <c r="AY231" s="29">
        <v>0.0</v>
      </c>
      <c r="AZ231" s="3"/>
      <c r="BA231" s="3"/>
    </row>
    <row r="232">
      <c r="C232" s="50" t="s">
        <v>120</v>
      </c>
      <c r="D232" s="72" t="s">
        <v>260</v>
      </c>
      <c r="E232" s="4" t="s">
        <v>30</v>
      </c>
      <c r="F232" s="97" t="s">
        <v>242</v>
      </c>
      <c r="G232" s="61"/>
      <c r="H232" s="72" t="s">
        <v>237</v>
      </c>
      <c r="I232" s="71">
        <v>0.0</v>
      </c>
      <c r="J232" s="72">
        <v>0.0</v>
      </c>
      <c r="K232" s="72">
        <v>0.0</v>
      </c>
      <c r="L232" s="72">
        <v>0.0</v>
      </c>
      <c r="M232" s="99">
        <v>0.0</v>
      </c>
      <c r="N232" s="23">
        <v>0.75</v>
      </c>
      <c r="O232" s="24">
        <f t="shared" si="341"/>
        <v>0</v>
      </c>
      <c r="P232" s="100">
        <v>0.0</v>
      </c>
      <c r="Q232" s="100">
        <v>0.0</v>
      </c>
      <c r="R232" s="100">
        <v>0.0</v>
      </c>
      <c r="S232" s="100">
        <v>0.0</v>
      </c>
      <c r="T232" s="100">
        <v>0.0</v>
      </c>
      <c r="U232" s="100">
        <v>0.0</v>
      </c>
      <c r="V232" s="100">
        <v>0.0</v>
      </c>
      <c r="W232" s="100">
        <v>0.0</v>
      </c>
      <c r="X232" s="100">
        <v>0.0</v>
      </c>
      <c r="Y232" s="100">
        <v>0.0</v>
      </c>
      <c r="Z232" s="100">
        <v>0.0</v>
      </c>
      <c r="AA232" s="100">
        <v>0.0</v>
      </c>
      <c r="AB232" s="29">
        <v>0.0</v>
      </c>
      <c r="AC232" s="29">
        <v>0.0</v>
      </c>
      <c r="AD232" s="29">
        <v>0.0</v>
      </c>
      <c r="AE232" s="29">
        <v>0.0</v>
      </c>
      <c r="AF232" s="29">
        <v>0.0</v>
      </c>
      <c r="AG232" s="29">
        <v>0.0</v>
      </c>
      <c r="AH232" s="29">
        <v>0.0</v>
      </c>
      <c r="AI232" s="29">
        <v>0.0</v>
      </c>
      <c r="AJ232" s="29">
        <v>0.0</v>
      </c>
      <c r="AK232" s="29">
        <v>0.0</v>
      </c>
      <c r="AL232" s="29">
        <v>0.0</v>
      </c>
      <c r="AM232" s="29">
        <v>0.0</v>
      </c>
      <c r="AN232" s="29">
        <v>0.0</v>
      </c>
      <c r="AO232" s="29">
        <v>0.0</v>
      </c>
      <c r="AP232" s="29">
        <v>0.0</v>
      </c>
      <c r="AQ232" s="29">
        <v>0.0</v>
      </c>
      <c r="AR232" s="29">
        <v>0.0</v>
      </c>
      <c r="AS232" s="29">
        <v>0.0</v>
      </c>
      <c r="AT232" s="29">
        <v>0.0</v>
      </c>
      <c r="AU232" s="29">
        <v>0.0</v>
      </c>
      <c r="AV232" s="29">
        <v>0.0</v>
      </c>
      <c r="AW232" s="29">
        <v>0.0</v>
      </c>
      <c r="AX232" s="29">
        <v>0.0</v>
      </c>
      <c r="AY232" s="29">
        <v>0.0</v>
      </c>
      <c r="AZ232" s="3"/>
      <c r="BA232" s="3"/>
    </row>
    <row r="233">
      <c r="C233" s="50" t="s">
        <v>120</v>
      </c>
      <c r="D233" s="72" t="s">
        <v>260</v>
      </c>
      <c r="E233" s="4" t="s">
        <v>30</v>
      </c>
      <c r="F233" s="97" t="s">
        <v>157</v>
      </c>
      <c r="G233" s="61"/>
      <c r="H233" s="72" t="s">
        <v>237</v>
      </c>
      <c r="I233" s="71">
        <v>0.0</v>
      </c>
      <c r="J233" s="72">
        <v>0.0</v>
      </c>
      <c r="K233" s="104">
        <v>0.0</v>
      </c>
      <c r="L233" s="72">
        <v>0.0</v>
      </c>
      <c r="M233" s="99">
        <v>0.0</v>
      </c>
      <c r="N233" s="23">
        <v>0.75</v>
      </c>
      <c r="O233" s="24">
        <f t="shared" si="341"/>
        <v>0</v>
      </c>
      <c r="P233" s="100">
        <v>0.0</v>
      </c>
      <c r="Q233" s="100">
        <v>0.0</v>
      </c>
      <c r="R233" s="100">
        <v>0.0</v>
      </c>
      <c r="S233" s="100">
        <v>0.0</v>
      </c>
      <c r="T233" s="100">
        <v>0.0</v>
      </c>
      <c r="U233" s="100">
        <v>0.0</v>
      </c>
      <c r="V233" s="100">
        <v>0.0</v>
      </c>
      <c r="W233" s="100">
        <v>0.0</v>
      </c>
      <c r="X233" s="100">
        <v>0.0</v>
      </c>
      <c r="Y233" s="100">
        <v>0.0</v>
      </c>
      <c r="Z233" s="100">
        <v>0.0</v>
      </c>
      <c r="AA233" s="100">
        <v>0.0</v>
      </c>
      <c r="AB233" s="29">
        <v>0.0</v>
      </c>
      <c r="AC233" s="29">
        <v>0.0</v>
      </c>
      <c r="AD233" s="29">
        <v>0.0</v>
      </c>
      <c r="AE233" s="29">
        <v>0.0</v>
      </c>
      <c r="AF233" s="29">
        <v>0.0</v>
      </c>
      <c r="AG233" s="29">
        <v>0.0</v>
      </c>
      <c r="AH233" s="29">
        <v>0.0</v>
      </c>
      <c r="AI233" s="29">
        <v>0.0</v>
      </c>
      <c r="AJ233" s="29">
        <v>0.0</v>
      </c>
      <c r="AK233" s="29">
        <v>0.0</v>
      </c>
      <c r="AL233" s="29">
        <v>0.0</v>
      </c>
      <c r="AM233" s="29">
        <v>0.0</v>
      </c>
      <c r="AN233" s="29">
        <v>0.0</v>
      </c>
      <c r="AO233" s="29">
        <v>0.0</v>
      </c>
      <c r="AP233" s="29">
        <v>0.0</v>
      </c>
      <c r="AQ233" s="29">
        <v>0.0</v>
      </c>
      <c r="AR233" s="29">
        <v>0.0</v>
      </c>
      <c r="AS233" s="29">
        <v>0.0</v>
      </c>
      <c r="AT233" s="29">
        <v>0.0</v>
      </c>
      <c r="AU233" s="29">
        <v>0.0</v>
      </c>
      <c r="AV233" s="29">
        <v>0.0</v>
      </c>
      <c r="AW233" s="29">
        <v>0.0</v>
      </c>
      <c r="AX233" s="29">
        <v>0.0</v>
      </c>
      <c r="AY233" s="29">
        <v>0.0</v>
      </c>
      <c r="AZ233" s="3"/>
      <c r="BA233" s="3"/>
    </row>
    <row r="234">
      <c r="C234" s="110" t="s">
        <v>120</v>
      </c>
      <c r="D234" s="72" t="s">
        <v>260</v>
      </c>
      <c r="E234" s="111" t="s">
        <v>30</v>
      </c>
      <c r="F234" s="112" t="s">
        <v>159</v>
      </c>
      <c r="G234" s="126"/>
      <c r="H234" s="114" t="s">
        <v>237</v>
      </c>
      <c r="I234" s="115">
        <v>0.0</v>
      </c>
      <c r="J234" s="114">
        <v>0.0</v>
      </c>
      <c r="K234" s="114">
        <v>0.0</v>
      </c>
      <c r="L234" s="114">
        <v>0.0</v>
      </c>
      <c r="M234" s="116">
        <v>0.0</v>
      </c>
      <c r="N234" s="117">
        <v>0.75</v>
      </c>
      <c r="O234" s="118">
        <v>0.0</v>
      </c>
      <c r="P234" s="119">
        <v>0.0</v>
      </c>
      <c r="Q234" s="119">
        <v>0.0</v>
      </c>
      <c r="R234" s="119">
        <v>0.0</v>
      </c>
      <c r="S234" s="119">
        <v>0.0</v>
      </c>
      <c r="T234" s="119">
        <v>0.0</v>
      </c>
      <c r="U234" s="119">
        <v>0.0</v>
      </c>
      <c r="V234" s="119">
        <v>0.0</v>
      </c>
      <c r="W234" s="119">
        <v>0.0</v>
      </c>
      <c r="X234" s="119">
        <v>0.0</v>
      </c>
      <c r="Y234" s="119">
        <v>0.0</v>
      </c>
      <c r="Z234" s="119">
        <v>0.0</v>
      </c>
      <c r="AA234" s="119">
        <v>0.0</v>
      </c>
      <c r="AB234" s="120">
        <v>0.0</v>
      </c>
      <c r="AC234" s="120">
        <v>0.0</v>
      </c>
      <c r="AD234" s="120">
        <v>0.0</v>
      </c>
      <c r="AE234" s="120">
        <v>0.0</v>
      </c>
      <c r="AF234" s="120">
        <v>0.0</v>
      </c>
      <c r="AG234" s="120">
        <v>0.0</v>
      </c>
      <c r="AH234" s="120">
        <v>0.0</v>
      </c>
      <c r="AI234" s="120">
        <v>0.0</v>
      </c>
      <c r="AJ234" s="120">
        <v>0.0</v>
      </c>
      <c r="AK234" s="120">
        <v>0.0</v>
      </c>
      <c r="AL234" s="120">
        <v>0.0</v>
      </c>
      <c r="AM234" s="120">
        <v>0.0</v>
      </c>
      <c r="AN234" s="120">
        <v>0.0</v>
      </c>
      <c r="AO234" s="120">
        <v>0.0</v>
      </c>
      <c r="AP234" s="120">
        <v>0.0</v>
      </c>
      <c r="AQ234" s="120">
        <v>0.0</v>
      </c>
      <c r="AR234" s="120">
        <v>0.0</v>
      </c>
      <c r="AS234" s="120">
        <v>0.0</v>
      </c>
      <c r="AT234" s="120">
        <v>0.0</v>
      </c>
      <c r="AU234" s="120">
        <v>0.0</v>
      </c>
      <c r="AV234" s="120">
        <v>0.0</v>
      </c>
      <c r="AW234" s="120">
        <v>0.0</v>
      </c>
      <c r="AX234" s="120">
        <v>0.0</v>
      </c>
      <c r="AY234" s="120">
        <v>0.0</v>
      </c>
      <c r="AZ234" s="3"/>
      <c r="BA234" s="3"/>
    </row>
    <row r="235">
      <c r="C235" s="50" t="s">
        <v>233</v>
      </c>
      <c r="D235" s="72" t="s">
        <v>261</v>
      </c>
      <c r="E235" s="4" t="s">
        <v>30</v>
      </c>
      <c r="F235" s="106" t="s">
        <v>235</v>
      </c>
      <c r="G235" s="61"/>
      <c r="H235" s="72" t="s">
        <v>237</v>
      </c>
      <c r="I235" s="63">
        <f>Nativo!J26</f>
        <v>16666.66667</v>
      </c>
      <c r="J235" s="64">
        <f>Nativo!G26</f>
        <v>974658.8694</v>
      </c>
      <c r="K235" s="98">
        <f>Nativo!I26</f>
        <v>17.1</v>
      </c>
      <c r="L235" s="64">
        <f>Nativo!M26</f>
        <v>1949.317739</v>
      </c>
      <c r="M235" s="99">
        <v>0.002</v>
      </c>
      <c r="N235" s="23">
        <v>0.75</v>
      </c>
      <c r="O235" s="24"/>
      <c r="P235" s="100">
        <v>0.0</v>
      </c>
      <c r="Q235" s="100">
        <v>0.0</v>
      </c>
      <c r="R235" s="100">
        <v>0.0</v>
      </c>
      <c r="S235" s="100">
        <v>0.0</v>
      </c>
      <c r="T235" s="100">
        <v>0.0</v>
      </c>
      <c r="U235" s="100">
        <v>0.0</v>
      </c>
      <c r="V235" s="100">
        <v>0.0</v>
      </c>
      <c r="W235" s="100">
        <f>I235/3</f>
        <v>5555.555556</v>
      </c>
      <c r="X235" s="100">
        <f>I235/3</f>
        <v>5555.555556</v>
      </c>
      <c r="Y235" s="100">
        <f>I235/3</f>
        <v>5555.555556</v>
      </c>
      <c r="Z235" s="100">
        <v>0.0</v>
      </c>
      <c r="AA235" s="100">
        <v>0.0</v>
      </c>
      <c r="AB235" s="29">
        <v>0.0</v>
      </c>
      <c r="AC235" s="29">
        <v>0.0</v>
      </c>
      <c r="AD235" s="29">
        <v>0.0</v>
      </c>
      <c r="AE235" s="29">
        <v>0.0</v>
      </c>
      <c r="AF235" s="29">
        <v>0.0</v>
      </c>
      <c r="AG235" s="29">
        <v>0.0</v>
      </c>
      <c r="AH235" s="29">
        <v>0.0</v>
      </c>
      <c r="AI235" s="30">
        <f>J235/3</f>
        <v>324886.2898</v>
      </c>
      <c r="AJ235" s="30">
        <f>J235/3</f>
        <v>324886.2898</v>
      </c>
      <c r="AK235" s="30">
        <f>J235/3</f>
        <v>324886.2898</v>
      </c>
      <c r="AL235" s="29">
        <v>0.0</v>
      </c>
      <c r="AM235" s="29">
        <v>0.0</v>
      </c>
      <c r="AN235" s="29">
        <v>0.0</v>
      </c>
      <c r="AO235" s="29">
        <v>0.0</v>
      </c>
      <c r="AP235" s="29">
        <v>0.0</v>
      </c>
      <c r="AQ235" s="29">
        <v>0.0</v>
      </c>
      <c r="AR235" s="29">
        <v>0.0</v>
      </c>
      <c r="AS235" s="29">
        <v>0.0</v>
      </c>
      <c r="AT235" s="29">
        <v>0.0</v>
      </c>
      <c r="AU235" s="30">
        <f>L235/3</f>
        <v>649.7725796</v>
      </c>
      <c r="AV235" s="30">
        <f>L235/3</f>
        <v>649.7725796</v>
      </c>
      <c r="AW235" s="30">
        <f>L235/3</f>
        <v>649.7725796</v>
      </c>
      <c r="AX235" s="29">
        <v>0.0</v>
      </c>
      <c r="AY235" s="29">
        <v>0.0</v>
      </c>
      <c r="AZ235" s="3"/>
      <c r="BA235" s="3"/>
    </row>
    <row r="236">
      <c r="D236" s="72" t="s">
        <v>261</v>
      </c>
      <c r="E236" s="4" t="s">
        <v>30</v>
      </c>
      <c r="F236" s="97" t="s">
        <v>238</v>
      </c>
      <c r="G236" s="61"/>
      <c r="H236" s="72" t="s">
        <v>237</v>
      </c>
      <c r="I236" s="71">
        <v>0.0</v>
      </c>
      <c r="J236" s="72">
        <v>0.0</v>
      </c>
      <c r="K236" s="72">
        <v>0.0</v>
      </c>
      <c r="L236" s="72">
        <v>0.0</v>
      </c>
      <c r="M236" s="99">
        <v>0.0</v>
      </c>
      <c r="N236" s="23">
        <v>0.75</v>
      </c>
      <c r="O236" s="24">
        <v>0.0</v>
      </c>
      <c r="P236" s="100">
        <v>0.0</v>
      </c>
      <c r="Q236" s="100">
        <v>0.0</v>
      </c>
      <c r="R236" s="100">
        <v>0.0</v>
      </c>
      <c r="S236" s="100">
        <v>0.0</v>
      </c>
      <c r="T236" s="100">
        <v>0.0</v>
      </c>
      <c r="U236" s="100">
        <v>0.0</v>
      </c>
      <c r="V236" s="100">
        <v>0.0</v>
      </c>
      <c r="W236" s="100">
        <v>0.0</v>
      </c>
      <c r="X236" s="100">
        <v>0.0</v>
      </c>
      <c r="Y236" s="100">
        <v>0.0</v>
      </c>
      <c r="Z236" s="100">
        <v>0.0</v>
      </c>
      <c r="AA236" s="100">
        <v>0.0</v>
      </c>
      <c r="AB236" s="29">
        <v>0.0</v>
      </c>
      <c r="AC236" s="29">
        <v>0.0</v>
      </c>
      <c r="AD236" s="29">
        <v>0.0</v>
      </c>
      <c r="AE236" s="29">
        <v>0.0</v>
      </c>
      <c r="AF236" s="29">
        <v>0.0</v>
      </c>
      <c r="AG236" s="29">
        <v>0.0</v>
      </c>
      <c r="AH236" s="29">
        <v>0.0</v>
      </c>
      <c r="AI236" s="29">
        <v>0.0</v>
      </c>
      <c r="AJ236" s="29">
        <v>0.0</v>
      </c>
      <c r="AK236" s="29">
        <v>0.0</v>
      </c>
      <c r="AL236" s="29">
        <v>0.0</v>
      </c>
      <c r="AM236" s="29">
        <v>0.0</v>
      </c>
      <c r="AN236" s="29">
        <v>0.0</v>
      </c>
      <c r="AO236" s="29">
        <v>0.0</v>
      </c>
      <c r="AP236" s="29">
        <v>0.0</v>
      </c>
      <c r="AQ236" s="29">
        <v>0.0</v>
      </c>
      <c r="AR236" s="29">
        <v>0.0</v>
      </c>
      <c r="AS236" s="29">
        <v>0.0</v>
      </c>
      <c r="AT236" s="29">
        <v>0.0</v>
      </c>
      <c r="AU236" s="29">
        <v>0.0</v>
      </c>
      <c r="AV236" s="29">
        <v>0.0</v>
      </c>
      <c r="AW236" s="29">
        <v>0.0</v>
      </c>
      <c r="AX236" s="29">
        <v>0.0</v>
      </c>
      <c r="AY236" s="29">
        <v>0.0</v>
      </c>
      <c r="AZ236" s="3"/>
      <c r="BA236" s="3"/>
    </row>
    <row r="237">
      <c r="D237" s="72" t="s">
        <v>261</v>
      </c>
      <c r="E237" s="4" t="s">
        <v>30</v>
      </c>
      <c r="F237" s="4" t="s">
        <v>240</v>
      </c>
      <c r="G237" s="61"/>
      <c r="H237" s="72" t="s">
        <v>237</v>
      </c>
      <c r="I237" s="71">
        <v>0.0</v>
      </c>
      <c r="J237" s="72">
        <v>0.0</v>
      </c>
      <c r="K237" s="72">
        <v>0.0</v>
      </c>
      <c r="L237" s="72">
        <v>0.0</v>
      </c>
      <c r="M237" s="99">
        <v>0.0</v>
      </c>
      <c r="N237" s="23">
        <v>0.75</v>
      </c>
      <c r="O237" s="24">
        <f t="shared" ref="O237:O239" si="342">O236</f>
        <v>0</v>
      </c>
      <c r="P237" s="100">
        <v>0.0</v>
      </c>
      <c r="Q237" s="100">
        <v>0.0</v>
      </c>
      <c r="R237" s="100">
        <v>0.0</v>
      </c>
      <c r="S237" s="100">
        <v>0.0</v>
      </c>
      <c r="T237" s="100">
        <v>0.0</v>
      </c>
      <c r="U237" s="100">
        <v>0.0</v>
      </c>
      <c r="V237" s="100">
        <v>0.0</v>
      </c>
      <c r="W237" s="100">
        <v>0.0</v>
      </c>
      <c r="X237" s="100">
        <v>0.0</v>
      </c>
      <c r="Y237" s="100">
        <v>0.0</v>
      </c>
      <c r="Z237" s="100">
        <v>0.0</v>
      </c>
      <c r="AA237" s="100">
        <v>0.0</v>
      </c>
      <c r="AB237" s="29">
        <v>0.0</v>
      </c>
      <c r="AC237" s="29">
        <v>0.0</v>
      </c>
      <c r="AD237" s="29">
        <v>0.0</v>
      </c>
      <c r="AE237" s="29">
        <v>0.0</v>
      </c>
      <c r="AF237" s="29">
        <v>0.0</v>
      </c>
      <c r="AG237" s="29">
        <v>0.0</v>
      </c>
      <c r="AH237" s="29">
        <v>0.0</v>
      </c>
      <c r="AI237" s="29">
        <v>0.0</v>
      </c>
      <c r="AJ237" s="29">
        <v>0.0</v>
      </c>
      <c r="AK237" s="29">
        <v>0.0</v>
      </c>
      <c r="AL237" s="29">
        <v>0.0</v>
      </c>
      <c r="AM237" s="29">
        <v>0.0</v>
      </c>
      <c r="AN237" s="29">
        <v>0.0</v>
      </c>
      <c r="AO237" s="29">
        <v>0.0</v>
      </c>
      <c r="AP237" s="29">
        <v>0.0</v>
      </c>
      <c r="AQ237" s="29">
        <v>0.0</v>
      </c>
      <c r="AR237" s="29">
        <v>0.0</v>
      </c>
      <c r="AS237" s="29">
        <v>0.0</v>
      </c>
      <c r="AT237" s="29">
        <v>0.0</v>
      </c>
      <c r="AU237" s="29">
        <v>0.0</v>
      </c>
      <c r="AV237" s="29">
        <v>0.0</v>
      </c>
      <c r="AW237" s="29">
        <v>0.0</v>
      </c>
      <c r="AX237" s="29">
        <v>0.0</v>
      </c>
      <c r="AY237" s="29">
        <v>0.0</v>
      </c>
      <c r="AZ237" s="3"/>
      <c r="BA237" s="3"/>
    </row>
    <row r="238">
      <c r="C238" s="50" t="s">
        <v>120</v>
      </c>
      <c r="D238" s="72" t="s">
        <v>261</v>
      </c>
      <c r="E238" s="4" t="s">
        <v>30</v>
      </c>
      <c r="F238" s="97" t="s">
        <v>242</v>
      </c>
      <c r="G238" s="61"/>
      <c r="H238" s="72" t="s">
        <v>237</v>
      </c>
      <c r="I238" s="71">
        <v>0.0</v>
      </c>
      <c r="J238" s="72">
        <v>0.0</v>
      </c>
      <c r="K238" s="72">
        <v>0.0</v>
      </c>
      <c r="L238" s="72">
        <v>0.0</v>
      </c>
      <c r="M238" s="99">
        <v>0.0</v>
      </c>
      <c r="N238" s="23">
        <v>0.75</v>
      </c>
      <c r="O238" s="24">
        <f t="shared" si="342"/>
        <v>0</v>
      </c>
      <c r="P238" s="100">
        <v>0.0</v>
      </c>
      <c r="Q238" s="100">
        <v>0.0</v>
      </c>
      <c r="R238" s="100">
        <v>0.0</v>
      </c>
      <c r="S238" s="100">
        <v>0.0</v>
      </c>
      <c r="T238" s="100">
        <v>0.0</v>
      </c>
      <c r="U238" s="100">
        <v>0.0</v>
      </c>
      <c r="V238" s="100">
        <v>0.0</v>
      </c>
      <c r="W238" s="100">
        <v>0.0</v>
      </c>
      <c r="X238" s="100">
        <v>0.0</v>
      </c>
      <c r="Y238" s="100">
        <v>0.0</v>
      </c>
      <c r="Z238" s="100">
        <v>0.0</v>
      </c>
      <c r="AA238" s="100">
        <v>0.0</v>
      </c>
      <c r="AB238" s="29">
        <v>0.0</v>
      </c>
      <c r="AC238" s="29">
        <v>0.0</v>
      </c>
      <c r="AD238" s="29">
        <v>0.0</v>
      </c>
      <c r="AE238" s="29">
        <v>0.0</v>
      </c>
      <c r="AF238" s="29">
        <v>0.0</v>
      </c>
      <c r="AG238" s="29">
        <v>0.0</v>
      </c>
      <c r="AH238" s="29">
        <v>0.0</v>
      </c>
      <c r="AI238" s="29">
        <v>0.0</v>
      </c>
      <c r="AJ238" s="29">
        <v>0.0</v>
      </c>
      <c r="AK238" s="29">
        <v>0.0</v>
      </c>
      <c r="AL238" s="29">
        <v>0.0</v>
      </c>
      <c r="AM238" s="29">
        <v>0.0</v>
      </c>
      <c r="AN238" s="29">
        <v>0.0</v>
      </c>
      <c r="AO238" s="29">
        <v>0.0</v>
      </c>
      <c r="AP238" s="29">
        <v>0.0</v>
      </c>
      <c r="AQ238" s="29">
        <v>0.0</v>
      </c>
      <c r="AR238" s="29">
        <v>0.0</v>
      </c>
      <c r="AS238" s="29">
        <v>0.0</v>
      </c>
      <c r="AT238" s="29">
        <v>0.0</v>
      </c>
      <c r="AU238" s="29">
        <v>0.0</v>
      </c>
      <c r="AV238" s="29">
        <v>0.0</v>
      </c>
      <c r="AW238" s="29">
        <v>0.0</v>
      </c>
      <c r="AX238" s="29">
        <v>0.0</v>
      </c>
      <c r="AY238" s="29">
        <v>0.0</v>
      </c>
      <c r="AZ238" s="3"/>
      <c r="BA238" s="3"/>
    </row>
    <row r="239">
      <c r="C239" s="50" t="s">
        <v>120</v>
      </c>
      <c r="D239" s="72" t="s">
        <v>261</v>
      </c>
      <c r="E239" s="4" t="s">
        <v>30</v>
      </c>
      <c r="F239" s="97" t="s">
        <v>157</v>
      </c>
      <c r="G239" s="61"/>
      <c r="H239" s="72" t="s">
        <v>237</v>
      </c>
      <c r="I239" s="71">
        <v>0.0</v>
      </c>
      <c r="J239" s="72">
        <v>0.0</v>
      </c>
      <c r="K239" s="104">
        <v>0.0</v>
      </c>
      <c r="L239" s="72">
        <v>0.0</v>
      </c>
      <c r="M239" s="99">
        <v>0.0</v>
      </c>
      <c r="N239" s="23">
        <v>0.75</v>
      </c>
      <c r="O239" s="24">
        <f t="shared" si="342"/>
        <v>0</v>
      </c>
      <c r="P239" s="100">
        <v>0.0</v>
      </c>
      <c r="Q239" s="100">
        <v>0.0</v>
      </c>
      <c r="R239" s="100">
        <v>0.0</v>
      </c>
      <c r="S239" s="100">
        <v>0.0</v>
      </c>
      <c r="T239" s="100">
        <v>0.0</v>
      </c>
      <c r="U239" s="100">
        <v>0.0</v>
      </c>
      <c r="V239" s="100">
        <v>0.0</v>
      </c>
      <c r="W239" s="100">
        <v>0.0</v>
      </c>
      <c r="X239" s="100">
        <v>0.0</v>
      </c>
      <c r="Y239" s="100">
        <v>0.0</v>
      </c>
      <c r="Z239" s="100">
        <v>0.0</v>
      </c>
      <c r="AA239" s="100">
        <v>0.0</v>
      </c>
      <c r="AB239" s="29">
        <v>0.0</v>
      </c>
      <c r="AC239" s="29">
        <v>0.0</v>
      </c>
      <c r="AD239" s="29">
        <v>0.0</v>
      </c>
      <c r="AE239" s="29">
        <v>0.0</v>
      </c>
      <c r="AF239" s="29">
        <v>0.0</v>
      </c>
      <c r="AG239" s="29">
        <v>0.0</v>
      </c>
      <c r="AH239" s="29">
        <v>0.0</v>
      </c>
      <c r="AI239" s="29">
        <v>0.0</v>
      </c>
      <c r="AJ239" s="29">
        <v>0.0</v>
      </c>
      <c r="AK239" s="29">
        <v>0.0</v>
      </c>
      <c r="AL239" s="29">
        <v>0.0</v>
      </c>
      <c r="AM239" s="29">
        <v>0.0</v>
      </c>
      <c r="AN239" s="29">
        <v>0.0</v>
      </c>
      <c r="AO239" s="29">
        <v>0.0</v>
      </c>
      <c r="AP239" s="29">
        <v>0.0</v>
      </c>
      <c r="AQ239" s="29">
        <v>0.0</v>
      </c>
      <c r="AR239" s="29">
        <v>0.0</v>
      </c>
      <c r="AS239" s="29">
        <v>0.0</v>
      </c>
      <c r="AT239" s="29">
        <v>0.0</v>
      </c>
      <c r="AU239" s="29">
        <v>0.0</v>
      </c>
      <c r="AV239" s="29">
        <v>0.0</v>
      </c>
      <c r="AW239" s="29">
        <v>0.0</v>
      </c>
      <c r="AX239" s="29">
        <v>0.0</v>
      </c>
      <c r="AY239" s="29">
        <v>0.0</v>
      </c>
      <c r="AZ239" s="3"/>
      <c r="BA239" s="3"/>
    </row>
    <row r="240">
      <c r="C240" s="110" t="s">
        <v>120</v>
      </c>
      <c r="D240" s="72" t="s">
        <v>261</v>
      </c>
      <c r="E240" s="111" t="s">
        <v>30</v>
      </c>
      <c r="F240" s="112" t="s">
        <v>159</v>
      </c>
      <c r="G240" s="126"/>
      <c r="H240" s="114" t="s">
        <v>237</v>
      </c>
      <c r="I240" s="115">
        <v>0.0</v>
      </c>
      <c r="J240" s="114">
        <v>0.0</v>
      </c>
      <c r="K240" s="114">
        <v>0.0</v>
      </c>
      <c r="L240" s="114">
        <v>0.0</v>
      </c>
      <c r="M240" s="116">
        <v>0.0</v>
      </c>
      <c r="N240" s="117">
        <v>0.75</v>
      </c>
      <c r="O240" s="118">
        <v>0.0</v>
      </c>
      <c r="P240" s="119">
        <v>0.0</v>
      </c>
      <c r="Q240" s="119">
        <v>0.0</v>
      </c>
      <c r="R240" s="119">
        <v>0.0</v>
      </c>
      <c r="S240" s="119">
        <v>0.0</v>
      </c>
      <c r="T240" s="119">
        <v>0.0</v>
      </c>
      <c r="U240" s="119">
        <v>0.0</v>
      </c>
      <c r="V240" s="119">
        <v>0.0</v>
      </c>
      <c r="W240" s="119">
        <v>0.0</v>
      </c>
      <c r="X240" s="119">
        <v>0.0</v>
      </c>
      <c r="Y240" s="119">
        <v>0.0</v>
      </c>
      <c r="Z240" s="119">
        <v>0.0</v>
      </c>
      <c r="AA240" s="119">
        <v>0.0</v>
      </c>
      <c r="AB240" s="120">
        <v>0.0</v>
      </c>
      <c r="AC240" s="120">
        <v>0.0</v>
      </c>
      <c r="AD240" s="120">
        <v>0.0</v>
      </c>
      <c r="AE240" s="120">
        <v>0.0</v>
      </c>
      <c r="AF240" s="120">
        <v>0.0</v>
      </c>
      <c r="AG240" s="120">
        <v>0.0</v>
      </c>
      <c r="AH240" s="120">
        <v>0.0</v>
      </c>
      <c r="AI240" s="120">
        <v>0.0</v>
      </c>
      <c r="AJ240" s="120">
        <v>0.0</v>
      </c>
      <c r="AK240" s="120">
        <v>0.0</v>
      </c>
      <c r="AL240" s="120">
        <v>0.0</v>
      </c>
      <c r="AM240" s="120">
        <v>0.0</v>
      </c>
      <c r="AN240" s="120">
        <v>0.0</v>
      </c>
      <c r="AO240" s="120">
        <v>0.0</v>
      </c>
      <c r="AP240" s="120">
        <v>0.0</v>
      </c>
      <c r="AQ240" s="120">
        <v>0.0</v>
      </c>
      <c r="AR240" s="120">
        <v>0.0</v>
      </c>
      <c r="AS240" s="120">
        <v>0.0</v>
      </c>
      <c r="AT240" s="120">
        <v>0.0</v>
      </c>
      <c r="AU240" s="120">
        <v>0.0</v>
      </c>
      <c r="AV240" s="120">
        <v>0.0</v>
      </c>
      <c r="AW240" s="120">
        <v>0.0</v>
      </c>
      <c r="AX240" s="120">
        <v>0.0</v>
      </c>
      <c r="AY240" s="120">
        <v>0.0</v>
      </c>
      <c r="AZ240" s="3"/>
      <c r="BA240" s="3"/>
    </row>
    <row r="241">
      <c r="C241" s="50" t="s">
        <v>233</v>
      </c>
      <c r="D241" s="127" t="s">
        <v>262</v>
      </c>
      <c r="E241" s="4" t="s">
        <v>30</v>
      </c>
      <c r="F241" s="106" t="s">
        <v>235</v>
      </c>
      <c r="G241" s="61"/>
      <c r="H241" s="72" t="s">
        <v>237</v>
      </c>
      <c r="I241" s="63">
        <f>Nativo!J28</f>
        <v>16666.66667</v>
      </c>
      <c r="J241" s="64">
        <f>Nativo!G28</f>
        <v>974658.8694</v>
      </c>
      <c r="K241" s="98">
        <f>Nativo!I28</f>
        <v>17.1</v>
      </c>
      <c r="L241" s="64">
        <f>Nativo!M28</f>
        <v>1949.317739</v>
      </c>
      <c r="M241" s="99">
        <v>0.002</v>
      </c>
      <c r="N241" s="23">
        <v>0.75</v>
      </c>
      <c r="O241" s="24"/>
      <c r="P241" s="100">
        <v>0.0</v>
      </c>
      <c r="Q241" s="100">
        <v>0.0</v>
      </c>
      <c r="R241" s="100">
        <v>0.0</v>
      </c>
      <c r="S241" s="100">
        <v>0.0</v>
      </c>
      <c r="T241" s="100">
        <v>0.0</v>
      </c>
      <c r="U241" s="100">
        <v>0.0</v>
      </c>
      <c r="V241" s="100">
        <v>0.0</v>
      </c>
      <c r="W241" s="100">
        <f>I241/3</f>
        <v>5555.555556</v>
      </c>
      <c r="X241" s="100">
        <f>I241/3</f>
        <v>5555.555556</v>
      </c>
      <c r="Y241" s="100">
        <f>I241/3</f>
        <v>5555.555556</v>
      </c>
      <c r="Z241" s="100">
        <v>0.0</v>
      </c>
      <c r="AA241" s="100">
        <v>0.0</v>
      </c>
      <c r="AB241" s="29">
        <v>0.0</v>
      </c>
      <c r="AC241" s="29">
        <v>0.0</v>
      </c>
      <c r="AD241" s="29">
        <v>0.0</v>
      </c>
      <c r="AE241" s="29">
        <v>0.0</v>
      </c>
      <c r="AF241" s="29">
        <v>0.0</v>
      </c>
      <c r="AG241" s="29">
        <v>0.0</v>
      </c>
      <c r="AH241" s="29">
        <v>0.0</v>
      </c>
      <c r="AI241" s="30">
        <f>J241/3</f>
        <v>324886.2898</v>
      </c>
      <c r="AJ241" s="30">
        <f>J241/3</f>
        <v>324886.2898</v>
      </c>
      <c r="AK241" s="30">
        <f>J241/3</f>
        <v>324886.2898</v>
      </c>
      <c r="AL241" s="29">
        <v>0.0</v>
      </c>
      <c r="AM241" s="29">
        <v>0.0</v>
      </c>
      <c r="AN241" s="29">
        <v>0.0</v>
      </c>
      <c r="AO241" s="29">
        <v>0.0</v>
      </c>
      <c r="AP241" s="29">
        <v>0.0</v>
      </c>
      <c r="AQ241" s="29">
        <v>0.0</v>
      </c>
      <c r="AR241" s="29">
        <v>0.0</v>
      </c>
      <c r="AS241" s="29">
        <v>0.0</v>
      </c>
      <c r="AT241" s="29">
        <v>0.0</v>
      </c>
      <c r="AU241" s="30">
        <f>L241/3</f>
        <v>649.7725796</v>
      </c>
      <c r="AV241" s="30">
        <f>L241/3</f>
        <v>649.7725796</v>
      </c>
      <c r="AW241" s="30">
        <f>L241/3</f>
        <v>649.7725796</v>
      </c>
      <c r="AX241" s="29">
        <v>0.0</v>
      </c>
      <c r="AY241" s="29">
        <v>0.0</v>
      </c>
      <c r="AZ241" s="3"/>
      <c r="BA241" s="3"/>
    </row>
    <row r="242">
      <c r="D242" s="127" t="s">
        <v>262</v>
      </c>
      <c r="E242" s="4" t="s">
        <v>30</v>
      </c>
      <c r="F242" s="97" t="s">
        <v>238</v>
      </c>
      <c r="G242" s="61"/>
      <c r="H242" s="72" t="s">
        <v>237</v>
      </c>
      <c r="I242" s="71">
        <v>0.0</v>
      </c>
      <c r="J242" s="72">
        <v>0.0</v>
      </c>
      <c r="K242" s="72">
        <v>0.0</v>
      </c>
      <c r="L242" s="72">
        <v>0.0</v>
      </c>
      <c r="M242" s="99">
        <v>0.0</v>
      </c>
      <c r="N242" s="23">
        <v>0.75</v>
      </c>
      <c r="O242" s="24">
        <v>0.0</v>
      </c>
      <c r="P242" s="100">
        <v>0.0</v>
      </c>
      <c r="Q242" s="100">
        <v>0.0</v>
      </c>
      <c r="R242" s="100">
        <v>0.0</v>
      </c>
      <c r="S242" s="100">
        <v>0.0</v>
      </c>
      <c r="T242" s="100">
        <v>0.0</v>
      </c>
      <c r="U242" s="100">
        <v>0.0</v>
      </c>
      <c r="V242" s="100">
        <v>0.0</v>
      </c>
      <c r="W242" s="100">
        <v>0.0</v>
      </c>
      <c r="X242" s="100">
        <v>0.0</v>
      </c>
      <c r="Y242" s="100">
        <v>0.0</v>
      </c>
      <c r="Z242" s="100">
        <v>0.0</v>
      </c>
      <c r="AA242" s="100">
        <v>0.0</v>
      </c>
      <c r="AB242" s="29">
        <v>0.0</v>
      </c>
      <c r="AC242" s="29">
        <v>0.0</v>
      </c>
      <c r="AD242" s="29">
        <v>0.0</v>
      </c>
      <c r="AE242" s="29">
        <v>0.0</v>
      </c>
      <c r="AF242" s="29">
        <v>0.0</v>
      </c>
      <c r="AG242" s="29">
        <v>0.0</v>
      </c>
      <c r="AH242" s="29">
        <v>0.0</v>
      </c>
      <c r="AI242" s="29">
        <v>0.0</v>
      </c>
      <c r="AJ242" s="29">
        <v>0.0</v>
      </c>
      <c r="AK242" s="29">
        <v>0.0</v>
      </c>
      <c r="AL242" s="29">
        <v>0.0</v>
      </c>
      <c r="AM242" s="29">
        <v>0.0</v>
      </c>
      <c r="AN242" s="29">
        <v>0.0</v>
      </c>
      <c r="AO242" s="29">
        <v>0.0</v>
      </c>
      <c r="AP242" s="29">
        <v>0.0</v>
      </c>
      <c r="AQ242" s="29">
        <v>0.0</v>
      </c>
      <c r="AR242" s="29">
        <v>0.0</v>
      </c>
      <c r="AS242" s="29">
        <v>0.0</v>
      </c>
      <c r="AT242" s="29">
        <v>0.0</v>
      </c>
      <c r="AU242" s="29">
        <v>0.0</v>
      </c>
      <c r="AV242" s="29">
        <v>0.0</v>
      </c>
      <c r="AW242" s="29">
        <v>0.0</v>
      </c>
      <c r="AX242" s="29">
        <v>0.0</v>
      </c>
      <c r="AY242" s="29">
        <v>0.0</v>
      </c>
      <c r="AZ242" s="3"/>
      <c r="BA242" s="3"/>
    </row>
    <row r="243">
      <c r="D243" s="127" t="s">
        <v>262</v>
      </c>
      <c r="E243" s="4" t="s">
        <v>30</v>
      </c>
      <c r="F243" s="4" t="s">
        <v>240</v>
      </c>
      <c r="G243" s="61"/>
      <c r="H243" s="72" t="s">
        <v>237</v>
      </c>
      <c r="I243" s="71">
        <v>0.0</v>
      </c>
      <c r="J243" s="72">
        <v>0.0</v>
      </c>
      <c r="K243" s="72">
        <v>0.0</v>
      </c>
      <c r="L243" s="72">
        <v>0.0</v>
      </c>
      <c r="M243" s="99">
        <v>0.0</v>
      </c>
      <c r="N243" s="23">
        <v>0.75</v>
      </c>
      <c r="O243" s="24">
        <f t="shared" ref="O243:O245" si="343">O242</f>
        <v>0</v>
      </c>
      <c r="P243" s="100">
        <v>0.0</v>
      </c>
      <c r="Q243" s="100">
        <v>0.0</v>
      </c>
      <c r="R243" s="100">
        <v>0.0</v>
      </c>
      <c r="S243" s="100">
        <v>0.0</v>
      </c>
      <c r="T243" s="100">
        <v>0.0</v>
      </c>
      <c r="U243" s="100">
        <v>0.0</v>
      </c>
      <c r="V243" s="100">
        <v>0.0</v>
      </c>
      <c r="W243" s="100">
        <v>0.0</v>
      </c>
      <c r="X243" s="100">
        <v>0.0</v>
      </c>
      <c r="Y243" s="100">
        <v>0.0</v>
      </c>
      <c r="Z243" s="100">
        <v>0.0</v>
      </c>
      <c r="AA243" s="100">
        <v>0.0</v>
      </c>
      <c r="AB243" s="29">
        <v>0.0</v>
      </c>
      <c r="AC243" s="29">
        <v>0.0</v>
      </c>
      <c r="AD243" s="29">
        <v>0.0</v>
      </c>
      <c r="AE243" s="29">
        <v>0.0</v>
      </c>
      <c r="AF243" s="29">
        <v>0.0</v>
      </c>
      <c r="AG243" s="29">
        <v>0.0</v>
      </c>
      <c r="AH243" s="29">
        <v>0.0</v>
      </c>
      <c r="AI243" s="29">
        <v>0.0</v>
      </c>
      <c r="AJ243" s="29">
        <v>0.0</v>
      </c>
      <c r="AK243" s="29">
        <v>0.0</v>
      </c>
      <c r="AL243" s="29">
        <v>0.0</v>
      </c>
      <c r="AM243" s="29">
        <v>0.0</v>
      </c>
      <c r="AN243" s="29">
        <v>0.0</v>
      </c>
      <c r="AO243" s="29">
        <v>0.0</v>
      </c>
      <c r="AP243" s="29">
        <v>0.0</v>
      </c>
      <c r="AQ243" s="29">
        <v>0.0</v>
      </c>
      <c r="AR243" s="29">
        <v>0.0</v>
      </c>
      <c r="AS243" s="29">
        <v>0.0</v>
      </c>
      <c r="AT243" s="29">
        <v>0.0</v>
      </c>
      <c r="AU243" s="29">
        <v>0.0</v>
      </c>
      <c r="AV243" s="29">
        <v>0.0</v>
      </c>
      <c r="AW243" s="29">
        <v>0.0</v>
      </c>
      <c r="AX243" s="29">
        <v>0.0</v>
      </c>
      <c r="AY243" s="29">
        <v>0.0</v>
      </c>
      <c r="AZ243" s="3"/>
      <c r="BA243" s="3"/>
    </row>
    <row r="244">
      <c r="C244" s="50" t="s">
        <v>120</v>
      </c>
      <c r="D244" s="127" t="s">
        <v>262</v>
      </c>
      <c r="E244" s="4" t="s">
        <v>30</v>
      </c>
      <c r="F244" s="97" t="s">
        <v>242</v>
      </c>
      <c r="G244" s="61"/>
      <c r="H244" s="72" t="s">
        <v>237</v>
      </c>
      <c r="I244" s="71">
        <v>0.0</v>
      </c>
      <c r="J244" s="72">
        <v>0.0</v>
      </c>
      <c r="K244" s="72">
        <v>0.0</v>
      </c>
      <c r="L244" s="72">
        <v>0.0</v>
      </c>
      <c r="M244" s="99">
        <v>0.0</v>
      </c>
      <c r="N244" s="23">
        <v>0.75</v>
      </c>
      <c r="O244" s="24">
        <f t="shared" si="343"/>
        <v>0</v>
      </c>
      <c r="P244" s="100">
        <v>0.0</v>
      </c>
      <c r="Q244" s="100">
        <v>0.0</v>
      </c>
      <c r="R244" s="100">
        <v>0.0</v>
      </c>
      <c r="S244" s="100">
        <v>0.0</v>
      </c>
      <c r="T244" s="100">
        <v>0.0</v>
      </c>
      <c r="U244" s="100">
        <v>0.0</v>
      </c>
      <c r="V244" s="100">
        <v>0.0</v>
      </c>
      <c r="W244" s="100">
        <v>0.0</v>
      </c>
      <c r="X244" s="100">
        <v>0.0</v>
      </c>
      <c r="Y244" s="100">
        <v>0.0</v>
      </c>
      <c r="Z244" s="100">
        <v>0.0</v>
      </c>
      <c r="AA244" s="100">
        <v>0.0</v>
      </c>
      <c r="AB244" s="29">
        <v>0.0</v>
      </c>
      <c r="AC244" s="29">
        <v>0.0</v>
      </c>
      <c r="AD244" s="29">
        <v>0.0</v>
      </c>
      <c r="AE244" s="29">
        <v>0.0</v>
      </c>
      <c r="AF244" s="29">
        <v>0.0</v>
      </c>
      <c r="AG244" s="29">
        <v>0.0</v>
      </c>
      <c r="AH244" s="29">
        <v>0.0</v>
      </c>
      <c r="AI244" s="29">
        <v>0.0</v>
      </c>
      <c r="AJ244" s="29">
        <v>0.0</v>
      </c>
      <c r="AK244" s="29">
        <v>0.0</v>
      </c>
      <c r="AL244" s="29">
        <v>0.0</v>
      </c>
      <c r="AM244" s="29">
        <v>0.0</v>
      </c>
      <c r="AN244" s="29">
        <v>0.0</v>
      </c>
      <c r="AO244" s="29">
        <v>0.0</v>
      </c>
      <c r="AP244" s="29">
        <v>0.0</v>
      </c>
      <c r="AQ244" s="29">
        <v>0.0</v>
      </c>
      <c r="AR244" s="29">
        <v>0.0</v>
      </c>
      <c r="AS244" s="29">
        <v>0.0</v>
      </c>
      <c r="AT244" s="29">
        <v>0.0</v>
      </c>
      <c r="AU244" s="29">
        <v>0.0</v>
      </c>
      <c r="AV244" s="29">
        <v>0.0</v>
      </c>
      <c r="AW244" s="29">
        <v>0.0</v>
      </c>
      <c r="AX244" s="29">
        <v>0.0</v>
      </c>
      <c r="AY244" s="29">
        <v>0.0</v>
      </c>
      <c r="AZ244" s="3"/>
      <c r="BA244" s="3"/>
    </row>
    <row r="245">
      <c r="C245" s="50" t="s">
        <v>120</v>
      </c>
      <c r="D245" s="127" t="s">
        <v>262</v>
      </c>
      <c r="E245" s="4" t="s">
        <v>30</v>
      </c>
      <c r="F245" s="97" t="s">
        <v>157</v>
      </c>
      <c r="G245" s="61"/>
      <c r="H245" s="72" t="s">
        <v>237</v>
      </c>
      <c r="I245" s="71">
        <v>0.0</v>
      </c>
      <c r="J245" s="72">
        <v>0.0</v>
      </c>
      <c r="K245" s="104">
        <v>0.0</v>
      </c>
      <c r="L245" s="72">
        <v>0.0</v>
      </c>
      <c r="M245" s="99">
        <v>0.0</v>
      </c>
      <c r="N245" s="23">
        <v>0.75</v>
      </c>
      <c r="O245" s="24">
        <f t="shared" si="343"/>
        <v>0</v>
      </c>
      <c r="P245" s="100">
        <v>0.0</v>
      </c>
      <c r="Q245" s="100">
        <v>0.0</v>
      </c>
      <c r="R245" s="100">
        <v>0.0</v>
      </c>
      <c r="S245" s="100">
        <v>0.0</v>
      </c>
      <c r="T245" s="100">
        <v>0.0</v>
      </c>
      <c r="U245" s="100">
        <v>0.0</v>
      </c>
      <c r="V245" s="100">
        <v>0.0</v>
      </c>
      <c r="W245" s="100">
        <v>0.0</v>
      </c>
      <c r="X245" s="100">
        <v>0.0</v>
      </c>
      <c r="Y245" s="100">
        <v>0.0</v>
      </c>
      <c r="Z245" s="100">
        <v>0.0</v>
      </c>
      <c r="AA245" s="100">
        <v>0.0</v>
      </c>
      <c r="AB245" s="29">
        <v>0.0</v>
      </c>
      <c r="AC245" s="29">
        <v>0.0</v>
      </c>
      <c r="AD245" s="29">
        <v>0.0</v>
      </c>
      <c r="AE245" s="29">
        <v>0.0</v>
      </c>
      <c r="AF245" s="29">
        <v>0.0</v>
      </c>
      <c r="AG245" s="29">
        <v>0.0</v>
      </c>
      <c r="AH245" s="29">
        <v>0.0</v>
      </c>
      <c r="AI245" s="29">
        <v>0.0</v>
      </c>
      <c r="AJ245" s="29">
        <v>0.0</v>
      </c>
      <c r="AK245" s="29">
        <v>0.0</v>
      </c>
      <c r="AL245" s="29">
        <v>0.0</v>
      </c>
      <c r="AM245" s="29">
        <v>0.0</v>
      </c>
      <c r="AN245" s="29">
        <v>0.0</v>
      </c>
      <c r="AO245" s="29">
        <v>0.0</v>
      </c>
      <c r="AP245" s="29">
        <v>0.0</v>
      </c>
      <c r="AQ245" s="29">
        <v>0.0</v>
      </c>
      <c r="AR245" s="29">
        <v>0.0</v>
      </c>
      <c r="AS245" s="29">
        <v>0.0</v>
      </c>
      <c r="AT245" s="29">
        <v>0.0</v>
      </c>
      <c r="AU245" s="29">
        <v>0.0</v>
      </c>
      <c r="AV245" s="29">
        <v>0.0</v>
      </c>
      <c r="AW245" s="29">
        <v>0.0</v>
      </c>
      <c r="AX245" s="29">
        <v>0.0</v>
      </c>
      <c r="AY245" s="29">
        <v>0.0</v>
      </c>
      <c r="AZ245" s="3"/>
      <c r="BA245" s="3"/>
    </row>
    <row r="246">
      <c r="C246" s="110" t="s">
        <v>120</v>
      </c>
      <c r="D246" s="127" t="s">
        <v>262</v>
      </c>
      <c r="E246" s="111" t="s">
        <v>30</v>
      </c>
      <c r="F246" s="112" t="s">
        <v>159</v>
      </c>
      <c r="G246" s="126"/>
      <c r="H246" s="114" t="s">
        <v>237</v>
      </c>
      <c r="I246" s="115">
        <v>0.0</v>
      </c>
      <c r="J246" s="114">
        <v>0.0</v>
      </c>
      <c r="K246" s="114">
        <v>0.0</v>
      </c>
      <c r="L246" s="114">
        <v>0.0</v>
      </c>
      <c r="M246" s="116">
        <v>0.0</v>
      </c>
      <c r="N246" s="117">
        <v>0.75</v>
      </c>
      <c r="O246" s="118">
        <v>0.0</v>
      </c>
      <c r="P246" s="119">
        <v>0.0</v>
      </c>
      <c r="Q246" s="119">
        <v>0.0</v>
      </c>
      <c r="R246" s="119">
        <v>0.0</v>
      </c>
      <c r="S246" s="119">
        <v>0.0</v>
      </c>
      <c r="T246" s="119">
        <v>0.0</v>
      </c>
      <c r="U246" s="119">
        <v>0.0</v>
      </c>
      <c r="V246" s="119">
        <v>0.0</v>
      </c>
      <c r="W246" s="119">
        <v>0.0</v>
      </c>
      <c r="X246" s="119">
        <v>0.0</v>
      </c>
      <c r="Y246" s="119">
        <v>0.0</v>
      </c>
      <c r="Z246" s="119">
        <v>0.0</v>
      </c>
      <c r="AA246" s="119">
        <v>0.0</v>
      </c>
      <c r="AB246" s="120">
        <v>0.0</v>
      </c>
      <c r="AC246" s="120">
        <v>0.0</v>
      </c>
      <c r="AD246" s="120">
        <v>0.0</v>
      </c>
      <c r="AE246" s="120">
        <v>0.0</v>
      </c>
      <c r="AF246" s="120">
        <v>0.0</v>
      </c>
      <c r="AG246" s="120">
        <v>0.0</v>
      </c>
      <c r="AH246" s="120">
        <v>0.0</v>
      </c>
      <c r="AI246" s="120">
        <v>0.0</v>
      </c>
      <c r="AJ246" s="120">
        <v>0.0</v>
      </c>
      <c r="AK246" s="120">
        <v>0.0</v>
      </c>
      <c r="AL246" s="120">
        <v>0.0</v>
      </c>
      <c r="AM246" s="120">
        <v>0.0</v>
      </c>
      <c r="AN246" s="120">
        <v>0.0</v>
      </c>
      <c r="AO246" s="120">
        <v>0.0</v>
      </c>
      <c r="AP246" s="120">
        <v>0.0</v>
      </c>
      <c r="AQ246" s="120">
        <v>0.0</v>
      </c>
      <c r="AR246" s="120">
        <v>0.0</v>
      </c>
      <c r="AS246" s="120">
        <v>0.0</v>
      </c>
      <c r="AT246" s="120">
        <v>0.0</v>
      </c>
      <c r="AU246" s="120">
        <v>0.0</v>
      </c>
      <c r="AV246" s="120">
        <v>0.0</v>
      </c>
      <c r="AW246" s="120">
        <v>0.0</v>
      </c>
      <c r="AX246" s="120">
        <v>0.0</v>
      </c>
      <c r="AY246" s="120">
        <v>0.0</v>
      </c>
      <c r="AZ246" s="3"/>
      <c r="BA246" s="3"/>
    </row>
    <row r="247">
      <c r="A247" s="9"/>
      <c r="C247" s="50" t="s">
        <v>233</v>
      </c>
      <c r="D247" s="127" t="s">
        <v>263</v>
      </c>
      <c r="E247" s="72" t="s">
        <v>30</v>
      </c>
      <c r="F247" s="128" t="s">
        <v>264</v>
      </c>
      <c r="G247" s="9"/>
      <c r="H247" s="72" t="s">
        <v>237</v>
      </c>
      <c r="I247" s="63">
        <f>Nativo!J30</f>
        <v>25000</v>
      </c>
      <c r="J247" s="80">
        <f>Nativo!G30</f>
        <v>2083333.333</v>
      </c>
      <c r="K247" s="129">
        <f>Nativo!I30</f>
        <v>12</v>
      </c>
      <c r="L247" s="80">
        <f>Nativo!M30</f>
        <v>5208.333333</v>
      </c>
      <c r="M247" s="99">
        <v>0.0025</v>
      </c>
      <c r="N247" s="23">
        <v>0.75</v>
      </c>
      <c r="O247" s="24"/>
      <c r="P247" s="68"/>
      <c r="Q247" s="68"/>
      <c r="R247" s="68"/>
      <c r="S247" s="68"/>
      <c r="T247" s="68"/>
      <c r="U247" s="68"/>
      <c r="V247" s="68"/>
      <c r="W247" s="68"/>
      <c r="X247" s="68"/>
      <c r="Y247" s="68"/>
      <c r="Z247" s="68"/>
      <c r="AA247" s="68"/>
      <c r="AB247" s="69"/>
      <c r="AC247" s="92"/>
      <c r="AD247" s="92"/>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59"/>
      <c r="BA247" s="59"/>
    </row>
    <row r="248">
      <c r="A248" s="9"/>
      <c r="C248" s="50" t="s">
        <v>233</v>
      </c>
      <c r="D248" s="127" t="s">
        <v>263</v>
      </c>
      <c r="E248" s="72" t="s">
        <v>30</v>
      </c>
      <c r="F248" s="128" t="s">
        <v>265</v>
      </c>
      <c r="G248" s="9"/>
      <c r="H248" s="72" t="s">
        <v>237</v>
      </c>
      <c r="I248" s="63">
        <f>Nativo!J31</f>
        <v>25000</v>
      </c>
      <c r="J248" s="80">
        <f>Nativo!G31</f>
        <v>2083333.333</v>
      </c>
      <c r="K248" s="129">
        <f>Nativo!I31</f>
        <v>12</v>
      </c>
      <c r="L248" s="80">
        <f>Nativo!M31</f>
        <v>5208.333333</v>
      </c>
      <c r="M248" s="99">
        <v>0.0025</v>
      </c>
      <c r="N248" s="23">
        <v>0.75</v>
      </c>
      <c r="O248" s="24"/>
      <c r="P248" s="68"/>
      <c r="Q248" s="68"/>
      <c r="R248" s="68"/>
      <c r="S248" s="68"/>
      <c r="T248" s="68"/>
      <c r="U248" s="68"/>
      <c r="V248" s="68"/>
      <c r="W248" s="68"/>
      <c r="X248" s="68"/>
      <c r="Y248" s="68"/>
      <c r="Z248" s="68"/>
      <c r="AA248" s="68"/>
      <c r="AB248" s="69"/>
      <c r="AC248" s="92"/>
      <c r="AD248" s="92"/>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59"/>
      <c r="BA248" s="59"/>
    </row>
    <row r="249">
      <c r="C249" s="35" t="s">
        <v>49</v>
      </c>
      <c r="D249" s="36"/>
      <c r="E249" s="36"/>
      <c r="F249" s="36"/>
      <c r="G249" s="37"/>
      <c r="H249" s="36"/>
      <c r="I249" s="76"/>
      <c r="J249" s="36"/>
      <c r="K249" s="40"/>
      <c r="L249" s="36"/>
      <c r="M249" s="36"/>
      <c r="N249" s="41"/>
      <c r="O249" s="36"/>
      <c r="P249" s="42"/>
      <c r="Q249" s="42"/>
      <c r="R249" s="42"/>
      <c r="S249" s="42"/>
      <c r="T249" s="42"/>
      <c r="U249" s="42"/>
      <c r="V249" s="42"/>
      <c r="W249" s="42"/>
      <c r="X249" s="42"/>
      <c r="Y249" s="42"/>
      <c r="Z249" s="42"/>
      <c r="AA249" s="42"/>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5"/>
      <c r="BA249" s="3"/>
    </row>
    <row r="250">
      <c r="C250" s="50" t="s">
        <v>211</v>
      </c>
      <c r="D250" s="127" t="s">
        <v>234</v>
      </c>
      <c r="E250" s="4" t="s">
        <v>30</v>
      </c>
      <c r="F250" s="106" t="s">
        <v>235</v>
      </c>
      <c r="G250" s="72" t="s">
        <v>266</v>
      </c>
      <c r="H250" s="72" t="s">
        <v>267</v>
      </c>
      <c r="I250" s="63">
        <f>Nativo!J19</f>
        <v>16666.66667</v>
      </c>
      <c r="J250" s="64">
        <f>Nativo!G19</f>
        <v>925925.9259</v>
      </c>
      <c r="K250" s="98">
        <f>Nativo!I19</f>
        <v>18</v>
      </c>
      <c r="L250" s="64">
        <f>Nativo!M19</f>
        <v>1851.851852</v>
      </c>
      <c r="M250" s="99">
        <v>0.002</v>
      </c>
      <c r="N250" s="23">
        <v>0.75</v>
      </c>
      <c r="O250" s="24"/>
      <c r="P250" s="100">
        <v>0.0</v>
      </c>
      <c r="Q250" s="100">
        <v>0.0</v>
      </c>
      <c r="R250" s="100">
        <v>0.0</v>
      </c>
      <c r="S250" s="100">
        <f>I250*0.5</f>
        <v>8333.333333</v>
      </c>
      <c r="T250" s="100">
        <f>I250*0.5</f>
        <v>8333.333333</v>
      </c>
      <c r="U250" s="100">
        <v>0.0</v>
      </c>
      <c r="V250" s="100">
        <v>0.0</v>
      </c>
      <c r="W250" s="100">
        <v>0.0</v>
      </c>
      <c r="X250" s="100">
        <v>0.0</v>
      </c>
      <c r="Y250" s="100">
        <v>0.0</v>
      </c>
      <c r="Z250" s="100">
        <v>0.0</v>
      </c>
      <c r="AA250" s="100">
        <v>0.0</v>
      </c>
      <c r="AB250" s="29">
        <v>0.0</v>
      </c>
      <c r="AC250" s="29">
        <v>0.0</v>
      </c>
      <c r="AD250" s="29">
        <v>0.0</v>
      </c>
      <c r="AE250" s="29">
        <f>J250/2</f>
        <v>462962.963</v>
      </c>
      <c r="AF250" s="30">
        <f>J250/2</f>
        <v>462962.963</v>
      </c>
      <c r="AG250" s="29">
        <v>0.0</v>
      </c>
      <c r="AH250" s="29">
        <v>0.0</v>
      </c>
      <c r="AI250" s="29">
        <v>0.0</v>
      </c>
      <c r="AJ250" s="29">
        <v>0.0</v>
      </c>
      <c r="AK250" s="29">
        <v>0.0</v>
      </c>
      <c r="AL250" s="29">
        <v>0.0</v>
      </c>
      <c r="AM250" s="29">
        <v>0.0</v>
      </c>
      <c r="AN250" s="29">
        <v>0.0</v>
      </c>
      <c r="AO250" s="29">
        <v>0.0</v>
      </c>
      <c r="AP250" s="29">
        <v>0.0</v>
      </c>
      <c r="AQ250" s="29">
        <f>L250/2</f>
        <v>925.9259259</v>
      </c>
      <c r="AR250" s="30">
        <f>L250/2</f>
        <v>925.9259259</v>
      </c>
      <c r="AS250" s="29">
        <v>0.0</v>
      </c>
      <c r="AT250" s="29">
        <v>0.0</v>
      </c>
      <c r="AU250" s="29">
        <v>0.0</v>
      </c>
      <c r="AV250" s="29">
        <v>0.0</v>
      </c>
      <c r="AW250" s="29">
        <v>0.0</v>
      </c>
      <c r="AX250" s="29">
        <v>0.0</v>
      </c>
      <c r="AY250" s="29">
        <v>0.0</v>
      </c>
      <c r="AZ250" s="30" t="str">
        <f>'Wall Street Journal'!AB126</f>
        <v/>
      </c>
      <c r="BA250" s="3"/>
    </row>
    <row r="251">
      <c r="D251" s="127" t="s">
        <v>234</v>
      </c>
      <c r="E251" s="4" t="s">
        <v>30</v>
      </c>
      <c r="F251" s="97" t="s">
        <v>238</v>
      </c>
      <c r="G251" s="72" t="s">
        <v>268</v>
      </c>
      <c r="H251" s="72" t="s">
        <v>267</v>
      </c>
      <c r="I251" s="71">
        <v>0.0</v>
      </c>
      <c r="J251" s="72">
        <v>0.0</v>
      </c>
      <c r="K251" s="72">
        <v>0.0</v>
      </c>
      <c r="L251" s="72">
        <v>0.0</v>
      </c>
      <c r="M251" s="99">
        <v>0.0</v>
      </c>
      <c r="N251" s="23">
        <v>0.75</v>
      </c>
      <c r="O251" s="24">
        <v>0.0</v>
      </c>
      <c r="P251" s="100">
        <v>0.0</v>
      </c>
      <c r="Q251" s="100">
        <v>0.0</v>
      </c>
      <c r="R251" s="100">
        <v>0.0</v>
      </c>
      <c r="S251" s="100">
        <v>0.0</v>
      </c>
      <c r="T251" s="100">
        <v>0.0</v>
      </c>
      <c r="U251" s="100">
        <v>0.0</v>
      </c>
      <c r="V251" s="100">
        <v>0.0</v>
      </c>
      <c r="W251" s="100">
        <v>0.0</v>
      </c>
      <c r="X251" s="100">
        <v>0.0</v>
      </c>
      <c r="Y251" s="100">
        <v>0.0</v>
      </c>
      <c r="Z251" s="100">
        <v>0.0</v>
      </c>
      <c r="AA251" s="100">
        <v>0.0</v>
      </c>
      <c r="AB251" s="29">
        <v>0.0</v>
      </c>
      <c r="AC251" s="29">
        <v>0.0</v>
      </c>
      <c r="AD251" s="29">
        <v>0.0</v>
      </c>
      <c r="AE251" s="29">
        <v>0.0</v>
      </c>
      <c r="AF251" s="29">
        <v>0.0</v>
      </c>
      <c r="AG251" s="29">
        <v>0.0</v>
      </c>
      <c r="AH251" s="29">
        <v>0.0</v>
      </c>
      <c r="AI251" s="29">
        <v>0.0</v>
      </c>
      <c r="AJ251" s="29">
        <v>0.0</v>
      </c>
      <c r="AK251" s="29">
        <v>0.0</v>
      </c>
      <c r="AL251" s="29">
        <v>0.0</v>
      </c>
      <c r="AM251" s="29">
        <v>0.0</v>
      </c>
      <c r="AN251" s="29">
        <v>0.0</v>
      </c>
      <c r="AO251" s="29">
        <v>0.0</v>
      </c>
      <c r="AP251" s="29">
        <v>0.0</v>
      </c>
      <c r="AQ251" s="29">
        <v>0.0</v>
      </c>
      <c r="AR251" s="29">
        <v>0.0</v>
      </c>
      <c r="AS251" s="29">
        <v>0.0</v>
      </c>
      <c r="AT251" s="29">
        <v>0.0</v>
      </c>
      <c r="AU251" s="29">
        <v>0.0</v>
      </c>
      <c r="AV251" s="29">
        <v>0.0</v>
      </c>
      <c r="AW251" s="29">
        <v>0.0</v>
      </c>
      <c r="AX251" s="29">
        <v>0.0</v>
      </c>
      <c r="AY251" s="29">
        <v>0.0</v>
      </c>
      <c r="AZ251" s="30"/>
      <c r="BA251" s="3"/>
    </row>
    <row r="252">
      <c r="D252" s="127" t="s">
        <v>234</v>
      </c>
      <c r="E252" s="4" t="s">
        <v>30</v>
      </c>
      <c r="F252" s="4" t="s">
        <v>240</v>
      </c>
      <c r="G252" s="72" t="s">
        <v>269</v>
      </c>
      <c r="H252" s="72" t="s">
        <v>267</v>
      </c>
      <c r="I252" s="71">
        <v>0.0</v>
      </c>
      <c r="J252" s="72">
        <v>0.0</v>
      </c>
      <c r="K252" s="72">
        <v>0.0</v>
      </c>
      <c r="L252" s="72">
        <v>0.0</v>
      </c>
      <c r="M252" s="99">
        <v>0.0</v>
      </c>
      <c r="N252" s="23">
        <v>0.75</v>
      </c>
      <c r="O252" s="24">
        <f t="shared" ref="O252:O254" si="344">O251</f>
        <v>0</v>
      </c>
      <c r="P252" s="100">
        <v>0.0</v>
      </c>
      <c r="Q252" s="100">
        <v>0.0</v>
      </c>
      <c r="R252" s="100">
        <v>0.0</v>
      </c>
      <c r="S252" s="100">
        <v>0.0</v>
      </c>
      <c r="T252" s="100">
        <v>0.0</v>
      </c>
      <c r="U252" s="100">
        <v>0.0</v>
      </c>
      <c r="V252" s="100">
        <v>0.0</v>
      </c>
      <c r="W252" s="100">
        <v>0.0</v>
      </c>
      <c r="X252" s="100">
        <v>0.0</v>
      </c>
      <c r="Y252" s="100">
        <v>0.0</v>
      </c>
      <c r="Z252" s="100">
        <v>0.0</v>
      </c>
      <c r="AA252" s="100">
        <v>0.0</v>
      </c>
      <c r="AB252" s="29">
        <v>0.0</v>
      </c>
      <c r="AC252" s="29">
        <v>0.0</v>
      </c>
      <c r="AD252" s="29">
        <v>0.0</v>
      </c>
      <c r="AE252" s="29">
        <v>0.0</v>
      </c>
      <c r="AF252" s="29">
        <v>0.0</v>
      </c>
      <c r="AG252" s="29">
        <v>0.0</v>
      </c>
      <c r="AH252" s="29">
        <v>0.0</v>
      </c>
      <c r="AI252" s="29">
        <v>0.0</v>
      </c>
      <c r="AJ252" s="29">
        <v>0.0</v>
      </c>
      <c r="AK252" s="29">
        <v>0.0</v>
      </c>
      <c r="AL252" s="29">
        <v>0.0</v>
      </c>
      <c r="AM252" s="29">
        <v>0.0</v>
      </c>
      <c r="AN252" s="29">
        <v>0.0</v>
      </c>
      <c r="AO252" s="29">
        <v>0.0</v>
      </c>
      <c r="AP252" s="29">
        <v>0.0</v>
      </c>
      <c r="AQ252" s="29">
        <v>0.0</v>
      </c>
      <c r="AR252" s="29">
        <v>0.0</v>
      </c>
      <c r="AS252" s="29">
        <v>0.0</v>
      </c>
      <c r="AT252" s="29">
        <v>0.0</v>
      </c>
      <c r="AU252" s="29">
        <v>0.0</v>
      </c>
      <c r="AV252" s="29">
        <v>0.0</v>
      </c>
      <c r="AW252" s="29">
        <v>0.0</v>
      </c>
      <c r="AX252" s="29">
        <v>0.0</v>
      </c>
      <c r="AY252" s="29">
        <v>0.0</v>
      </c>
      <c r="AZ252" s="30"/>
      <c r="BA252" s="3"/>
    </row>
    <row r="253">
      <c r="C253" s="50" t="s">
        <v>120</v>
      </c>
      <c r="D253" s="127" t="s">
        <v>234</v>
      </c>
      <c r="E253" s="4" t="s">
        <v>30</v>
      </c>
      <c r="F253" s="97" t="s">
        <v>242</v>
      </c>
      <c r="G253" s="72" t="s">
        <v>270</v>
      </c>
      <c r="H253" s="72" t="s">
        <v>267</v>
      </c>
      <c r="I253" s="71">
        <v>0.0</v>
      </c>
      <c r="J253" s="72">
        <v>0.0</v>
      </c>
      <c r="K253" s="72">
        <v>0.0</v>
      </c>
      <c r="L253" s="72">
        <v>0.0</v>
      </c>
      <c r="M253" s="99">
        <v>0.0</v>
      </c>
      <c r="N253" s="23">
        <v>0.75</v>
      </c>
      <c r="O253" s="24">
        <f t="shared" si="344"/>
        <v>0</v>
      </c>
      <c r="P253" s="100">
        <v>0.0</v>
      </c>
      <c r="Q253" s="100">
        <v>0.0</v>
      </c>
      <c r="R253" s="100">
        <v>0.0</v>
      </c>
      <c r="S253" s="100">
        <v>0.0</v>
      </c>
      <c r="T253" s="100">
        <v>0.0</v>
      </c>
      <c r="U253" s="100">
        <v>0.0</v>
      </c>
      <c r="V253" s="100">
        <v>0.0</v>
      </c>
      <c r="W253" s="100">
        <v>0.0</v>
      </c>
      <c r="X253" s="100">
        <v>0.0</v>
      </c>
      <c r="Y253" s="100">
        <v>0.0</v>
      </c>
      <c r="Z253" s="100">
        <v>0.0</v>
      </c>
      <c r="AA253" s="100">
        <v>0.0</v>
      </c>
      <c r="AB253" s="29">
        <v>0.0</v>
      </c>
      <c r="AC253" s="29">
        <v>0.0</v>
      </c>
      <c r="AD253" s="29">
        <v>0.0</v>
      </c>
      <c r="AE253" s="29">
        <v>0.0</v>
      </c>
      <c r="AF253" s="29">
        <v>0.0</v>
      </c>
      <c r="AG253" s="29">
        <v>0.0</v>
      </c>
      <c r="AH253" s="29">
        <v>0.0</v>
      </c>
      <c r="AI253" s="29">
        <v>0.0</v>
      </c>
      <c r="AJ253" s="29">
        <v>0.0</v>
      </c>
      <c r="AK253" s="29">
        <v>0.0</v>
      </c>
      <c r="AL253" s="29">
        <v>0.0</v>
      </c>
      <c r="AM253" s="29">
        <v>0.0</v>
      </c>
      <c r="AN253" s="29">
        <v>0.0</v>
      </c>
      <c r="AO253" s="29">
        <v>0.0</v>
      </c>
      <c r="AP253" s="29">
        <v>0.0</v>
      </c>
      <c r="AQ253" s="29">
        <v>0.0</v>
      </c>
      <c r="AR253" s="29">
        <v>0.0</v>
      </c>
      <c r="AS253" s="29">
        <v>0.0</v>
      </c>
      <c r="AT253" s="29">
        <v>0.0</v>
      </c>
      <c r="AU253" s="29">
        <v>0.0</v>
      </c>
      <c r="AV253" s="29">
        <v>0.0</v>
      </c>
      <c r="AW253" s="29">
        <v>0.0</v>
      </c>
      <c r="AX253" s="29">
        <v>0.0</v>
      </c>
      <c r="AY253" s="29">
        <v>0.0</v>
      </c>
      <c r="AZ253" s="30"/>
      <c r="BA253" s="3"/>
    </row>
    <row r="254">
      <c r="C254" s="50" t="s">
        <v>120</v>
      </c>
      <c r="D254" s="127" t="s">
        <v>234</v>
      </c>
      <c r="E254" s="4" t="s">
        <v>30</v>
      </c>
      <c r="F254" s="97" t="s">
        <v>157</v>
      </c>
      <c r="G254" s="72" t="s">
        <v>271</v>
      </c>
      <c r="H254" s="72" t="s">
        <v>267</v>
      </c>
      <c r="I254" s="71">
        <v>0.0</v>
      </c>
      <c r="J254" s="72">
        <v>0.0</v>
      </c>
      <c r="K254" s="104">
        <v>0.0</v>
      </c>
      <c r="L254" s="72">
        <v>0.0</v>
      </c>
      <c r="M254" s="99">
        <v>0.0</v>
      </c>
      <c r="N254" s="23">
        <v>0.75</v>
      </c>
      <c r="O254" s="24">
        <f t="shared" si="344"/>
        <v>0</v>
      </c>
      <c r="P254" s="100">
        <v>0.0</v>
      </c>
      <c r="Q254" s="100">
        <v>0.0</v>
      </c>
      <c r="R254" s="100">
        <v>0.0</v>
      </c>
      <c r="S254" s="100">
        <v>0.0</v>
      </c>
      <c r="T254" s="100">
        <v>0.0</v>
      </c>
      <c r="U254" s="100">
        <v>0.0</v>
      </c>
      <c r="V254" s="100">
        <v>0.0</v>
      </c>
      <c r="W254" s="100">
        <v>0.0</v>
      </c>
      <c r="X254" s="100">
        <v>0.0</v>
      </c>
      <c r="Y254" s="100">
        <v>0.0</v>
      </c>
      <c r="Z254" s="100">
        <v>0.0</v>
      </c>
      <c r="AA254" s="100">
        <v>0.0</v>
      </c>
      <c r="AB254" s="29">
        <v>0.0</v>
      </c>
      <c r="AC254" s="29">
        <v>0.0</v>
      </c>
      <c r="AD254" s="29">
        <v>0.0</v>
      </c>
      <c r="AE254" s="29">
        <v>0.0</v>
      </c>
      <c r="AF254" s="29">
        <v>0.0</v>
      </c>
      <c r="AG254" s="29">
        <v>0.0</v>
      </c>
      <c r="AH254" s="29">
        <v>0.0</v>
      </c>
      <c r="AI254" s="29">
        <v>0.0</v>
      </c>
      <c r="AJ254" s="29">
        <v>0.0</v>
      </c>
      <c r="AK254" s="29">
        <v>0.0</v>
      </c>
      <c r="AL254" s="29">
        <v>0.0</v>
      </c>
      <c r="AM254" s="29">
        <v>0.0</v>
      </c>
      <c r="AN254" s="29">
        <v>0.0</v>
      </c>
      <c r="AO254" s="29">
        <v>0.0</v>
      </c>
      <c r="AP254" s="29">
        <v>0.0</v>
      </c>
      <c r="AQ254" s="29">
        <v>0.0</v>
      </c>
      <c r="AR254" s="29">
        <v>0.0</v>
      </c>
      <c r="AS254" s="29">
        <v>0.0</v>
      </c>
      <c r="AT254" s="29">
        <v>0.0</v>
      </c>
      <c r="AU254" s="29">
        <v>0.0</v>
      </c>
      <c r="AV254" s="29">
        <v>0.0</v>
      </c>
      <c r="AW254" s="29">
        <v>0.0</v>
      </c>
      <c r="AX254" s="29">
        <v>0.0</v>
      </c>
      <c r="AY254" s="29">
        <v>0.0</v>
      </c>
      <c r="AZ254" s="30"/>
      <c r="BA254" s="3"/>
    </row>
    <row r="255">
      <c r="C255" s="110" t="s">
        <v>120</v>
      </c>
      <c r="D255" s="127" t="s">
        <v>234</v>
      </c>
      <c r="E255" s="111" t="s">
        <v>30</v>
      </c>
      <c r="F255" s="112" t="s">
        <v>159</v>
      </c>
      <c r="G255" s="114" t="s">
        <v>272</v>
      </c>
      <c r="H255" s="114" t="s">
        <v>267</v>
      </c>
      <c r="I255" s="115">
        <v>0.0</v>
      </c>
      <c r="J255" s="114">
        <v>0.0</v>
      </c>
      <c r="K255" s="114">
        <v>0.0</v>
      </c>
      <c r="L255" s="114">
        <v>0.0</v>
      </c>
      <c r="M255" s="116">
        <v>0.0</v>
      </c>
      <c r="N255" s="117">
        <v>0.75</v>
      </c>
      <c r="O255" s="118">
        <v>0.0</v>
      </c>
      <c r="P255" s="119">
        <v>0.0</v>
      </c>
      <c r="Q255" s="119">
        <v>0.0</v>
      </c>
      <c r="R255" s="119">
        <v>0.0</v>
      </c>
      <c r="S255" s="119">
        <v>0.0</v>
      </c>
      <c r="T255" s="119">
        <v>0.0</v>
      </c>
      <c r="U255" s="119">
        <v>0.0</v>
      </c>
      <c r="V255" s="119">
        <v>0.0</v>
      </c>
      <c r="W255" s="119">
        <v>0.0</v>
      </c>
      <c r="X255" s="119">
        <v>0.0</v>
      </c>
      <c r="Y255" s="119">
        <v>0.0</v>
      </c>
      <c r="Z255" s="119">
        <v>0.0</v>
      </c>
      <c r="AA255" s="119">
        <v>0.0</v>
      </c>
      <c r="AB255" s="120">
        <v>0.0</v>
      </c>
      <c r="AC255" s="120">
        <v>0.0</v>
      </c>
      <c r="AD255" s="120">
        <v>0.0</v>
      </c>
      <c r="AE255" s="120">
        <v>0.0</v>
      </c>
      <c r="AF255" s="120">
        <v>0.0</v>
      </c>
      <c r="AG255" s="120">
        <v>0.0</v>
      </c>
      <c r="AH255" s="120">
        <v>0.0</v>
      </c>
      <c r="AI255" s="120">
        <v>0.0</v>
      </c>
      <c r="AJ255" s="120">
        <v>0.0</v>
      </c>
      <c r="AK255" s="120">
        <v>0.0</v>
      </c>
      <c r="AL255" s="120">
        <v>0.0</v>
      </c>
      <c r="AM255" s="120">
        <v>0.0</v>
      </c>
      <c r="AN255" s="120">
        <v>0.0</v>
      </c>
      <c r="AO255" s="120">
        <v>0.0</v>
      </c>
      <c r="AP255" s="120">
        <v>0.0</v>
      </c>
      <c r="AQ255" s="120">
        <v>0.0</v>
      </c>
      <c r="AR255" s="120">
        <v>0.0</v>
      </c>
      <c r="AS255" s="120">
        <v>0.0</v>
      </c>
      <c r="AT255" s="120">
        <v>0.0</v>
      </c>
      <c r="AU255" s="120">
        <v>0.0</v>
      </c>
      <c r="AV255" s="120">
        <v>0.0</v>
      </c>
      <c r="AW255" s="120">
        <v>0.0</v>
      </c>
      <c r="AX255" s="120">
        <v>0.0</v>
      </c>
      <c r="AY255" s="120">
        <v>0.0</v>
      </c>
      <c r="AZ255" s="3"/>
      <c r="BA255" s="3"/>
    </row>
    <row r="256">
      <c r="C256" s="50" t="s">
        <v>211</v>
      </c>
      <c r="D256" s="127" t="s">
        <v>246</v>
      </c>
      <c r="E256" s="4" t="s">
        <v>30</v>
      </c>
      <c r="F256" s="106" t="s">
        <v>235</v>
      </c>
      <c r="G256" s="72" t="s">
        <v>273</v>
      </c>
      <c r="H256" s="72" t="s">
        <v>267</v>
      </c>
      <c r="I256" s="63">
        <f>Nativo!J21</f>
        <v>16666.66667</v>
      </c>
      <c r="J256" s="64">
        <f>Nativo!G21</f>
        <v>925925.9259</v>
      </c>
      <c r="K256" s="98">
        <f>Nativo!I21</f>
        <v>18</v>
      </c>
      <c r="L256" s="64">
        <f>Nativo!M21</f>
        <v>1851.851852</v>
      </c>
      <c r="M256" s="99">
        <v>0.002</v>
      </c>
      <c r="N256" s="23">
        <v>0.75</v>
      </c>
      <c r="O256" s="24"/>
      <c r="P256" s="100">
        <v>0.0</v>
      </c>
      <c r="Q256" s="100">
        <v>0.0</v>
      </c>
      <c r="R256" s="100">
        <v>0.0</v>
      </c>
      <c r="S256" s="100">
        <f>I256*0.5</f>
        <v>8333.333333</v>
      </c>
      <c r="T256" s="100">
        <f>I256*0.5</f>
        <v>8333.333333</v>
      </c>
      <c r="U256" s="100">
        <v>0.0</v>
      </c>
      <c r="V256" s="100">
        <v>0.0</v>
      </c>
      <c r="W256" s="100">
        <v>0.0</v>
      </c>
      <c r="X256" s="100">
        <v>0.0</v>
      </c>
      <c r="Y256" s="100">
        <v>0.0</v>
      </c>
      <c r="Z256" s="100">
        <v>0.0</v>
      </c>
      <c r="AA256" s="100">
        <v>0.0</v>
      </c>
      <c r="AB256" s="29">
        <v>0.0</v>
      </c>
      <c r="AC256" s="29">
        <v>0.0</v>
      </c>
      <c r="AD256" s="29">
        <v>0.0</v>
      </c>
      <c r="AE256" s="29">
        <f>J256/2</f>
        <v>462962.963</v>
      </c>
      <c r="AF256" s="30">
        <f>J256/2</f>
        <v>462962.963</v>
      </c>
      <c r="AG256" s="29">
        <v>0.0</v>
      </c>
      <c r="AH256" s="29">
        <v>0.0</v>
      </c>
      <c r="AI256" s="29">
        <v>0.0</v>
      </c>
      <c r="AJ256" s="29">
        <v>0.0</v>
      </c>
      <c r="AK256" s="29">
        <v>0.0</v>
      </c>
      <c r="AL256" s="29">
        <v>0.0</v>
      </c>
      <c r="AM256" s="29">
        <v>0.0</v>
      </c>
      <c r="AN256" s="29">
        <v>0.0</v>
      </c>
      <c r="AO256" s="29">
        <v>0.0</v>
      </c>
      <c r="AP256" s="29">
        <v>0.0</v>
      </c>
      <c r="AQ256" s="29">
        <f>L256/2</f>
        <v>925.9259259</v>
      </c>
      <c r="AR256" s="30">
        <f>L256/2</f>
        <v>925.9259259</v>
      </c>
      <c r="AS256" s="29">
        <v>0.0</v>
      </c>
      <c r="AT256" s="29">
        <v>0.0</v>
      </c>
      <c r="AU256" s="29">
        <v>0.0</v>
      </c>
      <c r="AV256" s="29">
        <v>0.0</v>
      </c>
      <c r="AW256" s="29">
        <v>0.0</v>
      </c>
      <c r="AX256" s="29">
        <v>0.0</v>
      </c>
      <c r="AY256" s="29">
        <v>0.0</v>
      </c>
      <c r="AZ256" s="3"/>
      <c r="BA256" s="3"/>
    </row>
    <row r="257">
      <c r="D257" s="127" t="s">
        <v>246</v>
      </c>
      <c r="E257" s="4" t="s">
        <v>30</v>
      </c>
      <c r="F257" s="97" t="s">
        <v>238</v>
      </c>
      <c r="G257" s="72" t="s">
        <v>274</v>
      </c>
      <c r="H257" s="72" t="s">
        <v>267</v>
      </c>
      <c r="I257" s="71">
        <v>0.0</v>
      </c>
      <c r="J257" s="72">
        <v>0.0</v>
      </c>
      <c r="K257" s="72">
        <v>0.0</v>
      </c>
      <c r="L257" s="72">
        <v>0.0</v>
      </c>
      <c r="M257" s="99">
        <v>0.0</v>
      </c>
      <c r="N257" s="23">
        <v>0.75</v>
      </c>
      <c r="O257" s="24">
        <v>0.0</v>
      </c>
      <c r="P257" s="100">
        <v>0.0</v>
      </c>
      <c r="Q257" s="100">
        <v>0.0</v>
      </c>
      <c r="R257" s="100">
        <v>0.0</v>
      </c>
      <c r="S257" s="100">
        <v>0.0</v>
      </c>
      <c r="T257" s="100">
        <v>0.0</v>
      </c>
      <c r="U257" s="100">
        <v>0.0</v>
      </c>
      <c r="V257" s="100">
        <v>0.0</v>
      </c>
      <c r="W257" s="100">
        <v>0.0</v>
      </c>
      <c r="X257" s="100">
        <v>0.0</v>
      </c>
      <c r="Y257" s="100">
        <v>0.0</v>
      </c>
      <c r="Z257" s="100">
        <v>0.0</v>
      </c>
      <c r="AA257" s="100">
        <v>0.0</v>
      </c>
      <c r="AB257" s="29">
        <v>0.0</v>
      </c>
      <c r="AC257" s="29">
        <v>0.0</v>
      </c>
      <c r="AD257" s="29">
        <v>0.0</v>
      </c>
      <c r="AE257" s="29">
        <v>0.0</v>
      </c>
      <c r="AF257" s="29">
        <v>0.0</v>
      </c>
      <c r="AG257" s="29">
        <v>0.0</v>
      </c>
      <c r="AH257" s="29">
        <v>0.0</v>
      </c>
      <c r="AI257" s="29">
        <v>0.0</v>
      </c>
      <c r="AJ257" s="29">
        <v>0.0</v>
      </c>
      <c r="AK257" s="29">
        <v>0.0</v>
      </c>
      <c r="AL257" s="29">
        <v>0.0</v>
      </c>
      <c r="AM257" s="29">
        <v>0.0</v>
      </c>
      <c r="AN257" s="29">
        <v>0.0</v>
      </c>
      <c r="AO257" s="29">
        <v>0.0</v>
      </c>
      <c r="AP257" s="29">
        <v>0.0</v>
      </c>
      <c r="AQ257" s="29">
        <v>0.0</v>
      </c>
      <c r="AR257" s="29">
        <v>0.0</v>
      </c>
      <c r="AS257" s="29">
        <v>0.0</v>
      </c>
      <c r="AT257" s="29">
        <v>0.0</v>
      </c>
      <c r="AU257" s="29">
        <v>0.0</v>
      </c>
      <c r="AV257" s="29">
        <v>0.0</v>
      </c>
      <c r="AW257" s="29">
        <v>0.0</v>
      </c>
      <c r="AX257" s="29">
        <v>0.0</v>
      </c>
      <c r="AY257" s="29">
        <v>0.0</v>
      </c>
      <c r="AZ257" s="3"/>
      <c r="BA257" s="3"/>
    </row>
    <row r="258">
      <c r="D258" s="127" t="s">
        <v>246</v>
      </c>
      <c r="E258" s="4" t="s">
        <v>30</v>
      </c>
      <c r="F258" s="4" t="s">
        <v>240</v>
      </c>
      <c r="G258" s="72" t="s">
        <v>275</v>
      </c>
      <c r="H258" s="72" t="s">
        <v>267</v>
      </c>
      <c r="I258" s="71">
        <v>0.0</v>
      </c>
      <c r="J258" s="72">
        <v>0.0</v>
      </c>
      <c r="K258" s="72">
        <v>0.0</v>
      </c>
      <c r="L258" s="72">
        <v>0.0</v>
      </c>
      <c r="M258" s="99">
        <v>0.0</v>
      </c>
      <c r="N258" s="23">
        <v>0.75</v>
      </c>
      <c r="O258" s="24">
        <f t="shared" ref="O258:O260" si="345">O257</f>
        <v>0</v>
      </c>
      <c r="P258" s="100">
        <v>0.0</v>
      </c>
      <c r="Q258" s="100">
        <v>0.0</v>
      </c>
      <c r="R258" s="100">
        <v>0.0</v>
      </c>
      <c r="S258" s="100">
        <v>0.0</v>
      </c>
      <c r="T258" s="100">
        <v>0.0</v>
      </c>
      <c r="U258" s="100">
        <v>0.0</v>
      </c>
      <c r="V258" s="100">
        <v>0.0</v>
      </c>
      <c r="W258" s="100">
        <v>0.0</v>
      </c>
      <c r="X258" s="100">
        <v>0.0</v>
      </c>
      <c r="Y258" s="100">
        <v>0.0</v>
      </c>
      <c r="Z258" s="100">
        <v>0.0</v>
      </c>
      <c r="AA258" s="100">
        <v>0.0</v>
      </c>
      <c r="AB258" s="29">
        <v>0.0</v>
      </c>
      <c r="AC258" s="29">
        <v>0.0</v>
      </c>
      <c r="AD258" s="29">
        <v>0.0</v>
      </c>
      <c r="AE258" s="29">
        <v>0.0</v>
      </c>
      <c r="AF258" s="29">
        <v>0.0</v>
      </c>
      <c r="AG258" s="29">
        <v>0.0</v>
      </c>
      <c r="AH258" s="29">
        <v>0.0</v>
      </c>
      <c r="AI258" s="29">
        <v>0.0</v>
      </c>
      <c r="AJ258" s="29">
        <v>0.0</v>
      </c>
      <c r="AK258" s="29">
        <v>0.0</v>
      </c>
      <c r="AL258" s="29">
        <v>0.0</v>
      </c>
      <c r="AM258" s="29">
        <v>0.0</v>
      </c>
      <c r="AN258" s="29">
        <v>0.0</v>
      </c>
      <c r="AO258" s="29">
        <v>0.0</v>
      </c>
      <c r="AP258" s="29">
        <v>0.0</v>
      </c>
      <c r="AQ258" s="29">
        <v>0.0</v>
      </c>
      <c r="AR258" s="29">
        <v>0.0</v>
      </c>
      <c r="AS258" s="29">
        <v>0.0</v>
      </c>
      <c r="AT258" s="29">
        <v>0.0</v>
      </c>
      <c r="AU258" s="29">
        <v>0.0</v>
      </c>
      <c r="AV258" s="29">
        <v>0.0</v>
      </c>
      <c r="AW258" s="29">
        <v>0.0</v>
      </c>
      <c r="AX258" s="29">
        <v>0.0</v>
      </c>
      <c r="AY258" s="29">
        <v>0.0</v>
      </c>
      <c r="AZ258" s="3"/>
      <c r="BA258" s="3"/>
    </row>
    <row r="259">
      <c r="C259" s="50" t="s">
        <v>120</v>
      </c>
      <c r="D259" s="127" t="s">
        <v>246</v>
      </c>
      <c r="E259" s="4" t="s">
        <v>30</v>
      </c>
      <c r="F259" s="97" t="s">
        <v>242</v>
      </c>
      <c r="G259" s="72" t="s">
        <v>276</v>
      </c>
      <c r="H259" s="72" t="s">
        <v>267</v>
      </c>
      <c r="I259" s="71">
        <v>0.0</v>
      </c>
      <c r="J259" s="72">
        <v>0.0</v>
      </c>
      <c r="K259" s="72">
        <v>0.0</v>
      </c>
      <c r="L259" s="72">
        <v>0.0</v>
      </c>
      <c r="M259" s="99">
        <v>0.0</v>
      </c>
      <c r="N259" s="23">
        <v>0.75</v>
      </c>
      <c r="O259" s="24">
        <f t="shared" si="345"/>
        <v>0</v>
      </c>
      <c r="P259" s="100">
        <v>0.0</v>
      </c>
      <c r="Q259" s="100">
        <v>0.0</v>
      </c>
      <c r="R259" s="100">
        <v>0.0</v>
      </c>
      <c r="S259" s="100">
        <v>0.0</v>
      </c>
      <c r="T259" s="100">
        <v>0.0</v>
      </c>
      <c r="U259" s="100">
        <v>0.0</v>
      </c>
      <c r="V259" s="100">
        <v>0.0</v>
      </c>
      <c r="W259" s="100">
        <v>0.0</v>
      </c>
      <c r="X259" s="100">
        <v>0.0</v>
      </c>
      <c r="Y259" s="100">
        <v>0.0</v>
      </c>
      <c r="Z259" s="100">
        <v>0.0</v>
      </c>
      <c r="AA259" s="100">
        <v>0.0</v>
      </c>
      <c r="AB259" s="29">
        <v>0.0</v>
      </c>
      <c r="AC259" s="29">
        <v>0.0</v>
      </c>
      <c r="AD259" s="29">
        <v>0.0</v>
      </c>
      <c r="AE259" s="29">
        <v>0.0</v>
      </c>
      <c r="AF259" s="29">
        <v>0.0</v>
      </c>
      <c r="AG259" s="29">
        <v>0.0</v>
      </c>
      <c r="AH259" s="29">
        <v>0.0</v>
      </c>
      <c r="AI259" s="29">
        <v>0.0</v>
      </c>
      <c r="AJ259" s="29">
        <v>0.0</v>
      </c>
      <c r="AK259" s="29">
        <v>0.0</v>
      </c>
      <c r="AL259" s="29">
        <v>0.0</v>
      </c>
      <c r="AM259" s="29">
        <v>0.0</v>
      </c>
      <c r="AN259" s="29">
        <v>0.0</v>
      </c>
      <c r="AO259" s="29">
        <v>0.0</v>
      </c>
      <c r="AP259" s="29">
        <v>0.0</v>
      </c>
      <c r="AQ259" s="29">
        <v>0.0</v>
      </c>
      <c r="AR259" s="29">
        <v>0.0</v>
      </c>
      <c r="AS259" s="29">
        <v>0.0</v>
      </c>
      <c r="AT259" s="29">
        <v>0.0</v>
      </c>
      <c r="AU259" s="29">
        <v>0.0</v>
      </c>
      <c r="AV259" s="29">
        <v>0.0</v>
      </c>
      <c r="AW259" s="29">
        <v>0.0</v>
      </c>
      <c r="AX259" s="29">
        <v>0.0</v>
      </c>
      <c r="AY259" s="29">
        <v>0.0</v>
      </c>
      <c r="AZ259" s="3"/>
      <c r="BA259" s="3"/>
    </row>
    <row r="260">
      <c r="C260" s="50" t="s">
        <v>120</v>
      </c>
      <c r="D260" s="127" t="s">
        <v>246</v>
      </c>
      <c r="E260" s="4" t="s">
        <v>30</v>
      </c>
      <c r="F260" s="97" t="s">
        <v>157</v>
      </c>
      <c r="G260" s="72" t="s">
        <v>277</v>
      </c>
      <c r="H260" s="72" t="s">
        <v>267</v>
      </c>
      <c r="I260" s="71">
        <v>0.0</v>
      </c>
      <c r="J260" s="72">
        <v>0.0</v>
      </c>
      <c r="K260" s="104">
        <v>0.0</v>
      </c>
      <c r="L260" s="64">
        <f>sum(AN260:AY260)</f>
        <v>0</v>
      </c>
      <c r="M260" s="99">
        <v>0.0</v>
      </c>
      <c r="N260" s="23">
        <v>0.75</v>
      </c>
      <c r="O260" s="24">
        <f t="shared" si="345"/>
        <v>0</v>
      </c>
      <c r="P260" s="100">
        <v>0.0</v>
      </c>
      <c r="Q260" s="100">
        <v>0.0</v>
      </c>
      <c r="R260" s="100">
        <v>0.0</v>
      </c>
      <c r="S260" s="100">
        <v>0.0</v>
      </c>
      <c r="T260" s="100">
        <v>0.0</v>
      </c>
      <c r="U260" s="100">
        <v>0.0</v>
      </c>
      <c r="V260" s="100">
        <v>0.0</v>
      </c>
      <c r="W260" s="100">
        <v>0.0</v>
      </c>
      <c r="X260" s="100">
        <v>0.0</v>
      </c>
      <c r="Y260" s="100">
        <v>0.0</v>
      </c>
      <c r="Z260" s="100">
        <v>0.0</v>
      </c>
      <c r="AA260" s="100">
        <v>0.0</v>
      </c>
      <c r="AB260" s="29">
        <v>0.0</v>
      </c>
      <c r="AC260" s="29">
        <v>0.0</v>
      </c>
      <c r="AD260" s="29">
        <v>0.0</v>
      </c>
      <c r="AE260" s="29">
        <v>0.0</v>
      </c>
      <c r="AF260" s="29">
        <v>0.0</v>
      </c>
      <c r="AG260" s="29">
        <v>0.0</v>
      </c>
      <c r="AH260" s="29">
        <v>0.0</v>
      </c>
      <c r="AI260" s="29">
        <v>0.0</v>
      </c>
      <c r="AJ260" s="29">
        <v>0.0</v>
      </c>
      <c r="AK260" s="29">
        <v>0.0</v>
      </c>
      <c r="AL260" s="29">
        <v>0.0</v>
      </c>
      <c r="AM260" s="29">
        <v>0.0</v>
      </c>
      <c r="AN260" s="29">
        <v>0.0</v>
      </c>
      <c r="AO260" s="29">
        <v>0.0</v>
      </c>
      <c r="AP260" s="29">
        <v>0.0</v>
      </c>
      <c r="AQ260" s="29">
        <v>0.0</v>
      </c>
      <c r="AR260" s="29">
        <v>0.0</v>
      </c>
      <c r="AS260" s="29">
        <v>0.0</v>
      </c>
      <c r="AT260" s="29">
        <v>0.0</v>
      </c>
      <c r="AU260" s="29">
        <v>0.0</v>
      </c>
      <c r="AV260" s="29">
        <v>0.0</v>
      </c>
      <c r="AW260" s="29">
        <v>0.0</v>
      </c>
      <c r="AX260" s="29">
        <v>0.0</v>
      </c>
      <c r="AY260" s="29">
        <v>0.0</v>
      </c>
      <c r="AZ260" s="3"/>
      <c r="BA260" s="3"/>
    </row>
    <row r="261">
      <c r="C261" s="110" t="s">
        <v>120</v>
      </c>
      <c r="D261" s="127" t="s">
        <v>246</v>
      </c>
      <c r="E261" s="111" t="s">
        <v>30</v>
      </c>
      <c r="F261" s="112" t="s">
        <v>159</v>
      </c>
      <c r="G261" s="114" t="s">
        <v>278</v>
      </c>
      <c r="H261" s="114" t="s">
        <v>267</v>
      </c>
      <c r="I261" s="115">
        <v>0.0</v>
      </c>
      <c r="J261" s="114">
        <v>0.0</v>
      </c>
      <c r="K261" s="114">
        <v>0.0</v>
      </c>
      <c r="L261" s="114">
        <v>0.0</v>
      </c>
      <c r="M261" s="116">
        <v>0.0</v>
      </c>
      <c r="N261" s="117">
        <v>0.75</v>
      </c>
      <c r="O261" s="118">
        <v>0.0</v>
      </c>
      <c r="P261" s="119">
        <v>0.0</v>
      </c>
      <c r="Q261" s="119">
        <v>0.0</v>
      </c>
      <c r="R261" s="119">
        <v>0.0</v>
      </c>
      <c r="S261" s="119">
        <v>0.0</v>
      </c>
      <c r="T261" s="119">
        <v>0.0</v>
      </c>
      <c r="U261" s="119">
        <v>0.0</v>
      </c>
      <c r="V261" s="119">
        <v>0.0</v>
      </c>
      <c r="W261" s="119">
        <v>0.0</v>
      </c>
      <c r="X261" s="119">
        <v>0.0</v>
      </c>
      <c r="Y261" s="119">
        <v>0.0</v>
      </c>
      <c r="Z261" s="119">
        <v>0.0</v>
      </c>
      <c r="AA261" s="119">
        <v>0.0</v>
      </c>
      <c r="AB261" s="120">
        <v>0.0</v>
      </c>
      <c r="AC261" s="120">
        <v>0.0</v>
      </c>
      <c r="AD261" s="120">
        <v>0.0</v>
      </c>
      <c r="AE261" s="120">
        <v>0.0</v>
      </c>
      <c r="AF261" s="120">
        <v>0.0</v>
      </c>
      <c r="AG261" s="120">
        <v>0.0</v>
      </c>
      <c r="AH261" s="120">
        <v>0.0</v>
      </c>
      <c r="AI261" s="120">
        <v>0.0</v>
      </c>
      <c r="AJ261" s="120">
        <v>0.0</v>
      </c>
      <c r="AK261" s="120">
        <v>0.0</v>
      </c>
      <c r="AL261" s="120">
        <v>0.0</v>
      </c>
      <c r="AM261" s="120">
        <v>0.0</v>
      </c>
      <c r="AN261" s="120">
        <v>0.0</v>
      </c>
      <c r="AO261" s="120">
        <v>0.0</v>
      </c>
      <c r="AP261" s="120">
        <v>0.0</v>
      </c>
      <c r="AQ261" s="120">
        <v>0.0</v>
      </c>
      <c r="AR261" s="120">
        <v>0.0</v>
      </c>
      <c r="AS261" s="120">
        <v>0.0</v>
      </c>
      <c r="AT261" s="120">
        <v>0.0</v>
      </c>
      <c r="AU261" s="120">
        <v>0.0</v>
      </c>
      <c r="AV261" s="120">
        <v>0.0</v>
      </c>
      <c r="AW261" s="120">
        <v>0.0</v>
      </c>
      <c r="AX261" s="120">
        <v>0.0</v>
      </c>
      <c r="AY261" s="120">
        <v>0.0</v>
      </c>
      <c r="AZ261" s="3"/>
      <c r="BA261" s="3"/>
    </row>
    <row r="262">
      <c r="C262" s="50" t="s">
        <v>211</v>
      </c>
      <c r="D262" s="127" t="s">
        <v>253</v>
      </c>
      <c r="E262" s="4" t="s">
        <v>30</v>
      </c>
      <c r="F262" s="106" t="s">
        <v>235</v>
      </c>
      <c r="G262" s="72" t="s">
        <v>279</v>
      </c>
      <c r="H262" s="72" t="s">
        <v>267</v>
      </c>
      <c r="I262" s="63">
        <f>Nativo!J23</f>
        <v>16666.66667</v>
      </c>
      <c r="J262" s="64">
        <f>Nativo!G23</f>
        <v>925925.9259</v>
      </c>
      <c r="K262" s="98">
        <f>Nativo!I23</f>
        <v>18</v>
      </c>
      <c r="L262" s="64">
        <f>Nativo!M23</f>
        <v>1851.851852</v>
      </c>
      <c r="M262" s="99">
        <v>0.002</v>
      </c>
      <c r="N262" s="23">
        <v>0.75</v>
      </c>
      <c r="O262" s="24"/>
      <c r="P262" s="100">
        <v>0.0</v>
      </c>
      <c r="Q262" s="100">
        <v>0.0</v>
      </c>
      <c r="R262" s="100">
        <v>0.0</v>
      </c>
      <c r="S262" s="100">
        <f>I262*0.5</f>
        <v>8333.333333</v>
      </c>
      <c r="T262" s="100">
        <f>I262*0.5</f>
        <v>8333.333333</v>
      </c>
      <c r="U262" s="100">
        <v>0.0</v>
      </c>
      <c r="V262" s="100">
        <v>0.0</v>
      </c>
      <c r="W262" s="100">
        <v>0.0</v>
      </c>
      <c r="X262" s="100">
        <v>0.0</v>
      </c>
      <c r="Y262" s="100">
        <v>0.0</v>
      </c>
      <c r="Z262" s="100">
        <v>0.0</v>
      </c>
      <c r="AA262" s="100">
        <v>0.0</v>
      </c>
      <c r="AB262" s="29">
        <v>0.0</v>
      </c>
      <c r="AC262" s="29">
        <v>0.0</v>
      </c>
      <c r="AD262" s="29">
        <v>0.0</v>
      </c>
      <c r="AE262" s="29">
        <f>J262/2</f>
        <v>462962.963</v>
      </c>
      <c r="AF262" s="30">
        <f>J262/2</f>
        <v>462962.963</v>
      </c>
      <c r="AG262" s="29">
        <v>0.0</v>
      </c>
      <c r="AH262" s="29">
        <v>0.0</v>
      </c>
      <c r="AI262" s="29">
        <v>0.0</v>
      </c>
      <c r="AJ262" s="29">
        <v>0.0</v>
      </c>
      <c r="AK262" s="29">
        <v>0.0</v>
      </c>
      <c r="AL262" s="29">
        <v>0.0</v>
      </c>
      <c r="AM262" s="29">
        <v>0.0</v>
      </c>
      <c r="AN262" s="29">
        <v>0.0</v>
      </c>
      <c r="AO262" s="29">
        <v>0.0</v>
      </c>
      <c r="AP262" s="29">
        <v>0.0</v>
      </c>
      <c r="AQ262" s="29">
        <f>L262/2</f>
        <v>925.9259259</v>
      </c>
      <c r="AR262" s="30">
        <f>L262/2</f>
        <v>925.9259259</v>
      </c>
      <c r="AS262" s="29">
        <v>0.0</v>
      </c>
      <c r="AT262" s="29">
        <v>0.0</v>
      </c>
      <c r="AU262" s="29">
        <v>0.0</v>
      </c>
      <c r="AV262" s="29">
        <v>0.0</v>
      </c>
      <c r="AW262" s="29">
        <v>0.0</v>
      </c>
      <c r="AX262" s="29">
        <v>0.0</v>
      </c>
      <c r="AY262" s="29">
        <v>0.0</v>
      </c>
      <c r="AZ262" s="3"/>
      <c r="BA262" s="3"/>
    </row>
    <row r="263">
      <c r="D263" s="127" t="s">
        <v>253</v>
      </c>
      <c r="E263" s="4" t="s">
        <v>30</v>
      </c>
      <c r="F263" s="97" t="s">
        <v>238</v>
      </c>
      <c r="G263" s="72" t="s">
        <v>280</v>
      </c>
      <c r="H263" s="72" t="s">
        <v>267</v>
      </c>
      <c r="I263" s="71">
        <v>0.0</v>
      </c>
      <c r="J263" s="72">
        <v>0.0</v>
      </c>
      <c r="K263" s="72">
        <v>0.0</v>
      </c>
      <c r="L263" s="72">
        <v>0.0</v>
      </c>
      <c r="M263" s="99">
        <v>0.0</v>
      </c>
      <c r="N263" s="23">
        <v>0.75</v>
      </c>
      <c r="O263" s="24">
        <v>0.0</v>
      </c>
      <c r="P263" s="100">
        <v>0.0</v>
      </c>
      <c r="Q263" s="100">
        <v>0.0</v>
      </c>
      <c r="R263" s="100">
        <v>0.0</v>
      </c>
      <c r="S263" s="100">
        <v>0.0</v>
      </c>
      <c r="T263" s="100">
        <v>0.0</v>
      </c>
      <c r="U263" s="100">
        <v>0.0</v>
      </c>
      <c r="V263" s="100">
        <v>0.0</v>
      </c>
      <c r="W263" s="100">
        <v>0.0</v>
      </c>
      <c r="X263" s="100">
        <v>0.0</v>
      </c>
      <c r="Y263" s="100">
        <v>0.0</v>
      </c>
      <c r="Z263" s="100">
        <v>0.0</v>
      </c>
      <c r="AA263" s="100">
        <v>0.0</v>
      </c>
      <c r="AB263" s="29">
        <v>0.0</v>
      </c>
      <c r="AC263" s="29">
        <v>0.0</v>
      </c>
      <c r="AD263" s="29">
        <v>0.0</v>
      </c>
      <c r="AE263" s="29">
        <v>0.0</v>
      </c>
      <c r="AF263" s="29">
        <v>0.0</v>
      </c>
      <c r="AG263" s="29">
        <v>0.0</v>
      </c>
      <c r="AH263" s="29">
        <v>0.0</v>
      </c>
      <c r="AI263" s="29">
        <v>0.0</v>
      </c>
      <c r="AJ263" s="29">
        <v>0.0</v>
      </c>
      <c r="AK263" s="29">
        <v>0.0</v>
      </c>
      <c r="AL263" s="29">
        <v>0.0</v>
      </c>
      <c r="AM263" s="29">
        <v>0.0</v>
      </c>
      <c r="AN263" s="29">
        <v>0.0</v>
      </c>
      <c r="AO263" s="29">
        <v>0.0</v>
      </c>
      <c r="AP263" s="29">
        <v>0.0</v>
      </c>
      <c r="AQ263" s="29">
        <v>0.0</v>
      </c>
      <c r="AR263" s="29">
        <v>0.0</v>
      </c>
      <c r="AS263" s="29">
        <v>0.0</v>
      </c>
      <c r="AT263" s="29">
        <v>0.0</v>
      </c>
      <c r="AU263" s="29">
        <v>0.0</v>
      </c>
      <c r="AV263" s="29">
        <v>0.0</v>
      </c>
      <c r="AW263" s="29">
        <v>0.0</v>
      </c>
      <c r="AX263" s="29">
        <v>0.0</v>
      </c>
      <c r="AY263" s="29">
        <v>0.0</v>
      </c>
      <c r="AZ263" s="3"/>
      <c r="BA263" s="3"/>
    </row>
    <row r="264">
      <c r="D264" s="127" t="s">
        <v>253</v>
      </c>
      <c r="E264" s="4" t="s">
        <v>30</v>
      </c>
      <c r="F264" s="4" t="s">
        <v>240</v>
      </c>
      <c r="G264" s="72" t="s">
        <v>281</v>
      </c>
      <c r="H264" s="72" t="s">
        <v>267</v>
      </c>
      <c r="I264" s="71">
        <v>0.0</v>
      </c>
      <c r="J264" s="72">
        <v>0.0</v>
      </c>
      <c r="K264" s="72">
        <v>0.0</v>
      </c>
      <c r="L264" s="72">
        <v>0.0</v>
      </c>
      <c r="M264" s="99">
        <v>0.0</v>
      </c>
      <c r="N264" s="23">
        <v>0.75</v>
      </c>
      <c r="O264" s="24">
        <f t="shared" ref="O264:O266" si="346">O263</f>
        <v>0</v>
      </c>
      <c r="P264" s="100">
        <v>0.0</v>
      </c>
      <c r="Q264" s="100">
        <v>0.0</v>
      </c>
      <c r="R264" s="100">
        <v>0.0</v>
      </c>
      <c r="S264" s="100">
        <v>0.0</v>
      </c>
      <c r="T264" s="100">
        <v>0.0</v>
      </c>
      <c r="U264" s="100">
        <v>0.0</v>
      </c>
      <c r="V264" s="100">
        <v>0.0</v>
      </c>
      <c r="W264" s="100">
        <v>0.0</v>
      </c>
      <c r="X264" s="100">
        <v>0.0</v>
      </c>
      <c r="Y264" s="100">
        <v>0.0</v>
      </c>
      <c r="Z264" s="100">
        <v>0.0</v>
      </c>
      <c r="AA264" s="100">
        <v>0.0</v>
      </c>
      <c r="AB264" s="29">
        <v>0.0</v>
      </c>
      <c r="AC264" s="29">
        <v>0.0</v>
      </c>
      <c r="AD264" s="29">
        <v>0.0</v>
      </c>
      <c r="AE264" s="29">
        <v>0.0</v>
      </c>
      <c r="AF264" s="29">
        <v>0.0</v>
      </c>
      <c r="AG264" s="29">
        <v>0.0</v>
      </c>
      <c r="AH264" s="29">
        <v>0.0</v>
      </c>
      <c r="AI264" s="29">
        <v>0.0</v>
      </c>
      <c r="AJ264" s="29">
        <v>0.0</v>
      </c>
      <c r="AK264" s="29">
        <v>0.0</v>
      </c>
      <c r="AL264" s="29">
        <v>0.0</v>
      </c>
      <c r="AM264" s="29">
        <v>0.0</v>
      </c>
      <c r="AN264" s="29">
        <v>0.0</v>
      </c>
      <c r="AO264" s="29">
        <v>0.0</v>
      </c>
      <c r="AP264" s="29">
        <v>0.0</v>
      </c>
      <c r="AQ264" s="29">
        <v>0.0</v>
      </c>
      <c r="AR264" s="29">
        <v>0.0</v>
      </c>
      <c r="AS264" s="29">
        <v>0.0</v>
      </c>
      <c r="AT264" s="29">
        <v>0.0</v>
      </c>
      <c r="AU264" s="29">
        <v>0.0</v>
      </c>
      <c r="AV264" s="29">
        <v>0.0</v>
      </c>
      <c r="AW264" s="29">
        <v>0.0</v>
      </c>
      <c r="AX264" s="29">
        <v>0.0</v>
      </c>
      <c r="AY264" s="29">
        <v>0.0</v>
      </c>
      <c r="AZ264" s="3"/>
      <c r="BA264" s="3"/>
    </row>
    <row r="265">
      <c r="C265" s="50" t="s">
        <v>120</v>
      </c>
      <c r="D265" s="127" t="s">
        <v>253</v>
      </c>
      <c r="E265" s="4" t="s">
        <v>30</v>
      </c>
      <c r="F265" s="97" t="s">
        <v>242</v>
      </c>
      <c r="G265" s="72" t="s">
        <v>282</v>
      </c>
      <c r="H265" s="72" t="s">
        <v>267</v>
      </c>
      <c r="I265" s="71">
        <v>0.0</v>
      </c>
      <c r="J265" s="72">
        <v>0.0</v>
      </c>
      <c r="K265" s="72">
        <v>0.0</v>
      </c>
      <c r="L265" s="72">
        <v>0.0</v>
      </c>
      <c r="M265" s="99">
        <v>0.0</v>
      </c>
      <c r="N265" s="23">
        <v>0.75</v>
      </c>
      <c r="O265" s="24">
        <f t="shared" si="346"/>
        <v>0</v>
      </c>
      <c r="P265" s="100">
        <v>0.0</v>
      </c>
      <c r="Q265" s="100">
        <v>0.0</v>
      </c>
      <c r="R265" s="100">
        <v>0.0</v>
      </c>
      <c r="S265" s="100">
        <v>0.0</v>
      </c>
      <c r="T265" s="100">
        <v>0.0</v>
      </c>
      <c r="U265" s="100">
        <v>0.0</v>
      </c>
      <c r="V265" s="100">
        <v>0.0</v>
      </c>
      <c r="W265" s="100">
        <v>0.0</v>
      </c>
      <c r="X265" s="100">
        <v>0.0</v>
      </c>
      <c r="Y265" s="100">
        <v>0.0</v>
      </c>
      <c r="Z265" s="100">
        <v>0.0</v>
      </c>
      <c r="AA265" s="100">
        <v>0.0</v>
      </c>
      <c r="AB265" s="29">
        <v>0.0</v>
      </c>
      <c r="AC265" s="29">
        <v>0.0</v>
      </c>
      <c r="AD265" s="29">
        <v>0.0</v>
      </c>
      <c r="AE265" s="29">
        <v>0.0</v>
      </c>
      <c r="AF265" s="29">
        <v>0.0</v>
      </c>
      <c r="AG265" s="29">
        <v>0.0</v>
      </c>
      <c r="AH265" s="29">
        <v>0.0</v>
      </c>
      <c r="AI265" s="29">
        <v>0.0</v>
      </c>
      <c r="AJ265" s="29">
        <v>0.0</v>
      </c>
      <c r="AK265" s="29">
        <v>0.0</v>
      </c>
      <c r="AL265" s="29">
        <v>0.0</v>
      </c>
      <c r="AM265" s="29">
        <v>0.0</v>
      </c>
      <c r="AN265" s="29">
        <v>0.0</v>
      </c>
      <c r="AO265" s="29">
        <v>0.0</v>
      </c>
      <c r="AP265" s="29">
        <v>0.0</v>
      </c>
      <c r="AQ265" s="29">
        <v>0.0</v>
      </c>
      <c r="AR265" s="29">
        <v>0.0</v>
      </c>
      <c r="AS265" s="29">
        <v>0.0</v>
      </c>
      <c r="AT265" s="29">
        <v>0.0</v>
      </c>
      <c r="AU265" s="29">
        <v>0.0</v>
      </c>
      <c r="AV265" s="29">
        <v>0.0</v>
      </c>
      <c r="AW265" s="29">
        <v>0.0</v>
      </c>
      <c r="AX265" s="29">
        <v>0.0</v>
      </c>
      <c r="AY265" s="29">
        <v>0.0</v>
      </c>
      <c r="AZ265" s="45"/>
      <c r="BA265" s="3"/>
    </row>
    <row r="266">
      <c r="C266" s="50" t="s">
        <v>120</v>
      </c>
      <c r="D266" s="127" t="s">
        <v>253</v>
      </c>
      <c r="E266" s="4" t="s">
        <v>30</v>
      </c>
      <c r="F266" s="97" t="s">
        <v>157</v>
      </c>
      <c r="G266" s="72" t="s">
        <v>283</v>
      </c>
      <c r="H266" s="72" t="s">
        <v>267</v>
      </c>
      <c r="I266" s="71">
        <v>0.0</v>
      </c>
      <c r="J266" s="72">
        <v>0.0</v>
      </c>
      <c r="K266" s="104">
        <v>0.0</v>
      </c>
      <c r="L266" s="72">
        <v>0.0</v>
      </c>
      <c r="M266" s="99">
        <v>0.0</v>
      </c>
      <c r="N266" s="23">
        <v>0.75</v>
      </c>
      <c r="O266" s="24">
        <f t="shared" si="346"/>
        <v>0</v>
      </c>
      <c r="P266" s="100">
        <v>0.0</v>
      </c>
      <c r="Q266" s="100">
        <v>0.0</v>
      </c>
      <c r="R266" s="100">
        <v>0.0</v>
      </c>
      <c r="S266" s="100">
        <v>0.0</v>
      </c>
      <c r="T266" s="100">
        <v>0.0</v>
      </c>
      <c r="U266" s="100">
        <v>0.0</v>
      </c>
      <c r="V266" s="100">
        <v>0.0</v>
      </c>
      <c r="W266" s="100">
        <v>0.0</v>
      </c>
      <c r="X266" s="100">
        <v>0.0</v>
      </c>
      <c r="Y266" s="100">
        <v>0.0</v>
      </c>
      <c r="Z266" s="100">
        <v>0.0</v>
      </c>
      <c r="AA266" s="100">
        <v>0.0</v>
      </c>
      <c r="AB266" s="29">
        <v>0.0</v>
      </c>
      <c r="AC266" s="29">
        <v>0.0</v>
      </c>
      <c r="AD266" s="29">
        <v>0.0</v>
      </c>
      <c r="AE266" s="29">
        <v>0.0</v>
      </c>
      <c r="AF266" s="29">
        <v>0.0</v>
      </c>
      <c r="AG266" s="29">
        <v>0.0</v>
      </c>
      <c r="AH266" s="29">
        <v>0.0</v>
      </c>
      <c r="AI266" s="29">
        <v>0.0</v>
      </c>
      <c r="AJ266" s="29">
        <v>0.0</v>
      </c>
      <c r="AK266" s="29">
        <v>0.0</v>
      </c>
      <c r="AL266" s="29">
        <v>0.0</v>
      </c>
      <c r="AM266" s="29">
        <v>0.0</v>
      </c>
      <c r="AN266" s="29">
        <v>0.0</v>
      </c>
      <c r="AO266" s="29">
        <v>0.0</v>
      </c>
      <c r="AP266" s="29">
        <v>0.0</v>
      </c>
      <c r="AQ266" s="29">
        <v>0.0</v>
      </c>
      <c r="AR266" s="29">
        <v>0.0</v>
      </c>
      <c r="AS266" s="29">
        <v>0.0</v>
      </c>
      <c r="AT266" s="29">
        <v>0.0</v>
      </c>
      <c r="AU266" s="29">
        <v>0.0</v>
      </c>
      <c r="AV266" s="29">
        <v>0.0</v>
      </c>
      <c r="AW266" s="29">
        <v>0.0</v>
      </c>
      <c r="AX266" s="29">
        <v>0.0</v>
      </c>
      <c r="AY266" s="29">
        <v>0.0</v>
      </c>
      <c r="AZ266" s="3"/>
      <c r="BA266" s="3"/>
    </row>
    <row r="267">
      <c r="C267" s="110" t="s">
        <v>120</v>
      </c>
      <c r="D267" s="127" t="s">
        <v>253</v>
      </c>
      <c r="E267" s="111" t="s">
        <v>30</v>
      </c>
      <c r="F267" s="112" t="s">
        <v>159</v>
      </c>
      <c r="G267" s="114" t="s">
        <v>284</v>
      </c>
      <c r="H267" s="114" t="s">
        <v>267</v>
      </c>
      <c r="I267" s="115">
        <v>0.0</v>
      </c>
      <c r="J267" s="114">
        <v>0.0</v>
      </c>
      <c r="K267" s="114">
        <v>0.0</v>
      </c>
      <c r="L267" s="114">
        <v>0.0</v>
      </c>
      <c r="M267" s="116">
        <v>0.0</v>
      </c>
      <c r="N267" s="117">
        <v>0.75</v>
      </c>
      <c r="O267" s="118">
        <v>0.0</v>
      </c>
      <c r="P267" s="119">
        <v>0.0</v>
      </c>
      <c r="Q267" s="119">
        <v>0.0</v>
      </c>
      <c r="R267" s="119">
        <v>0.0</v>
      </c>
      <c r="S267" s="119">
        <v>0.0</v>
      </c>
      <c r="T267" s="119">
        <v>0.0</v>
      </c>
      <c r="U267" s="119">
        <v>0.0</v>
      </c>
      <c r="V267" s="119">
        <v>0.0</v>
      </c>
      <c r="W267" s="119">
        <v>0.0</v>
      </c>
      <c r="X267" s="119">
        <v>0.0</v>
      </c>
      <c r="Y267" s="119">
        <v>0.0</v>
      </c>
      <c r="Z267" s="119">
        <v>0.0</v>
      </c>
      <c r="AA267" s="119">
        <v>0.0</v>
      </c>
      <c r="AB267" s="120">
        <v>0.0</v>
      </c>
      <c r="AC267" s="120">
        <v>0.0</v>
      </c>
      <c r="AD267" s="120">
        <v>0.0</v>
      </c>
      <c r="AE267" s="120">
        <v>0.0</v>
      </c>
      <c r="AF267" s="120">
        <v>0.0</v>
      </c>
      <c r="AG267" s="120">
        <v>0.0</v>
      </c>
      <c r="AH267" s="120">
        <v>0.0</v>
      </c>
      <c r="AI267" s="120">
        <v>0.0</v>
      </c>
      <c r="AJ267" s="120">
        <v>0.0</v>
      </c>
      <c r="AK267" s="120">
        <v>0.0</v>
      </c>
      <c r="AL267" s="120">
        <v>0.0</v>
      </c>
      <c r="AM267" s="120">
        <v>0.0</v>
      </c>
      <c r="AN267" s="120">
        <v>0.0</v>
      </c>
      <c r="AO267" s="120">
        <v>0.0</v>
      </c>
      <c r="AP267" s="120">
        <v>0.0</v>
      </c>
      <c r="AQ267" s="120">
        <v>0.0</v>
      </c>
      <c r="AR267" s="120">
        <v>0.0</v>
      </c>
      <c r="AS267" s="120">
        <v>0.0</v>
      </c>
      <c r="AT267" s="120">
        <v>0.0</v>
      </c>
      <c r="AU267" s="120">
        <v>0.0</v>
      </c>
      <c r="AV267" s="120">
        <v>0.0</v>
      </c>
      <c r="AW267" s="120">
        <v>0.0</v>
      </c>
      <c r="AX267" s="120">
        <v>0.0</v>
      </c>
      <c r="AY267" s="120">
        <v>0.0</v>
      </c>
      <c r="AZ267" s="3"/>
      <c r="BA267" s="3"/>
    </row>
    <row r="268">
      <c r="C268" s="50" t="s">
        <v>211</v>
      </c>
      <c r="D268" s="127" t="s">
        <v>260</v>
      </c>
      <c r="E268" s="4" t="s">
        <v>30</v>
      </c>
      <c r="F268" s="106" t="s">
        <v>235</v>
      </c>
      <c r="G268" s="72"/>
      <c r="H268" s="72" t="s">
        <v>267</v>
      </c>
      <c r="I268" s="63">
        <f>Nativo!J25</f>
        <v>16666.66667</v>
      </c>
      <c r="J268" s="64">
        <f>Nativo!G25</f>
        <v>925925.9259</v>
      </c>
      <c r="K268" s="98">
        <f>Nativo!I25</f>
        <v>18</v>
      </c>
      <c r="L268" s="64">
        <f>Nativo!M25</f>
        <v>1851.851852</v>
      </c>
      <c r="M268" s="99">
        <v>0.002</v>
      </c>
      <c r="N268" s="23">
        <v>0.75</v>
      </c>
      <c r="O268" s="24"/>
      <c r="P268" s="100">
        <v>0.0</v>
      </c>
      <c r="Q268" s="100">
        <v>0.0</v>
      </c>
      <c r="R268" s="100">
        <v>0.0</v>
      </c>
      <c r="S268" s="100">
        <v>0.0</v>
      </c>
      <c r="T268" s="100">
        <v>0.0</v>
      </c>
      <c r="U268" s="100">
        <v>0.0</v>
      </c>
      <c r="V268" s="100">
        <v>0.0</v>
      </c>
      <c r="W268" s="100">
        <f>I268/3</f>
        <v>5555.555556</v>
      </c>
      <c r="X268" s="100">
        <f>I268/3</f>
        <v>5555.555556</v>
      </c>
      <c r="Y268" s="100">
        <f>I268/3</f>
        <v>5555.555556</v>
      </c>
      <c r="Z268" s="100">
        <v>0.0</v>
      </c>
      <c r="AA268" s="100">
        <v>0.0</v>
      </c>
      <c r="AB268" s="29">
        <v>0.0</v>
      </c>
      <c r="AC268" s="29">
        <v>0.0</v>
      </c>
      <c r="AD268" s="29">
        <v>0.0</v>
      </c>
      <c r="AE268" s="29">
        <v>0.0</v>
      </c>
      <c r="AF268" s="29">
        <v>0.0</v>
      </c>
      <c r="AG268" s="29">
        <v>0.0</v>
      </c>
      <c r="AH268" s="29">
        <v>0.0</v>
      </c>
      <c r="AI268" s="30">
        <f>J268/3</f>
        <v>308641.9753</v>
      </c>
      <c r="AJ268" s="30">
        <f>J268/3</f>
        <v>308641.9753</v>
      </c>
      <c r="AK268" s="30">
        <f>J268/3</f>
        <v>308641.9753</v>
      </c>
      <c r="AL268" s="29">
        <v>0.0</v>
      </c>
      <c r="AM268" s="29">
        <v>0.0</v>
      </c>
      <c r="AN268" s="29">
        <v>0.0</v>
      </c>
      <c r="AO268" s="29">
        <v>0.0</v>
      </c>
      <c r="AP268" s="29">
        <v>0.0</v>
      </c>
      <c r="AQ268" s="29">
        <v>0.0</v>
      </c>
      <c r="AR268" s="29">
        <v>0.0</v>
      </c>
      <c r="AS268" s="29">
        <v>0.0</v>
      </c>
      <c r="AT268" s="29">
        <v>0.0</v>
      </c>
      <c r="AU268" s="30">
        <f>L268/3</f>
        <v>617.2839506</v>
      </c>
      <c r="AV268" s="30">
        <f>L268/3</f>
        <v>617.2839506</v>
      </c>
      <c r="AW268" s="30">
        <f>L268/3</f>
        <v>617.2839506</v>
      </c>
      <c r="AX268" s="29">
        <v>0.0</v>
      </c>
      <c r="AY268" s="29">
        <v>0.0</v>
      </c>
      <c r="AZ268" s="30" t="str">
        <f>'Wall Street Journal'!AB144</f>
        <v/>
      </c>
      <c r="BA268" s="3"/>
    </row>
    <row r="269">
      <c r="D269" s="127" t="s">
        <v>260</v>
      </c>
      <c r="E269" s="4" t="s">
        <v>30</v>
      </c>
      <c r="F269" s="97" t="s">
        <v>238</v>
      </c>
      <c r="G269" s="72"/>
      <c r="H269" s="72" t="s">
        <v>267</v>
      </c>
      <c r="I269" s="71">
        <v>0.0</v>
      </c>
      <c r="J269" s="72">
        <v>0.0</v>
      </c>
      <c r="K269" s="72">
        <v>0.0</v>
      </c>
      <c r="L269" s="72">
        <v>0.0</v>
      </c>
      <c r="M269" s="99">
        <v>0.0</v>
      </c>
      <c r="N269" s="23">
        <v>0.75</v>
      </c>
      <c r="O269" s="24">
        <v>0.0</v>
      </c>
      <c r="P269" s="100">
        <v>0.0</v>
      </c>
      <c r="Q269" s="100">
        <v>0.0</v>
      </c>
      <c r="R269" s="100">
        <v>0.0</v>
      </c>
      <c r="S269" s="100">
        <v>0.0</v>
      </c>
      <c r="T269" s="100">
        <v>0.0</v>
      </c>
      <c r="U269" s="100">
        <v>0.0</v>
      </c>
      <c r="V269" s="100">
        <v>0.0</v>
      </c>
      <c r="W269" s="100">
        <v>0.0</v>
      </c>
      <c r="X269" s="100">
        <v>0.0</v>
      </c>
      <c r="Y269" s="100">
        <v>0.0</v>
      </c>
      <c r="Z269" s="100">
        <v>0.0</v>
      </c>
      <c r="AA269" s="100">
        <v>0.0</v>
      </c>
      <c r="AB269" s="29">
        <v>0.0</v>
      </c>
      <c r="AC269" s="29">
        <v>0.0</v>
      </c>
      <c r="AD269" s="29">
        <v>0.0</v>
      </c>
      <c r="AE269" s="29">
        <v>0.0</v>
      </c>
      <c r="AF269" s="29">
        <v>0.0</v>
      </c>
      <c r="AG269" s="29">
        <v>0.0</v>
      </c>
      <c r="AH269" s="29">
        <v>0.0</v>
      </c>
      <c r="AI269" s="29">
        <v>0.0</v>
      </c>
      <c r="AJ269" s="29">
        <v>0.0</v>
      </c>
      <c r="AK269" s="29">
        <v>0.0</v>
      </c>
      <c r="AL269" s="29">
        <v>0.0</v>
      </c>
      <c r="AM269" s="29">
        <v>0.0</v>
      </c>
      <c r="AN269" s="29">
        <v>0.0</v>
      </c>
      <c r="AO269" s="29">
        <v>0.0</v>
      </c>
      <c r="AP269" s="29">
        <v>0.0</v>
      </c>
      <c r="AQ269" s="29">
        <v>0.0</v>
      </c>
      <c r="AR269" s="29">
        <v>0.0</v>
      </c>
      <c r="AS269" s="29">
        <v>0.0</v>
      </c>
      <c r="AT269" s="29">
        <v>0.0</v>
      </c>
      <c r="AU269" s="29">
        <v>0.0</v>
      </c>
      <c r="AV269" s="29">
        <v>0.0</v>
      </c>
      <c r="AW269" s="29">
        <v>0.0</v>
      </c>
      <c r="AX269" s="29">
        <v>0.0</v>
      </c>
      <c r="AY269" s="29">
        <v>0.0</v>
      </c>
      <c r="AZ269" s="30"/>
      <c r="BA269" s="3"/>
    </row>
    <row r="270">
      <c r="D270" s="127" t="s">
        <v>260</v>
      </c>
      <c r="E270" s="4" t="s">
        <v>30</v>
      </c>
      <c r="F270" s="4" t="s">
        <v>240</v>
      </c>
      <c r="G270" s="72"/>
      <c r="H270" s="72" t="s">
        <v>267</v>
      </c>
      <c r="I270" s="71">
        <v>0.0</v>
      </c>
      <c r="J270" s="72">
        <v>0.0</v>
      </c>
      <c r="K270" s="72">
        <v>0.0</v>
      </c>
      <c r="L270" s="72">
        <v>0.0</v>
      </c>
      <c r="M270" s="99">
        <v>0.0</v>
      </c>
      <c r="N270" s="23">
        <v>0.75</v>
      </c>
      <c r="O270" s="24">
        <f t="shared" ref="O270:O273" si="347">O269</f>
        <v>0</v>
      </c>
      <c r="P270" s="100">
        <v>0.0</v>
      </c>
      <c r="Q270" s="100">
        <v>0.0</v>
      </c>
      <c r="R270" s="100">
        <v>0.0</v>
      </c>
      <c r="S270" s="100">
        <v>0.0</v>
      </c>
      <c r="T270" s="100">
        <v>0.0</v>
      </c>
      <c r="U270" s="100">
        <v>0.0</v>
      </c>
      <c r="V270" s="100">
        <v>0.0</v>
      </c>
      <c r="W270" s="100">
        <v>0.0</v>
      </c>
      <c r="X270" s="100">
        <v>0.0</v>
      </c>
      <c r="Y270" s="100">
        <v>0.0</v>
      </c>
      <c r="Z270" s="100">
        <v>0.0</v>
      </c>
      <c r="AA270" s="100">
        <v>0.0</v>
      </c>
      <c r="AB270" s="29">
        <v>0.0</v>
      </c>
      <c r="AC270" s="29">
        <v>0.0</v>
      </c>
      <c r="AD270" s="29">
        <v>0.0</v>
      </c>
      <c r="AE270" s="29">
        <v>0.0</v>
      </c>
      <c r="AF270" s="29">
        <v>0.0</v>
      </c>
      <c r="AG270" s="29">
        <v>0.0</v>
      </c>
      <c r="AH270" s="29">
        <v>0.0</v>
      </c>
      <c r="AI270" s="29">
        <v>0.0</v>
      </c>
      <c r="AJ270" s="29">
        <v>0.0</v>
      </c>
      <c r="AK270" s="29">
        <v>0.0</v>
      </c>
      <c r="AL270" s="29">
        <v>0.0</v>
      </c>
      <c r="AM270" s="29">
        <v>0.0</v>
      </c>
      <c r="AN270" s="29">
        <v>0.0</v>
      </c>
      <c r="AO270" s="29">
        <v>0.0</v>
      </c>
      <c r="AP270" s="29">
        <v>0.0</v>
      </c>
      <c r="AQ270" s="29">
        <v>0.0</v>
      </c>
      <c r="AR270" s="29">
        <v>0.0</v>
      </c>
      <c r="AS270" s="29">
        <v>0.0</v>
      </c>
      <c r="AT270" s="29">
        <v>0.0</v>
      </c>
      <c r="AU270" s="29">
        <v>0.0</v>
      </c>
      <c r="AV270" s="29">
        <v>0.0</v>
      </c>
      <c r="AW270" s="29">
        <v>0.0</v>
      </c>
      <c r="AX270" s="29">
        <v>0.0</v>
      </c>
      <c r="AY270" s="29">
        <v>0.0</v>
      </c>
      <c r="AZ270" s="30"/>
      <c r="BA270" s="3"/>
    </row>
    <row r="271">
      <c r="C271" s="50" t="s">
        <v>120</v>
      </c>
      <c r="D271" s="127" t="s">
        <v>260</v>
      </c>
      <c r="E271" s="4" t="s">
        <v>30</v>
      </c>
      <c r="F271" s="97" t="s">
        <v>242</v>
      </c>
      <c r="G271" s="72"/>
      <c r="H271" s="72" t="s">
        <v>267</v>
      </c>
      <c r="I271" s="71">
        <v>0.0</v>
      </c>
      <c r="J271" s="72">
        <v>0.0</v>
      </c>
      <c r="K271" s="72">
        <v>0.0</v>
      </c>
      <c r="L271" s="72">
        <v>0.0</v>
      </c>
      <c r="M271" s="99">
        <v>0.0</v>
      </c>
      <c r="N271" s="23">
        <v>0.75</v>
      </c>
      <c r="O271" s="24">
        <f t="shared" si="347"/>
        <v>0</v>
      </c>
      <c r="P271" s="100">
        <v>0.0</v>
      </c>
      <c r="Q271" s="100">
        <v>0.0</v>
      </c>
      <c r="R271" s="100">
        <v>0.0</v>
      </c>
      <c r="S271" s="100">
        <v>0.0</v>
      </c>
      <c r="T271" s="100">
        <v>0.0</v>
      </c>
      <c r="U271" s="100">
        <v>0.0</v>
      </c>
      <c r="V271" s="100">
        <v>0.0</v>
      </c>
      <c r="W271" s="100">
        <v>0.0</v>
      </c>
      <c r="X271" s="100">
        <v>0.0</v>
      </c>
      <c r="Y271" s="100">
        <v>0.0</v>
      </c>
      <c r="Z271" s="100">
        <v>0.0</v>
      </c>
      <c r="AA271" s="100">
        <v>0.0</v>
      </c>
      <c r="AB271" s="29">
        <v>0.0</v>
      </c>
      <c r="AC271" s="29">
        <v>0.0</v>
      </c>
      <c r="AD271" s="29">
        <v>0.0</v>
      </c>
      <c r="AE271" s="29">
        <v>0.0</v>
      </c>
      <c r="AF271" s="29">
        <v>0.0</v>
      </c>
      <c r="AG271" s="29">
        <v>0.0</v>
      </c>
      <c r="AH271" s="29">
        <v>0.0</v>
      </c>
      <c r="AI271" s="29">
        <v>0.0</v>
      </c>
      <c r="AJ271" s="29">
        <v>0.0</v>
      </c>
      <c r="AK271" s="29">
        <v>0.0</v>
      </c>
      <c r="AL271" s="29">
        <v>0.0</v>
      </c>
      <c r="AM271" s="29">
        <v>0.0</v>
      </c>
      <c r="AN271" s="29">
        <v>0.0</v>
      </c>
      <c r="AO271" s="29">
        <v>0.0</v>
      </c>
      <c r="AP271" s="29">
        <v>0.0</v>
      </c>
      <c r="AQ271" s="29">
        <v>0.0</v>
      </c>
      <c r="AR271" s="29">
        <v>0.0</v>
      </c>
      <c r="AS271" s="29">
        <v>0.0</v>
      </c>
      <c r="AT271" s="29">
        <v>0.0</v>
      </c>
      <c r="AU271" s="29">
        <v>0.0</v>
      </c>
      <c r="AV271" s="29">
        <v>0.0</v>
      </c>
      <c r="AW271" s="29">
        <v>0.0</v>
      </c>
      <c r="AX271" s="29">
        <v>0.0</v>
      </c>
      <c r="AY271" s="29">
        <v>0.0</v>
      </c>
      <c r="AZ271" s="30"/>
      <c r="BA271" s="3"/>
    </row>
    <row r="272">
      <c r="C272" s="50" t="s">
        <v>120</v>
      </c>
      <c r="D272" s="127" t="s">
        <v>260</v>
      </c>
      <c r="E272" s="4" t="s">
        <v>30</v>
      </c>
      <c r="F272" s="97" t="s">
        <v>157</v>
      </c>
      <c r="G272" s="72"/>
      <c r="H272" s="72" t="s">
        <v>267</v>
      </c>
      <c r="I272" s="71">
        <v>0.0</v>
      </c>
      <c r="J272" s="64">
        <f>sum(AB272:AM272)</f>
        <v>0</v>
      </c>
      <c r="K272" s="98" t="str">
        <f>'Wall Street Journal'!R101</f>
        <v/>
      </c>
      <c r="L272" s="64">
        <f>sum(AN272:AY272)</f>
        <v>0</v>
      </c>
      <c r="M272" s="99">
        <v>0.0</v>
      </c>
      <c r="N272" s="23">
        <v>0.75</v>
      </c>
      <c r="O272" s="24">
        <f t="shared" si="347"/>
        <v>0</v>
      </c>
      <c r="P272" s="100">
        <v>0.0</v>
      </c>
      <c r="Q272" s="100">
        <v>0.0</v>
      </c>
      <c r="R272" s="100">
        <v>0.0</v>
      </c>
      <c r="S272" s="100">
        <v>0.0</v>
      </c>
      <c r="T272" s="100">
        <v>0.0</v>
      </c>
      <c r="U272" s="100">
        <v>0.0</v>
      </c>
      <c r="V272" s="100">
        <v>0.0</v>
      </c>
      <c r="W272" s="100">
        <v>0.0</v>
      </c>
      <c r="X272" s="100">
        <v>0.0</v>
      </c>
      <c r="Y272" s="100">
        <v>0.0</v>
      </c>
      <c r="Z272" s="100">
        <v>0.0</v>
      </c>
      <c r="AA272" s="100">
        <v>0.0</v>
      </c>
      <c r="AB272" s="29">
        <v>0.0</v>
      </c>
      <c r="AC272" s="29">
        <v>0.0</v>
      </c>
      <c r="AD272" s="29">
        <v>0.0</v>
      </c>
      <c r="AE272" s="29">
        <v>0.0</v>
      </c>
      <c r="AF272" s="29">
        <v>0.0</v>
      </c>
      <c r="AG272" s="29">
        <v>0.0</v>
      </c>
      <c r="AH272" s="29">
        <v>0.0</v>
      </c>
      <c r="AI272" s="29">
        <v>0.0</v>
      </c>
      <c r="AJ272" s="29">
        <v>0.0</v>
      </c>
      <c r="AK272" s="29">
        <v>0.0</v>
      </c>
      <c r="AL272" s="29">
        <v>0.0</v>
      </c>
      <c r="AM272" s="29">
        <v>0.0</v>
      </c>
      <c r="AN272" s="29">
        <v>0.0</v>
      </c>
      <c r="AO272" s="29">
        <v>0.0</v>
      </c>
      <c r="AP272" s="29">
        <v>0.0</v>
      </c>
      <c r="AQ272" s="29">
        <v>0.0</v>
      </c>
      <c r="AR272" s="29">
        <v>0.0</v>
      </c>
      <c r="AS272" s="29">
        <v>0.0</v>
      </c>
      <c r="AT272" s="29">
        <v>0.0</v>
      </c>
      <c r="AU272" s="29">
        <v>0.0</v>
      </c>
      <c r="AV272" s="29">
        <v>0.0</v>
      </c>
      <c r="AW272" s="29">
        <v>0.0</v>
      </c>
      <c r="AX272" s="29">
        <v>0.0</v>
      </c>
      <c r="AY272" s="29">
        <v>0.0</v>
      </c>
      <c r="AZ272" s="30"/>
      <c r="BA272" s="3"/>
    </row>
    <row r="273">
      <c r="C273" s="110" t="s">
        <v>120</v>
      </c>
      <c r="D273" s="127" t="s">
        <v>260</v>
      </c>
      <c r="E273" s="111" t="s">
        <v>30</v>
      </c>
      <c r="F273" s="112" t="s">
        <v>159</v>
      </c>
      <c r="G273" s="114"/>
      <c r="H273" s="114" t="s">
        <v>267</v>
      </c>
      <c r="I273" s="115">
        <v>0.0</v>
      </c>
      <c r="J273" s="114">
        <v>0.0</v>
      </c>
      <c r="K273" s="114">
        <v>0.0</v>
      </c>
      <c r="L273" s="114">
        <v>0.0</v>
      </c>
      <c r="M273" s="116">
        <v>0.0</v>
      </c>
      <c r="N273" s="117">
        <v>0.75</v>
      </c>
      <c r="O273" s="24">
        <f t="shared" si="347"/>
        <v>0</v>
      </c>
      <c r="P273" s="119">
        <v>0.0</v>
      </c>
      <c r="Q273" s="119">
        <v>0.0</v>
      </c>
      <c r="R273" s="119">
        <v>0.0</v>
      </c>
      <c r="S273" s="119">
        <v>0.0</v>
      </c>
      <c r="T273" s="119">
        <v>0.0</v>
      </c>
      <c r="U273" s="119">
        <v>0.0</v>
      </c>
      <c r="V273" s="119">
        <v>0.0</v>
      </c>
      <c r="W273" s="119">
        <v>0.0</v>
      </c>
      <c r="X273" s="119">
        <v>0.0</v>
      </c>
      <c r="Y273" s="119">
        <v>0.0</v>
      </c>
      <c r="Z273" s="119">
        <v>0.0</v>
      </c>
      <c r="AA273" s="119">
        <v>0.0</v>
      </c>
      <c r="AB273" s="120">
        <v>0.0</v>
      </c>
      <c r="AC273" s="120">
        <v>0.0</v>
      </c>
      <c r="AD273" s="120">
        <v>0.0</v>
      </c>
      <c r="AE273" s="120">
        <v>0.0</v>
      </c>
      <c r="AF273" s="120">
        <v>0.0</v>
      </c>
      <c r="AG273" s="120">
        <v>0.0</v>
      </c>
      <c r="AH273" s="120">
        <v>0.0</v>
      </c>
      <c r="AI273" s="120">
        <v>0.0</v>
      </c>
      <c r="AJ273" s="120">
        <v>0.0</v>
      </c>
      <c r="AK273" s="120">
        <v>0.0</v>
      </c>
      <c r="AL273" s="120">
        <v>0.0</v>
      </c>
      <c r="AM273" s="120">
        <v>0.0</v>
      </c>
      <c r="AN273" s="120">
        <v>0.0</v>
      </c>
      <c r="AO273" s="120">
        <v>0.0</v>
      </c>
      <c r="AP273" s="120">
        <v>0.0</v>
      </c>
      <c r="AQ273" s="120">
        <v>0.0</v>
      </c>
      <c r="AR273" s="120">
        <v>0.0</v>
      </c>
      <c r="AS273" s="120">
        <v>0.0</v>
      </c>
      <c r="AT273" s="120">
        <v>0.0</v>
      </c>
      <c r="AU273" s="120">
        <v>0.0</v>
      </c>
      <c r="AV273" s="120">
        <v>0.0</v>
      </c>
      <c r="AW273" s="120">
        <v>0.0</v>
      </c>
      <c r="AX273" s="120">
        <v>0.0</v>
      </c>
      <c r="AY273" s="120">
        <v>0.0</v>
      </c>
      <c r="AZ273" s="3"/>
      <c r="BA273" s="3"/>
    </row>
    <row r="274">
      <c r="C274" s="50" t="s">
        <v>211</v>
      </c>
      <c r="D274" s="127" t="s">
        <v>261</v>
      </c>
      <c r="E274" s="4" t="s">
        <v>30</v>
      </c>
      <c r="F274" s="106" t="s">
        <v>235</v>
      </c>
      <c r="G274" s="72"/>
      <c r="H274" s="72" t="s">
        <v>267</v>
      </c>
      <c r="I274" s="63">
        <f>Nativo!J27</f>
        <v>16666.66667</v>
      </c>
      <c r="J274" s="64">
        <f>Nativo!G27</f>
        <v>925925.9259</v>
      </c>
      <c r="K274" s="98">
        <f>Nativo!I27</f>
        <v>18</v>
      </c>
      <c r="L274" s="64">
        <f>Nativo!M27</f>
        <v>1851.851852</v>
      </c>
      <c r="M274" s="99">
        <v>0.002</v>
      </c>
      <c r="N274" s="23">
        <v>0.75</v>
      </c>
      <c r="O274" s="24"/>
      <c r="P274" s="100">
        <v>0.0</v>
      </c>
      <c r="Q274" s="100">
        <v>0.0</v>
      </c>
      <c r="R274" s="100">
        <v>0.0</v>
      </c>
      <c r="S274" s="100">
        <v>0.0</v>
      </c>
      <c r="T274" s="100">
        <v>0.0</v>
      </c>
      <c r="U274" s="100">
        <v>0.0</v>
      </c>
      <c r="V274" s="100">
        <v>0.0</v>
      </c>
      <c r="W274" s="100">
        <f>I274/3</f>
        <v>5555.555556</v>
      </c>
      <c r="X274" s="100">
        <f>I274/3</f>
        <v>5555.555556</v>
      </c>
      <c r="Y274" s="100">
        <f>I274/3</f>
        <v>5555.555556</v>
      </c>
      <c r="Z274" s="100">
        <v>0.0</v>
      </c>
      <c r="AA274" s="100">
        <v>0.0</v>
      </c>
      <c r="AB274" s="29">
        <v>0.0</v>
      </c>
      <c r="AC274" s="29">
        <v>0.0</v>
      </c>
      <c r="AD274" s="29">
        <v>0.0</v>
      </c>
      <c r="AE274" s="29">
        <v>0.0</v>
      </c>
      <c r="AF274" s="29">
        <v>0.0</v>
      </c>
      <c r="AG274" s="29">
        <v>0.0</v>
      </c>
      <c r="AH274" s="29">
        <v>0.0</v>
      </c>
      <c r="AI274" s="30">
        <f>J274/3</f>
        <v>308641.9753</v>
      </c>
      <c r="AJ274" s="30">
        <f>J274/3</f>
        <v>308641.9753</v>
      </c>
      <c r="AK274" s="30">
        <f>J274/3</f>
        <v>308641.9753</v>
      </c>
      <c r="AL274" s="29">
        <v>0.0</v>
      </c>
      <c r="AM274" s="29">
        <v>0.0</v>
      </c>
      <c r="AN274" s="29">
        <v>0.0</v>
      </c>
      <c r="AO274" s="29">
        <v>0.0</v>
      </c>
      <c r="AP274" s="29">
        <v>0.0</v>
      </c>
      <c r="AQ274" s="29">
        <v>0.0</v>
      </c>
      <c r="AR274" s="29">
        <v>0.0</v>
      </c>
      <c r="AS274" s="29">
        <v>0.0</v>
      </c>
      <c r="AT274" s="29">
        <v>0.0</v>
      </c>
      <c r="AU274" s="30">
        <f>L274/3</f>
        <v>617.2839506</v>
      </c>
      <c r="AV274" s="30">
        <f>L274/3</f>
        <v>617.2839506</v>
      </c>
      <c r="AW274" s="30">
        <f>L274/3</f>
        <v>617.2839506</v>
      </c>
      <c r="AX274" s="29">
        <v>0.0</v>
      </c>
      <c r="AY274" s="29">
        <v>0.0</v>
      </c>
      <c r="AZ274" s="3"/>
      <c r="BA274" s="3"/>
    </row>
    <row r="275">
      <c r="D275" s="127" t="s">
        <v>261</v>
      </c>
      <c r="E275" s="4" t="s">
        <v>30</v>
      </c>
      <c r="F275" s="97" t="s">
        <v>238</v>
      </c>
      <c r="G275" s="72"/>
      <c r="H275" s="72" t="s">
        <v>267</v>
      </c>
      <c r="I275" s="71">
        <v>0.0</v>
      </c>
      <c r="J275" s="72">
        <v>0.0</v>
      </c>
      <c r="K275" s="72">
        <v>0.0</v>
      </c>
      <c r="L275" s="72">
        <v>0.0</v>
      </c>
      <c r="M275" s="99">
        <v>0.0</v>
      </c>
      <c r="N275" s="23">
        <v>0.75</v>
      </c>
      <c r="O275" s="24">
        <v>0.0</v>
      </c>
      <c r="P275" s="100">
        <v>0.0</v>
      </c>
      <c r="Q275" s="100">
        <v>0.0</v>
      </c>
      <c r="R275" s="100">
        <v>0.0</v>
      </c>
      <c r="S275" s="100">
        <v>0.0</v>
      </c>
      <c r="T275" s="100">
        <v>0.0</v>
      </c>
      <c r="U275" s="100">
        <v>0.0</v>
      </c>
      <c r="V275" s="100">
        <v>0.0</v>
      </c>
      <c r="W275" s="100">
        <v>0.0</v>
      </c>
      <c r="X275" s="100">
        <v>0.0</v>
      </c>
      <c r="Y275" s="100">
        <v>0.0</v>
      </c>
      <c r="Z275" s="100">
        <v>0.0</v>
      </c>
      <c r="AA275" s="100">
        <v>0.0</v>
      </c>
      <c r="AB275" s="29">
        <v>0.0</v>
      </c>
      <c r="AC275" s="29">
        <v>0.0</v>
      </c>
      <c r="AD275" s="29">
        <v>0.0</v>
      </c>
      <c r="AE275" s="29">
        <v>0.0</v>
      </c>
      <c r="AF275" s="29">
        <v>0.0</v>
      </c>
      <c r="AG275" s="29">
        <v>0.0</v>
      </c>
      <c r="AH275" s="29">
        <v>0.0</v>
      </c>
      <c r="AI275" s="29">
        <v>0.0</v>
      </c>
      <c r="AJ275" s="29">
        <v>0.0</v>
      </c>
      <c r="AK275" s="29">
        <v>0.0</v>
      </c>
      <c r="AL275" s="29">
        <v>0.0</v>
      </c>
      <c r="AM275" s="29">
        <v>0.0</v>
      </c>
      <c r="AN275" s="29">
        <v>0.0</v>
      </c>
      <c r="AO275" s="29">
        <v>0.0</v>
      </c>
      <c r="AP275" s="29">
        <v>0.0</v>
      </c>
      <c r="AQ275" s="29">
        <v>0.0</v>
      </c>
      <c r="AR275" s="29">
        <v>0.0</v>
      </c>
      <c r="AS275" s="29">
        <v>0.0</v>
      </c>
      <c r="AT275" s="29">
        <v>0.0</v>
      </c>
      <c r="AU275" s="29">
        <v>0.0</v>
      </c>
      <c r="AV275" s="29">
        <v>0.0</v>
      </c>
      <c r="AW275" s="29">
        <v>0.0</v>
      </c>
      <c r="AX275" s="29">
        <v>0.0</v>
      </c>
      <c r="AY275" s="29">
        <v>0.0</v>
      </c>
      <c r="AZ275" s="3"/>
      <c r="BA275" s="3"/>
    </row>
    <row r="276">
      <c r="D276" s="127" t="s">
        <v>261</v>
      </c>
      <c r="E276" s="4" t="s">
        <v>30</v>
      </c>
      <c r="F276" s="4" t="s">
        <v>240</v>
      </c>
      <c r="G276" s="72"/>
      <c r="H276" s="72" t="s">
        <v>267</v>
      </c>
      <c r="I276" s="71">
        <v>0.0</v>
      </c>
      <c r="J276" s="72">
        <v>0.0</v>
      </c>
      <c r="K276" s="72">
        <v>0.0</v>
      </c>
      <c r="L276" s="72">
        <v>0.0</v>
      </c>
      <c r="M276" s="99">
        <v>0.0</v>
      </c>
      <c r="N276" s="23">
        <v>0.75</v>
      </c>
      <c r="O276" s="24">
        <f t="shared" ref="O276:O279" si="348">O275</f>
        <v>0</v>
      </c>
      <c r="P276" s="100">
        <v>0.0</v>
      </c>
      <c r="Q276" s="100">
        <v>0.0</v>
      </c>
      <c r="R276" s="100">
        <v>0.0</v>
      </c>
      <c r="S276" s="100">
        <v>0.0</v>
      </c>
      <c r="T276" s="100">
        <v>0.0</v>
      </c>
      <c r="U276" s="100">
        <v>0.0</v>
      </c>
      <c r="V276" s="100">
        <v>0.0</v>
      </c>
      <c r="W276" s="100">
        <v>0.0</v>
      </c>
      <c r="X276" s="100">
        <v>0.0</v>
      </c>
      <c r="Y276" s="100">
        <v>0.0</v>
      </c>
      <c r="Z276" s="100">
        <v>0.0</v>
      </c>
      <c r="AA276" s="100">
        <v>0.0</v>
      </c>
      <c r="AB276" s="29">
        <v>0.0</v>
      </c>
      <c r="AC276" s="29">
        <v>0.0</v>
      </c>
      <c r="AD276" s="29">
        <v>0.0</v>
      </c>
      <c r="AE276" s="29">
        <v>0.0</v>
      </c>
      <c r="AF276" s="29">
        <v>0.0</v>
      </c>
      <c r="AG276" s="29">
        <v>0.0</v>
      </c>
      <c r="AH276" s="29">
        <v>0.0</v>
      </c>
      <c r="AI276" s="29">
        <v>0.0</v>
      </c>
      <c r="AJ276" s="29">
        <v>0.0</v>
      </c>
      <c r="AK276" s="29">
        <v>0.0</v>
      </c>
      <c r="AL276" s="29">
        <v>0.0</v>
      </c>
      <c r="AM276" s="29">
        <v>0.0</v>
      </c>
      <c r="AN276" s="29">
        <v>0.0</v>
      </c>
      <c r="AO276" s="29">
        <v>0.0</v>
      </c>
      <c r="AP276" s="29">
        <v>0.0</v>
      </c>
      <c r="AQ276" s="29">
        <v>0.0</v>
      </c>
      <c r="AR276" s="29">
        <v>0.0</v>
      </c>
      <c r="AS276" s="29">
        <v>0.0</v>
      </c>
      <c r="AT276" s="29">
        <v>0.0</v>
      </c>
      <c r="AU276" s="29">
        <v>0.0</v>
      </c>
      <c r="AV276" s="29">
        <v>0.0</v>
      </c>
      <c r="AW276" s="29">
        <v>0.0</v>
      </c>
      <c r="AX276" s="29">
        <v>0.0</v>
      </c>
      <c r="AY276" s="29">
        <v>0.0</v>
      </c>
      <c r="AZ276" s="3"/>
      <c r="BA276" s="3"/>
    </row>
    <row r="277">
      <c r="C277" s="50" t="s">
        <v>120</v>
      </c>
      <c r="D277" s="127" t="s">
        <v>261</v>
      </c>
      <c r="E277" s="4" t="s">
        <v>30</v>
      </c>
      <c r="F277" s="97" t="s">
        <v>242</v>
      </c>
      <c r="G277" s="72"/>
      <c r="H277" s="72" t="s">
        <v>267</v>
      </c>
      <c r="I277" s="71">
        <v>0.0</v>
      </c>
      <c r="J277" s="72">
        <v>0.0</v>
      </c>
      <c r="K277" s="72">
        <v>0.0</v>
      </c>
      <c r="L277" s="72">
        <v>0.0</v>
      </c>
      <c r="M277" s="99">
        <v>0.0</v>
      </c>
      <c r="N277" s="23">
        <v>0.75</v>
      </c>
      <c r="O277" s="24">
        <f t="shared" si="348"/>
        <v>0</v>
      </c>
      <c r="P277" s="100">
        <v>0.0</v>
      </c>
      <c r="Q277" s="100">
        <v>0.0</v>
      </c>
      <c r="R277" s="100">
        <v>0.0</v>
      </c>
      <c r="S277" s="100">
        <v>0.0</v>
      </c>
      <c r="T277" s="100">
        <v>0.0</v>
      </c>
      <c r="U277" s="100">
        <v>0.0</v>
      </c>
      <c r="V277" s="100">
        <v>0.0</v>
      </c>
      <c r="W277" s="100">
        <v>0.0</v>
      </c>
      <c r="X277" s="100">
        <v>0.0</v>
      </c>
      <c r="Y277" s="100">
        <v>0.0</v>
      </c>
      <c r="Z277" s="100">
        <v>0.0</v>
      </c>
      <c r="AA277" s="100">
        <v>0.0</v>
      </c>
      <c r="AB277" s="29">
        <v>0.0</v>
      </c>
      <c r="AC277" s="29">
        <v>0.0</v>
      </c>
      <c r="AD277" s="29">
        <v>0.0</v>
      </c>
      <c r="AE277" s="29">
        <v>0.0</v>
      </c>
      <c r="AF277" s="29">
        <v>0.0</v>
      </c>
      <c r="AG277" s="29">
        <v>0.0</v>
      </c>
      <c r="AH277" s="29">
        <v>0.0</v>
      </c>
      <c r="AI277" s="29">
        <v>0.0</v>
      </c>
      <c r="AJ277" s="29">
        <v>0.0</v>
      </c>
      <c r="AK277" s="29">
        <v>0.0</v>
      </c>
      <c r="AL277" s="29">
        <v>0.0</v>
      </c>
      <c r="AM277" s="29">
        <v>0.0</v>
      </c>
      <c r="AN277" s="29">
        <v>0.0</v>
      </c>
      <c r="AO277" s="29">
        <v>0.0</v>
      </c>
      <c r="AP277" s="29">
        <v>0.0</v>
      </c>
      <c r="AQ277" s="29">
        <v>0.0</v>
      </c>
      <c r="AR277" s="29">
        <v>0.0</v>
      </c>
      <c r="AS277" s="29">
        <v>0.0</v>
      </c>
      <c r="AT277" s="29">
        <v>0.0</v>
      </c>
      <c r="AU277" s="29">
        <v>0.0</v>
      </c>
      <c r="AV277" s="29">
        <v>0.0</v>
      </c>
      <c r="AW277" s="29">
        <v>0.0</v>
      </c>
      <c r="AX277" s="29">
        <v>0.0</v>
      </c>
      <c r="AY277" s="29">
        <v>0.0</v>
      </c>
      <c r="AZ277" s="3"/>
      <c r="BA277" s="3"/>
    </row>
    <row r="278">
      <c r="C278" s="50" t="s">
        <v>120</v>
      </c>
      <c r="D278" s="127" t="s">
        <v>261</v>
      </c>
      <c r="E278" s="4" t="s">
        <v>30</v>
      </c>
      <c r="F278" s="97" t="s">
        <v>157</v>
      </c>
      <c r="G278" s="72"/>
      <c r="H278" s="72" t="s">
        <v>267</v>
      </c>
      <c r="I278" s="71">
        <v>0.0</v>
      </c>
      <c r="J278" s="72">
        <v>0.0</v>
      </c>
      <c r="K278" s="104">
        <v>0.0</v>
      </c>
      <c r="L278" s="72">
        <v>0.0</v>
      </c>
      <c r="M278" s="99">
        <v>0.0</v>
      </c>
      <c r="N278" s="23">
        <v>0.75</v>
      </c>
      <c r="O278" s="24">
        <f t="shared" si="348"/>
        <v>0</v>
      </c>
      <c r="P278" s="100">
        <v>0.0</v>
      </c>
      <c r="Q278" s="100">
        <v>0.0</v>
      </c>
      <c r="R278" s="100">
        <v>0.0</v>
      </c>
      <c r="S278" s="100">
        <v>0.0</v>
      </c>
      <c r="T278" s="100">
        <v>0.0</v>
      </c>
      <c r="U278" s="100">
        <v>0.0</v>
      </c>
      <c r="V278" s="100">
        <v>0.0</v>
      </c>
      <c r="W278" s="100">
        <v>0.0</v>
      </c>
      <c r="X278" s="100">
        <v>0.0</v>
      </c>
      <c r="Y278" s="100">
        <v>0.0</v>
      </c>
      <c r="Z278" s="100">
        <v>0.0</v>
      </c>
      <c r="AA278" s="100">
        <v>0.0</v>
      </c>
      <c r="AB278" s="29">
        <v>0.0</v>
      </c>
      <c r="AC278" s="29">
        <v>0.0</v>
      </c>
      <c r="AD278" s="29">
        <v>0.0</v>
      </c>
      <c r="AE278" s="29">
        <v>0.0</v>
      </c>
      <c r="AF278" s="29">
        <v>0.0</v>
      </c>
      <c r="AG278" s="29">
        <v>0.0</v>
      </c>
      <c r="AH278" s="29">
        <v>0.0</v>
      </c>
      <c r="AI278" s="29">
        <v>0.0</v>
      </c>
      <c r="AJ278" s="29">
        <v>0.0</v>
      </c>
      <c r="AK278" s="29">
        <v>0.0</v>
      </c>
      <c r="AL278" s="29">
        <v>0.0</v>
      </c>
      <c r="AM278" s="29">
        <v>0.0</v>
      </c>
      <c r="AN278" s="29">
        <v>0.0</v>
      </c>
      <c r="AO278" s="29">
        <v>0.0</v>
      </c>
      <c r="AP278" s="29">
        <v>0.0</v>
      </c>
      <c r="AQ278" s="29">
        <v>0.0</v>
      </c>
      <c r="AR278" s="29">
        <v>0.0</v>
      </c>
      <c r="AS278" s="29">
        <v>0.0</v>
      </c>
      <c r="AT278" s="29">
        <v>0.0</v>
      </c>
      <c r="AU278" s="29">
        <v>0.0</v>
      </c>
      <c r="AV278" s="29">
        <v>0.0</v>
      </c>
      <c r="AW278" s="29">
        <v>0.0</v>
      </c>
      <c r="AX278" s="29">
        <v>0.0</v>
      </c>
      <c r="AY278" s="29">
        <v>0.0</v>
      </c>
      <c r="AZ278" s="3"/>
      <c r="BA278" s="3"/>
    </row>
    <row r="279">
      <c r="C279" s="110" t="s">
        <v>120</v>
      </c>
      <c r="D279" s="127" t="s">
        <v>261</v>
      </c>
      <c r="E279" s="111" t="s">
        <v>30</v>
      </c>
      <c r="F279" s="112" t="s">
        <v>159</v>
      </c>
      <c r="G279" s="114"/>
      <c r="H279" s="114" t="s">
        <v>267</v>
      </c>
      <c r="I279" s="115">
        <v>0.0</v>
      </c>
      <c r="J279" s="114">
        <v>0.0</v>
      </c>
      <c r="K279" s="114">
        <v>0.0</v>
      </c>
      <c r="L279" s="114">
        <v>0.0</v>
      </c>
      <c r="M279" s="116">
        <v>0.0</v>
      </c>
      <c r="N279" s="117">
        <v>0.75</v>
      </c>
      <c r="O279" s="24">
        <f t="shared" si="348"/>
        <v>0</v>
      </c>
      <c r="P279" s="119">
        <v>0.0</v>
      </c>
      <c r="Q279" s="119">
        <v>0.0</v>
      </c>
      <c r="R279" s="119">
        <v>0.0</v>
      </c>
      <c r="S279" s="119">
        <v>0.0</v>
      </c>
      <c r="T279" s="119">
        <v>0.0</v>
      </c>
      <c r="U279" s="119">
        <v>0.0</v>
      </c>
      <c r="V279" s="119">
        <v>0.0</v>
      </c>
      <c r="W279" s="119">
        <v>0.0</v>
      </c>
      <c r="X279" s="119">
        <v>0.0</v>
      </c>
      <c r="Y279" s="119">
        <v>0.0</v>
      </c>
      <c r="Z279" s="119">
        <v>0.0</v>
      </c>
      <c r="AA279" s="119">
        <v>0.0</v>
      </c>
      <c r="AB279" s="120">
        <v>0.0</v>
      </c>
      <c r="AC279" s="120">
        <v>0.0</v>
      </c>
      <c r="AD279" s="120">
        <v>0.0</v>
      </c>
      <c r="AE279" s="120">
        <v>0.0</v>
      </c>
      <c r="AF279" s="120">
        <v>0.0</v>
      </c>
      <c r="AG279" s="120">
        <v>0.0</v>
      </c>
      <c r="AH279" s="120">
        <v>0.0</v>
      </c>
      <c r="AI279" s="120">
        <v>0.0</v>
      </c>
      <c r="AJ279" s="120">
        <v>0.0</v>
      </c>
      <c r="AK279" s="120">
        <v>0.0</v>
      </c>
      <c r="AL279" s="120">
        <v>0.0</v>
      </c>
      <c r="AM279" s="120">
        <v>0.0</v>
      </c>
      <c r="AN279" s="120">
        <v>0.0</v>
      </c>
      <c r="AO279" s="120">
        <v>0.0</v>
      </c>
      <c r="AP279" s="120">
        <v>0.0</v>
      </c>
      <c r="AQ279" s="120">
        <v>0.0</v>
      </c>
      <c r="AR279" s="120">
        <v>0.0</v>
      </c>
      <c r="AS279" s="120">
        <v>0.0</v>
      </c>
      <c r="AT279" s="120">
        <v>0.0</v>
      </c>
      <c r="AU279" s="120">
        <v>0.0</v>
      </c>
      <c r="AV279" s="120">
        <v>0.0</v>
      </c>
      <c r="AW279" s="120">
        <v>0.0</v>
      </c>
      <c r="AX279" s="120">
        <v>0.0</v>
      </c>
      <c r="AY279" s="120">
        <v>0.0</v>
      </c>
      <c r="AZ279" s="3"/>
      <c r="BA279" s="3"/>
    </row>
    <row r="280">
      <c r="C280" s="50" t="s">
        <v>211</v>
      </c>
      <c r="D280" s="127" t="s">
        <v>262</v>
      </c>
      <c r="E280" s="4" t="s">
        <v>30</v>
      </c>
      <c r="F280" s="106" t="s">
        <v>235</v>
      </c>
      <c r="G280" s="72"/>
      <c r="H280" s="72" t="s">
        <v>267</v>
      </c>
      <c r="I280" s="63">
        <f>Nativo!J29</f>
        <v>16666.66667</v>
      </c>
      <c r="J280" s="64">
        <f>Nativo!G29</f>
        <v>925925.9259</v>
      </c>
      <c r="K280" s="98">
        <f>Nativo!I29</f>
        <v>18</v>
      </c>
      <c r="L280" s="64">
        <f>Nativo!M29</f>
        <v>1851.851852</v>
      </c>
      <c r="M280" s="99">
        <v>0.002</v>
      </c>
      <c r="N280" s="23">
        <v>0.75</v>
      </c>
      <c r="O280" s="24"/>
      <c r="P280" s="100">
        <v>0.0</v>
      </c>
      <c r="Q280" s="100">
        <v>0.0</v>
      </c>
      <c r="R280" s="100">
        <v>0.0</v>
      </c>
      <c r="S280" s="100">
        <v>0.0</v>
      </c>
      <c r="T280" s="100">
        <v>0.0</v>
      </c>
      <c r="U280" s="100">
        <v>0.0</v>
      </c>
      <c r="V280" s="100">
        <v>0.0</v>
      </c>
      <c r="W280" s="100">
        <f>I280/3</f>
        <v>5555.555556</v>
      </c>
      <c r="X280" s="100">
        <f>I280/3</f>
        <v>5555.555556</v>
      </c>
      <c r="Y280" s="100">
        <f>I280/3</f>
        <v>5555.555556</v>
      </c>
      <c r="Z280" s="100">
        <v>0.0</v>
      </c>
      <c r="AA280" s="100">
        <v>0.0</v>
      </c>
      <c r="AB280" s="29">
        <v>0.0</v>
      </c>
      <c r="AC280" s="29">
        <v>0.0</v>
      </c>
      <c r="AD280" s="29">
        <v>0.0</v>
      </c>
      <c r="AE280" s="29">
        <v>0.0</v>
      </c>
      <c r="AF280" s="29">
        <v>0.0</v>
      </c>
      <c r="AG280" s="29">
        <v>0.0</v>
      </c>
      <c r="AH280" s="29">
        <v>0.0</v>
      </c>
      <c r="AI280" s="30">
        <f>J280/3</f>
        <v>308641.9753</v>
      </c>
      <c r="AJ280" s="30">
        <f>J280/3</f>
        <v>308641.9753</v>
      </c>
      <c r="AK280" s="30">
        <f>J280/3</f>
        <v>308641.9753</v>
      </c>
      <c r="AL280" s="29">
        <v>0.0</v>
      </c>
      <c r="AM280" s="29">
        <v>0.0</v>
      </c>
      <c r="AN280" s="29">
        <v>0.0</v>
      </c>
      <c r="AO280" s="29">
        <v>0.0</v>
      </c>
      <c r="AP280" s="29">
        <v>0.0</v>
      </c>
      <c r="AQ280" s="29">
        <v>0.0</v>
      </c>
      <c r="AR280" s="29">
        <v>0.0</v>
      </c>
      <c r="AS280" s="29">
        <v>0.0</v>
      </c>
      <c r="AT280" s="29">
        <v>0.0</v>
      </c>
      <c r="AU280" s="30">
        <f>L280/3</f>
        <v>617.2839506</v>
      </c>
      <c r="AV280" s="30">
        <f>L280/3</f>
        <v>617.2839506</v>
      </c>
      <c r="AW280" s="30">
        <f>L280/3</f>
        <v>617.2839506</v>
      </c>
      <c r="AX280" s="29">
        <v>0.0</v>
      </c>
      <c r="AY280" s="29">
        <v>0.0</v>
      </c>
      <c r="AZ280" s="3"/>
      <c r="BA280" s="3"/>
    </row>
    <row r="281">
      <c r="D281" s="127" t="s">
        <v>262</v>
      </c>
      <c r="E281" s="4" t="s">
        <v>30</v>
      </c>
      <c r="F281" s="97" t="s">
        <v>238</v>
      </c>
      <c r="G281" s="72"/>
      <c r="H281" s="72" t="s">
        <v>267</v>
      </c>
      <c r="I281" s="71">
        <v>0.0</v>
      </c>
      <c r="J281" s="72">
        <v>0.0</v>
      </c>
      <c r="K281" s="72">
        <v>0.0</v>
      </c>
      <c r="L281" s="72">
        <v>0.0</v>
      </c>
      <c r="M281" s="99">
        <v>0.0</v>
      </c>
      <c r="N281" s="23">
        <v>0.75</v>
      </c>
      <c r="O281" s="24">
        <v>0.0</v>
      </c>
      <c r="P281" s="100">
        <v>0.0</v>
      </c>
      <c r="Q281" s="100">
        <v>0.0</v>
      </c>
      <c r="R281" s="100">
        <v>0.0</v>
      </c>
      <c r="S281" s="100">
        <v>0.0</v>
      </c>
      <c r="T281" s="100">
        <v>0.0</v>
      </c>
      <c r="U281" s="100">
        <v>0.0</v>
      </c>
      <c r="V281" s="100">
        <v>0.0</v>
      </c>
      <c r="W281" s="100">
        <v>0.0</v>
      </c>
      <c r="X281" s="100">
        <v>0.0</v>
      </c>
      <c r="Y281" s="100">
        <v>0.0</v>
      </c>
      <c r="Z281" s="100">
        <v>0.0</v>
      </c>
      <c r="AA281" s="100">
        <v>0.0</v>
      </c>
      <c r="AB281" s="29">
        <v>0.0</v>
      </c>
      <c r="AC281" s="29">
        <v>0.0</v>
      </c>
      <c r="AD281" s="29">
        <v>0.0</v>
      </c>
      <c r="AE281" s="29">
        <v>0.0</v>
      </c>
      <c r="AF281" s="29">
        <v>0.0</v>
      </c>
      <c r="AG281" s="29">
        <v>0.0</v>
      </c>
      <c r="AH281" s="29">
        <v>0.0</v>
      </c>
      <c r="AI281" s="29">
        <v>0.0</v>
      </c>
      <c r="AJ281" s="29">
        <v>0.0</v>
      </c>
      <c r="AK281" s="29">
        <v>0.0</v>
      </c>
      <c r="AL281" s="29">
        <v>0.0</v>
      </c>
      <c r="AM281" s="29">
        <v>0.0</v>
      </c>
      <c r="AN281" s="29">
        <v>0.0</v>
      </c>
      <c r="AO281" s="29">
        <v>0.0</v>
      </c>
      <c r="AP281" s="29">
        <v>0.0</v>
      </c>
      <c r="AQ281" s="29">
        <v>0.0</v>
      </c>
      <c r="AR281" s="29">
        <v>0.0</v>
      </c>
      <c r="AS281" s="29">
        <v>0.0</v>
      </c>
      <c r="AT281" s="29">
        <v>0.0</v>
      </c>
      <c r="AU281" s="29">
        <v>0.0</v>
      </c>
      <c r="AV281" s="29">
        <v>0.0</v>
      </c>
      <c r="AW281" s="29">
        <v>0.0</v>
      </c>
      <c r="AX281" s="29">
        <v>0.0</v>
      </c>
      <c r="AY281" s="29">
        <v>0.0</v>
      </c>
      <c r="AZ281" s="3"/>
      <c r="BA281" s="3"/>
    </row>
    <row r="282">
      <c r="D282" s="127" t="s">
        <v>262</v>
      </c>
      <c r="E282" s="4" t="s">
        <v>30</v>
      </c>
      <c r="F282" s="4" t="s">
        <v>240</v>
      </c>
      <c r="G282" s="72"/>
      <c r="H282" s="72" t="s">
        <v>267</v>
      </c>
      <c r="I282" s="71">
        <v>0.0</v>
      </c>
      <c r="J282" s="72">
        <v>0.0</v>
      </c>
      <c r="K282" s="72">
        <v>0.0</v>
      </c>
      <c r="L282" s="72">
        <v>0.0</v>
      </c>
      <c r="M282" s="99">
        <v>0.0</v>
      </c>
      <c r="N282" s="23">
        <v>0.75</v>
      </c>
      <c r="O282" s="24">
        <f t="shared" ref="O282:O285" si="349">O281</f>
        <v>0</v>
      </c>
      <c r="P282" s="100">
        <v>0.0</v>
      </c>
      <c r="Q282" s="100">
        <v>0.0</v>
      </c>
      <c r="R282" s="100">
        <v>0.0</v>
      </c>
      <c r="S282" s="100">
        <v>0.0</v>
      </c>
      <c r="T282" s="100">
        <v>0.0</v>
      </c>
      <c r="U282" s="100">
        <v>0.0</v>
      </c>
      <c r="V282" s="100">
        <v>0.0</v>
      </c>
      <c r="W282" s="100">
        <v>0.0</v>
      </c>
      <c r="X282" s="100">
        <v>0.0</v>
      </c>
      <c r="Y282" s="100">
        <v>0.0</v>
      </c>
      <c r="Z282" s="100">
        <v>0.0</v>
      </c>
      <c r="AA282" s="100">
        <v>0.0</v>
      </c>
      <c r="AB282" s="29">
        <v>0.0</v>
      </c>
      <c r="AC282" s="29">
        <v>0.0</v>
      </c>
      <c r="AD282" s="29">
        <v>0.0</v>
      </c>
      <c r="AE282" s="29">
        <v>0.0</v>
      </c>
      <c r="AF282" s="29">
        <v>0.0</v>
      </c>
      <c r="AG282" s="29">
        <v>0.0</v>
      </c>
      <c r="AH282" s="29">
        <v>0.0</v>
      </c>
      <c r="AI282" s="29">
        <v>0.0</v>
      </c>
      <c r="AJ282" s="29">
        <v>0.0</v>
      </c>
      <c r="AK282" s="29">
        <v>0.0</v>
      </c>
      <c r="AL282" s="29">
        <v>0.0</v>
      </c>
      <c r="AM282" s="29">
        <v>0.0</v>
      </c>
      <c r="AN282" s="29">
        <v>0.0</v>
      </c>
      <c r="AO282" s="29">
        <v>0.0</v>
      </c>
      <c r="AP282" s="29">
        <v>0.0</v>
      </c>
      <c r="AQ282" s="29">
        <v>0.0</v>
      </c>
      <c r="AR282" s="29">
        <v>0.0</v>
      </c>
      <c r="AS282" s="29">
        <v>0.0</v>
      </c>
      <c r="AT282" s="29">
        <v>0.0</v>
      </c>
      <c r="AU282" s="29">
        <v>0.0</v>
      </c>
      <c r="AV282" s="29">
        <v>0.0</v>
      </c>
      <c r="AW282" s="29">
        <v>0.0</v>
      </c>
      <c r="AX282" s="29">
        <v>0.0</v>
      </c>
      <c r="AY282" s="29">
        <v>0.0</v>
      </c>
      <c r="AZ282" s="3"/>
      <c r="BA282" s="3"/>
    </row>
    <row r="283">
      <c r="C283" s="50" t="s">
        <v>120</v>
      </c>
      <c r="D283" s="127" t="s">
        <v>262</v>
      </c>
      <c r="E283" s="4" t="s">
        <v>30</v>
      </c>
      <c r="F283" s="97" t="s">
        <v>242</v>
      </c>
      <c r="G283" s="72"/>
      <c r="H283" s="72" t="s">
        <v>267</v>
      </c>
      <c r="I283" s="71">
        <v>0.0</v>
      </c>
      <c r="J283" s="72">
        <v>0.0</v>
      </c>
      <c r="K283" s="72">
        <v>0.0</v>
      </c>
      <c r="L283" s="72">
        <v>0.0</v>
      </c>
      <c r="M283" s="99">
        <v>0.0</v>
      </c>
      <c r="N283" s="23">
        <v>0.75</v>
      </c>
      <c r="O283" s="24">
        <f t="shared" si="349"/>
        <v>0</v>
      </c>
      <c r="P283" s="100">
        <v>0.0</v>
      </c>
      <c r="Q283" s="100">
        <v>0.0</v>
      </c>
      <c r="R283" s="100">
        <v>0.0</v>
      </c>
      <c r="S283" s="100">
        <v>0.0</v>
      </c>
      <c r="T283" s="100">
        <v>0.0</v>
      </c>
      <c r="U283" s="100">
        <v>0.0</v>
      </c>
      <c r="V283" s="100">
        <v>0.0</v>
      </c>
      <c r="W283" s="100">
        <v>0.0</v>
      </c>
      <c r="X283" s="100">
        <v>0.0</v>
      </c>
      <c r="Y283" s="100">
        <v>0.0</v>
      </c>
      <c r="Z283" s="100">
        <v>0.0</v>
      </c>
      <c r="AA283" s="100">
        <v>0.0</v>
      </c>
      <c r="AB283" s="29">
        <v>0.0</v>
      </c>
      <c r="AC283" s="29">
        <v>0.0</v>
      </c>
      <c r="AD283" s="29">
        <v>0.0</v>
      </c>
      <c r="AE283" s="29">
        <v>0.0</v>
      </c>
      <c r="AF283" s="29">
        <v>0.0</v>
      </c>
      <c r="AG283" s="29">
        <v>0.0</v>
      </c>
      <c r="AH283" s="29">
        <v>0.0</v>
      </c>
      <c r="AI283" s="29">
        <v>0.0</v>
      </c>
      <c r="AJ283" s="29">
        <v>0.0</v>
      </c>
      <c r="AK283" s="29">
        <v>0.0</v>
      </c>
      <c r="AL283" s="29">
        <v>0.0</v>
      </c>
      <c r="AM283" s="29">
        <v>0.0</v>
      </c>
      <c r="AN283" s="29">
        <v>0.0</v>
      </c>
      <c r="AO283" s="29">
        <v>0.0</v>
      </c>
      <c r="AP283" s="29">
        <v>0.0</v>
      </c>
      <c r="AQ283" s="29">
        <v>0.0</v>
      </c>
      <c r="AR283" s="29">
        <v>0.0</v>
      </c>
      <c r="AS283" s="29">
        <v>0.0</v>
      </c>
      <c r="AT283" s="29">
        <v>0.0</v>
      </c>
      <c r="AU283" s="29">
        <v>0.0</v>
      </c>
      <c r="AV283" s="29">
        <v>0.0</v>
      </c>
      <c r="AW283" s="29">
        <v>0.0</v>
      </c>
      <c r="AX283" s="29">
        <v>0.0</v>
      </c>
      <c r="AY283" s="29">
        <v>0.0</v>
      </c>
      <c r="AZ283" s="45"/>
      <c r="BA283" s="3"/>
    </row>
    <row r="284">
      <c r="C284" s="50" t="s">
        <v>120</v>
      </c>
      <c r="D284" s="127" t="s">
        <v>262</v>
      </c>
      <c r="E284" s="4" t="s">
        <v>30</v>
      </c>
      <c r="F284" s="97" t="s">
        <v>157</v>
      </c>
      <c r="G284" s="72"/>
      <c r="H284" s="72" t="s">
        <v>267</v>
      </c>
      <c r="I284" s="71">
        <v>0.0</v>
      </c>
      <c r="J284" s="72">
        <v>0.0</v>
      </c>
      <c r="K284" s="104">
        <v>0.0</v>
      </c>
      <c r="L284" s="72">
        <v>0.0</v>
      </c>
      <c r="M284" s="99">
        <v>0.0</v>
      </c>
      <c r="N284" s="23">
        <v>0.75</v>
      </c>
      <c r="O284" s="24">
        <f t="shared" si="349"/>
        <v>0</v>
      </c>
      <c r="P284" s="100">
        <v>0.0</v>
      </c>
      <c r="Q284" s="100">
        <v>0.0</v>
      </c>
      <c r="R284" s="100">
        <v>0.0</v>
      </c>
      <c r="S284" s="100">
        <v>0.0</v>
      </c>
      <c r="T284" s="100">
        <v>0.0</v>
      </c>
      <c r="U284" s="100">
        <v>0.0</v>
      </c>
      <c r="V284" s="100">
        <v>0.0</v>
      </c>
      <c r="W284" s="100">
        <v>0.0</v>
      </c>
      <c r="X284" s="100">
        <v>0.0</v>
      </c>
      <c r="Y284" s="100">
        <v>0.0</v>
      </c>
      <c r="Z284" s="100">
        <v>0.0</v>
      </c>
      <c r="AA284" s="100">
        <v>0.0</v>
      </c>
      <c r="AB284" s="29">
        <v>0.0</v>
      </c>
      <c r="AC284" s="29">
        <v>0.0</v>
      </c>
      <c r="AD284" s="29">
        <v>0.0</v>
      </c>
      <c r="AE284" s="29">
        <v>0.0</v>
      </c>
      <c r="AF284" s="29">
        <v>0.0</v>
      </c>
      <c r="AG284" s="29">
        <v>0.0</v>
      </c>
      <c r="AH284" s="29">
        <v>0.0</v>
      </c>
      <c r="AI284" s="29">
        <v>0.0</v>
      </c>
      <c r="AJ284" s="29">
        <v>0.0</v>
      </c>
      <c r="AK284" s="29">
        <v>0.0</v>
      </c>
      <c r="AL284" s="29">
        <v>0.0</v>
      </c>
      <c r="AM284" s="29">
        <v>0.0</v>
      </c>
      <c r="AN284" s="29">
        <v>0.0</v>
      </c>
      <c r="AO284" s="29">
        <v>0.0</v>
      </c>
      <c r="AP284" s="29">
        <v>0.0</v>
      </c>
      <c r="AQ284" s="29">
        <v>0.0</v>
      </c>
      <c r="AR284" s="29">
        <v>0.0</v>
      </c>
      <c r="AS284" s="29">
        <v>0.0</v>
      </c>
      <c r="AT284" s="29">
        <v>0.0</v>
      </c>
      <c r="AU284" s="29">
        <v>0.0</v>
      </c>
      <c r="AV284" s="29">
        <v>0.0</v>
      </c>
      <c r="AW284" s="29">
        <v>0.0</v>
      </c>
      <c r="AX284" s="29">
        <v>0.0</v>
      </c>
      <c r="AY284" s="29">
        <v>0.0</v>
      </c>
      <c r="AZ284" s="3"/>
      <c r="BA284" s="3"/>
    </row>
    <row r="285">
      <c r="C285" s="50" t="s">
        <v>120</v>
      </c>
      <c r="D285" s="127" t="s">
        <v>262</v>
      </c>
      <c r="E285" s="4" t="s">
        <v>30</v>
      </c>
      <c r="F285" s="97" t="s">
        <v>159</v>
      </c>
      <c r="G285" s="72"/>
      <c r="H285" s="72" t="s">
        <v>267</v>
      </c>
      <c r="I285" s="71">
        <v>0.0</v>
      </c>
      <c r="J285" s="72">
        <v>0.0</v>
      </c>
      <c r="K285" s="72">
        <v>0.0</v>
      </c>
      <c r="L285" s="72">
        <v>0.0</v>
      </c>
      <c r="M285" s="116">
        <v>0.0</v>
      </c>
      <c r="N285" s="23">
        <v>0.75</v>
      </c>
      <c r="O285" s="24">
        <f t="shared" si="349"/>
        <v>0</v>
      </c>
      <c r="P285" s="119">
        <v>0.0</v>
      </c>
      <c r="Q285" s="119">
        <v>0.0</v>
      </c>
      <c r="R285" s="119">
        <v>0.0</v>
      </c>
      <c r="S285" s="119">
        <v>0.0</v>
      </c>
      <c r="T285" s="119">
        <v>0.0</v>
      </c>
      <c r="U285" s="119">
        <v>0.0</v>
      </c>
      <c r="V285" s="119">
        <v>0.0</v>
      </c>
      <c r="W285" s="119">
        <v>0.0</v>
      </c>
      <c r="X285" s="119">
        <v>0.0</v>
      </c>
      <c r="Y285" s="119">
        <v>0.0</v>
      </c>
      <c r="Z285" s="119">
        <v>0.0</v>
      </c>
      <c r="AA285" s="119">
        <v>0.0</v>
      </c>
      <c r="AB285" s="120">
        <v>0.0</v>
      </c>
      <c r="AC285" s="120">
        <v>0.0</v>
      </c>
      <c r="AD285" s="120">
        <v>0.0</v>
      </c>
      <c r="AE285" s="120">
        <v>0.0</v>
      </c>
      <c r="AF285" s="120">
        <v>0.0</v>
      </c>
      <c r="AG285" s="120">
        <v>0.0</v>
      </c>
      <c r="AH285" s="120">
        <v>0.0</v>
      </c>
      <c r="AI285" s="29">
        <v>0.0</v>
      </c>
      <c r="AJ285" s="29">
        <v>0.0</v>
      </c>
      <c r="AK285" s="29">
        <v>0.0</v>
      </c>
      <c r="AL285" s="120">
        <v>0.0</v>
      </c>
      <c r="AM285" s="120">
        <v>0.0</v>
      </c>
      <c r="AN285" s="120">
        <v>0.0</v>
      </c>
      <c r="AO285" s="120">
        <v>0.0</v>
      </c>
      <c r="AP285" s="120">
        <v>0.0</v>
      </c>
      <c r="AQ285" s="120">
        <v>0.0</v>
      </c>
      <c r="AR285" s="120">
        <v>0.0</v>
      </c>
      <c r="AS285" s="120">
        <v>0.0</v>
      </c>
      <c r="AT285" s="120">
        <v>0.0</v>
      </c>
      <c r="AU285" s="120">
        <v>0.0</v>
      </c>
      <c r="AV285" s="120">
        <v>0.0</v>
      </c>
      <c r="AW285" s="120">
        <v>0.0</v>
      </c>
      <c r="AX285" s="120">
        <v>0.0</v>
      </c>
      <c r="AY285" s="120">
        <v>0.0</v>
      </c>
      <c r="AZ285" s="3"/>
      <c r="BA285" s="3"/>
    </row>
    <row r="286">
      <c r="C286" s="35" t="s">
        <v>49</v>
      </c>
      <c r="D286" s="36"/>
      <c r="E286" s="36"/>
      <c r="F286" s="36"/>
      <c r="G286" s="37"/>
      <c r="H286" s="36"/>
      <c r="I286" s="36"/>
      <c r="J286" s="36"/>
      <c r="K286" s="40"/>
      <c r="L286" s="36"/>
      <c r="M286" s="36"/>
      <c r="N286" s="41"/>
      <c r="O286" s="36"/>
      <c r="P286" s="42"/>
      <c r="Q286" s="42"/>
      <c r="R286" s="42"/>
      <c r="S286" s="42"/>
      <c r="T286" s="42"/>
      <c r="U286" s="42"/>
      <c r="V286" s="42"/>
      <c r="W286" s="42"/>
      <c r="X286" s="42"/>
      <c r="Y286" s="42"/>
      <c r="Z286" s="42"/>
      <c r="AA286" s="42"/>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5"/>
      <c r="BA286" s="3"/>
    </row>
    <row r="287">
      <c r="G287" s="1"/>
      <c r="J287" s="32">
        <f>SUM(J211:J286)</f>
        <v>15570175.44</v>
      </c>
      <c r="K287" s="2"/>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row>
    <row r="288">
      <c r="B288" s="10" t="s">
        <v>4</v>
      </c>
      <c r="C288" s="10" t="s">
        <v>5</v>
      </c>
      <c r="D288" s="10" t="s">
        <v>6</v>
      </c>
      <c r="E288" s="10" t="s">
        <v>7</v>
      </c>
      <c r="F288" s="10" t="s">
        <v>8</v>
      </c>
      <c r="G288" s="11" t="s">
        <v>9</v>
      </c>
      <c r="H288" s="10" t="s">
        <v>10</v>
      </c>
      <c r="I288" s="10" t="s">
        <v>11</v>
      </c>
      <c r="J288" s="10" t="s">
        <v>12</v>
      </c>
      <c r="K288" s="12" t="s">
        <v>13</v>
      </c>
      <c r="L288" s="10" t="s">
        <v>3</v>
      </c>
      <c r="M288" s="10" t="s">
        <v>14</v>
      </c>
      <c r="N288" s="10" t="s">
        <v>15</v>
      </c>
      <c r="O288" s="13" t="s">
        <v>16</v>
      </c>
      <c r="P288" s="14" t="s">
        <v>17</v>
      </c>
      <c r="Q288" s="14" t="s">
        <v>18</v>
      </c>
      <c r="R288" s="14" t="s">
        <v>19</v>
      </c>
      <c r="S288" s="14" t="s">
        <v>20</v>
      </c>
      <c r="T288" s="14" t="s">
        <v>21</v>
      </c>
      <c r="U288" s="14" t="s">
        <v>22</v>
      </c>
      <c r="V288" s="14" t="s">
        <v>23</v>
      </c>
      <c r="W288" s="14" t="s">
        <v>24</v>
      </c>
      <c r="X288" s="14" t="s">
        <v>25</v>
      </c>
      <c r="Y288" s="14" t="s">
        <v>26</v>
      </c>
      <c r="Z288" s="14" t="s">
        <v>27</v>
      </c>
      <c r="AA288" s="14" t="s">
        <v>28</v>
      </c>
      <c r="AB288" s="14" t="s">
        <v>17</v>
      </c>
      <c r="AC288" s="14" t="s">
        <v>18</v>
      </c>
      <c r="AD288" s="14" t="s">
        <v>19</v>
      </c>
      <c r="AE288" s="14" t="s">
        <v>20</v>
      </c>
      <c r="AF288" s="14" t="s">
        <v>21</v>
      </c>
      <c r="AG288" s="14" t="s">
        <v>22</v>
      </c>
      <c r="AH288" s="14" t="s">
        <v>23</v>
      </c>
      <c r="AI288" s="14" t="s">
        <v>24</v>
      </c>
      <c r="AJ288" s="14" t="s">
        <v>25</v>
      </c>
      <c r="AK288" s="14" t="s">
        <v>26</v>
      </c>
      <c r="AL288" s="14" t="s">
        <v>27</v>
      </c>
      <c r="AM288" s="14" t="s">
        <v>28</v>
      </c>
      <c r="AN288" s="14" t="s">
        <v>17</v>
      </c>
      <c r="AO288" s="14" t="s">
        <v>18</v>
      </c>
      <c r="AP288" s="14" t="s">
        <v>19</v>
      </c>
      <c r="AQ288" s="14" t="s">
        <v>20</v>
      </c>
      <c r="AR288" s="14" t="s">
        <v>21</v>
      </c>
      <c r="AS288" s="14" t="s">
        <v>22</v>
      </c>
      <c r="AT288" s="14" t="s">
        <v>23</v>
      </c>
      <c r="AU288" s="14" t="s">
        <v>24</v>
      </c>
      <c r="AV288" s="14" t="s">
        <v>25</v>
      </c>
      <c r="AW288" s="14" t="s">
        <v>26</v>
      </c>
      <c r="AX288" s="14" t="s">
        <v>27</v>
      </c>
      <c r="AY288" s="14" t="s">
        <v>28</v>
      </c>
      <c r="AZ288" s="3"/>
      <c r="BA288" s="3"/>
    </row>
    <row r="289">
      <c r="B289" s="16" t="s">
        <v>285</v>
      </c>
      <c r="C289" s="50" t="s">
        <v>286</v>
      </c>
      <c r="D289" s="72" t="s">
        <v>135</v>
      </c>
      <c r="E289" s="4" t="str">
        <f t="shared" ref="E289:E290" si="350">D289</f>
        <v>Contextual</v>
      </c>
      <c r="F289" s="106" t="s">
        <v>287</v>
      </c>
      <c r="G289" s="107" t="s">
        <v>288</v>
      </c>
      <c r="H289" s="72" t="str">
        <f t="shared" ref="H289:H290" si="351">G289</f>
        <v>Mobkoi_EMEATier1_Contextual_Display_AI &amp; Macro_Subtheme_Interscroller</v>
      </c>
      <c r="I289" s="63">
        <f>Mobkoi!R26</f>
        <v>31500</v>
      </c>
      <c r="J289" s="130">
        <f>Mobkoi!N26</f>
        <v>875000</v>
      </c>
      <c r="K289" s="98" t="str">
        <f>Nativo!I96</f>
        <v/>
      </c>
      <c r="L289" s="9" t="str">
        <f>Nativo!M96</f>
        <v/>
      </c>
      <c r="M289" s="99">
        <v>0.002</v>
      </c>
      <c r="N289" s="23">
        <v>0.75</v>
      </c>
      <c r="O289" s="24"/>
      <c r="P289" s="100">
        <v>0.0</v>
      </c>
      <c r="Q289" s="100">
        <v>0.0</v>
      </c>
      <c r="R289" s="100">
        <v>0.0</v>
      </c>
      <c r="S289" s="100">
        <f>I289*0.5</f>
        <v>15750</v>
      </c>
      <c r="T289" s="100">
        <f>I289*0.5</f>
        <v>15750</v>
      </c>
      <c r="U289" s="100">
        <v>0.0</v>
      </c>
      <c r="V289" s="100">
        <v>0.0</v>
      </c>
      <c r="W289" s="100">
        <v>0.0</v>
      </c>
      <c r="X289" s="100">
        <v>0.0</v>
      </c>
      <c r="Y289" s="100">
        <v>0.0</v>
      </c>
      <c r="Z289" s="100">
        <v>0.0</v>
      </c>
      <c r="AA289" s="100">
        <v>0.0</v>
      </c>
      <c r="AB289" s="29">
        <v>0.0</v>
      </c>
      <c r="AC289" s="29">
        <v>0.0</v>
      </c>
      <c r="AD289" s="29">
        <v>0.0</v>
      </c>
      <c r="AE289" s="29">
        <f>J289/2</f>
        <v>437500</v>
      </c>
      <c r="AF289" s="30">
        <f>J289/2</f>
        <v>437500</v>
      </c>
      <c r="AG289" s="29">
        <v>0.0</v>
      </c>
      <c r="AH289" s="29">
        <v>0.0</v>
      </c>
      <c r="AI289" s="29">
        <v>0.0</v>
      </c>
      <c r="AJ289" s="29">
        <v>0.0</v>
      </c>
      <c r="AK289" s="29">
        <v>0.0</v>
      </c>
      <c r="AL289" s="29">
        <v>0.0</v>
      </c>
      <c r="AM289" s="29">
        <v>0.0</v>
      </c>
      <c r="AN289" s="29">
        <v>0.0</v>
      </c>
      <c r="AO289" s="29">
        <v>0.0</v>
      </c>
      <c r="AP289" s="29">
        <v>0.0</v>
      </c>
      <c r="AQ289" s="29">
        <f>L289/2</f>
        <v>0</v>
      </c>
      <c r="AR289" s="30">
        <f>L289/2</f>
        <v>0</v>
      </c>
      <c r="AS289" s="29">
        <v>0.0</v>
      </c>
      <c r="AT289" s="29">
        <v>0.0</v>
      </c>
      <c r="AU289" s="29">
        <v>0.0</v>
      </c>
      <c r="AV289" s="29">
        <v>0.0</v>
      </c>
      <c r="AW289" s="29">
        <v>0.0</v>
      </c>
      <c r="AX289" s="29">
        <v>0.0</v>
      </c>
      <c r="AY289" s="29">
        <v>0.0</v>
      </c>
      <c r="AZ289" s="3"/>
      <c r="BA289" s="3"/>
    </row>
    <row r="290">
      <c r="A290" s="126"/>
      <c r="D290" s="114" t="s">
        <v>289</v>
      </c>
      <c r="E290" s="111" t="str">
        <f t="shared" si="350"/>
        <v>Behavioural</v>
      </c>
      <c r="F290" s="131" t="s">
        <v>287</v>
      </c>
      <c r="G290" s="132" t="s">
        <v>290</v>
      </c>
      <c r="H290" s="114" t="str">
        <f t="shared" si="351"/>
        <v>Mobkoi_EMEATier1_Audience_Display_AI &amp; Macro_Subtheme_Interscroller</v>
      </c>
      <c r="I290" s="115">
        <f>Mobkoi!R6</f>
        <v>31500</v>
      </c>
      <c r="J290" s="133">
        <f>Mobkoi!N6</f>
        <v>875000</v>
      </c>
      <c r="K290" s="114">
        <v>0.0</v>
      </c>
      <c r="L290" s="114">
        <v>0.0</v>
      </c>
      <c r="M290" s="116">
        <v>0.0</v>
      </c>
      <c r="N290" s="117">
        <v>0.75</v>
      </c>
      <c r="O290" s="118">
        <v>0.0</v>
      </c>
      <c r="P290" s="119">
        <v>0.0</v>
      </c>
      <c r="Q290" s="119">
        <v>0.0</v>
      </c>
      <c r="R290" s="119">
        <v>0.0</v>
      </c>
      <c r="S290" s="119">
        <v>0.0</v>
      </c>
      <c r="T290" s="119">
        <v>0.0</v>
      </c>
      <c r="U290" s="119">
        <v>0.0</v>
      </c>
      <c r="V290" s="119">
        <v>0.0</v>
      </c>
      <c r="W290" s="119">
        <v>0.0</v>
      </c>
      <c r="X290" s="119">
        <v>0.0</v>
      </c>
      <c r="Y290" s="119">
        <v>0.0</v>
      </c>
      <c r="Z290" s="119">
        <v>0.0</v>
      </c>
      <c r="AA290" s="119">
        <v>0.0</v>
      </c>
      <c r="AB290" s="120">
        <v>0.0</v>
      </c>
      <c r="AC290" s="120">
        <v>0.0</v>
      </c>
      <c r="AD290" s="120">
        <v>0.0</v>
      </c>
      <c r="AE290" s="120">
        <v>0.0</v>
      </c>
      <c r="AF290" s="120">
        <v>0.0</v>
      </c>
      <c r="AG290" s="120">
        <v>0.0</v>
      </c>
      <c r="AH290" s="120">
        <v>0.0</v>
      </c>
      <c r="AI290" s="120">
        <v>0.0</v>
      </c>
      <c r="AJ290" s="120">
        <v>0.0</v>
      </c>
      <c r="AK290" s="120">
        <v>0.0</v>
      </c>
      <c r="AL290" s="120">
        <v>0.0</v>
      </c>
      <c r="AM290" s="120">
        <v>0.0</v>
      </c>
      <c r="AN290" s="120">
        <v>0.0</v>
      </c>
      <c r="AO290" s="120">
        <v>0.0</v>
      </c>
      <c r="AP290" s="120">
        <v>0.0</v>
      </c>
      <c r="AQ290" s="120">
        <v>0.0</v>
      </c>
      <c r="AR290" s="120">
        <v>0.0</v>
      </c>
      <c r="AS290" s="120">
        <v>0.0</v>
      </c>
      <c r="AT290" s="120">
        <v>0.0</v>
      </c>
      <c r="AU290" s="120">
        <v>0.0</v>
      </c>
      <c r="AV290" s="120">
        <v>0.0</v>
      </c>
      <c r="AW290" s="120">
        <v>0.0</v>
      </c>
      <c r="AX290" s="120">
        <v>0.0</v>
      </c>
      <c r="AY290" s="120">
        <v>0.0</v>
      </c>
      <c r="AZ290" s="134"/>
      <c r="BA290" s="134"/>
    </row>
    <row r="291">
      <c r="C291" s="50" t="s">
        <v>233</v>
      </c>
      <c r="D291" s="72" t="s">
        <v>246</v>
      </c>
      <c r="E291" s="4" t="s">
        <v>30</v>
      </c>
      <c r="F291" s="106" t="s">
        <v>235</v>
      </c>
      <c r="G291" s="121" t="s">
        <v>247</v>
      </c>
      <c r="H291" s="72" t="s">
        <v>237</v>
      </c>
      <c r="I291" s="71" t="str">
        <f>Nativo!J98</f>
        <v/>
      </c>
      <c r="J291" s="9" t="str">
        <f>Nativo!G98</f>
        <v/>
      </c>
      <c r="K291" s="98" t="str">
        <f>Nativo!I98</f>
        <v/>
      </c>
      <c r="L291" s="9" t="str">
        <f>Nativo!M98</f>
        <v/>
      </c>
      <c r="M291" s="99">
        <v>0.002</v>
      </c>
      <c r="N291" s="23">
        <v>0.75</v>
      </c>
      <c r="O291" s="24"/>
      <c r="P291" s="100">
        <v>0.0</v>
      </c>
      <c r="Q291" s="100">
        <v>0.0</v>
      </c>
      <c r="R291" s="100">
        <v>0.0</v>
      </c>
      <c r="S291" s="100">
        <f>I291*0.5</f>
        <v>0</v>
      </c>
      <c r="T291" s="100">
        <f>I291*0.5</f>
        <v>0</v>
      </c>
      <c r="U291" s="100">
        <v>0.0</v>
      </c>
      <c r="V291" s="100">
        <v>0.0</v>
      </c>
      <c r="W291" s="100">
        <v>0.0</v>
      </c>
      <c r="X291" s="100">
        <v>0.0</v>
      </c>
      <c r="Y291" s="100">
        <v>0.0</v>
      </c>
      <c r="Z291" s="100">
        <v>0.0</v>
      </c>
      <c r="AA291" s="100">
        <v>0.0</v>
      </c>
      <c r="AB291" s="29">
        <v>0.0</v>
      </c>
      <c r="AC291" s="29">
        <v>0.0</v>
      </c>
      <c r="AD291" s="29">
        <v>0.0</v>
      </c>
      <c r="AE291" s="29">
        <f>J291/2</f>
        <v>0</v>
      </c>
      <c r="AF291" s="30">
        <f>J291/2</f>
        <v>0</v>
      </c>
      <c r="AG291" s="29">
        <v>0.0</v>
      </c>
      <c r="AH291" s="29">
        <v>0.0</v>
      </c>
      <c r="AI291" s="29">
        <v>0.0</v>
      </c>
      <c r="AJ291" s="29">
        <v>0.0</v>
      </c>
      <c r="AK291" s="29">
        <v>0.0</v>
      </c>
      <c r="AL291" s="29">
        <v>0.0</v>
      </c>
      <c r="AM291" s="29">
        <v>0.0</v>
      </c>
      <c r="AN291" s="29">
        <v>0.0</v>
      </c>
      <c r="AO291" s="29">
        <v>0.0</v>
      </c>
      <c r="AP291" s="29">
        <v>0.0</v>
      </c>
      <c r="AQ291" s="29">
        <f>L291/2</f>
        <v>0</v>
      </c>
      <c r="AR291" s="30">
        <f>L291/2</f>
        <v>0</v>
      </c>
      <c r="AS291" s="29">
        <v>0.0</v>
      </c>
      <c r="AT291" s="29">
        <v>0.0</v>
      </c>
      <c r="AU291" s="29">
        <v>0.0</v>
      </c>
      <c r="AV291" s="29">
        <v>0.0</v>
      </c>
      <c r="AW291" s="29">
        <v>0.0</v>
      </c>
      <c r="AX291" s="29">
        <v>0.0</v>
      </c>
      <c r="AY291" s="29">
        <v>0.0</v>
      </c>
      <c r="AZ291" s="3"/>
      <c r="BA291" s="3"/>
    </row>
    <row r="292">
      <c r="D292" s="72" t="s">
        <v>246</v>
      </c>
      <c r="E292" s="4" t="s">
        <v>30</v>
      </c>
      <c r="F292" s="97" t="s">
        <v>238</v>
      </c>
      <c r="G292" s="109" t="s">
        <v>248</v>
      </c>
      <c r="H292" s="72" t="s">
        <v>237</v>
      </c>
      <c r="I292" s="71">
        <v>0.0</v>
      </c>
      <c r="J292" s="72">
        <v>0.0</v>
      </c>
      <c r="K292" s="72">
        <v>0.0</v>
      </c>
      <c r="L292" s="72">
        <v>0.0</v>
      </c>
      <c r="M292" s="99">
        <v>0.0</v>
      </c>
      <c r="N292" s="23">
        <v>0.75</v>
      </c>
      <c r="O292" s="24">
        <v>0.0</v>
      </c>
      <c r="P292" s="100">
        <v>0.0</v>
      </c>
      <c r="Q292" s="100">
        <v>0.0</v>
      </c>
      <c r="R292" s="100">
        <v>0.0</v>
      </c>
      <c r="S292" s="100">
        <v>0.0</v>
      </c>
      <c r="T292" s="100">
        <v>0.0</v>
      </c>
      <c r="U292" s="100">
        <v>0.0</v>
      </c>
      <c r="V292" s="100">
        <v>0.0</v>
      </c>
      <c r="W292" s="100">
        <v>0.0</v>
      </c>
      <c r="X292" s="100">
        <v>0.0</v>
      </c>
      <c r="Y292" s="100">
        <v>0.0</v>
      </c>
      <c r="Z292" s="100">
        <v>0.0</v>
      </c>
      <c r="AA292" s="100">
        <v>0.0</v>
      </c>
      <c r="AB292" s="29">
        <v>0.0</v>
      </c>
      <c r="AC292" s="29">
        <v>0.0</v>
      </c>
      <c r="AD292" s="29">
        <v>0.0</v>
      </c>
      <c r="AE292" s="29">
        <v>0.0</v>
      </c>
      <c r="AF292" s="29">
        <v>0.0</v>
      </c>
      <c r="AG292" s="29">
        <v>0.0</v>
      </c>
      <c r="AH292" s="29">
        <v>0.0</v>
      </c>
      <c r="AI292" s="29">
        <v>0.0</v>
      </c>
      <c r="AJ292" s="29">
        <v>0.0</v>
      </c>
      <c r="AK292" s="29">
        <v>0.0</v>
      </c>
      <c r="AL292" s="29">
        <v>0.0</v>
      </c>
      <c r="AM292" s="29">
        <v>0.0</v>
      </c>
      <c r="AN292" s="29">
        <v>0.0</v>
      </c>
      <c r="AO292" s="29">
        <v>0.0</v>
      </c>
      <c r="AP292" s="29">
        <v>0.0</v>
      </c>
      <c r="AQ292" s="29">
        <v>0.0</v>
      </c>
      <c r="AR292" s="29">
        <v>0.0</v>
      </c>
      <c r="AS292" s="29">
        <v>0.0</v>
      </c>
      <c r="AT292" s="29">
        <v>0.0</v>
      </c>
      <c r="AU292" s="29">
        <v>0.0</v>
      </c>
      <c r="AV292" s="29">
        <v>0.0</v>
      </c>
      <c r="AW292" s="29">
        <v>0.0</v>
      </c>
      <c r="AX292" s="29">
        <v>0.0</v>
      </c>
      <c r="AY292" s="29">
        <v>0.0</v>
      </c>
      <c r="AZ292" s="3"/>
      <c r="BA292" s="3"/>
    </row>
    <row r="293">
      <c r="D293" s="72" t="s">
        <v>246</v>
      </c>
      <c r="E293" s="4" t="s">
        <v>30</v>
      </c>
      <c r="F293" s="4" t="s">
        <v>240</v>
      </c>
      <c r="G293" s="121" t="s">
        <v>249</v>
      </c>
      <c r="H293" s="72" t="s">
        <v>237</v>
      </c>
      <c r="I293" s="71">
        <v>0.0</v>
      </c>
      <c r="J293" s="72">
        <v>0.0</v>
      </c>
      <c r="K293" s="72">
        <v>0.0</v>
      </c>
      <c r="L293" s="72">
        <v>0.0</v>
      </c>
      <c r="M293" s="99">
        <v>0.0</v>
      </c>
      <c r="N293" s="23">
        <v>0.75</v>
      </c>
      <c r="O293" s="24">
        <f t="shared" ref="O293:O295" si="352">O292</f>
        <v>0</v>
      </c>
      <c r="P293" s="100">
        <v>0.0</v>
      </c>
      <c r="Q293" s="100">
        <v>0.0</v>
      </c>
      <c r="R293" s="100">
        <v>0.0</v>
      </c>
      <c r="S293" s="100">
        <v>0.0</v>
      </c>
      <c r="T293" s="100">
        <v>0.0</v>
      </c>
      <c r="U293" s="100">
        <v>0.0</v>
      </c>
      <c r="V293" s="100">
        <v>0.0</v>
      </c>
      <c r="W293" s="100">
        <v>0.0</v>
      </c>
      <c r="X293" s="100">
        <v>0.0</v>
      </c>
      <c r="Y293" s="100">
        <v>0.0</v>
      </c>
      <c r="Z293" s="100">
        <v>0.0</v>
      </c>
      <c r="AA293" s="100">
        <v>0.0</v>
      </c>
      <c r="AB293" s="29">
        <v>0.0</v>
      </c>
      <c r="AC293" s="29">
        <v>0.0</v>
      </c>
      <c r="AD293" s="29">
        <v>0.0</v>
      </c>
      <c r="AE293" s="29">
        <v>0.0</v>
      </c>
      <c r="AF293" s="29">
        <v>0.0</v>
      </c>
      <c r="AG293" s="29">
        <v>0.0</v>
      </c>
      <c r="AH293" s="29">
        <v>0.0</v>
      </c>
      <c r="AI293" s="29">
        <v>0.0</v>
      </c>
      <c r="AJ293" s="29">
        <v>0.0</v>
      </c>
      <c r="AK293" s="29">
        <v>0.0</v>
      </c>
      <c r="AL293" s="29">
        <v>0.0</v>
      </c>
      <c r="AM293" s="29">
        <v>0.0</v>
      </c>
      <c r="AN293" s="29">
        <v>0.0</v>
      </c>
      <c r="AO293" s="29">
        <v>0.0</v>
      </c>
      <c r="AP293" s="29">
        <v>0.0</v>
      </c>
      <c r="AQ293" s="29">
        <v>0.0</v>
      </c>
      <c r="AR293" s="29">
        <v>0.0</v>
      </c>
      <c r="AS293" s="29">
        <v>0.0</v>
      </c>
      <c r="AT293" s="29">
        <v>0.0</v>
      </c>
      <c r="AU293" s="29">
        <v>0.0</v>
      </c>
      <c r="AV293" s="29">
        <v>0.0</v>
      </c>
      <c r="AW293" s="29">
        <v>0.0</v>
      </c>
      <c r="AX293" s="29">
        <v>0.0</v>
      </c>
      <c r="AY293" s="29">
        <v>0.0</v>
      </c>
      <c r="AZ293" s="3"/>
      <c r="BA293" s="3"/>
    </row>
    <row r="294">
      <c r="C294" s="50" t="s">
        <v>120</v>
      </c>
      <c r="D294" s="72" t="s">
        <v>246</v>
      </c>
      <c r="E294" s="4" t="s">
        <v>30</v>
      </c>
      <c r="F294" s="97" t="s">
        <v>242</v>
      </c>
      <c r="G294" s="109" t="s">
        <v>250</v>
      </c>
      <c r="H294" s="72" t="s">
        <v>237</v>
      </c>
      <c r="I294" s="71">
        <v>0.0</v>
      </c>
      <c r="J294" s="72">
        <v>0.0</v>
      </c>
      <c r="K294" s="72">
        <v>0.0</v>
      </c>
      <c r="L294" s="72">
        <v>0.0</v>
      </c>
      <c r="M294" s="99">
        <v>0.0</v>
      </c>
      <c r="N294" s="23">
        <v>0.75</v>
      </c>
      <c r="O294" s="24">
        <f t="shared" si="352"/>
        <v>0</v>
      </c>
      <c r="P294" s="100">
        <v>0.0</v>
      </c>
      <c r="Q294" s="100">
        <v>0.0</v>
      </c>
      <c r="R294" s="100">
        <v>0.0</v>
      </c>
      <c r="S294" s="100">
        <v>0.0</v>
      </c>
      <c r="T294" s="100">
        <v>0.0</v>
      </c>
      <c r="U294" s="100">
        <v>0.0</v>
      </c>
      <c r="V294" s="100">
        <v>0.0</v>
      </c>
      <c r="W294" s="100">
        <v>0.0</v>
      </c>
      <c r="X294" s="100">
        <v>0.0</v>
      </c>
      <c r="Y294" s="100">
        <v>0.0</v>
      </c>
      <c r="Z294" s="100">
        <v>0.0</v>
      </c>
      <c r="AA294" s="100">
        <v>0.0</v>
      </c>
      <c r="AB294" s="29">
        <v>0.0</v>
      </c>
      <c r="AC294" s="29">
        <v>0.0</v>
      </c>
      <c r="AD294" s="29">
        <v>0.0</v>
      </c>
      <c r="AE294" s="29">
        <v>0.0</v>
      </c>
      <c r="AF294" s="29">
        <v>0.0</v>
      </c>
      <c r="AG294" s="29">
        <v>0.0</v>
      </c>
      <c r="AH294" s="29">
        <v>0.0</v>
      </c>
      <c r="AI294" s="29">
        <v>0.0</v>
      </c>
      <c r="AJ294" s="29">
        <v>0.0</v>
      </c>
      <c r="AK294" s="29">
        <v>0.0</v>
      </c>
      <c r="AL294" s="29">
        <v>0.0</v>
      </c>
      <c r="AM294" s="29">
        <v>0.0</v>
      </c>
      <c r="AN294" s="29">
        <v>0.0</v>
      </c>
      <c r="AO294" s="29">
        <v>0.0</v>
      </c>
      <c r="AP294" s="29">
        <v>0.0</v>
      </c>
      <c r="AQ294" s="29">
        <v>0.0</v>
      </c>
      <c r="AR294" s="29">
        <v>0.0</v>
      </c>
      <c r="AS294" s="29">
        <v>0.0</v>
      </c>
      <c r="AT294" s="29">
        <v>0.0</v>
      </c>
      <c r="AU294" s="29">
        <v>0.0</v>
      </c>
      <c r="AV294" s="29">
        <v>0.0</v>
      </c>
      <c r="AW294" s="29">
        <v>0.0</v>
      </c>
      <c r="AX294" s="29">
        <v>0.0</v>
      </c>
      <c r="AY294" s="29">
        <v>0.0</v>
      </c>
      <c r="AZ294" s="3"/>
      <c r="BA294" s="3"/>
    </row>
    <row r="295">
      <c r="C295" s="50" t="s">
        <v>120</v>
      </c>
      <c r="D295" s="72" t="s">
        <v>246</v>
      </c>
      <c r="E295" s="4" t="s">
        <v>30</v>
      </c>
      <c r="F295" s="97" t="s">
        <v>157</v>
      </c>
      <c r="G295" s="109" t="s">
        <v>251</v>
      </c>
      <c r="H295" s="72" t="s">
        <v>237</v>
      </c>
      <c r="I295" s="71">
        <v>0.0</v>
      </c>
      <c r="J295" s="72">
        <v>0.0</v>
      </c>
      <c r="K295" s="104">
        <v>0.0</v>
      </c>
      <c r="L295" s="72">
        <v>0.0</v>
      </c>
      <c r="M295" s="99">
        <v>0.0</v>
      </c>
      <c r="N295" s="23">
        <v>0.75</v>
      </c>
      <c r="O295" s="24">
        <f t="shared" si="352"/>
        <v>0</v>
      </c>
      <c r="P295" s="100">
        <v>0.0</v>
      </c>
      <c r="Q295" s="100">
        <v>0.0</v>
      </c>
      <c r="R295" s="100">
        <v>0.0</v>
      </c>
      <c r="S295" s="100">
        <v>0.0</v>
      </c>
      <c r="T295" s="100">
        <v>0.0</v>
      </c>
      <c r="U295" s="100">
        <v>0.0</v>
      </c>
      <c r="V295" s="100">
        <v>0.0</v>
      </c>
      <c r="W295" s="100">
        <v>0.0</v>
      </c>
      <c r="X295" s="100">
        <v>0.0</v>
      </c>
      <c r="Y295" s="100">
        <v>0.0</v>
      </c>
      <c r="Z295" s="100">
        <v>0.0</v>
      </c>
      <c r="AA295" s="100">
        <v>0.0</v>
      </c>
      <c r="AB295" s="29">
        <v>0.0</v>
      </c>
      <c r="AC295" s="29">
        <v>0.0</v>
      </c>
      <c r="AD295" s="29">
        <v>0.0</v>
      </c>
      <c r="AE295" s="29">
        <v>0.0</v>
      </c>
      <c r="AF295" s="29">
        <v>0.0</v>
      </c>
      <c r="AG295" s="29">
        <v>0.0</v>
      </c>
      <c r="AH295" s="29">
        <v>0.0</v>
      </c>
      <c r="AI295" s="29">
        <v>0.0</v>
      </c>
      <c r="AJ295" s="29">
        <v>0.0</v>
      </c>
      <c r="AK295" s="29">
        <v>0.0</v>
      </c>
      <c r="AL295" s="29">
        <v>0.0</v>
      </c>
      <c r="AM295" s="29">
        <v>0.0</v>
      </c>
      <c r="AN295" s="29">
        <v>0.0</v>
      </c>
      <c r="AO295" s="29">
        <v>0.0</v>
      </c>
      <c r="AP295" s="29">
        <v>0.0</v>
      </c>
      <c r="AQ295" s="29">
        <v>0.0</v>
      </c>
      <c r="AR295" s="29">
        <v>0.0</v>
      </c>
      <c r="AS295" s="29">
        <v>0.0</v>
      </c>
      <c r="AT295" s="29">
        <v>0.0</v>
      </c>
      <c r="AU295" s="29">
        <v>0.0</v>
      </c>
      <c r="AV295" s="29">
        <v>0.0</v>
      </c>
      <c r="AW295" s="29">
        <v>0.0</v>
      </c>
      <c r="AX295" s="29">
        <v>0.0</v>
      </c>
      <c r="AY295" s="29">
        <v>0.0</v>
      </c>
      <c r="AZ295" s="3"/>
      <c r="BA295" s="3"/>
    </row>
    <row r="296">
      <c r="C296" s="110" t="s">
        <v>120</v>
      </c>
      <c r="D296" s="72" t="s">
        <v>246</v>
      </c>
      <c r="E296" s="111" t="s">
        <v>30</v>
      </c>
      <c r="F296" s="112" t="s">
        <v>159</v>
      </c>
      <c r="G296" s="122" t="s">
        <v>252</v>
      </c>
      <c r="H296" s="114" t="s">
        <v>237</v>
      </c>
      <c r="I296" s="115">
        <v>0.0</v>
      </c>
      <c r="J296" s="114">
        <v>0.0</v>
      </c>
      <c r="K296" s="114">
        <v>0.0</v>
      </c>
      <c r="L296" s="114">
        <v>0.0</v>
      </c>
      <c r="M296" s="116">
        <v>0.0</v>
      </c>
      <c r="N296" s="117">
        <v>0.75</v>
      </c>
      <c r="O296" s="118">
        <v>0.0</v>
      </c>
      <c r="P296" s="119">
        <v>0.0</v>
      </c>
      <c r="Q296" s="119">
        <v>0.0</v>
      </c>
      <c r="R296" s="119">
        <v>0.0</v>
      </c>
      <c r="S296" s="119">
        <v>0.0</v>
      </c>
      <c r="T296" s="119">
        <v>0.0</v>
      </c>
      <c r="U296" s="119">
        <v>0.0</v>
      </c>
      <c r="V296" s="119">
        <v>0.0</v>
      </c>
      <c r="W296" s="119">
        <v>0.0</v>
      </c>
      <c r="X296" s="119">
        <v>0.0</v>
      </c>
      <c r="Y296" s="119">
        <v>0.0</v>
      </c>
      <c r="Z296" s="119">
        <v>0.0</v>
      </c>
      <c r="AA296" s="119">
        <v>0.0</v>
      </c>
      <c r="AB296" s="120">
        <v>0.0</v>
      </c>
      <c r="AC296" s="120">
        <v>0.0</v>
      </c>
      <c r="AD296" s="120">
        <v>0.0</v>
      </c>
      <c r="AE296" s="120">
        <v>0.0</v>
      </c>
      <c r="AF296" s="120">
        <v>0.0</v>
      </c>
      <c r="AG296" s="120">
        <v>0.0</v>
      </c>
      <c r="AH296" s="120">
        <v>0.0</v>
      </c>
      <c r="AI296" s="120">
        <v>0.0</v>
      </c>
      <c r="AJ296" s="120">
        <v>0.0</v>
      </c>
      <c r="AK296" s="120">
        <v>0.0</v>
      </c>
      <c r="AL296" s="120">
        <v>0.0</v>
      </c>
      <c r="AM296" s="120">
        <v>0.0</v>
      </c>
      <c r="AN296" s="120">
        <v>0.0</v>
      </c>
      <c r="AO296" s="120">
        <v>0.0</v>
      </c>
      <c r="AP296" s="120">
        <v>0.0</v>
      </c>
      <c r="AQ296" s="120">
        <v>0.0</v>
      </c>
      <c r="AR296" s="120">
        <v>0.0</v>
      </c>
      <c r="AS296" s="120">
        <v>0.0</v>
      </c>
      <c r="AT296" s="120">
        <v>0.0</v>
      </c>
      <c r="AU296" s="120">
        <v>0.0</v>
      </c>
      <c r="AV296" s="120">
        <v>0.0</v>
      </c>
      <c r="AW296" s="120">
        <v>0.0</v>
      </c>
      <c r="AX296" s="120">
        <v>0.0</v>
      </c>
      <c r="AY296" s="120">
        <v>0.0</v>
      </c>
      <c r="AZ296" s="3"/>
      <c r="BA296" s="3"/>
    </row>
    <row r="297">
      <c r="C297" s="50" t="s">
        <v>233</v>
      </c>
      <c r="D297" s="72" t="s">
        <v>253</v>
      </c>
      <c r="E297" s="4" t="s">
        <v>30</v>
      </c>
      <c r="F297" s="106" t="s">
        <v>235</v>
      </c>
      <c r="G297" s="123" t="s">
        <v>254</v>
      </c>
      <c r="H297" s="72" t="s">
        <v>237</v>
      </c>
      <c r="I297" s="63" t="str">
        <f>Nativo!J100</f>
        <v/>
      </c>
      <c r="J297" s="9" t="str">
        <f>Nativo!G100</f>
        <v/>
      </c>
      <c r="K297" s="98" t="str">
        <f>Nativo!I100</f>
        <v/>
      </c>
      <c r="L297" s="9" t="str">
        <f>Nativo!M100</f>
        <v/>
      </c>
      <c r="M297" s="99">
        <v>0.002</v>
      </c>
      <c r="N297" s="23">
        <v>0.75</v>
      </c>
      <c r="O297" s="24"/>
      <c r="P297" s="100">
        <v>0.0</v>
      </c>
      <c r="Q297" s="100">
        <v>0.0</v>
      </c>
      <c r="R297" s="100">
        <v>0.0</v>
      </c>
      <c r="S297" s="100">
        <f>I297*0.5</f>
        <v>0</v>
      </c>
      <c r="T297" s="100">
        <f>I297*0.5</f>
        <v>0</v>
      </c>
      <c r="U297" s="100">
        <v>0.0</v>
      </c>
      <c r="V297" s="100">
        <v>0.0</v>
      </c>
      <c r="W297" s="100">
        <v>0.0</v>
      </c>
      <c r="X297" s="100">
        <v>0.0</v>
      </c>
      <c r="Y297" s="100">
        <v>0.0</v>
      </c>
      <c r="Z297" s="100">
        <v>0.0</v>
      </c>
      <c r="AA297" s="100">
        <v>0.0</v>
      </c>
      <c r="AB297" s="29">
        <v>0.0</v>
      </c>
      <c r="AC297" s="29">
        <v>0.0</v>
      </c>
      <c r="AD297" s="29">
        <v>0.0</v>
      </c>
      <c r="AE297" s="29">
        <f>J297/2</f>
        <v>0</v>
      </c>
      <c r="AF297" s="30">
        <f>J297/2</f>
        <v>0</v>
      </c>
      <c r="AG297" s="29">
        <v>0.0</v>
      </c>
      <c r="AH297" s="29">
        <v>0.0</v>
      </c>
      <c r="AI297" s="29">
        <v>0.0</v>
      </c>
      <c r="AJ297" s="29">
        <v>0.0</v>
      </c>
      <c r="AK297" s="29">
        <v>0.0</v>
      </c>
      <c r="AL297" s="29">
        <v>0.0</v>
      </c>
      <c r="AM297" s="29">
        <v>0.0</v>
      </c>
      <c r="AN297" s="29">
        <v>0.0</v>
      </c>
      <c r="AO297" s="29">
        <v>0.0</v>
      </c>
      <c r="AP297" s="29">
        <v>0.0</v>
      </c>
      <c r="AQ297" s="29">
        <f>L297/2</f>
        <v>0</v>
      </c>
      <c r="AR297" s="30">
        <f>L297/2</f>
        <v>0</v>
      </c>
      <c r="AS297" s="29">
        <v>0.0</v>
      </c>
      <c r="AT297" s="29">
        <v>0.0</v>
      </c>
      <c r="AU297" s="29">
        <v>0.0</v>
      </c>
      <c r="AV297" s="29">
        <v>0.0</v>
      </c>
      <c r="AW297" s="29">
        <v>0.0</v>
      </c>
      <c r="AX297" s="29">
        <v>0.0</v>
      </c>
      <c r="AY297" s="29">
        <v>0.0</v>
      </c>
      <c r="AZ297" s="3"/>
      <c r="BA297" s="3"/>
    </row>
    <row r="298">
      <c r="D298" s="72" t="s">
        <v>253</v>
      </c>
      <c r="E298" s="4" t="s">
        <v>30</v>
      </c>
      <c r="F298" s="97" t="s">
        <v>238</v>
      </c>
      <c r="G298" s="124" t="s">
        <v>255</v>
      </c>
      <c r="H298" s="72" t="s">
        <v>237</v>
      </c>
      <c r="I298" s="71">
        <v>0.0</v>
      </c>
      <c r="J298" s="72">
        <v>0.0</v>
      </c>
      <c r="K298" s="72">
        <v>0.0</v>
      </c>
      <c r="L298" s="72">
        <v>0.0</v>
      </c>
      <c r="M298" s="99">
        <v>0.0</v>
      </c>
      <c r="N298" s="23">
        <v>0.75</v>
      </c>
      <c r="O298" s="24">
        <v>0.0</v>
      </c>
      <c r="P298" s="100">
        <v>0.0</v>
      </c>
      <c r="Q298" s="100">
        <v>0.0</v>
      </c>
      <c r="R298" s="100">
        <v>0.0</v>
      </c>
      <c r="S298" s="100">
        <v>0.0</v>
      </c>
      <c r="T298" s="100">
        <v>0.0</v>
      </c>
      <c r="U298" s="100">
        <v>0.0</v>
      </c>
      <c r="V298" s="100">
        <v>0.0</v>
      </c>
      <c r="W298" s="100">
        <v>0.0</v>
      </c>
      <c r="X298" s="100">
        <v>0.0</v>
      </c>
      <c r="Y298" s="100">
        <v>0.0</v>
      </c>
      <c r="Z298" s="100">
        <v>0.0</v>
      </c>
      <c r="AA298" s="100">
        <v>0.0</v>
      </c>
      <c r="AB298" s="29">
        <v>0.0</v>
      </c>
      <c r="AC298" s="29">
        <v>0.0</v>
      </c>
      <c r="AD298" s="29">
        <v>0.0</v>
      </c>
      <c r="AE298" s="29">
        <v>0.0</v>
      </c>
      <c r="AF298" s="29">
        <v>0.0</v>
      </c>
      <c r="AG298" s="29">
        <v>0.0</v>
      </c>
      <c r="AH298" s="29">
        <v>0.0</v>
      </c>
      <c r="AI298" s="29">
        <v>0.0</v>
      </c>
      <c r="AJ298" s="29">
        <v>0.0</v>
      </c>
      <c r="AK298" s="29">
        <v>0.0</v>
      </c>
      <c r="AL298" s="29">
        <v>0.0</v>
      </c>
      <c r="AM298" s="29">
        <v>0.0</v>
      </c>
      <c r="AN298" s="29">
        <v>0.0</v>
      </c>
      <c r="AO298" s="29">
        <v>0.0</v>
      </c>
      <c r="AP298" s="29">
        <v>0.0</v>
      </c>
      <c r="AQ298" s="29">
        <v>0.0</v>
      </c>
      <c r="AR298" s="29">
        <v>0.0</v>
      </c>
      <c r="AS298" s="29">
        <v>0.0</v>
      </c>
      <c r="AT298" s="29">
        <v>0.0</v>
      </c>
      <c r="AU298" s="29">
        <v>0.0</v>
      </c>
      <c r="AV298" s="29">
        <v>0.0</v>
      </c>
      <c r="AW298" s="29">
        <v>0.0</v>
      </c>
      <c r="AX298" s="29">
        <v>0.0</v>
      </c>
      <c r="AY298" s="29">
        <v>0.0</v>
      </c>
      <c r="AZ298" s="3"/>
      <c r="BA298" s="3"/>
    </row>
    <row r="299">
      <c r="D299" s="72" t="s">
        <v>253</v>
      </c>
      <c r="E299" s="4" t="s">
        <v>30</v>
      </c>
      <c r="F299" s="4" t="s">
        <v>240</v>
      </c>
      <c r="G299" s="123" t="s">
        <v>256</v>
      </c>
      <c r="H299" s="72" t="s">
        <v>237</v>
      </c>
      <c r="I299" s="71">
        <v>0.0</v>
      </c>
      <c r="J299" s="72">
        <v>0.0</v>
      </c>
      <c r="K299" s="72">
        <v>0.0</v>
      </c>
      <c r="L299" s="72">
        <v>0.0</v>
      </c>
      <c r="M299" s="99">
        <v>0.0</v>
      </c>
      <c r="N299" s="23">
        <v>0.75</v>
      </c>
      <c r="O299" s="24">
        <v>0.0</v>
      </c>
      <c r="P299" s="100">
        <v>0.0</v>
      </c>
      <c r="Q299" s="100">
        <v>0.0</v>
      </c>
      <c r="R299" s="100">
        <v>0.0</v>
      </c>
      <c r="S299" s="100">
        <v>0.0</v>
      </c>
      <c r="T299" s="100">
        <v>0.0</v>
      </c>
      <c r="U299" s="100">
        <v>0.0</v>
      </c>
      <c r="V299" s="100">
        <v>0.0</v>
      </c>
      <c r="W299" s="100">
        <v>0.0</v>
      </c>
      <c r="X299" s="100">
        <v>0.0</v>
      </c>
      <c r="Y299" s="100">
        <v>0.0</v>
      </c>
      <c r="Z299" s="100">
        <v>0.0</v>
      </c>
      <c r="AA299" s="100">
        <v>0.0</v>
      </c>
      <c r="AB299" s="29">
        <v>0.0</v>
      </c>
      <c r="AC299" s="29">
        <v>0.0</v>
      </c>
      <c r="AD299" s="29">
        <v>0.0</v>
      </c>
      <c r="AE299" s="29">
        <v>0.0</v>
      </c>
      <c r="AF299" s="29">
        <v>0.0</v>
      </c>
      <c r="AG299" s="29">
        <v>0.0</v>
      </c>
      <c r="AH299" s="29">
        <v>0.0</v>
      </c>
      <c r="AI299" s="29">
        <v>0.0</v>
      </c>
      <c r="AJ299" s="29">
        <v>0.0</v>
      </c>
      <c r="AK299" s="29">
        <v>0.0</v>
      </c>
      <c r="AL299" s="29">
        <v>0.0</v>
      </c>
      <c r="AM299" s="29">
        <v>0.0</v>
      </c>
      <c r="AN299" s="29">
        <v>0.0</v>
      </c>
      <c r="AO299" s="29">
        <v>0.0</v>
      </c>
      <c r="AP299" s="29">
        <v>0.0</v>
      </c>
      <c r="AQ299" s="29">
        <v>0.0</v>
      </c>
      <c r="AR299" s="29">
        <v>0.0</v>
      </c>
      <c r="AS299" s="29">
        <v>0.0</v>
      </c>
      <c r="AT299" s="29">
        <v>0.0</v>
      </c>
      <c r="AU299" s="29">
        <v>0.0</v>
      </c>
      <c r="AV299" s="29">
        <v>0.0</v>
      </c>
      <c r="AW299" s="29">
        <v>0.0</v>
      </c>
      <c r="AX299" s="29">
        <v>0.0</v>
      </c>
      <c r="AY299" s="29">
        <v>0.0</v>
      </c>
      <c r="AZ299" s="3"/>
      <c r="BA299" s="3"/>
    </row>
    <row r="300">
      <c r="C300" s="50" t="s">
        <v>120</v>
      </c>
      <c r="D300" s="72" t="s">
        <v>253</v>
      </c>
      <c r="E300" s="4" t="s">
        <v>30</v>
      </c>
      <c r="F300" s="97" t="s">
        <v>242</v>
      </c>
      <c r="G300" s="124" t="s">
        <v>257</v>
      </c>
      <c r="H300" s="72" t="s">
        <v>237</v>
      </c>
      <c r="I300" s="71">
        <v>0.0</v>
      </c>
      <c r="J300" s="72">
        <v>0.0</v>
      </c>
      <c r="K300" s="72">
        <v>0.0</v>
      </c>
      <c r="L300" s="72">
        <v>0.0</v>
      </c>
      <c r="M300" s="99">
        <v>0.0</v>
      </c>
      <c r="N300" s="23">
        <v>0.75</v>
      </c>
      <c r="O300" s="24">
        <v>0.0</v>
      </c>
      <c r="P300" s="100">
        <v>0.0</v>
      </c>
      <c r="Q300" s="100">
        <v>0.0</v>
      </c>
      <c r="R300" s="100">
        <v>0.0</v>
      </c>
      <c r="S300" s="100">
        <v>0.0</v>
      </c>
      <c r="T300" s="100">
        <v>0.0</v>
      </c>
      <c r="U300" s="100">
        <v>0.0</v>
      </c>
      <c r="V300" s="100">
        <v>0.0</v>
      </c>
      <c r="W300" s="100">
        <v>0.0</v>
      </c>
      <c r="X300" s="100">
        <v>0.0</v>
      </c>
      <c r="Y300" s="100">
        <v>0.0</v>
      </c>
      <c r="Z300" s="100">
        <v>0.0</v>
      </c>
      <c r="AA300" s="100">
        <v>0.0</v>
      </c>
      <c r="AB300" s="29">
        <v>0.0</v>
      </c>
      <c r="AC300" s="29">
        <v>0.0</v>
      </c>
      <c r="AD300" s="29">
        <v>0.0</v>
      </c>
      <c r="AE300" s="29">
        <v>0.0</v>
      </c>
      <c r="AF300" s="29">
        <v>0.0</v>
      </c>
      <c r="AG300" s="29">
        <v>0.0</v>
      </c>
      <c r="AH300" s="29">
        <v>0.0</v>
      </c>
      <c r="AI300" s="29">
        <v>0.0</v>
      </c>
      <c r="AJ300" s="29">
        <v>0.0</v>
      </c>
      <c r="AK300" s="29">
        <v>0.0</v>
      </c>
      <c r="AL300" s="29">
        <v>0.0</v>
      </c>
      <c r="AM300" s="29">
        <v>0.0</v>
      </c>
      <c r="AN300" s="29">
        <v>0.0</v>
      </c>
      <c r="AO300" s="29">
        <v>0.0</v>
      </c>
      <c r="AP300" s="29">
        <v>0.0</v>
      </c>
      <c r="AQ300" s="29">
        <v>0.0</v>
      </c>
      <c r="AR300" s="29">
        <v>0.0</v>
      </c>
      <c r="AS300" s="29">
        <v>0.0</v>
      </c>
      <c r="AT300" s="29">
        <v>0.0</v>
      </c>
      <c r="AU300" s="29">
        <v>0.0</v>
      </c>
      <c r="AV300" s="29">
        <v>0.0</v>
      </c>
      <c r="AW300" s="29">
        <v>0.0</v>
      </c>
      <c r="AX300" s="29">
        <v>0.0</v>
      </c>
      <c r="AY300" s="29">
        <v>0.0</v>
      </c>
      <c r="AZ300" s="3"/>
      <c r="BA300" s="3"/>
    </row>
    <row r="301">
      <c r="C301" s="50" t="s">
        <v>120</v>
      </c>
      <c r="D301" s="72" t="s">
        <v>253</v>
      </c>
      <c r="E301" s="4" t="s">
        <v>30</v>
      </c>
      <c r="F301" s="97" t="s">
        <v>157</v>
      </c>
      <c r="G301" s="124" t="s">
        <v>258</v>
      </c>
      <c r="H301" s="72" t="s">
        <v>237</v>
      </c>
      <c r="I301" s="71">
        <v>0.0</v>
      </c>
      <c r="J301" s="72">
        <v>0.0</v>
      </c>
      <c r="K301" s="104">
        <v>0.0</v>
      </c>
      <c r="L301" s="72">
        <v>0.0</v>
      </c>
      <c r="M301" s="99">
        <v>0.0</v>
      </c>
      <c r="N301" s="23">
        <v>0.75</v>
      </c>
      <c r="O301" s="24">
        <v>0.0</v>
      </c>
      <c r="P301" s="100">
        <v>0.0</v>
      </c>
      <c r="Q301" s="100">
        <v>0.0</v>
      </c>
      <c r="R301" s="100">
        <v>0.0</v>
      </c>
      <c r="S301" s="100">
        <v>0.0</v>
      </c>
      <c r="T301" s="100">
        <v>0.0</v>
      </c>
      <c r="U301" s="100">
        <v>0.0</v>
      </c>
      <c r="V301" s="100">
        <v>0.0</v>
      </c>
      <c r="W301" s="100">
        <v>0.0</v>
      </c>
      <c r="X301" s="100">
        <v>0.0</v>
      </c>
      <c r="Y301" s="100">
        <v>0.0</v>
      </c>
      <c r="Z301" s="100">
        <v>0.0</v>
      </c>
      <c r="AA301" s="100">
        <v>0.0</v>
      </c>
      <c r="AB301" s="29">
        <v>0.0</v>
      </c>
      <c r="AC301" s="29">
        <v>0.0</v>
      </c>
      <c r="AD301" s="29">
        <v>0.0</v>
      </c>
      <c r="AE301" s="29">
        <v>0.0</v>
      </c>
      <c r="AF301" s="29">
        <v>0.0</v>
      </c>
      <c r="AG301" s="29">
        <v>0.0</v>
      </c>
      <c r="AH301" s="29">
        <v>0.0</v>
      </c>
      <c r="AI301" s="29">
        <v>0.0</v>
      </c>
      <c r="AJ301" s="29">
        <v>0.0</v>
      </c>
      <c r="AK301" s="29">
        <v>0.0</v>
      </c>
      <c r="AL301" s="29">
        <v>0.0</v>
      </c>
      <c r="AM301" s="29">
        <v>0.0</v>
      </c>
      <c r="AN301" s="29">
        <v>0.0</v>
      </c>
      <c r="AO301" s="29">
        <v>0.0</v>
      </c>
      <c r="AP301" s="29">
        <v>0.0</v>
      </c>
      <c r="AQ301" s="29">
        <v>0.0</v>
      </c>
      <c r="AR301" s="29">
        <v>0.0</v>
      </c>
      <c r="AS301" s="29">
        <v>0.0</v>
      </c>
      <c r="AT301" s="29">
        <v>0.0</v>
      </c>
      <c r="AU301" s="29">
        <v>0.0</v>
      </c>
      <c r="AV301" s="29">
        <v>0.0</v>
      </c>
      <c r="AW301" s="29">
        <v>0.0</v>
      </c>
      <c r="AX301" s="29">
        <v>0.0</v>
      </c>
      <c r="AY301" s="29">
        <v>0.0</v>
      </c>
      <c r="AZ301" s="3"/>
      <c r="BA301" s="3"/>
    </row>
    <row r="302">
      <c r="C302" s="110" t="s">
        <v>120</v>
      </c>
      <c r="D302" s="72" t="s">
        <v>253</v>
      </c>
      <c r="E302" s="111" t="s">
        <v>30</v>
      </c>
      <c r="F302" s="112" t="s">
        <v>159</v>
      </c>
      <c r="G302" s="125" t="s">
        <v>259</v>
      </c>
      <c r="H302" s="114" t="s">
        <v>237</v>
      </c>
      <c r="I302" s="115">
        <v>0.0</v>
      </c>
      <c r="J302" s="114">
        <v>0.0</v>
      </c>
      <c r="K302" s="114">
        <v>0.0</v>
      </c>
      <c r="L302" s="114">
        <v>0.0</v>
      </c>
      <c r="M302" s="116">
        <v>0.0</v>
      </c>
      <c r="N302" s="117">
        <v>0.75</v>
      </c>
      <c r="O302" s="118">
        <v>0.0</v>
      </c>
      <c r="P302" s="119">
        <v>0.0</v>
      </c>
      <c r="Q302" s="119">
        <v>0.0</v>
      </c>
      <c r="R302" s="119">
        <v>0.0</v>
      </c>
      <c r="S302" s="119">
        <v>0.0</v>
      </c>
      <c r="T302" s="119">
        <v>0.0</v>
      </c>
      <c r="U302" s="119">
        <v>0.0</v>
      </c>
      <c r="V302" s="119">
        <v>0.0</v>
      </c>
      <c r="W302" s="119">
        <v>0.0</v>
      </c>
      <c r="X302" s="119">
        <v>0.0</v>
      </c>
      <c r="Y302" s="119">
        <v>0.0</v>
      </c>
      <c r="Z302" s="119">
        <v>0.0</v>
      </c>
      <c r="AA302" s="119">
        <v>0.0</v>
      </c>
      <c r="AB302" s="120">
        <v>0.0</v>
      </c>
      <c r="AC302" s="120">
        <v>0.0</v>
      </c>
      <c r="AD302" s="120">
        <v>0.0</v>
      </c>
      <c r="AE302" s="120">
        <v>0.0</v>
      </c>
      <c r="AF302" s="120">
        <v>0.0</v>
      </c>
      <c r="AG302" s="120">
        <v>0.0</v>
      </c>
      <c r="AH302" s="120">
        <v>0.0</v>
      </c>
      <c r="AI302" s="120">
        <v>0.0</v>
      </c>
      <c r="AJ302" s="120">
        <v>0.0</v>
      </c>
      <c r="AK302" s="120">
        <v>0.0</v>
      </c>
      <c r="AL302" s="120">
        <v>0.0</v>
      </c>
      <c r="AM302" s="120">
        <v>0.0</v>
      </c>
      <c r="AN302" s="120">
        <v>0.0</v>
      </c>
      <c r="AO302" s="120">
        <v>0.0</v>
      </c>
      <c r="AP302" s="120">
        <v>0.0</v>
      </c>
      <c r="AQ302" s="120">
        <v>0.0</v>
      </c>
      <c r="AR302" s="120">
        <v>0.0</v>
      </c>
      <c r="AS302" s="120">
        <v>0.0</v>
      </c>
      <c r="AT302" s="120">
        <v>0.0</v>
      </c>
      <c r="AU302" s="120">
        <v>0.0</v>
      </c>
      <c r="AV302" s="120">
        <v>0.0</v>
      </c>
      <c r="AW302" s="120">
        <v>0.0</v>
      </c>
      <c r="AX302" s="120">
        <v>0.0</v>
      </c>
      <c r="AY302" s="120">
        <v>0.0</v>
      </c>
      <c r="AZ302" s="3"/>
      <c r="BA302" s="3"/>
    </row>
    <row r="303">
      <c r="C303" s="50" t="s">
        <v>233</v>
      </c>
      <c r="D303" s="72" t="s">
        <v>260</v>
      </c>
      <c r="E303" s="4" t="s">
        <v>30</v>
      </c>
      <c r="F303" s="106" t="s">
        <v>235</v>
      </c>
      <c r="G303" s="61"/>
      <c r="H303" s="72" t="s">
        <v>237</v>
      </c>
      <c r="I303" s="63" t="str">
        <f>Nativo!J102</f>
        <v/>
      </c>
      <c r="J303" s="9" t="str">
        <f>Nativo!G102</f>
        <v/>
      </c>
      <c r="K303" s="98" t="str">
        <f>Nativo!I102</f>
        <v/>
      </c>
      <c r="L303" s="9" t="str">
        <f>Nativo!M102</f>
        <v/>
      </c>
      <c r="M303" s="99">
        <v>0.002</v>
      </c>
      <c r="N303" s="23">
        <v>0.75</v>
      </c>
      <c r="O303" s="24"/>
      <c r="P303" s="100">
        <v>0.0</v>
      </c>
      <c r="Q303" s="100">
        <v>0.0</v>
      </c>
      <c r="R303" s="100">
        <v>0.0</v>
      </c>
      <c r="S303" s="100">
        <v>0.0</v>
      </c>
      <c r="T303" s="100">
        <v>0.0</v>
      </c>
      <c r="U303" s="100">
        <v>0.0</v>
      </c>
      <c r="V303" s="100">
        <v>0.0</v>
      </c>
      <c r="W303" s="100">
        <f>I303/3</f>
        <v>0</v>
      </c>
      <c r="X303" s="100">
        <f>I303/3</f>
        <v>0</v>
      </c>
      <c r="Y303" s="100">
        <f>I303/3</f>
        <v>0</v>
      </c>
      <c r="Z303" s="100">
        <v>0.0</v>
      </c>
      <c r="AA303" s="100">
        <v>0.0</v>
      </c>
      <c r="AB303" s="29">
        <v>0.0</v>
      </c>
      <c r="AC303" s="29">
        <v>0.0</v>
      </c>
      <c r="AD303" s="29">
        <v>0.0</v>
      </c>
      <c r="AE303" s="29">
        <v>0.0</v>
      </c>
      <c r="AF303" s="29">
        <v>0.0</v>
      </c>
      <c r="AG303" s="29">
        <v>0.0</v>
      </c>
      <c r="AH303" s="29">
        <v>0.0</v>
      </c>
      <c r="AI303" s="30">
        <f>J303/3</f>
        <v>0</v>
      </c>
      <c r="AJ303" s="30">
        <f>J303/3</f>
        <v>0</v>
      </c>
      <c r="AK303" s="30">
        <f>J303/3</f>
        <v>0</v>
      </c>
      <c r="AL303" s="29">
        <v>0.0</v>
      </c>
      <c r="AM303" s="29">
        <v>0.0</v>
      </c>
      <c r="AN303" s="29">
        <v>0.0</v>
      </c>
      <c r="AO303" s="29">
        <v>0.0</v>
      </c>
      <c r="AP303" s="29">
        <v>0.0</v>
      </c>
      <c r="AQ303" s="29">
        <v>0.0</v>
      </c>
      <c r="AR303" s="29">
        <v>0.0</v>
      </c>
      <c r="AS303" s="29">
        <v>0.0</v>
      </c>
      <c r="AT303" s="29">
        <v>0.0</v>
      </c>
      <c r="AU303" s="30">
        <f>L303/3</f>
        <v>0</v>
      </c>
      <c r="AV303" s="30">
        <f>L303/3</f>
        <v>0</v>
      </c>
      <c r="AW303" s="30">
        <f>L303/3</f>
        <v>0</v>
      </c>
      <c r="AX303" s="29">
        <v>0.0</v>
      </c>
      <c r="AY303" s="29">
        <v>0.0</v>
      </c>
      <c r="AZ303" s="3"/>
      <c r="BA303" s="3"/>
    </row>
    <row r="304">
      <c r="D304" s="72" t="s">
        <v>260</v>
      </c>
      <c r="E304" s="4" t="s">
        <v>30</v>
      </c>
      <c r="F304" s="97" t="s">
        <v>238</v>
      </c>
      <c r="G304" s="61"/>
      <c r="H304" s="72" t="s">
        <v>237</v>
      </c>
      <c r="I304" s="71">
        <v>0.0</v>
      </c>
      <c r="J304" s="72">
        <v>0.0</v>
      </c>
      <c r="K304" s="72">
        <v>0.0</v>
      </c>
      <c r="L304" s="72">
        <v>0.0</v>
      </c>
      <c r="M304" s="99">
        <v>0.0</v>
      </c>
      <c r="N304" s="23">
        <v>0.75</v>
      </c>
      <c r="O304" s="24">
        <v>0.0</v>
      </c>
      <c r="P304" s="100">
        <v>0.0</v>
      </c>
      <c r="Q304" s="100">
        <v>0.0</v>
      </c>
      <c r="R304" s="100">
        <v>0.0</v>
      </c>
      <c r="S304" s="100">
        <v>0.0</v>
      </c>
      <c r="T304" s="100">
        <v>0.0</v>
      </c>
      <c r="U304" s="100">
        <v>0.0</v>
      </c>
      <c r="V304" s="100">
        <v>0.0</v>
      </c>
      <c r="W304" s="100">
        <v>0.0</v>
      </c>
      <c r="X304" s="100">
        <v>0.0</v>
      </c>
      <c r="Y304" s="100">
        <v>0.0</v>
      </c>
      <c r="Z304" s="100">
        <v>0.0</v>
      </c>
      <c r="AA304" s="100">
        <v>0.0</v>
      </c>
      <c r="AB304" s="29">
        <v>0.0</v>
      </c>
      <c r="AC304" s="29">
        <v>0.0</v>
      </c>
      <c r="AD304" s="29">
        <v>0.0</v>
      </c>
      <c r="AE304" s="29">
        <v>0.0</v>
      </c>
      <c r="AF304" s="29">
        <v>0.0</v>
      </c>
      <c r="AG304" s="29">
        <v>0.0</v>
      </c>
      <c r="AH304" s="29">
        <v>0.0</v>
      </c>
      <c r="AI304" s="29">
        <v>0.0</v>
      </c>
      <c r="AJ304" s="29">
        <v>0.0</v>
      </c>
      <c r="AK304" s="29">
        <v>0.0</v>
      </c>
      <c r="AL304" s="29">
        <v>0.0</v>
      </c>
      <c r="AM304" s="29">
        <v>0.0</v>
      </c>
      <c r="AN304" s="29">
        <v>0.0</v>
      </c>
      <c r="AO304" s="29">
        <v>0.0</v>
      </c>
      <c r="AP304" s="29">
        <v>0.0</v>
      </c>
      <c r="AQ304" s="29">
        <v>0.0</v>
      </c>
      <c r="AR304" s="29">
        <v>0.0</v>
      </c>
      <c r="AS304" s="29">
        <v>0.0</v>
      </c>
      <c r="AT304" s="29">
        <v>0.0</v>
      </c>
      <c r="AU304" s="29">
        <v>0.0</v>
      </c>
      <c r="AV304" s="29">
        <v>0.0</v>
      </c>
      <c r="AW304" s="29">
        <v>0.0</v>
      </c>
      <c r="AX304" s="29">
        <v>0.0</v>
      </c>
      <c r="AY304" s="29">
        <v>0.0</v>
      </c>
      <c r="AZ304" s="3"/>
      <c r="BA304" s="3"/>
    </row>
    <row r="305">
      <c r="D305" s="72" t="s">
        <v>260</v>
      </c>
      <c r="E305" s="4" t="s">
        <v>30</v>
      </c>
      <c r="F305" s="4" t="s">
        <v>240</v>
      </c>
      <c r="G305" s="61"/>
      <c r="H305" s="72" t="s">
        <v>237</v>
      </c>
      <c r="I305" s="71">
        <v>0.0</v>
      </c>
      <c r="J305" s="72">
        <v>0.0</v>
      </c>
      <c r="K305" s="72">
        <v>0.0</v>
      </c>
      <c r="L305" s="72">
        <v>0.0</v>
      </c>
      <c r="M305" s="99">
        <v>0.0</v>
      </c>
      <c r="N305" s="23">
        <v>0.75</v>
      </c>
      <c r="O305" s="24">
        <f t="shared" ref="O305:O307" si="353">O304</f>
        <v>0</v>
      </c>
      <c r="P305" s="100">
        <v>0.0</v>
      </c>
      <c r="Q305" s="100">
        <v>0.0</v>
      </c>
      <c r="R305" s="100">
        <v>0.0</v>
      </c>
      <c r="S305" s="100">
        <v>0.0</v>
      </c>
      <c r="T305" s="100">
        <v>0.0</v>
      </c>
      <c r="U305" s="100">
        <v>0.0</v>
      </c>
      <c r="V305" s="100">
        <v>0.0</v>
      </c>
      <c r="W305" s="100">
        <v>0.0</v>
      </c>
      <c r="X305" s="100">
        <v>0.0</v>
      </c>
      <c r="Y305" s="100">
        <v>0.0</v>
      </c>
      <c r="Z305" s="100">
        <v>0.0</v>
      </c>
      <c r="AA305" s="100">
        <v>0.0</v>
      </c>
      <c r="AB305" s="29">
        <v>0.0</v>
      </c>
      <c r="AC305" s="29">
        <v>0.0</v>
      </c>
      <c r="AD305" s="29">
        <v>0.0</v>
      </c>
      <c r="AE305" s="29">
        <v>0.0</v>
      </c>
      <c r="AF305" s="29">
        <v>0.0</v>
      </c>
      <c r="AG305" s="29">
        <v>0.0</v>
      </c>
      <c r="AH305" s="29">
        <v>0.0</v>
      </c>
      <c r="AI305" s="29">
        <v>0.0</v>
      </c>
      <c r="AJ305" s="29">
        <v>0.0</v>
      </c>
      <c r="AK305" s="29">
        <v>0.0</v>
      </c>
      <c r="AL305" s="29">
        <v>0.0</v>
      </c>
      <c r="AM305" s="29">
        <v>0.0</v>
      </c>
      <c r="AN305" s="29">
        <v>0.0</v>
      </c>
      <c r="AO305" s="29">
        <v>0.0</v>
      </c>
      <c r="AP305" s="29">
        <v>0.0</v>
      </c>
      <c r="AQ305" s="29">
        <v>0.0</v>
      </c>
      <c r="AR305" s="29">
        <v>0.0</v>
      </c>
      <c r="AS305" s="29">
        <v>0.0</v>
      </c>
      <c r="AT305" s="29">
        <v>0.0</v>
      </c>
      <c r="AU305" s="29">
        <v>0.0</v>
      </c>
      <c r="AV305" s="29">
        <v>0.0</v>
      </c>
      <c r="AW305" s="29">
        <v>0.0</v>
      </c>
      <c r="AX305" s="29">
        <v>0.0</v>
      </c>
      <c r="AY305" s="29">
        <v>0.0</v>
      </c>
      <c r="AZ305" s="3"/>
      <c r="BA305" s="3"/>
    </row>
    <row r="306">
      <c r="C306" s="50" t="s">
        <v>120</v>
      </c>
      <c r="D306" s="72" t="s">
        <v>260</v>
      </c>
      <c r="E306" s="4" t="s">
        <v>30</v>
      </c>
      <c r="F306" s="97" t="s">
        <v>242</v>
      </c>
      <c r="G306" s="61"/>
      <c r="H306" s="72" t="s">
        <v>237</v>
      </c>
      <c r="I306" s="71">
        <v>0.0</v>
      </c>
      <c r="J306" s="72">
        <v>0.0</v>
      </c>
      <c r="K306" s="72">
        <v>0.0</v>
      </c>
      <c r="L306" s="72">
        <v>0.0</v>
      </c>
      <c r="M306" s="99">
        <v>0.0</v>
      </c>
      <c r="N306" s="23">
        <v>0.75</v>
      </c>
      <c r="O306" s="24">
        <f t="shared" si="353"/>
        <v>0</v>
      </c>
      <c r="P306" s="100">
        <v>0.0</v>
      </c>
      <c r="Q306" s="100">
        <v>0.0</v>
      </c>
      <c r="R306" s="100">
        <v>0.0</v>
      </c>
      <c r="S306" s="100">
        <v>0.0</v>
      </c>
      <c r="T306" s="100">
        <v>0.0</v>
      </c>
      <c r="U306" s="100">
        <v>0.0</v>
      </c>
      <c r="V306" s="100">
        <v>0.0</v>
      </c>
      <c r="W306" s="100">
        <v>0.0</v>
      </c>
      <c r="X306" s="100">
        <v>0.0</v>
      </c>
      <c r="Y306" s="100">
        <v>0.0</v>
      </c>
      <c r="Z306" s="100">
        <v>0.0</v>
      </c>
      <c r="AA306" s="100">
        <v>0.0</v>
      </c>
      <c r="AB306" s="29">
        <v>0.0</v>
      </c>
      <c r="AC306" s="29">
        <v>0.0</v>
      </c>
      <c r="AD306" s="29">
        <v>0.0</v>
      </c>
      <c r="AE306" s="29">
        <v>0.0</v>
      </c>
      <c r="AF306" s="29">
        <v>0.0</v>
      </c>
      <c r="AG306" s="29">
        <v>0.0</v>
      </c>
      <c r="AH306" s="29">
        <v>0.0</v>
      </c>
      <c r="AI306" s="29">
        <v>0.0</v>
      </c>
      <c r="AJ306" s="29">
        <v>0.0</v>
      </c>
      <c r="AK306" s="29">
        <v>0.0</v>
      </c>
      <c r="AL306" s="29">
        <v>0.0</v>
      </c>
      <c r="AM306" s="29">
        <v>0.0</v>
      </c>
      <c r="AN306" s="29">
        <v>0.0</v>
      </c>
      <c r="AO306" s="29">
        <v>0.0</v>
      </c>
      <c r="AP306" s="29">
        <v>0.0</v>
      </c>
      <c r="AQ306" s="29">
        <v>0.0</v>
      </c>
      <c r="AR306" s="29">
        <v>0.0</v>
      </c>
      <c r="AS306" s="29">
        <v>0.0</v>
      </c>
      <c r="AT306" s="29">
        <v>0.0</v>
      </c>
      <c r="AU306" s="29">
        <v>0.0</v>
      </c>
      <c r="AV306" s="29">
        <v>0.0</v>
      </c>
      <c r="AW306" s="29">
        <v>0.0</v>
      </c>
      <c r="AX306" s="29">
        <v>0.0</v>
      </c>
      <c r="AY306" s="29">
        <v>0.0</v>
      </c>
      <c r="AZ306" s="3"/>
      <c r="BA306" s="3"/>
    </row>
    <row r="307">
      <c r="C307" s="50" t="s">
        <v>120</v>
      </c>
      <c r="D307" s="72" t="s">
        <v>260</v>
      </c>
      <c r="E307" s="4" t="s">
        <v>30</v>
      </c>
      <c r="F307" s="97" t="s">
        <v>157</v>
      </c>
      <c r="G307" s="61"/>
      <c r="H307" s="72" t="s">
        <v>237</v>
      </c>
      <c r="I307" s="71">
        <v>0.0</v>
      </c>
      <c r="J307" s="72">
        <v>0.0</v>
      </c>
      <c r="K307" s="104">
        <v>0.0</v>
      </c>
      <c r="L307" s="72">
        <v>0.0</v>
      </c>
      <c r="M307" s="99">
        <v>0.0</v>
      </c>
      <c r="N307" s="23">
        <v>0.75</v>
      </c>
      <c r="O307" s="24">
        <f t="shared" si="353"/>
        <v>0</v>
      </c>
      <c r="P307" s="100">
        <v>0.0</v>
      </c>
      <c r="Q307" s="100">
        <v>0.0</v>
      </c>
      <c r="R307" s="100">
        <v>0.0</v>
      </c>
      <c r="S307" s="100">
        <v>0.0</v>
      </c>
      <c r="T307" s="100">
        <v>0.0</v>
      </c>
      <c r="U307" s="100">
        <v>0.0</v>
      </c>
      <c r="V307" s="100">
        <v>0.0</v>
      </c>
      <c r="W307" s="100">
        <v>0.0</v>
      </c>
      <c r="X307" s="100">
        <v>0.0</v>
      </c>
      <c r="Y307" s="100">
        <v>0.0</v>
      </c>
      <c r="Z307" s="100">
        <v>0.0</v>
      </c>
      <c r="AA307" s="100">
        <v>0.0</v>
      </c>
      <c r="AB307" s="29">
        <v>0.0</v>
      </c>
      <c r="AC307" s="29">
        <v>0.0</v>
      </c>
      <c r="AD307" s="29">
        <v>0.0</v>
      </c>
      <c r="AE307" s="29">
        <v>0.0</v>
      </c>
      <c r="AF307" s="29">
        <v>0.0</v>
      </c>
      <c r="AG307" s="29">
        <v>0.0</v>
      </c>
      <c r="AH307" s="29">
        <v>0.0</v>
      </c>
      <c r="AI307" s="29">
        <v>0.0</v>
      </c>
      <c r="AJ307" s="29">
        <v>0.0</v>
      </c>
      <c r="AK307" s="29">
        <v>0.0</v>
      </c>
      <c r="AL307" s="29">
        <v>0.0</v>
      </c>
      <c r="AM307" s="29">
        <v>0.0</v>
      </c>
      <c r="AN307" s="29">
        <v>0.0</v>
      </c>
      <c r="AO307" s="29">
        <v>0.0</v>
      </c>
      <c r="AP307" s="29">
        <v>0.0</v>
      </c>
      <c r="AQ307" s="29">
        <v>0.0</v>
      </c>
      <c r="AR307" s="29">
        <v>0.0</v>
      </c>
      <c r="AS307" s="29">
        <v>0.0</v>
      </c>
      <c r="AT307" s="29">
        <v>0.0</v>
      </c>
      <c r="AU307" s="29">
        <v>0.0</v>
      </c>
      <c r="AV307" s="29">
        <v>0.0</v>
      </c>
      <c r="AW307" s="29">
        <v>0.0</v>
      </c>
      <c r="AX307" s="29">
        <v>0.0</v>
      </c>
      <c r="AY307" s="29">
        <v>0.0</v>
      </c>
      <c r="AZ307" s="3"/>
      <c r="BA307" s="3"/>
    </row>
    <row r="308">
      <c r="C308" s="110" t="s">
        <v>120</v>
      </c>
      <c r="D308" s="72" t="s">
        <v>260</v>
      </c>
      <c r="E308" s="111" t="s">
        <v>30</v>
      </c>
      <c r="F308" s="112" t="s">
        <v>159</v>
      </c>
      <c r="G308" s="126"/>
      <c r="H308" s="114" t="s">
        <v>237</v>
      </c>
      <c r="I308" s="115">
        <v>0.0</v>
      </c>
      <c r="J308" s="114">
        <v>0.0</v>
      </c>
      <c r="K308" s="114">
        <v>0.0</v>
      </c>
      <c r="L308" s="114">
        <v>0.0</v>
      </c>
      <c r="M308" s="116">
        <v>0.0</v>
      </c>
      <c r="N308" s="117">
        <v>0.75</v>
      </c>
      <c r="O308" s="118">
        <v>0.0</v>
      </c>
      <c r="P308" s="119">
        <v>0.0</v>
      </c>
      <c r="Q308" s="119">
        <v>0.0</v>
      </c>
      <c r="R308" s="119">
        <v>0.0</v>
      </c>
      <c r="S308" s="119">
        <v>0.0</v>
      </c>
      <c r="T308" s="119">
        <v>0.0</v>
      </c>
      <c r="U308" s="119">
        <v>0.0</v>
      </c>
      <c r="V308" s="119">
        <v>0.0</v>
      </c>
      <c r="W308" s="119">
        <v>0.0</v>
      </c>
      <c r="X308" s="119">
        <v>0.0</v>
      </c>
      <c r="Y308" s="119">
        <v>0.0</v>
      </c>
      <c r="Z308" s="119">
        <v>0.0</v>
      </c>
      <c r="AA308" s="119">
        <v>0.0</v>
      </c>
      <c r="AB308" s="120">
        <v>0.0</v>
      </c>
      <c r="AC308" s="120">
        <v>0.0</v>
      </c>
      <c r="AD308" s="120">
        <v>0.0</v>
      </c>
      <c r="AE308" s="120">
        <v>0.0</v>
      </c>
      <c r="AF308" s="120">
        <v>0.0</v>
      </c>
      <c r="AG308" s="120">
        <v>0.0</v>
      </c>
      <c r="AH308" s="120">
        <v>0.0</v>
      </c>
      <c r="AI308" s="120">
        <v>0.0</v>
      </c>
      <c r="AJ308" s="120">
        <v>0.0</v>
      </c>
      <c r="AK308" s="120">
        <v>0.0</v>
      </c>
      <c r="AL308" s="120">
        <v>0.0</v>
      </c>
      <c r="AM308" s="120">
        <v>0.0</v>
      </c>
      <c r="AN308" s="120">
        <v>0.0</v>
      </c>
      <c r="AO308" s="120">
        <v>0.0</v>
      </c>
      <c r="AP308" s="120">
        <v>0.0</v>
      </c>
      <c r="AQ308" s="120">
        <v>0.0</v>
      </c>
      <c r="AR308" s="120">
        <v>0.0</v>
      </c>
      <c r="AS308" s="120">
        <v>0.0</v>
      </c>
      <c r="AT308" s="120">
        <v>0.0</v>
      </c>
      <c r="AU308" s="120">
        <v>0.0</v>
      </c>
      <c r="AV308" s="120">
        <v>0.0</v>
      </c>
      <c r="AW308" s="120">
        <v>0.0</v>
      </c>
      <c r="AX308" s="120">
        <v>0.0</v>
      </c>
      <c r="AY308" s="120">
        <v>0.0</v>
      </c>
      <c r="AZ308" s="3"/>
      <c r="BA308" s="3"/>
    </row>
    <row r="309">
      <c r="C309" s="50" t="s">
        <v>233</v>
      </c>
      <c r="D309" s="72" t="s">
        <v>261</v>
      </c>
      <c r="E309" s="4" t="s">
        <v>30</v>
      </c>
      <c r="F309" s="106" t="s">
        <v>235</v>
      </c>
      <c r="G309" s="61"/>
      <c r="H309" s="72" t="s">
        <v>237</v>
      </c>
      <c r="I309" s="63" t="str">
        <f>Nativo!J104</f>
        <v/>
      </c>
      <c r="J309" s="9" t="str">
        <f>Nativo!G104</f>
        <v/>
      </c>
      <c r="K309" s="98" t="str">
        <f>Nativo!I104</f>
        <v/>
      </c>
      <c r="L309" s="9" t="str">
        <f>Nativo!M104</f>
        <v/>
      </c>
      <c r="M309" s="99">
        <v>0.002</v>
      </c>
      <c r="N309" s="23">
        <v>0.75</v>
      </c>
      <c r="O309" s="24"/>
      <c r="P309" s="100">
        <v>0.0</v>
      </c>
      <c r="Q309" s="100">
        <v>0.0</v>
      </c>
      <c r="R309" s="100">
        <v>0.0</v>
      </c>
      <c r="S309" s="100">
        <v>0.0</v>
      </c>
      <c r="T309" s="100">
        <v>0.0</v>
      </c>
      <c r="U309" s="100">
        <v>0.0</v>
      </c>
      <c r="V309" s="100">
        <v>0.0</v>
      </c>
      <c r="W309" s="100">
        <f>I309/3</f>
        <v>0</v>
      </c>
      <c r="X309" s="100">
        <f>I309/3</f>
        <v>0</v>
      </c>
      <c r="Y309" s="100">
        <f>I309/3</f>
        <v>0</v>
      </c>
      <c r="Z309" s="100">
        <v>0.0</v>
      </c>
      <c r="AA309" s="100">
        <v>0.0</v>
      </c>
      <c r="AB309" s="29">
        <v>0.0</v>
      </c>
      <c r="AC309" s="29">
        <v>0.0</v>
      </c>
      <c r="AD309" s="29">
        <v>0.0</v>
      </c>
      <c r="AE309" s="29">
        <v>0.0</v>
      </c>
      <c r="AF309" s="29">
        <v>0.0</v>
      </c>
      <c r="AG309" s="29">
        <v>0.0</v>
      </c>
      <c r="AH309" s="29">
        <v>0.0</v>
      </c>
      <c r="AI309" s="30">
        <f>J309/3</f>
        <v>0</v>
      </c>
      <c r="AJ309" s="30">
        <f>J309/3</f>
        <v>0</v>
      </c>
      <c r="AK309" s="30">
        <f>J309/3</f>
        <v>0</v>
      </c>
      <c r="AL309" s="29">
        <v>0.0</v>
      </c>
      <c r="AM309" s="29">
        <v>0.0</v>
      </c>
      <c r="AN309" s="29">
        <v>0.0</v>
      </c>
      <c r="AO309" s="29">
        <v>0.0</v>
      </c>
      <c r="AP309" s="29">
        <v>0.0</v>
      </c>
      <c r="AQ309" s="29">
        <v>0.0</v>
      </c>
      <c r="AR309" s="29">
        <v>0.0</v>
      </c>
      <c r="AS309" s="29">
        <v>0.0</v>
      </c>
      <c r="AT309" s="29">
        <v>0.0</v>
      </c>
      <c r="AU309" s="30">
        <f>L309/3</f>
        <v>0</v>
      </c>
      <c r="AV309" s="30">
        <f>L309/3</f>
        <v>0</v>
      </c>
      <c r="AW309" s="30">
        <f>L309/3</f>
        <v>0</v>
      </c>
      <c r="AX309" s="29">
        <v>0.0</v>
      </c>
      <c r="AY309" s="29">
        <v>0.0</v>
      </c>
      <c r="AZ309" s="3"/>
      <c r="BA309" s="3"/>
    </row>
    <row r="310">
      <c r="D310" s="72" t="s">
        <v>261</v>
      </c>
      <c r="E310" s="4" t="s">
        <v>30</v>
      </c>
      <c r="F310" s="97" t="s">
        <v>238</v>
      </c>
      <c r="G310" s="61"/>
      <c r="H310" s="72" t="s">
        <v>237</v>
      </c>
      <c r="I310" s="71">
        <v>0.0</v>
      </c>
      <c r="J310" s="72">
        <v>0.0</v>
      </c>
      <c r="K310" s="72">
        <v>0.0</v>
      </c>
      <c r="L310" s="72">
        <v>0.0</v>
      </c>
      <c r="M310" s="99">
        <v>0.0</v>
      </c>
      <c r="N310" s="23">
        <v>0.75</v>
      </c>
      <c r="O310" s="24">
        <v>0.0</v>
      </c>
      <c r="P310" s="100">
        <v>0.0</v>
      </c>
      <c r="Q310" s="100">
        <v>0.0</v>
      </c>
      <c r="R310" s="100">
        <v>0.0</v>
      </c>
      <c r="S310" s="100">
        <v>0.0</v>
      </c>
      <c r="T310" s="100">
        <v>0.0</v>
      </c>
      <c r="U310" s="100">
        <v>0.0</v>
      </c>
      <c r="V310" s="100">
        <v>0.0</v>
      </c>
      <c r="W310" s="100">
        <v>0.0</v>
      </c>
      <c r="X310" s="100">
        <v>0.0</v>
      </c>
      <c r="Y310" s="100">
        <v>0.0</v>
      </c>
      <c r="Z310" s="100">
        <v>0.0</v>
      </c>
      <c r="AA310" s="100">
        <v>0.0</v>
      </c>
      <c r="AB310" s="29">
        <v>0.0</v>
      </c>
      <c r="AC310" s="29">
        <v>0.0</v>
      </c>
      <c r="AD310" s="29">
        <v>0.0</v>
      </c>
      <c r="AE310" s="29">
        <v>0.0</v>
      </c>
      <c r="AF310" s="29">
        <v>0.0</v>
      </c>
      <c r="AG310" s="29">
        <v>0.0</v>
      </c>
      <c r="AH310" s="29">
        <v>0.0</v>
      </c>
      <c r="AI310" s="29">
        <v>0.0</v>
      </c>
      <c r="AJ310" s="29">
        <v>0.0</v>
      </c>
      <c r="AK310" s="29">
        <v>0.0</v>
      </c>
      <c r="AL310" s="29">
        <v>0.0</v>
      </c>
      <c r="AM310" s="29">
        <v>0.0</v>
      </c>
      <c r="AN310" s="29">
        <v>0.0</v>
      </c>
      <c r="AO310" s="29">
        <v>0.0</v>
      </c>
      <c r="AP310" s="29">
        <v>0.0</v>
      </c>
      <c r="AQ310" s="29">
        <v>0.0</v>
      </c>
      <c r="AR310" s="29">
        <v>0.0</v>
      </c>
      <c r="AS310" s="29">
        <v>0.0</v>
      </c>
      <c r="AT310" s="29">
        <v>0.0</v>
      </c>
      <c r="AU310" s="29">
        <v>0.0</v>
      </c>
      <c r="AV310" s="29">
        <v>0.0</v>
      </c>
      <c r="AW310" s="29">
        <v>0.0</v>
      </c>
      <c r="AX310" s="29">
        <v>0.0</v>
      </c>
      <c r="AY310" s="29">
        <v>0.0</v>
      </c>
      <c r="AZ310" s="3"/>
      <c r="BA310" s="3"/>
    </row>
    <row r="311">
      <c r="D311" s="72" t="s">
        <v>261</v>
      </c>
      <c r="E311" s="4" t="s">
        <v>30</v>
      </c>
      <c r="F311" s="4" t="s">
        <v>240</v>
      </c>
      <c r="G311" s="61"/>
      <c r="H311" s="72" t="s">
        <v>237</v>
      </c>
      <c r="I311" s="71">
        <v>0.0</v>
      </c>
      <c r="J311" s="72">
        <v>0.0</v>
      </c>
      <c r="K311" s="72">
        <v>0.0</v>
      </c>
      <c r="L311" s="72">
        <v>0.0</v>
      </c>
      <c r="M311" s="99">
        <v>0.0</v>
      </c>
      <c r="N311" s="23">
        <v>0.75</v>
      </c>
      <c r="O311" s="24">
        <f t="shared" ref="O311:O313" si="354">O310</f>
        <v>0</v>
      </c>
      <c r="P311" s="100">
        <v>0.0</v>
      </c>
      <c r="Q311" s="100">
        <v>0.0</v>
      </c>
      <c r="R311" s="100">
        <v>0.0</v>
      </c>
      <c r="S311" s="100">
        <v>0.0</v>
      </c>
      <c r="T311" s="100">
        <v>0.0</v>
      </c>
      <c r="U311" s="100">
        <v>0.0</v>
      </c>
      <c r="V311" s="100">
        <v>0.0</v>
      </c>
      <c r="W311" s="100">
        <v>0.0</v>
      </c>
      <c r="X311" s="100">
        <v>0.0</v>
      </c>
      <c r="Y311" s="100">
        <v>0.0</v>
      </c>
      <c r="Z311" s="100">
        <v>0.0</v>
      </c>
      <c r="AA311" s="100">
        <v>0.0</v>
      </c>
      <c r="AB311" s="29">
        <v>0.0</v>
      </c>
      <c r="AC311" s="29">
        <v>0.0</v>
      </c>
      <c r="AD311" s="29">
        <v>0.0</v>
      </c>
      <c r="AE311" s="29">
        <v>0.0</v>
      </c>
      <c r="AF311" s="29">
        <v>0.0</v>
      </c>
      <c r="AG311" s="29">
        <v>0.0</v>
      </c>
      <c r="AH311" s="29">
        <v>0.0</v>
      </c>
      <c r="AI311" s="29">
        <v>0.0</v>
      </c>
      <c r="AJ311" s="29">
        <v>0.0</v>
      </c>
      <c r="AK311" s="29">
        <v>0.0</v>
      </c>
      <c r="AL311" s="29">
        <v>0.0</v>
      </c>
      <c r="AM311" s="29">
        <v>0.0</v>
      </c>
      <c r="AN311" s="29">
        <v>0.0</v>
      </c>
      <c r="AO311" s="29">
        <v>0.0</v>
      </c>
      <c r="AP311" s="29">
        <v>0.0</v>
      </c>
      <c r="AQ311" s="29">
        <v>0.0</v>
      </c>
      <c r="AR311" s="29">
        <v>0.0</v>
      </c>
      <c r="AS311" s="29">
        <v>0.0</v>
      </c>
      <c r="AT311" s="29">
        <v>0.0</v>
      </c>
      <c r="AU311" s="29">
        <v>0.0</v>
      </c>
      <c r="AV311" s="29">
        <v>0.0</v>
      </c>
      <c r="AW311" s="29">
        <v>0.0</v>
      </c>
      <c r="AX311" s="29">
        <v>0.0</v>
      </c>
      <c r="AY311" s="29">
        <v>0.0</v>
      </c>
      <c r="AZ311" s="3"/>
      <c r="BA311" s="3"/>
    </row>
    <row r="312">
      <c r="C312" s="50" t="s">
        <v>120</v>
      </c>
      <c r="D312" s="72" t="s">
        <v>261</v>
      </c>
      <c r="E312" s="4" t="s">
        <v>30</v>
      </c>
      <c r="F312" s="97" t="s">
        <v>242</v>
      </c>
      <c r="G312" s="61"/>
      <c r="H312" s="72" t="s">
        <v>237</v>
      </c>
      <c r="I312" s="71">
        <v>0.0</v>
      </c>
      <c r="J312" s="72">
        <v>0.0</v>
      </c>
      <c r="K312" s="72">
        <v>0.0</v>
      </c>
      <c r="L312" s="72">
        <v>0.0</v>
      </c>
      <c r="M312" s="99">
        <v>0.0</v>
      </c>
      <c r="N312" s="23">
        <v>0.75</v>
      </c>
      <c r="O312" s="24">
        <f t="shared" si="354"/>
        <v>0</v>
      </c>
      <c r="P312" s="100">
        <v>0.0</v>
      </c>
      <c r="Q312" s="100">
        <v>0.0</v>
      </c>
      <c r="R312" s="100">
        <v>0.0</v>
      </c>
      <c r="S312" s="100">
        <v>0.0</v>
      </c>
      <c r="T312" s="100">
        <v>0.0</v>
      </c>
      <c r="U312" s="100">
        <v>0.0</v>
      </c>
      <c r="V312" s="100">
        <v>0.0</v>
      </c>
      <c r="W312" s="100">
        <v>0.0</v>
      </c>
      <c r="X312" s="100">
        <v>0.0</v>
      </c>
      <c r="Y312" s="100">
        <v>0.0</v>
      </c>
      <c r="Z312" s="100">
        <v>0.0</v>
      </c>
      <c r="AA312" s="100">
        <v>0.0</v>
      </c>
      <c r="AB312" s="29">
        <v>0.0</v>
      </c>
      <c r="AC312" s="29">
        <v>0.0</v>
      </c>
      <c r="AD312" s="29">
        <v>0.0</v>
      </c>
      <c r="AE312" s="29">
        <v>0.0</v>
      </c>
      <c r="AF312" s="29">
        <v>0.0</v>
      </c>
      <c r="AG312" s="29">
        <v>0.0</v>
      </c>
      <c r="AH312" s="29">
        <v>0.0</v>
      </c>
      <c r="AI312" s="29">
        <v>0.0</v>
      </c>
      <c r="AJ312" s="29">
        <v>0.0</v>
      </c>
      <c r="AK312" s="29">
        <v>0.0</v>
      </c>
      <c r="AL312" s="29">
        <v>0.0</v>
      </c>
      <c r="AM312" s="29">
        <v>0.0</v>
      </c>
      <c r="AN312" s="29">
        <v>0.0</v>
      </c>
      <c r="AO312" s="29">
        <v>0.0</v>
      </c>
      <c r="AP312" s="29">
        <v>0.0</v>
      </c>
      <c r="AQ312" s="29">
        <v>0.0</v>
      </c>
      <c r="AR312" s="29">
        <v>0.0</v>
      </c>
      <c r="AS312" s="29">
        <v>0.0</v>
      </c>
      <c r="AT312" s="29">
        <v>0.0</v>
      </c>
      <c r="AU312" s="29">
        <v>0.0</v>
      </c>
      <c r="AV312" s="29">
        <v>0.0</v>
      </c>
      <c r="AW312" s="29">
        <v>0.0</v>
      </c>
      <c r="AX312" s="29">
        <v>0.0</v>
      </c>
      <c r="AY312" s="29">
        <v>0.0</v>
      </c>
      <c r="AZ312" s="3"/>
      <c r="BA312" s="3"/>
    </row>
    <row r="313">
      <c r="C313" s="50" t="s">
        <v>120</v>
      </c>
      <c r="D313" s="72" t="s">
        <v>261</v>
      </c>
      <c r="E313" s="4" t="s">
        <v>30</v>
      </c>
      <c r="F313" s="97" t="s">
        <v>157</v>
      </c>
      <c r="G313" s="61"/>
      <c r="H313" s="72" t="s">
        <v>237</v>
      </c>
      <c r="I313" s="71">
        <v>0.0</v>
      </c>
      <c r="J313" s="72">
        <v>0.0</v>
      </c>
      <c r="K313" s="104">
        <v>0.0</v>
      </c>
      <c r="L313" s="72">
        <v>0.0</v>
      </c>
      <c r="M313" s="99">
        <v>0.0</v>
      </c>
      <c r="N313" s="23">
        <v>0.75</v>
      </c>
      <c r="O313" s="24">
        <f t="shared" si="354"/>
        <v>0</v>
      </c>
      <c r="P313" s="100">
        <v>0.0</v>
      </c>
      <c r="Q313" s="100">
        <v>0.0</v>
      </c>
      <c r="R313" s="100">
        <v>0.0</v>
      </c>
      <c r="S313" s="100">
        <v>0.0</v>
      </c>
      <c r="T313" s="100">
        <v>0.0</v>
      </c>
      <c r="U313" s="100">
        <v>0.0</v>
      </c>
      <c r="V313" s="100">
        <v>0.0</v>
      </c>
      <c r="W313" s="100">
        <v>0.0</v>
      </c>
      <c r="X313" s="100">
        <v>0.0</v>
      </c>
      <c r="Y313" s="100">
        <v>0.0</v>
      </c>
      <c r="Z313" s="100">
        <v>0.0</v>
      </c>
      <c r="AA313" s="100">
        <v>0.0</v>
      </c>
      <c r="AB313" s="29">
        <v>0.0</v>
      </c>
      <c r="AC313" s="29">
        <v>0.0</v>
      </c>
      <c r="AD313" s="29">
        <v>0.0</v>
      </c>
      <c r="AE313" s="29">
        <v>0.0</v>
      </c>
      <c r="AF313" s="29">
        <v>0.0</v>
      </c>
      <c r="AG313" s="29">
        <v>0.0</v>
      </c>
      <c r="AH313" s="29">
        <v>0.0</v>
      </c>
      <c r="AI313" s="29">
        <v>0.0</v>
      </c>
      <c r="AJ313" s="29">
        <v>0.0</v>
      </c>
      <c r="AK313" s="29">
        <v>0.0</v>
      </c>
      <c r="AL313" s="29">
        <v>0.0</v>
      </c>
      <c r="AM313" s="29">
        <v>0.0</v>
      </c>
      <c r="AN313" s="29">
        <v>0.0</v>
      </c>
      <c r="AO313" s="29">
        <v>0.0</v>
      </c>
      <c r="AP313" s="29">
        <v>0.0</v>
      </c>
      <c r="AQ313" s="29">
        <v>0.0</v>
      </c>
      <c r="AR313" s="29">
        <v>0.0</v>
      </c>
      <c r="AS313" s="29">
        <v>0.0</v>
      </c>
      <c r="AT313" s="29">
        <v>0.0</v>
      </c>
      <c r="AU313" s="29">
        <v>0.0</v>
      </c>
      <c r="AV313" s="29">
        <v>0.0</v>
      </c>
      <c r="AW313" s="29">
        <v>0.0</v>
      </c>
      <c r="AX313" s="29">
        <v>0.0</v>
      </c>
      <c r="AY313" s="29">
        <v>0.0</v>
      </c>
      <c r="AZ313" s="3"/>
      <c r="BA313" s="3"/>
    </row>
    <row r="314">
      <c r="C314" s="110" t="s">
        <v>120</v>
      </c>
      <c r="D314" s="72" t="s">
        <v>261</v>
      </c>
      <c r="E314" s="111" t="s">
        <v>30</v>
      </c>
      <c r="F314" s="112" t="s">
        <v>159</v>
      </c>
      <c r="G314" s="126"/>
      <c r="H314" s="114" t="s">
        <v>237</v>
      </c>
      <c r="I314" s="115">
        <v>0.0</v>
      </c>
      <c r="J314" s="114">
        <v>0.0</v>
      </c>
      <c r="K314" s="114">
        <v>0.0</v>
      </c>
      <c r="L314" s="114">
        <v>0.0</v>
      </c>
      <c r="M314" s="116">
        <v>0.0</v>
      </c>
      <c r="N314" s="117">
        <v>0.75</v>
      </c>
      <c r="O314" s="118">
        <v>0.0</v>
      </c>
      <c r="P314" s="119">
        <v>0.0</v>
      </c>
      <c r="Q314" s="119">
        <v>0.0</v>
      </c>
      <c r="R314" s="119">
        <v>0.0</v>
      </c>
      <c r="S314" s="119">
        <v>0.0</v>
      </c>
      <c r="T314" s="119">
        <v>0.0</v>
      </c>
      <c r="U314" s="119">
        <v>0.0</v>
      </c>
      <c r="V314" s="119">
        <v>0.0</v>
      </c>
      <c r="W314" s="119">
        <v>0.0</v>
      </c>
      <c r="X314" s="119">
        <v>0.0</v>
      </c>
      <c r="Y314" s="119">
        <v>0.0</v>
      </c>
      <c r="Z314" s="119">
        <v>0.0</v>
      </c>
      <c r="AA314" s="119">
        <v>0.0</v>
      </c>
      <c r="AB314" s="120">
        <v>0.0</v>
      </c>
      <c r="AC314" s="120">
        <v>0.0</v>
      </c>
      <c r="AD314" s="120">
        <v>0.0</v>
      </c>
      <c r="AE314" s="120">
        <v>0.0</v>
      </c>
      <c r="AF314" s="120">
        <v>0.0</v>
      </c>
      <c r="AG314" s="120">
        <v>0.0</v>
      </c>
      <c r="AH314" s="120">
        <v>0.0</v>
      </c>
      <c r="AI314" s="120">
        <v>0.0</v>
      </c>
      <c r="AJ314" s="120">
        <v>0.0</v>
      </c>
      <c r="AK314" s="120">
        <v>0.0</v>
      </c>
      <c r="AL314" s="120">
        <v>0.0</v>
      </c>
      <c r="AM314" s="120">
        <v>0.0</v>
      </c>
      <c r="AN314" s="120">
        <v>0.0</v>
      </c>
      <c r="AO314" s="120">
        <v>0.0</v>
      </c>
      <c r="AP314" s="120">
        <v>0.0</v>
      </c>
      <c r="AQ314" s="120">
        <v>0.0</v>
      </c>
      <c r="AR314" s="120">
        <v>0.0</v>
      </c>
      <c r="AS314" s="120">
        <v>0.0</v>
      </c>
      <c r="AT314" s="120">
        <v>0.0</v>
      </c>
      <c r="AU314" s="120">
        <v>0.0</v>
      </c>
      <c r="AV314" s="120">
        <v>0.0</v>
      </c>
      <c r="AW314" s="120">
        <v>0.0</v>
      </c>
      <c r="AX314" s="120">
        <v>0.0</v>
      </c>
      <c r="AY314" s="120">
        <v>0.0</v>
      </c>
      <c r="AZ314" s="3"/>
      <c r="BA314" s="3"/>
    </row>
    <row r="315">
      <c r="C315" s="50" t="s">
        <v>233</v>
      </c>
      <c r="D315" s="127" t="s">
        <v>262</v>
      </c>
      <c r="E315" s="4" t="s">
        <v>30</v>
      </c>
      <c r="F315" s="106" t="s">
        <v>235</v>
      </c>
      <c r="G315" s="61"/>
      <c r="H315" s="72" t="s">
        <v>237</v>
      </c>
      <c r="I315" s="63" t="str">
        <f>Nativo!J106</f>
        <v/>
      </c>
      <c r="J315" s="9" t="str">
        <f>Nativo!G106</f>
        <v/>
      </c>
      <c r="K315" s="98" t="str">
        <f>Nativo!I106</f>
        <v/>
      </c>
      <c r="L315" s="9" t="str">
        <f>Nativo!M106</f>
        <v/>
      </c>
      <c r="M315" s="99">
        <v>0.002</v>
      </c>
      <c r="N315" s="23">
        <v>0.75</v>
      </c>
      <c r="O315" s="24"/>
      <c r="P315" s="100">
        <v>0.0</v>
      </c>
      <c r="Q315" s="100">
        <v>0.0</v>
      </c>
      <c r="R315" s="100">
        <v>0.0</v>
      </c>
      <c r="S315" s="100">
        <v>0.0</v>
      </c>
      <c r="T315" s="100">
        <v>0.0</v>
      </c>
      <c r="U315" s="100">
        <v>0.0</v>
      </c>
      <c r="V315" s="100">
        <v>0.0</v>
      </c>
      <c r="W315" s="100">
        <f>I315/3</f>
        <v>0</v>
      </c>
      <c r="X315" s="100">
        <f>I315/3</f>
        <v>0</v>
      </c>
      <c r="Y315" s="100">
        <f>I315/3</f>
        <v>0</v>
      </c>
      <c r="Z315" s="100">
        <v>0.0</v>
      </c>
      <c r="AA315" s="100">
        <v>0.0</v>
      </c>
      <c r="AB315" s="29">
        <v>0.0</v>
      </c>
      <c r="AC315" s="29">
        <v>0.0</v>
      </c>
      <c r="AD315" s="29">
        <v>0.0</v>
      </c>
      <c r="AE315" s="29">
        <v>0.0</v>
      </c>
      <c r="AF315" s="29">
        <v>0.0</v>
      </c>
      <c r="AG315" s="29">
        <v>0.0</v>
      </c>
      <c r="AH315" s="29">
        <v>0.0</v>
      </c>
      <c r="AI315" s="30">
        <f>J315/3</f>
        <v>0</v>
      </c>
      <c r="AJ315" s="30">
        <f>J315/3</f>
        <v>0</v>
      </c>
      <c r="AK315" s="30">
        <f>J315/3</f>
        <v>0</v>
      </c>
      <c r="AL315" s="29">
        <v>0.0</v>
      </c>
      <c r="AM315" s="29">
        <v>0.0</v>
      </c>
      <c r="AN315" s="29">
        <v>0.0</v>
      </c>
      <c r="AO315" s="29">
        <v>0.0</v>
      </c>
      <c r="AP315" s="29">
        <v>0.0</v>
      </c>
      <c r="AQ315" s="29">
        <v>0.0</v>
      </c>
      <c r="AR315" s="29">
        <v>0.0</v>
      </c>
      <c r="AS315" s="29">
        <v>0.0</v>
      </c>
      <c r="AT315" s="29">
        <v>0.0</v>
      </c>
      <c r="AU315" s="30">
        <f>L315/3</f>
        <v>0</v>
      </c>
      <c r="AV315" s="30">
        <f>L315/3</f>
        <v>0</v>
      </c>
      <c r="AW315" s="30">
        <f>L315/3</f>
        <v>0</v>
      </c>
      <c r="AX315" s="29">
        <v>0.0</v>
      </c>
      <c r="AY315" s="29">
        <v>0.0</v>
      </c>
      <c r="AZ315" s="3"/>
      <c r="BA315" s="3"/>
    </row>
    <row r="316">
      <c r="D316" s="127" t="s">
        <v>262</v>
      </c>
      <c r="E316" s="4" t="s">
        <v>30</v>
      </c>
      <c r="F316" s="97" t="s">
        <v>238</v>
      </c>
      <c r="G316" s="61"/>
      <c r="H316" s="72" t="s">
        <v>237</v>
      </c>
      <c r="I316" s="71">
        <v>0.0</v>
      </c>
      <c r="J316" s="72">
        <v>0.0</v>
      </c>
      <c r="K316" s="72">
        <v>0.0</v>
      </c>
      <c r="L316" s="72">
        <v>0.0</v>
      </c>
      <c r="M316" s="99">
        <v>0.0</v>
      </c>
      <c r="N316" s="23">
        <v>0.75</v>
      </c>
      <c r="O316" s="24">
        <v>0.0</v>
      </c>
      <c r="P316" s="100">
        <v>0.0</v>
      </c>
      <c r="Q316" s="100">
        <v>0.0</v>
      </c>
      <c r="R316" s="100">
        <v>0.0</v>
      </c>
      <c r="S316" s="100">
        <v>0.0</v>
      </c>
      <c r="T316" s="100">
        <v>0.0</v>
      </c>
      <c r="U316" s="100">
        <v>0.0</v>
      </c>
      <c r="V316" s="100">
        <v>0.0</v>
      </c>
      <c r="W316" s="100">
        <v>0.0</v>
      </c>
      <c r="X316" s="100">
        <v>0.0</v>
      </c>
      <c r="Y316" s="100">
        <v>0.0</v>
      </c>
      <c r="Z316" s="100">
        <v>0.0</v>
      </c>
      <c r="AA316" s="100">
        <v>0.0</v>
      </c>
      <c r="AB316" s="29">
        <v>0.0</v>
      </c>
      <c r="AC316" s="29">
        <v>0.0</v>
      </c>
      <c r="AD316" s="29">
        <v>0.0</v>
      </c>
      <c r="AE316" s="29">
        <v>0.0</v>
      </c>
      <c r="AF316" s="29">
        <v>0.0</v>
      </c>
      <c r="AG316" s="29">
        <v>0.0</v>
      </c>
      <c r="AH316" s="29">
        <v>0.0</v>
      </c>
      <c r="AI316" s="29">
        <v>0.0</v>
      </c>
      <c r="AJ316" s="29">
        <v>0.0</v>
      </c>
      <c r="AK316" s="29">
        <v>0.0</v>
      </c>
      <c r="AL316" s="29">
        <v>0.0</v>
      </c>
      <c r="AM316" s="29">
        <v>0.0</v>
      </c>
      <c r="AN316" s="29">
        <v>0.0</v>
      </c>
      <c r="AO316" s="29">
        <v>0.0</v>
      </c>
      <c r="AP316" s="29">
        <v>0.0</v>
      </c>
      <c r="AQ316" s="29">
        <v>0.0</v>
      </c>
      <c r="AR316" s="29">
        <v>0.0</v>
      </c>
      <c r="AS316" s="29">
        <v>0.0</v>
      </c>
      <c r="AT316" s="29">
        <v>0.0</v>
      </c>
      <c r="AU316" s="29">
        <v>0.0</v>
      </c>
      <c r="AV316" s="29">
        <v>0.0</v>
      </c>
      <c r="AW316" s="29">
        <v>0.0</v>
      </c>
      <c r="AX316" s="29">
        <v>0.0</v>
      </c>
      <c r="AY316" s="29">
        <v>0.0</v>
      </c>
      <c r="AZ316" s="3"/>
      <c r="BA316" s="3"/>
    </row>
    <row r="317">
      <c r="D317" s="127" t="s">
        <v>262</v>
      </c>
      <c r="E317" s="4" t="s">
        <v>30</v>
      </c>
      <c r="F317" s="4" t="s">
        <v>240</v>
      </c>
      <c r="G317" s="61"/>
      <c r="H317" s="72" t="s">
        <v>237</v>
      </c>
      <c r="I317" s="71">
        <v>0.0</v>
      </c>
      <c r="J317" s="72">
        <v>0.0</v>
      </c>
      <c r="K317" s="72">
        <v>0.0</v>
      </c>
      <c r="L317" s="72">
        <v>0.0</v>
      </c>
      <c r="M317" s="99">
        <v>0.0</v>
      </c>
      <c r="N317" s="23">
        <v>0.75</v>
      </c>
      <c r="O317" s="24">
        <f t="shared" ref="O317:O319" si="355">O316</f>
        <v>0</v>
      </c>
      <c r="P317" s="100">
        <v>0.0</v>
      </c>
      <c r="Q317" s="100">
        <v>0.0</v>
      </c>
      <c r="R317" s="100">
        <v>0.0</v>
      </c>
      <c r="S317" s="100">
        <v>0.0</v>
      </c>
      <c r="T317" s="100">
        <v>0.0</v>
      </c>
      <c r="U317" s="100">
        <v>0.0</v>
      </c>
      <c r="V317" s="100">
        <v>0.0</v>
      </c>
      <c r="W317" s="100">
        <v>0.0</v>
      </c>
      <c r="X317" s="100">
        <v>0.0</v>
      </c>
      <c r="Y317" s="100">
        <v>0.0</v>
      </c>
      <c r="Z317" s="100">
        <v>0.0</v>
      </c>
      <c r="AA317" s="100">
        <v>0.0</v>
      </c>
      <c r="AB317" s="29">
        <v>0.0</v>
      </c>
      <c r="AC317" s="29">
        <v>0.0</v>
      </c>
      <c r="AD317" s="29">
        <v>0.0</v>
      </c>
      <c r="AE317" s="29">
        <v>0.0</v>
      </c>
      <c r="AF317" s="29">
        <v>0.0</v>
      </c>
      <c r="AG317" s="29">
        <v>0.0</v>
      </c>
      <c r="AH317" s="29">
        <v>0.0</v>
      </c>
      <c r="AI317" s="29">
        <v>0.0</v>
      </c>
      <c r="AJ317" s="29">
        <v>0.0</v>
      </c>
      <c r="AK317" s="29">
        <v>0.0</v>
      </c>
      <c r="AL317" s="29">
        <v>0.0</v>
      </c>
      <c r="AM317" s="29">
        <v>0.0</v>
      </c>
      <c r="AN317" s="29">
        <v>0.0</v>
      </c>
      <c r="AO317" s="29">
        <v>0.0</v>
      </c>
      <c r="AP317" s="29">
        <v>0.0</v>
      </c>
      <c r="AQ317" s="29">
        <v>0.0</v>
      </c>
      <c r="AR317" s="29">
        <v>0.0</v>
      </c>
      <c r="AS317" s="29">
        <v>0.0</v>
      </c>
      <c r="AT317" s="29">
        <v>0.0</v>
      </c>
      <c r="AU317" s="29">
        <v>0.0</v>
      </c>
      <c r="AV317" s="29">
        <v>0.0</v>
      </c>
      <c r="AW317" s="29">
        <v>0.0</v>
      </c>
      <c r="AX317" s="29">
        <v>0.0</v>
      </c>
      <c r="AY317" s="29">
        <v>0.0</v>
      </c>
      <c r="AZ317" s="3"/>
      <c r="BA317" s="3"/>
    </row>
    <row r="318">
      <c r="C318" s="50" t="s">
        <v>120</v>
      </c>
      <c r="D318" s="127" t="s">
        <v>262</v>
      </c>
      <c r="E318" s="4" t="s">
        <v>30</v>
      </c>
      <c r="F318" s="97" t="s">
        <v>242</v>
      </c>
      <c r="G318" s="61"/>
      <c r="H318" s="72" t="s">
        <v>237</v>
      </c>
      <c r="I318" s="71">
        <v>0.0</v>
      </c>
      <c r="J318" s="72">
        <v>0.0</v>
      </c>
      <c r="K318" s="72">
        <v>0.0</v>
      </c>
      <c r="L318" s="72">
        <v>0.0</v>
      </c>
      <c r="M318" s="99">
        <v>0.0</v>
      </c>
      <c r="N318" s="23">
        <v>0.75</v>
      </c>
      <c r="O318" s="24">
        <f t="shared" si="355"/>
        <v>0</v>
      </c>
      <c r="P318" s="100">
        <v>0.0</v>
      </c>
      <c r="Q318" s="100">
        <v>0.0</v>
      </c>
      <c r="R318" s="100">
        <v>0.0</v>
      </c>
      <c r="S318" s="100">
        <v>0.0</v>
      </c>
      <c r="T318" s="100">
        <v>0.0</v>
      </c>
      <c r="U318" s="100">
        <v>0.0</v>
      </c>
      <c r="V318" s="100">
        <v>0.0</v>
      </c>
      <c r="W318" s="100">
        <v>0.0</v>
      </c>
      <c r="X318" s="100">
        <v>0.0</v>
      </c>
      <c r="Y318" s="100">
        <v>0.0</v>
      </c>
      <c r="Z318" s="100">
        <v>0.0</v>
      </c>
      <c r="AA318" s="100">
        <v>0.0</v>
      </c>
      <c r="AB318" s="29">
        <v>0.0</v>
      </c>
      <c r="AC318" s="29">
        <v>0.0</v>
      </c>
      <c r="AD318" s="29">
        <v>0.0</v>
      </c>
      <c r="AE318" s="29">
        <v>0.0</v>
      </c>
      <c r="AF318" s="29">
        <v>0.0</v>
      </c>
      <c r="AG318" s="29">
        <v>0.0</v>
      </c>
      <c r="AH318" s="29">
        <v>0.0</v>
      </c>
      <c r="AI318" s="29">
        <v>0.0</v>
      </c>
      <c r="AJ318" s="29">
        <v>0.0</v>
      </c>
      <c r="AK318" s="29">
        <v>0.0</v>
      </c>
      <c r="AL318" s="29">
        <v>0.0</v>
      </c>
      <c r="AM318" s="29">
        <v>0.0</v>
      </c>
      <c r="AN318" s="29">
        <v>0.0</v>
      </c>
      <c r="AO318" s="29">
        <v>0.0</v>
      </c>
      <c r="AP318" s="29">
        <v>0.0</v>
      </c>
      <c r="AQ318" s="29">
        <v>0.0</v>
      </c>
      <c r="AR318" s="29">
        <v>0.0</v>
      </c>
      <c r="AS318" s="29">
        <v>0.0</v>
      </c>
      <c r="AT318" s="29">
        <v>0.0</v>
      </c>
      <c r="AU318" s="29">
        <v>0.0</v>
      </c>
      <c r="AV318" s="29">
        <v>0.0</v>
      </c>
      <c r="AW318" s="29">
        <v>0.0</v>
      </c>
      <c r="AX318" s="29">
        <v>0.0</v>
      </c>
      <c r="AY318" s="29">
        <v>0.0</v>
      </c>
      <c r="AZ318" s="3"/>
      <c r="BA318" s="3"/>
    </row>
    <row r="319">
      <c r="C319" s="50" t="s">
        <v>120</v>
      </c>
      <c r="D319" s="127" t="s">
        <v>262</v>
      </c>
      <c r="E319" s="4" t="s">
        <v>30</v>
      </c>
      <c r="F319" s="97" t="s">
        <v>157</v>
      </c>
      <c r="G319" s="61"/>
      <c r="H319" s="72" t="s">
        <v>237</v>
      </c>
      <c r="I319" s="71">
        <v>0.0</v>
      </c>
      <c r="J319" s="72">
        <v>0.0</v>
      </c>
      <c r="K319" s="104">
        <v>0.0</v>
      </c>
      <c r="L319" s="72">
        <v>0.0</v>
      </c>
      <c r="M319" s="99">
        <v>0.0</v>
      </c>
      <c r="N319" s="23">
        <v>0.75</v>
      </c>
      <c r="O319" s="24">
        <f t="shared" si="355"/>
        <v>0</v>
      </c>
      <c r="P319" s="100">
        <v>0.0</v>
      </c>
      <c r="Q319" s="100">
        <v>0.0</v>
      </c>
      <c r="R319" s="100">
        <v>0.0</v>
      </c>
      <c r="S319" s="100">
        <v>0.0</v>
      </c>
      <c r="T319" s="100">
        <v>0.0</v>
      </c>
      <c r="U319" s="100">
        <v>0.0</v>
      </c>
      <c r="V319" s="100">
        <v>0.0</v>
      </c>
      <c r="W319" s="100">
        <v>0.0</v>
      </c>
      <c r="X319" s="100">
        <v>0.0</v>
      </c>
      <c r="Y319" s="100">
        <v>0.0</v>
      </c>
      <c r="Z319" s="100">
        <v>0.0</v>
      </c>
      <c r="AA319" s="100">
        <v>0.0</v>
      </c>
      <c r="AB319" s="29">
        <v>0.0</v>
      </c>
      <c r="AC319" s="29">
        <v>0.0</v>
      </c>
      <c r="AD319" s="29">
        <v>0.0</v>
      </c>
      <c r="AE319" s="29">
        <v>0.0</v>
      </c>
      <c r="AF319" s="29">
        <v>0.0</v>
      </c>
      <c r="AG319" s="29">
        <v>0.0</v>
      </c>
      <c r="AH319" s="29">
        <v>0.0</v>
      </c>
      <c r="AI319" s="29">
        <v>0.0</v>
      </c>
      <c r="AJ319" s="29">
        <v>0.0</v>
      </c>
      <c r="AK319" s="29">
        <v>0.0</v>
      </c>
      <c r="AL319" s="29">
        <v>0.0</v>
      </c>
      <c r="AM319" s="29">
        <v>0.0</v>
      </c>
      <c r="AN319" s="29">
        <v>0.0</v>
      </c>
      <c r="AO319" s="29">
        <v>0.0</v>
      </c>
      <c r="AP319" s="29">
        <v>0.0</v>
      </c>
      <c r="AQ319" s="29">
        <v>0.0</v>
      </c>
      <c r="AR319" s="29">
        <v>0.0</v>
      </c>
      <c r="AS319" s="29">
        <v>0.0</v>
      </c>
      <c r="AT319" s="29">
        <v>0.0</v>
      </c>
      <c r="AU319" s="29">
        <v>0.0</v>
      </c>
      <c r="AV319" s="29">
        <v>0.0</v>
      </c>
      <c r="AW319" s="29">
        <v>0.0</v>
      </c>
      <c r="AX319" s="29">
        <v>0.0</v>
      </c>
      <c r="AY319" s="29">
        <v>0.0</v>
      </c>
      <c r="AZ319" s="3"/>
      <c r="BA319" s="3"/>
    </row>
    <row r="320">
      <c r="C320" s="110" t="s">
        <v>120</v>
      </c>
      <c r="D320" s="127" t="s">
        <v>262</v>
      </c>
      <c r="E320" s="111" t="s">
        <v>30</v>
      </c>
      <c r="F320" s="112" t="s">
        <v>159</v>
      </c>
      <c r="G320" s="126"/>
      <c r="H320" s="114" t="s">
        <v>237</v>
      </c>
      <c r="I320" s="115">
        <v>0.0</v>
      </c>
      <c r="J320" s="114">
        <v>0.0</v>
      </c>
      <c r="K320" s="114">
        <v>0.0</v>
      </c>
      <c r="L320" s="114">
        <v>0.0</v>
      </c>
      <c r="M320" s="116">
        <v>0.0</v>
      </c>
      <c r="N320" s="117">
        <v>0.75</v>
      </c>
      <c r="O320" s="118">
        <v>0.0</v>
      </c>
      <c r="P320" s="119">
        <v>0.0</v>
      </c>
      <c r="Q320" s="119">
        <v>0.0</v>
      </c>
      <c r="R320" s="119">
        <v>0.0</v>
      </c>
      <c r="S320" s="119">
        <v>0.0</v>
      </c>
      <c r="T320" s="119">
        <v>0.0</v>
      </c>
      <c r="U320" s="119">
        <v>0.0</v>
      </c>
      <c r="V320" s="119">
        <v>0.0</v>
      </c>
      <c r="W320" s="119">
        <v>0.0</v>
      </c>
      <c r="X320" s="119">
        <v>0.0</v>
      </c>
      <c r="Y320" s="119">
        <v>0.0</v>
      </c>
      <c r="Z320" s="119">
        <v>0.0</v>
      </c>
      <c r="AA320" s="119">
        <v>0.0</v>
      </c>
      <c r="AB320" s="120">
        <v>0.0</v>
      </c>
      <c r="AC320" s="120">
        <v>0.0</v>
      </c>
      <c r="AD320" s="120">
        <v>0.0</v>
      </c>
      <c r="AE320" s="120">
        <v>0.0</v>
      </c>
      <c r="AF320" s="120">
        <v>0.0</v>
      </c>
      <c r="AG320" s="120">
        <v>0.0</v>
      </c>
      <c r="AH320" s="120">
        <v>0.0</v>
      </c>
      <c r="AI320" s="120">
        <v>0.0</v>
      </c>
      <c r="AJ320" s="120">
        <v>0.0</v>
      </c>
      <c r="AK320" s="120">
        <v>0.0</v>
      </c>
      <c r="AL320" s="120">
        <v>0.0</v>
      </c>
      <c r="AM320" s="120">
        <v>0.0</v>
      </c>
      <c r="AN320" s="120">
        <v>0.0</v>
      </c>
      <c r="AO320" s="120">
        <v>0.0</v>
      </c>
      <c r="AP320" s="120">
        <v>0.0</v>
      </c>
      <c r="AQ320" s="120">
        <v>0.0</v>
      </c>
      <c r="AR320" s="120">
        <v>0.0</v>
      </c>
      <c r="AS320" s="120">
        <v>0.0</v>
      </c>
      <c r="AT320" s="120">
        <v>0.0</v>
      </c>
      <c r="AU320" s="120">
        <v>0.0</v>
      </c>
      <c r="AV320" s="120">
        <v>0.0</v>
      </c>
      <c r="AW320" s="120">
        <v>0.0</v>
      </c>
      <c r="AX320" s="120">
        <v>0.0</v>
      </c>
      <c r="AY320" s="120">
        <v>0.0</v>
      </c>
      <c r="AZ320" s="3"/>
      <c r="BA320" s="3"/>
    </row>
    <row r="321">
      <c r="A321" s="9"/>
      <c r="C321" s="50" t="s">
        <v>233</v>
      </c>
      <c r="D321" s="127" t="s">
        <v>263</v>
      </c>
      <c r="E321" s="72" t="s">
        <v>30</v>
      </c>
      <c r="F321" s="128" t="s">
        <v>264</v>
      </c>
      <c r="G321" s="9"/>
      <c r="H321" s="72" t="s">
        <v>237</v>
      </c>
      <c r="I321" s="63" t="str">
        <f>Nativo!J108</f>
        <v/>
      </c>
      <c r="J321" s="72" t="str">
        <f>Nativo!G108</f>
        <v/>
      </c>
      <c r="K321" s="72" t="str">
        <f>Nativo!I108</f>
        <v/>
      </c>
      <c r="L321" s="72" t="str">
        <f>Nativo!M108</f>
        <v/>
      </c>
      <c r="M321" s="99">
        <v>0.0025</v>
      </c>
      <c r="N321" s="23">
        <v>0.75</v>
      </c>
      <c r="O321" s="24"/>
      <c r="P321" s="68"/>
      <c r="Q321" s="68"/>
      <c r="R321" s="68"/>
      <c r="S321" s="68"/>
      <c r="T321" s="68"/>
      <c r="U321" s="68"/>
      <c r="V321" s="68"/>
      <c r="W321" s="68"/>
      <c r="X321" s="68"/>
      <c r="Y321" s="68"/>
      <c r="Z321" s="68"/>
      <c r="AA321" s="68"/>
      <c r="AB321" s="69"/>
      <c r="AC321" s="92"/>
      <c r="AD321" s="92"/>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59"/>
      <c r="BA321" s="59"/>
    </row>
    <row r="322">
      <c r="A322" s="9"/>
      <c r="C322" s="50" t="s">
        <v>233</v>
      </c>
      <c r="D322" s="127" t="s">
        <v>263</v>
      </c>
      <c r="E322" s="72" t="s">
        <v>30</v>
      </c>
      <c r="F322" s="128" t="s">
        <v>265</v>
      </c>
      <c r="G322" s="9"/>
      <c r="H322" s="72" t="s">
        <v>237</v>
      </c>
      <c r="I322" s="63" t="str">
        <f>Nativo!J109</f>
        <v/>
      </c>
      <c r="J322" s="72" t="str">
        <f>Nativo!G109</f>
        <v/>
      </c>
      <c r="K322" s="72" t="str">
        <f>Nativo!I109</f>
        <v/>
      </c>
      <c r="L322" s="72" t="str">
        <f>Nativo!M109</f>
        <v/>
      </c>
      <c r="M322" s="99">
        <v>0.0025</v>
      </c>
      <c r="N322" s="23">
        <v>0.75</v>
      </c>
      <c r="O322" s="24"/>
      <c r="P322" s="68"/>
      <c r="Q322" s="68"/>
      <c r="R322" s="68"/>
      <c r="S322" s="68"/>
      <c r="T322" s="68"/>
      <c r="U322" s="68"/>
      <c r="V322" s="68"/>
      <c r="W322" s="68"/>
      <c r="X322" s="68"/>
      <c r="Y322" s="68"/>
      <c r="Z322" s="68"/>
      <c r="AA322" s="68"/>
      <c r="AB322" s="69"/>
      <c r="AC322" s="92"/>
      <c r="AD322" s="92"/>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59"/>
      <c r="BA322" s="59"/>
    </row>
    <row r="323">
      <c r="C323" s="35" t="s">
        <v>49</v>
      </c>
      <c r="D323" s="36"/>
      <c r="E323" s="36"/>
      <c r="F323" s="36"/>
      <c r="G323" s="37"/>
      <c r="H323" s="36"/>
      <c r="I323" s="76"/>
      <c r="J323" s="36"/>
      <c r="K323" s="40"/>
      <c r="L323" s="36"/>
      <c r="M323" s="36"/>
      <c r="N323" s="41"/>
      <c r="O323" s="36"/>
      <c r="P323" s="42"/>
      <c r="Q323" s="42"/>
      <c r="R323" s="42"/>
      <c r="S323" s="42"/>
      <c r="T323" s="42"/>
      <c r="U323" s="42"/>
      <c r="V323" s="42"/>
      <c r="W323" s="42"/>
      <c r="X323" s="42"/>
      <c r="Y323" s="42"/>
      <c r="Z323" s="42"/>
      <c r="AA323" s="42"/>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44"/>
      <c r="AX323" s="44"/>
      <c r="AY323" s="44"/>
      <c r="AZ323" s="45"/>
      <c r="BA323" s="3"/>
    </row>
    <row r="324">
      <c r="C324" s="50" t="s">
        <v>211</v>
      </c>
      <c r="D324" s="127" t="s">
        <v>234</v>
      </c>
      <c r="E324" s="4" t="s">
        <v>30</v>
      </c>
      <c r="F324" s="106" t="s">
        <v>235</v>
      </c>
      <c r="G324" s="72" t="s">
        <v>266</v>
      </c>
      <c r="H324" s="72" t="s">
        <v>267</v>
      </c>
      <c r="I324" s="63" t="str">
        <f>Nativo!J97</f>
        <v/>
      </c>
      <c r="J324" s="9" t="str">
        <f>Nativo!G97</f>
        <v/>
      </c>
      <c r="K324" s="98" t="str">
        <f>Nativo!I97</f>
        <v/>
      </c>
      <c r="L324" s="9" t="str">
        <f>Nativo!M97</f>
        <v/>
      </c>
      <c r="M324" s="99">
        <v>0.002</v>
      </c>
      <c r="N324" s="23">
        <v>0.75</v>
      </c>
      <c r="O324" s="24"/>
      <c r="P324" s="100">
        <v>0.0</v>
      </c>
      <c r="Q324" s="100">
        <v>0.0</v>
      </c>
      <c r="R324" s="100">
        <v>0.0</v>
      </c>
      <c r="S324" s="100">
        <f>I324*0.5</f>
        <v>0</v>
      </c>
      <c r="T324" s="100">
        <f>I324*0.5</f>
        <v>0</v>
      </c>
      <c r="U324" s="100">
        <v>0.0</v>
      </c>
      <c r="V324" s="100">
        <v>0.0</v>
      </c>
      <c r="W324" s="100">
        <v>0.0</v>
      </c>
      <c r="X324" s="100">
        <v>0.0</v>
      </c>
      <c r="Y324" s="100">
        <v>0.0</v>
      </c>
      <c r="Z324" s="100">
        <v>0.0</v>
      </c>
      <c r="AA324" s="100">
        <v>0.0</v>
      </c>
      <c r="AB324" s="29">
        <v>0.0</v>
      </c>
      <c r="AC324" s="29">
        <v>0.0</v>
      </c>
      <c r="AD324" s="29">
        <v>0.0</v>
      </c>
      <c r="AE324" s="29">
        <f>J324/2</f>
        <v>0</v>
      </c>
      <c r="AF324" s="30">
        <f>J324/2</f>
        <v>0</v>
      </c>
      <c r="AG324" s="29">
        <v>0.0</v>
      </c>
      <c r="AH324" s="29">
        <v>0.0</v>
      </c>
      <c r="AI324" s="29">
        <v>0.0</v>
      </c>
      <c r="AJ324" s="29">
        <v>0.0</v>
      </c>
      <c r="AK324" s="29">
        <v>0.0</v>
      </c>
      <c r="AL324" s="29">
        <v>0.0</v>
      </c>
      <c r="AM324" s="29">
        <v>0.0</v>
      </c>
      <c r="AN324" s="29">
        <v>0.0</v>
      </c>
      <c r="AO324" s="29">
        <v>0.0</v>
      </c>
      <c r="AP324" s="29">
        <v>0.0</v>
      </c>
      <c r="AQ324" s="29">
        <f>L324/2</f>
        <v>0</v>
      </c>
      <c r="AR324" s="30">
        <f>L324/2</f>
        <v>0</v>
      </c>
      <c r="AS324" s="29">
        <v>0.0</v>
      </c>
      <c r="AT324" s="29">
        <v>0.0</v>
      </c>
      <c r="AU324" s="29">
        <v>0.0</v>
      </c>
      <c r="AV324" s="29">
        <v>0.0</v>
      </c>
      <c r="AW324" s="29">
        <v>0.0</v>
      </c>
      <c r="AX324" s="29">
        <v>0.0</v>
      </c>
      <c r="AY324" s="29">
        <v>0.0</v>
      </c>
      <c r="AZ324" s="30" t="str">
        <f>'Wall Street Journal'!AB204</f>
        <v/>
      </c>
      <c r="BA324" s="3"/>
    </row>
    <row r="325">
      <c r="D325" s="127" t="s">
        <v>234</v>
      </c>
      <c r="E325" s="4" t="s">
        <v>30</v>
      </c>
      <c r="F325" s="97" t="s">
        <v>238</v>
      </c>
      <c r="G325" s="72" t="s">
        <v>268</v>
      </c>
      <c r="H325" s="72" t="s">
        <v>267</v>
      </c>
      <c r="I325" s="71">
        <v>0.0</v>
      </c>
      <c r="J325" s="72">
        <v>0.0</v>
      </c>
      <c r="K325" s="72">
        <v>0.0</v>
      </c>
      <c r="L325" s="72">
        <v>0.0</v>
      </c>
      <c r="M325" s="99">
        <v>0.0</v>
      </c>
      <c r="N325" s="23">
        <v>0.75</v>
      </c>
      <c r="O325" s="24">
        <v>0.0</v>
      </c>
      <c r="P325" s="100">
        <v>0.0</v>
      </c>
      <c r="Q325" s="100">
        <v>0.0</v>
      </c>
      <c r="R325" s="100">
        <v>0.0</v>
      </c>
      <c r="S325" s="100">
        <v>0.0</v>
      </c>
      <c r="T325" s="100">
        <v>0.0</v>
      </c>
      <c r="U325" s="100">
        <v>0.0</v>
      </c>
      <c r="V325" s="100">
        <v>0.0</v>
      </c>
      <c r="W325" s="100">
        <v>0.0</v>
      </c>
      <c r="X325" s="100">
        <v>0.0</v>
      </c>
      <c r="Y325" s="100">
        <v>0.0</v>
      </c>
      <c r="Z325" s="100">
        <v>0.0</v>
      </c>
      <c r="AA325" s="100">
        <v>0.0</v>
      </c>
      <c r="AB325" s="29">
        <v>0.0</v>
      </c>
      <c r="AC325" s="29">
        <v>0.0</v>
      </c>
      <c r="AD325" s="29">
        <v>0.0</v>
      </c>
      <c r="AE325" s="29">
        <v>0.0</v>
      </c>
      <c r="AF325" s="29">
        <v>0.0</v>
      </c>
      <c r="AG325" s="29">
        <v>0.0</v>
      </c>
      <c r="AH325" s="29">
        <v>0.0</v>
      </c>
      <c r="AI325" s="29">
        <v>0.0</v>
      </c>
      <c r="AJ325" s="29">
        <v>0.0</v>
      </c>
      <c r="AK325" s="29">
        <v>0.0</v>
      </c>
      <c r="AL325" s="29">
        <v>0.0</v>
      </c>
      <c r="AM325" s="29">
        <v>0.0</v>
      </c>
      <c r="AN325" s="29">
        <v>0.0</v>
      </c>
      <c r="AO325" s="29">
        <v>0.0</v>
      </c>
      <c r="AP325" s="29">
        <v>0.0</v>
      </c>
      <c r="AQ325" s="29">
        <v>0.0</v>
      </c>
      <c r="AR325" s="29">
        <v>0.0</v>
      </c>
      <c r="AS325" s="29">
        <v>0.0</v>
      </c>
      <c r="AT325" s="29">
        <v>0.0</v>
      </c>
      <c r="AU325" s="29">
        <v>0.0</v>
      </c>
      <c r="AV325" s="29">
        <v>0.0</v>
      </c>
      <c r="AW325" s="29">
        <v>0.0</v>
      </c>
      <c r="AX325" s="29">
        <v>0.0</v>
      </c>
      <c r="AY325" s="29">
        <v>0.0</v>
      </c>
      <c r="AZ325" s="30"/>
      <c r="BA325" s="3"/>
    </row>
    <row r="326">
      <c r="D326" s="127" t="s">
        <v>234</v>
      </c>
      <c r="E326" s="4" t="s">
        <v>30</v>
      </c>
      <c r="F326" s="4" t="s">
        <v>240</v>
      </c>
      <c r="G326" s="72" t="s">
        <v>269</v>
      </c>
      <c r="H326" s="72" t="s">
        <v>267</v>
      </c>
      <c r="I326" s="71">
        <v>0.0</v>
      </c>
      <c r="J326" s="72">
        <v>0.0</v>
      </c>
      <c r="K326" s="72">
        <v>0.0</v>
      </c>
      <c r="L326" s="72">
        <v>0.0</v>
      </c>
      <c r="M326" s="99">
        <v>0.0</v>
      </c>
      <c r="N326" s="23">
        <v>0.75</v>
      </c>
      <c r="O326" s="24">
        <f t="shared" ref="O326:O328" si="356">O325</f>
        <v>0</v>
      </c>
      <c r="P326" s="100">
        <v>0.0</v>
      </c>
      <c r="Q326" s="100">
        <v>0.0</v>
      </c>
      <c r="R326" s="100">
        <v>0.0</v>
      </c>
      <c r="S326" s="100">
        <v>0.0</v>
      </c>
      <c r="T326" s="100">
        <v>0.0</v>
      </c>
      <c r="U326" s="100">
        <v>0.0</v>
      </c>
      <c r="V326" s="100">
        <v>0.0</v>
      </c>
      <c r="W326" s="100">
        <v>0.0</v>
      </c>
      <c r="X326" s="100">
        <v>0.0</v>
      </c>
      <c r="Y326" s="100">
        <v>0.0</v>
      </c>
      <c r="Z326" s="100">
        <v>0.0</v>
      </c>
      <c r="AA326" s="100">
        <v>0.0</v>
      </c>
      <c r="AB326" s="29">
        <v>0.0</v>
      </c>
      <c r="AC326" s="29">
        <v>0.0</v>
      </c>
      <c r="AD326" s="29">
        <v>0.0</v>
      </c>
      <c r="AE326" s="29">
        <v>0.0</v>
      </c>
      <c r="AF326" s="29">
        <v>0.0</v>
      </c>
      <c r="AG326" s="29">
        <v>0.0</v>
      </c>
      <c r="AH326" s="29">
        <v>0.0</v>
      </c>
      <c r="AI326" s="29">
        <v>0.0</v>
      </c>
      <c r="AJ326" s="29">
        <v>0.0</v>
      </c>
      <c r="AK326" s="29">
        <v>0.0</v>
      </c>
      <c r="AL326" s="29">
        <v>0.0</v>
      </c>
      <c r="AM326" s="29">
        <v>0.0</v>
      </c>
      <c r="AN326" s="29">
        <v>0.0</v>
      </c>
      <c r="AO326" s="29">
        <v>0.0</v>
      </c>
      <c r="AP326" s="29">
        <v>0.0</v>
      </c>
      <c r="AQ326" s="29">
        <v>0.0</v>
      </c>
      <c r="AR326" s="29">
        <v>0.0</v>
      </c>
      <c r="AS326" s="29">
        <v>0.0</v>
      </c>
      <c r="AT326" s="29">
        <v>0.0</v>
      </c>
      <c r="AU326" s="29">
        <v>0.0</v>
      </c>
      <c r="AV326" s="29">
        <v>0.0</v>
      </c>
      <c r="AW326" s="29">
        <v>0.0</v>
      </c>
      <c r="AX326" s="29">
        <v>0.0</v>
      </c>
      <c r="AY326" s="29">
        <v>0.0</v>
      </c>
      <c r="AZ326" s="30"/>
      <c r="BA326" s="3"/>
    </row>
    <row r="327">
      <c r="C327" s="50" t="s">
        <v>120</v>
      </c>
      <c r="D327" s="127" t="s">
        <v>234</v>
      </c>
      <c r="E327" s="4" t="s">
        <v>30</v>
      </c>
      <c r="F327" s="97" t="s">
        <v>242</v>
      </c>
      <c r="G327" s="72" t="s">
        <v>270</v>
      </c>
      <c r="H327" s="72" t="s">
        <v>267</v>
      </c>
      <c r="I327" s="71">
        <v>0.0</v>
      </c>
      <c r="J327" s="72">
        <v>0.0</v>
      </c>
      <c r="K327" s="72">
        <v>0.0</v>
      </c>
      <c r="L327" s="72">
        <v>0.0</v>
      </c>
      <c r="M327" s="99">
        <v>0.0</v>
      </c>
      <c r="N327" s="23">
        <v>0.75</v>
      </c>
      <c r="O327" s="24">
        <f t="shared" si="356"/>
        <v>0</v>
      </c>
      <c r="P327" s="100">
        <v>0.0</v>
      </c>
      <c r="Q327" s="100">
        <v>0.0</v>
      </c>
      <c r="R327" s="100">
        <v>0.0</v>
      </c>
      <c r="S327" s="100">
        <v>0.0</v>
      </c>
      <c r="T327" s="100">
        <v>0.0</v>
      </c>
      <c r="U327" s="100">
        <v>0.0</v>
      </c>
      <c r="V327" s="100">
        <v>0.0</v>
      </c>
      <c r="W327" s="100">
        <v>0.0</v>
      </c>
      <c r="X327" s="100">
        <v>0.0</v>
      </c>
      <c r="Y327" s="100">
        <v>0.0</v>
      </c>
      <c r="Z327" s="100">
        <v>0.0</v>
      </c>
      <c r="AA327" s="100">
        <v>0.0</v>
      </c>
      <c r="AB327" s="29">
        <v>0.0</v>
      </c>
      <c r="AC327" s="29">
        <v>0.0</v>
      </c>
      <c r="AD327" s="29">
        <v>0.0</v>
      </c>
      <c r="AE327" s="29">
        <v>0.0</v>
      </c>
      <c r="AF327" s="29">
        <v>0.0</v>
      </c>
      <c r="AG327" s="29">
        <v>0.0</v>
      </c>
      <c r="AH327" s="29">
        <v>0.0</v>
      </c>
      <c r="AI327" s="29">
        <v>0.0</v>
      </c>
      <c r="AJ327" s="29">
        <v>0.0</v>
      </c>
      <c r="AK327" s="29">
        <v>0.0</v>
      </c>
      <c r="AL327" s="29">
        <v>0.0</v>
      </c>
      <c r="AM327" s="29">
        <v>0.0</v>
      </c>
      <c r="AN327" s="29">
        <v>0.0</v>
      </c>
      <c r="AO327" s="29">
        <v>0.0</v>
      </c>
      <c r="AP327" s="29">
        <v>0.0</v>
      </c>
      <c r="AQ327" s="29">
        <v>0.0</v>
      </c>
      <c r="AR327" s="29">
        <v>0.0</v>
      </c>
      <c r="AS327" s="29">
        <v>0.0</v>
      </c>
      <c r="AT327" s="29">
        <v>0.0</v>
      </c>
      <c r="AU327" s="29">
        <v>0.0</v>
      </c>
      <c r="AV327" s="29">
        <v>0.0</v>
      </c>
      <c r="AW327" s="29">
        <v>0.0</v>
      </c>
      <c r="AX327" s="29">
        <v>0.0</v>
      </c>
      <c r="AY327" s="29">
        <v>0.0</v>
      </c>
      <c r="AZ327" s="30"/>
      <c r="BA327" s="3"/>
    </row>
    <row r="328">
      <c r="C328" s="50" t="s">
        <v>120</v>
      </c>
      <c r="D328" s="127" t="s">
        <v>234</v>
      </c>
      <c r="E328" s="4" t="s">
        <v>30</v>
      </c>
      <c r="F328" s="97" t="s">
        <v>157</v>
      </c>
      <c r="G328" s="72" t="s">
        <v>271</v>
      </c>
      <c r="H328" s="72" t="s">
        <v>267</v>
      </c>
      <c r="I328" s="71">
        <v>0.0</v>
      </c>
      <c r="J328" s="72">
        <v>0.0</v>
      </c>
      <c r="K328" s="104">
        <v>0.0</v>
      </c>
      <c r="L328" s="72">
        <v>0.0</v>
      </c>
      <c r="M328" s="99">
        <v>0.0</v>
      </c>
      <c r="N328" s="23">
        <v>0.75</v>
      </c>
      <c r="O328" s="24">
        <f t="shared" si="356"/>
        <v>0</v>
      </c>
      <c r="P328" s="100">
        <v>0.0</v>
      </c>
      <c r="Q328" s="100">
        <v>0.0</v>
      </c>
      <c r="R328" s="100">
        <v>0.0</v>
      </c>
      <c r="S328" s="100">
        <v>0.0</v>
      </c>
      <c r="T328" s="100">
        <v>0.0</v>
      </c>
      <c r="U328" s="100">
        <v>0.0</v>
      </c>
      <c r="V328" s="100">
        <v>0.0</v>
      </c>
      <c r="W328" s="100">
        <v>0.0</v>
      </c>
      <c r="X328" s="100">
        <v>0.0</v>
      </c>
      <c r="Y328" s="100">
        <v>0.0</v>
      </c>
      <c r="Z328" s="100">
        <v>0.0</v>
      </c>
      <c r="AA328" s="100">
        <v>0.0</v>
      </c>
      <c r="AB328" s="29">
        <v>0.0</v>
      </c>
      <c r="AC328" s="29">
        <v>0.0</v>
      </c>
      <c r="AD328" s="29">
        <v>0.0</v>
      </c>
      <c r="AE328" s="29">
        <v>0.0</v>
      </c>
      <c r="AF328" s="29">
        <v>0.0</v>
      </c>
      <c r="AG328" s="29">
        <v>0.0</v>
      </c>
      <c r="AH328" s="29">
        <v>0.0</v>
      </c>
      <c r="AI328" s="29">
        <v>0.0</v>
      </c>
      <c r="AJ328" s="29">
        <v>0.0</v>
      </c>
      <c r="AK328" s="29">
        <v>0.0</v>
      </c>
      <c r="AL328" s="29">
        <v>0.0</v>
      </c>
      <c r="AM328" s="29">
        <v>0.0</v>
      </c>
      <c r="AN328" s="29">
        <v>0.0</v>
      </c>
      <c r="AO328" s="29">
        <v>0.0</v>
      </c>
      <c r="AP328" s="29">
        <v>0.0</v>
      </c>
      <c r="AQ328" s="29">
        <v>0.0</v>
      </c>
      <c r="AR328" s="29">
        <v>0.0</v>
      </c>
      <c r="AS328" s="29">
        <v>0.0</v>
      </c>
      <c r="AT328" s="29">
        <v>0.0</v>
      </c>
      <c r="AU328" s="29">
        <v>0.0</v>
      </c>
      <c r="AV328" s="29">
        <v>0.0</v>
      </c>
      <c r="AW328" s="29">
        <v>0.0</v>
      </c>
      <c r="AX328" s="29">
        <v>0.0</v>
      </c>
      <c r="AY328" s="29">
        <v>0.0</v>
      </c>
      <c r="AZ328" s="30"/>
      <c r="BA328" s="3"/>
    </row>
    <row r="329">
      <c r="C329" s="110" t="s">
        <v>120</v>
      </c>
      <c r="D329" s="127" t="s">
        <v>234</v>
      </c>
      <c r="E329" s="111" t="s">
        <v>30</v>
      </c>
      <c r="F329" s="112" t="s">
        <v>159</v>
      </c>
      <c r="G329" s="114" t="s">
        <v>272</v>
      </c>
      <c r="H329" s="114" t="s">
        <v>267</v>
      </c>
      <c r="I329" s="115">
        <v>0.0</v>
      </c>
      <c r="J329" s="114">
        <v>0.0</v>
      </c>
      <c r="K329" s="114">
        <v>0.0</v>
      </c>
      <c r="L329" s="114">
        <v>0.0</v>
      </c>
      <c r="M329" s="116">
        <v>0.0</v>
      </c>
      <c r="N329" s="117">
        <v>0.75</v>
      </c>
      <c r="O329" s="118">
        <v>0.0</v>
      </c>
      <c r="P329" s="119">
        <v>0.0</v>
      </c>
      <c r="Q329" s="119">
        <v>0.0</v>
      </c>
      <c r="R329" s="119">
        <v>0.0</v>
      </c>
      <c r="S329" s="119">
        <v>0.0</v>
      </c>
      <c r="T329" s="119">
        <v>0.0</v>
      </c>
      <c r="U329" s="119">
        <v>0.0</v>
      </c>
      <c r="V329" s="119">
        <v>0.0</v>
      </c>
      <c r="W329" s="119">
        <v>0.0</v>
      </c>
      <c r="X329" s="119">
        <v>0.0</v>
      </c>
      <c r="Y329" s="119">
        <v>0.0</v>
      </c>
      <c r="Z329" s="119">
        <v>0.0</v>
      </c>
      <c r="AA329" s="119">
        <v>0.0</v>
      </c>
      <c r="AB329" s="120">
        <v>0.0</v>
      </c>
      <c r="AC329" s="120">
        <v>0.0</v>
      </c>
      <c r="AD329" s="120">
        <v>0.0</v>
      </c>
      <c r="AE329" s="120">
        <v>0.0</v>
      </c>
      <c r="AF329" s="120">
        <v>0.0</v>
      </c>
      <c r="AG329" s="120">
        <v>0.0</v>
      </c>
      <c r="AH329" s="120">
        <v>0.0</v>
      </c>
      <c r="AI329" s="120">
        <v>0.0</v>
      </c>
      <c r="AJ329" s="120">
        <v>0.0</v>
      </c>
      <c r="AK329" s="120">
        <v>0.0</v>
      </c>
      <c r="AL329" s="120">
        <v>0.0</v>
      </c>
      <c r="AM329" s="120">
        <v>0.0</v>
      </c>
      <c r="AN329" s="120">
        <v>0.0</v>
      </c>
      <c r="AO329" s="120">
        <v>0.0</v>
      </c>
      <c r="AP329" s="120">
        <v>0.0</v>
      </c>
      <c r="AQ329" s="120">
        <v>0.0</v>
      </c>
      <c r="AR329" s="120">
        <v>0.0</v>
      </c>
      <c r="AS329" s="120">
        <v>0.0</v>
      </c>
      <c r="AT329" s="120">
        <v>0.0</v>
      </c>
      <c r="AU329" s="120">
        <v>0.0</v>
      </c>
      <c r="AV329" s="120">
        <v>0.0</v>
      </c>
      <c r="AW329" s="120">
        <v>0.0</v>
      </c>
      <c r="AX329" s="120">
        <v>0.0</v>
      </c>
      <c r="AY329" s="120">
        <v>0.0</v>
      </c>
      <c r="AZ329" s="3"/>
      <c r="BA329" s="3"/>
    </row>
    <row r="330">
      <c r="C330" s="50" t="s">
        <v>211</v>
      </c>
      <c r="D330" s="127" t="s">
        <v>246</v>
      </c>
      <c r="E330" s="4" t="s">
        <v>30</v>
      </c>
      <c r="F330" s="106" t="s">
        <v>235</v>
      </c>
      <c r="G330" s="72" t="s">
        <v>273</v>
      </c>
      <c r="H330" s="72" t="s">
        <v>267</v>
      </c>
      <c r="I330" s="63" t="str">
        <f>Nativo!J99</f>
        <v/>
      </c>
      <c r="J330" s="9" t="str">
        <f>Nativo!G99</f>
        <v/>
      </c>
      <c r="K330" s="98" t="str">
        <f>Nativo!I99</f>
        <v/>
      </c>
      <c r="L330" s="9" t="str">
        <f>Nativo!M99</f>
        <v/>
      </c>
      <c r="M330" s="99">
        <v>0.002</v>
      </c>
      <c r="N330" s="23">
        <v>0.75</v>
      </c>
      <c r="O330" s="24"/>
      <c r="P330" s="100">
        <v>0.0</v>
      </c>
      <c r="Q330" s="100">
        <v>0.0</v>
      </c>
      <c r="R330" s="100">
        <v>0.0</v>
      </c>
      <c r="S330" s="100">
        <f>I330*0.5</f>
        <v>0</v>
      </c>
      <c r="T330" s="100">
        <f>I330*0.5</f>
        <v>0</v>
      </c>
      <c r="U330" s="100">
        <v>0.0</v>
      </c>
      <c r="V330" s="100">
        <v>0.0</v>
      </c>
      <c r="W330" s="100">
        <v>0.0</v>
      </c>
      <c r="X330" s="100">
        <v>0.0</v>
      </c>
      <c r="Y330" s="100">
        <v>0.0</v>
      </c>
      <c r="Z330" s="100">
        <v>0.0</v>
      </c>
      <c r="AA330" s="100">
        <v>0.0</v>
      </c>
      <c r="AB330" s="29">
        <v>0.0</v>
      </c>
      <c r="AC330" s="29">
        <v>0.0</v>
      </c>
      <c r="AD330" s="29">
        <v>0.0</v>
      </c>
      <c r="AE330" s="29">
        <f>J330/2</f>
        <v>0</v>
      </c>
      <c r="AF330" s="30">
        <f>J330/2</f>
        <v>0</v>
      </c>
      <c r="AG330" s="29">
        <v>0.0</v>
      </c>
      <c r="AH330" s="29">
        <v>0.0</v>
      </c>
      <c r="AI330" s="29">
        <v>0.0</v>
      </c>
      <c r="AJ330" s="29">
        <v>0.0</v>
      </c>
      <c r="AK330" s="29">
        <v>0.0</v>
      </c>
      <c r="AL330" s="29">
        <v>0.0</v>
      </c>
      <c r="AM330" s="29">
        <v>0.0</v>
      </c>
      <c r="AN330" s="29">
        <v>0.0</v>
      </c>
      <c r="AO330" s="29">
        <v>0.0</v>
      </c>
      <c r="AP330" s="29">
        <v>0.0</v>
      </c>
      <c r="AQ330" s="29">
        <f>L330/2</f>
        <v>0</v>
      </c>
      <c r="AR330" s="30">
        <f>L330/2</f>
        <v>0</v>
      </c>
      <c r="AS330" s="29">
        <v>0.0</v>
      </c>
      <c r="AT330" s="29">
        <v>0.0</v>
      </c>
      <c r="AU330" s="29">
        <v>0.0</v>
      </c>
      <c r="AV330" s="29">
        <v>0.0</v>
      </c>
      <c r="AW330" s="29">
        <v>0.0</v>
      </c>
      <c r="AX330" s="29">
        <v>0.0</v>
      </c>
      <c r="AY330" s="29">
        <v>0.0</v>
      </c>
      <c r="AZ330" s="3"/>
      <c r="BA330" s="3"/>
    </row>
    <row r="331">
      <c r="D331" s="127" t="s">
        <v>246</v>
      </c>
      <c r="E331" s="4" t="s">
        <v>30</v>
      </c>
      <c r="F331" s="97" t="s">
        <v>238</v>
      </c>
      <c r="G331" s="72" t="s">
        <v>274</v>
      </c>
      <c r="H331" s="72" t="s">
        <v>267</v>
      </c>
      <c r="I331" s="71">
        <v>0.0</v>
      </c>
      <c r="J331" s="72">
        <v>0.0</v>
      </c>
      <c r="K331" s="72">
        <v>0.0</v>
      </c>
      <c r="L331" s="72">
        <v>0.0</v>
      </c>
      <c r="M331" s="99">
        <v>0.0</v>
      </c>
      <c r="N331" s="23">
        <v>0.75</v>
      </c>
      <c r="O331" s="24">
        <v>0.0</v>
      </c>
      <c r="P331" s="100">
        <v>0.0</v>
      </c>
      <c r="Q331" s="100">
        <v>0.0</v>
      </c>
      <c r="R331" s="100">
        <v>0.0</v>
      </c>
      <c r="S331" s="100">
        <v>0.0</v>
      </c>
      <c r="T331" s="100">
        <v>0.0</v>
      </c>
      <c r="U331" s="100">
        <v>0.0</v>
      </c>
      <c r="V331" s="100">
        <v>0.0</v>
      </c>
      <c r="W331" s="100">
        <v>0.0</v>
      </c>
      <c r="X331" s="100">
        <v>0.0</v>
      </c>
      <c r="Y331" s="100">
        <v>0.0</v>
      </c>
      <c r="Z331" s="100">
        <v>0.0</v>
      </c>
      <c r="AA331" s="100">
        <v>0.0</v>
      </c>
      <c r="AB331" s="29">
        <v>0.0</v>
      </c>
      <c r="AC331" s="29">
        <v>0.0</v>
      </c>
      <c r="AD331" s="29">
        <v>0.0</v>
      </c>
      <c r="AE331" s="29">
        <v>0.0</v>
      </c>
      <c r="AF331" s="29">
        <v>0.0</v>
      </c>
      <c r="AG331" s="29">
        <v>0.0</v>
      </c>
      <c r="AH331" s="29">
        <v>0.0</v>
      </c>
      <c r="AI331" s="29">
        <v>0.0</v>
      </c>
      <c r="AJ331" s="29">
        <v>0.0</v>
      </c>
      <c r="AK331" s="29">
        <v>0.0</v>
      </c>
      <c r="AL331" s="29">
        <v>0.0</v>
      </c>
      <c r="AM331" s="29">
        <v>0.0</v>
      </c>
      <c r="AN331" s="29">
        <v>0.0</v>
      </c>
      <c r="AO331" s="29">
        <v>0.0</v>
      </c>
      <c r="AP331" s="29">
        <v>0.0</v>
      </c>
      <c r="AQ331" s="29">
        <v>0.0</v>
      </c>
      <c r="AR331" s="29">
        <v>0.0</v>
      </c>
      <c r="AS331" s="29">
        <v>0.0</v>
      </c>
      <c r="AT331" s="29">
        <v>0.0</v>
      </c>
      <c r="AU331" s="29">
        <v>0.0</v>
      </c>
      <c r="AV331" s="29">
        <v>0.0</v>
      </c>
      <c r="AW331" s="29">
        <v>0.0</v>
      </c>
      <c r="AX331" s="29">
        <v>0.0</v>
      </c>
      <c r="AY331" s="29">
        <v>0.0</v>
      </c>
      <c r="AZ331" s="3"/>
      <c r="BA331" s="3"/>
    </row>
    <row r="332">
      <c r="D332" s="127" t="s">
        <v>246</v>
      </c>
      <c r="E332" s="4" t="s">
        <v>30</v>
      </c>
      <c r="F332" s="4" t="s">
        <v>240</v>
      </c>
      <c r="G332" s="72" t="s">
        <v>275</v>
      </c>
      <c r="H332" s="72" t="s">
        <v>267</v>
      </c>
      <c r="I332" s="71">
        <v>0.0</v>
      </c>
      <c r="J332" s="72">
        <v>0.0</v>
      </c>
      <c r="K332" s="72">
        <v>0.0</v>
      </c>
      <c r="L332" s="72">
        <v>0.0</v>
      </c>
      <c r="M332" s="99">
        <v>0.0</v>
      </c>
      <c r="N332" s="23">
        <v>0.75</v>
      </c>
      <c r="O332" s="24">
        <f t="shared" ref="O332:O334" si="357">O331</f>
        <v>0</v>
      </c>
      <c r="P332" s="100">
        <v>0.0</v>
      </c>
      <c r="Q332" s="100">
        <v>0.0</v>
      </c>
      <c r="R332" s="100">
        <v>0.0</v>
      </c>
      <c r="S332" s="100">
        <v>0.0</v>
      </c>
      <c r="T332" s="100">
        <v>0.0</v>
      </c>
      <c r="U332" s="100">
        <v>0.0</v>
      </c>
      <c r="V332" s="100">
        <v>0.0</v>
      </c>
      <c r="W332" s="100">
        <v>0.0</v>
      </c>
      <c r="X332" s="100">
        <v>0.0</v>
      </c>
      <c r="Y332" s="100">
        <v>0.0</v>
      </c>
      <c r="Z332" s="100">
        <v>0.0</v>
      </c>
      <c r="AA332" s="100">
        <v>0.0</v>
      </c>
      <c r="AB332" s="29">
        <v>0.0</v>
      </c>
      <c r="AC332" s="29">
        <v>0.0</v>
      </c>
      <c r="AD332" s="29">
        <v>0.0</v>
      </c>
      <c r="AE332" s="29">
        <v>0.0</v>
      </c>
      <c r="AF332" s="29">
        <v>0.0</v>
      </c>
      <c r="AG332" s="29">
        <v>0.0</v>
      </c>
      <c r="AH332" s="29">
        <v>0.0</v>
      </c>
      <c r="AI332" s="29">
        <v>0.0</v>
      </c>
      <c r="AJ332" s="29">
        <v>0.0</v>
      </c>
      <c r="AK332" s="29">
        <v>0.0</v>
      </c>
      <c r="AL332" s="29">
        <v>0.0</v>
      </c>
      <c r="AM332" s="29">
        <v>0.0</v>
      </c>
      <c r="AN332" s="29">
        <v>0.0</v>
      </c>
      <c r="AO332" s="29">
        <v>0.0</v>
      </c>
      <c r="AP332" s="29">
        <v>0.0</v>
      </c>
      <c r="AQ332" s="29">
        <v>0.0</v>
      </c>
      <c r="AR332" s="29">
        <v>0.0</v>
      </c>
      <c r="AS332" s="29">
        <v>0.0</v>
      </c>
      <c r="AT332" s="29">
        <v>0.0</v>
      </c>
      <c r="AU332" s="29">
        <v>0.0</v>
      </c>
      <c r="AV332" s="29">
        <v>0.0</v>
      </c>
      <c r="AW332" s="29">
        <v>0.0</v>
      </c>
      <c r="AX332" s="29">
        <v>0.0</v>
      </c>
      <c r="AY332" s="29">
        <v>0.0</v>
      </c>
      <c r="AZ332" s="3"/>
      <c r="BA332" s="3"/>
    </row>
    <row r="333">
      <c r="C333" s="50" t="s">
        <v>120</v>
      </c>
      <c r="D333" s="127" t="s">
        <v>246</v>
      </c>
      <c r="E333" s="4" t="s">
        <v>30</v>
      </c>
      <c r="F333" s="97" t="s">
        <v>242</v>
      </c>
      <c r="G333" s="72" t="s">
        <v>276</v>
      </c>
      <c r="H333" s="72" t="s">
        <v>267</v>
      </c>
      <c r="I333" s="71">
        <v>0.0</v>
      </c>
      <c r="J333" s="72">
        <v>0.0</v>
      </c>
      <c r="K333" s="72">
        <v>0.0</v>
      </c>
      <c r="L333" s="72">
        <v>0.0</v>
      </c>
      <c r="M333" s="99">
        <v>0.0</v>
      </c>
      <c r="N333" s="23">
        <v>0.75</v>
      </c>
      <c r="O333" s="24">
        <f t="shared" si="357"/>
        <v>0</v>
      </c>
      <c r="P333" s="100">
        <v>0.0</v>
      </c>
      <c r="Q333" s="100">
        <v>0.0</v>
      </c>
      <c r="R333" s="100">
        <v>0.0</v>
      </c>
      <c r="S333" s="100">
        <v>0.0</v>
      </c>
      <c r="T333" s="100">
        <v>0.0</v>
      </c>
      <c r="U333" s="100">
        <v>0.0</v>
      </c>
      <c r="V333" s="100">
        <v>0.0</v>
      </c>
      <c r="W333" s="100">
        <v>0.0</v>
      </c>
      <c r="X333" s="100">
        <v>0.0</v>
      </c>
      <c r="Y333" s="100">
        <v>0.0</v>
      </c>
      <c r="Z333" s="100">
        <v>0.0</v>
      </c>
      <c r="AA333" s="100">
        <v>0.0</v>
      </c>
      <c r="AB333" s="29">
        <v>0.0</v>
      </c>
      <c r="AC333" s="29">
        <v>0.0</v>
      </c>
      <c r="AD333" s="29">
        <v>0.0</v>
      </c>
      <c r="AE333" s="29">
        <v>0.0</v>
      </c>
      <c r="AF333" s="29">
        <v>0.0</v>
      </c>
      <c r="AG333" s="29">
        <v>0.0</v>
      </c>
      <c r="AH333" s="29">
        <v>0.0</v>
      </c>
      <c r="AI333" s="29">
        <v>0.0</v>
      </c>
      <c r="AJ333" s="29">
        <v>0.0</v>
      </c>
      <c r="AK333" s="29">
        <v>0.0</v>
      </c>
      <c r="AL333" s="29">
        <v>0.0</v>
      </c>
      <c r="AM333" s="29">
        <v>0.0</v>
      </c>
      <c r="AN333" s="29">
        <v>0.0</v>
      </c>
      <c r="AO333" s="29">
        <v>0.0</v>
      </c>
      <c r="AP333" s="29">
        <v>0.0</v>
      </c>
      <c r="AQ333" s="29">
        <v>0.0</v>
      </c>
      <c r="AR333" s="29">
        <v>0.0</v>
      </c>
      <c r="AS333" s="29">
        <v>0.0</v>
      </c>
      <c r="AT333" s="29">
        <v>0.0</v>
      </c>
      <c r="AU333" s="29">
        <v>0.0</v>
      </c>
      <c r="AV333" s="29">
        <v>0.0</v>
      </c>
      <c r="AW333" s="29">
        <v>0.0</v>
      </c>
      <c r="AX333" s="29">
        <v>0.0</v>
      </c>
      <c r="AY333" s="29">
        <v>0.0</v>
      </c>
      <c r="AZ333" s="3"/>
      <c r="BA333" s="3"/>
    </row>
    <row r="334">
      <c r="C334" s="50" t="s">
        <v>120</v>
      </c>
      <c r="D334" s="127" t="s">
        <v>246</v>
      </c>
      <c r="E334" s="4" t="s">
        <v>30</v>
      </c>
      <c r="F334" s="97" t="s">
        <v>157</v>
      </c>
      <c r="G334" s="72" t="s">
        <v>277</v>
      </c>
      <c r="H334" s="72" t="s">
        <v>267</v>
      </c>
      <c r="I334" s="71">
        <v>0.0</v>
      </c>
      <c r="J334" s="72">
        <v>0.0</v>
      </c>
      <c r="K334" s="104">
        <v>0.0</v>
      </c>
      <c r="L334" s="64">
        <f>sum(AN334:AY334)</f>
        <v>0</v>
      </c>
      <c r="M334" s="99">
        <v>0.0</v>
      </c>
      <c r="N334" s="23">
        <v>0.75</v>
      </c>
      <c r="O334" s="24">
        <f t="shared" si="357"/>
        <v>0</v>
      </c>
      <c r="P334" s="100">
        <v>0.0</v>
      </c>
      <c r="Q334" s="100">
        <v>0.0</v>
      </c>
      <c r="R334" s="100">
        <v>0.0</v>
      </c>
      <c r="S334" s="100">
        <v>0.0</v>
      </c>
      <c r="T334" s="100">
        <v>0.0</v>
      </c>
      <c r="U334" s="100">
        <v>0.0</v>
      </c>
      <c r="V334" s="100">
        <v>0.0</v>
      </c>
      <c r="W334" s="100">
        <v>0.0</v>
      </c>
      <c r="X334" s="100">
        <v>0.0</v>
      </c>
      <c r="Y334" s="100">
        <v>0.0</v>
      </c>
      <c r="Z334" s="100">
        <v>0.0</v>
      </c>
      <c r="AA334" s="100">
        <v>0.0</v>
      </c>
      <c r="AB334" s="29">
        <v>0.0</v>
      </c>
      <c r="AC334" s="29">
        <v>0.0</v>
      </c>
      <c r="AD334" s="29">
        <v>0.0</v>
      </c>
      <c r="AE334" s="29">
        <v>0.0</v>
      </c>
      <c r="AF334" s="29">
        <v>0.0</v>
      </c>
      <c r="AG334" s="29">
        <v>0.0</v>
      </c>
      <c r="AH334" s="29">
        <v>0.0</v>
      </c>
      <c r="AI334" s="29">
        <v>0.0</v>
      </c>
      <c r="AJ334" s="29">
        <v>0.0</v>
      </c>
      <c r="AK334" s="29">
        <v>0.0</v>
      </c>
      <c r="AL334" s="29">
        <v>0.0</v>
      </c>
      <c r="AM334" s="29">
        <v>0.0</v>
      </c>
      <c r="AN334" s="29">
        <v>0.0</v>
      </c>
      <c r="AO334" s="29">
        <v>0.0</v>
      </c>
      <c r="AP334" s="29">
        <v>0.0</v>
      </c>
      <c r="AQ334" s="29">
        <v>0.0</v>
      </c>
      <c r="AR334" s="29">
        <v>0.0</v>
      </c>
      <c r="AS334" s="29">
        <v>0.0</v>
      </c>
      <c r="AT334" s="29">
        <v>0.0</v>
      </c>
      <c r="AU334" s="29">
        <v>0.0</v>
      </c>
      <c r="AV334" s="29">
        <v>0.0</v>
      </c>
      <c r="AW334" s="29">
        <v>0.0</v>
      </c>
      <c r="AX334" s="29">
        <v>0.0</v>
      </c>
      <c r="AY334" s="29">
        <v>0.0</v>
      </c>
      <c r="AZ334" s="3"/>
      <c r="BA334" s="3"/>
    </row>
    <row r="335">
      <c r="C335" s="110" t="s">
        <v>120</v>
      </c>
      <c r="D335" s="127" t="s">
        <v>246</v>
      </c>
      <c r="E335" s="111" t="s">
        <v>30</v>
      </c>
      <c r="F335" s="112" t="s">
        <v>159</v>
      </c>
      <c r="G335" s="114" t="s">
        <v>278</v>
      </c>
      <c r="H335" s="114" t="s">
        <v>267</v>
      </c>
      <c r="I335" s="115">
        <v>0.0</v>
      </c>
      <c r="J335" s="114">
        <v>0.0</v>
      </c>
      <c r="K335" s="114">
        <v>0.0</v>
      </c>
      <c r="L335" s="114">
        <v>0.0</v>
      </c>
      <c r="M335" s="116">
        <v>0.0</v>
      </c>
      <c r="N335" s="117">
        <v>0.75</v>
      </c>
      <c r="O335" s="118">
        <v>0.0</v>
      </c>
      <c r="P335" s="119">
        <v>0.0</v>
      </c>
      <c r="Q335" s="119">
        <v>0.0</v>
      </c>
      <c r="R335" s="119">
        <v>0.0</v>
      </c>
      <c r="S335" s="119">
        <v>0.0</v>
      </c>
      <c r="T335" s="119">
        <v>0.0</v>
      </c>
      <c r="U335" s="119">
        <v>0.0</v>
      </c>
      <c r="V335" s="119">
        <v>0.0</v>
      </c>
      <c r="W335" s="119">
        <v>0.0</v>
      </c>
      <c r="X335" s="119">
        <v>0.0</v>
      </c>
      <c r="Y335" s="119">
        <v>0.0</v>
      </c>
      <c r="Z335" s="119">
        <v>0.0</v>
      </c>
      <c r="AA335" s="119">
        <v>0.0</v>
      </c>
      <c r="AB335" s="120">
        <v>0.0</v>
      </c>
      <c r="AC335" s="120">
        <v>0.0</v>
      </c>
      <c r="AD335" s="120">
        <v>0.0</v>
      </c>
      <c r="AE335" s="120">
        <v>0.0</v>
      </c>
      <c r="AF335" s="120">
        <v>0.0</v>
      </c>
      <c r="AG335" s="120">
        <v>0.0</v>
      </c>
      <c r="AH335" s="120">
        <v>0.0</v>
      </c>
      <c r="AI335" s="120">
        <v>0.0</v>
      </c>
      <c r="AJ335" s="120">
        <v>0.0</v>
      </c>
      <c r="AK335" s="120">
        <v>0.0</v>
      </c>
      <c r="AL335" s="120">
        <v>0.0</v>
      </c>
      <c r="AM335" s="120">
        <v>0.0</v>
      </c>
      <c r="AN335" s="120">
        <v>0.0</v>
      </c>
      <c r="AO335" s="120">
        <v>0.0</v>
      </c>
      <c r="AP335" s="120">
        <v>0.0</v>
      </c>
      <c r="AQ335" s="120">
        <v>0.0</v>
      </c>
      <c r="AR335" s="120">
        <v>0.0</v>
      </c>
      <c r="AS335" s="120">
        <v>0.0</v>
      </c>
      <c r="AT335" s="120">
        <v>0.0</v>
      </c>
      <c r="AU335" s="120">
        <v>0.0</v>
      </c>
      <c r="AV335" s="120">
        <v>0.0</v>
      </c>
      <c r="AW335" s="120">
        <v>0.0</v>
      </c>
      <c r="AX335" s="120">
        <v>0.0</v>
      </c>
      <c r="AY335" s="120">
        <v>0.0</v>
      </c>
      <c r="AZ335" s="3"/>
      <c r="BA335" s="3"/>
    </row>
    <row r="336">
      <c r="C336" s="50" t="s">
        <v>211</v>
      </c>
      <c r="D336" s="127" t="s">
        <v>253</v>
      </c>
      <c r="E336" s="4" t="s">
        <v>30</v>
      </c>
      <c r="F336" s="106" t="s">
        <v>235</v>
      </c>
      <c r="G336" s="72" t="s">
        <v>279</v>
      </c>
      <c r="H336" s="72" t="s">
        <v>267</v>
      </c>
      <c r="I336" s="63" t="str">
        <f>Nativo!J101</f>
        <v/>
      </c>
      <c r="J336" s="9" t="str">
        <f>Nativo!G101</f>
        <v/>
      </c>
      <c r="K336" s="98" t="str">
        <f>Nativo!I101</f>
        <v/>
      </c>
      <c r="L336" s="9" t="str">
        <f>Nativo!M101</f>
        <v/>
      </c>
      <c r="M336" s="99">
        <v>0.002</v>
      </c>
      <c r="N336" s="23">
        <v>0.75</v>
      </c>
      <c r="O336" s="24"/>
      <c r="P336" s="100">
        <v>0.0</v>
      </c>
      <c r="Q336" s="100">
        <v>0.0</v>
      </c>
      <c r="R336" s="100">
        <v>0.0</v>
      </c>
      <c r="S336" s="100">
        <f>I336*0.5</f>
        <v>0</v>
      </c>
      <c r="T336" s="100">
        <f>I336*0.5</f>
        <v>0</v>
      </c>
      <c r="U336" s="100">
        <v>0.0</v>
      </c>
      <c r="V336" s="100">
        <v>0.0</v>
      </c>
      <c r="W336" s="100">
        <v>0.0</v>
      </c>
      <c r="X336" s="100">
        <v>0.0</v>
      </c>
      <c r="Y336" s="100">
        <v>0.0</v>
      </c>
      <c r="Z336" s="100">
        <v>0.0</v>
      </c>
      <c r="AA336" s="100">
        <v>0.0</v>
      </c>
      <c r="AB336" s="29">
        <v>0.0</v>
      </c>
      <c r="AC336" s="29">
        <v>0.0</v>
      </c>
      <c r="AD336" s="29">
        <v>0.0</v>
      </c>
      <c r="AE336" s="29">
        <f>J336/2</f>
        <v>0</v>
      </c>
      <c r="AF336" s="30">
        <f>J336/2</f>
        <v>0</v>
      </c>
      <c r="AG336" s="29">
        <v>0.0</v>
      </c>
      <c r="AH336" s="29">
        <v>0.0</v>
      </c>
      <c r="AI336" s="29">
        <v>0.0</v>
      </c>
      <c r="AJ336" s="29">
        <v>0.0</v>
      </c>
      <c r="AK336" s="29">
        <v>0.0</v>
      </c>
      <c r="AL336" s="29">
        <v>0.0</v>
      </c>
      <c r="AM336" s="29">
        <v>0.0</v>
      </c>
      <c r="AN336" s="29">
        <v>0.0</v>
      </c>
      <c r="AO336" s="29">
        <v>0.0</v>
      </c>
      <c r="AP336" s="29">
        <v>0.0</v>
      </c>
      <c r="AQ336" s="29">
        <f>L336/2</f>
        <v>0</v>
      </c>
      <c r="AR336" s="30">
        <f>L336/2</f>
        <v>0</v>
      </c>
      <c r="AS336" s="29">
        <v>0.0</v>
      </c>
      <c r="AT336" s="29">
        <v>0.0</v>
      </c>
      <c r="AU336" s="29">
        <v>0.0</v>
      </c>
      <c r="AV336" s="29">
        <v>0.0</v>
      </c>
      <c r="AW336" s="29">
        <v>0.0</v>
      </c>
      <c r="AX336" s="29">
        <v>0.0</v>
      </c>
      <c r="AY336" s="29">
        <v>0.0</v>
      </c>
      <c r="AZ336" s="3"/>
      <c r="BA336" s="3"/>
    </row>
    <row r="337">
      <c r="D337" s="127" t="s">
        <v>253</v>
      </c>
      <c r="E337" s="4" t="s">
        <v>30</v>
      </c>
      <c r="F337" s="97" t="s">
        <v>238</v>
      </c>
      <c r="G337" s="72" t="s">
        <v>280</v>
      </c>
      <c r="H337" s="72" t="s">
        <v>267</v>
      </c>
      <c r="I337" s="71">
        <v>0.0</v>
      </c>
      <c r="J337" s="72">
        <v>0.0</v>
      </c>
      <c r="K337" s="72">
        <v>0.0</v>
      </c>
      <c r="L337" s="72">
        <v>0.0</v>
      </c>
      <c r="M337" s="99">
        <v>0.0</v>
      </c>
      <c r="N337" s="23">
        <v>0.75</v>
      </c>
      <c r="O337" s="24">
        <v>0.0</v>
      </c>
      <c r="P337" s="100">
        <v>0.0</v>
      </c>
      <c r="Q337" s="100">
        <v>0.0</v>
      </c>
      <c r="R337" s="100">
        <v>0.0</v>
      </c>
      <c r="S337" s="100">
        <v>0.0</v>
      </c>
      <c r="T337" s="100">
        <v>0.0</v>
      </c>
      <c r="U337" s="100">
        <v>0.0</v>
      </c>
      <c r="V337" s="100">
        <v>0.0</v>
      </c>
      <c r="W337" s="100">
        <v>0.0</v>
      </c>
      <c r="X337" s="100">
        <v>0.0</v>
      </c>
      <c r="Y337" s="100">
        <v>0.0</v>
      </c>
      <c r="Z337" s="100">
        <v>0.0</v>
      </c>
      <c r="AA337" s="100">
        <v>0.0</v>
      </c>
      <c r="AB337" s="29">
        <v>0.0</v>
      </c>
      <c r="AC337" s="29">
        <v>0.0</v>
      </c>
      <c r="AD337" s="29">
        <v>0.0</v>
      </c>
      <c r="AE337" s="29">
        <v>0.0</v>
      </c>
      <c r="AF337" s="29">
        <v>0.0</v>
      </c>
      <c r="AG337" s="29">
        <v>0.0</v>
      </c>
      <c r="AH337" s="29">
        <v>0.0</v>
      </c>
      <c r="AI337" s="29">
        <v>0.0</v>
      </c>
      <c r="AJ337" s="29">
        <v>0.0</v>
      </c>
      <c r="AK337" s="29">
        <v>0.0</v>
      </c>
      <c r="AL337" s="29">
        <v>0.0</v>
      </c>
      <c r="AM337" s="29">
        <v>0.0</v>
      </c>
      <c r="AN337" s="29">
        <v>0.0</v>
      </c>
      <c r="AO337" s="29">
        <v>0.0</v>
      </c>
      <c r="AP337" s="29">
        <v>0.0</v>
      </c>
      <c r="AQ337" s="29">
        <v>0.0</v>
      </c>
      <c r="AR337" s="29">
        <v>0.0</v>
      </c>
      <c r="AS337" s="29">
        <v>0.0</v>
      </c>
      <c r="AT337" s="29">
        <v>0.0</v>
      </c>
      <c r="AU337" s="29">
        <v>0.0</v>
      </c>
      <c r="AV337" s="29">
        <v>0.0</v>
      </c>
      <c r="AW337" s="29">
        <v>0.0</v>
      </c>
      <c r="AX337" s="29">
        <v>0.0</v>
      </c>
      <c r="AY337" s="29">
        <v>0.0</v>
      </c>
      <c r="AZ337" s="3"/>
      <c r="BA337" s="3"/>
    </row>
    <row r="338">
      <c r="D338" s="127" t="s">
        <v>253</v>
      </c>
      <c r="E338" s="4" t="s">
        <v>30</v>
      </c>
      <c r="F338" s="4" t="s">
        <v>240</v>
      </c>
      <c r="G338" s="72" t="s">
        <v>281</v>
      </c>
      <c r="H338" s="72" t="s">
        <v>267</v>
      </c>
      <c r="I338" s="71">
        <v>0.0</v>
      </c>
      <c r="J338" s="72">
        <v>0.0</v>
      </c>
      <c r="K338" s="72">
        <v>0.0</v>
      </c>
      <c r="L338" s="72">
        <v>0.0</v>
      </c>
      <c r="M338" s="99">
        <v>0.0</v>
      </c>
      <c r="N338" s="23">
        <v>0.75</v>
      </c>
      <c r="O338" s="24">
        <f t="shared" ref="O338:O340" si="358">O337</f>
        <v>0</v>
      </c>
      <c r="P338" s="100">
        <v>0.0</v>
      </c>
      <c r="Q338" s="100">
        <v>0.0</v>
      </c>
      <c r="R338" s="100">
        <v>0.0</v>
      </c>
      <c r="S338" s="100">
        <v>0.0</v>
      </c>
      <c r="T338" s="100">
        <v>0.0</v>
      </c>
      <c r="U338" s="100">
        <v>0.0</v>
      </c>
      <c r="V338" s="100">
        <v>0.0</v>
      </c>
      <c r="W338" s="100">
        <v>0.0</v>
      </c>
      <c r="X338" s="100">
        <v>0.0</v>
      </c>
      <c r="Y338" s="100">
        <v>0.0</v>
      </c>
      <c r="Z338" s="100">
        <v>0.0</v>
      </c>
      <c r="AA338" s="100">
        <v>0.0</v>
      </c>
      <c r="AB338" s="29">
        <v>0.0</v>
      </c>
      <c r="AC338" s="29">
        <v>0.0</v>
      </c>
      <c r="AD338" s="29">
        <v>0.0</v>
      </c>
      <c r="AE338" s="29">
        <v>0.0</v>
      </c>
      <c r="AF338" s="29">
        <v>0.0</v>
      </c>
      <c r="AG338" s="29">
        <v>0.0</v>
      </c>
      <c r="AH338" s="29">
        <v>0.0</v>
      </c>
      <c r="AI338" s="29">
        <v>0.0</v>
      </c>
      <c r="AJ338" s="29">
        <v>0.0</v>
      </c>
      <c r="AK338" s="29">
        <v>0.0</v>
      </c>
      <c r="AL338" s="29">
        <v>0.0</v>
      </c>
      <c r="AM338" s="29">
        <v>0.0</v>
      </c>
      <c r="AN338" s="29">
        <v>0.0</v>
      </c>
      <c r="AO338" s="29">
        <v>0.0</v>
      </c>
      <c r="AP338" s="29">
        <v>0.0</v>
      </c>
      <c r="AQ338" s="29">
        <v>0.0</v>
      </c>
      <c r="AR338" s="29">
        <v>0.0</v>
      </c>
      <c r="AS338" s="29">
        <v>0.0</v>
      </c>
      <c r="AT338" s="29">
        <v>0.0</v>
      </c>
      <c r="AU338" s="29">
        <v>0.0</v>
      </c>
      <c r="AV338" s="29">
        <v>0.0</v>
      </c>
      <c r="AW338" s="29">
        <v>0.0</v>
      </c>
      <c r="AX338" s="29">
        <v>0.0</v>
      </c>
      <c r="AY338" s="29">
        <v>0.0</v>
      </c>
      <c r="AZ338" s="3"/>
      <c r="BA338" s="3"/>
    </row>
    <row r="339">
      <c r="C339" s="50" t="s">
        <v>120</v>
      </c>
      <c r="D339" s="127" t="s">
        <v>253</v>
      </c>
      <c r="E339" s="4" t="s">
        <v>30</v>
      </c>
      <c r="F339" s="97" t="s">
        <v>242</v>
      </c>
      <c r="G339" s="72" t="s">
        <v>282</v>
      </c>
      <c r="H339" s="72" t="s">
        <v>267</v>
      </c>
      <c r="I339" s="71">
        <v>0.0</v>
      </c>
      <c r="J339" s="72">
        <v>0.0</v>
      </c>
      <c r="K339" s="72">
        <v>0.0</v>
      </c>
      <c r="L339" s="72">
        <v>0.0</v>
      </c>
      <c r="M339" s="99">
        <v>0.0</v>
      </c>
      <c r="N339" s="23">
        <v>0.75</v>
      </c>
      <c r="O339" s="24">
        <f t="shared" si="358"/>
        <v>0</v>
      </c>
      <c r="P339" s="100">
        <v>0.0</v>
      </c>
      <c r="Q339" s="100">
        <v>0.0</v>
      </c>
      <c r="R339" s="100">
        <v>0.0</v>
      </c>
      <c r="S339" s="100">
        <v>0.0</v>
      </c>
      <c r="T339" s="100">
        <v>0.0</v>
      </c>
      <c r="U339" s="100">
        <v>0.0</v>
      </c>
      <c r="V339" s="100">
        <v>0.0</v>
      </c>
      <c r="W339" s="100">
        <v>0.0</v>
      </c>
      <c r="X339" s="100">
        <v>0.0</v>
      </c>
      <c r="Y339" s="100">
        <v>0.0</v>
      </c>
      <c r="Z339" s="100">
        <v>0.0</v>
      </c>
      <c r="AA339" s="100">
        <v>0.0</v>
      </c>
      <c r="AB339" s="29">
        <v>0.0</v>
      </c>
      <c r="AC339" s="29">
        <v>0.0</v>
      </c>
      <c r="AD339" s="29">
        <v>0.0</v>
      </c>
      <c r="AE339" s="29">
        <v>0.0</v>
      </c>
      <c r="AF339" s="29">
        <v>0.0</v>
      </c>
      <c r="AG339" s="29">
        <v>0.0</v>
      </c>
      <c r="AH339" s="29">
        <v>0.0</v>
      </c>
      <c r="AI339" s="29">
        <v>0.0</v>
      </c>
      <c r="AJ339" s="29">
        <v>0.0</v>
      </c>
      <c r="AK339" s="29">
        <v>0.0</v>
      </c>
      <c r="AL339" s="29">
        <v>0.0</v>
      </c>
      <c r="AM339" s="29">
        <v>0.0</v>
      </c>
      <c r="AN339" s="29">
        <v>0.0</v>
      </c>
      <c r="AO339" s="29">
        <v>0.0</v>
      </c>
      <c r="AP339" s="29">
        <v>0.0</v>
      </c>
      <c r="AQ339" s="29">
        <v>0.0</v>
      </c>
      <c r="AR339" s="29">
        <v>0.0</v>
      </c>
      <c r="AS339" s="29">
        <v>0.0</v>
      </c>
      <c r="AT339" s="29">
        <v>0.0</v>
      </c>
      <c r="AU339" s="29">
        <v>0.0</v>
      </c>
      <c r="AV339" s="29">
        <v>0.0</v>
      </c>
      <c r="AW339" s="29">
        <v>0.0</v>
      </c>
      <c r="AX339" s="29">
        <v>0.0</v>
      </c>
      <c r="AY339" s="29">
        <v>0.0</v>
      </c>
      <c r="AZ339" s="45"/>
      <c r="BA339" s="3"/>
    </row>
    <row r="340">
      <c r="C340" s="50" t="s">
        <v>120</v>
      </c>
      <c r="D340" s="127" t="s">
        <v>253</v>
      </c>
      <c r="E340" s="4" t="s">
        <v>30</v>
      </c>
      <c r="F340" s="97" t="s">
        <v>157</v>
      </c>
      <c r="G340" s="72" t="s">
        <v>283</v>
      </c>
      <c r="H340" s="72" t="s">
        <v>267</v>
      </c>
      <c r="I340" s="71">
        <v>0.0</v>
      </c>
      <c r="J340" s="72">
        <v>0.0</v>
      </c>
      <c r="K340" s="104">
        <v>0.0</v>
      </c>
      <c r="L340" s="72">
        <v>0.0</v>
      </c>
      <c r="M340" s="99">
        <v>0.0</v>
      </c>
      <c r="N340" s="23">
        <v>0.75</v>
      </c>
      <c r="O340" s="24">
        <f t="shared" si="358"/>
        <v>0</v>
      </c>
      <c r="P340" s="100">
        <v>0.0</v>
      </c>
      <c r="Q340" s="100">
        <v>0.0</v>
      </c>
      <c r="R340" s="100">
        <v>0.0</v>
      </c>
      <c r="S340" s="100">
        <v>0.0</v>
      </c>
      <c r="T340" s="100">
        <v>0.0</v>
      </c>
      <c r="U340" s="100">
        <v>0.0</v>
      </c>
      <c r="V340" s="100">
        <v>0.0</v>
      </c>
      <c r="W340" s="100">
        <v>0.0</v>
      </c>
      <c r="X340" s="100">
        <v>0.0</v>
      </c>
      <c r="Y340" s="100">
        <v>0.0</v>
      </c>
      <c r="Z340" s="100">
        <v>0.0</v>
      </c>
      <c r="AA340" s="100">
        <v>0.0</v>
      </c>
      <c r="AB340" s="29">
        <v>0.0</v>
      </c>
      <c r="AC340" s="29">
        <v>0.0</v>
      </c>
      <c r="AD340" s="29">
        <v>0.0</v>
      </c>
      <c r="AE340" s="29">
        <v>0.0</v>
      </c>
      <c r="AF340" s="29">
        <v>0.0</v>
      </c>
      <c r="AG340" s="29">
        <v>0.0</v>
      </c>
      <c r="AH340" s="29">
        <v>0.0</v>
      </c>
      <c r="AI340" s="29">
        <v>0.0</v>
      </c>
      <c r="AJ340" s="29">
        <v>0.0</v>
      </c>
      <c r="AK340" s="29">
        <v>0.0</v>
      </c>
      <c r="AL340" s="29">
        <v>0.0</v>
      </c>
      <c r="AM340" s="29">
        <v>0.0</v>
      </c>
      <c r="AN340" s="29">
        <v>0.0</v>
      </c>
      <c r="AO340" s="29">
        <v>0.0</v>
      </c>
      <c r="AP340" s="29">
        <v>0.0</v>
      </c>
      <c r="AQ340" s="29">
        <v>0.0</v>
      </c>
      <c r="AR340" s="29">
        <v>0.0</v>
      </c>
      <c r="AS340" s="29">
        <v>0.0</v>
      </c>
      <c r="AT340" s="29">
        <v>0.0</v>
      </c>
      <c r="AU340" s="29">
        <v>0.0</v>
      </c>
      <c r="AV340" s="29">
        <v>0.0</v>
      </c>
      <c r="AW340" s="29">
        <v>0.0</v>
      </c>
      <c r="AX340" s="29">
        <v>0.0</v>
      </c>
      <c r="AY340" s="29">
        <v>0.0</v>
      </c>
      <c r="AZ340" s="3"/>
      <c r="BA340" s="3"/>
    </row>
    <row r="341">
      <c r="C341" s="110" t="s">
        <v>120</v>
      </c>
      <c r="D341" s="127" t="s">
        <v>253</v>
      </c>
      <c r="E341" s="111" t="s">
        <v>30</v>
      </c>
      <c r="F341" s="112" t="s">
        <v>159</v>
      </c>
      <c r="G341" s="114" t="s">
        <v>284</v>
      </c>
      <c r="H341" s="114" t="s">
        <v>267</v>
      </c>
      <c r="I341" s="115">
        <v>0.0</v>
      </c>
      <c r="J341" s="114">
        <v>0.0</v>
      </c>
      <c r="K341" s="114">
        <v>0.0</v>
      </c>
      <c r="L341" s="114">
        <v>0.0</v>
      </c>
      <c r="M341" s="116">
        <v>0.0</v>
      </c>
      <c r="N341" s="117">
        <v>0.75</v>
      </c>
      <c r="O341" s="118">
        <v>0.0</v>
      </c>
      <c r="P341" s="119">
        <v>0.0</v>
      </c>
      <c r="Q341" s="119">
        <v>0.0</v>
      </c>
      <c r="R341" s="119">
        <v>0.0</v>
      </c>
      <c r="S341" s="119">
        <v>0.0</v>
      </c>
      <c r="T341" s="119">
        <v>0.0</v>
      </c>
      <c r="U341" s="119">
        <v>0.0</v>
      </c>
      <c r="V341" s="119">
        <v>0.0</v>
      </c>
      <c r="W341" s="119">
        <v>0.0</v>
      </c>
      <c r="X341" s="119">
        <v>0.0</v>
      </c>
      <c r="Y341" s="119">
        <v>0.0</v>
      </c>
      <c r="Z341" s="119">
        <v>0.0</v>
      </c>
      <c r="AA341" s="119">
        <v>0.0</v>
      </c>
      <c r="AB341" s="120">
        <v>0.0</v>
      </c>
      <c r="AC341" s="120">
        <v>0.0</v>
      </c>
      <c r="AD341" s="120">
        <v>0.0</v>
      </c>
      <c r="AE341" s="120">
        <v>0.0</v>
      </c>
      <c r="AF341" s="120">
        <v>0.0</v>
      </c>
      <c r="AG341" s="120">
        <v>0.0</v>
      </c>
      <c r="AH341" s="120">
        <v>0.0</v>
      </c>
      <c r="AI341" s="120">
        <v>0.0</v>
      </c>
      <c r="AJ341" s="120">
        <v>0.0</v>
      </c>
      <c r="AK341" s="120">
        <v>0.0</v>
      </c>
      <c r="AL341" s="120">
        <v>0.0</v>
      </c>
      <c r="AM341" s="120">
        <v>0.0</v>
      </c>
      <c r="AN341" s="120">
        <v>0.0</v>
      </c>
      <c r="AO341" s="120">
        <v>0.0</v>
      </c>
      <c r="AP341" s="120">
        <v>0.0</v>
      </c>
      <c r="AQ341" s="120">
        <v>0.0</v>
      </c>
      <c r="AR341" s="120">
        <v>0.0</v>
      </c>
      <c r="AS341" s="120">
        <v>0.0</v>
      </c>
      <c r="AT341" s="120">
        <v>0.0</v>
      </c>
      <c r="AU341" s="120">
        <v>0.0</v>
      </c>
      <c r="AV341" s="120">
        <v>0.0</v>
      </c>
      <c r="AW341" s="120">
        <v>0.0</v>
      </c>
      <c r="AX341" s="120">
        <v>0.0</v>
      </c>
      <c r="AY341" s="120">
        <v>0.0</v>
      </c>
      <c r="AZ341" s="3"/>
      <c r="BA341" s="3"/>
    </row>
    <row r="342">
      <c r="C342" s="50" t="s">
        <v>211</v>
      </c>
      <c r="D342" s="127" t="s">
        <v>260</v>
      </c>
      <c r="E342" s="4" t="s">
        <v>30</v>
      </c>
      <c r="F342" s="106" t="s">
        <v>235</v>
      </c>
      <c r="G342" s="72"/>
      <c r="H342" s="72" t="s">
        <v>267</v>
      </c>
      <c r="I342" s="63" t="str">
        <f>Nativo!J103</f>
        <v/>
      </c>
      <c r="J342" s="9" t="str">
        <f>Nativo!G103</f>
        <v/>
      </c>
      <c r="K342" s="98" t="str">
        <f>Nativo!I103</f>
        <v/>
      </c>
      <c r="L342" s="9" t="str">
        <f>Nativo!M103</f>
        <v/>
      </c>
      <c r="M342" s="99">
        <v>0.002</v>
      </c>
      <c r="N342" s="23">
        <v>0.75</v>
      </c>
      <c r="O342" s="24"/>
      <c r="P342" s="100">
        <v>0.0</v>
      </c>
      <c r="Q342" s="100">
        <v>0.0</v>
      </c>
      <c r="R342" s="100">
        <v>0.0</v>
      </c>
      <c r="S342" s="100">
        <v>0.0</v>
      </c>
      <c r="T342" s="100">
        <v>0.0</v>
      </c>
      <c r="U342" s="100">
        <v>0.0</v>
      </c>
      <c r="V342" s="100">
        <v>0.0</v>
      </c>
      <c r="W342" s="100">
        <f>I342/3</f>
        <v>0</v>
      </c>
      <c r="X342" s="100">
        <f>I342/3</f>
        <v>0</v>
      </c>
      <c r="Y342" s="100">
        <f>I342/3</f>
        <v>0</v>
      </c>
      <c r="Z342" s="100">
        <v>0.0</v>
      </c>
      <c r="AA342" s="100">
        <v>0.0</v>
      </c>
      <c r="AB342" s="29">
        <v>0.0</v>
      </c>
      <c r="AC342" s="29">
        <v>0.0</v>
      </c>
      <c r="AD342" s="29">
        <v>0.0</v>
      </c>
      <c r="AE342" s="29">
        <v>0.0</v>
      </c>
      <c r="AF342" s="29">
        <v>0.0</v>
      </c>
      <c r="AG342" s="29">
        <v>0.0</v>
      </c>
      <c r="AH342" s="29">
        <v>0.0</v>
      </c>
      <c r="AI342" s="30">
        <f>J342/3</f>
        <v>0</v>
      </c>
      <c r="AJ342" s="30">
        <f>J342/3</f>
        <v>0</v>
      </c>
      <c r="AK342" s="30">
        <f>J342/3</f>
        <v>0</v>
      </c>
      <c r="AL342" s="29">
        <v>0.0</v>
      </c>
      <c r="AM342" s="29">
        <v>0.0</v>
      </c>
      <c r="AN342" s="29">
        <v>0.0</v>
      </c>
      <c r="AO342" s="29">
        <v>0.0</v>
      </c>
      <c r="AP342" s="29">
        <v>0.0</v>
      </c>
      <c r="AQ342" s="29">
        <v>0.0</v>
      </c>
      <c r="AR342" s="29">
        <v>0.0</v>
      </c>
      <c r="AS342" s="29">
        <v>0.0</v>
      </c>
      <c r="AT342" s="29">
        <v>0.0</v>
      </c>
      <c r="AU342" s="30">
        <f>L342/3</f>
        <v>0</v>
      </c>
      <c r="AV342" s="30">
        <f>L342/3</f>
        <v>0</v>
      </c>
      <c r="AW342" s="30">
        <f>L342/3</f>
        <v>0</v>
      </c>
      <c r="AX342" s="29">
        <v>0.0</v>
      </c>
      <c r="AY342" s="29">
        <v>0.0</v>
      </c>
      <c r="AZ342" s="30" t="str">
        <f>'Wall Street Journal'!AB222</f>
        <v/>
      </c>
      <c r="BA342" s="3"/>
    </row>
    <row r="343">
      <c r="D343" s="127" t="s">
        <v>260</v>
      </c>
      <c r="E343" s="4" t="s">
        <v>30</v>
      </c>
      <c r="F343" s="97" t="s">
        <v>238</v>
      </c>
      <c r="G343" s="72"/>
      <c r="H343" s="72" t="s">
        <v>267</v>
      </c>
      <c r="I343" s="71">
        <v>0.0</v>
      </c>
      <c r="J343" s="72">
        <v>0.0</v>
      </c>
      <c r="K343" s="72">
        <v>0.0</v>
      </c>
      <c r="L343" s="72">
        <v>0.0</v>
      </c>
      <c r="M343" s="99">
        <v>0.0</v>
      </c>
      <c r="N343" s="23">
        <v>0.75</v>
      </c>
      <c r="O343" s="24">
        <v>0.0</v>
      </c>
      <c r="P343" s="100">
        <v>0.0</v>
      </c>
      <c r="Q343" s="100">
        <v>0.0</v>
      </c>
      <c r="R343" s="100">
        <v>0.0</v>
      </c>
      <c r="S343" s="100">
        <v>0.0</v>
      </c>
      <c r="T343" s="100">
        <v>0.0</v>
      </c>
      <c r="U343" s="100">
        <v>0.0</v>
      </c>
      <c r="V343" s="100">
        <v>0.0</v>
      </c>
      <c r="W343" s="100">
        <v>0.0</v>
      </c>
      <c r="X343" s="100">
        <v>0.0</v>
      </c>
      <c r="Y343" s="100">
        <v>0.0</v>
      </c>
      <c r="Z343" s="100">
        <v>0.0</v>
      </c>
      <c r="AA343" s="100">
        <v>0.0</v>
      </c>
      <c r="AB343" s="29">
        <v>0.0</v>
      </c>
      <c r="AC343" s="29">
        <v>0.0</v>
      </c>
      <c r="AD343" s="29">
        <v>0.0</v>
      </c>
      <c r="AE343" s="29">
        <v>0.0</v>
      </c>
      <c r="AF343" s="29">
        <v>0.0</v>
      </c>
      <c r="AG343" s="29">
        <v>0.0</v>
      </c>
      <c r="AH343" s="29">
        <v>0.0</v>
      </c>
      <c r="AI343" s="29">
        <v>0.0</v>
      </c>
      <c r="AJ343" s="29">
        <v>0.0</v>
      </c>
      <c r="AK343" s="29">
        <v>0.0</v>
      </c>
      <c r="AL343" s="29">
        <v>0.0</v>
      </c>
      <c r="AM343" s="29">
        <v>0.0</v>
      </c>
      <c r="AN343" s="29">
        <v>0.0</v>
      </c>
      <c r="AO343" s="29">
        <v>0.0</v>
      </c>
      <c r="AP343" s="29">
        <v>0.0</v>
      </c>
      <c r="AQ343" s="29">
        <v>0.0</v>
      </c>
      <c r="AR343" s="29">
        <v>0.0</v>
      </c>
      <c r="AS343" s="29">
        <v>0.0</v>
      </c>
      <c r="AT343" s="29">
        <v>0.0</v>
      </c>
      <c r="AU343" s="29">
        <v>0.0</v>
      </c>
      <c r="AV343" s="29">
        <v>0.0</v>
      </c>
      <c r="AW343" s="29">
        <v>0.0</v>
      </c>
      <c r="AX343" s="29">
        <v>0.0</v>
      </c>
      <c r="AY343" s="29">
        <v>0.0</v>
      </c>
      <c r="AZ343" s="30"/>
      <c r="BA343" s="3"/>
    </row>
    <row r="344">
      <c r="D344" s="127" t="s">
        <v>260</v>
      </c>
      <c r="E344" s="4" t="s">
        <v>30</v>
      </c>
      <c r="F344" s="4" t="s">
        <v>240</v>
      </c>
      <c r="G344" s="72"/>
      <c r="H344" s="72" t="s">
        <v>267</v>
      </c>
      <c r="I344" s="71">
        <v>0.0</v>
      </c>
      <c r="J344" s="72">
        <v>0.0</v>
      </c>
      <c r="K344" s="72">
        <v>0.0</v>
      </c>
      <c r="L344" s="72">
        <v>0.0</v>
      </c>
      <c r="M344" s="99">
        <v>0.0</v>
      </c>
      <c r="N344" s="23">
        <v>0.75</v>
      </c>
      <c r="O344" s="24">
        <f t="shared" ref="O344:O347" si="359">O343</f>
        <v>0</v>
      </c>
      <c r="P344" s="100">
        <v>0.0</v>
      </c>
      <c r="Q344" s="100">
        <v>0.0</v>
      </c>
      <c r="R344" s="100">
        <v>0.0</v>
      </c>
      <c r="S344" s="100">
        <v>0.0</v>
      </c>
      <c r="T344" s="100">
        <v>0.0</v>
      </c>
      <c r="U344" s="100">
        <v>0.0</v>
      </c>
      <c r="V344" s="100">
        <v>0.0</v>
      </c>
      <c r="W344" s="100">
        <v>0.0</v>
      </c>
      <c r="X344" s="100">
        <v>0.0</v>
      </c>
      <c r="Y344" s="100">
        <v>0.0</v>
      </c>
      <c r="Z344" s="100">
        <v>0.0</v>
      </c>
      <c r="AA344" s="100">
        <v>0.0</v>
      </c>
      <c r="AB344" s="29">
        <v>0.0</v>
      </c>
      <c r="AC344" s="29">
        <v>0.0</v>
      </c>
      <c r="AD344" s="29">
        <v>0.0</v>
      </c>
      <c r="AE344" s="29">
        <v>0.0</v>
      </c>
      <c r="AF344" s="29">
        <v>0.0</v>
      </c>
      <c r="AG344" s="29">
        <v>0.0</v>
      </c>
      <c r="AH344" s="29">
        <v>0.0</v>
      </c>
      <c r="AI344" s="29">
        <v>0.0</v>
      </c>
      <c r="AJ344" s="29">
        <v>0.0</v>
      </c>
      <c r="AK344" s="29">
        <v>0.0</v>
      </c>
      <c r="AL344" s="29">
        <v>0.0</v>
      </c>
      <c r="AM344" s="29">
        <v>0.0</v>
      </c>
      <c r="AN344" s="29">
        <v>0.0</v>
      </c>
      <c r="AO344" s="29">
        <v>0.0</v>
      </c>
      <c r="AP344" s="29">
        <v>0.0</v>
      </c>
      <c r="AQ344" s="29">
        <v>0.0</v>
      </c>
      <c r="AR344" s="29">
        <v>0.0</v>
      </c>
      <c r="AS344" s="29">
        <v>0.0</v>
      </c>
      <c r="AT344" s="29">
        <v>0.0</v>
      </c>
      <c r="AU344" s="29">
        <v>0.0</v>
      </c>
      <c r="AV344" s="29">
        <v>0.0</v>
      </c>
      <c r="AW344" s="29">
        <v>0.0</v>
      </c>
      <c r="AX344" s="29">
        <v>0.0</v>
      </c>
      <c r="AY344" s="29">
        <v>0.0</v>
      </c>
      <c r="AZ344" s="30"/>
      <c r="BA344" s="3"/>
    </row>
    <row r="345">
      <c r="C345" s="50" t="s">
        <v>120</v>
      </c>
      <c r="D345" s="127" t="s">
        <v>260</v>
      </c>
      <c r="E345" s="4" t="s">
        <v>30</v>
      </c>
      <c r="F345" s="97" t="s">
        <v>242</v>
      </c>
      <c r="G345" s="72"/>
      <c r="H345" s="72" t="s">
        <v>267</v>
      </c>
      <c r="I345" s="71">
        <v>0.0</v>
      </c>
      <c r="J345" s="72">
        <v>0.0</v>
      </c>
      <c r="K345" s="72">
        <v>0.0</v>
      </c>
      <c r="L345" s="72">
        <v>0.0</v>
      </c>
      <c r="M345" s="99">
        <v>0.0</v>
      </c>
      <c r="N345" s="23">
        <v>0.75</v>
      </c>
      <c r="O345" s="24">
        <f t="shared" si="359"/>
        <v>0</v>
      </c>
      <c r="P345" s="100">
        <v>0.0</v>
      </c>
      <c r="Q345" s="100">
        <v>0.0</v>
      </c>
      <c r="R345" s="100">
        <v>0.0</v>
      </c>
      <c r="S345" s="100">
        <v>0.0</v>
      </c>
      <c r="T345" s="100">
        <v>0.0</v>
      </c>
      <c r="U345" s="100">
        <v>0.0</v>
      </c>
      <c r="V345" s="100">
        <v>0.0</v>
      </c>
      <c r="W345" s="100">
        <v>0.0</v>
      </c>
      <c r="X345" s="100">
        <v>0.0</v>
      </c>
      <c r="Y345" s="100">
        <v>0.0</v>
      </c>
      <c r="Z345" s="100">
        <v>0.0</v>
      </c>
      <c r="AA345" s="100">
        <v>0.0</v>
      </c>
      <c r="AB345" s="29">
        <v>0.0</v>
      </c>
      <c r="AC345" s="29">
        <v>0.0</v>
      </c>
      <c r="AD345" s="29">
        <v>0.0</v>
      </c>
      <c r="AE345" s="29">
        <v>0.0</v>
      </c>
      <c r="AF345" s="29">
        <v>0.0</v>
      </c>
      <c r="AG345" s="29">
        <v>0.0</v>
      </c>
      <c r="AH345" s="29">
        <v>0.0</v>
      </c>
      <c r="AI345" s="29">
        <v>0.0</v>
      </c>
      <c r="AJ345" s="29">
        <v>0.0</v>
      </c>
      <c r="AK345" s="29">
        <v>0.0</v>
      </c>
      <c r="AL345" s="29">
        <v>0.0</v>
      </c>
      <c r="AM345" s="29">
        <v>0.0</v>
      </c>
      <c r="AN345" s="29">
        <v>0.0</v>
      </c>
      <c r="AO345" s="29">
        <v>0.0</v>
      </c>
      <c r="AP345" s="29">
        <v>0.0</v>
      </c>
      <c r="AQ345" s="29">
        <v>0.0</v>
      </c>
      <c r="AR345" s="29">
        <v>0.0</v>
      </c>
      <c r="AS345" s="29">
        <v>0.0</v>
      </c>
      <c r="AT345" s="29">
        <v>0.0</v>
      </c>
      <c r="AU345" s="29">
        <v>0.0</v>
      </c>
      <c r="AV345" s="29">
        <v>0.0</v>
      </c>
      <c r="AW345" s="29">
        <v>0.0</v>
      </c>
      <c r="AX345" s="29">
        <v>0.0</v>
      </c>
      <c r="AY345" s="29">
        <v>0.0</v>
      </c>
      <c r="AZ345" s="30"/>
      <c r="BA345" s="3"/>
    </row>
    <row r="346">
      <c r="C346" s="50" t="s">
        <v>120</v>
      </c>
      <c r="D346" s="127" t="s">
        <v>260</v>
      </c>
      <c r="E346" s="4" t="s">
        <v>30</v>
      </c>
      <c r="F346" s="97" t="s">
        <v>157</v>
      </c>
      <c r="G346" s="72"/>
      <c r="H346" s="72" t="s">
        <v>267</v>
      </c>
      <c r="I346" s="71">
        <v>0.0</v>
      </c>
      <c r="J346" s="64">
        <f>sum(AB346:AM346)</f>
        <v>0</v>
      </c>
      <c r="K346" s="98" t="str">
        <f>'Wall Street Journal'!R179</f>
        <v/>
      </c>
      <c r="L346" s="64">
        <f>sum(AN346:AY346)</f>
        <v>0</v>
      </c>
      <c r="M346" s="99">
        <v>0.0</v>
      </c>
      <c r="N346" s="23">
        <v>0.75</v>
      </c>
      <c r="O346" s="24">
        <f t="shared" si="359"/>
        <v>0</v>
      </c>
      <c r="P346" s="100">
        <v>0.0</v>
      </c>
      <c r="Q346" s="100">
        <v>0.0</v>
      </c>
      <c r="R346" s="100">
        <v>0.0</v>
      </c>
      <c r="S346" s="100">
        <v>0.0</v>
      </c>
      <c r="T346" s="100">
        <v>0.0</v>
      </c>
      <c r="U346" s="100">
        <v>0.0</v>
      </c>
      <c r="V346" s="100">
        <v>0.0</v>
      </c>
      <c r="W346" s="100">
        <v>0.0</v>
      </c>
      <c r="X346" s="100">
        <v>0.0</v>
      </c>
      <c r="Y346" s="100">
        <v>0.0</v>
      </c>
      <c r="Z346" s="100">
        <v>0.0</v>
      </c>
      <c r="AA346" s="100">
        <v>0.0</v>
      </c>
      <c r="AB346" s="29">
        <v>0.0</v>
      </c>
      <c r="AC346" s="29">
        <v>0.0</v>
      </c>
      <c r="AD346" s="29">
        <v>0.0</v>
      </c>
      <c r="AE346" s="29">
        <v>0.0</v>
      </c>
      <c r="AF346" s="29">
        <v>0.0</v>
      </c>
      <c r="AG346" s="29">
        <v>0.0</v>
      </c>
      <c r="AH346" s="29">
        <v>0.0</v>
      </c>
      <c r="AI346" s="29">
        <v>0.0</v>
      </c>
      <c r="AJ346" s="29">
        <v>0.0</v>
      </c>
      <c r="AK346" s="29">
        <v>0.0</v>
      </c>
      <c r="AL346" s="29">
        <v>0.0</v>
      </c>
      <c r="AM346" s="29">
        <v>0.0</v>
      </c>
      <c r="AN346" s="29">
        <v>0.0</v>
      </c>
      <c r="AO346" s="29">
        <v>0.0</v>
      </c>
      <c r="AP346" s="29">
        <v>0.0</v>
      </c>
      <c r="AQ346" s="29">
        <v>0.0</v>
      </c>
      <c r="AR346" s="29">
        <v>0.0</v>
      </c>
      <c r="AS346" s="29">
        <v>0.0</v>
      </c>
      <c r="AT346" s="29">
        <v>0.0</v>
      </c>
      <c r="AU346" s="29">
        <v>0.0</v>
      </c>
      <c r="AV346" s="29">
        <v>0.0</v>
      </c>
      <c r="AW346" s="29">
        <v>0.0</v>
      </c>
      <c r="AX346" s="29">
        <v>0.0</v>
      </c>
      <c r="AY346" s="29">
        <v>0.0</v>
      </c>
      <c r="AZ346" s="30"/>
      <c r="BA346" s="3"/>
    </row>
    <row r="347">
      <c r="C347" s="110" t="s">
        <v>120</v>
      </c>
      <c r="D347" s="127" t="s">
        <v>260</v>
      </c>
      <c r="E347" s="111" t="s">
        <v>30</v>
      </c>
      <c r="F347" s="112" t="s">
        <v>159</v>
      </c>
      <c r="G347" s="114"/>
      <c r="H347" s="114" t="s">
        <v>267</v>
      </c>
      <c r="I347" s="115">
        <v>0.0</v>
      </c>
      <c r="J347" s="114">
        <v>0.0</v>
      </c>
      <c r="K347" s="114">
        <v>0.0</v>
      </c>
      <c r="L347" s="114">
        <v>0.0</v>
      </c>
      <c r="M347" s="116">
        <v>0.0</v>
      </c>
      <c r="N347" s="117">
        <v>0.75</v>
      </c>
      <c r="O347" s="24">
        <f t="shared" si="359"/>
        <v>0</v>
      </c>
      <c r="P347" s="119">
        <v>0.0</v>
      </c>
      <c r="Q347" s="119">
        <v>0.0</v>
      </c>
      <c r="R347" s="119">
        <v>0.0</v>
      </c>
      <c r="S347" s="119">
        <v>0.0</v>
      </c>
      <c r="T347" s="119">
        <v>0.0</v>
      </c>
      <c r="U347" s="119">
        <v>0.0</v>
      </c>
      <c r="V347" s="119">
        <v>0.0</v>
      </c>
      <c r="W347" s="119">
        <v>0.0</v>
      </c>
      <c r="X347" s="119">
        <v>0.0</v>
      </c>
      <c r="Y347" s="119">
        <v>0.0</v>
      </c>
      <c r="Z347" s="119">
        <v>0.0</v>
      </c>
      <c r="AA347" s="119">
        <v>0.0</v>
      </c>
      <c r="AB347" s="120">
        <v>0.0</v>
      </c>
      <c r="AC347" s="120">
        <v>0.0</v>
      </c>
      <c r="AD347" s="120">
        <v>0.0</v>
      </c>
      <c r="AE347" s="120">
        <v>0.0</v>
      </c>
      <c r="AF347" s="120">
        <v>0.0</v>
      </c>
      <c r="AG347" s="120">
        <v>0.0</v>
      </c>
      <c r="AH347" s="120">
        <v>0.0</v>
      </c>
      <c r="AI347" s="120">
        <v>0.0</v>
      </c>
      <c r="AJ347" s="120">
        <v>0.0</v>
      </c>
      <c r="AK347" s="120">
        <v>0.0</v>
      </c>
      <c r="AL347" s="120">
        <v>0.0</v>
      </c>
      <c r="AM347" s="120">
        <v>0.0</v>
      </c>
      <c r="AN347" s="120">
        <v>0.0</v>
      </c>
      <c r="AO347" s="120">
        <v>0.0</v>
      </c>
      <c r="AP347" s="120">
        <v>0.0</v>
      </c>
      <c r="AQ347" s="120">
        <v>0.0</v>
      </c>
      <c r="AR347" s="120">
        <v>0.0</v>
      </c>
      <c r="AS347" s="120">
        <v>0.0</v>
      </c>
      <c r="AT347" s="120">
        <v>0.0</v>
      </c>
      <c r="AU347" s="120">
        <v>0.0</v>
      </c>
      <c r="AV347" s="120">
        <v>0.0</v>
      </c>
      <c r="AW347" s="120">
        <v>0.0</v>
      </c>
      <c r="AX347" s="120">
        <v>0.0</v>
      </c>
      <c r="AY347" s="120">
        <v>0.0</v>
      </c>
      <c r="AZ347" s="3"/>
      <c r="BA347" s="3"/>
    </row>
    <row r="348">
      <c r="C348" s="50" t="s">
        <v>211</v>
      </c>
      <c r="D348" s="127" t="s">
        <v>261</v>
      </c>
      <c r="E348" s="4" t="s">
        <v>30</v>
      </c>
      <c r="F348" s="106" t="s">
        <v>235</v>
      </c>
      <c r="G348" s="72"/>
      <c r="H348" s="72" t="s">
        <v>267</v>
      </c>
      <c r="I348" s="63" t="str">
        <f>Nativo!J105</f>
        <v/>
      </c>
      <c r="J348" s="9" t="str">
        <f>Nativo!G105</f>
        <v/>
      </c>
      <c r="K348" s="98" t="str">
        <f>Nativo!I105</f>
        <v/>
      </c>
      <c r="L348" s="9" t="str">
        <f>Nativo!M105</f>
        <v/>
      </c>
      <c r="M348" s="99">
        <v>0.002</v>
      </c>
      <c r="N348" s="23">
        <v>0.75</v>
      </c>
      <c r="O348" s="24"/>
      <c r="P348" s="100">
        <v>0.0</v>
      </c>
      <c r="Q348" s="100">
        <v>0.0</v>
      </c>
      <c r="R348" s="100">
        <v>0.0</v>
      </c>
      <c r="S348" s="100">
        <v>0.0</v>
      </c>
      <c r="T348" s="100">
        <v>0.0</v>
      </c>
      <c r="U348" s="100">
        <v>0.0</v>
      </c>
      <c r="V348" s="100">
        <v>0.0</v>
      </c>
      <c r="W348" s="100">
        <f>I348/3</f>
        <v>0</v>
      </c>
      <c r="X348" s="100">
        <f>I348/3</f>
        <v>0</v>
      </c>
      <c r="Y348" s="100">
        <f>I348/3</f>
        <v>0</v>
      </c>
      <c r="Z348" s="100">
        <v>0.0</v>
      </c>
      <c r="AA348" s="100">
        <v>0.0</v>
      </c>
      <c r="AB348" s="29">
        <v>0.0</v>
      </c>
      <c r="AC348" s="29">
        <v>0.0</v>
      </c>
      <c r="AD348" s="29">
        <v>0.0</v>
      </c>
      <c r="AE348" s="29">
        <v>0.0</v>
      </c>
      <c r="AF348" s="29">
        <v>0.0</v>
      </c>
      <c r="AG348" s="29">
        <v>0.0</v>
      </c>
      <c r="AH348" s="29">
        <v>0.0</v>
      </c>
      <c r="AI348" s="30">
        <f>J348/3</f>
        <v>0</v>
      </c>
      <c r="AJ348" s="30">
        <f>J348/3</f>
        <v>0</v>
      </c>
      <c r="AK348" s="30">
        <f>J348/3</f>
        <v>0</v>
      </c>
      <c r="AL348" s="29">
        <v>0.0</v>
      </c>
      <c r="AM348" s="29">
        <v>0.0</v>
      </c>
      <c r="AN348" s="29">
        <v>0.0</v>
      </c>
      <c r="AO348" s="29">
        <v>0.0</v>
      </c>
      <c r="AP348" s="29">
        <v>0.0</v>
      </c>
      <c r="AQ348" s="29">
        <v>0.0</v>
      </c>
      <c r="AR348" s="29">
        <v>0.0</v>
      </c>
      <c r="AS348" s="29">
        <v>0.0</v>
      </c>
      <c r="AT348" s="29">
        <v>0.0</v>
      </c>
      <c r="AU348" s="30">
        <f>L348/3</f>
        <v>0</v>
      </c>
      <c r="AV348" s="30">
        <f>L348/3</f>
        <v>0</v>
      </c>
      <c r="AW348" s="30">
        <f>L348/3</f>
        <v>0</v>
      </c>
      <c r="AX348" s="29">
        <v>0.0</v>
      </c>
      <c r="AY348" s="29">
        <v>0.0</v>
      </c>
      <c r="AZ348" s="3"/>
      <c r="BA348" s="3"/>
    </row>
    <row r="349">
      <c r="D349" s="127" t="s">
        <v>261</v>
      </c>
      <c r="E349" s="4" t="s">
        <v>30</v>
      </c>
      <c r="F349" s="97" t="s">
        <v>238</v>
      </c>
      <c r="G349" s="72"/>
      <c r="H349" s="72" t="s">
        <v>267</v>
      </c>
      <c r="I349" s="71">
        <v>0.0</v>
      </c>
      <c r="J349" s="72">
        <v>0.0</v>
      </c>
      <c r="K349" s="72">
        <v>0.0</v>
      </c>
      <c r="L349" s="72">
        <v>0.0</v>
      </c>
      <c r="M349" s="99">
        <v>0.0</v>
      </c>
      <c r="N349" s="23">
        <v>0.75</v>
      </c>
      <c r="O349" s="24">
        <v>0.0</v>
      </c>
      <c r="P349" s="100">
        <v>0.0</v>
      </c>
      <c r="Q349" s="100">
        <v>0.0</v>
      </c>
      <c r="R349" s="100">
        <v>0.0</v>
      </c>
      <c r="S349" s="100">
        <v>0.0</v>
      </c>
      <c r="T349" s="100">
        <v>0.0</v>
      </c>
      <c r="U349" s="100">
        <v>0.0</v>
      </c>
      <c r="V349" s="100">
        <v>0.0</v>
      </c>
      <c r="W349" s="100">
        <v>0.0</v>
      </c>
      <c r="X349" s="100">
        <v>0.0</v>
      </c>
      <c r="Y349" s="100">
        <v>0.0</v>
      </c>
      <c r="Z349" s="100">
        <v>0.0</v>
      </c>
      <c r="AA349" s="100">
        <v>0.0</v>
      </c>
      <c r="AB349" s="29">
        <v>0.0</v>
      </c>
      <c r="AC349" s="29">
        <v>0.0</v>
      </c>
      <c r="AD349" s="29">
        <v>0.0</v>
      </c>
      <c r="AE349" s="29">
        <v>0.0</v>
      </c>
      <c r="AF349" s="29">
        <v>0.0</v>
      </c>
      <c r="AG349" s="29">
        <v>0.0</v>
      </c>
      <c r="AH349" s="29">
        <v>0.0</v>
      </c>
      <c r="AI349" s="29">
        <v>0.0</v>
      </c>
      <c r="AJ349" s="29">
        <v>0.0</v>
      </c>
      <c r="AK349" s="29">
        <v>0.0</v>
      </c>
      <c r="AL349" s="29">
        <v>0.0</v>
      </c>
      <c r="AM349" s="29">
        <v>0.0</v>
      </c>
      <c r="AN349" s="29">
        <v>0.0</v>
      </c>
      <c r="AO349" s="29">
        <v>0.0</v>
      </c>
      <c r="AP349" s="29">
        <v>0.0</v>
      </c>
      <c r="AQ349" s="29">
        <v>0.0</v>
      </c>
      <c r="AR349" s="29">
        <v>0.0</v>
      </c>
      <c r="AS349" s="29">
        <v>0.0</v>
      </c>
      <c r="AT349" s="29">
        <v>0.0</v>
      </c>
      <c r="AU349" s="29">
        <v>0.0</v>
      </c>
      <c r="AV349" s="29">
        <v>0.0</v>
      </c>
      <c r="AW349" s="29">
        <v>0.0</v>
      </c>
      <c r="AX349" s="29">
        <v>0.0</v>
      </c>
      <c r="AY349" s="29">
        <v>0.0</v>
      </c>
      <c r="AZ349" s="3"/>
      <c r="BA349" s="3"/>
    </row>
    <row r="350">
      <c r="D350" s="127" t="s">
        <v>261</v>
      </c>
      <c r="E350" s="4" t="s">
        <v>30</v>
      </c>
      <c r="F350" s="4" t="s">
        <v>240</v>
      </c>
      <c r="G350" s="72"/>
      <c r="H350" s="72" t="s">
        <v>267</v>
      </c>
      <c r="I350" s="71">
        <v>0.0</v>
      </c>
      <c r="J350" s="72">
        <v>0.0</v>
      </c>
      <c r="K350" s="72">
        <v>0.0</v>
      </c>
      <c r="L350" s="72">
        <v>0.0</v>
      </c>
      <c r="M350" s="99">
        <v>0.0</v>
      </c>
      <c r="N350" s="23">
        <v>0.75</v>
      </c>
      <c r="O350" s="24">
        <f t="shared" ref="O350:O353" si="360">O349</f>
        <v>0</v>
      </c>
      <c r="P350" s="100">
        <v>0.0</v>
      </c>
      <c r="Q350" s="100">
        <v>0.0</v>
      </c>
      <c r="R350" s="100">
        <v>0.0</v>
      </c>
      <c r="S350" s="100">
        <v>0.0</v>
      </c>
      <c r="T350" s="100">
        <v>0.0</v>
      </c>
      <c r="U350" s="100">
        <v>0.0</v>
      </c>
      <c r="V350" s="100">
        <v>0.0</v>
      </c>
      <c r="W350" s="100">
        <v>0.0</v>
      </c>
      <c r="X350" s="100">
        <v>0.0</v>
      </c>
      <c r="Y350" s="100">
        <v>0.0</v>
      </c>
      <c r="Z350" s="100">
        <v>0.0</v>
      </c>
      <c r="AA350" s="100">
        <v>0.0</v>
      </c>
      <c r="AB350" s="29">
        <v>0.0</v>
      </c>
      <c r="AC350" s="29">
        <v>0.0</v>
      </c>
      <c r="AD350" s="29">
        <v>0.0</v>
      </c>
      <c r="AE350" s="29">
        <v>0.0</v>
      </c>
      <c r="AF350" s="29">
        <v>0.0</v>
      </c>
      <c r="AG350" s="29">
        <v>0.0</v>
      </c>
      <c r="AH350" s="29">
        <v>0.0</v>
      </c>
      <c r="AI350" s="29">
        <v>0.0</v>
      </c>
      <c r="AJ350" s="29">
        <v>0.0</v>
      </c>
      <c r="AK350" s="29">
        <v>0.0</v>
      </c>
      <c r="AL350" s="29">
        <v>0.0</v>
      </c>
      <c r="AM350" s="29">
        <v>0.0</v>
      </c>
      <c r="AN350" s="29">
        <v>0.0</v>
      </c>
      <c r="AO350" s="29">
        <v>0.0</v>
      </c>
      <c r="AP350" s="29">
        <v>0.0</v>
      </c>
      <c r="AQ350" s="29">
        <v>0.0</v>
      </c>
      <c r="AR350" s="29">
        <v>0.0</v>
      </c>
      <c r="AS350" s="29">
        <v>0.0</v>
      </c>
      <c r="AT350" s="29">
        <v>0.0</v>
      </c>
      <c r="AU350" s="29">
        <v>0.0</v>
      </c>
      <c r="AV350" s="29">
        <v>0.0</v>
      </c>
      <c r="AW350" s="29">
        <v>0.0</v>
      </c>
      <c r="AX350" s="29">
        <v>0.0</v>
      </c>
      <c r="AY350" s="29">
        <v>0.0</v>
      </c>
      <c r="AZ350" s="3"/>
      <c r="BA350" s="3"/>
    </row>
    <row r="351">
      <c r="C351" s="50" t="s">
        <v>120</v>
      </c>
      <c r="D351" s="127" t="s">
        <v>261</v>
      </c>
      <c r="E351" s="4" t="s">
        <v>30</v>
      </c>
      <c r="F351" s="97" t="s">
        <v>242</v>
      </c>
      <c r="G351" s="72"/>
      <c r="H351" s="72" t="s">
        <v>267</v>
      </c>
      <c r="I351" s="71">
        <v>0.0</v>
      </c>
      <c r="J351" s="72">
        <v>0.0</v>
      </c>
      <c r="K351" s="72">
        <v>0.0</v>
      </c>
      <c r="L351" s="72">
        <v>0.0</v>
      </c>
      <c r="M351" s="99">
        <v>0.0</v>
      </c>
      <c r="N351" s="23">
        <v>0.75</v>
      </c>
      <c r="O351" s="24">
        <f t="shared" si="360"/>
        <v>0</v>
      </c>
      <c r="P351" s="100">
        <v>0.0</v>
      </c>
      <c r="Q351" s="100">
        <v>0.0</v>
      </c>
      <c r="R351" s="100">
        <v>0.0</v>
      </c>
      <c r="S351" s="100">
        <v>0.0</v>
      </c>
      <c r="T351" s="100">
        <v>0.0</v>
      </c>
      <c r="U351" s="100">
        <v>0.0</v>
      </c>
      <c r="V351" s="100">
        <v>0.0</v>
      </c>
      <c r="W351" s="100">
        <v>0.0</v>
      </c>
      <c r="X351" s="100">
        <v>0.0</v>
      </c>
      <c r="Y351" s="100">
        <v>0.0</v>
      </c>
      <c r="Z351" s="100">
        <v>0.0</v>
      </c>
      <c r="AA351" s="100">
        <v>0.0</v>
      </c>
      <c r="AB351" s="29">
        <v>0.0</v>
      </c>
      <c r="AC351" s="29">
        <v>0.0</v>
      </c>
      <c r="AD351" s="29">
        <v>0.0</v>
      </c>
      <c r="AE351" s="29">
        <v>0.0</v>
      </c>
      <c r="AF351" s="29">
        <v>0.0</v>
      </c>
      <c r="AG351" s="29">
        <v>0.0</v>
      </c>
      <c r="AH351" s="29">
        <v>0.0</v>
      </c>
      <c r="AI351" s="29">
        <v>0.0</v>
      </c>
      <c r="AJ351" s="29">
        <v>0.0</v>
      </c>
      <c r="AK351" s="29">
        <v>0.0</v>
      </c>
      <c r="AL351" s="29">
        <v>0.0</v>
      </c>
      <c r="AM351" s="29">
        <v>0.0</v>
      </c>
      <c r="AN351" s="29">
        <v>0.0</v>
      </c>
      <c r="AO351" s="29">
        <v>0.0</v>
      </c>
      <c r="AP351" s="29">
        <v>0.0</v>
      </c>
      <c r="AQ351" s="29">
        <v>0.0</v>
      </c>
      <c r="AR351" s="29">
        <v>0.0</v>
      </c>
      <c r="AS351" s="29">
        <v>0.0</v>
      </c>
      <c r="AT351" s="29">
        <v>0.0</v>
      </c>
      <c r="AU351" s="29">
        <v>0.0</v>
      </c>
      <c r="AV351" s="29">
        <v>0.0</v>
      </c>
      <c r="AW351" s="29">
        <v>0.0</v>
      </c>
      <c r="AX351" s="29">
        <v>0.0</v>
      </c>
      <c r="AY351" s="29">
        <v>0.0</v>
      </c>
      <c r="AZ351" s="3"/>
      <c r="BA351" s="3"/>
    </row>
    <row r="352">
      <c r="C352" s="50" t="s">
        <v>120</v>
      </c>
      <c r="D352" s="127" t="s">
        <v>261</v>
      </c>
      <c r="E352" s="4" t="s">
        <v>30</v>
      </c>
      <c r="F352" s="97" t="s">
        <v>157</v>
      </c>
      <c r="G352" s="72"/>
      <c r="H352" s="72" t="s">
        <v>267</v>
      </c>
      <c r="I352" s="71">
        <v>0.0</v>
      </c>
      <c r="J352" s="72">
        <v>0.0</v>
      </c>
      <c r="K352" s="104">
        <v>0.0</v>
      </c>
      <c r="L352" s="72">
        <v>0.0</v>
      </c>
      <c r="M352" s="99">
        <v>0.0</v>
      </c>
      <c r="N352" s="23">
        <v>0.75</v>
      </c>
      <c r="O352" s="24">
        <f t="shared" si="360"/>
        <v>0</v>
      </c>
      <c r="P352" s="100">
        <v>0.0</v>
      </c>
      <c r="Q352" s="100">
        <v>0.0</v>
      </c>
      <c r="R352" s="100">
        <v>0.0</v>
      </c>
      <c r="S352" s="100">
        <v>0.0</v>
      </c>
      <c r="T352" s="100">
        <v>0.0</v>
      </c>
      <c r="U352" s="100">
        <v>0.0</v>
      </c>
      <c r="V352" s="100">
        <v>0.0</v>
      </c>
      <c r="W352" s="100">
        <v>0.0</v>
      </c>
      <c r="X352" s="100">
        <v>0.0</v>
      </c>
      <c r="Y352" s="100">
        <v>0.0</v>
      </c>
      <c r="Z352" s="100">
        <v>0.0</v>
      </c>
      <c r="AA352" s="100">
        <v>0.0</v>
      </c>
      <c r="AB352" s="29">
        <v>0.0</v>
      </c>
      <c r="AC352" s="29">
        <v>0.0</v>
      </c>
      <c r="AD352" s="29">
        <v>0.0</v>
      </c>
      <c r="AE352" s="29">
        <v>0.0</v>
      </c>
      <c r="AF352" s="29">
        <v>0.0</v>
      </c>
      <c r="AG352" s="29">
        <v>0.0</v>
      </c>
      <c r="AH352" s="29">
        <v>0.0</v>
      </c>
      <c r="AI352" s="29">
        <v>0.0</v>
      </c>
      <c r="AJ352" s="29">
        <v>0.0</v>
      </c>
      <c r="AK352" s="29">
        <v>0.0</v>
      </c>
      <c r="AL352" s="29">
        <v>0.0</v>
      </c>
      <c r="AM352" s="29">
        <v>0.0</v>
      </c>
      <c r="AN352" s="29">
        <v>0.0</v>
      </c>
      <c r="AO352" s="29">
        <v>0.0</v>
      </c>
      <c r="AP352" s="29">
        <v>0.0</v>
      </c>
      <c r="AQ352" s="29">
        <v>0.0</v>
      </c>
      <c r="AR352" s="29">
        <v>0.0</v>
      </c>
      <c r="AS352" s="29">
        <v>0.0</v>
      </c>
      <c r="AT352" s="29">
        <v>0.0</v>
      </c>
      <c r="AU352" s="29">
        <v>0.0</v>
      </c>
      <c r="AV352" s="29">
        <v>0.0</v>
      </c>
      <c r="AW352" s="29">
        <v>0.0</v>
      </c>
      <c r="AX352" s="29">
        <v>0.0</v>
      </c>
      <c r="AY352" s="29">
        <v>0.0</v>
      </c>
      <c r="AZ352" s="3"/>
      <c r="BA352" s="3"/>
    </row>
    <row r="353">
      <c r="C353" s="110" t="s">
        <v>120</v>
      </c>
      <c r="D353" s="127" t="s">
        <v>261</v>
      </c>
      <c r="E353" s="111" t="s">
        <v>30</v>
      </c>
      <c r="F353" s="112" t="s">
        <v>159</v>
      </c>
      <c r="G353" s="114"/>
      <c r="H353" s="114" t="s">
        <v>267</v>
      </c>
      <c r="I353" s="115">
        <v>0.0</v>
      </c>
      <c r="J353" s="114">
        <v>0.0</v>
      </c>
      <c r="K353" s="114">
        <v>0.0</v>
      </c>
      <c r="L353" s="114">
        <v>0.0</v>
      </c>
      <c r="M353" s="116">
        <v>0.0</v>
      </c>
      <c r="N353" s="117">
        <v>0.75</v>
      </c>
      <c r="O353" s="24">
        <f t="shared" si="360"/>
        <v>0</v>
      </c>
      <c r="P353" s="119">
        <v>0.0</v>
      </c>
      <c r="Q353" s="119">
        <v>0.0</v>
      </c>
      <c r="R353" s="119">
        <v>0.0</v>
      </c>
      <c r="S353" s="119">
        <v>0.0</v>
      </c>
      <c r="T353" s="119">
        <v>0.0</v>
      </c>
      <c r="U353" s="119">
        <v>0.0</v>
      </c>
      <c r="V353" s="119">
        <v>0.0</v>
      </c>
      <c r="W353" s="119">
        <v>0.0</v>
      </c>
      <c r="X353" s="119">
        <v>0.0</v>
      </c>
      <c r="Y353" s="119">
        <v>0.0</v>
      </c>
      <c r="Z353" s="119">
        <v>0.0</v>
      </c>
      <c r="AA353" s="119">
        <v>0.0</v>
      </c>
      <c r="AB353" s="120">
        <v>0.0</v>
      </c>
      <c r="AC353" s="120">
        <v>0.0</v>
      </c>
      <c r="AD353" s="120">
        <v>0.0</v>
      </c>
      <c r="AE353" s="120">
        <v>0.0</v>
      </c>
      <c r="AF353" s="120">
        <v>0.0</v>
      </c>
      <c r="AG353" s="120">
        <v>0.0</v>
      </c>
      <c r="AH353" s="120">
        <v>0.0</v>
      </c>
      <c r="AI353" s="120">
        <v>0.0</v>
      </c>
      <c r="AJ353" s="120">
        <v>0.0</v>
      </c>
      <c r="AK353" s="120">
        <v>0.0</v>
      </c>
      <c r="AL353" s="120">
        <v>0.0</v>
      </c>
      <c r="AM353" s="120">
        <v>0.0</v>
      </c>
      <c r="AN353" s="120">
        <v>0.0</v>
      </c>
      <c r="AO353" s="120">
        <v>0.0</v>
      </c>
      <c r="AP353" s="120">
        <v>0.0</v>
      </c>
      <c r="AQ353" s="120">
        <v>0.0</v>
      </c>
      <c r="AR353" s="120">
        <v>0.0</v>
      </c>
      <c r="AS353" s="120">
        <v>0.0</v>
      </c>
      <c r="AT353" s="120">
        <v>0.0</v>
      </c>
      <c r="AU353" s="120">
        <v>0.0</v>
      </c>
      <c r="AV353" s="120">
        <v>0.0</v>
      </c>
      <c r="AW353" s="120">
        <v>0.0</v>
      </c>
      <c r="AX353" s="120">
        <v>0.0</v>
      </c>
      <c r="AY353" s="120">
        <v>0.0</v>
      </c>
      <c r="AZ353" s="3"/>
      <c r="BA353" s="3"/>
    </row>
    <row r="354">
      <c r="C354" s="50" t="s">
        <v>211</v>
      </c>
      <c r="D354" s="127" t="s">
        <v>262</v>
      </c>
      <c r="E354" s="4" t="s">
        <v>30</v>
      </c>
      <c r="F354" s="106" t="s">
        <v>235</v>
      </c>
      <c r="G354" s="72"/>
      <c r="H354" s="72" t="s">
        <v>267</v>
      </c>
      <c r="I354" s="63" t="str">
        <f>Nativo!J107</f>
        <v/>
      </c>
      <c r="J354" s="9" t="str">
        <f>Nativo!G107</f>
        <v/>
      </c>
      <c r="K354" s="98" t="str">
        <f>Nativo!I107</f>
        <v/>
      </c>
      <c r="L354" s="9" t="str">
        <f>Nativo!M107</f>
        <v/>
      </c>
      <c r="M354" s="99">
        <v>0.002</v>
      </c>
      <c r="N354" s="23">
        <v>0.75</v>
      </c>
      <c r="O354" s="24"/>
      <c r="P354" s="100">
        <v>0.0</v>
      </c>
      <c r="Q354" s="100">
        <v>0.0</v>
      </c>
      <c r="R354" s="100">
        <v>0.0</v>
      </c>
      <c r="S354" s="100">
        <v>0.0</v>
      </c>
      <c r="T354" s="100">
        <v>0.0</v>
      </c>
      <c r="U354" s="100">
        <v>0.0</v>
      </c>
      <c r="V354" s="100">
        <v>0.0</v>
      </c>
      <c r="W354" s="100">
        <f>I354/3</f>
        <v>0</v>
      </c>
      <c r="X354" s="100">
        <f>I354/3</f>
        <v>0</v>
      </c>
      <c r="Y354" s="100">
        <f>I354/3</f>
        <v>0</v>
      </c>
      <c r="Z354" s="100">
        <v>0.0</v>
      </c>
      <c r="AA354" s="100">
        <v>0.0</v>
      </c>
      <c r="AB354" s="29">
        <v>0.0</v>
      </c>
      <c r="AC354" s="29">
        <v>0.0</v>
      </c>
      <c r="AD354" s="29">
        <v>0.0</v>
      </c>
      <c r="AE354" s="29">
        <v>0.0</v>
      </c>
      <c r="AF354" s="29">
        <v>0.0</v>
      </c>
      <c r="AG354" s="29">
        <v>0.0</v>
      </c>
      <c r="AH354" s="29">
        <v>0.0</v>
      </c>
      <c r="AI354" s="30">
        <f>J354/3</f>
        <v>0</v>
      </c>
      <c r="AJ354" s="30">
        <f>J354/3</f>
        <v>0</v>
      </c>
      <c r="AK354" s="30">
        <f>J354/3</f>
        <v>0</v>
      </c>
      <c r="AL354" s="29">
        <v>0.0</v>
      </c>
      <c r="AM354" s="29">
        <v>0.0</v>
      </c>
      <c r="AN354" s="29">
        <v>0.0</v>
      </c>
      <c r="AO354" s="29">
        <v>0.0</v>
      </c>
      <c r="AP354" s="29">
        <v>0.0</v>
      </c>
      <c r="AQ354" s="29">
        <v>0.0</v>
      </c>
      <c r="AR354" s="29">
        <v>0.0</v>
      </c>
      <c r="AS354" s="29">
        <v>0.0</v>
      </c>
      <c r="AT354" s="29">
        <v>0.0</v>
      </c>
      <c r="AU354" s="30">
        <f>L354/3</f>
        <v>0</v>
      </c>
      <c r="AV354" s="30">
        <f>L354/3</f>
        <v>0</v>
      </c>
      <c r="AW354" s="30">
        <f>L354/3</f>
        <v>0</v>
      </c>
      <c r="AX354" s="29">
        <v>0.0</v>
      </c>
      <c r="AY354" s="29">
        <v>0.0</v>
      </c>
      <c r="AZ354" s="3"/>
      <c r="BA354" s="3"/>
    </row>
    <row r="355">
      <c r="D355" s="127" t="s">
        <v>262</v>
      </c>
      <c r="E355" s="4" t="s">
        <v>30</v>
      </c>
      <c r="F355" s="97" t="s">
        <v>238</v>
      </c>
      <c r="G355" s="72"/>
      <c r="H355" s="72" t="s">
        <v>267</v>
      </c>
      <c r="I355" s="71">
        <v>0.0</v>
      </c>
      <c r="J355" s="72">
        <v>0.0</v>
      </c>
      <c r="K355" s="72">
        <v>0.0</v>
      </c>
      <c r="L355" s="72">
        <v>0.0</v>
      </c>
      <c r="M355" s="99">
        <v>0.0</v>
      </c>
      <c r="N355" s="23">
        <v>0.75</v>
      </c>
      <c r="O355" s="24">
        <v>0.0</v>
      </c>
      <c r="P355" s="100">
        <v>0.0</v>
      </c>
      <c r="Q355" s="100">
        <v>0.0</v>
      </c>
      <c r="R355" s="100">
        <v>0.0</v>
      </c>
      <c r="S355" s="100">
        <v>0.0</v>
      </c>
      <c r="T355" s="100">
        <v>0.0</v>
      </c>
      <c r="U355" s="100">
        <v>0.0</v>
      </c>
      <c r="V355" s="100">
        <v>0.0</v>
      </c>
      <c r="W355" s="100">
        <v>0.0</v>
      </c>
      <c r="X355" s="100">
        <v>0.0</v>
      </c>
      <c r="Y355" s="100">
        <v>0.0</v>
      </c>
      <c r="Z355" s="100">
        <v>0.0</v>
      </c>
      <c r="AA355" s="100">
        <v>0.0</v>
      </c>
      <c r="AB355" s="29">
        <v>0.0</v>
      </c>
      <c r="AC355" s="29">
        <v>0.0</v>
      </c>
      <c r="AD355" s="29">
        <v>0.0</v>
      </c>
      <c r="AE355" s="29">
        <v>0.0</v>
      </c>
      <c r="AF355" s="29">
        <v>0.0</v>
      </c>
      <c r="AG355" s="29">
        <v>0.0</v>
      </c>
      <c r="AH355" s="29">
        <v>0.0</v>
      </c>
      <c r="AI355" s="29">
        <v>0.0</v>
      </c>
      <c r="AJ355" s="29">
        <v>0.0</v>
      </c>
      <c r="AK355" s="29">
        <v>0.0</v>
      </c>
      <c r="AL355" s="29">
        <v>0.0</v>
      </c>
      <c r="AM355" s="29">
        <v>0.0</v>
      </c>
      <c r="AN355" s="29">
        <v>0.0</v>
      </c>
      <c r="AO355" s="29">
        <v>0.0</v>
      </c>
      <c r="AP355" s="29">
        <v>0.0</v>
      </c>
      <c r="AQ355" s="29">
        <v>0.0</v>
      </c>
      <c r="AR355" s="29">
        <v>0.0</v>
      </c>
      <c r="AS355" s="29">
        <v>0.0</v>
      </c>
      <c r="AT355" s="29">
        <v>0.0</v>
      </c>
      <c r="AU355" s="29">
        <v>0.0</v>
      </c>
      <c r="AV355" s="29">
        <v>0.0</v>
      </c>
      <c r="AW355" s="29">
        <v>0.0</v>
      </c>
      <c r="AX355" s="29">
        <v>0.0</v>
      </c>
      <c r="AY355" s="29">
        <v>0.0</v>
      </c>
      <c r="AZ355" s="3"/>
      <c r="BA355" s="3"/>
    </row>
    <row r="356">
      <c r="D356" s="127" t="s">
        <v>262</v>
      </c>
      <c r="E356" s="4" t="s">
        <v>30</v>
      </c>
      <c r="F356" s="4" t="s">
        <v>240</v>
      </c>
      <c r="G356" s="72"/>
      <c r="H356" s="72" t="s">
        <v>267</v>
      </c>
      <c r="I356" s="71">
        <v>0.0</v>
      </c>
      <c r="J356" s="72">
        <v>0.0</v>
      </c>
      <c r="K356" s="72">
        <v>0.0</v>
      </c>
      <c r="L356" s="72">
        <v>0.0</v>
      </c>
      <c r="M356" s="99">
        <v>0.0</v>
      </c>
      <c r="N356" s="23">
        <v>0.75</v>
      </c>
      <c r="O356" s="24">
        <f t="shared" ref="O356:O359" si="361">O355</f>
        <v>0</v>
      </c>
      <c r="P356" s="100">
        <v>0.0</v>
      </c>
      <c r="Q356" s="100">
        <v>0.0</v>
      </c>
      <c r="R356" s="100">
        <v>0.0</v>
      </c>
      <c r="S356" s="100">
        <v>0.0</v>
      </c>
      <c r="T356" s="100">
        <v>0.0</v>
      </c>
      <c r="U356" s="100">
        <v>0.0</v>
      </c>
      <c r="V356" s="100">
        <v>0.0</v>
      </c>
      <c r="W356" s="100">
        <v>0.0</v>
      </c>
      <c r="X356" s="100">
        <v>0.0</v>
      </c>
      <c r="Y356" s="100">
        <v>0.0</v>
      </c>
      <c r="Z356" s="100">
        <v>0.0</v>
      </c>
      <c r="AA356" s="100">
        <v>0.0</v>
      </c>
      <c r="AB356" s="29">
        <v>0.0</v>
      </c>
      <c r="AC356" s="29">
        <v>0.0</v>
      </c>
      <c r="AD356" s="29">
        <v>0.0</v>
      </c>
      <c r="AE356" s="29">
        <v>0.0</v>
      </c>
      <c r="AF356" s="29">
        <v>0.0</v>
      </c>
      <c r="AG356" s="29">
        <v>0.0</v>
      </c>
      <c r="AH356" s="29">
        <v>0.0</v>
      </c>
      <c r="AI356" s="29">
        <v>0.0</v>
      </c>
      <c r="AJ356" s="29">
        <v>0.0</v>
      </c>
      <c r="AK356" s="29">
        <v>0.0</v>
      </c>
      <c r="AL356" s="29">
        <v>0.0</v>
      </c>
      <c r="AM356" s="29">
        <v>0.0</v>
      </c>
      <c r="AN356" s="29">
        <v>0.0</v>
      </c>
      <c r="AO356" s="29">
        <v>0.0</v>
      </c>
      <c r="AP356" s="29">
        <v>0.0</v>
      </c>
      <c r="AQ356" s="29">
        <v>0.0</v>
      </c>
      <c r="AR356" s="29">
        <v>0.0</v>
      </c>
      <c r="AS356" s="29">
        <v>0.0</v>
      </c>
      <c r="AT356" s="29">
        <v>0.0</v>
      </c>
      <c r="AU356" s="29">
        <v>0.0</v>
      </c>
      <c r="AV356" s="29">
        <v>0.0</v>
      </c>
      <c r="AW356" s="29">
        <v>0.0</v>
      </c>
      <c r="AX356" s="29">
        <v>0.0</v>
      </c>
      <c r="AY356" s="29">
        <v>0.0</v>
      </c>
      <c r="AZ356" s="3"/>
      <c r="BA356" s="3"/>
    </row>
    <row r="357">
      <c r="C357" s="50" t="s">
        <v>120</v>
      </c>
      <c r="D357" s="127" t="s">
        <v>262</v>
      </c>
      <c r="E357" s="4" t="s">
        <v>30</v>
      </c>
      <c r="F357" s="97" t="s">
        <v>242</v>
      </c>
      <c r="G357" s="72"/>
      <c r="H357" s="72" t="s">
        <v>267</v>
      </c>
      <c r="I357" s="71">
        <v>0.0</v>
      </c>
      <c r="J357" s="72">
        <v>0.0</v>
      </c>
      <c r="K357" s="72">
        <v>0.0</v>
      </c>
      <c r="L357" s="72">
        <v>0.0</v>
      </c>
      <c r="M357" s="99">
        <v>0.0</v>
      </c>
      <c r="N357" s="23">
        <v>0.75</v>
      </c>
      <c r="O357" s="24">
        <f t="shared" si="361"/>
        <v>0</v>
      </c>
      <c r="P357" s="100">
        <v>0.0</v>
      </c>
      <c r="Q357" s="100">
        <v>0.0</v>
      </c>
      <c r="R357" s="100">
        <v>0.0</v>
      </c>
      <c r="S357" s="100">
        <v>0.0</v>
      </c>
      <c r="T357" s="100">
        <v>0.0</v>
      </c>
      <c r="U357" s="100">
        <v>0.0</v>
      </c>
      <c r="V357" s="100">
        <v>0.0</v>
      </c>
      <c r="W357" s="100">
        <v>0.0</v>
      </c>
      <c r="X357" s="100">
        <v>0.0</v>
      </c>
      <c r="Y357" s="100">
        <v>0.0</v>
      </c>
      <c r="Z357" s="100">
        <v>0.0</v>
      </c>
      <c r="AA357" s="100">
        <v>0.0</v>
      </c>
      <c r="AB357" s="29">
        <v>0.0</v>
      </c>
      <c r="AC357" s="29">
        <v>0.0</v>
      </c>
      <c r="AD357" s="29">
        <v>0.0</v>
      </c>
      <c r="AE357" s="29">
        <v>0.0</v>
      </c>
      <c r="AF357" s="29">
        <v>0.0</v>
      </c>
      <c r="AG357" s="29">
        <v>0.0</v>
      </c>
      <c r="AH357" s="29">
        <v>0.0</v>
      </c>
      <c r="AI357" s="29">
        <v>0.0</v>
      </c>
      <c r="AJ357" s="29">
        <v>0.0</v>
      </c>
      <c r="AK357" s="29">
        <v>0.0</v>
      </c>
      <c r="AL357" s="29">
        <v>0.0</v>
      </c>
      <c r="AM357" s="29">
        <v>0.0</v>
      </c>
      <c r="AN357" s="29">
        <v>0.0</v>
      </c>
      <c r="AO357" s="29">
        <v>0.0</v>
      </c>
      <c r="AP357" s="29">
        <v>0.0</v>
      </c>
      <c r="AQ357" s="29">
        <v>0.0</v>
      </c>
      <c r="AR357" s="29">
        <v>0.0</v>
      </c>
      <c r="AS357" s="29">
        <v>0.0</v>
      </c>
      <c r="AT357" s="29">
        <v>0.0</v>
      </c>
      <c r="AU357" s="29">
        <v>0.0</v>
      </c>
      <c r="AV357" s="29">
        <v>0.0</v>
      </c>
      <c r="AW357" s="29">
        <v>0.0</v>
      </c>
      <c r="AX357" s="29">
        <v>0.0</v>
      </c>
      <c r="AY357" s="29">
        <v>0.0</v>
      </c>
      <c r="AZ357" s="45"/>
      <c r="BA357" s="3"/>
    </row>
    <row r="358">
      <c r="C358" s="50" t="s">
        <v>120</v>
      </c>
      <c r="D358" s="127" t="s">
        <v>262</v>
      </c>
      <c r="E358" s="4" t="s">
        <v>30</v>
      </c>
      <c r="F358" s="97" t="s">
        <v>157</v>
      </c>
      <c r="G358" s="72"/>
      <c r="H358" s="72" t="s">
        <v>267</v>
      </c>
      <c r="I358" s="71">
        <v>0.0</v>
      </c>
      <c r="J358" s="72">
        <v>0.0</v>
      </c>
      <c r="K358" s="104">
        <v>0.0</v>
      </c>
      <c r="L358" s="72">
        <v>0.0</v>
      </c>
      <c r="M358" s="99">
        <v>0.0</v>
      </c>
      <c r="N358" s="23">
        <v>0.75</v>
      </c>
      <c r="O358" s="24">
        <f t="shared" si="361"/>
        <v>0</v>
      </c>
      <c r="P358" s="100">
        <v>0.0</v>
      </c>
      <c r="Q358" s="100">
        <v>0.0</v>
      </c>
      <c r="R358" s="100">
        <v>0.0</v>
      </c>
      <c r="S358" s="100">
        <v>0.0</v>
      </c>
      <c r="T358" s="100">
        <v>0.0</v>
      </c>
      <c r="U358" s="100">
        <v>0.0</v>
      </c>
      <c r="V358" s="100">
        <v>0.0</v>
      </c>
      <c r="W358" s="100">
        <v>0.0</v>
      </c>
      <c r="X358" s="100">
        <v>0.0</v>
      </c>
      <c r="Y358" s="100">
        <v>0.0</v>
      </c>
      <c r="Z358" s="100">
        <v>0.0</v>
      </c>
      <c r="AA358" s="100">
        <v>0.0</v>
      </c>
      <c r="AB358" s="29">
        <v>0.0</v>
      </c>
      <c r="AC358" s="29">
        <v>0.0</v>
      </c>
      <c r="AD358" s="29">
        <v>0.0</v>
      </c>
      <c r="AE358" s="29">
        <v>0.0</v>
      </c>
      <c r="AF358" s="29">
        <v>0.0</v>
      </c>
      <c r="AG358" s="29">
        <v>0.0</v>
      </c>
      <c r="AH358" s="29">
        <v>0.0</v>
      </c>
      <c r="AI358" s="29">
        <v>0.0</v>
      </c>
      <c r="AJ358" s="29">
        <v>0.0</v>
      </c>
      <c r="AK358" s="29">
        <v>0.0</v>
      </c>
      <c r="AL358" s="29">
        <v>0.0</v>
      </c>
      <c r="AM358" s="29">
        <v>0.0</v>
      </c>
      <c r="AN358" s="29">
        <v>0.0</v>
      </c>
      <c r="AO358" s="29">
        <v>0.0</v>
      </c>
      <c r="AP358" s="29">
        <v>0.0</v>
      </c>
      <c r="AQ358" s="29">
        <v>0.0</v>
      </c>
      <c r="AR358" s="29">
        <v>0.0</v>
      </c>
      <c r="AS358" s="29">
        <v>0.0</v>
      </c>
      <c r="AT358" s="29">
        <v>0.0</v>
      </c>
      <c r="AU358" s="29">
        <v>0.0</v>
      </c>
      <c r="AV358" s="29">
        <v>0.0</v>
      </c>
      <c r="AW358" s="29">
        <v>0.0</v>
      </c>
      <c r="AX358" s="29">
        <v>0.0</v>
      </c>
      <c r="AY358" s="29">
        <v>0.0</v>
      </c>
      <c r="AZ358" s="3"/>
      <c r="BA358" s="3"/>
    </row>
    <row r="359">
      <c r="C359" s="50" t="s">
        <v>120</v>
      </c>
      <c r="D359" s="127" t="s">
        <v>262</v>
      </c>
      <c r="E359" s="4" t="s">
        <v>30</v>
      </c>
      <c r="F359" s="97" t="s">
        <v>159</v>
      </c>
      <c r="G359" s="72"/>
      <c r="H359" s="72" t="s">
        <v>267</v>
      </c>
      <c r="I359" s="71">
        <v>0.0</v>
      </c>
      <c r="J359" s="72">
        <v>0.0</v>
      </c>
      <c r="K359" s="72">
        <v>0.0</v>
      </c>
      <c r="L359" s="72">
        <v>0.0</v>
      </c>
      <c r="M359" s="116">
        <v>0.0</v>
      </c>
      <c r="N359" s="23">
        <v>0.75</v>
      </c>
      <c r="O359" s="24">
        <f t="shared" si="361"/>
        <v>0</v>
      </c>
      <c r="P359" s="119">
        <v>0.0</v>
      </c>
      <c r="Q359" s="119">
        <v>0.0</v>
      </c>
      <c r="R359" s="119">
        <v>0.0</v>
      </c>
      <c r="S359" s="119">
        <v>0.0</v>
      </c>
      <c r="T359" s="119">
        <v>0.0</v>
      </c>
      <c r="U359" s="119">
        <v>0.0</v>
      </c>
      <c r="V359" s="119">
        <v>0.0</v>
      </c>
      <c r="W359" s="119">
        <v>0.0</v>
      </c>
      <c r="X359" s="119">
        <v>0.0</v>
      </c>
      <c r="Y359" s="119">
        <v>0.0</v>
      </c>
      <c r="Z359" s="119">
        <v>0.0</v>
      </c>
      <c r="AA359" s="119">
        <v>0.0</v>
      </c>
      <c r="AB359" s="120">
        <v>0.0</v>
      </c>
      <c r="AC359" s="120">
        <v>0.0</v>
      </c>
      <c r="AD359" s="120">
        <v>0.0</v>
      </c>
      <c r="AE359" s="120">
        <v>0.0</v>
      </c>
      <c r="AF359" s="120">
        <v>0.0</v>
      </c>
      <c r="AG359" s="120">
        <v>0.0</v>
      </c>
      <c r="AH359" s="120">
        <v>0.0</v>
      </c>
      <c r="AI359" s="29">
        <v>0.0</v>
      </c>
      <c r="AJ359" s="29">
        <v>0.0</v>
      </c>
      <c r="AK359" s="29">
        <v>0.0</v>
      </c>
      <c r="AL359" s="120">
        <v>0.0</v>
      </c>
      <c r="AM359" s="120">
        <v>0.0</v>
      </c>
      <c r="AN359" s="120">
        <v>0.0</v>
      </c>
      <c r="AO359" s="120">
        <v>0.0</v>
      </c>
      <c r="AP359" s="120">
        <v>0.0</v>
      </c>
      <c r="AQ359" s="120">
        <v>0.0</v>
      </c>
      <c r="AR359" s="120">
        <v>0.0</v>
      </c>
      <c r="AS359" s="120">
        <v>0.0</v>
      </c>
      <c r="AT359" s="120">
        <v>0.0</v>
      </c>
      <c r="AU359" s="120">
        <v>0.0</v>
      </c>
      <c r="AV359" s="120">
        <v>0.0</v>
      </c>
      <c r="AW359" s="120">
        <v>0.0</v>
      </c>
      <c r="AX359" s="120">
        <v>0.0</v>
      </c>
      <c r="AY359" s="120">
        <v>0.0</v>
      </c>
      <c r="AZ359" s="3"/>
      <c r="BA359" s="3"/>
    </row>
    <row r="360">
      <c r="C360" s="35" t="s">
        <v>49</v>
      </c>
      <c r="D360" s="36"/>
      <c r="E360" s="36"/>
      <c r="F360" s="36"/>
      <c r="G360" s="37"/>
      <c r="H360" s="36"/>
      <c r="I360" s="36"/>
      <c r="J360" s="36"/>
      <c r="K360" s="40"/>
      <c r="L360" s="36"/>
      <c r="M360" s="36"/>
      <c r="N360" s="41"/>
      <c r="O360" s="36"/>
      <c r="P360" s="42"/>
      <c r="Q360" s="42"/>
      <c r="R360" s="42"/>
      <c r="S360" s="42"/>
      <c r="T360" s="42"/>
      <c r="U360" s="42"/>
      <c r="V360" s="42"/>
      <c r="W360" s="42"/>
      <c r="X360" s="42"/>
      <c r="Y360" s="42"/>
      <c r="Z360" s="42"/>
      <c r="AA360" s="42"/>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44"/>
      <c r="AX360" s="44"/>
      <c r="AY360" s="44"/>
      <c r="AZ360" s="45"/>
      <c r="BA360" s="3"/>
    </row>
    <row r="361">
      <c r="G361" s="1"/>
      <c r="K361" s="2"/>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row>
    <row r="362">
      <c r="G362" s="1"/>
      <c r="K362" s="2"/>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row>
    <row r="363">
      <c r="G363" s="1"/>
      <c r="K363" s="2"/>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row>
    <row r="364">
      <c r="G364" s="1"/>
      <c r="K364" s="2"/>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row>
    <row r="365">
      <c r="G365" s="1"/>
      <c r="K365" s="2"/>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row>
    <row r="366">
      <c r="G366" s="1"/>
      <c r="K366" s="2"/>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row>
    <row r="367">
      <c r="G367" s="1"/>
      <c r="K367" s="2"/>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row>
    <row r="368">
      <c r="G368" s="1"/>
      <c r="K368" s="2"/>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row>
    <row r="369">
      <c r="G369" s="1"/>
      <c r="K369" s="2"/>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row>
    <row r="370">
      <c r="G370" s="1"/>
      <c r="K370" s="2"/>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row>
    <row r="371">
      <c r="G371" s="1"/>
      <c r="K371" s="2"/>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row>
    <row r="372">
      <c r="G372" s="1"/>
      <c r="K372" s="2"/>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row>
    <row r="373">
      <c r="G373" s="1"/>
      <c r="K373" s="2"/>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row>
    <row r="374">
      <c r="G374" s="1"/>
      <c r="K374" s="2"/>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row>
    <row r="375">
      <c r="G375" s="1"/>
      <c r="K375" s="2"/>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row>
    <row r="376">
      <c r="G376" s="1"/>
      <c r="K376" s="2"/>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row>
    <row r="377">
      <c r="G377" s="1"/>
      <c r="K377" s="2"/>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row>
    <row r="378">
      <c r="G378" s="1"/>
      <c r="K378" s="2"/>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row>
    <row r="379">
      <c r="G379" s="1"/>
      <c r="K379" s="2"/>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row>
    <row r="380">
      <c r="G380" s="1"/>
      <c r="K380" s="2"/>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row>
    <row r="381">
      <c r="G381" s="1"/>
      <c r="K381" s="2"/>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row>
    <row r="382">
      <c r="G382" s="1"/>
      <c r="K382" s="2"/>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row>
    <row r="383">
      <c r="G383" s="1"/>
      <c r="K383" s="2"/>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row>
    <row r="384">
      <c r="G384" s="1"/>
      <c r="K384" s="2"/>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row>
    <row r="385">
      <c r="G385" s="1"/>
      <c r="K385" s="2"/>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row>
    <row r="386">
      <c r="G386" s="1"/>
      <c r="K386" s="2"/>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row>
    <row r="387">
      <c r="G387" s="1"/>
      <c r="K387" s="2"/>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row>
    <row r="388">
      <c r="G388" s="1"/>
      <c r="K388" s="2"/>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row>
    <row r="389">
      <c r="G389" s="1"/>
      <c r="K389" s="2"/>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row>
    <row r="390">
      <c r="G390" s="1"/>
      <c r="K390" s="2"/>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row>
    <row r="391">
      <c r="G391" s="1"/>
      <c r="K391" s="2"/>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row>
    <row r="392">
      <c r="G392" s="1"/>
      <c r="K392" s="2"/>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row>
    <row r="393">
      <c r="G393" s="1"/>
      <c r="K393" s="2"/>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row>
    <row r="394">
      <c r="G394" s="1"/>
      <c r="K394" s="2"/>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row>
    <row r="395">
      <c r="G395" s="1"/>
      <c r="K395" s="2"/>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row>
    <row r="396">
      <c r="G396" s="1"/>
      <c r="K396" s="2"/>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row>
    <row r="397">
      <c r="G397" s="1"/>
      <c r="K397" s="2"/>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row>
    <row r="398">
      <c r="G398" s="1"/>
      <c r="K398" s="2"/>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row>
    <row r="399">
      <c r="G399" s="1"/>
      <c r="K399" s="2"/>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row>
    <row r="400">
      <c r="G400" s="1"/>
      <c r="K400" s="2"/>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row>
    <row r="401">
      <c r="G401" s="1"/>
      <c r="K401" s="2"/>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row>
    <row r="402">
      <c r="G402" s="1"/>
      <c r="K402" s="2"/>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row>
    <row r="403">
      <c r="G403" s="1"/>
      <c r="K403" s="2"/>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row>
    <row r="404">
      <c r="G404" s="1"/>
      <c r="K404" s="2"/>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row>
    <row r="405">
      <c r="G405" s="1"/>
      <c r="K405" s="2"/>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row>
    <row r="406">
      <c r="G406" s="1"/>
      <c r="K406" s="2"/>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row>
    <row r="407">
      <c r="G407" s="1"/>
      <c r="K407" s="2"/>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row>
    <row r="408">
      <c r="G408" s="1"/>
      <c r="K408" s="2"/>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row>
    <row r="409">
      <c r="G409" s="1"/>
      <c r="K409" s="2"/>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row>
    <row r="410">
      <c r="G410" s="1"/>
      <c r="K410" s="2"/>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row>
    <row r="411">
      <c r="G411" s="1"/>
      <c r="K411" s="2"/>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row>
    <row r="412">
      <c r="G412" s="1"/>
      <c r="K412" s="2"/>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row>
    <row r="413">
      <c r="G413" s="1"/>
      <c r="K413" s="2"/>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row>
    <row r="414">
      <c r="G414" s="1"/>
      <c r="K414" s="2"/>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row>
    <row r="415">
      <c r="G415" s="1"/>
      <c r="K415" s="2"/>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row>
    <row r="416">
      <c r="G416" s="1"/>
      <c r="K416" s="2"/>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row>
    <row r="417">
      <c r="G417" s="1"/>
      <c r="K417" s="2"/>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row>
    <row r="418">
      <c r="G418" s="1"/>
      <c r="K418" s="2"/>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row>
    <row r="419">
      <c r="G419" s="1"/>
      <c r="K419" s="2"/>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row>
    <row r="420">
      <c r="G420" s="1"/>
      <c r="K420" s="2"/>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row>
    <row r="421">
      <c r="G421" s="1"/>
      <c r="K421" s="2"/>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row>
    <row r="422">
      <c r="G422" s="1"/>
      <c r="K422" s="2"/>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row>
    <row r="423">
      <c r="G423" s="1"/>
      <c r="K423" s="2"/>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row>
    <row r="424">
      <c r="G424" s="1"/>
      <c r="K424" s="2"/>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row>
    <row r="425">
      <c r="G425" s="1"/>
      <c r="K425" s="2"/>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row>
    <row r="426">
      <c r="G426" s="1"/>
      <c r="K426" s="2"/>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row>
    <row r="427">
      <c r="G427" s="1"/>
      <c r="K427" s="2"/>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row>
    <row r="428">
      <c r="G428" s="1"/>
      <c r="K428" s="2"/>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row>
    <row r="429">
      <c r="G429" s="1"/>
      <c r="K429" s="2"/>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row>
    <row r="430">
      <c r="G430" s="1"/>
      <c r="K430" s="2"/>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row>
    <row r="431">
      <c r="G431" s="1"/>
      <c r="K431" s="2"/>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row>
    <row r="432">
      <c r="G432" s="1"/>
      <c r="K432" s="2"/>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row>
    <row r="433">
      <c r="G433" s="1"/>
      <c r="K433" s="2"/>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row>
    <row r="434">
      <c r="G434" s="1"/>
      <c r="K434" s="2"/>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row>
    <row r="435">
      <c r="G435" s="1"/>
      <c r="K435" s="2"/>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row>
    <row r="436">
      <c r="G436" s="1"/>
      <c r="K436" s="2"/>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row>
    <row r="437">
      <c r="G437" s="1"/>
      <c r="K437" s="2"/>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row>
    <row r="438">
      <c r="G438" s="1"/>
      <c r="K438" s="2"/>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row>
    <row r="439">
      <c r="G439" s="1"/>
      <c r="K439" s="2"/>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row>
    <row r="440">
      <c r="G440" s="1"/>
      <c r="K440" s="2"/>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row>
    <row r="441">
      <c r="G441" s="1"/>
      <c r="K441" s="2"/>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row>
    <row r="442">
      <c r="G442" s="1"/>
      <c r="K442" s="2"/>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row>
    <row r="443">
      <c r="G443" s="1"/>
      <c r="K443" s="2"/>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row>
    <row r="444">
      <c r="G444" s="1"/>
      <c r="K444" s="2"/>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row>
    <row r="445">
      <c r="G445" s="1"/>
      <c r="K445" s="2"/>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row>
    <row r="446">
      <c r="G446" s="1"/>
      <c r="K446" s="2"/>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row>
    <row r="447">
      <c r="G447" s="1"/>
      <c r="K447" s="2"/>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row>
    <row r="448">
      <c r="G448" s="1"/>
      <c r="K448" s="2"/>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row>
    <row r="449">
      <c r="G449" s="1"/>
      <c r="K449" s="2"/>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row>
    <row r="450">
      <c r="G450" s="1"/>
      <c r="K450" s="2"/>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row>
    <row r="451">
      <c r="G451" s="1"/>
      <c r="K451" s="2"/>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row>
    <row r="452">
      <c r="G452" s="1"/>
      <c r="K452" s="2"/>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row>
    <row r="453">
      <c r="G453" s="1"/>
      <c r="K453" s="2"/>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row>
    <row r="454">
      <c r="G454" s="1"/>
      <c r="K454" s="2"/>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row>
    <row r="455">
      <c r="G455" s="1"/>
      <c r="K455" s="2"/>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row>
    <row r="456">
      <c r="G456" s="1"/>
      <c r="K456" s="2"/>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row>
    <row r="457">
      <c r="G457" s="1"/>
      <c r="K457" s="2"/>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row>
    <row r="458">
      <c r="G458" s="1"/>
      <c r="K458" s="2"/>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row>
    <row r="459">
      <c r="G459" s="1"/>
      <c r="K459" s="2"/>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row>
    <row r="460">
      <c r="G460" s="1"/>
      <c r="K460" s="2"/>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row>
    <row r="461">
      <c r="G461" s="1"/>
      <c r="K461" s="2"/>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row>
    <row r="462">
      <c r="G462" s="1"/>
      <c r="K462" s="2"/>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row>
    <row r="463">
      <c r="G463" s="1"/>
      <c r="K463" s="2"/>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row>
    <row r="464">
      <c r="G464" s="1"/>
      <c r="K464" s="2"/>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row>
    <row r="465">
      <c r="G465" s="1"/>
      <c r="K465" s="2"/>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row>
    <row r="466">
      <c r="G466" s="1"/>
      <c r="K466" s="2"/>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row>
    <row r="467">
      <c r="G467" s="1"/>
      <c r="K467" s="2"/>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row>
    <row r="468">
      <c r="G468" s="1"/>
      <c r="K468" s="2"/>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row>
    <row r="469">
      <c r="G469" s="1"/>
      <c r="K469" s="2"/>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row>
    <row r="470">
      <c r="G470" s="1"/>
      <c r="K470" s="2"/>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row>
    <row r="471">
      <c r="G471" s="1"/>
      <c r="K471" s="2"/>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row>
    <row r="472">
      <c r="G472" s="1"/>
      <c r="K472" s="2"/>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row>
    <row r="473">
      <c r="G473" s="1"/>
      <c r="K473" s="2"/>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row>
    <row r="474">
      <c r="G474" s="1"/>
      <c r="K474" s="2"/>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row>
    <row r="475">
      <c r="G475" s="1"/>
      <c r="K475" s="2"/>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row>
    <row r="476">
      <c r="G476" s="1"/>
      <c r="K476" s="2"/>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row>
    <row r="477">
      <c r="G477" s="1"/>
      <c r="K477" s="2"/>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row>
    <row r="478">
      <c r="G478" s="1"/>
      <c r="K478" s="2"/>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row>
    <row r="479">
      <c r="G479" s="1"/>
      <c r="K479" s="2"/>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row>
    <row r="480">
      <c r="G480" s="1"/>
      <c r="K480" s="2"/>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row>
    <row r="481">
      <c r="G481" s="1"/>
      <c r="K481" s="2"/>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row>
    <row r="482">
      <c r="G482" s="1"/>
      <c r="K482" s="2"/>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row>
    <row r="483">
      <c r="G483" s="1"/>
      <c r="K483" s="2"/>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row>
    <row r="484">
      <c r="G484" s="1"/>
      <c r="K484" s="2"/>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row>
    <row r="485">
      <c r="G485" s="1"/>
      <c r="K485" s="2"/>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row>
    <row r="486">
      <c r="G486" s="1"/>
      <c r="K486" s="2"/>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row>
    <row r="487">
      <c r="G487" s="1"/>
      <c r="K487" s="2"/>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row>
    <row r="488">
      <c r="G488" s="1"/>
      <c r="K488" s="2"/>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row>
    <row r="489">
      <c r="G489" s="1"/>
      <c r="K489" s="2"/>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row>
    <row r="490">
      <c r="G490" s="1"/>
      <c r="K490" s="2"/>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row>
    <row r="491">
      <c r="G491" s="1"/>
      <c r="K491" s="2"/>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row>
    <row r="492">
      <c r="G492" s="1"/>
      <c r="K492" s="2"/>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row>
    <row r="493">
      <c r="G493" s="1"/>
      <c r="K493" s="2"/>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row>
    <row r="494">
      <c r="G494" s="1"/>
      <c r="K494" s="2"/>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row>
    <row r="495">
      <c r="G495" s="1"/>
      <c r="K495" s="2"/>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row>
    <row r="496">
      <c r="G496" s="1"/>
      <c r="K496" s="2"/>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row>
    <row r="497">
      <c r="G497" s="1"/>
      <c r="K497" s="2"/>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row>
    <row r="498">
      <c r="G498" s="1"/>
      <c r="K498" s="2"/>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row>
    <row r="499">
      <c r="G499" s="1"/>
      <c r="K499" s="2"/>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row>
    <row r="500">
      <c r="G500" s="1"/>
      <c r="K500" s="2"/>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row>
    <row r="501">
      <c r="G501" s="1"/>
      <c r="K501" s="2"/>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row>
    <row r="502">
      <c r="G502" s="1"/>
      <c r="K502" s="2"/>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row>
    <row r="503">
      <c r="G503" s="1"/>
      <c r="K503" s="2"/>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row>
    <row r="504">
      <c r="G504" s="1"/>
      <c r="K504" s="2"/>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row>
    <row r="505">
      <c r="G505" s="1"/>
      <c r="K505" s="2"/>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row>
    <row r="506">
      <c r="G506" s="1"/>
      <c r="K506" s="2"/>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row>
    <row r="507">
      <c r="G507" s="1"/>
      <c r="K507" s="2"/>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row>
    <row r="508">
      <c r="G508" s="1"/>
      <c r="K508" s="2"/>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row>
    <row r="509">
      <c r="G509" s="1"/>
      <c r="K509" s="2"/>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row>
    <row r="510">
      <c r="G510" s="1"/>
      <c r="K510" s="2"/>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row>
    <row r="511">
      <c r="G511" s="1"/>
      <c r="K511" s="2"/>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row>
    <row r="512">
      <c r="G512" s="1"/>
      <c r="K512" s="2"/>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row>
    <row r="513">
      <c r="G513" s="1"/>
      <c r="K513" s="2"/>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row>
    <row r="514">
      <c r="G514" s="1"/>
      <c r="K514" s="2"/>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row>
    <row r="515">
      <c r="G515" s="1"/>
      <c r="K515" s="2"/>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row>
    <row r="516">
      <c r="G516" s="1"/>
      <c r="K516" s="2"/>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row>
    <row r="517">
      <c r="G517" s="1"/>
      <c r="K517" s="2"/>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row>
    <row r="518">
      <c r="G518" s="1"/>
      <c r="K518" s="2"/>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row>
    <row r="519">
      <c r="G519" s="1"/>
      <c r="K519" s="2"/>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row>
    <row r="520">
      <c r="G520" s="1"/>
      <c r="K520" s="2"/>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row>
    <row r="521">
      <c r="G521" s="1"/>
      <c r="K521" s="2"/>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row>
    <row r="522">
      <c r="G522" s="1"/>
      <c r="K522" s="2"/>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row>
    <row r="523">
      <c r="G523" s="1"/>
      <c r="K523" s="2"/>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row>
    <row r="524">
      <c r="G524" s="1"/>
      <c r="K524" s="2"/>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row>
    <row r="525">
      <c r="G525" s="1"/>
      <c r="K525" s="2"/>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row>
    <row r="526">
      <c r="G526" s="1"/>
      <c r="K526" s="2"/>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row>
    <row r="527">
      <c r="G527" s="1"/>
      <c r="K527" s="2"/>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row>
    <row r="528">
      <c r="G528" s="1"/>
      <c r="K528" s="2"/>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row>
    <row r="529">
      <c r="G529" s="1"/>
      <c r="K529" s="2"/>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row>
    <row r="530">
      <c r="G530" s="1"/>
      <c r="K530" s="2"/>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row>
    <row r="531">
      <c r="G531" s="1"/>
      <c r="K531" s="2"/>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row>
    <row r="532">
      <c r="G532" s="1"/>
      <c r="K532" s="2"/>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row>
    <row r="533">
      <c r="G533" s="1"/>
      <c r="K533" s="2"/>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row>
    <row r="534">
      <c r="G534" s="1"/>
      <c r="K534" s="2"/>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row>
    <row r="535">
      <c r="G535" s="1"/>
      <c r="K535" s="2"/>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row>
    <row r="536">
      <c r="G536" s="1"/>
      <c r="K536" s="2"/>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row>
    <row r="537">
      <c r="G537" s="1"/>
      <c r="K537" s="2"/>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row>
    <row r="538">
      <c r="G538" s="1"/>
      <c r="K538" s="2"/>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row>
    <row r="539">
      <c r="G539" s="1"/>
      <c r="K539" s="2"/>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row>
    <row r="540">
      <c r="G540" s="1"/>
      <c r="K540" s="2"/>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row>
    <row r="541">
      <c r="G541" s="1"/>
      <c r="K541" s="2"/>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row>
    <row r="542">
      <c r="G542" s="1"/>
      <c r="K542" s="2"/>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row>
    <row r="543">
      <c r="G543" s="1"/>
      <c r="K543" s="2"/>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row>
    <row r="544">
      <c r="G544" s="1"/>
      <c r="K544" s="2"/>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row>
    <row r="545">
      <c r="G545" s="1"/>
      <c r="K545" s="2"/>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row>
    <row r="546">
      <c r="G546" s="1"/>
      <c r="K546" s="2"/>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row>
    <row r="547">
      <c r="G547" s="1"/>
      <c r="K547" s="2"/>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row>
    <row r="548">
      <c r="G548" s="1"/>
      <c r="K548" s="2"/>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row>
    <row r="549">
      <c r="G549" s="1"/>
      <c r="K549" s="2"/>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row>
    <row r="550">
      <c r="G550" s="1"/>
      <c r="K550" s="2"/>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row>
    <row r="551">
      <c r="G551" s="1"/>
      <c r="K551" s="2"/>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row>
    <row r="552">
      <c r="G552" s="1"/>
      <c r="K552" s="2"/>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row>
    <row r="553">
      <c r="G553" s="1"/>
      <c r="K553" s="2"/>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row>
    <row r="554">
      <c r="G554" s="1"/>
      <c r="K554" s="2"/>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row>
    <row r="555">
      <c r="G555" s="1"/>
      <c r="K555" s="2"/>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row>
    <row r="556">
      <c r="G556" s="1"/>
      <c r="K556" s="2"/>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row>
    <row r="557">
      <c r="G557" s="1"/>
      <c r="K557" s="2"/>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row>
    <row r="558">
      <c r="G558" s="1"/>
      <c r="K558" s="2"/>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row>
    <row r="559">
      <c r="G559" s="1"/>
      <c r="K559" s="2"/>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row>
    <row r="560">
      <c r="G560" s="1"/>
      <c r="K560" s="2"/>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row>
    <row r="561">
      <c r="G561" s="1"/>
      <c r="K561" s="2"/>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row>
    <row r="562">
      <c r="G562" s="1"/>
      <c r="K562" s="2"/>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row>
    <row r="563">
      <c r="G563" s="1"/>
      <c r="K563" s="2"/>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row>
    <row r="564">
      <c r="G564" s="1"/>
      <c r="K564" s="2"/>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row>
    <row r="565">
      <c r="G565" s="1"/>
      <c r="K565" s="2"/>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row>
    <row r="566">
      <c r="G566" s="1"/>
      <c r="K566" s="2"/>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row>
    <row r="567">
      <c r="G567" s="1"/>
      <c r="K567" s="2"/>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row>
    <row r="568">
      <c r="G568" s="1"/>
      <c r="K568" s="2"/>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row>
    <row r="569">
      <c r="G569" s="1"/>
      <c r="K569" s="2"/>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row>
    <row r="570">
      <c r="G570" s="1"/>
      <c r="K570" s="2"/>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row>
    <row r="571">
      <c r="G571" s="1"/>
      <c r="K571" s="2"/>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row>
    <row r="572">
      <c r="G572" s="1"/>
      <c r="K572" s="2"/>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row>
    <row r="573">
      <c r="G573" s="1"/>
      <c r="K573" s="2"/>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row>
    <row r="574">
      <c r="G574" s="1"/>
      <c r="K574" s="2"/>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row>
    <row r="575">
      <c r="G575" s="1"/>
      <c r="K575" s="2"/>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row>
    <row r="576">
      <c r="G576" s="1"/>
      <c r="K576" s="2"/>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row>
    <row r="577">
      <c r="G577" s="1"/>
      <c r="K577" s="2"/>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row>
    <row r="578">
      <c r="G578" s="1"/>
      <c r="K578" s="2"/>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row>
    <row r="579">
      <c r="G579" s="1"/>
      <c r="K579" s="2"/>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row>
    <row r="580">
      <c r="G580" s="1"/>
      <c r="K580" s="2"/>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row>
    <row r="581">
      <c r="G581" s="1"/>
      <c r="K581" s="2"/>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row>
    <row r="582">
      <c r="G582" s="1"/>
      <c r="K582" s="2"/>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row>
    <row r="583">
      <c r="G583" s="1"/>
      <c r="K583" s="2"/>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row>
    <row r="584">
      <c r="G584" s="1"/>
      <c r="K584" s="2"/>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row>
    <row r="585">
      <c r="G585" s="1"/>
      <c r="K585" s="2"/>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row>
    <row r="586">
      <c r="G586" s="1"/>
      <c r="K586" s="2"/>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row>
    <row r="587">
      <c r="G587" s="1"/>
      <c r="K587" s="2"/>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row>
    <row r="588">
      <c r="G588" s="1"/>
      <c r="K588" s="2"/>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row>
    <row r="589">
      <c r="G589" s="1"/>
      <c r="K589" s="2"/>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row>
    <row r="590">
      <c r="G590" s="1"/>
      <c r="K590" s="2"/>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row>
    <row r="591">
      <c r="G591" s="1"/>
      <c r="K591" s="2"/>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row>
    <row r="592">
      <c r="G592" s="1"/>
      <c r="K592" s="2"/>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row>
    <row r="593">
      <c r="G593" s="1"/>
      <c r="K593" s="2"/>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row>
    <row r="594">
      <c r="G594" s="1"/>
      <c r="K594" s="2"/>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row>
    <row r="595">
      <c r="G595" s="1"/>
      <c r="K595" s="2"/>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row>
    <row r="596">
      <c r="G596" s="1"/>
      <c r="K596" s="2"/>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row>
    <row r="597">
      <c r="G597" s="1"/>
      <c r="K597" s="2"/>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row>
    <row r="598">
      <c r="G598" s="1"/>
      <c r="K598" s="2"/>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row>
    <row r="599">
      <c r="G599" s="1"/>
      <c r="K599" s="2"/>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row>
    <row r="600">
      <c r="G600" s="1"/>
      <c r="K600" s="2"/>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row>
    <row r="601">
      <c r="G601" s="1"/>
      <c r="K601" s="2"/>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row>
    <row r="602">
      <c r="G602" s="1"/>
      <c r="K602" s="2"/>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row>
    <row r="603">
      <c r="G603" s="1"/>
      <c r="K603" s="2"/>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row>
    <row r="604">
      <c r="G604" s="1"/>
      <c r="K604" s="2"/>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row>
    <row r="605">
      <c r="G605" s="1"/>
      <c r="K605" s="2"/>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row>
    <row r="606">
      <c r="G606" s="1"/>
      <c r="K606" s="2"/>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row>
    <row r="607">
      <c r="G607" s="1"/>
      <c r="K607" s="2"/>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row>
    <row r="608">
      <c r="G608" s="1"/>
      <c r="K608" s="2"/>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row>
    <row r="609">
      <c r="G609" s="1"/>
      <c r="K609" s="2"/>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row>
    <row r="610">
      <c r="G610" s="1"/>
      <c r="K610" s="2"/>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row>
    <row r="611">
      <c r="G611" s="1"/>
      <c r="K611" s="2"/>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row>
    <row r="612">
      <c r="G612" s="1"/>
      <c r="K612" s="2"/>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row>
    <row r="613">
      <c r="G613" s="1"/>
      <c r="K613" s="2"/>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row>
    <row r="614">
      <c r="G614" s="1"/>
      <c r="K614" s="2"/>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row>
    <row r="615">
      <c r="G615" s="1"/>
      <c r="K615" s="2"/>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row>
    <row r="616">
      <c r="G616" s="1"/>
      <c r="K616" s="2"/>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row>
    <row r="617">
      <c r="G617" s="1"/>
      <c r="K617" s="2"/>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row>
    <row r="618">
      <c r="G618" s="1"/>
      <c r="K618" s="2"/>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row>
    <row r="619">
      <c r="G619" s="1"/>
      <c r="K619" s="2"/>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row>
    <row r="620">
      <c r="G620" s="1"/>
      <c r="K620" s="2"/>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row>
    <row r="621">
      <c r="G621" s="1"/>
      <c r="K621" s="2"/>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row>
    <row r="622">
      <c r="G622" s="1"/>
      <c r="K622" s="2"/>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row>
    <row r="623">
      <c r="G623" s="1"/>
      <c r="K623" s="2"/>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row>
    <row r="624">
      <c r="G624" s="1"/>
      <c r="K624" s="2"/>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row>
    <row r="625">
      <c r="G625" s="1"/>
      <c r="K625" s="2"/>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row>
    <row r="626">
      <c r="G626" s="1"/>
      <c r="K626" s="2"/>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row>
    <row r="627">
      <c r="G627" s="1"/>
      <c r="K627" s="2"/>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row>
    <row r="628">
      <c r="G628" s="1"/>
      <c r="K628" s="2"/>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row>
    <row r="629">
      <c r="G629" s="1"/>
      <c r="K629" s="2"/>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row>
    <row r="630">
      <c r="G630" s="1"/>
      <c r="K630" s="2"/>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row>
    <row r="631">
      <c r="G631" s="1"/>
      <c r="K631" s="2"/>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row>
    <row r="632">
      <c r="G632" s="1"/>
      <c r="K632" s="2"/>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row>
    <row r="633">
      <c r="G633" s="1"/>
      <c r="K633" s="2"/>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row>
    <row r="634">
      <c r="G634" s="1"/>
      <c r="K634" s="2"/>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row>
    <row r="635">
      <c r="G635" s="1"/>
      <c r="K635" s="2"/>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row>
    <row r="636">
      <c r="G636" s="1"/>
      <c r="K636" s="2"/>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row>
    <row r="637">
      <c r="G637" s="1"/>
      <c r="K637" s="2"/>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row>
    <row r="638">
      <c r="G638" s="1"/>
      <c r="K638" s="2"/>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row>
    <row r="639">
      <c r="G639" s="1"/>
      <c r="K639" s="2"/>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row>
    <row r="640">
      <c r="G640" s="1"/>
      <c r="K640" s="2"/>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row>
    <row r="641">
      <c r="G641" s="1"/>
      <c r="K641" s="2"/>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row>
    <row r="642">
      <c r="G642" s="1"/>
      <c r="K642" s="2"/>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row>
    <row r="643">
      <c r="G643" s="1"/>
      <c r="K643" s="2"/>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row>
    <row r="644">
      <c r="G644" s="1"/>
      <c r="K644" s="2"/>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row>
    <row r="645">
      <c r="G645" s="1"/>
      <c r="K645" s="2"/>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row>
    <row r="646">
      <c r="G646" s="1"/>
      <c r="K646" s="2"/>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row>
    <row r="647">
      <c r="G647" s="1"/>
      <c r="K647" s="2"/>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row>
    <row r="648">
      <c r="G648" s="1"/>
      <c r="K648" s="2"/>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row>
    <row r="649">
      <c r="G649" s="1"/>
      <c r="K649" s="2"/>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row>
    <row r="650">
      <c r="G650" s="1"/>
      <c r="K650" s="2"/>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row>
    <row r="651">
      <c r="G651" s="1"/>
      <c r="K651" s="2"/>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row>
    <row r="652">
      <c r="G652" s="1"/>
      <c r="K652" s="2"/>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row>
    <row r="653">
      <c r="G653" s="1"/>
      <c r="K653" s="2"/>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row>
    <row r="654">
      <c r="G654" s="1"/>
      <c r="K654" s="2"/>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row>
    <row r="655">
      <c r="G655" s="1"/>
      <c r="K655" s="2"/>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row>
    <row r="656">
      <c r="G656" s="1"/>
      <c r="K656" s="2"/>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row>
    <row r="657">
      <c r="G657" s="1"/>
      <c r="K657" s="2"/>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row>
    <row r="658">
      <c r="G658" s="1"/>
      <c r="K658" s="2"/>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row>
    <row r="659">
      <c r="G659" s="1"/>
      <c r="K659" s="2"/>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row>
    <row r="660">
      <c r="G660" s="1"/>
      <c r="K660" s="2"/>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row>
    <row r="661">
      <c r="G661" s="1"/>
      <c r="K661" s="2"/>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row>
    <row r="662">
      <c r="G662" s="1"/>
      <c r="K662" s="2"/>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row>
    <row r="663">
      <c r="G663" s="1"/>
      <c r="K663" s="2"/>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row>
    <row r="664">
      <c r="G664" s="1"/>
      <c r="K664" s="2"/>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row>
    <row r="665">
      <c r="G665" s="1"/>
      <c r="K665" s="2"/>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row>
    <row r="666">
      <c r="G666" s="1"/>
      <c r="K666" s="2"/>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row>
    <row r="667">
      <c r="G667" s="1"/>
      <c r="K667" s="2"/>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row>
    <row r="668">
      <c r="G668" s="1"/>
      <c r="K668" s="2"/>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row>
    <row r="669">
      <c r="G669" s="1"/>
      <c r="K669" s="2"/>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row>
    <row r="670">
      <c r="G670" s="1"/>
      <c r="K670" s="2"/>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row>
    <row r="671">
      <c r="G671" s="1"/>
      <c r="K671" s="2"/>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row>
    <row r="672">
      <c r="G672" s="1"/>
      <c r="K672" s="2"/>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row>
    <row r="673">
      <c r="G673" s="1"/>
      <c r="K673" s="2"/>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row>
    <row r="674">
      <c r="G674" s="1"/>
      <c r="K674" s="2"/>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row>
    <row r="675">
      <c r="G675" s="1"/>
      <c r="K675" s="2"/>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row>
    <row r="676">
      <c r="G676" s="1"/>
      <c r="K676" s="2"/>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row>
    <row r="677">
      <c r="G677" s="1"/>
      <c r="K677" s="2"/>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row>
    <row r="678">
      <c r="G678" s="1"/>
      <c r="K678" s="2"/>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row>
    <row r="679">
      <c r="G679" s="1"/>
      <c r="K679" s="2"/>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row>
    <row r="680">
      <c r="G680" s="1"/>
      <c r="K680" s="2"/>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row>
    <row r="681">
      <c r="G681" s="1"/>
      <c r="K681" s="2"/>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row>
    <row r="682">
      <c r="G682" s="1"/>
      <c r="K682" s="2"/>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row>
    <row r="683">
      <c r="G683" s="1"/>
      <c r="K683" s="2"/>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row>
    <row r="684">
      <c r="G684" s="1"/>
      <c r="K684" s="2"/>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row>
    <row r="685">
      <c r="G685" s="1"/>
      <c r="K685" s="2"/>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row>
    <row r="686">
      <c r="G686" s="1"/>
      <c r="K686" s="2"/>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row>
    <row r="687">
      <c r="G687" s="1"/>
      <c r="K687" s="2"/>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row>
    <row r="688">
      <c r="G688" s="1"/>
      <c r="K688" s="2"/>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row>
    <row r="689">
      <c r="G689" s="1"/>
      <c r="K689" s="2"/>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row>
    <row r="690">
      <c r="G690" s="1"/>
      <c r="K690" s="2"/>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row>
    <row r="691">
      <c r="G691" s="1"/>
      <c r="K691" s="2"/>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row>
    <row r="692">
      <c r="G692" s="1"/>
      <c r="K692" s="2"/>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row>
    <row r="693">
      <c r="G693" s="1"/>
      <c r="K693" s="2"/>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row>
    <row r="694">
      <c r="G694" s="1"/>
      <c r="K694" s="2"/>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row>
    <row r="695">
      <c r="G695" s="1"/>
      <c r="K695" s="2"/>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row>
    <row r="696">
      <c r="G696" s="1"/>
      <c r="K696" s="2"/>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row>
    <row r="697">
      <c r="G697" s="1"/>
      <c r="K697" s="2"/>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row>
    <row r="698">
      <c r="G698" s="1"/>
      <c r="K698" s="2"/>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row>
    <row r="699">
      <c r="G699" s="1"/>
      <c r="K699" s="2"/>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row>
    <row r="700">
      <c r="G700" s="1"/>
      <c r="K700" s="2"/>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row>
    <row r="701">
      <c r="G701" s="1"/>
      <c r="K701" s="2"/>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row>
    <row r="702">
      <c r="G702" s="1"/>
      <c r="K702" s="2"/>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row>
    <row r="703">
      <c r="G703" s="1"/>
      <c r="K703" s="2"/>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row>
    <row r="704">
      <c r="G704" s="1"/>
      <c r="K704" s="2"/>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row>
    <row r="705">
      <c r="G705" s="1"/>
      <c r="K705" s="2"/>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row>
    <row r="706">
      <c r="G706" s="1"/>
      <c r="K706" s="2"/>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row>
    <row r="707">
      <c r="G707" s="1"/>
      <c r="K707" s="2"/>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row>
    <row r="708">
      <c r="G708" s="1"/>
      <c r="K708" s="2"/>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row>
    <row r="709">
      <c r="G709" s="1"/>
      <c r="K709" s="2"/>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row>
    <row r="710">
      <c r="G710" s="1"/>
      <c r="K710" s="2"/>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row>
    <row r="711">
      <c r="G711" s="1"/>
      <c r="K711" s="2"/>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row>
    <row r="712">
      <c r="G712" s="1"/>
      <c r="K712" s="2"/>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row>
    <row r="713">
      <c r="G713" s="1"/>
      <c r="K713" s="2"/>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row>
    <row r="714">
      <c r="G714" s="1"/>
      <c r="K714" s="2"/>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row>
    <row r="715">
      <c r="G715" s="1"/>
      <c r="K715" s="2"/>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row>
    <row r="716">
      <c r="G716" s="1"/>
      <c r="K716" s="2"/>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row>
    <row r="717">
      <c r="G717" s="1"/>
      <c r="K717" s="2"/>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row>
    <row r="718">
      <c r="G718" s="1"/>
      <c r="K718" s="2"/>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row>
    <row r="719">
      <c r="G719" s="1"/>
      <c r="K719" s="2"/>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row>
    <row r="720">
      <c r="G720" s="1"/>
      <c r="K720" s="2"/>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row>
    <row r="721">
      <c r="G721" s="1"/>
      <c r="K721" s="2"/>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row>
    <row r="722">
      <c r="G722" s="1"/>
      <c r="K722" s="2"/>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row>
    <row r="723">
      <c r="G723" s="1"/>
      <c r="K723" s="2"/>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row>
    <row r="724">
      <c r="G724" s="1"/>
      <c r="K724" s="2"/>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row>
    <row r="725">
      <c r="G725" s="1"/>
      <c r="K725" s="2"/>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row>
    <row r="726">
      <c r="G726" s="1"/>
      <c r="K726" s="2"/>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row>
    <row r="727">
      <c r="G727" s="1"/>
      <c r="K727" s="2"/>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row>
    <row r="728">
      <c r="G728" s="1"/>
      <c r="K728" s="2"/>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row>
    <row r="729">
      <c r="G729" s="1"/>
      <c r="K729" s="2"/>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row>
    <row r="730">
      <c r="G730" s="1"/>
      <c r="K730" s="2"/>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row>
    <row r="731">
      <c r="G731" s="1"/>
      <c r="K731" s="2"/>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row>
    <row r="732">
      <c r="G732" s="1"/>
      <c r="K732" s="2"/>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row>
    <row r="733">
      <c r="G733" s="1"/>
      <c r="K733" s="2"/>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row>
    <row r="734">
      <c r="G734" s="1"/>
      <c r="K734" s="2"/>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row>
    <row r="735">
      <c r="G735" s="1"/>
      <c r="K735" s="2"/>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row>
    <row r="736">
      <c r="G736" s="1"/>
      <c r="K736" s="2"/>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row>
    <row r="737">
      <c r="G737" s="1"/>
      <c r="K737" s="2"/>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row>
    <row r="738">
      <c r="G738" s="1"/>
      <c r="K738" s="2"/>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row>
    <row r="739">
      <c r="G739" s="1"/>
      <c r="K739" s="2"/>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row>
    <row r="740">
      <c r="G740" s="1"/>
      <c r="K740" s="2"/>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row>
    <row r="741">
      <c r="G741" s="1"/>
      <c r="K741" s="2"/>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row>
    <row r="742">
      <c r="G742" s="1"/>
      <c r="K742" s="2"/>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row>
    <row r="743">
      <c r="G743" s="1"/>
      <c r="K743" s="2"/>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row>
    <row r="744">
      <c r="G744" s="1"/>
      <c r="K744" s="2"/>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row>
    <row r="745">
      <c r="G745" s="1"/>
      <c r="K745" s="2"/>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row>
    <row r="746">
      <c r="G746" s="1"/>
      <c r="K746" s="2"/>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row>
    <row r="747">
      <c r="G747" s="1"/>
      <c r="K747" s="2"/>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row>
    <row r="748">
      <c r="G748" s="1"/>
      <c r="K748" s="2"/>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row>
    <row r="749">
      <c r="G749" s="1"/>
      <c r="K749" s="2"/>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row>
    <row r="750">
      <c r="G750" s="1"/>
      <c r="K750" s="2"/>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row>
    <row r="751">
      <c r="G751" s="1"/>
      <c r="K751" s="2"/>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row>
    <row r="752">
      <c r="G752" s="1"/>
      <c r="K752" s="2"/>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row>
    <row r="753">
      <c r="G753" s="1"/>
      <c r="K753" s="2"/>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row>
    <row r="754">
      <c r="G754" s="1"/>
      <c r="K754" s="2"/>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row>
    <row r="755">
      <c r="G755" s="1"/>
      <c r="K755" s="2"/>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row>
    <row r="756">
      <c r="G756" s="1"/>
      <c r="K756" s="2"/>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row>
    <row r="757">
      <c r="G757" s="1"/>
      <c r="K757" s="2"/>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row>
    <row r="758">
      <c r="G758" s="1"/>
      <c r="K758" s="2"/>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row>
    <row r="759">
      <c r="G759" s="1"/>
      <c r="K759" s="2"/>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row>
    <row r="760">
      <c r="G760" s="1"/>
      <c r="K760" s="2"/>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row>
    <row r="761">
      <c r="G761" s="1"/>
      <c r="K761" s="2"/>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row>
    <row r="762">
      <c r="G762" s="1"/>
      <c r="K762" s="2"/>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row>
    <row r="763">
      <c r="G763" s="1"/>
      <c r="K763" s="2"/>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row>
    <row r="764">
      <c r="G764" s="1"/>
      <c r="K764" s="2"/>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row>
    <row r="765">
      <c r="G765" s="1"/>
      <c r="K765" s="2"/>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row>
    <row r="766">
      <c r="G766" s="1"/>
      <c r="K766" s="2"/>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row>
    <row r="767">
      <c r="G767" s="1"/>
      <c r="K767" s="2"/>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row>
    <row r="768">
      <c r="G768" s="1"/>
      <c r="K768" s="2"/>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row>
    <row r="769">
      <c r="G769" s="1"/>
      <c r="K769" s="2"/>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row>
    <row r="770">
      <c r="G770" s="1"/>
      <c r="K770" s="2"/>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row>
    <row r="771">
      <c r="G771" s="1"/>
      <c r="K771" s="2"/>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row>
    <row r="772">
      <c r="G772" s="1"/>
      <c r="K772" s="2"/>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row>
    <row r="773">
      <c r="G773" s="1"/>
      <c r="K773" s="2"/>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row>
    <row r="774">
      <c r="G774" s="1"/>
      <c r="K774" s="2"/>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row>
    <row r="775">
      <c r="G775" s="1"/>
      <c r="K775" s="2"/>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row>
    <row r="776">
      <c r="G776" s="1"/>
      <c r="K776" s="2"/>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row>
    <row r="777">
      <c r="G777" s="1"/>
      <c r="K777" s="2"/>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row>
    <row r="778">
      <c r="G778" s="1"/>
      <c r="K778" s="2"/>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row>
    <row r="779">
      <c r="G779" s="1"/>
      <c r="K779" s="2"/>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row>
    <row r="780">
      <c r="G780" s="1"/>
      <c r="K780" s="2"/>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row>
    <row r="781">
      <c r="G781" s="1"/>
      <c r="K781" s="2"/>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row>
    <row r="782">
      <c r="G782" s="1"/>
      <c r="K782" s="2"/>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row>
    <row r="783">
      <c r="G783" s="1"/>
      <c r="K783" s="2"/>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row>
    <row r="784">
      <c r="G784" s="1"/>
      <c r="K784" s="2"/>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row>
    <row r="785">
      <c r="G785" s="1"/>
      <c r="K785" s="2"/>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row>
    <row r="786">
      <c r="G786" s="1"/>
      <c r="K786" s="2"/>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row>
    <row r="787">
      <c r="G787" s="1"/>
      <c r="K787" s="2"/>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row>
    <row r="788">
      <c r="G788" s="1"/>
      <c r="K788" s="2"/>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row>
    <row r="789">
      <c r="G789" s="1"/>
      <c r="K789" s="2"/>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row>
    <row r="790">
      <c r="G790" s="1"/>
      <c r="K790" s="2"/>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row>
    <row r="791">
      <c r="G791" s="1"/>
      <c r="K791" s="2"/>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row>
    <row r="792">
      <c r="G792" s="1"/>
      <c r="K792" s="2"/>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row>
    <row r="793">
      <c r="G793" s="1"/>
      <c r="K793" s="2"/>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row>
    <row r="794">
      <c r="G794" s="1"/>
      <c r="K794" s="2"/>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row>
    <row r="795">
      <c r="G795" s="1"/>
      <c r="K795" s="2"/>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row>
    <row r="796">
      <c r="G796" s="1"/>
      <c r="K796" s="2"/>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row>
    <row r="797">
      <c r="G797" s="1"/>
      <c r="K797" s="2"/>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row>
    <row r="798">
      <c r="G798" s="1"/>
      <c r="K798" s="2"/>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row>
    <row r="799">
      <c r="G799" s="1"/>
      <c r="K799" s="2"/>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row>
    <row r="800">
      <c r="G800" s="1"/>
      <c r="K800" s="2"/>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row>
    <row r="801">
      <c r="G801" s="1"/>
      <c r="K801" s="2"/>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row>
    <row r="802">
      <c r="G802" s="1"/>
      <c r="K802" s="2"/>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row>
    <row r="803">
      <c r="G803" s="1"/>
      <c r="K803" s="2"/>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row>
    <row r="804">
      <c r="G804" s="1"/>
      <c r="K804" s="2"/>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row>
    <row r="805">
      <c r="G805" s="1"/>
      <c r="K805" s="2"/>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row>
    <row r="806">
      <c r="G806" s="1"/>
      <c r="K806" s="2"/>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row>
    <row r="807">
      <c r="G807" s="1"/>
      <c r="K807" s="2"/>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row>
    <row r="808">
      <c r="G808" s="1"/>
      <c r="K808" s="2"/>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row>
    <row r="809">
      <c r="G809" s="1"/>
      <c r="K809" s="2"/>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row>
    <row r="810">
      <c r="G810" s="1"/>
      <c r="K810" s="2"/>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row>
    <row r="811">
      <c r="G811" s="1"/>
      <c r="K811" s="2"/>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row>
    <row r="812">
      <c r="G812" s="1"/>
      <c r="K812" s="2"/>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row>
    <row r="813">
      <c r="G813" s="1"/>
      <c r="K813" s="2"/>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row>
    <row r="814">
      <c r="G814" s="1"/>
      <c r="K814" s="2"/>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row>
    <row r="815">
      <c r="G815" s="1"/>
      <c r="K815" s="2"/>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row>
    <row r="816">
      <c r="G816" s="1"/>
      <c r="K816" s="2"/>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row>
    <row r="817">
      <c r="G817" s="1"/>
      <c r="K817" s="2"/>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row>
    <row r="818">
      <c r="G818" s="1"/>
      <c r="K818" s="2"/>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row>
    <row r="819">
      <c r="G819" s="1"/>
      <c r="K819" s="2"/>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row>
    <row r="820">
      <c r="G820" s="1"/>
      <c r="K820" s="2"/>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row>
    <row r="821">
      <c r="G821" s="1"/>
      <c r="K821" s="2"/>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row>
    <row r="822">
      <c r="G822" s="1"/>
      <c r="K822" s="2"/>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row>
    <row r="823">
      <c r="G823" s="1"/>
      <c r="K823" s="2"/>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row>
    <row r="824">
      <c r="G824" s="1"/>
      <c r="K824" s="2"/>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row>
    <row r="825">
      <c r="G825" s="1"/>
      <c r="K825" s="2"/>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row>
    <row r="826">
      <c r="G826" s="1"/>
      <c r="K826" s="2"/>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row>
    <row r="827">
      <c r="G827" s="1"/>
      <c r="K827" s="2"/>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row>
    <row r="828">
      <c r="G828" s="1"/>
      <c r="K828" s="2"/>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row>
    <row r="829">
      <c r="G829" s="1"/>
      <c r="K829" s="2"/>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row>
    <row r="830">
      <c r="G830" s="1"/>
      <c r="K830" s="2"/>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row>
    <row r="831">
      <c r="G831" s="1"/>
      <c r="K831" s="2"/>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row>
    <row r="832">
      <c r="G832" s="1"/>
      <c r="K832" s="2"/>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row>
    <row r="833">
      <c r="G833" s="1"/>
      <c r="K833" s="2"/>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row>
    <row r="834">
      <c r="G834" s="1"/>
      <c r="K834" s="2"/>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row>
    <row r="835">
      <c r="G835" s="1"/>
      <c r="K835" s="2"/>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row>
    <row r="836">
      <c r="G836" s="1"/>
      <c r="K836" s="2"/>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row>
    <row r="837">
      <c r="G837" s="1"/>
      <c r="K837" s="2"/>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row>
    <row r="838">
      <c r="G838" s="1"/>
      <c r="K838" s="2"/>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row>
    <row r="839">
      <c r="G839" s="1"/>
      <c r="K839" s="2"/>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row>
    <row r="840">
      <c r="G840" s="1"/>
      <c r="K840" s="2"/>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row>
    <row r="841">
      <c r="G841" s="1"/>
      <c r="K841" s="2"/>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row>
    <row r="842">
      <c r="G842" s="1"/>
      <c r="K842" s="2"/>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row>
    <row r="843">
      <c r="G843" s="1"/>
      <c r="K843" s="2"/>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row>
    <row r="844">
      <c r="G844" s="1"/>
      <c r="K844" s="2"/>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row>
    <row r="845">
      <c r="G845" s="1"/>
      <c r="K845" s="2"/>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row>
    <row r="846">
      <c r="G846" s="1"/>
      <c r="K846" s="2"/>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row>
    <row r="847">
      <c r="G847" s="1"/>
      <c r="K847" s="2"/>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row>
    <row r="848">
      <c r="G848" s="1"/>
      <c r="K848" s="2"/>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row>
    <row r="849">
      <c r="G849" s="1"/>
      <c r="K849" s="2"/>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row>
    <row r="850">
      <c r="G850" s="1"/>
      <c r="K850" s="2"/>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row>
    <row r="851">
      <c r="G851" s="1"/>
      <c r="K851" s="2"/>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row>
    <row r="852">
      <c r="G852" s="1"/>
      <c r="K852" s="2"/>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row>
    <row r="853">
      <c r="G853" s="1"/>
      <c r="K853" s="2"/>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row>
    <row r="854">
      <c r="G854" s="1"/>
      <c r="K854" s="2"/>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row>
    <row r="855">
      <c r="G855" s="1"/>
      <c r="K855" s="2"/>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row>
    <row r="856">
      <c r="G856" s="1"/>
      <c r="K856" s="2"/>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row>
    <row r="857">
      <c r="G857" s="1"/>
      <c r="K857" s="2"/>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row>
    <row r="858">
      <c r="G858" s="1"/>
      <c r="K858" s="2"/>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row>
    <row r="859">
      <c r="G859" s="1"/>
      <c r="K859" s="2"/>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row>
    <row r="860">
      <c r="G860" s="1"/>
      <c r="K860" s="2"/>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row>
    <row r="861">
      <c r="G861" s="1"/>
      <c r="K861" s="2"/>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row>
    <row r="862">
      <c r="G862" s="1"/>
      <c r="K862" s="2"/>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row>
    <row r="863">
      <c r="G863" s="1"/>
      <c r="K863" s="2"/>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row>
    <row r="864">
      <c r="G864" s="1"/>
      <c r="K864" s="2"/>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row>
    <row r="865">
      <c r="G865" s="1"/>
      <c r="K865" s="2"/>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row>
    <row r="866">
      <c r="G866" s="1"/>
      <c r="K866" s="2"/>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row>
    <row r="867">
      <c r="G867" s="1"/>
      <c r="K867" s="2"/>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row>
    <row r="868">
      <c r="G868" s="1"/>
      <c r="K868" s="2"/>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row>
    <row r="869">
      <c r="G869" s="1"/>
      <c r="K869" s="2"/>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row>
    <row r="870">
      <c r="G870" s="1"/>
      <c r="K870" s="2"/>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row>
    <row r="871">
      <c r="G871" s="1"/>
      <c r="K871" s="2"/>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row>
    <row r="872">
      <c r="G872" s="1"/>
      <c r="K872" s="2"/>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row>
    <row r="873">
      <c r="G873" s="1"/>
      <c r="K873" s="2"/>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row>
    <row r="874">
      <c r="G874" s="1"/>
      <c r="K874" s="2"/>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row>
    <row r="875">
      <c r="G875" s="1"/>
      <c r="K875" s="2"/>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row>
    <row r="876">
      <c r="G876" s="1"/>
      <c r="K876" s="2"/>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row>
    <row r="877">
      <c r="G877" s="1"/>
      <c r="K877" s="2"/>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row>
    <row r="878">
      <c r="G878" s="1"/>
      <c r="K878" s="2"/>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row>
    <row r="879">
      <c r="G879" s="1"/>
      <c r="K879" s="2"/>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row>
    <row r="880">
      <c r="G880" s="1"/>
      <c r="K880" s="2"/>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row>
    <row r="881">
      <c r="G881" s="1"/>
      <c r="K881" s="2"/>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row>
    <row r="882">
      <c r="G882" s="1"/>
      <c r="K882" s="2"/>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row>
    <row r="883">
      <c r="G883" s="1"/>
      <c r="K883" s="2"/>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row>
    <row r="884">
      <c r="G884" s="1"/>
      <c r="K884" s="2"/>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row>
    <row r="885">
      <c r="G885" s="1"/>
      <c r="K885" s="2"/>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row>
    <row r="886">
      <c r="G886" s="1"/>
      <c r="K886" s="2"/>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row>
    <row r="887">
      <c r="G887" s="1"/>
      <c r="K887" s="2"/>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row>
    <row r="888">
      <c r="G888" s="1"/>
      <c r="K888" s="2"/>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row>
    <row r="889">
      <c r="G889" s="1"/>
      <c r="K889" s="2"/>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row>
    <row r="890">
      <c r="G890" s="1"/>
      <c r="K890" s="2"/>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row>
    <row r="891">
      <c r="G891" s="1"/>
      <c r="K891" s="2"/>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row>
    <row r="892">
      <c r="G892" s="1"/>
      <c r="K892" s="2"/>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row>
    <row r="893">
      <c r="G893" s="1"/>
      <c r="K893" s="2"/>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row>
    <row r="894">
      <c r="G894" s="1"/>
      <c r="K894" s="2"/>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row>
    <row r="895">
      <c r="G895" s="1"/>
      <c r="K895" s="2"/>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row>
    <row r="896">
      <c r="G896" s="1"/>
      <c r="K896" s="2"/>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row>
    <row r="897">
      <c r="G897" s="1"/>
      <c r="K897" s="2"/>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row>
    <row r="898">
      <c r="G898" s="1"/>
      <c r="K898" s="2"/>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row>
    <row r="899">
      <c r="G899" s="1"/>
      <c r="K899" s="2"/>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row>
    <row r="900">
      <c r="G900" s="1"/>
      <c r="K900" s="2"/>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row>
    <row r="901">
      <c r="G901" s="1"/>
      <c r="K901" s="2"/>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row>
    <row r="902">
      <c r="G902" s="1"/>
      <c r="K902" s="2"/>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row>
    <row r="903">
      <c r="G903" s="1"/>
      <c r="K903" s="2"/>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row>
    <row r="904">
      <c r="G904" s="1"/>
      <c r="K904" s="2"/>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row>
    <row r="905">
      <c r="G905" s="1"/>
      <c r="K905" s="2"/>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row>
    <row r="906">
      <c r="G906" s="1"/>
      <c r="K906" s="2"/>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row>
    <row r="907">
      <c r="G907" s="1"/>
      <c r="K907" s="2"/>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row>
    <row r="908">
      <c r="G908" s="1"/>
      <c r="K908" s="2"/>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row>
    <row r="909">
      <c r="G909" s="1"/>
      <c r="K909" s="2"/>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row>
    <row r="910">
      <c r="G910" s="1"/>
      <c r="K910" s="2"/>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row>
    <row r="911">
      <c r="G911" s="1"/>
      <c r="K911" s="2"/>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row>
    <row r="912">
      <c r="G912" s="1"/>
      <c r="K912" s="2"/>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row>
    <row r="913">
      <c r="G913" s="1"/>
      <c r="K913" s="2"/>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row>
    <row r="914">
      <c r="G914" s="1"/>
      <c r="K914" s="2"/>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row>
    <row r="915">
      <c r="G915" s="1"/>
      <c r="K915" s="2"/>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row>
    <row r="916">
      <c r="G916" s="1"/>
      <c r="K916" s="2"/>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row>
    <row r="917">
      <c r="G917" s="1"/>
      <c r="K917" s="2"/>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row>
    <row r="918">
      <c r="G918" s="1"/>
      <c r="K918" s="2"/>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row>
    <row r="919">
      <c r="G919" s="1"/>
      <c r="K919" s="2"/>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row>
    <row r="920">
      <c r="G920" s="1"/>
      <c r="K920" s="2"/>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row>
    <row r="921">
      <c r="G921" s="1"/>
      <c r="K921" s="2"/>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row>
    <row r="922">
      <c r="G922" s="1"/>
      <c r="K922" s="2"/>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row>
    <row r="923">
      <c r="G923" s="1"/>
      <c r="K923" s="2"/>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row>
    <row r="924">
      <c r="G924" s="1"/>
      <c r="K924" s="2"/>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row>
    <row r="925">
      <c r="G925" s="1"/>
      <c r="K925" s="2"/>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row>
    <row r="926">
      <c r="G926" s="1"/>
      <c r="K926" s="2"/>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row>
    <row r="927">
      <c r="G927" s="1"/>
      <c r="K927" s="2"/>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row>
    <row r="928">
      <c r="G928" s="1"/>
      <c r="K928" s="2"/>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row>
    <row r="929">
      <c r="G929" s="1"/>
      <c r="K929" s="2"/>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row>
    <row r="930">
      <c r="G930" s="1"/>
      <c r="K930" s="2"/>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row>
    <row r="931">
      <c r="G931" s="1"/>
      <c r="K931" s="2"/>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row>
    <row r="932">
      <c r="G932" s="1"/>
      <c r="K932" s="2"/>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row>
    <row r="933">
      <c r="G933" s="1"/>
      <c r="K933" s="2"/>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row>
    <row r="934">
      <c r="G934" s="1"/>
      <c r="K934" s="2"/>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row>
    <row r="935">
      <c r="G935" s="1"/>
      <c r="K935" s="2"/>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row>
    <row r="936">
      <c r="G936" s="1"/>
      <c r="K936" s="2"/>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row>
    <row r="937">
      <c r="G937" s="1"/>
      <c r="K937" s="2"/>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row>
    <row r="938">
      <c r="G938" s="1"/>
      <c r="K938" s="2"/>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row>
    <row r="939">
      <c r="G939" s="1"/>
      <c r="K939" s="2"/>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row>
    <row r="940">
      <c r="G940" s="1"/>
      <c r="K940" s="2"/>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row>
    <row r="941">
      <c r="G941" s="1"/>
      <c r="K941" s="2"/>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row>
    <row r="942">
      <c r="G942" s="1"/>
      <c r="K942" s="2"/>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row>
    <row r="943">
      <c r="G943" s="1"/>
      <c r="K943" s="2"/>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row>
    <row r="944">
      <c r="G944" s="1"/>
      <c r="K944" s="2"/>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row>
    <row r="945">
      <c r="G945" s="1"/>
      <c r="K945" s="2"/>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row>
    <row r="946">
      <c r="G946" s="1"/>
      <c r="K946" s="2"/>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row>
    <row r="947">
      <c r="G947" s="1"/>
      <c r="K947" s="2"/>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row>
    <row r="948">
      <c r="G948" s="1"/>
      <c r="K948" s="2"/>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row>
    <row r="949">
      <c r="G949" s="1"/>
      <c r="K949" s="2"/>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row>
    <row r="950">
      <c r="G950" s="1"/>
      <c r="K950" s="2"/>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row>
    <row r="951">
      <c r="G951" s="1"/>
      <c r="K951" s="2"/>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row>
    <row r="952">
      <c r="G952" s="1"/>
      <c r="K952" s="2"/>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row>
    <row r="953">
      <c r="G953" s="1"/>
      <c r="K953" s="2"/>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row>
    <row r="954">
      <c r="G954" s="1"/>
      <c r="K954" s="2"/>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row>
    <row r="955">
      <c r="G955" s="1"/>
      <c r="K955" s="2"/>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row>
    <row r="956">
      <c r="G956" s="1"/>
      <c r="K956" s="2"/>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row>
    <row r="957">
      <c r="G957" s="1"/>
      <c r="K957" s="2"/>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row>
    <row r="958">
      <c r="G958" s="1"/>
      <c r="K958" s="2"/>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row>
    <row r="959">
      <c r="G959" s="1"/>
      <c r="K959" s="2"/>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row>
    <row r="960">
      <c r="G960" s="1"/>
      <c r="K960" s="2"/>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row>
    <row r="961">
      <c r="G961" s="1"/>
      <c r="K961" s="2"/>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row>
    <row r="962">
      <c r="G962" s="1"/>
      <c r="K962" s="2"/>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row>
    <row r="963">
      <c r="G963" s="1"/>
      <c r="K963" s="2"/>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row>
    <row r="964">
      <c r="G964" s="1"/>
      <c r="K964" s="2"/>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row>
    <row r="965">
      <c r="G965" s="1"/>
      <c r="K965" s="2"/>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row>
    <row r="966">
      <c r="G966" s="1"/>
      <c r="K966" s="2"/>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row>
    <row r="967">
      <c r="G967" s="1"/>
      <c r="K967" s="2"/>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row>
    <row r="968">
      <c r="G968" s="1"/>
      <c r="K968" s="2"/>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row>
    <row r="969">
      <c r="G969" s="1"/>
      <c r="K969" s="2"/>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row>
    <row r="970">
      <c r="G970" s="1"/>
      <c r="K970" s="2"/>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row>
    <row r="971">
      <c r="G971" s="1"/>
      <c r="K971" s="2"/>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row>
    <row r="972">
      <c r="G972" s="1"/>
      <c r="K972" s="2"/>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row>
    <row r="973">
      <c r="G973" s="1"/>
      <c r="K973" s="2"/>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row>
    <row r="974">
      <c r="G974" s="1"/>
      <c r="K974" s="2"/>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row>
    <row r="975">
      <c r="G975" s="1"/>
      <c r="K975" s="2"/>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row>
    <row r="976">
      <c r="G976" s="1"/>
      <c r="K976" s="2"/>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row>
    <row r="977">
      <c r="G977" s="1"/>
      <c r="K977" s="2"/>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row>
    <row r="978">
      <c r="G978" s="1"/>
      <c r="K978" s="2"/>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row>
    <row r="979">
      <c r="G979" s="1"/>
      <c r="K979" s="2"/>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row>
    <row r="980">
      <c r="G980" s="1"/>
      <c r="K980" s="2"/>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row>
    <row r="981">
      <c r="G981" s="1"/>
      <c r="K981" s="2"/>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row>
    <row r="982">
      <c r="G982" s="1"/>
      <c r="K982" s="2"/>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row>
    <row r="983">
      <c r="G983" s="1"/>
      <c r="K983" s="2"/>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row>
    <row r="984">
      <c r="G984" s="1"/>
      <c r="K984" s="2"/>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row>
    <row r="985">
      <c r="G985" s="1"/>
      <c r="K985" s="2"/>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row>
    <row r="986">
      <c r="G986" s="1"/>
      <c r="K986" s="2"/>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row>
    <row r="987">
      <c r="G987" s="1"/>
      <c r="K987" s="2"/>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row>
    <row r="988">
      <c r="G988" s="1"/>
      <c r="K988" s="2"/>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row>
    <row r="989">
      <c r="G989" s="1"/>
      <c r="K989" s="2"/>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row>
    <row r="990">
      <c r="G990" s="1"/>
      <c r="K990" s="2"/>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row>
    <row r="991">
      <c r="G991" s="1"/>
      <c r="K991" s="2"/>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row>
    <row r="992">
      <c r="G992" s="1"/>
      <c r="K992" s="2"/>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row>
    <row r="993">
      <c r="G993" s="1"/>
      <c r="K993" s="2"/>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row>
    <row r="994">
      <c r="G994" s="1"/>
      <c r="K994" s="2"/>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row>
    <row r="995">
      <c r="G995" s="1"/>
      <c r="K995" s="2"/>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row>
    <row r="996">
      <c r="G996" s="1"/>
      <c r="K996" s="2"/>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row>
    <row r="997">
      <c r="G997" s="1"/>
      <c r="K997" s="2"/>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row>
    <row r="998">
      <c r="G998" s="1"/>
      <c r="K998" s="2"/>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row>
    <row r="999">
      <c r="G999" s="1"/>
      <c r="K999" s="2"/>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row>
    <row r="1000">
      <c r="G1000" s="1"/>
      <c r="K1000" s="2"/>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row>
    <row r="1001">
      <c r="G1001" s="1"/>
      <c r="K1001" s="2"/>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row>
    <row r="1002">
      <c r="G1002" s="1"/>
      <c r="K1002" s="2"/>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row>
    <row r="1003">
      <c r="G1003" s="1"/>
      <c r="K1003" s="2"/>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row>
    <row r="1004">
      <c r="G1004" s="1"/>
      <c r="K1004" s="2"/>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row>
    <row r="1005">
      <c r="G1005" s="1"/>
      <c r="K1005" s="2"/>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row>
    <row r="1006">
      <c r="G1006" s="1"/>
      <c r="K1006" s="2"/>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row>
    <row r="1007">
      <c r="G1007" s="1"/>
      <c r="K1007" s="2"/>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row>
    <row r="1008">
      <c r="G1008" s="1"/>
      <c r="K1008" s="2"/>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row>
    <row r="1009">
      <c r="G1009" s="1"/>
      <c r="K1009" s="2"/>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row>
    <row r="1010">
      <c r="G1010" s="1"/>
      <c r="K1010" s="2"/>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row>
    <row r="1011">
      <c r="G1011" s="1"/>
      <c r="K1011" s="2"/>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row>
    <row r="1012">
      <c r="G1012" s="1"/>
      <c r="K1012" s="2"/>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row>
    <row r="1013">
      <c r="G1013" s="1"/>
      <c r="K1013" s="2"/>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row>
    <row r="1014">
      <c r="G1014" s="1"/>
      <c r="K1014" s="2"/>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row>
    <row r="1015">
      <c r="G1015" s="1"/>
      <c r="K1015" s="2"/>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row>
    <row r="1016">
      <c r="G1016" s="1"/>
      <c r="K1016" s="2"/>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row>
    <row r="1017">
      <c r="G1017" s="1"/>
      <c r="K1017" s="2"/>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row>
    <row r="1018">
      <c r="G1018" s="1"/>
      <c r="K1018" s="2"/>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row>
    <row r="1019">
      <c r="G1019" s="1"/>
      <c r="K1019" s="2"/>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row>
    <row r="1020">
      <c r="G1020" s="1"/>
      <c r="K1020" s="2"/>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row>
    <row r="1021">
      <c r="G1021" s="1"/>
      <c r="K1021" s="2"/>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row>
    <row r="1022">
      <c r="G1022" s="1"/>
      <c r="K1022" s="2"/>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row>
    <row r="1023">
      <c r="G1023" s="1"/>
      <c r="K1023" s="2"/>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row>
    <row r="1024">
      <c r="G1024" s="1"/>
      <c r="K1024" s="2"/>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row>
    <row r="1025">
      <c r="G1025" s="1"/>
      <c r="K1025" s="2"/>
      <c r="P1025" s="3"/>
      <c r="Q1025" s="3"/>
      <c r="R1025" s="3"/>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row>
  </sheetData>
  <mergeCells count="49">
    <mergeCell ref="C86:C100"/>
    <mergeCell ref="AB111:AM111"/>
    <mergeCell ref="AB170:AM170"/>
    <mergeCell ref="AN170:AY170"/>
    <mergeCell ref="AB209:AM209"/>
    <mergeCell ref="AN209:AY209"/>
    <mergeCell ref="I4:O4"/>
    <mergeCell ref="AB4:AM4"/>
    <mergeCell ref="AN4:AY4"/>
    <mergeCell ref="B6:B109"/>
    <mergeCell ref="C6:C20"/>
    <mergeCell ref="C22:C36"/>
    <mergeCell ref="C38:C52"/>
    <mergeCell ref="AN111:AY111"/>
    <mergeCell ref="B113:B168"/>
    <mergeCell ref="B172:B206"/>
    <mergeCell ref="B211:B286"/>
    <mergeCell ref="B289:B360"/>
    <mergeCell ref="C54:C68"/>
    <mergeCell ref="C70:C84"/>
    <mergeCell ref="C113:C121"/>
    <mergeCell ref="C123:C131"/>
    <mergeCell ref="C133:C141"/>
    <mergeCell ref="C143:C151"/>
    <mergeCell ref="C153:C161"/>
    <mergeCell ref="C211:C213"/>
    <mergeCell ref="C217:C219"/>
    <mergeCell ref="C223:C225"/>
    <mergeCell ref="C229:C231"/>
    <mergeCell ref="C235:C237"/>
    <mergeCell ref="C241:C243"/>
    <mergeCell ref="C250:C252"/>
    <mergeCell ref="C256:C258"/>
    <mergeCell ref="C262:C264"/>
    <mergeCell ref="C268:C270"/>
    <mergeCell ref="C274:C276"/>
    <mergeCell ref="C280:C282"/>
    <mergeCell ref="C289:C290"/>
    <mergeCell ref="C291:C293"/>
    <mergeCell ref="C342:C344"/>
    <mergeCell ref="C348:C350"/>
    <mergeCell ref="C354:C356"/>
    <mergeCell ref="C297:C299"/>
    <mergeCell ref="C303:C305"/>
    <mergeCell ref="C309:C311"/>
    <mergeCell ref="C315:C317"/>
    <mergeCell ref="C324:C326"/>
    <mergeCell ref="C330:C332"/>
    <mergeCell ref="C336:C338"/>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9.0" topLeftCell="J1" activePane="topRight" state="frozen"/>
      <selection activeCell="K2" sqref="K2" pane="topRight"/>
    </sheetView>
  </sheetViews>
  <sheetFormatPr customHeight="1" defaultColWidth="12.63" defaultRowHeight="15.75"/>
  <cols>
    <col customWidth="1" min="1" max="1" width="4.38"/>
    <col customWidth="1" min="2" max="2" width="11.75"/>
    <col customWidth="1" min="3" max="3" width="88.88"/>
    <col customWidth="1" min="4" max="4" width="15.38"/>
    <col customWidth="1" min="5" max="5" width="18.88"/>
    <col customWidth="1" min="6" max="6" width="13.38"/>
    <col customWidth="1" min="7" max="7" width="64.38"/>
    <col customWidth="1" min="8" max="8" width="18.63"/>
    <col customWidth="1" min="14" max="14" width="11.38"/>
    <col customWidth="1" min="15" max="15" width="15.38"/>
    <col customWidth="1" min="16" max="21" width="9.88"/>
    <col customWidth="1" min="22" max="27" width="10.63"/>
  </cols>
  <sheetData>
    <row r="1">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row>
    <row r="2">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row>
    <row r="3">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row>
    <row r="4">
      <c r="H4" s="135"/>
      <c r="J4" s="135"/>
      <c r="K4" s="135"/>
      <c r="L4" s="135"/>
      <c r="M4" s="135"/>
      <c r="N4" s="135"/>
      <c r="O4" s="135"/>
      <c r="P4" s="136" t="s">
        <v>1</v>
      </c>
      <c r="AB4" s="137" t="s">
        <v>2</v>
      </c>
      <c r="AN4" s="138" t="s">
        <v>3</v>
      </c>
    </row>
    <row r="5">
      <c r="A5" s="139"/>
      <c r="B5" s="13" t="s">
        <v>4</v>
      </c>
      <c r="C5" s="13" t="s">
        <v>5</v>
      </c>
      <c r="D5" s="13" t="s">
        <v>6</v>
      </c>
      <c r="E5" s="13" t="s">
        <v>291</v>
      </c>
      <c r="F5" s="13" t="s">
        <v>8</v>
      </c>
      <c r="G5" s="13" t="s">
        <v>292</v>
      </c>
      <c r="H5" s="140"/>
      <c r="I5" s="140" t="s">
        <v>1</v>
      </c>
      <c r="J5" s="140" t="s">
        <v>12</v>
      </c>
      <c r="K5" s="140" t="s">
        <v>293</v>
      </c>
      <c r="L5" s="140" t="s">
        <v>3</v>
      </c>
      <c r="M5" s="140" t="s">
        <v>14</v>
      </c>
      <c r="N5" s="140" t="s">
        <v>15</v>
      </c>
      <c r="O5" s="140" t="s">
        <v>294</v>
      </c>
      <c r="P5" s="140" t="s">
        <v>295</v>
      </c>
      <c r="Q5" s="140" t="s">
        <v>296</v>
      </c>
      <c r="R5" s="140" t="s">
        <v>297</v>
      </c>
      <c r="S5" s="140" t="s">
        <v>298</v>
      </c>
      <c r="T5" s="140" t="s">
        <v>299</v>
      </c>
      <c r="U5" s="140" t="s">
        <v>300</v>
      </c>
      <c r="V5" s="140" t="s">
        <v>301</v>
      </c>
      <c r="W5" s="140" t="s">
        <v>302</v>
      </c>
      <c r="X5" s="140" t="s">
        <v>303</v>
      </c>
      <c r="Y5" s="140" t="s">
        <v>304</v>
      </c>
      <c r="Z5" s="140" t="s">
        <v>305</v>
      </c>
      <c r="AA5" s="140" t="s">
        <v>306</v>
      </c>
      <c r="AB5" s="140" t="s">
        <v>307</v>
      </c>
      <c r="AC5" s="140" t="s">
        <v>308</v>
      </c>
      <c r="AD5" s="140" t="s">
        <v>309</v>
      </c>
      <c r="AE5" s="140" t="s">
        <v>310</v>
      </c>
      <c r="AF5" s="140" t="s">
        <v>311</v>
      </c>
      <c r="AG5" s="140" t="s">
        <v>312</v>
      </c>
      <c r="AH5" s="140" t="s">
        <v>313</v>
      </c>
      <c r="AI5" s="140" t="s">
        <v>314</v>
      </c>
      <c r="AJ5" s="140" t="s">
        <v>315</v>
      </c>
      <c r="AK5" s="140" t="s">
        <v>316</v>
      </c>
      <c r="AL5" s="140" t="s">
        <v>317</v>
      </c>
      <c r="AM5" s="140" t="s">
        <v>318</v>
      </c>
      <c r="AN5" s="140" t="s">
        <v>319</v>
      </c>
      <c r="AO5" s="140" t="s">
        <v>320</v>
      </c>
      <c r="AP5" s="140" t="s">
        <v>321</v>
      </c>
      <c r="AQ5" s="140" t="s">
        <v>322</v>
      </c>
      <c r="AR5" s="140" t="s">
        <v>323</v>
      </c>
      <c r="AS5" s="140" t="s">
        <v>324</v>
      </c>
      <c r="AT5" s="140" t="s">
        <v>325</v>
      </c>
      <c r="AU5" s="140" t="s">
        <v>326</v>
      </c>
      <c r="AV5" s="140" t="s">
        <v>327</v>
      </c>
      <c r="AW5" s="140" t="s">
        <v>328</v>
      </c>
      <c r="AX5" s="140" t="s">
        <v>329</v>
      </c>
      <c r="AY5" s="140" t="s">
        <v>330</v>
      </c>
    </row>
    <row r="6">
      <c r="B6" s="16" t="s">
        <v>29</v>
      </c>
      <c r="C6" s="17" t="str">
        <f>'Economist OLD'!B6</f>
        <v>North America 0 US (US Metro targetting, Canada Country targetting)</v>
      </c>
      <c r="D6" s="18" t="str">
        <f>'Master Plan 2025'!D6</f>
        <v> C0Level + Custom audience targeting companies 5,000+</v>
      </c>
      <c r="E6" s="18" t="str">
        <f>'Master Plan 2025'!E6</f>
        <v>Audience</v>
      </c>
      <c r="F6" s="18" t="str">
        <f>'Master Plan 2025'!F6</f>
        <v>ResponsiveBillboard</v>
      </c>
      <c r="G6" s="18" t="str">
        <f>'Master Plan 2025'!G6</f>
        <v>Economist_US_Audience_Display_ResponsiveBillboard</v>
      </c>
      <c r="H6" s="135"/>
      <c r="I6" s="135">
        <f>'Master Plan 2025'!I6</f>
        <v>5799.38</v>
      </c>
      <c r="J6" s="135">
        <f>'Master Plan 2025'!J6</f>
        <v>116744.1018</v>
      </c>
      <c r="K6" s="135">
        <f>'Master Plan 2025'!K6</f>
        <v>49.676</v>
      </c>
      <c r="L6" s="135">
        <f>'Master Plan 2025'!L6</f>
        <v>81.72087125</v>
      </c>
      <c r="M6" s="135">
        <f>'Master Plan 2025'!M6</f>
        <v>0.0007</v>
      </c>
      <c r="N6" s="135">
        <f>'Master Plan 2025'!N6</f>
        <v>0.75</v>
      </c>
      <c r="O6" s="135">
        <f>'Master Plan 2025'!O6</f>
        <v>581400</v>
      </c>
      <c r="P6" s="135">
        <f>'Master Plan 2025'!P6</f>
        <v>0</v>
      </c>
      <c r="Q6" s="135">
        <f>'Master Plan 2025'!Q6</f>
        <v>662.014811</v>
      </c>
      <c r="R6" s="135">
        <f>'Master Plan 2025'!R6</f>
        <v>662.014811</v>
      </c>
      <c r="S6" s="135">
        <f>'Master Plan 2025'!S6</f>
        <v>662.014811</v>
      </c>
      <c r="T6" s="135">
        <f>'Master Plan 2025'!T6</f>
        <v>662.014811</v>
      </c>
      <c r="U6" s="135">
        <f>'Master Plan 2025'!U6</f>
        <v>662.014811</v>
      </c>
      <c r="V6" s="135">
        <f>'Master Plan 2025'!V6</f>
        <v>857.7841053</v>
      </c>
      <c r="W6" s="135">
        <f>'Master Plan 2025'!W6</f>
        <v>195.7692943</v>
      </c>
      <c r="X6" s="135">
        <f>'Master Plan 2025'!X6</f>
        <v>662.014811</v>
      </c>
      <c r="Y6" s="135">
        <f>'Master Plan 2025'!Y6</f>
        <v>526.7766998</v>
      </c>
      <c r="Z6" s="135">
        <f>'Master Plan 2025'!Z6</f>
        <v>153.9569328</v>
      </c>
      <c r="AA6" s="135">
        <f>'Master Plan 2025'!AA6</f>
        <v>93.00410188</v>
      </c>
      <c r="AB6" s="135">
        <f>'Master Plan 2025'!AB6</f>
        <v>0</v>
      </c>
      <c r="AC6" s="135">
        <f>'Master Plan 2025'!AC6</f>
        <v>13326.65293</v>
      </c>
      <c r="AD6" s="135">
        <f>'Master Plan 2025'!AD6</f>
        <v>13326.65293</v>
      </c>
      <c r="AE6" s="135">
        <f>'Master Plan 2025'!AE6</f>
        <v>13326.65293</v>
      </c>
      <c r="AF6" s="135">
        <f>'Master Plan 2025'!AF6</f>
        <v>13326.65293</v>
      </c>
      <c r="AG6" s="135">
        <f>'Master Plan 2025'!AG6</f>
        <v>13326.65293</v>
      </c>
      <c r="AH6" s="135">
        <f>'Master Plan 2025'!AH6</f>
        <v>17267.576</v>
      </c>
      <c r="AI6" s="135">
        <f>'Master Plan 2025'!AI6</f>
        <v>3940.923068</v>
      </c>
      <c r="AJ6" s="135">
        <f>'Master Plan 2025'!AJ6</f>
        <v>13326.65293</v>
      </c>
      <c r="AK6" s="135">
        <f>'Master Plan 2025'!AK6</f>
        <v>10604.24953</v>
      </c>
      <c r="AL6" s="135">
        <f>'Master Plan 2025'!AL6</f>
        <v>3099.221612</v>
      </c>
      <c r="AM6" s="135">
        <f>'Master Plan 2025'!AM6</f>
        <v>1872.213984</v>
      </c>
      <c r="AN6" s="135">
        <f>'Master Plan 2025'!AN6</f>
        <v>0</v>
      </c>
      <c r="AO6" s="135">
        <f>'Master Plan 2025'!AO6</f>
        <v>7.429170113</v>
      </c>
      <c r="AP6" s="135">
        <f>'Master Plan 2025'!AP6</f>
        <v>7.429170113</v>
      </c>
      <c r="AQ6" s="135">
        <f>'Master Plan 2025'!AQ6</f>
        <v>7.429170113</v>
      </c>
      <c r="AR6" s="135">
        <f>'Master Plan 2025'!AR6</f>
        <v>7.429170113</v>
      </c>
      <c r="AS6" s="135">
        <f>'Master Plan 2025'!AS6</f>
        <v>7.429170113</v>
      </c>
      <c r="AT6" s="135">
        <f>'Master Plan 2025'!AT6</f>
        <v>7.429170113</v>
      </c>
      <c r="AU6" s="135">
        <f>'Master Plan 2025'!AU6</f>
        <v>7.429170113</v>
      </c>
      <c r="AV6" s="135">
        <f>'Master Plan 2025'!AV6</f>
        <v>7.429170113</v>
      </c>
      <c r="AW6" s="135">
        <f>'Master Plan 2025'!AW6</f>
        <v>7.429170113</v>
      </c>
      <c r="AX6" s="135">
        <f>'Master Plan 2025'!AX6</f>
        <v>7.429170113</v>
      </c>
      <c r="AY6" s="135">
        <f>'Master Plan 2025'!AY6</f>
        <v>7.429170113</v>
      </c>
    </row>
    <row r="7">
      <c r="B7" s="16"/>
      <c r="D7" s="18" t="str">
        <f>'Master Plan 2025'!D7</f>
        <v> C0Level + Custom audience targeting companies 5,000+</v>
      </c>
      <c r="E7" s="18" t="str">
        <f>'Master Plan 2025'!E7</f>
        <v>Audience</v>
      </c>
      <c r="F7" s="18" t="str">
        <f>'Master Plan 2025'!F7</f>
        <v>300x600</v>
      </c>
      <c r="G7" s="18" t="str">
        <f>'Master Plan 2025'!G7</f>
        <v>Economist_US_Audience_Display_300x600</v>
      </c>
      <c r="H7" s="135"/>
      <c r="I7" s="135">
        <f>'Master Plan 2025'!I7</f>
        <v>5682.498538</v>
      </c>
      <c r="J7" s="135">
        <f>'Master Plan 2025'!J7</f>
        <v>85263.08536</v>
      </c>
      <c r="K7" s="135">
        <f>'Master Plan 2025'!K7</f>
        <v>41.92</v>
      </c>
      <c r="L7" s="135">
        <f>'Master Plan 2025'!L7</f>
        <v>42.63154268</v>
      </c>
      <c r="M7" s="135">
        <f>'Master Plan 2025'!M7</f>
        <v>0.0005</v>
      </c>
      <c r="N7" s="135">
        <f>'Master Plan 2025'!N7</f>
        <v>0.75</v>
      </c>
      <c r="O7" s="135">
        <f>'Master Plan 2025'!O7</f>
        <v>581400</v>
      </c>
      <c r="P7" s="135">
        <f>'Master Plan 2025'!P7</f>
        <v>2108.27</v>
      </c>
      <c r="Q7" s="135">
        <f>'Master Plan 2025'!Q7</f>
        <v>408.0077922</v>
      </c>
      <c r="R7" s="135">
        <f>'Master Plan 2025'!R7</f>
        <v>408.0077922</v>
      </c>
      <c r="S7" s="135">
        <f>'Master Plan 2025'!S7</f>
        <v>408.0077922</v>
      </c>
      <c r="T7" s="135">
        <f>'Master Plan 2025'!T7</f>
        <v>408.0077922</v>
      </c>
      <c r="U7" s="135">
        <f>'Master Plan 2025'!U7</f>
        <v>408.0077922</v>
      </c>
      <c r="V7" s="135">
        <f>'Master Plan 2025'!V7</f>
        <v>528.6627931</v>
      </c>
      <c r="W7" s="135">
        <f>'Master Plan 2025'!W7</f>
        <v>120.6550008</v>
      </c>
      <c r="X7" s="135">
        <f>'Master Plan 2025'!X7</f>
        <v>408.0077922</v>
      </c>
      <c r="Y7" s="135">
        <f>'Master Plan 2025'!Y7</f>
        <v>324.6588969</v>
      </c>
      <c r="Z7" s="135">
        <f>'Master Plan 2025'!Z7</f>
        <v>94.88553308</v>
      </c>
      <c r="AA7" s="135">
        <f>'Master Plan 2025'!AA7</f>
        <v>57.3195609</v>
      </c>
      <c r="AB7" s="135">
        <f>'Master Plan 2025'!AB7</f>
        <v>50293</v>
      </c>
      <c r="AC7" s="135">
        <f>'Master Plan 2025'!AC7</f>
        <v>9733.010311</v>
      </c>
      <c r="AD7" s="135">
        <f>'Master Plan 2025'!AD7</f>
        <v>9733.010311</v>
      </c>
      <c r="AE7" s="135">
        <f>'Master Plan 2025'!AE7</f>
        <v>9733.010311</v>
      </c>
      <c r="AF7" s="135">
        <f>'Master Plan 2025'!AF7</f>
        <v>9733.010311</v>
      </c>
      <c r="AG7" s="135">
        <f>'Master Plan 2025'!AG7</f>
        <v>9733.010311</v>
      </c>
      <c r="AH7" s="135">
        <f>'Master Plan 2025'!AH7</f>
        <v>12611.23075</v>
      </c>
      <c r="AI7" s="135">
        <f>'Master Plan 2025'!AI7</f>
        <v>2878.220439</v>
      </c>
      <c r="AJ7" s="135">
        <f>'Master Plan 2025'!AJ7</f>
        <v>9733.010311</v>
      </c>
      <c r="AK7" s="135">
        <f>'Master Plan 2025'!AK7</f>
        <v>7744.725595</v>
      </c>
      <c r="AL7" s="135">
        <f>'Master Plan 2025'!AL7</f>
        <v>2263.49077</v>
      </c>
      <c r="AM7" s="135">
        <f>'Master Plan 2025'!AM7</f>
        <v>1367.355938</v>
      </c>
      <c r="AN7" s="135">
        <f>'Master Plan 2025'!AN7</f>
        <v>25</v>
      </c>
      <c r="AO7" s="135">
        <f>'Master Plan 2025'!AO7</f>
        <v>3.875594789</v>
      </c>
      <c r="AP7" s="135">
        <f>'Master Plan 2025'!AP7</f>
        <v>3.875594789</v>
      </c>
      <c r="AQ7" s="135">
        <f>'Master Plan 2025'!AQ7</f>
        <v>3.875594789</v>
      </c>
      <c r="AR7" s="135">
        <f>'Master Plan 2025'!AR7</f>
        <v>3.875594789</v>
      </c>
      <c r="AS7" s="135">
        <f>'Master Plan 2025'!AS7</f>
        <v>3.875594789</v>
      </c>
      <c r="AT7" s="135">
        <f>'Master Plan 2025'!AT7</f>
        <v>3.875594789</v>
      </c>
      <c r="AU7" s="135">
        <f>'Master Plan 2025'!AU7</f>
        <v>3.875594789</v>
      </c>
      <c r="AV7" s="135">
        <f>'Master Plan 2025'!AV7</f>
        <v>3.875594789</v>
      </c>
      <c r="AW7" s="135">
        <f>'Master Plan 2025'!AW7</f>
        <v>3.875594789</v>
      </c>
      <c r="AX7" s="135">
        <f>'Master Plan 2025'!AX7</f>
        <v>3.875594789</v>
      </c>
      <c r="AY7" s="135">
        <f>'Master Plan 2025'!AY7</f>
        <v>3.875594789</v>
      </c>
    </row>
    <row r="8">
      <c r="B8" s="16"/>
      <c r="D8" s="18" t="str">
        <f>'Master Plan 2025'!D8</f>
        <v> C0Level + Custom audience targeting companies 5,000+</v>
      </c>
      <c r="E8" s="18" t="str">
        <f>'Master Plan 2025'!E8</f>
        <v>Audience</v>
      </c>
      <c r="F8" s="18" t="str">
        <f>'Master Plan 2025'!F8</f>
        <v>Interscroller</v>
      </c>
      <c r="G8" s="18" t="str">
        <f>'Master Plan 2025'!G8</f>
        <v>Economist_US_Audience_Display_Interscroller</v>
      </c>
      <c r="H8" s="135"/>
      <c r="I8" s="135">
        <f>'Master Plan 2025'!I8</f>
        <v>5518.124031</v>
      </c>
      <c r="J8" s="135">
        <f>'Master Plan 2025'!J8</f>
        <v>93833.58854</v>
      </c>
      <c r="K8" s="135">
        <f>'Master Plan 2025'!K8</f>
        <v>41.92</v>
      </c>
      <c r="L8" s="135">
        <f>'Master Plan 2025'!L8</f>
        <v>281.5007656</v>
      </c>
      <c r="M8" s="135">
        <f>'Master Plan 2025'!M8</f>
        <v>0.003</v>
      </c>
      <c r="N8" s="135">
        <f>'Master Plan 2025'!N8</f>
        <v>0.75</v>
      </c>
      <c r="O8" s="135">
        <f>'Master Plan 2025'!O8</f>
        <v>581400</v>
      </c>
      <c r="P8" s="135">
        <f>'Master Plan 2025'!P8</f>
        <v>1584.62</v>
      </c>
      <c r="Q8" s="135">
        <f>'Master Plan 2025'!Q8</f>
        <v>449.0200552</v>
      </c>
      <c r="R8" s="135">
        <f>'Master Plan 2025'!R8</f>
        <v>449.0200552</v>
      </c>
      <c r="S8" s="135">
        <f>'Master Plan 2025'!S8</f>
        <v>449.0200552</v>
      </c>
      <c r="T8" s="135">
        <f>'Master Plan 2025'!T8</f>
        <v>449.0200552</v>
      </c>
      <c r="U8" s="135">
        <f>'Master Plan 2025'!U8</f>
        <v>449.0200552</v>
      </c>
      <c r="V8" s="135">
        <f>'Master Plan 2025'!V8</f>
        <v>581.8030956</v>
      </c>
      <c r="W8" s="135">
        <f>'Master Plan 2025'!W8</f>
        <v>132.7830403</v>
      </c>
      <c r="X8" s="135">
        <f>'Master Plan 2025'!X8</f>
        <v>449.0200552</v>
      </c>
      <c r="Y8" s="135">
        <f>'Master Plan 2025'!Y8</f>
        <v>357.2930679</v>
      </c>
      <c r="Z8" s="135">
        <f>'Master Plan 2025'!Z8</f>
        <v>104.4232687</v>
      </c>
      <c r="AA8" s="135">
        <f>'Master Plan 2025'!AA8</f>
        <v>63.08122759</v>
      </c>
      <c r="AB8" s="135">
        <f>'Master Plan 2025'!AB8</f>
        <v>37801</v>
      </c>
      <c r="AC8" s="135">
        <f>'Master Plan 2025'!AC8</f>
        <v>10711.35628</v>
      </c>
      <c r="AD8" s="135">
        <f>'Master Plan 2025'!AD8</f>
        <v>10711.35628</v>
      </c>
      <c r="AE8" s="135">
        <f>'Master Plan 2025'!AE8</f>
        <v>10711.35628</v>
      </c>
      <c r="AF8" s="135">
        <f>'Master Plan 2025'!AF8</f>
        <v>10711.35628</v>
      </c>
      <c r="AG8" s="135">
        <f>'Master Plan 2025'!AG8</f>
        <v>10711.35628</v>
      </c>
      <c r="AH8" s="135">
        <f>'Master Plan 2025'!AH8</f>
        <v>13878.89064</v>
      </c>
      <c r="AI8" s="135">
        <f>'Master Plan 2025'!AI8</f>
        <v>3167.534359</v>
      </c>
      <c r="AJ8" s="135">
        <f>'Master Plan 2025'!AJ8</f>
        <v>10711.35628</v>
      </c>
      <c r="AK8" s="135">
        <f>'Master Plan 2025'!AK8</f>
        <v>8523.212499</v>
      </c>
      <c r="AL8" s="135">
        <f>'Master Plan 2025'!AL8</f>
        <v>2491.013088</v>
      </c>
      <c r="AM8" s="135">
        <f>'Master Plan 2025'!AM8</f>
        <v>1504.800277</v>
      </c>
      <c r="AN8" s="135">
        <f>'Master Plan 2025'!AN8</f>
        <v>113</v>
      </c>
      <c r="AO8" s="135">
        <f>'Master Plan 2025'!AO8</f>
        <v>25.59097869</v>
      </c>
      <c r="AP8" s="135">
        <f>'Master Plan 2025'!AP8</f>
        <v>25.59097869</v>
      </c>
      <c r="AQ8" s="135">
        <f>'Master Plan 2025'!AQ8</f>
        <v>25.59097869</v>
      </c>
      <c r="AR8" s="135">
        <f>'Master Plan 2025'!AR8</f>
        <v>25.59097869</v>
      </c>
      <c r="AS8" s="135">
        <f>'Master Plan 2025'!AS8</f>
        <v>25.59097869</v>
      </c>
      <c r="AT8" s="135">
        <f>'Master Plan 2025'!AT8</f>
        <v>25.59097869</v>
      </c>
      <c r="AU8" s="135">
        <f>'Master Plan 2025'!AU8</f>
        <v>25.59097869</v>
      </c>
      <c r="AV8" s="135">
        <f>'Master Plan 2025'!AV8</f>
        <v>25.59097869</v>
      </c>
      <c r="AW8" s="135">
        <f>'Master Plan 2025'!AW8</f>
        <v>25.59097869</v>
      </c>
      <c r="AX8" s="135">
        <f>'Master Plan 2025'!AX8</f>
        <v>25.59097869</v>
      </c>
      <c r="AY8" s="135">
        <f>'Master Plan 2025'!AY8</f>
        <v>25.59097869</v>
      </c>
    </row>
    <row r="9">
      <c r="B9" s="16"/>
      <c r="D9" s="18" t="str">
        <f>'Master Plan 2025'!D9</f>
        <v>C0Level + ESG articles and content</v>
      </c>
      <c r="E9" s="18" t="str">
        <f>'Master Plan 2025'!E9</f>
        <v>Audience+Contextual</v>
      </c>
      <c r="F9" s="18" t="str">
        <f>'Master Plan 2025'!F9</f>
        <v>ResponsiveBillboard</v>
      </c>
      <c r="G9" s="18" t="str">
        <f>'Master Plan 2025'!G9</f>
        <v>Economist_US_Audience+Contextual_Display_ResponsiveBillboard</v>
      </c>
      <c r="H9" s="135"/>
      <c r="I9" s="135">
        <f>'Master Plan 2025'!I9</f>
        <v>3656.25</v>
      </c>
      <c r="J9" s="135">
        <f>'Master Plan 2025'!J9</f>
        <v>82440.81172</v>
      </c>
      <c r="K9" s="135">
        <f>'Master Plan 2025'!K9</f>
        <v>44.35</v>
      </c>
      <c r="L9" s="135">
        <f>'Master Plan 2025'!L9</f>
        <v>57.70856821</v>
      </c>
      <c r="M9" s="135">
        <f>'Master Plan 2025'!M9</f>
        <v>0.0007</v>
      </c>
      <c r="N9" s="135">
        <f>'Master Plan 2025'!N9</f>
        <v>0.75</v>
      </c>
      <c r="O9" s="135">
        <f>'Master Plan 2025'!O9</f>
        <v>4175000</v>
      </c>
      <c r="P9" s="135">
        <f>'Master Plan 2025'!P9</f>
        <v>0</v>
      </c>
      <c r="Q9" s="135">
        <f>'Master Plan 2025'!Q9</f>
        <v>417.3707625</v>
      </c>
      <c r="R9" s="135">
        <f>'Master Plan 2025'!R9</f>
        <v>417.3707625</v>
      </c>
      <c r="S9" s="135">
        <f>'Master Plan 2025'!S9</f>
        <v>417.3707625</v>
      </c>
      <c r="T9" s="135">
        <f>'Master Plan 2025'!T9</f>
        <v>417.3707625</v>
      </c>
      <c r="U9" s="135">
        <f>'Master Plan 2025'!U9</f>
        <v>417.3707625</v>
      </c>
      <c r="V9" s="135">
        <f>'Master Plan 2025'!V9</f>
        <v>540.7945565</v>
      </c>
      <c r="W9" s="135">
        <f>'Master Plan 2025'!W9</f>
        <v>123.423794</v>
      </c>
      <c r="X9" s="135">
        <f>'Master Plan 2025'!X9</f>
        <v>417.3707625</v>
      </c>
      <c r="Y9" s="135">
        <f>'Master Plan 2025'!Y9</f>
        <v>332.1091752</v>
      </c>
      <c r="Z9" s="135">
        <f>'Master Plan 2025'!Z9</f>
        <v>97.06296802</v>
      </c>
      <c r="AA9" s="135">
        <f>'Master Plan 2025'!AA9</f>
        <v>58.63493123</v>
      </c>
      <c r="AB9" s="135">
        <f>'Master Plan 2025'!AB9</f>
        <v>0</v>
      </c>
      <c r="AC9" s="135">
        <f>'Master Plan 2025'!AC9</f>
        <v>9410.840192</v>
      </c>
      <c r="AD9" s="135">
        <f>'Master Plan 2025'!AD9</f>
        <v>9410.840192</v>
      </c>
      <c r="AE9" s="135">
        <f>'Master Plan 2025'!AE9</f>
        <v>9410.840192</v>
      </c>
      <c r="AF9" s="135">
        <f>'Master Plan 2025'!AF9</f>
        <v>9410.840192</v>
      </c>
      <c r="AG9" s="135">
        <f>'Master Plan 2025'!AG9</f>
        <v>9410.840192</v>
      </c>
      <c r="AH9" s="135">
        <f>'Master Plan 2025'!AH9</f>
        <v>12193.78932</v>
      </c>
      <c r="AI9" s="135">
        <f>'Master Plan 2025'!AI9</f>
        <v>2782.949132</v>
      </c>
      <c r="AJ9" s="135">
        <f>'Master Plan 2025'!AJ9</f>
        <v>9410.840192</v>
      </c>
      <c r="AK9" s="135">
        <f>'Master Plan 2025'!AK9</f>
        <v>7488.369227</v>
      </c>
      <c r="AL9" s="135">
        <f>'Master Plan 2025'!AL9</f>
        <v>2188.567486</v>
      </c>
      <c r="AM9" s="135">
        <f>'Master Plan 2025'!AM9</f>
        <v>1322.095406</v>
      </c>
      <c r="AN9" s="135">
        <f>'Master Plan 2025'!AN9</f>
        <v>0</v>
      </c>
      <c r="AO9" s="135">
        <f>'Master Plan 2025'!AO9</f>
        <v>5.246233473</v>
      </c>
      <c r="AP9" s="135">
        <f>'Master Plan 2025'!AP9</f>
        <v>5.246233473</v>
      </c>
      <c r="AQ9" s="135">
        <f>'Master Plan 2025'!AQ9</f>
        <v>5.246233473</v>
      </c>
      <c r="AR9" s="135">
        <f>'Master Plan 2025'!AR9</f>
        <v>5.246233473</v>
      </c>
      <c r="AS9" s="135">
        <f>'Master Plan 2025'!AS9</f>
        <v>5.246233473</v>
      </c>
      <c r="AT9" s="135">
        <f>'Master Plan 2025'!AT9</f>
        <v>5.246233473</v>
      </c>
      <c r="AU9" s="135">
        <f>'Master Plan 2025'!AU9</f>
        <v>5.246233473</v>
      </c>
      <c r="AV9" s="135">
        <f>'Master Plan 2025'!AV9</f>
        <v>5.246233473</v>
      </c>
      <c r="AW9" s="135">
        <f>'Master Plan 2025'!AW9</f>
        <v>5.246233473</v>
      </c>
      <c r="AX9" s="135">
        <f>'Master Plan 2025'!AX9</f>
        <v>5.246233473</v>
      </c>
      <c r="AY9" s="135">
        <f>'Master Plan 2025'!AY9</f>
        <v>5.246233473</v>
      </c>
    </row>
    <row r="10">
      <c r="B10" s="16"/>
      <c r="D10" s="18" t="str">
        <f>'Master Plan 2025'!D10</f>
        <v>C0Level + ESG articles and content</v>
      </c>
      <c r="E10" s="18" t="str">
        <f>'Master Plan 2025'!E10</f>
        <v>Audience+Contextual</v>
      </c>
      <c r="F10" s="18" t="str">
        <f>'Master Plan 2025'!F10</f>
        <v>300x600</v>
      </c>
      <c r="G10" s="18" t="str">
        <f>'Master Plan 2025'!G10</f>
        <v>Economist_US_Audience+Contextual_Display_300x600</v>
      </c>
      <c r="H10" s="135"/>
      <c r="I10" s="135">
        <f>'Master Plan 2025'!I10</f>
        <v>2549.998953</v>
      </c>
      <c r="J10" s="135">
        <f>'Master Plan 2025'!J10</f>
        <v>47754.06207</v>
      </c>
      <c r="K10" s="135">
        <f>'Master Plan 2025'!K10</f>
        <v>37.9</v>
      </c>
      <c r="L10" s="135">
        <f>'Master Plan 2025'!L10</f>
        <v>23.87703104</v>
      </c>
      <c r="M10" s="135">
        <f>'Master Plan 2025'!M10</f>
        <v>0.0005</v>
      </c>
      <c r="N10" s="135">
        <f>'Master Plan 2025'!N10</f>
        <v>0.75</v>
      </c>
      <c r="O10" s="135">
        <f>'Master Plan 2025'!O10</f>
        <v>4175000</v>
      </c>
      <c r="P10" s="135">
        <f>'Master Plan 2025'!P10</f>
        <v>740.12</v>
      </c>
      <c r="Q10" s="135">
        <f>'Master Plan 2025'!Q10</f>
        <v>206.6025459</v>
      </c>
      <c r="R10" s="135">
        <f>'Master Plan 2025'!R10</f>
        <v>206.6025459</v>
      </c>
      <c r="S10" s="135">
        <f>'Master Plan 2025'!S10</f>
        <v>206.6025459</v>
      </c>
      <c r="T10" s="135">
        <f>'Master Plan 2025'!T10</f>
        <v>206.6025459</v>
      </c>
      <c r="U10" s="135">
        <f>'Master Plan 2025'!U10</f>
        <v>206.6025459</v>
      </c>
      <c r="V10" s="135">
        <f>'Master Plan 2025'!V10</f>
        <v>267.6985123</v>
      </c>
      <c r="W10" s="135">
        <f>'Master Plan 2025'!W10</f>
        <v>61.09596636</v>
      </c>
      <c r="X10" s="135">
        <f>'Master Plan 2025'!X10</f>
        <v>206.6025459</v>
      </c>
      <c r="Y10" s="135">
        <f>'Master Plan 2025'!Y10</f>
        <v>164.3972393</v>
      </c>
      <c r="Z10" s="135">
        <f>'Master Plan 2025'!Z10</f>
        <v>48.0471037</v>
      </c>
      <c r="AA10" s="135">
        <f>'Master Plan 2025'!AA10</f>
        <v>29.0248555</v>
      </c>
      <c r="AB10" s="135">
        <f>'Master Plan 2025'!AB10</f>
        <v>19528</v>
      </c>
      <c r="AC10" s="135">
        <f>'Master Plan 2025'!AC10</f>
        <v>5451.25451</v>
      </c>
      <c r="AD10" s="135">
        <f>'Master Plan 2025'!AD10</f>
        <v>5451.25451</v>
      </c>
      <c r="AE10" s="135">
        <f>'Master Plan 2025'!AE10</f>
        <v>5451.25451</v>
      </c>
      <c r="AF10" s="135">
        <f>'Master Plan 2025'!AF10</f>
        <v>5451.25451</v>
      </c>
      <c r="AG10" s="135">
        <f>'Master Plan 2025'!AG10</f>
        <v>5451.25451</v>
      </c>
      <c r="AH10" s="135">
        <f>'Master Plan 2025'!AH10</f>
        <v>7063.285284</v>
      </c>
      <c r="AI10" s="135">
        <f>'Master Plan 2025'!AI10</f>
        <v>1612.030775</v>
      </c>
      <c r="AJ10" s="135">
        <f>'Master Plan 2025'!AJ10</f>
        <v>5451.25451</v>
      </c>
      <c r="AK10" s="135">
        <f>'Master Plan 2025'!AK10</f>
        <v>4337.658029</v>
      </c>
      <c r="AL10" s="135">
        <f>'Master Plan 2025'!AL10</f>
        <v>1267.733607</v>
      </c>
      <c r="AM10" s="135">
        <f>'Master Plan 2025'!AM10</f>
        <v>765.827322</v>
      </c>
      <c r="AN10" s="135">
        <f>'Master Plan 2025'!AN10</f>
        <v>10</v>
      </c>
      <c r="AO10" s="135">
        <f>'Master Plan 2025'!AO10</f>
        <v>2.170639185</v>
      </c>
      <c r="AP10" s="135">
        <f>'Master Plan 2025'!AP10</f>
        <v>2.170639185</v>
      </c>
      <c r="AQ10" s="135">
        <f>'Master Plan 2025'!AQ10</f>
        <v>2.170639185</v>
      </c>
      <c r="AR10" s="135">
        <f>'Master Plan 2025'!AR10</f>
        <v>2.170639185</v>
      </c>
      <c r="AS10" s="135">
        <f>'Master Plan 2025'!AS10</f>
        <v>2.170639185</v>
      </c>
      <c r="AT10" s="135">
        <f>'Master Plan 2025'!AT10</f>
        <v>2.170639185</v>
      </c>
      <c r="AU10" s="135">
        <f>'Master Plan 2025'!AU10</f>
        <v>2.170639185</v>
      </c>
      <c r="AV10" s="135">
        <f>'Master Plan 2025'!AV10</f>
        <v>2.170639185</v>
      </c>
      <c r="AW10" s="135">
        <f>'Master Plan 2025'!AW10</f>
        <v>2.170639185</v>
      </c>
      <c r="AX10" s="135">
        <f>'Master Plan 2025'!AX10</f>
        <v>2.170639185</v>
      </c>
      <c r="AY10" s="135">
        <f>'Master Plan 2025'!AY10</f>
        <v>2.170639185</v>
      </c>
    </row>
    <row r="11">
      <c r="B11" s="16"/>
      <c r="D11" s="18" t="str">
        <f>'Master Plan 2025'!D11</f>
        <v>C0Level + ESG articles and content</v>
      </c>
      <c r="E11" s="18" t="str">
        <f>'Master Plan 2025'!E11</f>
        <v>Audience+Contextual</v>
      </c>
      <c r="F11" s="18" t="str">
        <f>'Master Plan 2025'!F11</f>
        <v>Interscroller</v>
      </c>
      <c r="G11" s="18" t="str">
        <f>'Master Plan 2025'!G11</f>
        <v>Economist_US_Audience+Contextual_Display_Interscroller</v>
      </c>
      <c r="H11" s="135"/>
      <c r="I11" s="135">
        <f>'Master Plan 2025'!I11</f>
        <v>3656.255798</v>
      </c>
      <c r="J11" s="135">
        <f>'Master Plan 2025'!J11</f>
        <v>82417.56723</v>
      </c>
      <c r="K11" s="135">
        <f>'Master Plan 2025'!K11</f>
        <v>37.9</v>
      </c>
      <c r="L11" s="135">
        <f>'Master Plan 2025'!L11</f>
        <v>247.2527017</v>
      </c>
      <c r="M11" s="135">
        <f>'Master Plan 2025'!M11</f>
        <v>0.003</v>
      </c>
      <c r="N11" s="135">
        <f>'Master Plan 2025'!N11</f>
        <v>0.75</v>
      </c>
      <c r="O11" s="135">
        <f>'Master Plan 2025'!O11</f>
        <v>4175000</v>
      </c>
      <c r="P11" s="135">
        <f>'Master Plan 2025'!P11</f>
        <v>532.63</v>
      </c>
      <c r="Q11" s="135">
        <f>'Master Plan 2025'!Q11</f>
        <v>356.5702786</v>
      </c>
      <c r="R11" s="135">
        <f>'Master Plan 2025'!R11</f>
        <v>356.5702786</v>
      </c>
      <c r="S11" s="135">
        <f>'Master Plan 2025'!S11</f>
        <v>356.5702786</v>
      </c>
      <c r="T11" s="135">
        <f>'Master Plan 2025'!T11</f>
        <v>356.5702786</v>
      </c>
      <c r="U11" s="135">
        <f>'Master Plan 2025'!U11</f>
        <v>356.5702786</v>
      </c>
      <c r="V11" s="135">
        <f>'Master Plan 2025'!V11</f>
        <v>462.0143119</v>
      </c>
      <c r="W11" s="135">
        <f>'Master Plan 2025'!W11</f>
        <v>105.4440334</v>
      </c>
      <c r="X11" s="135">
        <f>'Master Plan 2025'!X11</f>
        <v>356.5702786</v>
      </c>
      <c r="Y11" s="135">
        <f>'Master Plan 2025'!Y11</f>
        <v>283.7291726</v>
      </c>
      <c r="Z11" s="135">
        <f>'Master Plan 2025'!Z11</f>
        <v>82.9233206</v>
      </c>
      <c r="AA11" s="135">
        <f>'Master Plan 2025'!AA11</f>
        <v>50.09328789</v>
      </c>
      <c r="AB11" s="135">
        <f>'Master Plan 2025'!AB11</f>
        <v>14054</v>
      </c>
      <c r="AC11" s="135">
        <f>'Master Plan 2025'!AC11</f>
        <v>9408.18677</v>
      </c>
      <c r="AD11" s="135">
        <f>'Master Plan 2025'!AD11</f>
        <v>9408.18677</v>
      </c>
      <c r="AE11" s="135">
        <f>'Master Plan 2025'!AE11</f>
        <v>9408.18677</v>
      </c>
      <c r="AF11" s="135">
        <f>'Master Plan 2025'!AF11</f>
        <v>9408.18677</v>
      </c>
      <c r="AG11" s="135">
        <f>'Master Plan 2025'!AG11</f>
        <v>9408.18677</v>
      </c>
      <c r="AH11" s="135">
        <f>'Master Plan 2025'!AH11</f>
        <v>12190.35124</v>
      </c>
      <c r="AI11" s="135">
        <f>'Master Plan 2025'!AI11</f>
        <v>2782.164468</v>
      </c>
      <c r="AJ11" s="135">
        <f>'Master Plan 2025'!AJ11</f>
        <v>9408.18677</v>
      </c>
      <c r="AK11" s="135">
        <f>'Master Plan 2025'!AK11</f>
        <v>7486.257853</v>
      </c>
      <c r="AL11" s="135">
        <f>'Master Plan 2025'!AL11</f>
        <v>2187.950412</v>
      </c>
      <c r="AM11" s="135">
        <f>'Master Plan 2025'!AM11</f>
        <v>1321.722636</v>
      </c>
      <c r="AN11" s="135">
        <f>'Master Plan 2025'!AN11</f>
        <v>42</v>
      </c>
      <c r="AO11" s="135">
        <f>'Master Plan 2025'!AO11</f>
        <v>22.47751833</v>
      </c>
      <c r="AP11" s="135">
        <f>'Master Plan 2025'!AP11</f>
        <v>22.47751833</v>
      </c>
      <c r="AQ11" s="135">
        <f>'Master Plan 2025'!AQ11</f>
        <v>22.47751833</v>
      </c>
      <c r="AR11" s="135">
        <f>'Master Plan 2025'!AR11</f>
        <v>22.47751833</v>
      </c>
      <c r="AS11" s="135">
        <f>'Master Plan 2025'!AS11</f>
        <v>22.47751833</v>
      </c>
      <c r="AT11" s="135">
        <f>'Master Plan 2025'!AT11</f>
        <v>22.47751833</v>
      </c>
      <c r="AU11" s="135">
        <f>'Master Plan 2025'!AU11</f>
        <v>22.47751833</v>
      </c>
      <c r="AV11" s="135">
        <f>'Master Plan 2025'!AV11</f>
        <v>22.47751833</v>
      </c>
      <c r="AW11" s="135">
        <f>'Master Plan 2025'!AW11</f>
        <v>22.47751833</v>
      </c>
      <c r="AX11" s="135">
        <f>'Master Plan 2025'!AX11</f>
        <v>22.47751833</v>
      </c>
      <c r="AY11" s="135">
        <f>'Master Plan 2025'!AY11</f>
        <v>22.47751833</v>
      </c>
    </row>
    <row r="12">
      <c r="B12" s="16"/>
      <c r="D12" s="18" t="str">
        <f>'Master Plan 2025'!D12</f>
        <v>Economist Subscribers</v>
      </c>
      <c r="E12" s="18" t="str">
        <f>'Master Plan 2025'!E12</f>
        <v>Subscribers</v>
      </c>
      <c r="F12" s="18" t="str">
        <f>'Master Plan 2025'!F12</f>
        <v>ResponsiveBillboard</v>
      </c>
      <c r="G12" s="18" t="str">
        <f>'Master Plan 2025'!G12</f>
        <v>Economist_US_Subscribers_Display_ResponsiveBillboard</v>
      </c>
      <c r="H12" s="135"/>
      <c r="I12" s="135">
        <f>'Master Plan 2025'!I12</f>
        <v>12799.37221</v>
      </c>
      <c r="J12" s="135">
        <f>'Master Plan 2025'!J12</f>
        <v>257657.0619</v>
      </c>
      <c r="K12" s="135">
        <f>'Master Plan 2025'!K12</f>
        <v>49.676</v>
      </c>
      <c r="L12" s="135">
        <f>'Master Plan 2025'!L12</f>
        <v>180.3599433</v>
      </c>
      <c r="M12" s="135">
        <f>'Master Plan 2025'!M12</f>
        <v>0.0007</v>
      </c>
      <c r="N12" s="135">
        <f>'Master Plan 2025'!N12</f>
        <v>0.75</v>
      </c>
      <c r="O12" s="135">
        <f>'Master Plan 2025'!O12</f>
        <v>456000</v>
      </c>
      <c r="P12" s="135">
        <f>'Master Plan 2025'!P12</f>
        <v>0</v>
      </c>
      <c r="Q12" s="135">
        <f>'Master Plan 2025'!Q12</f>
        <v>1461.082732</v>
      </c>
      <c r="R12" s="135">
        <f>'Master Plan 2025'!R12</f>
        <v>1461.082732</v>
      </c>
      <c r="S12" s="135">
        <f>'Master Plan 2025'!S12</f>
        <v>1461.082732</v>
      </c>
      <c r="T12" s="135">
        <f>'Master Plan 2025'!T12</f>
        <v>1461.082732</v>
      </c>
      <c r="U12" s="135">
        <f>'Master Plan 2025'!U12</f>
        <v>1461.082732</v>
      </c>
      <c r="V12" s="135">
        <f>'Master Plan 2025'!V12</f>
        <v>1893.150309</v>
      </c>
      <c r="W12" s="135">
        <f>'Master Plan 2025'!W12</f>
        <v>432.067577</v>
      </c>
      <c r="X12" s="135">
        <f>'Master Plan 2025'!X12</f>
        <v>1461.082732</v>
      </c>
      <c r="Y12" s="135">
        <f>'Master Plan 2025'!Y12</f>
        <v>1162.608943</v>
      </c>
      <c r="Z12" s="135">
        <f>'Master Plan 2025'!Z12</f>
        <v>339.7866818</v>
      </c>
      <c r="AA12" s="135">
        <f>'Master Plan 2025'!AA12</f>
        <v>205.2623068</v>
      </c>
      <c r="AB12" s="135">
        <f>'Master Plan 2025'!AB12</f>
        <v>0</v>
      </c>
      <c r="AC12" s="135">
        <f>'Master Plan 2025'!AC12</f>
        <v>29412.24599</v>
      </c>
      <c r="AD12" s="135">
        <f>'Master Plan 2025'!AD12</f>
        <v>29412.24599</v>
      </c>
      <c r="AE12" s="135">
        <f>'Master Plan 2025'!AE12</f>
        <v>29412.24599</v>
      </c>
      <c r="AF12" s="135">
        <f>'Master Plan 2025'!AF12</f>
        <v>29412.24599</v>
      </c>
      <c r="AG12" s="135">
        <f>'Master Plan 2025'!AG12</f>
        <v>29412.24599</v>
      </c>
      <c r="AH12" s="135">
        <f>'Master Plan 2025'!AH12</f>
        <v>38109.95871</v>
      </c>
      <c r="AI12" s="135">
        <f>'Master Plan 2025'!AI12</f>
        <v>8697.712718</v>
      </c>
      <c r="AJ12" s="135">
        <f>'Master Plan 2025'!AJ12</f>
        <v>29412.24599</v>
      </c>
      <c r="AK12" s="135">
        <f>'Master Plan 2025'!AK12</f>
        <v>23403.83571</v>
      </c>
      <c r="AL12" s="135">
        <f>'Master Plan 2025'!AL12</f>
        <v>6840.057206</v>
      </c>
      <c r="AM12" s="135">
        <f>'Master Plan 2025'!AM12</f>
        <v>4132.021636</v>
      </c>
      <c r="AN12" s="135">
        <f>'Master Plan 2025'!AN12</f>
        <v>0</v>
      </c>
      <c r="AO12" s="135">
        <f>'Master Plan 2025'!AO12</f>
        <v>16.39635848</v>
      </c>
      <c r="AP12" s="135">
        <f>'Master Plan 2025'!AP12</f>
        <v>16.39635848</v>
      </c>
      <c r="AQ12" s="135">
        <f>'Master Plan 2025'!AQ12</f>
        <v>16.39635848</v>
      </c>
      <c r="AR12" s="135">
        <f>'Master Plan 2025'!AR12</f>
        <v>16.39635848</v>
      </c>
      <c r="AS12" s="135">
        <f>'Master Plan 2025'!AS12</f>
        <v>16.39635848</v>
      </c>
      <c r="AT12" s="135">
        <f>'Master Plan 2025'!AT12</f>
        <v>16.39635848</v>
      </c>
      <c r="AU12" s="135">
        <f>'Master Plan 2025'!AU12</f>
        <v>16.39635848</v>
      </c>
      <c r="AV12" s="135">
        <f>'Master Plan 2025'!AV12</f>
        <v>16.39635848</v>
      </c>
      <c r="AW12" s="135">
        <f>'Master Plan 2025'!AW12</f>
        <v>16.39635848</v>
      </c>
      <c r="AX12" s="135">
        <f>'Master Plan 2025'!AX12</f>
        <v>16.39635848</v>
      </c>
      <c r="AY12" s="135">
        <f>'Master Plan 2025'!AY12</f>
        <v>16.39635848</v>
      </c>
    </row>
    <row r="13">
      <c r="B13" s="16"/>
      <c r="D13" s="18" t="str">
        <f>'Master Plan 2025'!D13</f>
        <v>Economist Subscribers</v>
      </c>
      <c r="E13" s="18" t="str">
        <f>'Master Plan 2025'!E13</f>
        <v>Subscribers</v>
      </c>
      <c r="F13" s="18" t="str">
        <f>'Master Plan 2025'!F13</f>
        <v>300x600</v>
      </c>
      <c r="G13" s="18" t="str">
        <f>'Master Plan 2025'!G13</f>
        <v>Economist_US_Subscribers_Display_300x600</v>
      </c>
      <c r="H13" s="135"/>
      <c r="I13" s="135">
        <f>'Master Plan 2025'!I13</f>
        <v>13222.50347</v>
      </c>
      <c r="J13" s="135">
        <f>'Master Plan 2025'!J13</f>
        <v>263773.9378</v>
      </c>
      <c r="K13" s="135">
        <f>'Master Plan 2025'!K13</f>
        <v>41.92</v>
      </c>
      <c r="L13" s="135">
        <f>'Master Plan 2025'!L13</f>
        <v>131.8869689</v>
      </c>
      <c r="M13" s="135">
        <f>'Master Plan 2025'!M13</f>
        <v>0.0005</v>
      </c>
      <c r="N13" s="135">
        <f>'Master Plan 2025'!N13</f>
        <v>0.75</v>
      </c>
      <c r="O13" s="135">
        <f>'Master Plan 2025'!O13</f>
        <v>456000</v>
      </c>
      <c r="P13" s="135">
        <f>'Master Plan 2025'!P13</f>
        <v>2165.1</v>
      </c>
      <c r="Q13" s="135">
        <f>'Master Plan 2025'!Q13</f>
        <v>1262.232319</v>
      </c>
      <c r="R13" s="135">
        <f>'Master Plan 2025'!R13</f>
        <v>1262.232319</v>
      </c>
      <c r="S13" s="135">
        <f>'Master Plan 2025'!S13</f>
        <v>1262.232319</v>
      </c>
      <c r="T13" s="135">
        <f>'Master Plan 2025'!T13</f>
        <v>1262.232319</v>
      </c>
      <c r="U13" s="135">
        <f>'Master Plan 2025'!U13</f>
        <v>1262.232319</v>
      </c>
      <c r="V13" s="135">
        <f>'Master Plan 2025'!V13</f>
        <v>1635.496371</v>
      </c>
      <c r="W13" s="135">
        <f>'Master Plan 2025'!W13</f>
        <v>373.2640514</v>
      </c>
      <c r="X13" s="135">
        <f>'Master Plan 2025'!X13</f>
        <v>1262.232319</v>
      </c>
      <c r="Y13" s="135">
        <f>'Master Plan 2025'!Y13</f>
        <v>1004.380211</v>
      </c>
      <c r="Z13" s="135">
        <f>'Master Plan 2025'!Z13</f>
        <v>293.5423999</v>
      </c>
      <c r="AA13" s="135">
        <f>'Master Plan 2025'!AA13</f>
        <v>177.3265209</v>
      </c>
      <c r="AB13" s="135">
        <f>'Master Plan 2025'!AB13</f>
        <v>51648</v>
      </c>
      <c r="AC13" s="135">
        <f>'Master Plan 2025'!AC13</f>
        <v>30110.5038</v>
      </c>
      <c r="AD13" s="135">
        <f>'Master Plan 2025'!AD13</f>
        <v>30110.5038</v>
      </c>
      <c r="AE13" s="135">
        <f>'Master Plan 2025'!AE13</f>
        <v>30110.5038</v>
      </c>
      <c r="AF13" s="135">
        <f>'Master Plan 2025'!AF13</f>
        <v>30110.5038</v>
      </c>
      <c r="AG13" s="135">
        <f>'Master Plan 2025'!AG13</f>
        <v>30110.5038</v>
      </c>
      <c r="AH13" s="135">
        <f>'Master Plan 2025'!AH13</f>
        <v>39014.7035</v>
      </c>
      <c r="AI13" s="135">
        <f>'Master Plan 2025'!AI13</f>
        <v>8904.1997</v>
      </c>
      <c r="AJ13" s="135">
        <f>'Master Plan 2025'!AJ13</f>
        <v>30110.5038</v>
      </c>
      <c r="AK13" s="135">
        <f>'Master Plan 2025'!AK13</f>
        <v>23959.4516</v>
      </c>
      <c r="AL13" s="135">
        <f>'Master Plan 2025'!AL13</f>
        <v>7002.442745</v>
      </c>
      <c r="AM13" s="135">
        <f>'Master Plan 2025'!AM13</f>
        <v>4230.117388</v>
      </c>
      <c r="AN13" s="135">
        <f>'Master Plan 2025'!AN13</f>
        <v>26</v>
      </c>
      <c r="AO13" s="135">
        <f>'Master Plan 2025'!AO13</f>
        <v>11.98972444</v>
      </c>
      <c r="AP13" s="135">
        <f>'Master Plan 2025'!AP13</f>
        <v>11.98972444</v>
      </c>
      <c r="AQ13" s="135">
        <f>'Master Plan 2025'!AQ13</f>
        <v>11.98972444</v>
      </c>
      <c r="AR13" s="135">
        <f>'Master Plan 2025'!AR13</f>
        <v>11.98972444</v>
      </c>
      <c r="AS13" s="135">
        <f>'Master Plan 2025'!AS13</f>
        <v>11.98972444</v>
      </c>
      <c r="AT13" s="135">
        <f>'Master Plan 2025'!AT13</f>
        <v>11.98972444</v>
      </c>
      <c r="AU13" s="135">
        <f>'Master Plan 2025'!AU13</f>
        <v>11.98972444</v>
      </c>
      <c r="AV13" s="135">
        <f>'Master Plan 2025'!AV13</f>
        <v>11.98972444</v>
      </c>
      <c r="AW13" s="135">
        <f>'Master Plan 2025'!AW13</f>
        <v>11.98972444</v>
      </c>
      <c r="AX13" s="135">
        <f>'Master Plan 2025'!AX13</f>
        <v>11.98972444</v>
      </c>
      <c r="AY13" s="135">
        <f>'Master Plan 2025'!AY13</f>
        <v>11.98972444</v>
      </c>
    </row>
    <row r="14">
      <c r="B14" s="16"/>
      <c r="D14" s="18" t="str">
        <f>'Master Plan 2025'!D14</f>
        <v>Economist Subscribers</v>
      </c>
      <c r="E14" s="18" t="str">
        <f>'Master Plan 2025'!E14</f>
        <v>Subscribers</v>
      </c>
      <c r="F14" s="18" t="str">
        <f>'Master Plan 2025'!F14</f>
        <v>Interscroller</v>
      </c>
      <c r="G14" s="18" t="str">
        <f>'Master Plan 2025'!G14</f>
        <v>Economist_US_Subscribers_Display_Interscroller</v>
      </c>
      <c r="H14" s="135"/>
      <c r="I14" s="135">
        <f>'Master Plan 2025'!I14</f>
        <v>12189.37979</v>
      </c>
      <c r="J14" s="135">
        <f>'Master Plan 2025'!J14</f>
        <v>236439.6418</v>
      </c>
      <c r="K14" s="135">
        <f>'Master Plan 2025'!K14</f>
        <v>41.92</v>
      </c>
      <c r="L14" s="135">
        <f>'Master Plan 2025'!L14</f>
        <v>709.3189255</v>
      </c>
      <c r="M14" s="135">
        <f>'Master Plan 2025'!M14</f>
        <v>0.003</v>
      </c>
      <c r="N14" s="135">
        <f>'Master Plan 2025'!N14</f>
        <v>0.75</v>
      </c>
      <c r="O14" s="135">
        <f>'Master Plan 2025'!O14</f>
        <v>456000</v>
      </c>
      <c r="P14" s="135">
        <f>'Master Plan 2025'!P14</f>
        <v>2277.83</v>
      </c>
      <c r="Q14" s="135">
        <f>'Master Plan 2025'!Q14</f>
        <v>1131.430042</v>
      </c>
      <c r="R14" s="135">
        <f>'Master Plan 2025'!R14</f>
        <v>1131.430042</v>
      </c>
      <c r="S14" s="135">
        <f>'Master Plan 2025'!S14</f>
        <v>1131.430042</v>
      </c>
      <c r="T14" s="135">
        <f>'Master Plan 2025'!T14</f>
        <v>1131.430042</v>
      </c>
      <c r="U14" s="135">
        <f>'Master Plan 2025'!U14</f>
        <v>1131.430042</v>
      </c>
      <c r="V14" s="135">
        <f>'Master Plan 2025'!V14</f>
        <v>1466.013585</v>
      </c>
      <c r="W14" s="135">
        <f>'Master Plan 2025'!W14</f>
        <v>334.5835429</v>
      </c>
      <c r="X14" s="135">
        <f>'Master Plan 2025'!X14</f>
        <v>1131.430042</v>
      </c>
      <c r="Y14" s="135">
        <f>'Master Plan 2025'!Y14</f>
        <v>900.298564</v>
      </c>
      <c r="Z14" s="135">
        <f>'Master Plan 2025'!Z14</f>
        <v>263.1232656</v>
      </c>
      <c r="AA14" s="135">
        <f>'Master Plan 2025'!AA14</f>
        <v>158.9505751</v>
      </c>
      <c r="AB14" s="135">
        <f>'Master Plan 2025'!AB14</f>
        <v>54337</v>
      </c>
      <c r="AC14" s="135">
        <f>'Master Plan 2025'!AC14</f>
        <v>26990.22047</v>
      </c>
      <c r="AD14" s="135">
        <f>'Master Plan 2025'!AD14</f>
        <v>26990.22047</v>
      </c>
      <c r="AE14" s="135">
        <f>'Master Plan 2025'!AE14</f>
        <v>26990.22047</v>
      </c>
      <c r="AF14" s="135">
        <f>'Master Plan 2025'!AF14</f>
        <v>26990.22047</v>
      </c>
      <c r="AG14" s="135">
        <f>'Master Plan 2025'!AG14</f>
        <v>26990.22047</v>
      </c>
      <c r="AH14" s="135">
        <f>'Master Plan 2025'!AH14</f>
        <v>34971.69812</v>
      </c>
      <c r="AI14" s="135">
        <f>'Master Plan 2025'!AI14</f>
        <v>7981.477646</v>
      </c>
      <c r="AJ14" s="135">
        <f>'Master Plan 2025'!AJ14</f>
        <v>26990.22047</v>
      </c>
      <c r="AK14" s="135">
        <f>'Master Plan 2025'!AK14</f>
        <v>21476.58788</v>
      </c>
      <c r="AL14" s="135">
        <f>'Master Plan 2025'!AL14</f>
        <v>6276.795458</v>
      </c>
      <c r="AM14" s="135">
        <f>'Master Plan 2025'!AM14</f>
        <v>3791.759901</v>
      </c>
      <c r="AN14" s="135">
        <f>'Master Plan 2025'!AN14</f>
        <v>163</v>
      </c>
      <c r="AO14" s="135">
        <f>'Master Plan 2025'!AO14</f>
        <v>64.48353868</v>
      </c>
      <c r="AP14" s="135">
        <f>'Master Plan 2025'!AP14</f>
        <v>64.48353868</v>
      </c>
      <c r="AQ14" s="135">
        <f>'Master Plan 2025'!AQ14</f>
        <v>64.48353868</v>
      </c>
      <c r="AR14" s="135">
        <f>'Master Plan 2025'!AR14</f>
        <v>64.48353868</v>
      </c>
      <c r="AS14" s="135">
        <f>'Master Plan 2025'!AS14</f>
        <v>64.48353868</v>
      </c>
      <c r="AT14" s="135">
        <f>'Master Plan 2025'!AT14</f>
        <v>64.48353868</v>
      </c>
      <c r="AU14" s="135">
        <f>'Master Plan 2025'!AU14</f>
        <v>64.48353868</v>
      </c>
      <c r="AV14" s="135">
        <f>'Master Plan 2025'!AV14</f>
        <v>64.48353868</v>
      </c>
      <c r="AW14" s="135">
        <f>'Master Plan 2025'!AW14</f>
        <v>64.48353868</v>
      </c>
      <c r="AX14" s="135">
        <f>'Master Plan 2025'!AX14</f>
        <v>64.48353868</v>
      </c>
      <c r="AY14" s="135">
        <f>'Master Plan 2025'!AY14</f>
        <v>64.48353868</v>
      </c>
    </row>
    <row r="15">
      <c r="B15" s="16"/>
      <c r="D15" s="18" t="str">
        <f>'Master Plan 2025'!D15</f>
        <v>Economist Subscribers</v>
      </c>
      <c r="E15" s="18" t="str">
        <f>'Master Plan 2025'!E15</f>
        <v>Subscribers</v>
      </c>
      <c r="F15" s="18" t="str">
        <f>'Master Plan 2025'!F15</f>
        <v>300x250</v>
      </c>
      <c r="G15" s="18" t="str">
        <f>'Master Plan 2025'!G15</f>
        <v>Economist_US_Subscribers_Display_300x250</v>
      </c>
      <c r="H15" s="135"/>
      <c r="I15" s="135">
        <f>'Master Plan 2025'!I15</f>
        <v>11169.53836</v>
      </c>
      <c r="J15" s="135">
        <f>'Master Plan 2025'!J15</f>
        <v>134448.4726</v>
      </c>
      <c r="K15" s="135">
        <f>'Master Plan 2025'!K15</f>
        <v>60</v>
      </c>
      <c r="L15" s="135">
        <f>'Master Plan 2025'!L15</f>
        <v>94.11393083</v>
      </c>
      <c r="M15" s="135">
        <f>'Master Plan 2025'!M15</f>
        <v>0.0007</v>
      </c>
      <c r="N15" s="135">
        <f>'Master Plan 2025'!N15</f>
        <v>0.75</v>
      </c>
      <c r="O15" s="135">
        <f>'Master Plan 2025'!O15</f>
        <v>445000</v>
      </c>
      <c r="P15" s="135">
        <f>'Master Plan 2025'!P15</f>
        <v>3102.63</v>
      </c>
      <c r="Q15" s="135">
        <f>'Master Plan 2025'!Q15</f>
        <v>920.8592662</v>
      </c>
      <c r="R15" s="135">
        <f>'Master Plan 2025'!R15</f>
        <v>920.8592662</v>
      </c>
      <c r="S15" s="135">
        <f>'Master Plan 2025'!S15</f>
        <v>920.8592662</v>
      </c>
      <c r="T15" s="135">
        <f>'Master Plan 2025'!T15</f>
        <v>920.8592662</v>
      </c>
      <c r="U15" s="135">
        <f>'Master Plan 2025'!U15</f>
        <v>920.8592662</v>
      </c>
      <c r="V15" s="135">
        <f>'Master Plan 2025'!V15</f>
        <v>1193.173368</v>
      </c>
      <c r="W15" s="135">
        <f>'Master Plan 2025'!W15</f>
        <v>272.3141019</v>
      </c>
      <c r="X15" s="135">
        <f>'Master Plan 2025'!X15</f>
        <v>920.8592662</v>
      </c>
      <c r="Y15" s="135">
        <f>'Master Plan 2025'!Y15</f>
        <v>732.743735</v>
      </c>
      <c r="Z15" s="135">
        <f>'Master Plan 2025'!Z15</f>
        <v>214.1533177</v>
      </c>
      <c r="AA15" s="135">
        <f>'Master Plan 2025'!AA15</f>
        <v>129.3682371</v>
      </c>
      <c r="AB15" s="135">
        <f>'Master Plan 2025'!AB15</f>
        <v>51711</v>
      </c>
      <c r="AC15" s="135">
        <f>'Master Plan 2025'!AC15</f>
        <v>15347.65444</v>
      </c>
      <c r="AD15" s="135">
        <f>'Master Plan 2025'!AD15</f>
        <v>15347.65444</v>
      </c>
      <c r="AE15" s="135">
        <f>'Master Plan 2025'!AE15</f>
        <v>15347.65444</v>
      </c>
      <c r="AF15" s="135">
        <f>'Master Plan 2025'!AF15</f>
        <v>15347.65444</v>
      </c>
      <c r="AG15" s="135">
        <f>'Master Plan 2025'!AG15</f>
        <v>15347.65444</v>
      </c>
      <c r="AH15" s="135">
        <f>'Master Plan 2025'!AH15</f>
        <v>19886.2228</v>
      </c>
      <c r="AI15" s="135">
        <f>'Master Plan 2025'!AI15</f>
        <v>4538.568366</v>
      </c>
      <c r="AJ15" s="135">
        <f>'Master Plan 2025'!AJ15</f>
        <v>15347.65444</v>
      </c>
      <c r="AK15" s="135">
        <f>'Master Plan 2025'!AK15</f>
        <v>12212.39558</v>
      </c>
      <c r="AL15" s="135">
        <f>'Master Plan 2025'!AL15</f>
        <v>3569.221962</v>
      </c>
      <c r="AM15" s="135">
        <f>'Master Plan 2025'!AM15</f>
        <v>2156.137285</v>
      </c>
      <c r="AN15" s="135">
        <f>'Master Plan 2025'!AN15</f>
        <v>36</v>
      </c>
      <c r="AO15" s="135">
        <f>'Master Plan 2025'!AO15</f>
        <v>8.555811894</v>
      </c>
      <c r="AP15" s="135">
        <f>'Master Plan 2025'!AP15</f>
        <v>8.555811894</v>
      </c>
      <c r="AQ15" s="135">
        <f>'Master Plan 2025'!AQ15</f>
        <v>8.555811894</v>
      </c>
      <c r="AR15" s="135">
        <f>'Master Plan 2025'!AR15</f>
        <v>8.555811894</v>
      </c>
      <c r="AS15" s="135">
        <f>'Master Plan 2025'!AS15</f>
        <v>8.555811894</v>
      </c>
      <c r="AT15" s="135">
        <f>'Master Plan 2025'!AT15</f>
        <v>8.555811894</v>
      </c>
      <c r="AU15" s="135">
        <f>'Master Plan 2025'!AU15</f>
        <v>8.555811894</v>
      </c>
      <c r="AV15" s="135">
        <f>'Master Plan 2025'!AV15</f>
        <v>8.555811894</v>
      </c>
      <c r="AW15" s="135">
        <f>'Master Plan 2025'!AW15</f>
        <v>8.555811894</v>
      </c>
      <c r="AX15" s="135">
        <f>'Master Plan 2025'!AX15</f>
        <v>8.555811894</v>
      </c>
      <c r="AY15" s="135">
        <f>'Master Plan 2025'!AY15</f>
        <v>8.555811894</v>
      </c>
    </row>
    <row r="16">
      <c r="B16" s="16"/>
      <c r="D16" s="18" t="str">
        <f>'Master Plan 2025'!D16</f>
        <v>Economist Subscribers</v>
      </c>
      <c r="E16" s="18" t="str">
        <f>'Master Plan 2025'!E16</f>
        <v>Subscribers</v>
      </c>
      <c r="F16" s="18" t="str">
        <f>'Master Plan 2025'!F16</f>
        <v>App Interscroller</v>
      </c>
      <c r="G16" s="18" t="str">
        <f>'Master Plan 2025'!G16</f>
        <v>Economist_US_Subscribers_Display_appInterscroller</v>
      </c>
      <c r="H16" s="135"/>
      <c r="I16" s="135">
        <f>'Master Plan 2025'!I16</f>
        <v>57420</v>
      </c>
      <c r="J16" s="135">
        <f>'Master Plan 2025'!J16</f>
        <v>574200</v>
      </c>
      <c r="K16" s="135">
        <f>'Master Plan 2025'!K16</f>
        <v>100</v>
      </c>
      <c r="L16" s="135">
        <f>'Master Plan 2025'!L16</f>
        <v>0</v>
      </c>
      <c r="M16" s="135">
        <f>'Master Plan 2025'!M16</f>
        <v>0</v>
      </c>
      <c r="N16" s="135">
        <f>'Master Plan 2025'!N16</f>
        <v>0.75</v>
      </c>
      <c r="O16" s="135">
        <f>'Master Plan 2025'!O16</f>
        <v>445000</v>
      </c>
      <c r="P16" s="135">
        <f>'Master Plan 2025'!P16</f>
        <v>0</v>
      </c>
      <c r="Q16" s="135">
        <f>'Master Plan 2025'!Q16</f>
        <v>5220</v>
      </c>
      <c r="R16" s="135">
        <f>'Master Plan 2025'!R16</f>
        <v>5220</v>
      </c>
      <c r="S16" s="135">
        <f>'Master Plan 2025'!S16</f>
        <v>5220</v>
      </c>
      <c r="T16" s="135">
        <f>'Master Plan 2025'!T16</f>
        <v>5220</v>
      </c>
      <c r="U16" s="135">
        <f>'Master Plan 2025'!U16</f>
        <v>5220</v>
      </c>
      <c r="V16" s="135">
        <f>'Master Plan 2025'!V16</f>
        <v>0</v>
      </c>
      <c r="W16" s="135">
        <f>'Master Plan 2025'!W16</f>
        <v>10440</v>
      </c>
      <c r="X16" s="135">
        <f>'Master Plan 2025'!X16</f>
        <v>5220</v>
      </c>
      <c r="Y16" s="135">
        <f>'Master Plan 2025'!Y16</f>
        <v>5220</v>
      </c>
      <c r="Z16" s="135">
        <f>'Master Plan 2025'!Z16</f>
        <v>5220</v>
      </c>
      <c r="AA16" s="135">
        <f>'Master Plan 2025'!AA16</f>
        <v>5220</v>
      </c>
      <c r="AB16" s="135">
        <f>'Master Plan 2025'!AB16</f>
        <v>0</v>
      </c>
      <c r="AC16" s="135">
        <f>'Master Plan 2025'!AC16</f>
        <v>52200</v>
      </c>
      <c r="AD16" s="135">
        <f>'Master Plan 2025'!AD16</f>
        <v>52200</v>
      </c>
      <c r="AE16" s="135">
        <f>'Master Plan 2025'!AE16</f>
        <v>52200</v>
      </c>
      <c r="AF16" s="135">
        <f>'Master Plan 2025'!AF16</f>
        <v>52200</v>
      </c>
      <c r="AG16" s="135">
        <f>'Master Plan 2025'!AG16</f>
        <v>52200</v>
      </c>
      <c r="AH16" s="135">
        <f>'Master Plan 2025'!AH16</f>
        <v>0</v>
      </c>
      <c r="AI16" s="135">
        <f>'Master Plan 2025'!AI16</f>
        <v>104400</v>
      </c>
      <c r="AJ16" s="135">
        <f>'Master Plan 2025'!AJ16</f>
        <v>52200</v>
      </c>
      <c r="AK16" s="135">
        <f>'Master Plan 2025'!AK16</f>
        <v>52200</v>
      </c>
      <c r="AL16" s="135">
        <f>'Master Plan 2025'!AL16</f>
        <v>52200</v>
      </c>
      <c r="AM16" s="135">
        <f>'Master Plan 2025'!AM16</f>
        <v>52200</v>
      </c>
      <c r="AN16" s="135">
        <f>'Master Plan 2025'!AN16</f>
        <v>0</v>
      </c>
      <c r="AO16" s="135">
        <f>'Master Plan 2025'!AO16</f>
        <v>0</v>
      </c>
      <c r="AP16" s="135">
        <f>'Master Plan 2025'!AP16</f>
        <v>0</v>
      </c>
      <c r="AQ16" s="135">
        <f>'Master Plan 2025'!AQ16</f>
        <v>0</v>
      </c>
      <c r="AR16" s="135">
        <f>'Master Plan 2025'!AR16</f>
        <v>0</v>
      </c>
      <c r="AS16" s="135">
        <f>'Master Plan 2025'!AS16</f>
        <v>0</v>
      </c>
      <c r="AT16" s="135">
        <f>'Master Plan 2025'!AT16</f>
        <v>0</v>
      </c>
      <c r="AU16" s="135">
        <f>'Master Plan 2025'!AU16</f>
        <v>0</v>
      </c>
      <c r="AV16" s="135">
        <f>'Master Plan 2025'!AV16</f>
        <v>0</v>
      </c>
      <c r="AW16" s="135">
        <f>'Master Plan 2025'!AW16</f>
        <v>0</v>
      </c>
      <c r="AX16" s="135">
        <f>'Master Plan 2025'!AX16</f>
        <v>0</v>
      </c>
      <c r="AY16" s="135">
        <f>'Master Plan 2025'!AY16</f>
        <v>0</v>
      </c>
    </row>
    <row r="17">
      <c r="B17" s="16"/>
      <c r="D17" s="18" t="str">
        <f>'Master Plan 2025'!D17</f>
        <v>Science &amp; Technology (COP)</v>
      </c>
      <c r="E17" s="18" t="str">
        <f>'Master Plan 2025'!E17</f>
        <v>Takeover</v>
      </c>
      <c r="F17" s="18" t="str">
        <f>'Master Plan 2025'!F17</f>
        <v>Takeover</v>
      </c>
      <c r="G17" s="18" t="str">
        <f>'Master Plan 2025'!G17</f>
        <v/>
      </c>
      <c r="H17" s="135"/>
      <c r="I17" s="135">
        <f>'Master Plan 2025'!I17</f>
        <v>1486.1949</v>
      </c>
      <c r="J17" s="135">
        <f>'Master Plan 2025'!J17</f>
        <v>23490</v>
      </c>
      <c r="K17" s="135">
        <f>'Master Plan 2025'!K17</f>
        <v>1486.1949</v>
      </c>
      <c r="L17" s="135">
        <f>'Master Plan 2025'!L17</f>
        <v>16.443</v>
      </c>
      <c r="M17" s="135">
        <f>'Master Plan 2025'!M17</f>
        <v>0.0007</v>
      </c>
      <c r="N17" s="135">
        <f>'Master Plan 2025'!N17</f>
        <v>0.75</v>
      </c>
      <c r="O17" s="135">
        <f>'Master Plan 2025'!O17</f>
        <v>445000</v>
      </c>
      <c r="P17" s="135">
        <f>'Master Plan 2025'!P17</f>
        <v>0</v>
      </c>
      <c r="Q17" s="135">
        <f>'Master Plan 2025'!Q17</f>
        <v>0</v>
      </c>
      <c r="R17" s="135">
        <f>'Master Plan 2025'!R17</f>
        <v>0</v>
      </c>
      <c r="S17" s="135">
        <f>'Master Plan 2025'!S17</f>
        <v>0</v>
      </c>
      <c r="T17" s="135">
        <f>'Master Plan 2025'!T17</f>
        <v>0</v>
      </c>
      <c r="U17" s="135">
        <f>'Master Plan 2025'!U17</f>
        <v>0</v>
      </c>
      <c r="V17" s="135">
        <f>'Master Plan 2025'!V17</f>
        <v>0</v>
      </c>
      <c r="W17" s="135">
        <f>'Master Plan 2025'!W17</f>
        <v>1486.1949</v>
      </c>
      <c r="X17" s="135">
        <f>'Master Plan 2025'!X17</f>
        <v>0</v>
      </c>
      <c r="Y17" s="135">
        <f>'Master Plan 2025'!Y17</f>
        <v>0</v>
      </c>
      <c r="Z17" s="135">
        <f>'Master Plan 2025'!Z17</f>
        <v>0</v>
      </c>
      <c r="AA17" s="135">
        <f>'Master Plan 2025'!AA17</f>
        <v>0</v>
      </c>
      <c r="AB17" s="135">
        <f>'Master Plan 2025'!AB17</f>
        <v>0</v>
      </c>
      <c r="AC17" s="135">
        <f>'Master Plan 2025'!AC17</f>
        <v>0</v>
      </c>
      <c r="AD17" s="135">
        <f>'Master Plan 2025'!AD17</f>
        <v>0</v>
      </c>
      <c r="AE17" s="135">
        <f>'Master Plan 2025'!AE17</f>
        <v>0</v>
      </c>
      <c r="AF17" s="135">
        <f>'Master Plan 2025'!AF17</f>
        <v>0</v>
      </c>
      <c r="AG17" s="135">
        <f>'Master Plan 2025'!AG17</f>
        <v>0</v>
      </c>
      <c r="AH17" s="135">
        <f>'Master Plan 2025'!AH17</f>
        <v>0</v>
      </c>
      <c r="AI17" s="135">
        <f>'Master Plan 2025'!AI17</f>
        <v>23490</v>
      </c>
      <c r="AJ17" s="135">
        <f>'Master Plan 2025'!AJ17</f>
        <v>0</v>
      </c>
      <c r="AK17" s="135">
        <f>'Master Plan 2025'!AK17</f>
        <v>0</v>
      </c>
      <c r="AL17" s="135">
        <f>'Master Plan 2025'!AL17</f>
        <v>0</v>
      </c>
      <c r="AM17" s="135">
        <f>'Master Plan 2025'!AM17</f>
        <v>0</v>
      </c>
      <c r="AN17" s="135">
        <f>'Master Plan 2025'!AN17</f>
        <v>0</v>
      </c>
      <c r="AO17" s="135">
        <f>'Master Plan 2025'!AO17</f>
        <v>1.494818182</v>
      </c>
      <c r="AP17" s="135">
        <f>'Master Plan 2025'!AP17</f>
        <v>1.494818182</v>
      </c>
      <c r="AQ17" s="135">
        <f>'Master Plan 2025'!AQ17</f>
        <v>1.494818182</v>
      </c>
      <c r="AR17" s="135">
        <f>'Master Plan 2025'!AR17</f>
        <v>1.494818182</v>
      </c>
      <c r="AS17" s="135">
        <f>'Master Plan 2025'!AS17</f>
        <v>1.494818182</v>
      </c>
      <c r="AT17" s="135">
        <f>'Master Plan 2025'!AT17</f>
        <v>1.494818182</v>
      </c>
      <c r="AU17" s="135">
        <f>'Master Plan 2025'!AU17</f>
        <v>1.494818182</v>
      </c>
      <c r="AV17" s="135">
        <f>'Master Plan 2025'!AV17</f>
        <v>1.494818182</v>
      </c>
      <c r="AW17" s="135">
        <f>'Master Plan 2025'!AW17</f>
        <v>1.494818182</v>
      </c>
      <c r="AX17" s="135">
        <f>'Master Plan 2025'!AX17</f>
        <v>1.494818182</v>
      </c>
      <c r="AY17" s="135">
        <f>'Master Plan 2025'!AY17</f>
        <v>1.494818182</v>
      </c>
    </row>
    <row r="18">
      <c r="B18" s="16"/>
      <c r="D18" s="18" t="str">
        <f>'Master Plan 2025'!D18</f>
        <v>Science &amp; Technology (COP)</v>
      </c>
      <c r="E18" s="18" t="str">
        <f>'Master Plan 2025'!E18</f>
        <v>Takeover</v>
      </c>
      <c r="F18" s="18" t="str">
        <f>'Master Plan 2025'!F18</f>
        <v>Takeover</v>
      </c>
      <c r="G18" s="18" t="str">
        <f>'Master Plan 2025'!G18</f>
        <v/>
      </c>
      <c r="H18" s="135"/>
      <c r="I18" s="135">
        <f>'Master Plan 2025'!I18</f>
        <v>1486.1949</v>
      </c>
      <c r="J18" s="135">
        <f>'Master Plan 2025'!J18</f>
        <v>23490</v>
      </c>
      <c r="K18" s="135">
        <f>'Master Plan 2025'!K18</f>
        <v>1486.1949</v>
      </c>
      <c r="L18" s="135">
        <f>'Master Plan 2025'!L18</f>
        <v>16.443</v>
      </c>
      <c r="M18" s="135">
        <f>'Master Plan 2025'!M18</f>
        <v>0.0007</v>
      </c>
      <c r="N18" s="135">
        <f>'Master Plan 2025'!N18</f>
        <v>0.75</v>
      </c>
      <c r="O18" s="135">
        <f>'Master Plan 2025'!O18</f>
        <v>445000</v>
      </c>
      <c r="P18" s="135">
        <f>'Master Plan 2025'!P18</f>
        <v>0</v>
      </c>
      <c r="Q18" s="135">
        <f>'Master Plan 2025'!Q18</f>
        <v>0</v>
      </c>
      <c r="R18" s="135">
        <f>'Master Plan 2025'!R18</f>
        <v>0</v>
      </c>
      <c r="S18" s="135">
        <f>'Master Plan 2025'!S18</f>
        <v>0</v>
      </c>
      <c r="T18" s="135">
        <f>'Master Plan 2025'!T18</f>
        <v>0</v>
      </c>
      <c r="U18" s="135">
        <f>'Master Plan 2025'!U18</f>
        <v>0</v>
      </c>
      <c r="V18" s="135">
        <f>'Master Plan 2025'!V18</f>
        <v>0</v>
      </c>
      <c r="W18" s="135">
        <f>'Master Plan 2025'!W18</f>
        <v>1486.1949</v>
      </c>
      <c r="X18" s="135">
        <f>'Master Plan 2025'!X18</f>
        <v>0</v>
      </c>
      <c r="Y18" s="135">
        <f>'Master Plan 2025'!Y18</f>
        <v>0</v>
      </c>
      <c r="Z18" s="135">
        <f>'Master Plan 2025'!Z18</f>
        <v>0</v>
      </c>
      <c r="AA18" s="135">
        <f>'Master Plan 2025'!AA18</f>
        <v>0</v>
      </c>
      <c r="AB18" s="135">
        <f>'Master Plan 2025'!AB18</f>
        <v>0</v>
      </c>
      <c r="AC18" s="135">
        <f>'Master Plan 2025'!AC18</f>
        <v>0</v>
      </c>
      <c r="AD18" s="135">
        <f>'Master Plan 2025'!AD18</f>
        <v>0</v>
      </c>
      <c r="AE18" s="135">
        <f>'Master Plan 2025'!AE18</f>
        <v>0</v>
      </c>
      <c r="AF18" s="135">
        <f>'Master Plan 2025'!AF18</f>
        <v>0</v>
      </c>
      <c r="AG18" s="135">
        <f>'Master Plan 2025'!AG18</f>
        <v>0</v>
      </c>
      <c r="AH18" s="135">
        <f>'Master Plan 2025'!AH18</f>
        <v>0</v>
      </c>
      <c r="AI18" s="135">
        <f>'Master Plan 2025'!AI18</f>
        <v>23490</v>
      </c>
      <c r="AJ18" s="135">
        <f>'Master Plan 2025'!AJ18</f>
        <v>0</v>
      </c>
      <c r="AK18" s="135">
        <f>'Master Plan 2025'!AK18</f>
        <v>0</v>
      </c>
      <c r="AL18" s="135">
        <f>'Master Plan 2025'!AL18</f>
        <v>0</v>
      </c>
      <c r="AM18" s="135">
        <f>'Master Plan 2025'!AM18</f>
        <v>0</v>
      </c>
      <c r="AN18" s="135">
        <f>'Master Plan 2025'!AN18</f>
        <v>0</v>
      </c>
      <c r="AO18" s="135">
        <f>'Master Plan 2025'!AO18</f>
        <v>1.494818182</v>
      </c>
      <c r="AP18" s="135">
        <f>'Master Plan 2025'!AP18</f>
        <v>1.494818182</v>
      </c>
      <c r="AQ18" s="135">
        <f>'Master Plan 2025'!AQ18</f>
        <v>1.494818182</v>
      </c>
      <c r="AR18" s="135">
        <f>'Master Plan 2025'!AR18</f>
        <v>1.494818182</v>
      </c>
      <c r="AS18" s="135">
        <f>'Master Plan 2025'!AS18</f>
        <v>1.494818182</v>
      </c>
      <c r="AT18" s="135">
        <f>'Master Plan 2025'!AT18</f>
        <v>1.494818182</v>
      </c>
      <c r="AU18" s="135">
        <f>'Master Plan 2025'!AU18</f>
        <v>1.494818182</v>
      </c>
      <c r="AV18" s="135">
        <f>'Master Plan 2025'!AV18</f>
        <v>1.494818182</v>
      </c>
      <c r="AW18" s="135">
        <f>'Master Plan 2025'!AW18</f>
        <v>1.494818182</v>
      </c>
      <c r="AX18" s="135">
        <f>'Master Plan 2025'!AX18</f>
        <v>1.494818182</v>
      </c>
      <c r="AY18" s="135">
        <f>'Master Plan 2025'!AY18</f>
        <v>1.494818182</v>
      </c>
    </row>
    <row r="19">
      <c r="A19" s="34"/>
      <c r="B19" s="16"/>
      <c r="D19" s="18" t="str">
        <f>'Master Plan 2025'!D19</f>
        <v>Science &amp; Technology (COP)</v>
      </c>
      <c r="E19" s="18" t="str">
        <f>'Master Plan 2025'!E19</f>
        <v>Takeover</v>
      </c>
      <c r="F19" s="18" t="str">
        <f>'Master Plan 2025'!F19</f>
        <v>Takeover</v>
      </c>
      <c r="G19" s="18" t="str">
        <f>'Master Plan 2025'!G19</f>
        <v/>
      </c>
      <c r="H19" s="135"/>
      <c r="I19" s="135">
        <f>'Master Plan 2025'!I19</f>
        <v>1486.1949</v>
      </c>
      <c r="J19" s="135">
        <f>'Master Plan 2025'!J19</f>
        <v>23490</v>
      </c>
      <c r="K19" s="135">
        <f>'Master Plan 2025'!K19</f>
        <v>1486.1949</v>
      </c>
      <c r="L19" s="135">
        <f>'Master Plan 2025'!L19</f>
        <v>16.443</v>
      </c>
      <c r="M19" s="135">
        <f>'Master Plan 2025'!M19</f>
        <v>0.0007</v>
      </c>
      <c r="N19" s="135">
        <f>'Master Plan 2025'!N19</f>
        <v>0.75</v>
      </c>
      <c r="O19" s="135">
        <f>'Master Plan 2025'!O19</f>
        <v>445000</v>
      </c>
      <c r="P19" s="135">
        <f>'Master Plan 2025'!P19</f>
        <v>0</v>
      </c>
      <c r="Q19" s="135">
        <f>'Master Plan 2025'!Q19</f>
        <v>0</v>
      </c>
      <c r="R19" s="135">
        <f>'Master Plan 2025'!R19</f>
        <v>0</v>
      </c>
      <c r="S19" s="135">
        <f>'Master Plan 2025'!S19</f>
        <v>0</v>
      </c>
      <c r="T19" s="135">
        <f>'Master Plan 2025'!T19</f>
        <v>0</v>
      </c>
      <c r="U19" s="135">
        <f>'Master Plan 2025'!U19</f>
        <v>0</v>
      </c>
      <c r="V19" s="135">
        <f>'Master Plan 2025'!V19</f>
        <v>0</v>
      </c>
      <c r="W19" s="135">
        <f>'Master Plan 2025'!W19</f>
        <v>0</v>
      </c>
      <c r="X19" s="135">
        <f>'Master Plan 2025'!X19</f>
        <v>0</v>
      </c>
      <c r="Y19" s="135">
        <f>'Master Plan 2025'!Y19</f>
        <v>1486.1949</v>
      </c>
      <c r="Z19" s="135">
        <f>'Master Plan 2025'!Z19</f>
        <v>0</v>
      </c>
      <c r="AA19" s="135">
        <f>'Master Plan 2025'!AA19</f>
        <v>0</v>
      </c>
      <c r="AB19" s="135">
        <f>'Master Plan 2025'!AB19</f>
        <v>0</v>
      </c>
      <c r="AC19" s="135">
        <f>'Master Plan 2025'!AC19</f>
        <v>0</v>
      </c>
      <c r="AD19" s="135">
        <f>'Master Plan 2025'!AD19</f>
        <v>0</v>
      </c>
      <c r="AE19" s="135">
        <f>'Master Plan 2025'!AE19</f>
        <v>0</v>
      </c>
      <c r="AF19" s="135">
        <f>'Master Plan 2025'!AF19</f>
        <v>0</v>
      </c>
      <c r="AG19" s="135">
        <f>'Master Plan 2025'!AG19</f>
        <v>0</v>
      </c>
      <c r="AH19" s="135">
        <f>'Master Plan 2025'!AH19</f>
        <v>0</v>
      </c>
      <c r="AI19" s="135">
        <f>'Master Plan 2025'!AI19</f>
        <v>0</v>
      </c>
      <c r="AJ19" s="135">
        <f>'Master Plan 2025'!AJ19</f>
        <v>0</v>
      </c>
      <c r="AK19" s="135">
        <f>'Master Plan 2025'!AK19</f>
        <v>23490</v>
      </c>
      <c r="AL19" s="135">
        <f>'Master Plan 2025'!AL19</f>
        <v>0</v>
      </c>
      <c r="AM19" s="135">
        <f>'Master Plan 2025'!AM19</f>
        <v>0</v>
      </c>
      <c r="AN19" s="135">
        <f>'Master Plan 2025'!AN19</f>
        <v>0</v>
      </c>
      <c r="AO19" s="135">
        <f>'Master Plan 2025'!AO19</f>
        <v>1.494818182</v>
      </c>
      <c r="AP19" s="135">
        <f>'Master Plan 2025'!AP19</f>
        <v>1.494818182</v>
      </c>
      <c r="AQ19" s="135">
        <f>'Master Plan 2025'!AQ19</f>
        <v>1.494818182</v>
      </c>
      <c r="AR19" s="135">
        <f>'Master Plan 2025'!AR19</f>
        <v>1.494818182</v>
      </c>
      <c r="AS19" s="135">
        <f>'Master Plan 2025'!AS19</f>
        <v>1.494818182</v>
      </c>
      <c r="AT19" s="135">
        <f>'Master Plan 2025'!AT19</f>
        <v>1.494818182</v>
      </c>
      <c r="AU19" s="135">
        <f>'Master Plan 2025'!AU19</f>
        <v>1.494818182</v>
      </c>
      <c r="AV19" s="135">
        <f>'Master Plan 2025'!AV19</f>
        <v>1.494818182</v>
      </c>
      <c r="AW19" s="135">
        <f>'Master Plan 2025'!AW19</f>
        <v>1.494818182</v>
      </c>
      <c r="AX19" s="135">
        <f>'Master Plan 2025'!AX19</f>
        <v>1.494818182</v>
      </c>
      <c r="AY19" s="135">
        <f>'Master Plan 2025'!AY19</f>
        <v>1.494818182</v>
      </c>
    </row>
    <row r="20">
      <c r="A20" s="34"/>
      <c r="B20" s="16"/>
      <c r="D20" s="18" t="str">
        <f>'Master Plan 2025'!D20</f>
        <v>Business &amp; Finance (Davos)</v>
      </c>
      <c r="E20" s="18" t="str">
        <f>'Master Plan 2025'!E20</f>
        <v>Takeover</v>
      </c>
      <c r="F20" s="18" t="str">
        <f>'Master Plan 2025'!F20</f>
        <v>Takeover</v>
      </c>
      <c r="G20" s="18" t="str">
        <f>'Master Plan 2025'!G20</f>
        <v/>
      </c>
      <c r="H20" s="135"/>
      <c r="I20" s="135">
        <f>'Master Plan 2025'!I20</f>
        <v>6253.125</v>
      </c>
      <c r="J20" s="135">
        <f>'Master Plan 2025'!J20</f>
        <v>100050</v>
      </c>
      <c r="K20" s="135">
        <f>'Master Plan 2025'!K20</f>
        <v>6253.125</v>
      </c>
      <c r="L20" s="135">
        <f>'Master Plan 2025'!L20</f>
        <v>70.035</v>
      </c>
      <c r="M20" s="135">
        <f>'Master Plan 2025'!M20</f>
        <v>0.0007</v>
      </c>
      <c r="N20" s="135">
        <f>'Master Plan 2025'!N20</f>
        <v>0.75</v>
      </c>
      <c r="O20" s="135">
        <f>'Master Plan 2025'!O20</f>
        <v>445000</v>
      </c>
      <c r="P20" s="135">
        <f>'Master Plan 2025'!P20</f>
        <v>0</v>
      </c>
      <c r="Q20" s="135">
        <f>'Master Plan 2025'!Q20</f>
        <v>0</v>
      </c>
      <c r="R20" s="135">
        <f>'Master Plan 2025'!R20</f>
        <v>0</v>
      </c>
      <c r="S20" s="135">
        <f>'Master Plan 2025'!S20</f>
        <v>0</v>
      </c>
      <c r="T20" s="135">
        <f>'Master Plan 2025'!T20</f>
        <v>0</v>
      </c>
      <c r="U20" s="135">
        <f>'Master Plan 2025'!U20</f>
        <v>0</v>
      </c>
      <c r="V20" s="135">
        <f>'Master Plan 2025'!V20</f>
        <v>0</v>
      </c>
      <c r="W20" s="135">
        <f>'Master Plan 2025'!W20</f>
        <v>0</v>
      </c>
      <c r="X20" s="135">
        <f>'Master Plan 2025'!X20</f>
        <v>0</v>
      </c>
      <c r="Y20" s="135">
        <f>'Master Plan 2025'!Y20</f>
        <v>0</v>
      </c>
      <c r="Z20" s="135">
        <f>'Master Plan 2025'!Z20</f>
        <v>0</v>
      </c>
      <c r="AA20" s="135">
        <f>'Master Plan 2025'!AA20</f>
        <v>6253.125</v>
      </c>
      <c r="AB20" s="135">
        <f>'Master Plan 2025'!AB20</f>
        <v>0</v>
      </c>
      <c r="AC20" s="135">
        <f>'Master Plan 2025'!AC20</f>
        <v>0</v>
      </c>
      <c r="AD20" s="135">
        <f>'Master Plan 2025'!AD20</f>
        <v>0</v>
      </c>
      <c r="AE20" s="135">
        <f>'Master Plan 2025'!AE20</f>
        <v>0</v>
      </c>
      <c r="AF20" s="135">
        <f>'Master Plan 2025'!AF20</f>
        <v>0</v>
      </c>
      <c r="AG20" s="135">
        <f>'Master Plan 2025'!AG20</f>
        <v>0</v>
      </c>
      <c r="AH20" s="135">
        <f>'Master Plan 2025'!AH20</f>
        <v>0</v>
      </c>
      <c r="AI20" s="135">
        <f>'Master Plan 2025'!AI20</f>
        <v>0</v>
      </c>
      <c r="AJ20" s="135">
        <f>'Master Plan 2025'!AJ20</f>
        <v>0</v>
      </c>
      <c r="AK20" s="135">
        <f>'Master Plan 2025'!AK20</f>
        <v>0</v>
      </c>
      <c r="AL20" s="135">
        <f>'Master Plan 2025'!AL20</f>
        <v>0</v>
      </c>
      <c r="AM20" s="135">
        <f>'Master Plan 2025'!AM20</f>
        <v>100050</v>
      </c>
      <c r="AN20" s="135">
        <f>'Master Plan 2025'!AN20</f>
        <v>0</v>
      </c>
      <c r="AO20" s="135">
        <f>'Master Plan 2025'!AO20</f>
        <v>6.366818182</v>
      </c>
      <c r="AP20" s="135">
        <f>'Master Plan 2025'!AP20</f>
        <v>6.366818182</v>
      </c>
      <c r="AQ20" s="135">
        <f>'Master Plan 2025'!AQ20</f>
        <v>6.366818182</v>
      </c>
      <c r="AR20" s="135">
        <f>'Master Plan 2025'!AR20</f>
        <v>6.366818182</v>
      </c>
      <c r="AS20" s="135">
        <f>'Master Plan 2025'!AS20</f>
        <v>6.366818182</v>
      </c>
      <c r="AT20" s="135">
        <f>'Master Plan 2025'!AT20</f>
        <v>6.366818182</v>
      </c>
      <c r="AU20" s="135">
        <f>'Master Plan 2025'!AU20</f>
        <v>6.366818182</v>
      </c>
      <c r="AV20" s="135">
        <f>'Master Plan 2025'!AV20</f>
        <v>6.366818182</v>
      </c>
      <c r="AW20" s="135">
        <f>'Master Plan 2025'!AW20</f>
        <v>6.366818182</v>
      </c>
      <c r="AX20" s="135">
        <f>'Master Plan 2025'!AX20</f>
        <v>6.366818182</v>
      </c>
      <c r="AY20" s="135">
        <f>'Master Plan 2025'!AY20</f>
        <v>6.366818182</v>
      </c>
    </row>
    <row r="21">
      <c r="A21" s="34"/>
      <c r="B21" s="16"/>
      <c r="D21" s="18" t="str">
        <f>'Master Plan 2025'!D21</f>
        <v/>
      </c>
      <c r="E21" s="36"/>
      <c r="F21" s="36"/>
      <c r="G21" s="36"/>
      <c r="H21" s="141"/>
      <c r="I21" s="141"/>
      <c r="J21" s="141"/>
      <c r="K21" s="141"/>
      <c r="L21" s="141"/>
      <c r="M21" s="141"/>
      <c r="N21" s="142"/>
      <c r="O21" s="141"/>
      <c r="P21" s="141"/>
      <c r="Q21" s="141"/>
      <c r="R21" s="141"/>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row>
    <row r="22">
      <c r="A22" s="34"/>
      <c r="B22" s="16"/>
      <c r="D22" s="36"/>
      <c r="E22" s="36"/>
      <c r="F22" s="36"/>
      <c r="G22" s="36"/>
      <c r="H22" s="141"/>
      <c r="I22" s="141"/>
      <c r="J22" s="141"/>
      <c r="K22" s="141"/>
      <c r="L22" s="141"/>
      <c r="M22" s="141"/>
      <c r="N22" s="142"/>
      <c r="O22" s="141"/>
      <c r="P22" s="141"/>
      <c r="Q22" s="141"/>
      <c r="R22" s="141"/>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row>
    <row r="23">
      <c r="A23" s="34"/>
      <c r="B23" s="16"/>
      <c r="D23" s="36"/>
      <c r="E23" s="36"/>
      <c r="F23" s="36"/>
      <c r="G23" s="36"/>
      <c r="H23" s="141"/>
      <c r="I23" s="141"/>
      <c r="J23" s="141"/>
      <c r="K23" s="141"/>
      <c r="L23" s="141"/>
      <c r="M23" s="141"/>
      <c r="N23" s="142"/>
      <c r="O23" s="141"/>
      <c r="P23" s="141"/>
      <c r="Q23" s="141"/>
      <c r="R23" s="141"/>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row>
    <row r="24">
      <c r="A24" s="34"/>
      <c r="B24" s="16"/>
      <c r="D24" s="36"/>
      <c r="E24" s="36"/>
      <c r="F24" s="36"/>
      <c r="G24" s="36"/>
      <c r="H24" s="141"/>
      <c r="I24" s="141"/>
      <c r="J24" s="141"/>
      <c r="K24" s="141"/>
      <c r="L24" s="141"/>
      <c r="M24" s="141"/>
      <c r="N24" s="142"/>
      <c r="O24" s="141"/>
      <c r="P24" s="141"/>
      <c r="Q24" s="141"/>
      <c r="R24" s="141"/>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row>
    <row r="25">
      <c r="A25" s="34"/>
      <c r="B25" s="16"/>
      <c r="C25" s="35" t="s">
        <v>49</v>
      </c>
      <c r="D25" s="36"/>
      <c r="E25" s="36"/>
      <c r="F25" s="36"/>
      <c r="G25" s="36"/>
      <c r="H25" s="141"/>
      <c r="I25" s="141">
        <f t="shared" ref="I25:J25" si="1">SUM(I6:I18)</f>
        <v>136635.6909</v>
      </c>
      <c r="J25" s="141">
        <f t="shared" si="1"/>
        <v>2021952.331</v>
      </c>
      <c r="K25" s="141"/>
      <c r="L25" s="141">
        <f>SUM(L6:L18)</f>
        <v>1883.257249</v>
      </c>
      <c r="M25" s="141"/>
      <c r="N25" s="142"/>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row>
    <row r="26">
      <c r="A26" s="139"/>
      <c r="B26" s="13"/>
      <c r="C26" s="13" t="s">
        <v>5</v>
      </c>
      <c r="D26" s="13" t="s">
        <v>6</v>
      </c>
      <c r="E26" s="13" t="s">
        <v>291</v>
      </c>
      <c r="F26" s="13" t="s">
        <v>8</v>
      </c>
      <c r="G26" s="13" t="s">
        <v>292</v>
      </c>
      <c r="H26" s="140"/>
      <c r="I26" s="140" t="s">
        <v>1</v>
      </c>
      <c r="J26" s="140" t="s">
        <v>12</v>
      </c>
      <c r="K26" s="140" t="s">
        <v>293</v>
      </c>
      <c r="L26" s="140" t="s">
        <v>3</v>
      </c>
      <c r="M26" s="140" t="s">
        <v>14</v>
      </c>
      <c r="N26" s="140" t="s">
        <v>15</v>
      </c>
      <c r="O26" s="140" t="s">
        <v>294</v>
      </c>
      <c r="P26" s="140" t="s">
        <v>295</v>
      </c>
      <c r="Q26" s="140" t="s">
        <v>296</v>
      </c>
      <c r="R26" s="140" t="s">
        <v>297</v>
      </c>
      <c r="S26" s="140" t="s">
        <v>298</v>
      </c>
      <c r="T26" s="140" t="s">
        <v>299</v>
      </c>
      <c r="U26" s="140" t="s">
        <v>300</v>
      </c>
      <c r="V26" s="140" t="s">
        <v>301</v>
      </c>
      <c r="W26" s="140" t="s">
        <v>302</v>
      </c>
      <c r="X26" s="140" t="s">
        <v>303</v>
      </c>
      <c r="Y26" s="140" t="s">
        <v>304</v>
      </c>
      <c r="Z26" s="140" t="s">
        <v>305</v>
      </c>
      <c r="AA26" s="140" t="s">
        <v>306</v>
      </c>
      <c r="AB26" s="140" t="s">
        <v>307</v>
      </c>
      <c r="AC26" s="140" t="s">
        <v>308</v>
      </c>
      <c r="AD26" s="140" t="s">
        <v>309</v>
      </c>
      <c r="AE26" s="140" t="s">
        <v>310</v>
      </c>
      <c r="AF26" s="140" t="s">
        <v>311</v>
      </c>
      <c r="AG26" s="140" t="s">
        <v>312</v>
      </c>
      <c r="AH26" s="140" t="s">
        <v>313</v>
      </c>
      <c r="AI26" s="140" t="s">
        <v>314</v>
      </c>
      <c r="AJ26" s="140" t="s">
        <v>315</v>
      </c>
      <c r="AK26" s="140" t="s">
        <v>316</v>
      </c>
      <c r="AL26" s="140" t="s">
        <v>317</v>
      </c>
      <c r="AM26" s="140" t="s">
        <v>318</v>
      </c>
      <c r="AN26" s="140" t="s">
        <v>319</v>
      </c>
      <c r="AO26" s="140" t="s">
        <v>320</v>
      </c>
      <c r="AP26" s="140" t="s">
        <v>321</v>
      </c>
      <c r="AQ26" s="140" t="s">
        <v>322</v>
      </c>
      <c r="AR26" s="140" t="s">
        <v>323</v>
      </c>
      <c r="AS26" s="140" t="s">
        <v>324</v>
      </c>
      <c r="AT26" s="140" t="s">
        <v>325</v>
      </c>
      <c r="AU26" s="140" t="s">
        <v>326</v>
      </c>
      <c r="AV26" s="140" t="s">
        <v>327</v>
      </c>
      <c r="AW26" s="140" t="s">
        <v>328</v>
      </c>
      <c r="AX26" s="140" t="s">
        <v>329</v>
      </c>
      <c r="AY26" s="140" t="s">
        <v>330</v>
      </c>
    </row>
    <row r="27">
      <c r="B27" s="16"/>
      <c r="C27" s="17" t="str">
        <f>'Economist OLD'!B22</f>
        <v>North America 0 CA</v>
      </c>
      <c r="D27" s="18" t="str">
        <f>'Master Plan 2025'!D22</f>
        <v> C0Level + Custom audience targeting companies 5,000+</v>
      </c>
      <c r="E27" s="18" t="str">
        <f>'Master Plan 2025'!E22</f>
        <v>Audience</v>
      </c>
      <c r="F27" s="18" t="str">
        <f>'Master Plan 2025'!F22</f>
        <v>ResponsiveBillboard</v>
      </c>
      <c r="G27" s="18" t="str">
        <f>'Master Plan 2025'!G22</f>
        <v>Economist_CA_Audience_Display_ResponsiveBillboard</v>
      </c>
      <c r="H27" s="135"/>
      <c r="I27" s="135">
        <f>'Master Plan 2025'!I22</f>
        <v>3599.791671</v>
      </c>
      <c r="J27" s="135">
        <f>'Master Plan 2025'!J22</f>
        <v>72465.40926</v>
      </c>
      <c r="K27" s="135">
        <f>'Master Plan 2025'!K22</f>
        <v>49.676</v>
      </c>
      <c r="L27" s="135">
        <f>'Master Plan 2025'!L22</f>
        <v>50.72578648</v>
      </c>
      <c r="M27" s="135">
        <f>'Master Plan 2025'!M22</f>
        <v>0.0007</v>
      </c>
      <c r="N27" s="135">
        <f>'Master Plan 2025'!N22</f>
        <v>0.75</v>
      </c>
      <c r="O27" s="135">
        <f>'Master Plan 2025'!O22</f>
        <v>64600</v>
      </c>
      <c r="P27" s="135">
        <f>'Master Plan 2025'!P22</f>
        <v>0</v>
      </c>
      <c r="Q27" s="135">
        <f>'Master Plan 2025'!Q22</f>
        <v>359.9009683</v>
      </c>
      <c r="R27" s="135">
        <f>'Master Plan 2025'!R22</f>
        <v>359.9009683</v>
      </c>
      <c r="S27" s="135">
        <f>'Master Plan 2025'!S22</f>
        <v>359.9009683</v>
      </c>
      <c r="T27" s="135">
        <f>'Master Plan 2025'!T22</f>
        <v>359.9009683</v>
      </c>
      <c r="U27" s="135">
        <f>'Master Plan 2025'!U22</f>
        <v>359.9009683</v>
      </c>
      <c r="V27" s="135">
        <f>'Master Plan 2025'!V22</f>
        <v>359.9009683</v>
      </c>
      <c r="W27" s="135">
        <f>'Master Plan 2025'!W22</f>
        <v>312.5613739</v>
      </c>
      <c r="X27" s="135">
        <f>'Master Plan 2025'!X22</f>
        <v>359.9009683</v>
      </c>
      <c r="Y27" s="135">
        <f>'Master Plan 2025'!Y22</f>
        <v>336.2311711</v>
      </c>
      <c r="Z27" s="135">
        <f>'Master Plan 2025'!Z22</f>
        <v>171.3814135</v>
      </c>
      <c r="AA27" s="135">
        <f>'Master Plan 2025'!AA22</f>
        <v>260.3109343</v>
      </c>
      <c r="AB27" s="135">
        <f>'Master Plan 2025'!AB22</f>
        <v>0</v>
      </c>
      <c r="AC27" s="135">
        <f>'Master Plan 2025'!AC22</f>
        <v>7244.96675</v>
      </c>
      <c r="AD27" s="135">
        <f>'Master Plan 2025'!AD22</f>
        <v>7244.96675</v>
      </c>
      <c r="AE27" s="135">
        <f>'Master Plan 2025'!AE22</f>
        <v>7244.96675</v>
      </c>
      <c r="AF27" s="135">
        <f>'Master Plan 2025'!AF22</f>
        <v>7244.96675</v>
      </c>
      <c r="AG27" s="135">
        <f>'Master Plan 2025'!AG22</f>
        <v>7244.96675</v>
      </c>
      <c r="AH27" s="135">
        <f>'Master Plan 2025'!AH22</f>
        <v>7244.96675</v>
      </c>
      <c r="AI27" s="135">
        <f>'Master Plan 2025'!AI22</f>
        <v>6291.999636</v>
      </c>
      <c r="AJ27" s="135">
        <f>'Master Plan 2025'!AJ22</f>
        <v>7244.96675</v>
      </c>
      <c r="AK27" s="135">
        <f>'Master Plan 2025'!AK22</f>
        <v>6768.483193</v>
      </c>
      <c r="AL27" s="135">
        <f>'Master Plan 2025'!AL22</f>
        <v>3449.984167</v>
      </c>
      <c r="AM27" s="135">
        <f>'Master Plan 2025'!AM22</f>
        <v>5240.175021</v>
      </c>
      <c r="AN27" s="135">
        <f>'Master Plan 2025'!AN22</f>
        <v>0</v>
      </c>
      <c r="AO27" s="135">
        <f>'Master Plan 2025'!AO22</f>
        <v>4.611435135</v>
      </c>
      <c r="AP27" s="135">
        <f>'Master Plan 2025'!AP22</f>
        <v>4.611435135</v>
      </c>
      <c r="AQ27" s="135">
        <f>'Master Plan 2025'!AQ22</f>
        <v>4.611435135</v>
      </c>
      <c r="AR27" s="135">
        <f>'Master Plan 2025'!AR22</f>
        <v>4.611435135</v>
      </c>
      <c r="AS27" s="135">
        <f>'Master Plan 2025'!AS22</f>
        <v>4.611435135</v>
      </c>
      <c r="AT27" s="135">
        <f>'Master Plan 2025'!AT22</f>
        <v>4.611435135</v>
      </c>
      <c r="AU27" s="135">
        <f>'Master Plan 2025'!AU22</f>
        <v>4.611435135</v>
      </c>
      <c r="AV27" s="135">
        <f>'Master Plan 2025'!AV22</f>
        <v>4.611435135</v>
      </c>
      <c r="AW27" s="135">
        <f>'Master Plan 2025'!AW22</f>
        <v>4.611435135</v>
      </c>
      <c r="AX27" s="135">
        <f>'Master Plan 2025'!AX22</f>
        <v>4.611435135</v>
      </c>
      <c r="AY27" s="135">
        <f>'Master Plan 2025'!AY22</f>
        <v>4.611435135</v>
      </c>
    </row>
    <row r="28">
      <c r="B28" s="16"/>
      <c r="D28" s="18" t="str">
        <f>'Master Plan 2025'!D23</f>
        <v> C0Level + Custom audience targeting companies 5,000+</v>
      </c>
      <c r="E28" s="18" t="str">
        <f>'Master Plan 2025'!E23</f>
        <v>Audience</v>
      </c>
      <c r="F28" s="18" t="str">
        <f>'Master Plan 2025'!F23</f>
        <v>300x600</v>
      </c>
      <c r="G28" s="18" t="str">
        <f>'Master Plan 2025'!G23</f>
        <v>Economist_CA_Audience_Display_300x600</v>
      </c>
      <c r="H28" s="135"/>
      <c r="I28" s="135">
        <f>'Master Plan 2025'!I23</f>
        <v>2560.828589</v>
      </c>
      <c r="J28" s="135">
        <f>'Master Plan 2025'!J23</f>
        <v>55336.08276</v>
      </c>
      <c r="K28" s="135">
        <f>'Master Plan 2025'!K23</f>
        <v>41.92</v>
      </c>
      <c r="L28" s="135">
        <f>'Master Plan 2025'!L23</f>
        <v>27.66804138</v>
      </c>
      <c r="M28" s="135">
        <f>'Master Plan 2025'!M23</f>
        <v>0.0005</v>
      </c>
      <c r="N28" s="135">
        <f>'Master Plan 2025'!N23</f>
        <v>0.75</v>
      </c>
      <c r="O28" s="135">
        <f>'Master Plan 2025'!O23</f>
        <v>64600</v>
      </c>
      <c r="P28" s="135">
        <f>'Master Plan 2025'!P23</f>
        <v>241.14</v>
      </c>
      <c r="Q28" s="135">
        <f>'Master Plan 2025'!Q23</f>
        <v>231.918468</v>
      </c>
      <c r="R28" s="135">
        <f>'Master Plan 2025'!R23</f>
        <v>231.918468</v>
      </c>
      <c r="S28" s="135">
        <f>'Master Plan 2025'!S23</f>
        <v>231.918468</v>
      </c>
      <c r="T28" s="135">
        <f>'Master Plan 2025'!T23</f>
        <v>231.918468</v>
      </c>
      <c r="U28" s="135">
        <f>'Master Plan 2025'!U23</f>
        <v>231.918468</v>
      </c>
      <c r="V28" s="135">
        <f>'Master Plan 2025'!V23</f>
        <v>231.918468</v>
      </c>
      <c r="W28" s="135">
        <f>'Master Plan 2025'!W23</f>
        <v>201.4130591</v>
      </c>
      <c r="X28" s="135">
        <f>'Master Plan 2025'!X23</f>
        <v>231.918468</v>
      </c>
      <c r="Y28" s="135">
        <f>'Master Plan 2025'!Y23</f>
        <v>216.6657635</v>
      </c>
      <c r="Z28" s="135">
        <f>'Master Plan 2025'!Z23</f>
        <v>110.4373657</v>
      </c>
      <c r="AA28" s="135">
        <f>'Master Plan 2025'!AA23</f>
        <v>167.743125</v>
      </c>
      <c r="AB28" s="135">
        <f>'Master Plan 2025'!AB23</f>
        <v>5752</v>
      </c>
      <c r="AC28" s="135">
        <f>'Master Plan 2025'!AC23</f>
        <v>5532.406202</v>
      </c>
      <c r="AD28" s="135">
        <f>'Master Plan 2025'!AD23</f>
        <v>5532.406202</v>
      </c>
      <c r="AE28" s="135">
        <f>'Master Plan 2025'!AE23</f>
        <v>5532.406202</v>
      </c>
      <c r="AF28" s="135">
        <f>'Master Plan 2025'!AF23</f>
        <v>5532.406202</v>
      </c>
      <c r="AG28" s="135">
        <f>'Master Plan 2025'!AG23</f>
        <v>5532.406202</v>
      </c>
      <c r="AH28" s="135">
        <f>'Master Plan 2025'!AH23</f>
        <v>5532.406202</v>
      </c>
      <c r="AI28" s="135">
        <f>'Master Plan 2025'!AI23</f>
        <v>4804.700837</v>
      </c>
      <c r="AJ28" s="135">
        <f>'Master Plan 2025'!AJ23</f>
        <v>5532.406202</v>
      </c>
      <c r="AK28" s="135">
        <f>'Master Plan 2025'!AK23</f>
        <v>5168.55352</v>
      </c>
      <c r="AL28" s="135">
        <f>'Master Plan 2025'!AL23</f>
        <v>2634.479144</v>
      </c>
      <c r="AM28" s="135">
        <f>'Master Plan 2025'!AM23</f>
        <v>4001.505844</v>
      </c>
      <c r="AN28" s="135">
        <f>'Master Plan 2025'!AN23</f>
        <v>3</v>
      </c>
      <c r="AO28" s="135">
        <f>'Master Plan 2025'!AO23</f>
        <v>2.515276489</v>
      </c>
      <c r="AP28" s="135">
        <f>'Master Plan 2025'!AP23</f>
        <v>2.515276489</v>
      </c>
      <c r="AQ28" s="135">
        <f>'Master Plan 2025'!AQ23</f>
        <v>2.515276489</v>
      </c>
      <c r="AR28" s="135">
        <f>'Master Plan 2025'!AR23</f>
        <v>2.515276489</v>
      </c>
      <c r="AS28" s="135">
        <f>'Master Plan 2025'!AS23</f>
        <v>2.515276489</v>
      </c>
      <c r="AT28" s="135">
        <f>'Master Plan 2025'!AT23</f>
        <v>2.515276489</v>
      </c>
      <c r="AU28" s="135">
        <f>'Master Plan 2025'!AU23</f>
        <v>2.515276489</v>
      </c>
      <c r="AV28" s="135">
        <f>'Master Plan 2025'!AV23</f>
        <v>2.515276489</v>
      </c>
      <c r="AW28" s="135">
        <f>'Master Plan 2025'!AW23</f>
        <v>2.515276489</v>
      </c>
      <c r="AX28" s="135">
        <f>'Master Plan 2025'!AX23</f>
        <v>2.515276489</v>
      </c>
      <c r="AY28" s="135">
        <f>'Master Plan 2025'!AY23</f>
        <v>2.515276489</v>
      </c>
    </row>
    <row r="29">
      <c r="B29" s="16"/>
      <c r="D29" s="18" t="str">
        <f>'Master Plan 2025'!D24</f>
        <v> C0Level + Custom audience targeting companies 5,000+</v>
      </c>
      <c r="E29" s="18" t="str">
        <f>'Master Plan 2025'!E24</f>
        <v>Audience</v>
      </c>
      <c r="F29" s="18" t="str">
        <f>'Master Plan 2025'!F24</f>
        <v>Interscroller</v>
      </c>
      <c r="G29" s="18" t="str">
        <f>'Master Plan 2025'!G24</f>
        <v>Economist_CA_Audience_Display_Interscroller</v>
      </c>
      <c r="H29" s="135"/>
      <c r="I29" s="135">
        <f>'Master Plan 2025'!I24</f>
        <v>3839.374263</v>
      </c>
      <c r="J29" s="135">
        <f>'Master Plan 2025'!J24</f>
        <v>88303.77535</v>
      </c>
      <c r="K29" s="135">
        <f>'Master Plan 2025'!K24</f>
        <v>41.92</v>
      </c>
      <c r="L29" s="135">
        <f>'Master Plan 2025'!L24</f>
        <v>264.9113261</v>
      </c>
      <c r="M29" s="135">
        <f>'Master Plan 2025'!M24</f>
        <v>0.003</v>
      </c>
      <c r="N29" s="135">
        <f>'Master Plan 2025'!N24</f>
        <v>0.75</v>
      </c>
      <c r="O29" s="135">
        <f>'Master Plan 2025'!O24</f>
        <v>64600</v>
      </c>
      <c r="P29" s="135">
        <f>'Master Plan 2025'!P24</f>
        <v>137.68</v>
      </c>
      <c r="Q29" s="135">
        <f>'Master Plan 2025'!Q24</f>
        <v>370.0890138</v>
      </c>
      <c r="R29" s="135">
        <f>'Master Plan 2025'!R24</f>
        <v>370.0890138</v>
      </c>
      <c r="S29" s="135">
        <f>'Master Plan 2025'!S24</f>
        <v>370.0890138</v>
      </c>
      <c r="T29" s="135">
        <f>'Master Plan 2025'!T24</f>
        <v>370.0890138</v>
      </c>
      <c r="U29" s="135">
        <f>'Master Plan 2025'!U24</f>
        <v>370.0890138</v>
      </c>
      <c r="V29" s="135">
        <f>'Master Plan 2025'!V24</f>
        <v>370.0890138</v>
      </c>
      <c r="W29" s="135">
        <f>'Master Plan 2025'!W24</f>
        <v>321.4093343</v>
      </c>
      <c r="X29" s="135">
        <f>'Master Plan 2025'!X24</f>
        <v>370.0890138</v>
      </c>
      <c r="Y29" s="135">
        <f>'Master Plan 2025'!Y24</f>
        <v>345.7491741</v>
      </c>
      <c r="Z29" s="135">
        <f>'Master Plan 2025'!Z24</f>
        <v>176.2328637</v>
      </c>
      <c r="AA29" s="135">
        <f>'Master Plan 2025'!AA24</f>
        <v>267.6797938</v>
      </c>
      <c r="AB29" s="135">
        <f>'Master Plan 2025'!AB24</f>
        <v>3284</v>
      </c>
      <c r="AC29" s="135">
        <f>'Master Plan 2025'!AC24</f>
        <v>8828.4593</v>
      </c>
      <c r="AD29" s="135">
        <f>'Master Plan 2025'!AD24</f>
        <v>8828.4593</v>
      </c>
      <c r="AE29" s="135">
        <f>'Master Plan 2025'!AE24</f>
        <v>8828.4593</v>
      </c>
      <c r="AF29" s="135">
        <f>'Master Plan 2025'!AF24</f>
        <v>8828.4593</v>
      </c>
      <c r="AG29" s="135">
        <f>'Master Plan 2025'!AG24</f>
        <v>8828.4593</v>
      </c>
      <c r="AH29" s="135">
        <f>'Master Plan 2025'!AH24</f>
        <v>8828.4593</v>
      </c>
      <c r="AI29" s="135">
        <f>'Master Plan 2025'!AI24</f>
        <v>7667.207403</v>
      </c>
      <c r="AJ29" s="135">
        <f>'Master Plan 2025'!AJ24</f>
        <v>8828.4593</v>
      </c>
      <c r="AK29" s="135">
        <f>'Master Plan 2025'!AK24</f>
        <v>8247.833351</v>
      </c>
      <c r="AL29" s="135">
        <f>'Master Plan 2025'!AL24</f>
        <v>4204.028238</v>
      </c>
      <c r="AM29" s="135">
        <f>'Master Plan 2025'!AM24</f>
        <v>6385.491265</v>
      </c>
      <c r="AN29" s="135">
        <f>'Master Plan 2025'!AN24</f>
        <v>10</v>
      </c>
      <c r="AO29" s="135">
        <f>'Master Plan 2025'!AO24</f>
        <v>24.08284782</v>
      </c>
      <c r="AP29" s="135">
        <f>'Master Plan 2025'!AP24</f>
        <v>24.08284782</v>
      </c>
      <c r="AQ29" s="135">
        <f>'Master Plan 2025'!AQ24</f>
        <v>24.08284782</v>
      </c>
      <c r="AR29" s="135">
        <f>'Master Plan 2025'!AR24</f>
        <v>24.08284782</v>
      </c>
      <c r="AS29" s="135">
        <f>'Master Plan 2025'!AS24</f>
        <v>24.08284782</v>
      </c>
      <c r="AT29" s="135">
        <f>'Master Plan 2025'!AT24</f>
        <v>24.08284782</v>
      </c>
      <c r="AU29" s="135">
        <f>'Master Plan 2025'!AU24</f>
        <v>24.08284782</v>
      </c>
      <c r="AV29" s="135">
        <f>'Master Plan 2025'!AV24</f>
        <v>24.08284782</v>
      </c>
      <c r="AW29" s="135">
        <f>'Master Plan 2025'!AW24</f>
        <v>24.08284782</v>
      </c>
      <c r="AX29" s="135">
        <f>'Master Plan 2025'!AX24</f>
        <v>24.08284782</v>
      </c>
      <c r="AY29" s="135">
        <f>'Master Plan 2025'!AY24</f>
        <v>24.08284782</v>
      </c>
    </row>
    <row r="30">
      <c r="B30" s="16"/>
      <c r="D30" s="18" t="str">
        <f>'Master Plan 2025'!D25</f>
        <v>C0Level + ESG articles and content</v>
      </c>
      <c r="E30" s="18" t="str">
        <f>'Master Plan 2025'!E25</f>
        <v>Audience+Contextual</v>
      </c>
      <c r="F30" s="18" t="str">
        <f>'Master Plan 2025'!F25</f>
        <v>ResponsiveBillboard</v>
      </c>
      <c r="G30" s="18" t="str">
        <f>'Master Plan 2025'!G25</f>
        <v>Economist_CA_Audience+Contextual_Display_ResponsiveBillboard</v>
      </c>
      <c r="H30" s="135"/>
      <c r="I30" s="135">
        <f>'Master Plan 2025'!I25</f>
        <v>1885.420163</v>
      </c>
      <c r="J30" s="135">
        <f>'Master Plan 2025'!J25</f>
        <v>42512.2923</v>
      </c>
      <c r="K30" s="135">
        <f>'Master Plan 2025'!K25</f>
        <v>44.35</v>
      </c>
      <c r="L30" s="135">
        <f>'Master Plan 2025'!L25</f>
        <v>29.75860461</v>
      </c>
      <c r="M30" s="135">
        <f>'Master Plan 2025'!M25</f>
        <v>0.0007</v>
      </c>
      <c r="N30" s="135">
        <f>'Master Plan 2025'!N25</f>
        <v>0.75</v>
      </c>
      <c r="O30" s="135">
        <f>'Master Plan 2025'!O25</f>
        <v>402000</v>
      </c>
      <c r="P30" s="135">
        <f>'Master Plan 2025'!P25</f>
        <v>0</v>
      </c>
      <c r="Q30" s="135">
        <f>'Master Plan 2025'!Q25</f>
        <v>188.5010591</v>
      </c>
      <c r="R30" s="135">
        <f>'Master Plan 2025'!R25</f>
        <v>188.5010591</v>
      </c>
      <c r="S30" s="135">
        <f>'Master Plan 2025'!S25</f>
        <v>188.5010591</v>
      </c>
      <c r="T30" s="135">
        <f>'Master Plan 2025'!T25</f>
        <v>188.5010591</v>
      </c>
      <c r="U30" s="135">
        <f>'Master Plan 2025'!U25</f>
        <v>188.5010591</v>
      </c>
      <c r="V30" s="135">
        <f>'Master Plan 2025'!V25</f>
        <v>188.5010591</v>
      </c>
      <c r="W30" s="135">
        <f>'Master Plan 2025'!W25</f>
        <v>163.7065615</v>
      </c>
      <c r="X30" s="135">
        <f>'Master Plan 2025'!X25</f>
        <v>188.5010591</v>
      </c>
      <c r="Y30" s="135">
        <f>'Master Plan 2025'!Y25</f>
        <v>176.1038103</v>
      </c>
      <c r="Z30" s="135">
        <f>'Master Plan 2025'!Z25</f>
        <v>89.76240908</v>
      </c>
      <c r="AA30" s="135">
        <f>'Master Plan 2025'!AA25</f>
        <v>136.3399689</v>
      </c>
      <c r="AB30" s="135">
        <f>'Master Plan 2025'!AB25</f>
        <v>0</v>
      </c>
      <c r="AC30" s="135">
        <f>'Master Plan 2025'!AC25</f>
        <v>4250.305729</v>
      </c>
      <c r="AD30" s="135">
        <f>'Master Plan 2025'!AD25</f>
        <v>4250.305729</v>
      </c>
      <c r="AE30" s="135">
        <f>'Master Plan 2025'!AE25</f>
        <v>4250.305729</v>
      </c>
      <c r="AF30" s="135">
        <f>'Master Plan 2025'!AF25</f>
        <v>4250.305729</v>
      </c>
      <c r="AG30" s="135">
        <f>'Master Plan 2025'!AG25</f>
        <v>4250.305729</v>
      </c>
      <c r="AH30" s="135">
        <f>'Master Plan 2025'!AH25</f>
        <v>4250.305729</v>
      </c>
      <c r="AI30" s="135">
        <f>'Master Plan 2025'!AI25</f>
        <v>3691.241523</v>
      </c>
      <c r="AJ30" s="135">
        <f>'Master Plan 2025'!AJ25</f>
        <v>4250.305729</v>
      </c>
      <c r="AK30" s="135">
        <f>'Master Plan 2025'!AK25</f>
        <v>3970.773626</v>
      </c>
      <c r="AL30" s="135">
        <f>'Master Plan 2025'!AL25</f>
        <v>2023.955109</v>
      </c>
      <c r="AM30" s="135">
        <f>'Master Plan 2025'!AM25</f>
        <v>3074.181936</v>
      </c>
      <c r="AN30" s="135">
        <f>'Master Plan 2025'!AN25</f>
        <v>0</v>
      </c>
      <c r="AO30" s="135">
        <f>'Master Plan 2025'!AO25</f>
        <v>0.00005833333333</v>
      </c>
      <c r="AP30" s="135">
        <f>'Master Plan 2025'!AP25</f>
        <v>0.00005833333333</v>
      </c>
      <c r="AQ30" s="135">
        <f>'Master Plan 2025'!AQ25</f>
        <v>0.00005833333333</v>
      </c>
      <c r="AR30" s="135">
        <f>'Master Plan 2025'!AR25</f>
        <v>0.00005833333333</v>
      </c>
      <c r="AS30" s="135">
        <f>'Master Plan 2025'!AS25</f>
        <v>0.00005833333333</v>
      </c>
      <c r="AT30" s="135">
        <f>'Master Plan 2025'!AT25</f>
        <v>0.00005833333333</v>
      </c>
      <c r="AU30" s="135">
        <f>'Master Plan 2025'!AU25</f>
        <v>0.00005833333333</v>
      </c>
      <c r="AV30" s="135">
        <f>'Master Plan 2025'!AV25</f>
        <v>0.00005833333333</v>
      </c>
      <c r="AW30" s="135">
        <f>'Master Plan 2025'!AW25</f>
        <v>0.00005833333333</v>
      </c>
      <c r="AX30" s="135">
        <f>'Master Plan 2025'!AX25</f>
        <v>0.00005833333333</v>
      </c>
      <c r="AY30" s="135">
        <f>'Master Plan 2025'!AY25</f>
        <v>0.00005833333333</v>
      </c>
    </row>
    <row r="31">
      <c r="B31" s="16"/>
      <c r="D31" s="18" t="str">
        <f>'Master Plan 2025'!D26</f>
        <v>C0Level + ESG articles and content</v>
      </c>
      <c r="E31" s="18" t="str">
        <f>'Master Plan 2025'!E26</f>
        <v>Audience+Contextual</v>
      </c>
      <c r="F31" s="18" t="str">
        <f>'Master Plan 2025'!F26</f>
        <v>300x600</v>
      </c>
      <c r="G31" s="18" t="str">
        <f>'Master Plan 2025'!G26</f>
        <v>Economist_CA_Audience+Contextual_Display_300x600</v>
      </c>
      <c r="H31" s="135"/>
      <c r="I31" s="135">
        <f>'Master Plan 2025'!I26</f>
        <v>850.0035747</v>
      </c>
      <c r="J31" s="135">
        <f>'Master Plan 2025'!J26</f>
        <v>19523.84102</v>
      </c>
      <c r="K31" s="135">
        <f>'Master Plan 2025'!K26</f>
        <v>37.9</v>
      </c>
      <c r="L31" s="135">
        <f>'Master Plan 2025'!L26</f>
        <v>9.761920511</v>
      </c>
      <c r="M31" s="135">
        <f>'Master Plan 2025'!M26</f>
        <v>0.0005</v>
      </c>
      <c r="N31" s="135">
        <f>'Master Plan 2025'!N26</f>
        <v>0.75</v>
      </c>
      <c r="O31" s="135">
        <f>'Master Plan 2025'!O26</f>
        <v>402000</v>
      </c>
      <c r="P31" s="135">
        <f>'Master Plan 2025'!P26</f>
        <v>110.05</v>
      </c>
      <c r="Q31" s="135">
        <f>'Master Plan 2025'!Q26</f>
        <v>73.97928335</v>
      </c>
      <c r="R31" s="135">
        <f>'Master Plan 2025'!R26</f>
        <v>73.97928335</v>
      </c>
      <c r="S31" s="135">
        <f>'Master Plan 2025'!S26</f>
        <v>73.97928335</v>
      </c>
      <c r="T31" s="135">
        <f>'Master Plan 2025'!T26</f>
        <v>73.97928335</v>
      </c>
      <c r="U31" s="135">
        <f>'Master Plan 2025'!U26</f>
        <v>73.97928335</v>
      </c>
      <c r="V31" s="135">
        <f>'Master Plan 2025'!V26</f>
        <v>73.97928335</v>
      </c>
      <c r="W31" s="135">
        <f>'Master Plan 2025'!W26</f>
        <v>64.2484141</v>
      </c>
      <c r="X31" s="135">
        <f>'Master Plan 2025'!X26</f>
        <v>73.97928335</v>
      </c>
      <c r="Y31" s="135">
        <f>'Master Plan 2025'!Y26</f>
        <v>69.11384873</v>
      </c>
      <c r="Z31" s="135">
        <f>'Master Plan 2025'!Z26</f>
        <v>35.22823017</v>
      </c>
      <c r="AA31" s="135">
        <f>'Master Plan 2025'!AA26</f>
        <v>53.50809825</v>
      </c>
      <c r="AB31" s="135">
        <f>'Master Plan 2025'!AB26</f>
        <v>2904</v>
      </c>
      <c r="AC31" s="135">
        <f>'Master Plan 2025'!AC26</f>
        <v>1951.959983</v>
      </c>
      <c r="AD31" s="135">
        <f>'Master Plan 2025'!AD26</f>
        <v>1951.959983</v>
      </c>
      <c r="AE31" s="135">
        <f>'Master Plan 2025'!AE26</f>
        <v>1951.959983</v>
      </c>
      <c r="AF31" s="135">
        <f>'Master Plan 2025'!AF26</f>
        <v>1951.959983</v>
      </c>
      <c r="AG31" s="135">
        <f>'Master Plan 2025'!AG26</f>
        <v>1951.959983</v>
      </c>
      <c r="AH31" s="135">
        <f>'Master Plan 2025'!AH26</f>
        <v>1951.959983</v>
      </c>
      <c r="AI31" s="135">
        <f>'Master Plan 2025'!AI26</f>
        <v>1695.208815</v>
      </c>
      <c r="AJ31" s="135">
        <f>'Master Plan 2025'!AJ26</f>
        <v>1951.959983</v>
      </c>
      <c r="AK31" s="135">
        <f>'Master Plan 2025'!AK26</f>
        <v>1823.584399</v>
      </c>
      <c r="AL31" s="135">
        <f>'Master Plan 2025'!AL26</f>
        <v>929.5047538</v>
      </c>
      <c r="AM31" s="135">
        <f>'Master Plan 2025'!AM26</f>
        <v>1411.823173</v>
      </c>
      <c r="AN31" s="135">
        <f>'Master Plan 2025'!AN26</f>
        <v>1</v>
      </c>
      <c r="AO31" s="135">
        <f>'Master Plan 2025'!AO26</f>
        <v>0.8874473192</v>
      </c>
      <c r="AP31" s="135">
        <f>'Master Plan 2025'!AP26</f>
        <v>0.8874473192</v>
      </c>
      <c r="AQ31" s="135">
        <f>'Master Plan 2025'!AQ26</f>
        <v>0.8874473192</v>
      </c>
      <c r="AR31" s="135">
        <f>'Master Plan 2025'!AR26</f>
        <v>0.8874473192</v>
      </c>
      <c r="AS31" s="135">
        <f>'Master Plan 2025'!AS26</f>
        <v>0.8874473192</v>
      </c>
      <c r="AT31" s="135">
        <f>'Master Plan 2025'!AT26</f>
        <v>0.8874473192</v>
      </c>
      <c r="AU31" s="135">
        <f>'Master Plan 2025'!AU26</f>
        <v>0.8874473192</v>
      </c>
      <c r="AV31" s="135">
        <f>'Master Plan 2025'!AV26</f>
        <v>0.8874473192</v>
      </c>
      <c r="AW31" s="135">
        <f>'Master Plan 2025'!AW26</f>
        <v>0.8874473192</v>
      </c>
      <c r="AX31" s="135">
        <f>'Master Plan 2025'!AX26</f>
        <v>0.8874473192</v>
      </c>
      <c r="AY31" s="135">
        <f>'Master Plan 2025'!AY26</f>
        <v>0.8874473192</v>
      </c>
    </row>
    <row r="32">
      <c r="B32" s="16"/>
      <c r="D32" s="18" t="str">
        <f>'Master Plan 2025'!D27</f>
        <v>C0Level + ESG articles and content</v>
      </c>
      <c r="E32" s="18" t="str">
        <f>'Master Plan 2025'!E27</f>
        <v>Audience+Contextual</v>
      </c>
      <c r="F32" s="18" t="str">
        <f>'Master Plan 2025'!F27</f>
        <v>Interscroller</v>
      </c>
      <c r="G32" s="18" t="str">
        <f>'Master Plan 2025'!G27</f>
        <v>Economist_CA_Audience+Contextual_Display_Interscroller</v>
      </c>
      <c r="H32" s="135"/>
      <c r="I32" s="135">
        <f>'Master Plan 2025'!I27</f>
        <v>1885.416805</v>
      </c>
      <c r="J32" s="135">
        <f>'Master Plan 2025'!J27</f>
        <v>45062.71252</v>
      </c>
      <c r="K32" s="135">
        <f>'Master Plan 2025'!K27</f>
        <v>37.9</v>
      </c>
      <c r="L32" s="135">
        <f>'Master Plan 2025'!L27</f>
        <v>135.1881376</v>
      </c>
      <c r="M32" s="135">
        <f>'Master Plan 2025'!M27</f>
        <v>0.003</v>
      </c>
      <c r="N32" s="135">
        <f>'Master Plan 2025'!N27</f>
        <v>0.75</v>
      </c>
      <c r="O32" s="135">
        <f>'Master Plan 2025'!O27</f>
        <v>402000</v>
      </c>
      <c r="P32" s="135">
        <f>'Master Plan 2025'!P27</f>
        <v>177.54</v>
      </c>
      <c r="Q32" s="135">
        <f>'Master Plan 2025'!Q27</f>
        <v>170.75058</v>
      </c>
      <c r="R32" s="135">
        <f>'Master Plan 2025'!R27</f>
        <v>170.75058</v>
      </c>
      <c r="S32" s="135">
        <f>'Master Plan 2025'!S27</f>
        <v>170.75058</v>
      </c>
      <c r="T32" s="135">
        <f>'Master Plan 2025'!T27</f>
        <v>170.75058</v>
      </c>
      <c r="U32" s="135">
        <f>'Master Plan 2025'!U27</f>
        <v>170.75058</v>
      </c>
      <c r="V32" s="135">
        <f>'Master Plan 2025'!V27</f>
        <v>170.75058</v>
      </c>
      <c r="W32" s="135">
        <f>'Master Plan 2025'!W27</f>
        <v>148.2908927</v>
      </c>
      <c r="X32" s="135">
        <f>'Master Plan 2025'!X27</f>
        <v>170.75058</v>
      </c>
      <c r="Y32" s="135">
        <f>'Master Plan 2025'!Y27</f>
        <v>159.5207364</v>
      </c>
      <c r="Z32" s="135">
        <f>'Master Plan 2025'!Z27</f>
        <v>81.30980001</v>
      </c>
      <c r="AA32" s="135">
        <f>'Master Plan 2025'!AA27</f>
        <v>123.5013155</v>
      </c>
      <c r="AB32" s="135">
        <f>'Master Plan 2025'!AB27</f>
        <v>4685</v>
      </c>
      <c r="AC32" s="135">
        <f>'Master Plan 2025'!AC27</f>
        <v>4505.292349</v>
      </c>
      <c r="AD32" s="135">
        <f>'Master Plan 2025'!AD27</f>
        <v>4505.292349</v>
      </c>
      <c r="AE32" s="135">
        <f>'Master Plan 2025'!AE27</f>
        <v>4505.292349</v>
      </c>
      <c r="AF32" s="135">
        <f>'Master Plan 2025'!AF27</f>
        <v>4505.292349</v>
      </c>
      <c r="AG32" s="135">
        <f>'Master Plan 2025'!AG27</f>
        <v>4505.292349</v>
      </c>
      <c r="AH32" s="135">
        <f>'Master Plan 2025'!AH27</f>
        <v>4505.292349</v>
      </c>
      <c r="AI32" s="135">
        <f>'Master Plan 2025'!AI27</f>
        <v>3912.688463</v>
      </c>
      <c r="AJ32" s="135">
        <f>'Master Plan 2025'!AJ27</f>
        <v>4505.292349</v>
      </c>
      <c r="AK32" s="135">
        <f>'Master Plan 2025'!AK27</f>
        <v>4208.990406</v>
      </c>
      <c r="AL32" s="135">
        <f>'Master Plan 2025'!AL27</f>
        <v>2145.377309</v>
      </c>
      <c r="AM32" s="135">
        <f>'Master Plan 2025'!AM27</f>
        <v>3258.609907</v>
      </c>
      <c r="AN32" s="135">
        <f>'Master Plan 2025'!AN27</f>
        <v>14</v>
      </c>
      <c r="AO32" s="135">
        <f>'Master Plan 2025'!AO27</f>
        <v>12.28983069</v>
      </c>
      <c r="AP32" s="135">
        <f>'Master Plan 2025'!AP27</f>
        <v>12.28983069</v>
      </c>
      <c r="AQ32" s="135">
        <f>'Master Plan 2025'!AQ27</f>
        <v>12.28983069</v>
      </c>
      <c r="AR32" s="135">
        <f>'Master Plan 2025'!AR27</f>
        <v>12.28983069</v>
      </c>
      <c r="AS32" s="135">
        <f>'Master Plan 2025'!AS27</f>
        <v>12.28983069</v>
      </c>
      <c r="AT32" s="135">
        <f>'Master Plan 2025'!AT27</f>
        <v>12.28983069</v>
      </c>
      <c r="AU32" s="135">
        <f>'Master Plan 2025'!AU27</f>
        <v>12.28983069</v>
      </c>
      <c r="AV32" s="135">
        <f>'Master Plan 2025'!AV27</f>
        <v>12.28983069</v>
      </c>
      <c r="AW32" s="135">
        <f>'Master Plan 2025'!AW27</f>
        <v>12.28983069</v>
      </c>
      <c r="AX32" s="135">
        <f>'Master Plan 2025'!AX27</f>
        <v>12.28983069</v>
      </c>
      <c r="AY32" s="135">
        <f>'Master Plan 2025'!AY27</f>
        <v>12.28983069</v>
      </c>
    </row>
    <row r="33">
      <c r="B33" s="16"/>
      <c r="D33" s="18" t="str">
        <f>'Master Plan 2025'!D28</f>
        <v>Economist Subscribers</v>
      </c>
      <c r="E33" s="18" t="str">
        <f>'Master Plan 2025'!E28</f>
        <v>Subscribers</v>
      </c>
      <c r="F33" s="18" t="str">
        <f>'Master Plan 2025'!F28</f>
        <v>ResponsiveBillboard</v>
      </c>
      <c r="G33" s="18" t="str">
        <f>'Master Plan 2025'!G28</f>
        <v>Economist_CA_Subscribers_Display_ResponsiveBillboard</v>
      </c>
      <c r="H33" s="135"/>
      <c r="I33" s="135">
        <f>'Master Plan 2025'!I28</f>
        <v>5976.434953</v>
      </c>
      <c r="J33" s="135">
        <f>'Master Plan 2025'!J28</f>
        <v>120308.2968</v>
      </c>
      <c r="K33" s="135">
        <f>'Master Plan 2025'!K28</f>
        <v>49.676</v>
      </c>
      <c r="L33" s="135">
        <f>'Master Plan 2025'!L28</f>
        <v>84.21580778</v>
      </c>
      <c r="M33" s="135">
        <f>'Master Plan 2025'!M28</f>
        <v>0.0007</v>
      </c>
      <c r="N33" s="135">
        <f>'Master Plan 2025'!N28</f>
        <v>0.75</v>
      </c>
      <c r="O33" s="135">
        <f>'Master Plan 2025'!O28</f>
        <v>48000</v>
      </c>
      <c r="P33" s="135">
        <f>'Master Plan 2025'!P28</f>
        <v>0</v>
      </c>
      <c r="Q33" s="135">
        <f>'Master Plan 2025'!Q28</f>
        <v>597.5136683</v>
      </c>
      <c r="R33" s="135">
        <f>'Master Plan 2025'!R28</f>
        <v>597.5136683</v>
      </c>
      <c r="S33" s="135">
        <f>'Master Plan 2025'!S28</f>
        <v>597.5136683</v>
      </c>
      <c r="T33" s="135">
        <f>'Master Plan 2025'!T28</f>
        <v>597.5136683</v>
      </c>
      <c r="U33" s="135">
        <f>'Master Plan 2025'!U28</f>
        <v>597.5136683</v>
      </c>
      <c r="V33" s="135">
        <f>'Master Plan 2025'!V28</f>
        <v>597.5136683</v>
      </c>
      <c r="W33" s="135">
        <f>'Master Plan 2025'!W28</f>
        <v>518.9196739</v>
      </c>
      <c r="X33" s="135">
        <f>'Master Plan 2025'!X28</f>
        <v>597.5136683</v>
      </c>
      <c r="Y33" s="135">
        <f>'Master Plan 2025'!Y28</f>
        <v>558.2166711</v>
      </c>
      <c r="Z33" s="135">
        <f>'Master Plan 2025'!Z28</f>
        <v>284.5303183</v>
      </c>
      <c r="AA33" s="135">
        <f>'Master Plan 2025'!AA28</f>
        <v>432.1726114</v>
      </c>
      <c r="AB33" s="135">
        <f>'Master Plan 2025'!AB28</f>
        <v>0</v>
      </c>
      <c r="AC33" s="135">
        <f>'Master Plan 2025'!AC28</f>
        <v>12028.21621</v>
      </c>
      <c r="AD33" s="135">
        <f>'Master Plan 2025'!AD28</f>
        <v>12028.21621</v>
      </c>
      <c r="AE33" s="135">
        <f>'Master Plan 2025'!AE28</f>
        <v>12028.21621</v>
      </c>
      <c r="AF33" s="135">
        <f>'Master Plan 2025'!AF28</f>
        <v>12028.21621</v>
      </c>
      <c r="AG33" s="135">
        <f>'Master Plan 2025'!AG28</f>
        <v>12028.21621</v>
      </c>
      <c r="AH33" s="135">
        <f>'Master Plan 2025'!AH28</f>
        <v>12028.21621</v>
      </c>
      <c r="AI33" s="135">
        <f>'Master Plan 2025'!AI28</f>
        <v>10446.0841</v>
      </c>
      <c r="AJ33" s="135">
        <f>'Master Plan 2025'!AJ28</f>
        <v>12028.21621</v>
      </c>
      <c r="AK33" s="135">
        <f>'Master Plan 2025'!AK28</f>
        <v>11237.15016</v>
      </c>
      <c r="AL33" s="135">
        <f>'Master Plan 2025'!AL28</f>
        <v>5727.722004</v>
      </c>
      <c r="AM33" s="135">
        <f>'Master Plan 2025'!AM28</f>
        <v>8699.827107</v>
      </c>
      <c r="AN33" s="135">
        <f>'Master Plan 2025'!AN28</f>
        <v>0</v>
      </c>
      <c r="AO33" s="135">
        <f>'Master Plan 2025'!AO28</f>
        <v>7.655982525</v>
      </c>
      <c r="AP33" s="135">
        <f>'Master Plan 2025'!AP28</f>
        <v>7.655982525</v>
      </c>
      <c r="AQ33" s="135">
        <f>'Master Plan 2025'!AQ28</f>
        <v>7.655982525</v>
      </c>
      <c r="AR33" s="135">
        <f>'Master Plan 2025'!AR28</f>
        <v>7.655982525</v>
      </c>
      <c r="AS33" s="135">
        <f>'Master Plan 2025'!AS28</f>
        <v>7.655982525</v>
      </c>
      <c r="AT33" s="135">
        <f>'Master Plan 2025'!AT28</f>
        <v>7.655982525</v>
      </c>
      <c r="AU33" s="135">
        <f>'Master Plan 2025'!AU28</f>
        <v>7.655982525</v>
      </c>
      <c r="AV33" s="135">
        <f>'Master Plan 2025'!AV28</f>
        <v>7.655982525</v>
      </c>
      <c r="AW33" s="135">
        <f>'Master Plan 2025'!AW28</f>
        <v>7.655982525</v>
      </c>
      <c r="AX33" s="135">
        <f>'Master Plan 2025'!AX28</f>
        <v>7.655982525</v>
      </c>
      <c r="AY33" s="135">
        <f>'Master Plan 2025'!AY28</f>
        <v>7.655982525</v>
      </c>
    </row>
    <row r="34">
      <c r="B34" s="16"/>
      <c r="D34" s="18" t="str">
        <f>'Master Plan 2025'!D29</f>
        <v>Economist Subscribers</v>
      </c>
      <c r="E34" s="18" t="str">
        <f>'Master Plan 2025'!E29</f>
        <v>Subscribers</v>
      </c>
      <c r="F34" s="18" t="str">
        <f>'Master Plan 2025'!F29</f>
        <v>300x600</v>
      </c>
      <c r="G34" s="18" t="str">
        <f>'Master Plan 2025'!G29</f>
        <v>Economist_CA_Subscribers_Display_300x600</v>
      </c>
      <c r="H34" s="135"/>
      <c r="I34" s="135">
        <f>'Master Plan 2025'!I29</f>
        <v>5894.164325</v>
      </c>
      <c r="J34" s="135">
        <f>'Master Plan 2025'!J29</f>
        <v>122593.8532</v>
      </c>
      <c r="K34" s="135">
        <f>'Master Plan 2025'!K29</f>
        <v>41.92</v>
      </c>
      <c r="L34" s="135">
        <f>'Master Plan 2025'!L29</f>
        <v>61.29692659</v>
      </c>
      <c r="M34" s="135">
        <f>'Master Plan 2025'!M29</f>
        <v>0.0005</v>
      </c>
      <c r="N34" s="135">
        <f>'Master Plan 2025'!N29</f>
        <v>0.75</v>
      </c>
      <c r="O34" s="135">
        <f>'Master Plan 2025'!O29</f>
        <v>48000</v>
      </c>
      <c r="P34" s="135">
        <f>'Master Plan 2025'!P29</f>
        <v>755.03</v>
      </c>
      <c r="Q34" s="135">
        <f>'Master Plan 2025'!Q29</f>
        <v>513.8017943</v>
      </c>
      <c r="R34" s="135">
        <f>'Master Plan 2025'!R29</f>
        <v>513.8017943</v>
      </c>
      <c r="S34" s="135">
        <f>'Master Plan 2025'!S29</f>
        <v>513.8017943</v>
      </c>
      <c r="T34" s="135">
        <f>'Master Plan 2025'!T29</f>
        <v>513.8017943</v>
      </c>
      <c r="U34" s="135">
        <f>'Master Plan 2025'!U29</f>
        <v>513.8017943</v>
      </c>
      <c r="V34" s="135">
        <f>'Master Plan 2025'!V29</f>
        <v>513.8017943</v>
      </c>
      <c r="W34" s="135">
        <f>'Master Plan 2025'!W29</f>
        <v>446.2188461</v>
      </c>
      <c r="X34" s="135">
        <f>'Master Plan 2025'!X29</f>
        <v>513.8017943</v>
      </c>
      <c r="Y34" s="135">
        <f>'Master Plan 2025'!Y29</f>
        <v>480.0103202</v>
      </c>
      <c r="Z34" s="135">
        <f>'Master Plan 2025'!Z29</f>
        <v>244.6675211</v>
      </c>
      <c r="AA34" s="135">
        <f>'Master Plan 2025'!AA29</f>
        <v>371.6250773</v>
      </c>
      <c r="AB34" s="135">
        <f>'Master Plan 2025'!AB29</f>
        <v>18011</v>
      </c>
      <c r="AC34" s="135">
        <f>'Master Plan 2025'!AC29</f>
        <v>12256.72219</v>
      </c>
      <c r="AD34" s="135">
        <f>'Master Plan 2025'!AD29</f>
        <v>12256.72219</v>
      </c>
      <c r="AE34" s="135">
        <f>'Master Plan 2025'!AE29</f>
        <v>12256.72219</v>
      </c>
      <c r="AF34" s="135">
        <f>'Master Plan 2025'!AF29</f>
        <v>12256.72219</v>
      </c>
      <c r="AG34" s="135">
        <f>'Master Plan 2025'!AG29</f>
        <v>12256.72219</v>
      </c>
      <c r="AH34" s="135">
        <f>'Master Plan 2025'!AH29</f>
        <v>12256.72219</v>
      </c>
      <c r="AI34" s="135">
        <f>'Master Plan 2025'!AI29</f>
        <v>10644.53354</v>
      </c>
      <c r="AJ34" s="135">
        <f>'Master Plan 2025'!AJ29</f>
        <v>12256.72219</v>
      </c>
      <c r="AK34" s="135">
        <f>'Master Plan 2025'!AK29</f>
        <v>11450.62787</v>
      </c>
      <c r="AL34" s="135">
        <f>'Master Plan 2025'!AL29</f>
        <v>5836.534378</v>
      </c>
      <c r="AM34" s="135">
        <f>'Master Plan 2025'!AM29</f>
        <v>8865.102035</v>
      </c>
      <c r="AN34" s="135">
        <f>'Master Plan 2025'!AN29</f>
        <v>9</v>
      </c>
      <c r="AO34" s="135">
        <f>'Master Plan 2025'!AO29</f>
        <v>0.00004166666667</v>
      </c>
      <c r="AP34" s="135">
        <f>'Master Plan 2025'!AP29</f>
        <v>0.00004166666667</v>
      </c>
      <c r="AQ34" s="135">
        <f>'Master Plan 2025'!AQ29</f>
        <v>0.00004166666667</v>
      </c>
      <c r="AR34" s="135">
        <f>'Master Plan 2025'!AR29</f>
        <v>0.00004166666667</v>
      </c>
      <c r="AS34" s="135">
        <f>'Master Plan 2025'!AS29</f>
        <v>0.00004166666667</v>
      </c>
      <c r="AT34" s="135">
        <f>'Master Plan 2025'!AT29</f>
        <v>0.00004166666667</v>
      </c>
      <c r="AU34" s="135">
        <f>'Master Plan 2025'!AU29</f>
        <v>0.00004166666667</v>
      </c>
      <c r="AV34" s="135">
        <f>'Master Plan 2025'!AV29</f>
        <v>0.00004166666667</v>
      </c>
      <c r="AW34" s="135">
        <f>'Master Plan 2025'!AW29</f>
        <v>0.00004166666667</v>
      </c>
      <c r="AX34" s="135">
        <f>'Master Plan 2025'!AX29</f>
        <v>0.00004166666667</v>
      </c>
      <c r="AY34" s="135">
        <f>'Master Plan 2025'!AY29</f>
        <v>0.00004166666667</v>
      </c>
    </row>
    <row r="35">
      <c r="B35" s="16"/>
      <c r="D35" s="18" t="str">
        <f>'Master Plan 2025'!D30</f>
        <v>Economist Subscribers</v>
      </c>
      <c r="E35" s="18" t="str">
        <f>'Master Plan 2025'!E30</f>
        <v>Subscribers</v>
      </c>
      <c r="F35" s="18" t="str">
        <f>'Master Plan 2025'!F30</f>
        <v>Interscroller</v>
      </c>
      <c r="G35" s="18" t="str">
        <f>'Master Plan 2025'!G30</f>
        <v>Economist_CA_Subscribers_Display_Interscroller</v>
      </c>
      <c r="H35" s="135"/>
      <c r="I35" s="135">
        <f>'Master Plan 2025'!I30</f>
        <v>6063.134005</v>
      </c>
      <c r="J35" s="135">
        <f>'Master Plan 2025'!J30</f>
        <v>126523.2349</v>
      </c>
      <c r="K35" s="135">
        <f>'Master Plan 2025'!K30</f>
        <v>41.92</v>
      </c>
      <c r="L35" s="135">
        <f>'Master Plan 2025'!L30</f>
        <v>379.5697046</v>
      </c>
      <c r="M35" s="135">
        <f>'Master Plan 2025'!M30</f>
        <v>0.003</v>
      </c>
      <c r="N35" s="135">
        <f>'Master Plan 2025'!N30</f>
        <v>0.75</v>
      </c>
      <c r="O35" s="135">
        <f>'Master Plan 2025'!O30</f>
        <v>48000</v>
      </c>
      <c r="P35" s="135">
        <f>'Master Plan 2025'!P30</f>
        <v>759.28</v>
      </c>
      <c r="Q35" s="135">
        <f>'Master Plan 2025'!Q30</f>
        <v>530.2701841</v>
      </c>
      <c r="R35" s="135">
        <f>'Master Plan 2025'!R30</f>
        <v>530.2701841</v>
      </c>
      <c r="S35" s="135">
        <f>'Master Plan 2025'!S30</f>
        <v>530.2701841</v>
      </c>
      <c r="T35" s="135">
        <f>'Master Plan 2025'!T30</f>
        <v>530.2701841</v>
      </c>
      <c r="U35" s="135">
        <f>'Master Plan 2025'!U30</f>
        <v>530.2701841</v>
      </c>
      <c r="V35" s="135">
        <f>'Master Plan 2025'!V30</f>
        <v>530.2701841</v>
      </c>
      <c r="W35" s="135">
        <f>'Master Plan 2025'!W30</f>
        <v>460.5210652</v>
      </c>
      <c r="X35" s="135">
        <f>'Master Plan 2025'!X30</f>
        <v>530.2701841</v>
      </c>
      <c r="Y35" s="135">
        <f>'Master Plan 2025'!Y30</f>
        <v>495.3956247</v>
      </c>
      <c r="Z35" s="135">
        <f>'Master Plan 2025'!Z30</f>
        <v>252.5096115</v>
      </c>
      <c r="AA35" s="135">
        <f>'Master Plan 2025'!AA30</f>
        <v>383.5364149</v>
      </c>
      <c r="AB35" s="135">
        <f>'Master Plan 2025'!AB30</f>
        <v>18112</v>
      </c>
      <c r="AC35" s="135">
        <f>'Master Plan 2025'!AC30</f>
        <v>12649.575</v>
      </c>
      <c r="AD35" s="135">
        <f>'Master Plan 2025'!AD30</f>
        <v>12649.575</v>
      </c>
      <c r="AE35" s="135">
        <f>'Master Plan 2025'!AE30</f>
        <v>12649.575</v>
      </c>
      <c r="AF35" s="135">
        <f>'Master Plan 2025'!AF30</f>
        <v>12649.575</v>
      </c>
      <c r="AG35" s="135">
        <f>'Master Plan 2025'!AG30</f>
        <v>12649.575</v>
      </c>
      <c r="AH35" s="135">
        <f>'Master Plan 2025'!AH30</f>
        <v>12649.575</v>
      </c>
      <c r="AI35" s="135">
        <f>'Master Plan 2025'!AI30</f>
        <v>10985.71243</v>
      </c>
      <c r="AJ35" s="135">
        <f>'Master Plan 2025'!AJ30</f>
        <v>12649.575</v>
      </c>
      <c r="AK35" s="135">
        <f>'Master Plan 2025'!AK30</f>
        <v>11817.64372</v>
      </c>
      <c r="AL35" s="135">
        <f>'Master Plan 2025'!AL30</f>
        <v>6023.607144</v>
      </c>
      <c r="AM35" s="135">
        <f>'Master Plan 2025'!AM30</f>
        <v>9149.246538</v>
      </c>
      <c r="AN35" s="135">
        <f>'Master Plan 2025'!AN30</f>
        <v>54</v>
      </c>
      <c r="AO35" s="135">
        <f>'Master Plan 2025'!AO30</f>
        <v>34.50633678</v>
      </c>
      <c r="AP35" s="135">
        <f>'Master Plan 2025'!AP30</f>
        <v>34.50633678</v>
      </c>
      <c r="AQ35" s="135">
        <f>'Master Plan 2025'!AQ30</f>
        <v>34.50633678</v>
      </c>
      <c r="AR35" s="135">
        <f>'Master Plan 2025'!AR30</f>
        <v>34.50633678</v>
      </c>
      <c r="AS35" s="135">
        <f>'Master Plan 2025'!AS30</f>
        <v>34.50633678</v>
      </c>
      <c r="AT35" s="135">
        <f>'Master Plan 2025'!AT30</f>
        <v>34.50633678</v>
      </c>
      <c r="AU35" s="135">
        <f>'Master Plan 2025'!AU30</f>
        <v>34.50633678</v>
      </c>
      <c r="AV35" s="135">
        <f>'Master Plan 2025'!AV30</f>
        <v>34.50633678</v>
      </c>
      <c r="AW35" s="135">
        <f>'Master Plan 2025'!AW30</f>
        <v>34.50633678</v>
      </c>
      <c r="AX35" s="135">
        <f>'Master Plan 2025'!AX30</f>
        <v>34.50633678</v>
      </c>
      <c r="AY35" s="135">
        <f>'Master Plan 2025'!AY30</f>
        <v>34.50633678</v>
      </c>
    </row>
    <row r="36">
      <c r="B36" s="16"/>
      <c r="D36" s="18" t="str">
        <f>'Master Plan 2025'!D31</f>
        <v>Economist Subscribers</v>
      </c>
      <c r="E36" s="18" t="str">
        <f>'Master Plan 2025'!E31</f>
        <v>Subscribers</v>
      </c>
      <c r="F36" s="18" t="str">
        <f>'Master Plan 2025'!F31</f>
        <v>300x250</v>
      </c>
      <c r="G36" s="18" t="str">
        <f>'Master Plan 2025'!G31</f>
        <v>Economist_CA_Subscribers_Display_300x250</v>
      </c>
      <c r="H36" s="135"/>
      <c r="I36" s="135">
        <f>'Master Plan 2025'!I31</f>
        <v>5389.847082</v>
      </c>
      <c r="J36" s="135">
        <f>'Master Plan 2025'!J31</f>
        <v>56669.45137</v>
      </c>
      <c r="K36" s="135">
        <f>'Master Plan 2025'!K31</f>
        <v>60</v>
      </c>
      <c r="L36" s="135">
        <f>'Master Plan 2025'!L31</f>
        <v>39.66861596</v>
      </c>
      <c r="M36" s="135">
        <f>'Master Plan 2025'!M31</f>
        <v>0.0007</v>
      </c>
      <c r="N36" s="135">
        <f>'Master Plan 2025'!N31</f>
        <v>0.75</v>
      </c>
      <c r="O36" s="135">
        <f>'Master Plan 2025'!O31</f>
        <v>77000</v>
      </c>
      <c r="P36" s="135">
        <f>'Master Plan 2025'!P31</f>
        <v>1989.68</v>
      </c>
      <c r="Q36" s="135">
        <f>'Master Plan 2025'!Q31</f>
        <v>339.9428459</v>
      </c>
      <c r="R36" s="135">
        <f>'Master Plan 2025'!R31</f>
        <v>339.9428459</v>
      </c>
      <c r="S36" s="135">
        <f>'Master Plan 2025'!S31</f>
        <v>339.9428459</v>
      </c>
      <c r="T36" s="135">
        <f>'Master Plan 2025'!T31</f>
        <v>339.9428459</v>
      </c>
      <c r="U36" s="135">
        <f>'Master Plan 2025'!U31</f>
        <v>339.9428459</v>
      </c>
      <c r="V36" s="135">
        <f>'Master Plan 2025'!V31</f>
        <v>339.9428459</v>
      </c>
      <c r="W36" s="135">
        <f>'Master Plan 2025'!W31</f>
        <v>295.2284443</v>
      </c>
      <c r="X36" s="135">
        <f>'Master Plan 2025'!X31</f>
        <v>339.9428459</v>
      </c>
      <c r="Y36" s="135">
        <f>'Master Plan 2025'!Y31</f>
        <v>317.5856451</v>
      </c>
      <c r="Z36" s="135">
        <f>'Master Plan 2025'!Z31</f>
        <v>161.8775457</v>
      </c>
      <c r="AA36" s="135">
        <f>'Master Plan 2025'!AA31</f>
        <v>245.8755259</v>
      </c>
      <c r="AB36" s="135">
        <f>'Master Plan 2025'!AB31</f>
        <v>33161</v>
      </c>
      <c r="AC36" s="135">
        <f>'Master Plan 2025'!AC31</f>
        <v>5665.714098</v>
      </c>
      <c r="AD36" s="135">
        <f>'Master Plan 2025'!AD31</f>
        <v>5665.714098</v>
      </c>
      <c r="AE36" s="135">
        <f>'Master Plan 2025'!AE31</f>
        <v>5665.714098</v>
      </c>
      <c r="AF36" s="135">
        <f>'Master Plan 2025'!AF31</f>
        <v>5665.714098</v>
      </c>
      <c r="AG36" s="135">
        <f>'Master Plan 2025'!AG31</f>
        <v>5665.714098</v>
      </c>
      <c r="AH36" s="135">
        <f>'Master Plan 2025'!AH31</f>
        <v>5665.714098</v>
      </c>
      <c r="AI36" s="135">
        <f>'Master Plan 2025'!AI31</f>
        <v>4920.474072</v>
      </c>
      <c r="AJ36" s="135">
        <f>'Master Plan 2025'!AJ31</f>
        <v>5665.714098</v>
      </c>
      <c r="AK36" s="135">
        <f>'Master Plan 2025'!AK31</f>
        <v>5293.094085</v>
      </c>
      <c r="AL36" s="135">
        <f>'Master Plan 2025'!AL31</f>
        <v>2697.959094</v>
      </c>
      <c r="AM36" s="135">
        <f>'Master Plan 2025'!AM31</f>
        <v>4097.925431</v>
      </c>
      <c r="AN36" s="135">
        <f>'Master Plan 2025'!AN31</f>
        <v>23</v>
      </c>
      <c r="AO36" s="135">
        <f>'Master Plan 2025'!AO31</f>
        <v>3.606237814</v>
      </c>
      <c r="AP36" s="135">
        <f>'Master Plan 2025'!AP31</f>
        <v>3.606237814</v>
      </c>
      <c r="AQ36" s="135">
        <f>'Master Plan 2025'!AQ31</f>
        <v>3.606237814</v>
      </c>
      <c r="AR36" s="135">
        <f>'Master Plan 2025'!AR31</f>
        <v>3.606237814</v>
      </c>
      <c r="AS36" s="135">
        <f>'Master Plan 2025'!AS31</f>
        <v>3.606237814</v>
      </c>
      <c r="AT36" s="135">
        <f>'Master Plan 2025'!AT31</f>
        <v>3.606237814</v>
      </c>
      <c r="AU36" s="135">
        <f>'Master Plan 2025'!AU31</f>
        <v>3.606237814</v>
      </c>
      <c r="AV36" s="135">
        <f>'Master Plan 2025'!AV31</f>
        <v>3.606237814</v>
      </c>
      <c r="AW36" s="135">
        <f>'Master Plan 2025'!AW31</f>
        <v>3.606237814</v>
      </c>
      <c r="AX36" s="135">
        <f>'Master Plan 2025'!AX31</f>
        <v>3.606237814</v>
      </c>
      <c r="AY36" s="135">
        <f>'Master Plan 2025'!AY31</f>
        <v>3.606237814</v>
      </c>
    </row>
    <row r="37">
      <c r="B37" s="16"/>
      <c r="D37" s="18" t="str">
        <f>'Master Plan 2025'!D32</f>
        <v>Economist Subscribers</v>
      </c>
      <c r="E37" s="18" t="str">
        <f>'Master Plan 2025'!E32</f>
        <v>Subscribers</v>
      </c>
      <c r="F37" s="18" t="str">
        <f>'Master Plan 2025'!F32</f>
        <v>App Interscroller</v>
      </c>
      <c r="G37" s="18" t="str">
        <f>'Master Plan 2025'!G32</f>
        <v>Economist_CA_Subscribers_Display_appInterscroller</v>
      </c>
      <c r="H37" s="135"/>
      <c r="I37" s="135">
        <f>'Master Plan 2025'!I32</f>
        <v>8580</v>
      </c>
      <c r="J37" s="135">
        <f>'Master Plan 2025'!J32</f>
        <v>85800</v>
      </c>
      <c r="K37" s="135">
        <f>'Master Plan 2025'!K32</f>
        <v>100</v>
      </c>
      <c r="L37" s="135">
        <f>'Master Plan 2025'!L32</f>
        <v>0</v>
      </c>
      <c r="M37" s="135">
        <f>'Master Plan 2025'!M32</f>
        <v>0</v>
      </c>
      <c r="N37" s="135">
        <f>'Master Plan 2025'!N32</f>
        <v>0.75</v>
      </c>
      <c r="O37" s="135">
        <f>'Master Plan 2025'!O32</f>
        <v>77000</v>
      </c>
      <c r="P37" s="135">
        <f>'Master Plan 2025'!P32</f>
        <v>0</v>
      </c>
      <c r="Q37" s="135">
        <f>'Master Plan 2025'!Q32</f>
        <v>780</v>
      </c>
      <c r="R37" s="135">
        <f>'Master Plan 2025'!R32</f>
        <v>780</v>
      </c>
      <c r="S37" s="135">
        <f>'Master Plan 2025'!S32</f>
        <v>780</v>
      </c>
      <c r="T37" s="135">
        <f>'Master Plan 2025'!T32</f>
        <v>780</v>
      </c>
      <c r="U37" s="135">
        <f>'Master Plan 2025'!U32</f>
        <v>780</v>
      </c>
      <c r="V37" s="135">
        <f>'Master Plan 2025'!V32</f>
        <v>0</v>
      </c>
      <c r="W37" s="135">
        <f>'Master Plan 2025'!W32</f>
        <v>1560</v>
      </c>
      <c r="X37" s="135">
        <f>'Master Plan 2025'!X32</f>
        <v>780</v>
      </c>
      <c r="Y37" s="135">
        <f>'Master Plan 2025'!Y32</f>
        <v>780</v>
      </c>
      <c r="Z37" s="135">
        <f>'Master Plan 2025'!Z32</f>
        <v>780</v>
      </c>
      <c r="AA37" s="135">
        <f>'Master Plan 2025'!AA32</f>
        <v>780</v>
      </c>
      <c r="AB37" s="135">
        <f>'Master Plan 2025'!AB32</f>
        <v>0</v>
      </c>
      <c r="AC37" s="135">
        <f>'Master Plan 2025'!AC32</f>
        <v>7800</v>
      </c>
      <c r="AD37" s="135">
        <f>'Master Plan 2025'!AD32</f>
        <v>7800</v>
      </c>
      <c r="AE37" s="135">
        <f>'Master Plan 2025'!AE32</f>
        <v>7800</v>
      </c>
      <c r="AF37" s="135">
        <f>'Master Plan 2025'!AF32</f>
        <v>7800</v>
      </c>
      <c r="AG37" s="135">
        <f>'Master Plan 2025'!AG32</f>
        <v>7800</v>
      </c>
      <c r="AH37" s="135">
        <f>'Master Plan 2025'!AH32</f>
        <v>0</v>
      </c>
      <c r="AI37" s="135">
        <f>'Master Plan 2025'!AI32</f>
        <v>15600</v>
      </c>
      <c r="AJ37" s="135">
        <f>'Master Plan 2025'!AJ32</f>
        <v>7800</v>
      </c>
      <c r="AK37" s="135">
        <f>'Master Plan 2025'!AK32</f>
        <v>7800</v>
      </c>
      <c r="AL37" s="135">
        <f>'Master Plan 2025'!AL32</f>
        <v>7800</v>
      </c>
      <c r="AM37" s="135">
        <f>'Master Plan 2025'!AM32</f>
        <v>7800</v>
      </c>
      <c r="AN37" s="135">
        <f>'Master Plan 2025'!AN32</f>
        <v>0</v>
      </c>
      <c r="AO37" s="135">
        <f>'Master Plan 2025'!AO32</f>
        <v>0</v>
      </c>
      <c r="AP37" s="135">
        <f>'Master Plan 2025'!AP32</f>
        <v>0</v>
      </c>
      <c r="AQ37" s="135">
        <f>'Master Plan 2025'!AQ32</f>
        <v>0</v>
      </c>
      <c r="AR37" s="135">
        <f>'Master Plan 2025'!AR32</f>
        <v>0</v>
      </c>
      <c r="AS37" s="135">
        <f>'Master Plan 2025'!AS32</f>
        <v>0</v>
      </c>
      <c r="AT37" s="135">
        <f>'Master Plan 2025'!AT32</f>
        <v>0</v>
      </c>
      <c r="AU37" s="135">
        <f>'Master Plan 2025'!AU32</f>
        <v>0</v>
      </c>
      <c r="AV37" s="135">
        <f>'Master Plan 2025'!AV32</f>
        <v>0</v>
      </c>
      <c r="AW37" s="135">
        <f>'Master Plan 2025'!AW32</f>
        <v>0</v>
      </c>
      <c r="AX37" s="135">
        <f>'Master Plan 2025'!AX32</f>
        <v>0</v>
      </c>
      <c r="AY37" s="135">
        <f>'Master Plan 2025'!AY32</f>
        <v>0</v>
      </c>
    </row>
    <row r="38">
      <c r="B38" s="16"/>
      <c r="D38" s="18" t="str">
        <f>'Master Plan 2025'!D33</f>
        <v>Science &amp; Technology (COP)</v>
      </c>
      <c r="E38" s="18" t="str">
        <f>'Master Plan 2025'!E33</f>
        <v>Takeover</v>
      </c>
      <c r="F38" s="18" t="str">
        <f>'Master Plan 2025'!F33</f>
        <v>Takeover</v>
      </c>
      <c r="G38" s="18" t="str">
        <f>'Master Plan 2025'!G33</f>
        <v/>
      </c>
      <c r="H38" s="135"/>
      <c r="I38" s="135">
        <f>'Master Plan 2025'!I33</f>
        <v>222.0751</v>
      </c>
      <c r="J38" s="135">
        <f>'Master Plan 2025'!J33</f>
        <v>3510</v>
      </c>
      <c r="K38" s="135">
        <f>'Master Plan 2025'!K33</f>
        <v>222.0751</v>
      </c>
      <c r="L38" s="135">
        <f>'Master Plan 2025'!L33</f>
        <v>2.457</v>
      </c>
      <c r="M38" s="135">
        <f>'Master Plan 2025'!M33</f>
        <v>0.0007</v>
      </c>
      <c r="N38" s="135">
        <f>'Master Plan 2025'!N33</f>
        <v>0.75</v>
      </c>
      <c r="O38" s="135">
        <f>'Master Plan 2025'!O33</f>
        <v>445000</v>
      </c>
      <c r="P38" s="135">
        <f>'Master Plan 2025'!P33</f>
        <v>0</v>
      </c>
      <c r="Q38" s="135">
        <f>'Master Plan 2025'!Q33</f>
        <v>0</v>
      </c>
      <c r="R38" s="135">
        <f>'Master Plan 2025'!R33</f>
        <v>0</v>
      </c>
      <c r="S38" s="135">
        <f>'Master Plan 2025'!S33</f>
        <v>0</v>
      </c>
      <c r="T38" s="135">
        <f>'Master Plan 2025'!T33</f>
        <v>0</v>
      </c>
      <c r="U38" s="135">
        <f>'Master Plan 2025'!U33</f>
        <v>0</v>
      </c>
      <c r="V38" s="135">
        <f>'Master Plan 2025'!V33</f>
        <v>0</v>
      </c>
      <c r="W38" s="135">
        <f>'Master Plan 2025'!W33</f>
        <v>222.0751</v>
      </c>
      <c r="X38" s="135">
        <f>'Master Plan 2025'!X33</f>
        <v>0</v>
      </c>
      <c r="Y38" s="135">
        <f>'Master Plan 2025'!Y33</f>
        <v>0</v>
      </c>
      <c r="Z38" s="135">
        <f>'Master Plan 2025'!Z33</f>
        <v>0</v>
      </c>
      <c r="AA38" s="135">
        <f>'Master Plan 2025'!AA33</f>
        <v>0</v>
      </c>
      <c r="AB38" s="135">
        <f>'Master Plan 2025'!AB33</f>
        <v>0</v>
      </c>
      <c r="AC38" s="135">
        <f>'Master Plan 2025'!AC33</f>
        <v>0</v>
      </c>
      <c r="AD38" s="135">
        <f>'Master Plan 2025'!AD33</f>
        <v>0</v>
      </c>
      <c r="AE38" s="135">
        <f>'Master Plan 2025'!AE33</f>
        <v>0</v>
      </c>
      <c r="AF38" s="135">
        <f>'Master Plan 2025'!AF33</f>
        <v>0</v>
      </c>
      <c r="AG38" s="135">
        <f>'Master Plan 2025'!AG33</f>
        <v>0</v>
      </c>
      <c r="AH38" s="135">
        <f>'Master Plan 2025'!AH33</f>
        <v>0</v>
      </c>
      <c r="AI38" s="135">
        <f>'Master Plan 2025'!AI33</f>
        <v>3510</v>
      </c>
      <c r="AJ38" s="135">
        <f>'Master Plan 2025'!AJ33</f>
        <v>0</v>
      </c>
      <c r="AK38" s="135">
        <f>'Master Plan 2025'!AK33</f>
        <v>0</v>
      </c>
      <c r="AL38" s="135">
        <f>'Master Plan 2025'!AL33</f>
        <v>0</v>
      </c>
      <c r="AM38" s="135">
        <f>'Master Plan 2025'!AM33</f>
        <v>0</v>
      </c>
      <c r="AN38" s="135">
        <f>'Master Plan 2025'!AN33</f>
        <v>0</v>
      </c>
      <c r="AO38" s="135">
        <f>'Master Plan 2025'!AO33</f>
        <v>0.00005833333333</v>
      </c>
      <c r="AP38" s="135">
        <f>'Master Plan 2025'!AP33</f>
        <v>0.00005833333333</v>
      </c>
      <c r="AQ38" s="135">
        <f>'Master Plan 2025'!AQ33</f>
        <v>0.00005833333333</v>
      </c>
      <c r="AR38" s="135">
        <f>'Master Plan 2025'!AR33</f>
        <v>0.00005833333333</v>
      </c>
      <c r="AS38" s="135">
        <f>'Master Plan 2025'!AS33</f>
        <v>0.00005833333333</v>
      </c>
      <c r="AT38" s="135">
        <f>'Master Plan 2025'!AT33</f>
        <v>0.00005833333333</v>
      </c>
      <c r="AU38" s="135">
        <f>'Master Plan 2025'!AU33</f>
        <v>0.00005833333333</v>
      </c>
      <c r="AV38" s="135">
        <f>'Master Plan 2025'!AV33</f>
        <v>0.00005833333333</v>
      </c>
      <c r="AW38" s="135">
        <f>'Master Plan 2025'!AW33</f>
        <v>0.00005833333333</v>
      </c>
      <c r="AX38" s="135">
        <f>'Master Plan 2025'!AX33</f>
        <v>0.00005833333333</v>
      </c>
      <c r="AY38" s="135">
        <f>'Master Plan 2025'!AY33</f>
        <v>0.00005833333333</v>
      </c>
    </row>
    <row r="39">
      <c r="B39" s="16"/>
      <c r="D39" s="18" t="str">
        <f>'Master Plan 2025'!D34</f>
        <v>Science &amp; Technology (COP)</v>
      </c>
      <c r="E39" s="18" t="str">
        <f>'Master Plan 2025'!E34</f>
        <v>Takeover</v>
      </c>
      <c r="F39" s="18" t="str">
        <f>'Master Plan 2025'!F34</f>
        <v>Takeover</v>
      </c>
      <c r="G39" s="18" t="str">
        <f>'Master Plan 2025'!G34</f>
        <v/>
      </c>
      <c r="H39" s="135"/>
      <c r="I39" s="135">
        <f>'Master Plan 2025'!I34</f>
        <v>222.0751</v>
      </c>
      <c r="J39" s="135">
        <f>'Master Plan 2025'!J34</f>
        <v>3510</v>
      </c>
      <c r="K39" s="135">
        <f>'Master Plan 2025'!K34</f>
        <v>222.0751</v>
      </c>
      <c r="L39" s="135">
        <f>'Master Plan 2025'!L34</f>
        <v>2.457</v>
      </c>
      <c r="M39" s="135">
        <f>'Master Plan 2025'!M34</f>
        <v>0.0007</v>
      </c>
      <c r="N39" s="135">
        <f>'Master Plan 2025'!N34</f>
        <v>0.75</v>
      </c>
      <c r="O39" s="135">
        <f>'Master Plan 2025'!O34</f>
        <v>445000</v>
      </c>
      <c r="P39" s="135">
        <f>'Master Plan 2025'!P34</f>
        <v>0</v>
      </c>
      <c r="Q39" s="135">
        <f>'Master Plan 2025'!Q34</f>
        <v>0</v>
      </c>
      <c r="R39" s="135">
        <f>'Master Plan 2025'!R34</f>
        <v>0</v>
      </c>
      <c r="S39" s="135">
        <f>'Master Plan 2025'!S34</f>
        <v>0</v>
      </c>
      <c r="T39" s="135">
        <f>'Master Plan 2025'!T34</f>
        <v>0</v>
      </c>
      <c r="U39" s="135">
        <f>'Master Plan 2025'!U34</f>
        <v>0</v>
      </c>
      <c r="V39" s="135">
        <f>'Master Plan 2025'!V34</f>
        <v>0</v>
      </c>
      <c r="W39" s="135">
        <f>'Master Plan 2025'!W34</f>
        <v>222.0751</v>
      </c>
      <c r="X39" s="135">
        <f>'Master Plan 2025'!X34</f>
        <v>0</v>
      </c>
      <c r="Y39" s="135">
        <f>'Master Plan 2025'!Y34</f>
        <v>0</v>
      </c>
      <c r="Z39" s="135">
        <f>'Master Plan 2025'!Z34</f>
        <v>0</v>
      </c>
      <c r="AA39" s="135">
        <f>'Master Plan 2025'!AA34</f>
        <v>0</v>
      </c>
      <c r="AB39" s="135">
        <f>'Master Plan 2025'!AB34</f>
        <v>0</v>
      </c>
      <c r="AC39" s="135">
        <f>'Master Plan 2025'!AC34</f>
        <v>0</v>
      </c>
      <c r="AD39" s="135">
        <f>'Master Plan 2025'!AD34</f>
        <v>0</v>
      </c>
      <c r="AE39" s="135">
        <f>'Master Plan 2025'!AE34</f>
        <v>0</v>
      </c>
      <c r="AF39" s="135">
        <f>'Master Plan 2025'!AF34</f>
        <v>0</v>
      </c>
      <c r="AG39" s="135">
        <f>'Master Plan 2025'!AG34</f>
        <v>0</v>
      </c>
      <c r="AH39" s="135">
        <f>'Master Plan 2025'!AH34</f>
        <v>0</v>
      </c>
      <c r="AI39" s="135">
        <f>'Master Plan 2025'!AI34</f>
        <v>3510</v>
      </c>
      <c r="AJ39" s="135">
        <f>'Master Plan 2025'!AJ34</f>
        <v>0</v>
      </c>
      <c r="AK39" s="135">
        <f>'Master Plan 2025'!AK34</f>
        <v>0</v>
      </c>
      <c r="AL39" s="135">
        <f>'Master Plan 2025'!AL34</f>
        <v>0</v>
      </c>
      <c r="AM39" s="135">
        <f>'Master Plan 2025'!AM34</f>
        <v>0</v>
      </c>
      <c r="AN39" s="135">
        <f>'Master Plan 2025'!AN34</f>
        <v>0</v>
      </c>
      <c r="AO39" s="135">
        <f>'Master Plan 2025'!AO34</f>
        <v>0.2233636364</v>
      </c>
      <c r="AP39" s="135">
        <f>'Master Plan 2025'!AP34</f>
        <v>0.2233636364</v>
      </c>
      <c r="AQ39" s="135">
        <f>'Master Plan 2025'!AQ34</f>
        <v>0.2233636364</v>
      </c>
      <c r="AR39" s="135">
        <f>'Master Plan 2025'!AR34</f>
        <v>0.2233636364</v>
      </c>
      <c r="AS39" s="135">
        <f>'Master Plan 2025'!AS34</f>
        <v>0.2233636364</v>
      </c>
      <c r="AT39" s="135">
        <f>'Master Plan 2025'!AT34</f>
        <v>0.2233636364</v>
      </c>
      <c r="AU39" s="135">
        <f>'Master Plan 2025'!AU34</f>
        <v>0.2233636364</v>
      </c>
      <c r="AV39" s="135">
        <f>'Master Plan 2025'!AV34</f>
        <v>0.2233636364</v>
      </c>
      <c r="AW39" s="135">
        <f>'Master Plan 2025'!AW34</f>
        <v>0.2233636364</v>
      </c>
      <c r="AX39" s="135">
        <f>'Master Plan 2025'!AX34</f>
        <v>0.2233636364</v>
      </c>
      <c r="AY39" s="135">
        <f>'Master Plan 2025'!AY34</f>
        <v>0.2233636364</v>
      </c>
    </row>
    <row r="40">
      <c r="B40" s="16"/>
      <c r="D40" s="18" t="str">
        <f>'Master Plan 2025'!D35</f>
        <v>Science &amp; Technology (COP)</v>
      </c>
      <c r="E40" s="18" t="str">
        <f>'Master Plan 2025'!E35</f>
        <v>Takeover</v>
      </c>
      <c r="F40" s="18" t="str">
        <f>'Master Plan 2025'!F35</f>
        <v>Takeover</v>
      </c>
      <c r="G40" s="18" t="str">
        <f>'Master Plan 2025'!G35</f>
        <v/>
      </c>
      <c r="H40" s="135"/>
      <c r="I40" s="135">
        <f>'Master Plan 2025'!I35</f>
        <v>222.0751</v>
      </c>
      <c r="J40" s="135">
        <f>'Master Plan 2025'!J35</f>
        <v>3510</v>
      </c>
      <c r="K40" s="135">
        <f>'Master Plan 2025'!K35</f>
        <v>222.0751</v>
      </c>
      <c r="L40" s="135">
        <f>'Master Plan 2025'!L35</f>
        <v>2.457</v>
      </c>
      <c r="M40" s="135">
        <f>'Master Plan 2025'!M35</f>
        <v>0.0007</v>
      </c>
      <c r="N40" s="135">
        <f>'Master Plan 2025'!N35</f>
        <v>0.75</v>
      </c>
      <c r="O40" s="135">
        <f>'Master Plan 2025'!O35</f>
        <v>445000</v>
      </c>
      <c r="P40" s="135">
        <f>'Master Plan 2025'!P35</f>
        <v>0</v>
      </c>
      <c r="Q40" s="135">
        <f>'Master Plan 2025'!Q35</f>
        <v>0</v>
      </c>
      <c r="R40" s="135">
        <f>'Master Plan 2025'!R35</f>
        <v>0</v>
      </c>
      <c r="S40" s="135">
        <f>'Master Plan 2025'!S35</f>
        <v>0</v>
      </c>
      <c r="T40" s="135">
        <f>'Master Plan 2025'!T35</f>
        <v>0</v>
      </c>
      <c r="U40" s="135">
        <f>'Master Plan 2025'!U35</f>
        <v>0</v>
      </c>
      <c r="V40" s="135">
        <f>'Master Plan 2025'!V35</f>
        <v>0</v>
      </c>
      <c r="W40" s="135">
        <f>'Master Plan 2025'!W35</f>
        <v>0</v>
      </c>
      <c r="X40" s="135">
        <f>'Master Plan 2025'!X35</f>
        <v>0</v>
      </c>
      <c r="Y40" s="135">
        <f>'Master Plan 2025'!Y35</f>
        <v>222.0751</v>
      </c>
      <c r="Z40" s="135">
        <f>'Master Plan 2025'!Z35</f>
        <v>0</v>
      </c>
      <c r="AA40" s="135">
        <f>'Master Plan 2025'!AA35</f>
        <v>0</v>
      </c>
      <c r="AB40" s="135">
        <f>'Master Plan 2025'!AB35</f>
        <v>0</v>
      </c>
      <c r="AC40" s="135">
        <f>'Master Plan 2025'!AC35</f>
        <v>0</v>
      </c>
      <c r="AD40" s="135">
        <f>'Master Plan 2025'!AD35</f>
        <v>0</v>
      </c>
      <c r="AE40" s="135">
        <f>'Master Plan 2025'!AE35</f>
        <v>0</v>
      </c>
      <c r="AF40" s="135">
        <f>'Master Plan 2025'!AF35</f>
        <v>0</v>
      </c>
      <c r="AG40" s="135">
        <f>'Master Plan 2025'!AG35</f>
        <v>0</v>
      </c>
      <c r="AH40" s="135">
        <f>'Master Plan 2025'!AH35</f>
        <v>0</v>
      </c>
      <c r="AI40" s="135">
        <f>'Master Plan 2025'!AI35</f>
        <v>0</v>
      </c>
      <c r="AJ40" s="135">
        <f>'Master Plan 2025'!AJ35</f>
        <v>0</v>
      </c>
      <c r="AK40" s="135">
        <f>'Master Plan 2025'!AK35</f>
        <v>3510</v>
      </c>
      <c r="AL40" s="135">
        <f>'Master Plan 2025'!AL35</f>
        <v>0</v>
      </c>
      <c r="AM40" s="135">
        <f>'Master Plan 2025'!AM35</f>
        <v>0</v>
      </c>
      <c r="AN40" s="135">
        <f>'Master Plan 2025'!AN35</f>
        <v>0</v>
      </c>
      <c r="AO40" s="135">
        <f>'Master Plan 2025'!AO35</f>
        <v>0.2233636364</v>
      </c>
      <c r="AP40" s="135">
        <f>'Master Plan 2025'!AP35</f>
        <v>0.2233636364</v>
      </c>
      <c r="AQ40" s="135">
        <f>'Master Plan 2025'!AQ35</f>
        <v>0.2233636364</v>
      </c>
      <c r="AR40" s="135">
        <f>'Master Plan 2025'!AR35</f>
        <v>0.2233636364</v>
      </c>
      <c r="AS40" s="135">
        <f>'Master Plan 2025'!AS35</f>
        <v>0.2233636364</v>
      </c>
      <c r="AT40" s="135">
        <f>'Master Plan 2025'!AT35</f>
        <v>0.2233636364</v>
      </c>
      <c r="AU40" s="135">
        <f>'Master Plan 2025'!AU35</f>
        <v>0.2233636364</v>
      </c>
      <c r="AV40" s="135">
        <f>'Master Plan 2025'!AV35</f>
        <v>0.2233636364</v>
      </c>
      <c r="AW40" s="135">
        <f>'Master Plan 2025'!AW35</f>
        <v>0.2233636364</v>
      </c>
      <c r="AX40" s="135">
        <f>'Master Plan 2025'!AX35</f>
        <v>0.2233636364</v>
      </c>
      <c r="AY40" s="135">
        <f>'Master Plan 2025'!AY35</f>
        <v>0.2233636364</v>
      </c>
    </row>
    <row r="41">
      <c r="B41" s="16"/>
      <c r="D41" s="18" t="str">
        <f>'Master Plan 2025'!D36</f>
        <v>Business &amp; Finance (Davos)</v>
      </c>
      <c r="E41" s="18" t="str">
        <f>'Master Plan 2025'!E36</f>
        <v>Takeover</v>
      </c>
      <c r="F41" s="18" t="str">
        <f>'Master Plan 2025'!F36</f>
        <v>Takeover</v>
      </c>
      <c r="G41" s="18" t="str">
        <f>'Master Plan 2025'!G36</f>
        <v/>
      </c>
      <c r="H41" s="135"/>
      <c r="I41" s="135">
        <f>'Master Plan 2025'!I36</f>
        <v>934.375</v>
      </c>
      <c r="J41" s="135">
        <f>'Master Plan 2025'!J36</f>
        <v>14950</v>
      </c>
      <c r="K41" s="135">
        <f>'Master Plan 2025'!K36</f>
        <v>934.375</v>
      </c>
      <c r="L41" s="135">
        <f>'Master Plan 2025'!L36</f>
        <v>10.465</v>
      </c>
      <c r="M41" s="135">
        <f>'Master Plan 2025'!M36</f>
        <v>0.0007</v>
      </c>
      <c r="N41" s="135">
        <f>'Master Plan 2025'!N36</f>
        <v>0.75</v>
      </c>
      <c r="O41" s="135">
        <f>'Master Plan 2025'!O36</f>
        <v>445000</v>
      </c>
      <c r="P41" s="135">
        <f>'Master Plan 2025'!P36</f>
        <v>0</v>
      </c>
      <c r="Q41" s="135">
        <f>'Master Plan 2025'!Q36</f>
        <v>0</v>
      </c>
      <c r="R41" s="135">
        <f>'Master Plan 2025'!R36</f>
        <v>0</v>
      </c>
      <c r="S41" s="135">
        <f>'Master Plan 2025'!S36</f>
        <v>0</v>
      </c>
      <c r="T41" s="135">
        <f>'Master Plan 2025'!T36</f>
        <v>0</v>
      </c>
      <c r="U41" s="135">
        <f>'Master Plan 2025'!U36</f>
        <v>0</v>
      </c>
      <c r="V41" s="135">
        <f>'Master Plan 2025'!V36</f>
        <v>0</v>
      </c>
      <c r="W41" s="135">
        <f>'Master Plan 2025'!W36</f>
        <v>0</v>
      </c>
      <c r="X41" s="135">
        <f>'Master Plan 2025'!X36</f>
        <v>0</v>
      </c>
      <c r="Y41" s="135">
        <f>'Master Plan 2025'!Y36</f>
        <v>0</v>
      </c>
      <c r="Z41" s="135">
        <f>'Master Plan 2025'!Z36</f>
        <v>0</v>
      </c>
      <c r="AA41" s="135">
        <f>'Master Plan 2025'!AA36</f>
        <v>934.375</v>
      </c>
      <c r="AB41" s="135">
        <f>'Master Plan 2025'!AB36</f>
        <v>0</v>
      </c>
      <c r="AC41" s="135">
        <f>'Master Plan 2025'!AC36</f>
        <v>0</v>
      </c>
      <c r="AD41" s="135">
        <f>'Master Plan 2025'!AD36</f>
        <v>0</v>
      </c>
      <c r="AE41" s="135">
        <f>'Master Plan 2025'!AE36</f>
        <v>0</v>
      </c>
      <c r="AF41" s="135">
        <f>'Master Plan 2025'!AF36</f>
        <v>0</v>
      </c>
      <c r="AG41" s="135">
        <f>'Master Plan 2025'!AG36</f>
        <v>0</v>
      </c>
      <c r="AH41" s="135">
        <f>'Master Plan 2025'!AH36</f>
        <v>0</v>
      </c>
      <c r="AI41" s="135">
        <f>'Master Plan 2025'!AI36</f>
        <v>0</v>
      </c>
      <c r="AJ41" s="135">
        <f>'Master Plan 2025'!AJ36</f>
        <v>0</v>
      </c>
      <c r="AK41" s="135">
        <f>'Master Plan 2025'!AK36</f>
        <v>0</v>
      </c>
      <c r="AL41" s="135">
        <f>'Master Plan 2025'!AL36</f>
        <v>0</v>
      </c>
      <c r="AM41" s="135">
        <f>'Master Plan 2025'!AM36</f>
        <v>14950</v>
      </c>
      <c r="AN41" s="135">
        <f>'Master Plan 2025'!AN36</f>
        <v>0</v>
      </c>
      <c r="AO41" s="135">
        <f>'Master Plan 2025'!AO36</f>
        <v>0</v>
      </c>
      <c r="AP41" s="135">
        <f>'Master Plan 2025'!AP36</f>
        <v>0</v>
      </c>
      <c r="AQ41" s="135">
        <f>'Master Plan 2025'!AQ36</f>
        <v>0</v>
      </c>
      <c r="AR41" s="135">
        <f>'Master Plan 2025'!AR36</f>
        <v>0</v>
      </c>
      <c r="AS41" s="135">
        <f>'Master Plan 2025'!AS36</f>
        <v>0</v>
      </c>
      <c r="AT41" s="135">
        <f>'Master Plan 2025'!AT36</f>
        <v>0</v>
      </c>
      <c r="AU41" s="135">
        <f>'Master Plan 2025'!AU36</f>
        <v>0</v>
      </c>
      <c r="AV41" s="135">
        <f>'Master Plan 2025'!AV36</f>
        <v>0</v>
      </c>
      <c r="AW41" s="135">
        <f>'Master Plan 2025'!AW36</f>
        <v>0</v>
      </c>
      <c r="AX41" s="135">
        <f>'Master Plan 2025'!AX36</f>
        <v>0</v>
      </c>
      <c r="AY41" s="135">
        <f>'Master Plan 2025'!AY36</f>
        <v>10.465</v>
      </c>
    </row>
    <row r="42">
      <c r="B42" s="16"/>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5"/>
      <c r="AX42" s="135"/>
      <c r="AY42" s="135"/>
    </row>
    <row r="43">
      <c r="B43" s="16"/>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c r="AL43" s="135"/>
      <c r="AM43" s="135"/>
      <c r="AN43" s="135"/>
      <c r="AO43" s="135"/>
      <c r="AP43" s="135"/>
      <c r="AQ43" s="135"/>
      <c r="AR43" s="135"/>
      <c r="AS43" s="135"/>
      <c r="AT43" s="135"/>
      <c r="AU43" s="135"/>
      <c r="AV43" s="135"/>
      <c r="AW43" s="135"/>
      <c r="AX43" s="135"/>
      <c r="AY43" s="135"/>
    </row>
    <row r="44">
      <c r="B44" s="16"/>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5"/>
      <c r="AX44" s="135"/>
      <c r="AY44" s="135"/>
    </row>
    <row r="45">
      <c r="B45" s="16"/>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row>
    <row r="46">
      <c r="A46" s="34"/>
      <c r="B46" s="16"/>
      <c r="C46" s="35" t="s">
        <v>49</v>
      </c>
      <c r="D46" s="36" t="str">
        <f>'Economist OLD'!F38</f>
        <v/>
      </c>
      <c r="E46" s="36"/>
      <c r="F46" s="36"/>
      <c r="G46" s="36"/>
      <c r="H46" s="141"/>
      <c r="I46" s="141">
        <f t="shared" ref="I46:J46" si="2">SUM(I27:I45)</f>
        <v>48125.01573</v>
      </c>
      <c r="J46" s="141">
        <f t="shared" si="2"/>
        <v>860578.9494</v>
      </c>
      <c r="K46" s="141"/>
      <c r="L46" s="141">
        <f>SUM(L27:L45)</f>
        <v>1100.600871</v>
      </c>
      <c r="M46" s="141"/>
      <c r="N46" s="142"/>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141"/>
      <c r="AW46" s="141"/>
      <c r="AX46" s="141"/>
      <c r="AY46" s="141"/>
    </row>
    <row r="47">
      <c r="A47" s="139"/>
      <c r="B47" s="13"/>
      <c r="C47" s="13"/>
      <c r="D47" s="13" t="s">
        <v>6</v>
      </c>
      <c r="E47" s="13" t="s">
        <v>291</v>
      </c>
      <c r="F47" s="13" t="s">
        <v>8</v>
      </c>
      <c r="G47" s="143" t="s">
        <v>292</v>
      </c>
      <c r="H47" s="140"/>
      <c r="I47" s="140" t="s">
        <v>1</v>
      </c>
      <c r="J47" s="140" t="s">
        <v>12</v>
      </c>
      <c r="K47" s="140" t="s">
        <v>293</v>
      </c>
      <c r="L47" s="140" t="s">
        <v>3</v>
      </c>
      <c r="M47" s="140" t="s">
        <v>14</v>
      </c>
      <c r="N47" s="140" t="s">
        <v>15</v>
      </c>
      <c r="O47" s="140" t="s">
        <v>294</v>
      </c>
      <c r="P47" s="140" t="s">
        <v>295</v>
      </c>
      <c r="Q47" s="140" t="s">
        <v>296</v>
      </c>
      <c r="R47" s="140" t="s">
        <v>297</v>
      </c>
      <c r="S47" s="140" t="s">
        <v>298</v>
      </c>
      <c r="T47" s="140" t="s">
        <v>299</v>
      </c>
      <c r="U47" s="140" t="s">
        <v>300</v>
      </c>
      <c r="V47" s="140" t="s">
        <v>301</v>
      </c>
      <c r="W47" s="140" t="s">
        <v>302</v>
      </c>
      <c r="X47" s="140" t="s">
        <v>303</v>
      </c>
      <c r="Y47" s="140" t="s">
        <v>304</v>
      </c>
      <c r="Z47" s="140" t="s">
        <v>305</v>
      </c>
      <c r="AA47" s="140" t="s">
        <v>306</v>
      </c>
      <c r="AB47" s="140" t="s">
        <v>307</v>
      </c>
      <c r="AC47" s="140" t="s">
        <v>308</v>
      </c>
      <c r="AD47" s="140" t="s">
        <v>309</v>
      </c>
      <c r="AE47" s="140" t="s">
        <v>310</v>
      </c>
      <c r="AF47" s="140" t="s">
        <v>311</v>
      </c>
      <c r="AG47" s="140" t="s">
        <v>312</v>
      </c>
      <c r="AH47" s="140" t="s">
        <v>313</v>
      </c>
      <c r="AI47" s="140" t="s">
        <v>314</v>
      </c>
      <c r="AJ47" s="140" t="s">
        <v>315</v>
      </c>
      <c r="AK47" s="140" t="s">
        <v>316</v>
      </c>
      <c r="AL47" s="140" t="s">
        <v>317</v>
      </c>
      <c r="AM47" s="140" t="s">
        <v>318</v>
      </c>
      <c r="AN47" s="140" t="s">
        <v>319</v>
      </c>
      <c r="AO47" s="140" t="s">
        <v>320</v>
      </c>
      <c r="AP47" s="140" t="s">
        <v>321</v>
      </c>
      <c r="AQ47" s="140" t="s">
        <v>322</v>
      </c>
      <c r="AR47" s="140" t="s">
        <v>323</v>
      </c>
      <c r="AS47" s="140" t="s">
        <v>324</v>
      </c>
      <c r="AT47" s="140" t="s">
        <v>325</v>
      </c>
      <c r="AU47" s="140" t="s">
        <v>326</v>
      </c>
      <c r="AV47" s="140" t="s">
        <v>327</v>
      </c>
      <c r="AW47" s="140" t="s">
        <v>328</v>
      </c>
      <c r="AX47" s="140" t="s">
        <v>329</v>
      </c>
      <c r="AY47" s="140" t="s">
        <v>330</v>
      </c>
    </row>
    <row r="48">
      <c r="B48" s="16"/>
      <c r="C48" s="17" t="str">
        <f>'Economist OLD'!B38</f>
        <v>EMEA 0 Tier 1</v>
      </c>
      <c r="D48" s="18" t="str">
        <f>'Master Plan 2025'!D38</f>
        <v> C0Level + Custom audience targeting companies 5,000+</v>
      </c>
      <c r="E48" s="18" t="str">
        <f>'Master Plan 2025'!E38</f>
        <v>Audience</v>
      </c>
      <c r="F48" s="18" t="str">
        <f>'Master Plan 2025'!F38</f>
        <v>ResponsiveBillboard</v>
      </c>
      <c r="G48" s="18" t="str">
        <f>'Master Plan 2025'!G38</f>
        <v>Economist_EMEATier1_Audience_Display_ResponsiveBillboard</v>
      </c>
      <c r="H48" s="135"/>
      <c r="I48" s="135">
        <f>'Master Plan 2025'!I38</f>
        <v>11519.33567</v>
      </c>
      <c r="J48" s="135">
        <f>'Master Plan 2025'!J38</f>
        <v>231889.3564</v>
      </c>
      <c r="K48" s="135">
        <f>'Master Plan 2025'!K38</f>
        <v>49.676</v>
      </c>
      <c r="L48" s="135">
        <f>'Master Plan 2025'!L38</f>
        <v>162.3225495</v>
      </c>
      <c r="M48" s="135">
        <f>'Master Plan 2025'!M38</f>
        <v>0.0007</v>
      </c>
      <c r="N48" s="135">
        <f>'Master Plan 2025'!N38</f>
        <v>0.75</v>
      </c>
      <c r="O48" s="135">
        <f>'Master Plan 2025'!O38</f>
        <v>279500</v>
      </c>
      <c r="P48" s="135">
        <f>'Master Plan 2025'!P38</f>
        <v>0</v>
      </c>
      <c r="Q48" s="135">
        <f>'Master Plan 2025'!Q38</f>
        <v>1128.232006</v>
      </c>
      <c r="R48" s="135">
        <f>'Master Plan 2025'!R38</f>
        <v>1128.232006</v>
      </c>
      <c r="S48" s="135">
        <f>'Master Plan 2025'!S38</f>
        <v>1128.232006</v>
      </c>
      <c r="T48" s="135">
        <f>'Master Plan 2025'!T38</f>
        <v>1128.232006</v>
      </c>
      <c r="U48" s="135">
        <f>'Master Plan 2025'!U38</f>
        <v>1128.232006</v>
      </c>
      <c r="V48" s="135">
        <f>'Master Plan 2025'!V38</f>
        <v>1654.889453</v>
      </c>
      <c r="W48" s="135">
        <f>'Master Plan 2025'!W38</f>
        <v>526.6574465</v>
      </c>
      <c r="X48" s="135">
        <f>'Master Plan 2025'!X38</f>
        <v>1128.232006</v>
      </c>
      <c r="Y48" s="135">
        <f>'Master Plan 2025'!Y38</f>
        <v>1090.77345</v>
      </c>
      <c r="Z48" s="135">
        <f>'Master Plan 2025'!Z38</f>
        <v>537.2533364</v>
      </c>
      <c r="AA48" s="135">
        <f>'Master Plan 2025'!AA38</f>
        <v>940.3699438</v>
      </c>
      <c r="AB48" s="135">
        <f>'Master Plan 2025'!AB38</f>
        <v>0</v>
      </c>
      <c r="AC48" s="135">
        <f>'Master Plan 2025'!AC38</f>
        <v>22711.81267</v>
      </c>
      <c r="AD48" s="135">
        <f>'Master Plan 2025'!AD38</f>
        <v>22711.81267</v>
      </c>
      <c r="AE48" s="135">
        <f>'Master Plan 2025'!AE38</f>
        <v>22711.81267</v>
      </c>
      <c r="AF48" s="135">
        <f>'Master Plan 2025'!AF38</f>
        <v>22711.81267</v>
      </c>
      <c r="AG48" s="135">
        <f>'Master Plan 2025'!AG38</f>
        <v>22711.81267</v>
      </c>
      <c r="AH48" s="135">
        <f>'Master Plan 2025'!AH38</f>
        <v>33313.66159</v>
      </c>
      <c r="AI48" s="135">
        <f>'Master Plan 2025'!AI38</f>
        <v>10601.84891</v>
      </c>
      <c r="AJ48" s="135">
        <f>'Master Plan 2025'!AJ38</f>
        <v>22711.81267</v>
      </c>
      <c r="AK48" s="135">
        <f>'Master Plan 2025'!AK38</f>
        <v>21957.75525</v>
      </c>
      <c r="AL48" s="135">
        <f>'Master Plan 2025'!AL38</f>
        <v>10815.14889</v>
      </c>
      <c r="AM48" s="135">
        <f>'Master Plan 2025'!AM38</f>
        <v>18930.0657</v>
      </c>
      <c r="AN48" s="135">
        <f>'Master Plan 2025'!AN38</f>
        <v>0</v>
      </c>
      <c r="AO48" s="135">
        <f>'Master Plan 2025'!AO38</f>
        <v>14.75659541</v>
      </c>
      <c r="AP48" s="135">
        <f>'Master Plan 2025'!AP38</f>
        <v>14.75659541</v>
      </c>
      <c r="AQ48" s="135">
        <f>'Master Plan 2025'!AQ38</f>
        <v>14.75659541</v>
      </c>
      <c r="AR48" s="135">
        <f>'Master Plan 2025'!AR38</f>
        <v>14.75659541</v>
      </c>
      <c r="AS48" s="135">
        <f>'Master Plan 2025'!AS38</f>
        <v>14.75659541</v>
      </c>
      <c r="AT48" s="135">
        <f>'Master Plan 2025'!AT38</f>
        <v>14.75659541</v>
      </c>
      <c r="AU48" s="135">
        <f>'Master Plan 2025'!AU38</f>
        <v>14.75659541</v>
      </c>
      <c r="AV48" s="135">
        <f>'Master Plan 2025'!AV38</f>
        <v>14.75659541</v>
      </c>
      <c r="AW48" s="135">
        <f>'Master Plan 2025'!AW38</f>
        <v>14.75659541</v>
      </c>
      <c r="AX48" s="135">
        <f>'Master Plan 2025'!AX38</f>
        <v>14.75659541</v>
      </c>
      <c r="AY48" s="135">
        <f>'Master Plan 2025'!AY38</f>
        <v>14.75659541</v>
      </c>
    </row>
    <row r="49">
      <c r="B49" s="16"/>
      <c r="D49" s="18" t="str">
        <f>'Master Plan 2025'!D39</f>
        <v> C0Level + Custom audience targeting companies 5,000+</v>
      </c>
      <c r="E49" s="18" t="str">
        <f>'Master Plan 2025'!E39</f>
        <v>Audience</v>
      </c>
      <c r="F49" s="18" t="str">
        <f>'Master Plan 2025'!F39</f>
        <v>300x600</v>
      </c>
      <c r="G49" s="18" t="str">
        <f>'Master Plan 2025'!G39</f>
        <v>Economist_EMEATier1_Audience_Display_300x600</v>
      </c>
      <c r="H49" s="135"/>
      <c r="I49" s="135">
        <f>'Master Plan 2025'!I39</f>
        <v>10194.66779</v>
      </c>
      <c r="J49" s="135">
        <f>'Master Plan 2025'!J39</f>
        <v>240693.4109</v>
      </c>
      <c r="K49" s="135">
        <f>'Master Plan 2025'!K39</f>
        <v>41.92</v>
      </c>
      <c r="L49" s="135">
        <f>'Master Plan 2025'!L39</f>
        <v>120.3467055</v>
      </c>
      <c r="M49" s="135">
        <f>'Master Plan 2025'!M39</f>
        <v>0.0005</v>
      </c>
      <c r="N49" s="135">
        <f>'Master Plan 2025'!N39</f>
        <v>0.75</v>
      </c>
      <c r="O49" s="135">
        <f>'Master Plan 2025'!O39</f>
        <v>279500</v>
      </c>
      <c r="P49" s="135">
        <f>'Master Plan 2025'!P39</f>
        <v>104.8</v>
      </c>
      <c r="Q49" s="135">
        <f>'Master Plan 2025'!Q39</f>
        <v>988.2264139</v>
      </c>
      <c r="R49" s="135">
        <f>'Master Plan 2025'!R39</f>
        <v>988.2264139</v>
      </c>
      <c r="S49" s="135">
        <f>'Master Plan 2025'!S39</f>
        <v>988.2264139</v>
      </c>
      <c r="T49" s="135">
        <f>'Master Plan 2025'!T39</f>
        <v>988.2264139</v>
      </c>
      <c r="U49" s="135">
        <f>'Master Plan 2025'!U39</f>
        <v>988.2264139</v>
      </c>
      <c r="V49" s="135">
        <f>'Master Plan 2025'!V39</f>
        <v>1449.529405</v>
      </c>
      <c r="W49" s="135">
        <f>'Master Plan 2025'!W39</f>
        <v>461.3029915</v>
      </c>
      <c r="X49" s="135">
        <f>'Master Plan 2025'!X39</f>
        <v>988.2264139</v>
      </c>
      <c r="Y49" s="135">
        <f>'Master Plan 2025'!Y39</f>
        <v>955.4161985</v>
      </c>
      <c r="Z49" s="135">
        <f>'Master Plan 2025'!Z39</f>
        <v>470.5840066</v>
      </c>
      <c r="AA49" s="135">
        <f>'Master Plan 2025'!AA39</f>
        <v>823.6767013</v>
      </c>
      <c r="AB49" s="135">
        <f>'Master Plan 2025'!AB39</f>
        <v>2500</v>
      </c>
      <c r="AC49" s="135">
        <f>'Master Plan 2025'!AC39</f>
        <v>23574.10339</v>
      </c>
      <c r="AD49" s="135">
        <f>'Master Plan 2025'!AD39</f>
        <v>23574.10339</v>
      </c>
      <c r="AE49" s="135">
        <f>'Master Plan 2025'!AE39</f>
        <v>23574.10339</v>
      </c>
      <c r="AF49" s="135">
        <f>'Master Plan 2025'!AF39</f>
        <v>23574.10339</v>
      </c>
      <c r="AG49" s="135">
        <f>'Master Plan 2025'!AG39</f>
        <v>23574.10339</v>
      </c>
      <c r="AH49" s="135">
        <f>'Master Plan 2025'!AH39</f>
        <v>34578.46864</v>
      </c>
      <c r="AI49" s="135">
        <f>'Master Plan 2025'!AI39</f>
        <v>11004.36526</v>
      </c>
      <c r="AJ49" s="135">
        <f>'Master Plan 2025'!AJ39</f>
        <v>23574.10339</v>
      </c>
      <c r="AK49" s="135">
        <f>'Master Plan 2025'!AK39</f>
        <v>22791.41695</v>
      </c>
      <c r="AL49" s="135">
        <f>'Master Plan 2025'!AL39</f>
        <v>11225.76352</v>
      </c>
      <c r="AM49" s="135">
        <f>'Master Plan 2025'!AM39</f>
        <v>19648.77627</v>
      </c>
      <c r="AN49" s="135">
        <f>'Master Plan 2025'!AN39</f>
        <v>1</v>
      </c>
      <c r="AO49" s="135">
        <f>'Master Plan 2025'!AO39</f>
        <v>10.94060959</v>
      </c>
      <c r="AP49" s="135">
        <f>'Master Plan 2025'!AP39</f>
        <v>10.94060959</v>
      </c>
      <c r="AQ49" s="135">
        <f>'Master Plan 2025'!AQ39</f>
        <v>10.94060959</v>
      </c>
      <c r="AR49" s="135">
        <f>'Master Plan 2025'!AR39</f>
        <v>10.94060959</v>
      </c>
      <c r="AS49" s="135">
        <f>'Master Plan 2025'!AS39</f>
        <v>10.94060959</v>
      </c>
      <c r="AT49" s="135">
        <f>'Master Plan 2025'!AT39</f>
        <v>10.94060959</v>
      </c>
      <c r="AU49" s="135">
        <f>'Master Plan 2025'!AU39</f>
        <v>10.94060959</v>
      </c>
      <c r="AV49" s="135">
        <f>'Master Plan 2025'!AV39</f>
        <v>10.94060959</v>
      </c>
      <c r="AW49" s="135">
        <f>'Master Plan 2025'!AW39</f>
        <v>10.94060959</v>
      </c>
      <c r="AX49" s="135">
        <f>'Master Plan 2025'!AX39</f>
        <v>10.94060959</v>
      </c>
      <c r="AY49" s="135">
        <f>'Master Plan 2025'!AY39</f>
        <v>10.94060959</v>
      </c>
    </row>
    <row r="50">
      <c r="B50" s="16"/>
      <c r="D50" s="18" t="str">
        <f>'Master Plan 2025'!D40</f>
        <v> C0Level + Custom audience targeting companies 5,000+</v>
      </c>
      <c r="E50" s="18" t="str">
        <f>'Master Plan 2025'!E40</f>
        <v>Audience</v>
      </c>
      <c r="F50" s="18" t="str">
        <f>'Master Plan 2025'!F40</f>
        <v>Interscroller</v>
      </c>
      <c r="G50" s="18" t="str">
        <f>'Master Plan 2025'!G40</f>
        <v>Economist_EMEATier1_Audience_Display_Interscroller</v>
      </c>
      <c r="H50" s="135"/>
      <c r="I50" s="135">
        <f>'Master Plan 2025'!I40</f>
        <v>12285.99651</v>
      </c>
      <c r="J50" s="135">
        <f>'Master Plan 2025'!J40</f>
        <v>293081.9777</v>
      </c>
      <c r="K50" s="135">
        <f>'Master Plan 2025'!K40</f>
        <v>41.92</v>
      </c>
      <c r="L50" s="135">
        <f>'Master Plan 2025'!L40</f>
        <v>879.2459331</v>
      </c>
      <c r="M50" s="135">
        <f>'Master Plan 2025'!M40</f>
        <v>0.003</v>
      </c>
      <c r="N50" s="135">
        <f>'Master Plan 2025'!N40</f>
        <v>0.75</v>
      </c>
      <c r="O50" s="135">
        <f>'Master Plan 2025'!O40</f>
        <v>279500</v>
      </c>
      <c r="P50" s="135">
        <f>'Master Plan 2025'!P40</f>
        <v>0</v>
      </c>
      <c r="Q50" s="135">
        <f>'Master Plan 2025'!Q40</f>
        <v>1203.32065</v>
      </c>
      <c r="R50" s="135">
        <f>'Master Plan 2025'!R40</f>
        <v>1203.32065</v>
      </c>
      <c r="S50" s="135">
        <f>'Master Plan 2025'!S40</f>
        <v>1203.32065</v>
      </c>
      <c r="T50" s="135">
        <f>'Master Plan 2025'!T40</f>
        <v>1203.32065</v>
      </c>
      <c r="U50" s="135">
        <f>'Master Plan 2025'!U40</f>
        <v>1203.32065</v>
      </c>
      <c r="V50" s="135">
        <f>'Master Plan 2025'!V40</f>
        <v>1765.029392</v>
      </c>
      <c r="W50" s="135">
        <f>'Master Plan 2025'!W40</f>
        <v>561.708742</v>
      </c>
      <c r="X50" s="135">
        <f>'Master Plan 2025'!X40</f>
        <v>1203.32065</v>
      </c>
      <c r="Y50" s="135">
        <f>'Master Plan 2025'!Y40</f>
        <v>1163.369067</v>
      </c>
      <c r="Z50" s="135">
        <f>'Master Plan 2025'!Z40</f>
        <v>573.0098335</v>
      </c>
      <c r="AA50" s="135">
        <f>'Master Plan 2025'!AA40</f>
        <v>1002.955568</v>
      </c>
      <c r="AB50" s="135">
        <f>'Master Plan 2025'!AB40</f>
        <v>0</v>
      </c>
      <c r="AC50" s="135">
        <f>'Master Plan 2025'!AC40</f>
        <v>28705.16819</v>
      </c>
      <c r="AD50" s="135">
        <f>'Master Plan 2025'!AD40</f>
        <v>28705.16819</v>
      </c>
      <c r="AE50" s="135">
        <f>'Master Plan 2025'!AE40</f>
        <v>28705.16819</v>
      </c>
      <c r="AF50" s="135">
        <f>'Master Plan 2025'!AF40</f>
        <v>28705.16819</v>
      </c>
      <c r="AG50" s="135">
        <f>'Master Plan 2025'!AG40</f>
        <v>28705.16819</v>
      </c>
      <c r="AH50" s="135">
        <f>'Master Plan 2025'!AH40</f>
        <v>42104.70879</v>
      </c>
      <c r="AI50" s="135">
        <f>'Master Plan 2025'!AI40</f>
        <v>13399.5406</v>
      </c>
      <c r="AJ50" s="135">
        <f>'Master Plan 2025'!AJ40</f>
        <v>28705.16819</v>
      </c>
      <c r="AK50" s="135">
        <f>'Master Plan 2025'!AK40</f>
        <v>27752.1247</v>
      </c>
      <c r="AL50" s="135">
        <f>'Master Plan 2025'!AL40</f>
        <v>13669.12771</v>
      </c>
      <c r="AM50" s="135">
        <f>'Master Plan 2025'!AM40</f>
        <v>23925.46679</v>
      </c>
      <c r="AN50" s="135">
        <f>'Master Plan 2025'!AN40</f>
        <v>0</v>
      </c>
      <c r="AO50" s="135">
        <f>'Master Plan 2025'!AO40</f>
        <v>79.93144847</v>
      </c>
      <c r="AP50" s="135">
        <f>'Master Plan 2025'!AP40</f>
        <v>79.93144847</v>
      </c>
      <c r="AQ50" s="135">
        <f>'Master Plan 2025'!AQ40</f>
        <v>79.93144847</v>
      </c>
      <c r="AR50" s="135">
        <f>'Master Plan 2025'!AR40</f>
        <v>79.93144847</v>
      </c>
      <c r="AS50" s="135">
        <f>'Master Plan 2025'!AS40</f>
        <v>79.93144847</v>
      </c>
      <c r="AT50" s="135">
        <f>'Master Plan 2025'!AT40</f>
        <v>79.93144847</v>
      </c>
      <c r="AU50" s="135">
        <f>'Master Plan 2025'!AU40</f>
        <v>79.93144847</v>
      </c>
      <c r="AV50" s="135">
        <f>'Master Plan 2025'!AV40</f>
        <v>79.93144847</v>
      </c>
      <c r="AW50" s="135">
        <f>'Master Plan 2025'!AW40</f>
        <v>79.93144847</v>
      </c>
      <c r="AX50" s="135">
        <f>'Master Plan 2025'!AX40</f>
        <v>79.93144847</v>
      </c>
      <c r="AY50" s="135">
        <f>'Master Plan 2025'!AY40</f>
        <v>79.93144847</v>
      </c>
    </row>
    <row r="51">
      <c r="B51" s="16"/>
      <c r="D51" s="18" t="str">
        <f>'Master Plan 2025'!D41</f>
        <v>C0Level + ESG articles and content</v>
      </c>
      <c r="E51" s="18" t="str">
        <f>'Master Plan 2025'!E41</f>
        <v>Audience+Contextual</v>
      </c>
      <c r="F51" s="18" t="str">
        <f>'Master Plan 2025'!F41</f>
        <v>ResponsiveBillboard</v>
      </c>
      <c r="G51" s="18" t="str">
        <f>'Master Plan 2025'!G41</f>
        <v>Economist_EMEATier1_Audience+Contextual_Display_ResponsiveBillboard</v>
      </c>
      <c r="H51" s="135"/>
      <c r="I51" s="135">
        <f>'Master Plan 2025'!I41</f>
        <v>6033.33246</v>
      </c>
      <c r="J51" s="135">
        <f>'Master Plan 2025'!J41</f>
        <v>136039.0634</v>
      </c>
      <c r="K51" s="135">
        <f>'Master Plan 2025'!K41</f>
        <v>44.35</v>
      </c>
      <c r="L51" s="135">
        <f>'Master Plan 2025'!L41</f>
        <v>95.22734435</v>
      </c>
      <c r="M51" s="135">
        <f>'Master Plan 2025'!M41</f>
        <v>0.0007</v>
      </c>
      <c r="N51" s="135">
        <f>'Master Plan 2025'!N41</f>
        <v>0.75</v>
      </c>
      <c r="O51" s="135">
        <f>'Master Plan 2025'!O41</f>
        <v>1060000</v>
      </c>
      <c r="P51" s="135">
        <f>'Master Plan 2025'!P41</f>
        <v>0</v>
      </c>
      <c r="Q51" s="135">
        <f>'Master Plan 2025'!Q41</f>
        <v>590.9193883</v>
      </c>
      <c r="R51" s="135">
        <f>'Master Plan 2025'!R41</f>
        <v>590.9193883</v>
      </c>
      <c r="S51" s="135">
        <f>'Master Plan 2025'!S41</f>
        <v>590.9193883</v>
      </c>
      <c r="T51" s="135">
        <f>'Master Plan 2025'!T41</f>
        <v>590.9193883</v>
      </c>
      <c r="U51" s="135">
        <f>'Master Plan 2025'!U41</f>
        <v>590.9193883</v>
      </c>
      <c r="V51" s="135">
        <f>'Master Plan 2025'!V41</f>
        <v>866.7599019</v>
      </c>
      <c r="W51" s="135">
        <f>'Master Plan 2025'!W41</f>
        <v>275.8405136</v>
      </c>
      <c r="X51" s="135">
        <f>'Master Plan 2025'!X41</f>
        <v>590.9193883</v>
      </c>
      <c r="Y51" s="135">
        <f>'Master Plan 2025'!Y41</f>
        <v>571.3002078</v>
      </c>
      <c r="Z51" s="135">
        <f>'Master Plan 2025'!Z41</f>
        <v>281.3901849</v>
      </c>
      <c r="AA51" s="135">
        <f>'Master Plan 2025'!AA41</f>
        <v>492.5253218</v>
      </c>
      <c r="AB51" s="135">
        <f>'Master Plan 2025'!AB41</f>
        <v>0</v>
      </c>
      <c r="AC51" s="135">
        <f>'Master Plan 2025'!AC41</f>
        <v>13323.99974</v>
      </c>
      <c r="AD51" s="135">
        <f>'Master Plan 2025'!AD41</f>
        <v>13323.99974</v>
      </c>
      <c r="AE51" s="135">
        <f>'Master Plan 2025'!AE41</f>
        <v>13323.99974</v>
      </c>
      <c r="AF51" s="135">
        <f>'Master Plan 2025'!AF41</f>
        <v>13323.99974</v>
      </c>
      <c r="AG51" s="135">
        <f>'Master Plan 2025'!AG41</f>
        <v>13323.99974</v>
      </c>
      <c r="AH51" s="135">
        <f>'Master Plan 2025'!AH41</f>
        <v>19543.628</v>
      </c>
      <c r="AI51" s="135">
        <f>'Master Plan 2025'!AI41</f>
        <v>6219.628266</v>
      </c>
      <c r="AJ51" s="135">
        <f>'Master Plan 2025'!AJ41</f>
        <v>13323.99974</v>
      </c>
      <c r="AK51" s="135">
        <f>'Master Plan 2025'!AK41</f>
        <v>12881.62813</v>
      </c>
      <c r="AL51" s="135">
        <f>'Master Plan 2025'!AL41</f>
        <v>6344.761779</v>
      </c>
      <c r="AM51" s="135">
        <f>'Master Plan 2025'!AM41</f>
        <v>11105.41875</v>
      </c>
      <c r="AN51" s="135">
        <f>'Master Plan 2025'!AN41</f>
        <v>0</v>
      </c>
      <c r="AO51" s="135">
        <f>'Master Plan 2025'!AO41</f>
        <v>8.657031305</v>
      </c>
      <c r="AP51" s="135">
        <f>'Master Plan 2025'!AP41</f>
        <v>8.657031305</v>
      </c>
      <c r="AQ51" s="135">
        <f>'Master Plan 2025'!AQ41</f>
        <v>8.657031305</v>
      </c>
      <c r="AR51" s="135">
        <f>'Master Plan 2025'!AR41</f>
        <v>8.657031305</v>
      </c>
      <c r="AS51" s="135">
        <f>'Master Plan 2025'!AS41</f>
        <v>8.657031305</v>
      </c>
      <c r="AT51" s="135">
        <f>'Master Plan 2025'!AT41</f>
        <v>8.657031305</v>
      </c>
      <c r="AU51" s="135">
        <f>'Master Plan 2025'!AU41</f>
        <v>8.657031305</v>
      </c>
      <c r="AV51" s="135">
        <f>'Master Plan 2025'!AV41</f>
        <v>8.657031305</v>
      </c>
      <c r="AW51" s="135">
        <f>'Master Plan 2025'!AW41</f>
        <v>8.657031305</v>
      </c>
      <c r="AX51" s="135">
        <f>'Master Plan 2025'!AX41</f>
        <v>8.657031305</v>
      </c>
      <c r="AY51" s="135">
        <f>'Master Plan 2025'!AY41</f>
        <v>8.657031305</v>
      </c>
    </row>
    <row r="52">
      <c r="B52" s="16"/>
      <c r="D52" s="18" t="str">
        <f>'Master Plan 2025'!D42</f>
        <v>C0Level + ESG articles and content</v>
      </c>
      <c r="E52" s="18" t="str">
        <f>'Master Plan 2025'!E42</f>
        <v>Audience+Contextual</v>
      </c>
      <c r="F52" s="18" t="str">
        <f>'Master Plan 2025'!F42</f>
        <v>300x600</v>
      </c>
      <c r="G52" s="18" t="str">
        <f>'Master Plan 2025'!G42</f>
        <v>Economist_EMEATier1_Audience+Contextual_Display_300x600</v>
      </c>
      <c r="H52" s="135"/>
      <c r="I52" s="135">
        <f>'Master Plan 2025'!I42</f>
        <v>5383.56623</v>
      </c>
      <c r="J52" s="135">
        <f>'Master Plan 2025'!J42</f>
        <v>142046.6024</v>
      </c>
      <c r="K52" s="135">
        <f>'Master Plan 2025'!K42</f>
        <v>37.9</v>
      </c>
      <c r="L52" s="135">
        <f>'Master Plan 2025'!L42</f>
        <v>71.02330119</v>
      </c>
      <c r="M52" s="135">
        <f>'Master Plan 2025'!M42</f>
        <v>0.0005</v>
      </c>
      <c r="N52" s="135">
        <f>'Master Plan 2025'!N42</f>
        <v>0.75</v>
      </c>
      <c r="O52" s="135">
        <f>'Master Plan 2025'!O42</f>
        <v>1060000</v>
      </c>
      <c r="P52" s="135">
        <f>'Master Plan 2025'!P42</f>
        <v>0</v>
      </c>
      <c r="Q52" s="135">
        <f>'Master Plan 2025'!Q42</f>
        <v>527.2796891</v>
      </c>
      <c r="R52" s="135">
        <f>'Master Plan 2025'!R42</f>
        <v>527.2796891</v>
      </c>
      <c r="S52" s="135">
        <f>'Master Plan 2025'!S42</f>
        <v>527.2796891</v>
      </c>
      <c r="T52" s="135">
        <f>'Master Plan 2025'!T42</f>
        <v>527.2796891</v>
      </c>
      <c r="U52" s="135">
        <f>'Master Plan 2025'!U42</f>
        <v>527.2796891</v>
      </c>
      <c r="V52" s="135">
        <f>'Master Plan 2025'!V42</f>
        <v>773.4132619</v>
      </c>
      <c r="W52" s="135">
        <f>'Master Plan 2025'!W42</f>
        <v>246.1335728</v>
      </c>
      <c r="X52" s="135">
        <f>'Master Plan 2025'!X42</f>
        <v>527.2796891</v>
      </c>
      <c r="Y52" s="135">
        <f>'Master Plan 2025'!Y42</f>
        <v>509.7734173</v>
      </c>
      <c r="Z52" s="135">
        <f>'Master Plan 2025'!Z42</f>
        <v>251.0855662</v>
      </c>
      <c r="AA52" s="135">
        <f>'Master Plan 2025'!AA42</f>
        <v>439.4822774</v>
      </c>
      <c r="AB52" s="135">
        <f>'Master Plan 2025'!AB42</f>
        <v>0</v>
      </c>
      <c r="AC52" s="135">
        <f>'Master Plan 2025'!AC42</f>
        <v>13912.39285</v>
      </c>
      <c r="AD52" s="135">
        <f>'Master Plan 2025'!AD42</f>
        <v>13912.39285</v>
      </c>
      <c r="AE52" s="135">
        <f>'Master Plan 2025'!AE42</f>
        <v>13912.39285</v>
      </c>
      <c r="AF52" s="135">
        <f>'Master Plan 2025'!AF42</f>
        <v>13912.39285</v>
      </c>
      <c r="AG52" s="135">
        <f>'Master Plan 2025'!AG42</f>
        <v>13912.39285</v>
      </c>
      <c r="AH52" s="135">
        <f>'Master Plan 2025'!AH42</f>
        <v>20406.68237</v>
      </c>
      <c r="AI52" s="135">
        <f>'Master Plan 2025'!AI42</f>
        <v>6494.289519</v>
      </c>
      <c r="AJ52" s="135">
        <f>'Master Plan 2025'!AJ42</f>
        <v>13912.39285</v>
      </c>
      <c r="AK52" s="135">
        <f>'Master Plan 2025'!AK42</f>
        <v>13450.48594</v>
      </c>
      <c r="AL52" s="135">
        <f>'Master Plan 2025'!AL42</f>
        <v>6624.948977</v>
      </c>
      <c r="AM52" s="135">
        <f>'Master Plan 2025'!AM42</f>
        <v>11595.83845</v>
      </c>
      <c r="AN52" s="135">
        <f>'Master Plan 2025'!AN42</f>
        <v>0</v>
      </c>
      <c r="AO52" s="135">
        <f>'Master Plan 2025'!AO42</f>
        <v>6.456663745</v>
      </c>
      <c r="AP52" s="135">
        <f>'Master Plan 2025'!AP42</f>
        <v>6.456663745</v>
      </c>
      <c r="AQ52" s="135">
        <f>'Master Plan 2025'!AQ42</f>
        <v>6.456663745</v>
      </c>
      <c r="AR52" s="135">
        <f>'Master Plan 2025'!AR42</f>
        <v>6.456663745</v>
      </c>
      <c r="AS52" s="135">
        <f>'Master Plan 2025'!AS42</f>
        <v>6.456663745</v>
      </c>
      <c r="AT52" s="135">
        <f>'Master Plan 2025'!AT42</f>
        <v>6.456663745</v>
      </c>
      <c r="AU52" s="135">
        <f>'Master Plan 2025'!AU42</f>
        <v>6.456663745</v>
      </c>
      <c r="AV52" s="135">
        <f>'Master Plan 2025'!AV42</f>
        <v>6.456663745</v>
      </c>
      <c r="AW52" s="135">
        <f>'Master Plan 2025'!AW42</f>
        <v>6.456663745</v>
      </c>
      <c r="AX52" s="135">
        <f>'Master Plan 2025'!AX42</f>
        <v>6.456663745</v>
      </c>
      <c r="AY52" s="135">
        <f>'Master Plan 2025'!AY42</f>
        <v>6.456663745</v>
      </c>
    </row>
    <row r="53">
      <c r="B53" s="16"/>
      <c r="D53" s="18" t="str">
        <f>'Master Plan 2025'!D43</f>
        <v>C0Level + ESG articles and content</v>
      </c>
      <c r="E53" s="18" t="str">
        <f>'Master Plan 2025'!E43</f>
        <v>Audience+Contextual</v>
      </c>
      <c r="F53" s="18" t="str">
        <f>'Master Plan 2025'!F43</f>
        <v>Interscroller</v>
      </c>
      <c r="G53" s="18" t="str">
        <f>'Master Plan 2025'!G43</f>
        <v>Economist_EMEATier1_Audience+Contextual_Display_Interscroller</v>
      </c>
      <c r="H53" s="135"/>
      <c r="I53" s="135">
        <f>'Master Plan 2025'!I43</f>
        <v>6033.33246</v>
      </c>
      <c r="J53" s="135">
        <f>'Master Plan 2025'!J43</f>
        <v>159190.8301</v>
      </c>
      <c r="K53" s="135">
        <f>'Master Plan 2025'!K43</f>
        <v>37.9</v>
      </c>
      <c r="L53" s="135">
        <f>'Master Plan 2025'!L43</f>
        <v>477.5724902</v>
      </c>
      <c r="M53" s="135">
        <f>'Master Plan 2025'!M43</f>
        <v>0.003</v>
      </c>
      <c r="N53" s="135">
        <f>'Master Plan 2025'!N43</f>
        <v>0.75</v>
      </c>
      <c r="O53" s="135">
        <f>'Master Plan 2025'!O43</f>
        <v>1060000</v>
      </c>
      <c r="P53" s="135">
        <f>'Master Plan 2025'!P43</f>
        <v>0</v>
      </c>
      <c r="Q53" s="135">
        <f>'Master Plan 2025'!Q43</f>
        <v>590.9193883</v>
      </c>
      <c r="R53" s="135">
        <f>'Master Plan 2025'!R43</f>
        <v>590.9193883</v>
      </c>
      <c r="S53" s="135">
        <f>'Master Plan 2025'!S43</f>
        <v>590.9193883</v>
      </c>
      <c r="T53" s="135">
        <f>'Master Plan 2025'!T43</f>
        <v>590.9193883</v>
      </c>
      <c r="U53" s="135">
        <f>'Master Plan 2025'!U43</f>
        <v>590.9193883</v>
      </c>
      <c r="V53" s="135">
        <f>'Master Plan 2025'!V43</f>
        <v>866.7599019</v>
      </c>
      <c r="W53" s="135">
        <f>'Master Plan 2025'!W43</f>
        <v>275.8405136</v>
      </c>
      <c r="X53" s="135">
        <f>'Master Plan 2025'!X43</f>
        <v>590.9193883</v>
      </c>
      <c r="Y53" s="135">
        <f>'Master Plan 2025'!Y43</f>
        <v>571.3002078</v>
      </c>
      <c r="Z53" s="135">
        <f>'Master Plan 2025'!Z43</f>
        <v>281.3901849</v>
      </c>
      <c r="AA53" s="135">
        <f>'Master Plan 2025'!AA43</f>
        <v>492.5253218</v>
      </c>
      <c r="AB53" s="135">
        <f>'Master Plan 2025'!AB43</f>
        <v>0</v>
      </c>
      <c r="AC53" s="135">
        <f>'Master Plan 2025'!AC43</f>
        <v>15591.54059</v>
      </c>
      <c r="AD53" s="135">
        <f>'Master Plan 2025'!AD43</f>
        <v>15591.54059</v>
      </c>
      <c r="AE53" s="135">
        <f>'Master Plan 2025'!AE43</f>
        <v>15591.54059</v>
      </c>
      <c r="AF53" s="135">
        <f>'Master Plan 2025'!AF43</f>
        <v>15591.54059</v>
      </c>
      <c r="AG53" s="135">
        <f>'Master Plan 2025'!AG43</f>
        <v>15591.54059</v>
      </c>
      <c r="AH53" s="135">
        <f>'Master Plan 2025'!AH43</f>
        <v>22869.6544</v>
      </c>
      <c r="AI53" s="135">
        <f>'Master Plan 2025'!AI43</f>
        <v>7278.113816</v>
      </c>
      <c r="AJ53" s="135">
        <f>'Master Plan 2025'!AJ43</f>
        <v>15591.54059</v>
      </c>
      <c r="AK53" s="135">
        <f>'Master Plan 2025'!AK43</f>
        <v>15073.88411</v>
      </c>
      <c r="AL53" s="135">
        <f>'Master Plan 2025'!AL43</f>
        <v>7424.543138</v>
      </c>
      <c r="AM53" s="135">
        <f>'Master Plan 2025'!AM43</f>
        <v>12995.39108</v>
      </c>
      <c r="AN53" s="135">
        <f>'Master Plan 2025'!AN43</f>
        <v>0</v>
      </c>
      <c r="AO53" s="135">
        <f>'Master Plan 2025'!AO43</f>
        <v>43.41568093</v>
      </c>
      <c r="AP53" s="135">
        <f>'Master Plan 2025'!AP43</f>
        <v>43.41568093</v>
      </c>
      <c r="AQ53" s="135">
        <f>'Master Plan 2025'!AQ43</f>
        <v>43.41568093</v>
      </c>
      <c r="AR53" s="135">
        <f>'Master Plan 2025'!AR43</f>
        <v>43.41568093</v>
      </c>
      <c r="AS53" s="135">
        <f>'Master Plan 2025'!AS43</f>
        <v>43.41568093</v>
      </c>
      <c r="AT53" s="135">
        <f>'Master Plan 2025'!AT43</f>
        <v>43.41568093</v>
      </c>
      <c r="AU53" s="135">
        <f>'Master Plan 2025'!AU43</f>
        <v>43.41568093</v>
      </c>
      <c r="AV53" s="135">
        <f>'Master Plan 2025'!AV43</f>
        <v>43.41568093</v>
      </c>
      <c r="AW53" s="135">
        <f>'Master Plan 2025'!AW43</f>
        <v>43.41568093</v>
      </c>
      <c r="AX53" s="135">
        <f>'Master Plan 2025'!AX43</f>
        <v>43.41568093</v>
      </c>
      <c r="AY53" s="135">
        <f>'Master Plan 2025'!AY43</f>
        <v>43.41568093</v>
      </c>
    </row>
    <row r="54">
      <c r="B54" s="16"/>
      <c r="D54" s="18" t="str">
        <f>'Master Plan 2025'!D44</f>
        <v>Economist Subscribers</v>
      </c>
      <c r="E54" s="18" t="str">
        <f>'Master Plan 2025'!E44</f>
        <v>Subscribers</v>
      </c>
      <c r="F54" s="18" t="str">
        <f>'Master Plan 2025'!F44</f>
        <v>ResponsiveBillboard</v>
      </c>
      <c r="G54" s="18" t="str">
        <f>'Master Plan 2025'!G44</f>
        <v>Economist_EMEATier1_Subscribers_Display_ResponsiveBillboard</v>
      </c>
      <c r="H54" s="135"/>
      <c r="I54" s="135">
        <f>'Master Plan 2025'!I44</f>
        <v>26452.66746</v>
      </c>
      <c r="J54" s="135">
        <f>'Master Plan 2025'!J44</f>
        <v>532503.9749</v>
      </c>
      <c r="K54" s="135">
        <f>'Master Plan 2025'!K44</f>
        <v>49.676</v>
      </c>
      <c r="L54" s="135">
        <f>'Master Plan 2025'!L44</f>
        <v>372.7527824</v>
      </c>
      <c r="M54" s="135">
        <f>'Master Plan 2025'!M44</f>
        <v>0.0007</v>
      </c>
      <c r="N54" s="135">
        <f>'Master Plan 2025'!N44</f>
        <v>0.75</v>
      </c>
      <c r="O54" s="135">
        <f>'Master Plan 2025'!O44</f>
        <v>155000</v>
      </c>
      <c r="P54" s="135">
        <f>'Master Plan 2025'!P44</f>
        <v>0</v>
      </c>
      <c r="Q54" s="135">
        <f>'Master Plan 2025'!Q44</f>
        <v>2590.839172</v>
      </c>
      <c r="R54" s="135">
        <f>'Master Plan 2025'!R44</f>
        <v>2590.839172</v>
      </c>
      <c r="S54" s="135">
        <f>'Master Plan 2025'!S44</f>
        <v>2590.839172</v>
      </c>
      <c r="T54" s="135">
        <f>'Master Plan 2025'!T44</f>
        <v>2590.839172</v>
      </c>
      <c r="U54" s="135">
        <f>'Master Plan 2025'!U44</f>
        <v>2590.839172</v>
      </c>
      <c r="V54" s="135">
        <f>'Master Plan 2025'!V44</f>
        <v>3800.240017</v>
      </c>
      <c r="W54" s="135">
        <f>'Master Plan 2025'!W44</f>
        <v>1209.400846</v>
      </c>
      <c r="X54" s="135">
        <f>'Master Plan 2025'!X44</f>
        <v>2590.839172</v>
      </c>
      <c r="Y54" s="135">
        <f>'Master Plan 2025'!Y44</f>
        <v>2504.820431</v>
      </c>
      <c r="Z54" s="135">
        <f>'Master Plan 2025'!Z44</f>
        <v>1233.732939</v>
      </c>
      <c r="AA54" s="135">
        <f>'Master Plan 2025'!AA44</f>
        <v>2159.438194</v>
      </c>
      <c r="AB54" s="135">
        <f>'Master Plan 2025'!AB44</f>
        <v>0</v>
      </c>
      <c r="AC54" s="135">
        <f>'Master Plan 2025'!AC44</f>
        <v>52154.74619</v>
      </c>
      <c r="AD54" s="135">
        <f>'Master Plan 2025'!AD44</f>
        <v>52154.74619</v>
      </c>
      <c r="AE54" s="135">
        <f>'Master Plan 2025'!AE44</f>
        <v>52154.74619</v>
      </c>
      <c r="AF54" s="135">
        <f>'Master Plan 2025'!AF44</f>
        <v>52154.74619</v>
      </c>
      <c r="AG54" s="135">
        <f>'Master Plan 2025'!AG44</f>
        <v>52154.74619</v>
      </c>
      <c r="AH54" s="135">
        <f>'Master Plan 2025'!AH44</f>
        <v>76500.52374</v>
      </c>
      <c r="AI54" s="135">
        <f>'Master Plan 2025'!AI44</f>
        <v>24345.77755</v>
      </c>
      <c r="AJ54" s="135">
        <f>'Master Plan 2025'!AJ44</f>
        <v>52154.74619</v>
      </c>
      <c r="AK54" s="135">
        <f>'Master Plan 2025'!AK44</f>
        <v>50423.15064</v>
      </c>
      <c r="AL54" s="135">
        <f>'Master Plan 2025'!AL44</f>
        <v>24835.59342</v>
      </c>
      <c r="AM54" s="135">
        <f>'Master Plan 2025'!AM44</f>
        <v>43470.45241</v>
      </c>
      <c r="AN54" s="135">
        <f>'Master Plan 2025'!AN44</f>
        <v>0</v>
      </c>
      <c r="AO54" s="135">
        <f>'Master Plan 2025'!AO44</f>
        <v>33.88661659</v>
      </c>
      <c r="AP54" s="135">
        <f>'Master Plan 2025'!AP44</f>
        <v>33.88661659</v>
      </c>
      <c r="AQ54" s="135">
        <f>'Master Plan 2025'!AQ44</f>
        <v>33.88661659</v>
      </c>
      <c r="AR54" s="135">
        <f>'Master Plan 2025'!AR44</f>
        <v>33.88661659</v>
      </c>
      <c r="AS54" s="135">
        <f>'Master Plan 2025'!AS44</f>
        <v>33.88661659</v>
      </c>
      <c r="AT54" s="135">
        <f>'Master Plan 2025'!AT44</f>
        <v>33.88661659</v>
      </c>
      <c r="AU54" s="135">
        <f>'Master Plan 2025'!AU44</f>
        <v>33.88661659</v>
      </c>
      <c r="AV54" s="135">
        <f>'Master Plan 2025'!AV44</f>
        <v>33.88661659</v>
      </c>
      <c r="AW54" s="135">
        <f>'Master Plan 2025'!AW44</f>
        <v>33.88661659</v>
      </c>
      <c r="AX54" s="135">
        <f>'Master Plan 2025'!AX44</f>
        <v>33.88661659</v>
      </c>
      <c r="AY54" s="135">
        <f>'Master Plan 2025'!AY44</f>
        <v>33.88661659</v>
      </c>
    </row>
    <row r="55">
      <c r="B55" s="16"/>
      <c r="D55" s="18" t="str">
        <f>'Master Plan 2025'!D45</f>
        <v>Economist Subscribers</v>
      </c>
      <c r="E55" s="18" t="str">
        <f>'Master Plan 2025'!E45</f>
        <v>Subscribers</v>
      </c>
      <c r="F55" s="18" t="str">
        <f>'Master Plan 2025'!F45</f>
        <v>300x600</v>
      </c>
      <c r="G55" s="18" t="str">
        <f>'Master Plan 2025'!G45</f>
        <v>Economist_EMEATier1_Subscribers_Display_300x600</v>
      </c>
      <c r="H55" s="135"/>
      <c r="I55" s="135">
        <f>'Master Plan 2025'!I45</f>
        <v>18861.33508</v>
      </c>
      <c r="J55" s="135">
        <f>'Master Plan 2025'!J45</f>
        <v>449936.4285</v>
      </c>
      <c r="K55" s="135">
        <f>'Master Plan 2025'!K45</f>
        <v>41.92</v>
      </c>
      <c r="L55" s="135">
        <f>'Master Plan 2025'!L45</f>
        <v>224.9682143</v>
      </c>
      <c r="M55" s="135">
        <f>'Master Plan 2025'!M45</f>
        <v>0.0005</v>
      </c>
      <c r="N55" s="135">
        <f>'Master Plan 2025'!N45</f>
        <v>0.75</v>
      </c>
      <c r="O55" s="135">
        <f>'Master Plan 2025'!O45</f>
        <v>155000</v>
      </c>
      <c r="P55" s="135">
        <f>'Master Plan 2025'!P45</f>
        <v>0</v>
      </c>
      <c r="Q55" s="135">
        <f>'Master Plan 2025'!Q45</f>
        <v>1847.325448</v>
      </c>
      <c r="R55" s="135">
        <f>'Master Plan 2025'!R45</f>
        <v>1847.325448</v>
      </c>
      <c r="S55" s="135">
        <f>'Master Plan 2025'!S45</f>
        <v>1847.325448</v>
      </c>
      <c r="T55" s="135">
        <f>'Master Plan 2025'!T45</f>
        <v>1847.325448</v>
      </c>
      <c r="U55" s="135">
        <f>'Master Plan 2025'!U45</f>
        <v>1847.325448</v>
      </c>
      <c r="V55" s="135">
        <f>'Master Plan 2025'!V45</f>
        <v>2709.654914</v>
      </c>
      <c r="W55" s="135">
        <f>'Master Plan 2025'!W45</f>
        <v>862.3294658</v>
      </c>
      <c r="X55" s="135">
        <f>'Master Plan 2025'!X45</f>
        <v>1847.325448</v>
      </c>
      <c r="Y55" s="135">
        <f>'Master Plan 2025'!Y45</f>
        <v>1785.99219</v>
      </c>
      <c r="Z55" s="135">
        <f>'Master Plan 2025'!Z45</f>
        <v>879.6787849</v>
      </c>
      <c r="AA55" s="135">
        <f>'Master Plan 2025'!AA45</f>
        <v>1539.72704</v>
      </c>
      <c r="AB55" s="135">
        <f>'Master Plan 2025'!AB45</f>
        <v>0</v>
      </c>
      <c r="AC55" s="135">
        <f>'Master Plan 2025'!AC45</f>
        <v>44067.87806</v>
      </c>
      <c r="AD55" s="135">
        <f>'Master Plan 2025'!AD45</f>
        <v>44067.87806</v>
      </c>
      <c r="AE55" s="135">
        <f>'Master Plan 2025'!AE45</f>
        <v>44067.87806</v>
      </c>
      <c r="AF55" s="135">
        <f>'Master Plan 2025'!AF45</f>
        <v>44067.87806</v>
      </c>
      <c r="AG55" s="135">
        <f>'Master Plan 2025'!AG45</f>
        <v>44067.87806</v>
      </c>
      <c r="AH55" s="135">
        <f>'Master Plan 2025'!AH45</f>
        <v>64638.71455</v>
      </c>
      <c r="AI55" s="135">
        <f>'Master Plan 2025'!AI45</f>
        <v>20570.83649</v>
      </c>
      <c r="AJ55" s="135">
        <f>'Master Plan 2025'!AJ45</f>
        <v>44067.87806</v>
      </c>
      <c r="AK55" s="135">
        <f>'Master Plan 2025'!AK45</f>
        <v>42604.77552</v>
      </c>
      <c r="AL55" s="135">
        <f>'Master Plan 2025'!AL45</f>
        <v>20984.70384</v>
      </c>
      <c r="AM55" s="135">
        <f>'Master Plan 2025'!AM45</f>
        <v>36730.12978</v>
      </c>
      <c r="AN55" s="135">
        <f>'Master Plan 2025'!AN45</f>
        <v>0</v>
      </c>
      <c r="AO55" s="135">
        <f>'Master Plan 2025'!AO45</f>
        <v>20.45165584</v>
      </c>
      <c r="AP55" s="135">
        <f>'Master Plan 2025'!AP45</f>
        <v>20.45165584</v>
      </c>
      <c r="AQ55" s="135">
        <f>'Master Plan 2025'!AQ45</f>
        <v>20.45165584</v>
      </c>
      <c r="AR55" s="135">
        <f>'Master Plan 2025'!AR45</f>
        <v>20.45165584</v>
      </c>
      <c r="AS55" s="135">
        <f>'Master Plan 2025'!AS45</f>
        <v>20.45165584</v>
      </c>
      <c r="AT55" s="135">
        <f>'Master Plan 2025'!AT45</f>
        <v>20.45165584</v>
      </c>
      <c r="AU55" s="135">
        <f>'Master Plan 2025'!AU45</f>
        <v>20.45165584</v>
      </c>
      <c r="AV55" s="135">
        <f>'Master Plan 2025'!AV45</f>
        <v>20.45165584</v>
      </c>
      <c r="AW55" s="135">
        <f>'Master Plan 2025'!AW45</f>
        <v>20.45165584</v>
      </c>
      <c r="AX55" s="135">
        <f>'Master Plan 2025'!AX45</f>
        <v>20.45165584</v>
      </c>
      <c r="AY55" s="135">
        <f>'Master Plan 2025'!AY45</f>
        <v>20.45165584</v>
      </c>
    </row>
    <row r="56">
      <c r="B56" s="16"/>
      <c r="D56" s="18" t="str">
        <f>'Master Plan 2025'!D46</f>
        <v>Economist Subscribers</v>
      </c>
      <c r="E56" s="18" t="str">
        <f>'Master Plan 2025'!E46</f>
        <v>Subscribers</v>
      </c>
      <c r="F56" s="18" t="str">
        <f>'Master Plan 2025'!F46</f>
        <v>Interscroller</v>
      </c>
      <c r="G56" s="18" t="str">
        <f>'Master Plan 2025'!G46</f>
        <v>Economist_EMEATier1_Subscribers_Display_Interscroller</v>
      </c>
      <c r="H56" s="135"/>
      <c r="I56" s="135">
        <f>'Master Plan 2025'!I46</f>
        <v>25801.99506</v>
      </c>
      <c r="J56" s="135">
        <f>'Master Plan 2025'!J46</f>
        <v>606505.6073</v>
      </c>
      <c r="K56" s="135">
        <f>'Master Plan 2025'!K46</f>
        <v>41.92</v>
      </c>
      <c r="L56" s="135">
        <f>'Master Plan 2025'!L46</f>
        <v>1819.516822</v>
      </c>
      <c r="M56" s="135">
        <f>'Master Plan 2025'!M46</f>
        <v>0.003</v>
      </c>
      <c r="N56" s="135">
        <f>'Master Plan 2025'!N46</f>
        <v>0.75</v>
      </c>
      <c r="O56" s="135">
        <f>'Master Plan 2025'!O46</f>
        <v>155000</v>
      </c>
      <c r="P56" s="135">
        <f>'Master Plan 2025'!P46</f>
        <v>377.28</v>
      </c>
      <c r="Q56" s="135">
        <f>'Master Plan 2025'!Q46</f>
        <v>2490.158991</v>
      </c>
      <c r="R56" s="135">
        <f>'Master Plan 2025'!R46</f>
        <v>2490.158991</v>
      </c>
      <c r="S56" s="135">
        <f>'Master Plan 2025'!S46</f>
        <v>2490.158991</v>
      </c>
      <c r="T56" s="135">
        <f>'Master Plan 2025'!T46</f>
        <v>2490.158991</v>
      </c>
      <c r="U56" s="135">
        <f>'Master Plan 2025'!U46</f>
        <v>2490.158991</v>
      </c>
      <c r="V56" s="135">
        <f>'Master Plan 2025'!V46</f>
        <v>3652.56244</v>
      </c>
      <c r="W56" s="135">
        <f>'Master Plan 2025'!W46</f>
        <v>1162.403449</v>
      </c>
      <c r="X56" s="135">
        <f>'Master Plan 2025'!X46</f>
        <v>2490.158991</v>
      </c>
      <c r="Y56" s="135">
        <f>'Master Plan 2025'!Y46</f>
        <v>2407.482945</v>
      </c>
      <c r="Z56" s="135">
        <f>'Master Plan 2025'!Z46</f>
        <v>1185.789996</v>
      </c>
      <c r="AA56" s="135">
        <f>'Master Plan 2025'!AA46</f>
        <v>2075.522284</v>
      </c>
      <c r="AB56" s="135">
        <f>'Master Plan 2025'!AB46</f>
        <v>9000</v>
      </c>
      <c r="AC56" s="135">
        <f>'Master Plan 2025'!AC46</f>
        <v>59402.64769</v>
      </c>
      <c r="AD56" s="135">
        <f>'Master Plan 2025'!AD46</f>
        <v>59402.64769</v>
      </c>
      <c r="AE56" s="135">
        <f>'Master Plan 2025'!AE46</f>
        <v>59402.64769</v>
      </c>
      <c r="AF56" s="135">
        <f>'Master Plan 2025'!AF46</f>
        <v>59402.64769</v>
      </c>
      <c r="AG56" s="135">
        <f>'Master Plan 2025'!AG46</f>
        <v>59402.64769</v>
      </c>
      <c r="AH56" s="135">
        <f>'Master Plan 2025'!AH46</f>
        <v>87131.7376</v>
      </c>
      <c r="AI56" s="135">
        <f>'Master Plan 2025'!AI46</f>
        <v>27729.08991</v>
      </c>
      <c r="AJ56" s="135">
        <f>'Master Plan 2025'!AJ46</f>
        <v>59402.64769</v>
      </c>
      <c r="AK56" s="135">
        <f>'Master Plan 2025'!AK46</f>
        <v>57430.41375</v>
      </c>
      <c r="AL56" s="135">
        <f>'Master Plan 2025'!AL46</f>
        <v>28286.97509</v>
      </c>
      <c r="AM56" s="135">
        <f>'Master Plan 2025'!AM46</f>
        <v>49511.50486</v>
      </c>
      <c r="AN56" s="135">
        <f>'Master Plan 2025'!AN46</f>
        <v>27</v>
      </c>
      <c r="AO56" s="135">
        <f>'Master Plan 2025'!AO46</f>
        <v>165.4106202</v>
      </c>
      <c r="AP56" s="135">
        <f>'Master Plan 2025'!AP46</f>
        <v>165.4106202</v>
      </c>
      <c r="AQ56" s="135">
        <f>'Master Plan 2025'!AQ46</f>
        <v>165.4106202</v>
      </c>
      <c r="AR56" s="135">
        <f>'Master Plan 2025'!AR46</f>
        <v>165.4106202</v>
      </c>
      <c r="AS56" s="135">
        <f>'Master Plan 2025'!AS46</f>
        <v>165.4106202</v>
      </c>
      <c r="AT56" s="135">
        <f>'Master Plan 2025'!AT46</f>
        <v>165.4106202</v>
      </c>
      <c r="AU56" s="135">
        <f>'Master Plan 2025'!AU46</f>
        <v>165.4106202</v>
      </c>
      <c r="AV56" s="135">
        <f>'Master Plan 2025'!AV46</f>
        <v>165.4106202</v>
      </c>
      <c r="AW56" s="135">
        <f>'Master Plan 2025'!AW46</f>
        <v>165.4106202</v>
      </c>
      <c r="AX56" s="135">
        <f>'Master Plan 2025'!AX46</f>
        <v>165.4106202</v>
      </c>
      <c r="AY56" s="135">
        <f>'Master Plan 2025'!AY46</f>
        <v>165.4106202</v>
      </c>
    </row>
    <row r="57">
      <c r="B57" s="16"/>
      <c r="D57" s="18" t="str">
        <f>'Master Plan 2025'!D47</f>
        <v>Economist Subscribers</v>
      </c>
      <c r="E57" s="18" t="str">
        <f>'Master Plan 2025'!E47</f>
        <v>Subscribers</v>
      </c>
      <c r="F57" s="18" t="str">
        <f>'Master Plan 2025'!F47</f>
        <v>300x250</v>
      </c>
      <c r="G57" s="18" t="str">
        <f>'Master Plan 2025'!G47</f>
        <v>Economist_EMEATier1_Subscribers_Display_300x250</v>
      </c>
      <c r="H57" s="135"/>
      <c r="I57" s="135">
        <f>'Master Plan 2025'!I47</f>
        <v>17247.51293</v>
      </c>
      <c r="J57" s="135">
        <f>'Master Plan 2025'!J47</f>
        <v>73072.21558</v>
      </c>
      <c r="K57" s="135">
        <f>'Master Plan 2025'!K47</f>
        <v>60</v>
      </c>
      <c r="L57" s="135">
        <f>'Master Plan 2025'!L47</f>
        <v>51.15055091</v>
      </c>
      <c r="M57" s="135">
        <f>'Master Plan 2025'!M47</f>
        <v>0.0007</v>
      </c>
      <c r="N57" s="135">
        <f>'Master Plan 2025'!N47</f>
        <v>0.75</v>
      </c>
      <c r="O57" s="135">
        <f>'Master Plan 2025'!O47</f>
        <v>155000</v>
      </c>
      <c r="P57" s="135">
        <f>'Master Plan 2025'!P47</f>
        <v>12863.18</v>
      </c>
      <c r="Q57" s="135">
        <f>'Master Plan 2025'!Q47</f>
        <v>429.4123278</v>
      </c>
      <c r="R57" s="135">
        <f>'Master Plan 2025'!R47</f>
        <v>429.4123278</v>
      </c>
      <c r="S57" s="135">
        <f>'Master Plan 2025'!S47</f>
        <v>429.4123278</v>
      </c>
      <c r="T57" s="135">
        <f>'Master Plan 2025'!T47</f>
        <v>429.4123278</v>
      </c>
      <c r="U57" s="135">
        <f>'Master Plan 2025'!U47</f>
        <v>429.4123278</v>
      </c>
      <c r="V57" s="135">
        <f>'Master Plan 2025'!V47</f>
        <v>629.8615251</v>
      </c>
      <c r="W57" s="135">
        <f>'Master Plan 2025'!W47</f>
        <v>200.4491973</v>
      </c>
      <c r="X57" s="135">
        <f>'Master Plan 2025'!X47</f>
        <v>429.4123278</v>
      </c>
      <c r="Y57" s="135">
        <f>'Master Plan 2025'!Y47</f>
        <v>415.1553612</v>
      </c>
      <c r="Z57" s="135">
        <f>'Master Plan 2025'!Z47</f>
        <v>204.4820609</v>
      </c>
      <c r="AA57" s="135">
        <f>'Master Plan 2025'!AA47</f>
        <v>357.9108236</v>
      </c>
      <c r="AB57" s="135">
        <f>'Master Plan 2025'!AB47</f>
        <v>214386</v>
      </c>
      <c r="AC57" s="135">
        <f>'Master Plan 2025'!AC47</f>
        <v>7156.87213</v>
      </c>
      <c r="AD57" s="135">
        <f>'Master Plan 2025'!AD47</f>
        <v>7156.87213</v>
      </c>
      <c r="AE57" s="135">
        <f>'Master Plan 2025'!AE47</f>
        <v>7156.87213</v>
      </c>
      <c r="AF57" s="135">
        <f>'Master Plan 2025'!AF47</f>
        <v>7156.87213</v>
      </c>
      <c r="AG57" s="135">
        <f>'Master Plan 2025'!AG47</f>
        <v>7156.87213</v>
      </c>
      <c r="AH57" s="135">
        <f>'Master Plan 2025'!AH47</f>
        <v>10497.69209</v>
      </c>
      <c r="AI57" s="135">
        <f>'Master Plan 2025'!AI47</f>
        <v>3340.819955</v>
      </c>
      <c r="AJ57" s="135">
        <f>'Master Plan 2025'!AJ47</f>
        <v>7156.87213</v>
      </c>
      <c r="AK57" s="135">
        <f>'Master Plan 2025'!AK47</f>
        <v>6919.25602</v>
      </c>
      <c r="AL57" s="135">
        <f>'Master Plan 2025'!AL47</f>
        <v>3408.034348</v>
      </c>
      <c r="AM57" s="135">
        <f>'Master Plan 2025'!AM47</f>
        <v>5965.180393</v>
      </c>
      <c r="AN57" s="135">
        <f>'Master Plan 2025'!AN47</f>
        <v>150</v>
      </c>
      <c r="AO57" s="135">
        <f>'Master Plan 2025'!AO47</f>
        <v>4.650050082</v>
      </c>
      <c r="AP57" s="135">
        <f>'Master Plan 2025'!AP47</f>
        <v>4.650050082</v>
      </c>
      <c r="AQ57" s="135">
        <f>'Master Plan 2025'!AQ47</f>
        <v>4.650050082</v>
      </c>
      <c r="AR57" s="135">
        <f>'Master Plan 2025'!AR47</f>
        <v>4.650050082</v>
      </c>
      <c r="AS57" s="135">
        <f>'Master Plan 2025'!AS47</f>
        <v>4.650050082</v>
      </c>
      <c r="AT57" s="135">
        <f>'Master Plan 2025'!AT47</f>
        <v>4.650050082</v>
      </c>
      <c r="AU57" s="135">
        <f>'Master Plan 2025'!AU47</f>
        <v>4.650050082</v>
      </c>
      <c r="AV57" s="135">
        <f>'Master Plan 2025'!AV47</f>
        <v>4.650050082</v>
      </c>
      <c r="AW57" s="135">
        <f>'Master Plan 2025'!AW47</f>
        <v>4.650050082</v>
      </c>
      <c r="AX57" s="135">
        <f>'Master Plan 2025'!AX47</f>
        <v>4.650050082</v>
      </c>
      <c r="AY57" s="135">
        <f>'Master Plan 2025'!AY47</f>
        <v>4.650050082</v>
      </c>
    </row>
    <row r="58">
      <c r="B58" s="16"/>
      <c r="D58" s="18" t="str">
        <f>'Master Plan 2025'!D48</f>
        <v>Economist Subscribers</v>
      </c>
      <c r="E58" s="18" t="str">
        <f>'Master Plan 2025'!E48</f>
        <v>Subscribers</v>
      </c>
      <c r="F58" s="18" t="str">
        <f>'Master Plan 2025'!F48</f>
        <v>App Interscroller</v>
      </c>
      <c r="G58" s="18" t="str">
        <f>'Master Plan 2025'!G48</f>
        <v>Economist_EMEATier1_Subscribers_Display_appInterscroller</v>
      </c>
      <c r="H58" s="135"/>
      <c r="I58" s="135">
        <f>'Master Plan 2025'!I48</f>
        <v>10890</v>
      </c>
      <c r="J58" s="135">
        <f>'Master Plan 2025'!J48</f>
        <v>108900</v>
      </c>
      <c r="K58" s="135">
        <f>'Master Plan 2025'!K48</f>
        <v>100</v>
      </c>
      <c r="L58" s="135">
        <f>'Master Plan 2025'!L48</f>
        <v>0</v>
      </c>
      <c r="M58" s="135">
        <f>'Master Plan 2025'!M48</f>
        <v>0</v>
      </c>
      <c r="N58" s="135">
        <f>'Master Plan 2025'!N48</f>
        <v>0.75</v>
      </c>
      <c r="O58" s="135">
        <f>'Master Plan 2025'!O48</f>
        <v>155000</v>
      </c>
      <c r="P58" s="135">
        <f>'Master Plan 2025'!P48</f>
        <v>0</v>
      </c>
      <c r="Q58" s="135">
        <f>'Master Plan 2025'!Q48</f>
        <v>990</v>
      </c>
      <c r="R58" s="135">
        <f>'Master Plan 2025'!R48</f>
        <v>990</v>
      </c>
      <c r="S58" s="135">
        <f>'Master Plan 2025'!S48</f>
        <v>990</v>
      </c>
      <c r="T58" s="135">
        <f>'Master Plan 2025'!T48</f>
        <v>990</v>
      </c>
      <c r="U58" s="135">
        <f>'Master Plan 2025'!U48</f>
        <v>990</v>
      </c>
      <c r="V58" s="135">
        <f>'Master Plan 2025'!V48</f>
        <v>0</v>
      </c>
      <c r="W58" s="135">
        <f>'Master Plan 2025'!W48</f>
        <v>1980</v>
      </c>
      <c r="X58" s="135">
        <f>'Master Plan 2025'!X48</f>
        <v>990</v>
      </c>
      <c r="Y58" s="135">
        <f>'Master Plan 2025'!Y48</f>
        <v>990</v>
      </c>
      <c r="Z58" s="135">
        <f>'Master Plan 2025'!Z48</f>
        <v>990</v>
      </c>
      <c r="AA58" s="135">
        <f>'Master Plan 2025'!AA48</f>
        <v>990</v>
      </c>
      <c r="AB58" s="135">
        <f>'Master Plan 2025'!AB48</f>
        <v>0</v>
      </c>
      <c r="AC58" s="135">
        <f>'Master Plan 2025'!AC48</f>
        <v>9900</v>
      </c>
      <c r="AD58" s="135">
        <f>'Master Plan 2025'!AD48</f>
        <v>9900</v>
      </c>
      <c r="AE58" s="135">
        <f>'Master Plan 2025'!AE48</f>
        <v>9900</v>
      </c>
      <c r="AF58" s="135">
        <f>'Master Plan 2025'!AF48</f>
        <v>9900</v>
      </c>
      <c r="AG58" s="135">
        <f>'Master Plan 2025'!AG48</f>
        <v>9900</v>
      </c>
      <c r="AH58" s="135">
        <f>'Master Plan 2025'!AH48</f>
        <v>0</v>
      </c>
      <c r="AI58" s="135">
        <f>'Master Plan 2025'!AI48</f>
        <v>19800</v>
      </c>
      <c r="AJ58" s="135">
        <f>'Master Plan 2025'!AJ48</f>
        <v>9900</v>
      </c>
      <c r="AK58" s="135">
        <f>'Master Plan 2025'!AK48</f>
        <v>9900</v>
      </c>
      <c r="AL58" s="135">
        <f>'Master Plan 2025'!AL48</f>
        <v>9900</v>
      </c>
      <c r="AM58" s="135">
        <f>'Master Plan 2025'!AM48</f>
        <v>9900</v>
      </c>
      <c r="AN58" s="135">
        <f>'Master Plan 2025'!AN48</f>
        <v>0</v>
      </c>
      <c r="AO58" s="135">
        <f>'Master Plan 2025'!AO48</f>
        <v>0</v>
      </c>
      <c r="AP58" s="135">
        <f>'Master Plan 2025'!AP48</f>
        <v>0</v>
      </c>
      <c r="AQ58" s="135">
        <f>'Master Plan 2025'!AQ48</f>
        <v>0</v>
      </c>
      <c r="AR58" s="135">
        <f>'Master Plan 2025'!AR48</f>
        <v>0</v>
      </c>
      <c r="AS58" s="135">
        <f>'Master Plan 2025'!AS48</f>
        <v>0</v>
      </c>
      <c r="AT58" s="135">
        <f>'Master Plan 2025'!AT48</f>
        <v>0</v>
      </c>
      <c r="AU58" s="135">
        <f>'Master Plan 2025'!AU48</f>
        <v>0</v>
      </c>
      <c r="AV58" s="135">
        <f>'Master Plan 2025'!AV48</f>
        <v>0</v>
      </c>
      <c r="AW58" s="135">
        <f>'Master Plan 2025'!AW48</f>
        <v>0</v>
      </c>
      <c r="AX58" s="135">
        <f>'Master Plan 2025'!AX48</f>
        <v>0</v>
      </c>
      <c r="AY58" s="135">
        <f>'Master Plan 2025'!AY48</f>
        <v>0</v>
      </c>
    </row>
    <row r="59">
      <c r="B59" s="16"/>
      <c r="D59" s="18" t="str">
        <f>'Master Plan 2025'!D49</f>
        <v>Science &amp; Technology (COP)</v>
      </c>
      <c r="E59" s="18" t="str">
        <f>'Master Plan 2025'!E49</f>
        <v>Takeover</v>
      </c>
      <c r="F59" s="18" t="str">
        <f>'Master Plan 2025'!F49</f>
        <v>Takeover</v>
      </c>
      <c r="G59" s="18" t="str">
        <f>'Master Plan 2025'!G49</f>
        <v/>
      </c>
      <c r="H59" s="135"/>
      <c r="I59" s="135">
        <f>'Master Plan 2025'!I49</f>
        <v>411.25</v>
      </c>
      <c r="J59" s="135">
        <f>'Master Plan 2025'!J49</f>
        <v>6500</v>
      </c>
      <c r="K59" s="135">
        <f>'Master Plan 2025'!K49</f>
        <v>411.25</v>
      </c>
      <c r="L59" s="135">
        <f>'Master Plan 2025'!L49</f>
        <v>4.55</v>
      </c>
      <c r="M59" s="135">
        <f>'Master Plan 2025'!M49</f>
        <v>0.0007</v>
      </c>
      <c r="N59" s="135">
        <f>'Master Plan 2025'!N49</f>
        <v>0.75</v>
      </c>
      <c r="O59" s="135">
        <f>'Master Plan 2025'!O49</f>
        <v>445000</v>
      </c>
      <c r="P59" s="135">
        <f>'Master Plan 2025'!P49</f>
        <v>0</v>
      </c>
      <c r="Q59" s="135">
        <f>'Master Plan 2025'!Q49</f>
        <v>0</v>
      </c>
      <c r="R59" s="135">
        <f>'Master Plan 2025'!R49</f>
        <v>0</v>
      </c>
      <c r="S59" s="135">
        <f>'Master Plan 2025'!S49</f>
        <v>0</v>
      </c>
      <c r="T59" s="135">
        <f>'Master Plan 2025'!T49</f>
        <v>0</v>
      </c>
      <c r="U59" s="135">
        <f>'Master Plan 2025'!U49</f>
        <v>0</v>
      </c>
      <c r="V59" s="135">
        <f>'Master Plan 2025'!V49</f>
        <v>0</v>
      </c>
      <c r="W59" s="135">
        <f>'Master Plan 2025'!W49</f>
        <v>411.25</v>
      </c>
      <c r="X59" s="135">
        <f>'Master Plan 2025'!X49</f>
        <v>0</v>
      </c>
      <c r="Y59" s="135">
        <f>'Master Plan 2025'!Y49</f>
        <v>0</v>
      </c>
      <c r="Z59" s="135">
        <f>'Master Plan 2025'!Z49</f>
        <v>0</v>
      </c>
      <c r="AA59" s="135">
        <f>'Master Plan 2025'!AA49</f>
        <v>0</v>
      </c>
      <c r="AB59" s="135">
        <f>'Master Plan 2025'!AB49</f>
        <v>0</v>
      </c>
      <c r="AC59" s="135">
        <f>'Master Plan 2025'!AC49</f>
        <v>0</v>
      </c>
      <c r="AD59" s="135">
        <f>'Master Plan 2025'!AD49</f>
        <v>0</v>
      </c>
      <c r="AE59" s="135">
        <f>'Master Plan 2025'!AE49</f>
        <v>0</v>
      </c>
      <c r="AF59" s="135">
        <f>'Master Plan 2025'!AF49</f>
        <v>0</v>
      </c>
      <c r="AG59" s="135">
        <f>'Master Plan 2025'!AG49</f>
        <v>0</v>
      </c>
      <c r="AH59" s="135">
        <f>'Master Plan 2025'!AH49</f>
        <v>0</v>
      </c>
      <c r="AI59" s="135">
        <f>'Master Plan 2025'!AI49</f>
        <v>6500</v>
      </c>
      <c r="AJ59" s="135">
        <f>'Master Plan 2025'!AJ49</f>
        <v>0</v>
      </c>
      <c r="AK59" s="135">
        <f>'Master Plan 2025'!AK49</f>
        <v>0</v>
      </c>
      <c r="AL59" s="135">
        <f>'Master Plan 2025'!AL49</f>
        <v>0</v>
      </c>
      <c r="AM59" s="135">
        <f>'Master Plan 2025'!AM49</f>
        <v>0</v>
      </c>
      <c r="AN59" s="135">
        <f>'Master Plan 2025'!AN49</f>
        <v>0</v>
      </c>
      <c r="AO59" s="135">
        <f>'Master Plan 2025'!AO49</f>
        <v>0</v>
      </c>
      <c r="AP59" s="135">
        <f>'Master Plan 2025'!AP49</f>
        <v>0</v>
      </c>
      <c r="AQ59" s="135">
        <f>'Master Plan 2025'!AQ49</f>
        <v>0</v>
      </c>
      <c r="AR59" s="135">
        <f>'Master Plan 2025'!AR49</f>
        <v>0</v>
      </c>
      <c r="AS59" s="135">
        <f>'Master Plan 2025'!AS49</f>
        <v>0</v>
      </c>
      <c r="AT59" s="135">
        <f>'Master Plan 2025'!AT49</f>
        <v>0</v>
      </c>
      <c r="AU59" s="135">
        <f>'Master Plan 2025'!AU49</f>
        <v>4.55</v>
      </c>
      <c r="AV59" s="135">
        <f>'Master Plan 2025'!AV49</f>
        <v>0</v>
      </c>
      <c r="AW59" s="135">
        <f>'Master Plan 2025'!AW49</f>
        <v>0</v>
      </c>
      <c r="AX59" s="135">
        <f>'Master Plan 2025'!AX49</f>
        <v>0</v>
      </c>
      <c r="AY59" s="135">
        <f>'Master Plan 2025'!AY49</f>
        <v>0</v>
      </c>
    </row>
    <row r="60">
      <c r="B60" s="16"/>
      <c r="D60" s="18" t="str">
        <f>'Master Plan 2025'!D50</f>
        <v>Science &amp; Technology (COP)</v>
      </c>
      <c r="E60" s="18" t="str">
        <f>'Master Plan 2025'!E50</f>
        <v>Takeover</v>
      </c>
      <c r="F60" s="18" t="str">
        <f>'Master Plan 2025'!F50</f>
        <v>Takeover</v>
      </c>
      <c r="G60" s="18" t="str">
        <f>'Master Plan 2025'!G50</f>
        <v/>
      </c>
      <c r="H60" s="135"/>
      <c r="I60" s="135">
        <f>'Master Plan 2025'!I50</f>
        <v>411.25</v>
      </c>
      <c r="J60" s="135">
        <f>'Master Plan 2025'!J50</f>
        <v>6500</v>
      </c>
      <c r="K60" s="135">
        <f>'Master Plan 2025'!K50</f>
        <v>411.25</v>
      </c>
      <c r="L60" s="135">
        <f>'Master Plan 2025'!L50</f>
        <v>4.55</v>
      </c>
      <c r="M60" s="135">
        <f>'Master Plan 2025'!M50</f>
        <v>0.0007</v>
      </c>
      <c r="N60" s="135">
        <f>'Master Plan 2025'!N50</f>
        <v>0.75</v>
      </c>
      <c r="O60" s="135">
        <f>'Master Plan 2025'!O50</f>
        <v>445000</v>
      </c>
      <c r="P60" s="135">
        <f>'Master Plan 2025'!P50</f>
        <v>0</v>
      </c>
      <c r="Q60" s="135">
        <f>'Master Plan 2025'!Q50</f>
        <v>0</v>
      </c>
      <c r="R60" s="135">
        <f>'Master Plan 2025'!R50</f>
        <v>0</v>
      </c>
      <c r="S60" s="135">
        <f>'Master Plan 2025'!S50</f>
        <v>0</v>
      </c>
      <c r="T60" s="135">
        <f>'Master Plan 2025'!T50</f>
        <v>0</v>
      </c>
      <c r="U60" s="135">
        <f>'Master Plan 2025'!U50</f>
        <v>0</v>
      </c>
      <c r="V60" s="135">
        <f>'Master Plan 2025'!V50</f>
        <v>0</v>
      </c>
      <c r="W60" s="135">
        <f>'Master Plan 2025'!W50</f>
        <v>411.25</v>
      </c>
      <c r="X60" s="135">
        <f>'Master Plan 2025'!X50</f>
        <v>0</v>
      </c>
      <c r="Y60" s="135">
        <f>'Master Plan 2025'!Y50</f>
        <v>0</v>
      </c>
      <c r="Z60" s="135">
        <f>'Master Plan 2025'!Z50</f>
        <v>0</v>
      </c>
      <c r="AA60" s="135">
        <f>'Master Plan 2025'!AA50</f>
        <v>0</v>
      </c>
      <c r="AB60" s="135">
        <f>'Master Plan 2025'!AB50</f>
        <v>0</v>
      </c>
      <c r="AC60" s="135">
        <f>'Master Plan 2025'!AC50</f>
        <v>0</v>
      </c>
      <c r="AD60" s="135">
        <f>'Master Plan 2025'!AD50</f>
        <v>0</v>
      </c>
      <c r="AE60" s="135">
        <f>'Master Plan 2025'!AE50</f>
        <v>0</v>
      </c>
      <c r="AF60" s="135">
        <f>'Master Plan 2025'!AF50</f>
        <v>0</v>
      </c>
      <c r="AG60" s="135">
        <f>'Master Plan 2025'!AG50</f>
        <v>0</v>
      </c>
      <c r="AH60" s="135">
        <f>'Master Plan 2025'!AH50</f>
        <v>0</v>
      </c>
      <c r="AI60" s="135">
        <f>'Master Plan 2025'!AI50</f>
        <v>6500</v>
      </c>
      <c r="AJ60" s="135">
        <f>'Master Plan 2025'!AJ50</f>
        <v>0</v>
      </c>
      <c r="AK60" s="135">
        <f>'Master Plan 2025'!AK50</f>
        <v>0</v>
      </c>
      <c r="AL60" s="135">
        <f>'Master Plan 2025'!AL50</f>
        <v>0</v>
      </c>
      <c r="AM60" s="135">
        <f>'Master Plan 2025'!AM50</f>
        <v>0</v>
      </c>
      <c r="AN60" s="135">
        <f>'Master Plan 2025'!AN50</f>
        <v>0</v>
      </c>
      <c r="AO60" s="135">
        <f>'Master Plan 2025'!AO50</f>
        <v>0</v>
      </c>
      <c r="AP60" s="135">
        <f>'Master Plan 2025'!AP50</f>
        <v>0</v>
      </c>
      <c r="AQ60" s="135">
        <f>'Master Plan 2025'!AQ50</f>
        <v>0</v>
      </c>
      <c r="AR60" s="135">
        <f>'Master Plan 2025'!AR50</f>
        <v>0</v>
      </c>
      <c r="AS60" s="135">
        <f>'Master Plan 2025'!AS50</f>
        <v>0</v>
      </c>
      <c r="AT60" s="135">
        <f>'Master Plan 2025'!AT50</f>
        <v>0</v>
      </c>
      <c r="AU60" s="135">
        <f>'Master Plan 2025'!AU50</f>
        <v>4.55</v>
      </c>
      <c r="AV60" s="135">
        <f>'Master Plan 2025'!AV50</f>
        <v>0</v>
      </c>
      <c r="AW60" s="135">
        <f>'Master Plan 2025'!AW50</f>
        <v>0</v>
      </c>
      <c r="AX60" s="135">
        <f>'Master Plan 2025'!AX50</f>
        <v>0</v>
      </c>
      <c r="AY60" s="135">
        <f>'Master Plan 2025'!AY50</f>
        <v>0</v>
      </c>
    </row>
    <row r="61">
      <c r="B61" s="16"/>
      <c r="D61" s="18" t="str">
        <f>'Master Plan 2025'!D51</f>
        <v>Science &amp; Technology (COP)</v>
      </c>
      <c r="E61" s="18" t="str">
        <f>'Master Plan 2025'!E51</f>
        <v>Takeover</v>
      </c>
      <c r="F61" s="18" t="str">
        <f>'Master Plan 2025'!F51</f>
        <v>Takeover</v>
      </c>
      <c r="G61" s="18" t="str">
        <f>'Master Plan 2025'!G51</f>
        <v/>
      </c>
      <c r="H61" s="135"/>
      <c r="I61" s="135">
        <f>'Master Plan 2025'!I51</f>
        <v>411.25</v>
      </c>
      <c r="J61" s="135">
        <f>'Master Plan 2025'!J51</f>
        <v>6500</v>
      </c>
      <c r="K61" s="135">
        <f>'Master Plan 2025'!K51</f>
        <v>411.25</v>
      </c>
      <c r="L61" s="135">
        <f>'Master Plan 2025'!L51</f>
        <v>4.55</v>
      </c>
      <c r="M61" s="135">
        <f>'Master Plan 2025'!M51</f>
        <v>0.0007</v>
      </c>
      <c r="N61" s="135">
        <f>'Master Plan 2025'!N51</f>
        <v>0.75</v>
      </c>
      <c r="O61" s="135">
        <f>'Master Plan 2025'!O51</f>
        <v>445000</v>
      </c>
      <c r="P61" s="135">
        <f>'Master Plan 2025'!P51</f>
        <v>0</v>
      </c>
      <c r="Q61" s="135">
        <f>'Master Plan 2025'!Q51</f>
        <v>0</v>
      </c>
      <c r="R61" s="135">
        <f>'Master Plan 2025'!R51</f>
        <v>0</v>
      </c>
      <c r="S61" s="135">
        <f>'Master Plan 2025'!S51</f>
        <v>0</v>
      </c>
      <c r="T61" s="135">
        <f>'Master Plan 2025'!T51</f>
        <v>0</v>
      </c>
      <c r="U61" s="135">
        <f>'Master Plan 2025'!U51</f>
        <v>0</v>
      </c>
      <c r="V61" s="135">
        <f>'Master Plan 2025'!V51</f>
        <v>0</v>
      </c>
      <c r="W61" s="135">
        <f>'Master Plan 2025'!W51</f>
        <v>0</v>
      </c>
      <c r="X61" s="135">
        <f>'Master Plan 2025'!X51</f>
        <v>0</v>
      </c>
      <c r="Y61" s="135">
        <f>'Master Plan 2025'!Y51</f>
        <v>411.25</v>
      </c>
      <c r="Z61" s="135">
        <f>'Master Plan 2025'!Z51</f>
        <v>0</v>
      </c>
      <c r="AA61" s="135">
        <f>'Master Plan 2025'!AA51</f>
        <v>0</v>
      </c>
      <c r="AB61" s="135">
        <f>'Master Plan 2025'!AB51</f>
        <v>0</v>
      </c>
      <c r="AC61" s="135">
        <f>'Master Plan 2025'!AC51</f>
        <v>0</v>
      </c>
      <c r="AD61" s="135">
        <f>'Master Plan 2025'!AD51</f>
        <v>0</v>
      </c>
      <c r="AE61" s="135">
        <f>'Master Plan 2025'!AE51</f>
        <v>0</v>
      </c>
      <c r="AF61" s="135">
        <f>'Master Plan 2025'!AF51</f>
        <v>0</v>
      </c>
      <c r="AG61" s="135">
        <f>'Master Plan 2025'!AG51</f>
        <v>0</v>
      </c>
      <c r="AH61" s="135">
        <f>'Master Plan 2025'!AH51</f>
        <v>0</v>
      </c>
      <c r="AI61" s="135">
        <f>'Master Plan 2025'!AI51</f>
        <v>0</v>
      </c>
      <c r="AJ61" s="135">
        <f>'Master Plan 2025'!AJ51</f>
        <v>0</v>
      </c>
      <c r="AK61" s="135">
        <f>'Master Plan 2025'!AK51</f>
        <v>6500</v>
      </c>
      <c r="AL61" s="135">
        <f>'Master Plan 2025'!AL51</f>
        <v>0</v>
      </c>
      <c r="AM61" s="135">
        <f>'Master Plan 2025'!AM51</f>
        <v>0</v>
      </c>
      <c r="AN61" s="135">
        <f>'Master Plan 2025'!AN51</f>
        <v>0</v>
      </c>
      <c r="AO61" s="135">
        <f>'Master Plan 2025'!AO51</f>
        <v>0</v>
      </c>
      <c r="AP61" s="135">
        <f>'Master Plan 2025'!AP51</f>
        <v>0</v>
      </c>
      <c r="AQ61" s="135">
        <f>'Master Plan 2025'!AQ51</f>
        <v>0</v>
      </c>
      <c r="AR61" s="135">
        <f>'Master Plan 2025'!AR51</f>
        <v>0</v>
      </c>
      <c r="AS61" s="135">
        <f>'Master Plan 2025'!AS51</f>
        <v>0</v>
      </c>
      <c r="AT61" s="135">
        <f>'Master Plan 2025'!AT51</f>
        <v>0</v>
      </c>
      <c r="AU61" s="135">
        <f>'Master Plan 2025'!AU51</f>
        <v>0</v>
      </c>
      <c r="AV61" s="135">
        <f>'Master Plan 2025'!AV51</f>
        <v>0</v>
      </c>
      <c r="AW61" s="135">
        <f>'Master Plan 2025'!AW51</f>
        <v>4.55</v>
      </c>
      <c r="AX61" s="135">
        <f>'Master Plan 2025'!AX51</f>
        <v>0</v>
      </c>
      <c r="AY61" s="135">
        <f>'Master Plan 2025'!AY51</f>
        <v>0</v>
      </c>
    </row>
    <row r="62">
      <c r="B62" s="16"/>
      <c r="D62" s="18" t="str">
        <f>'Master Plan 2025'!D52</f>
        <v>Business &amp; Finance (Davos)</v>
      </c>
      <c r="E62" s="18" t="str">
        <f>'Master Plan 2025'!E52</f>
        <v>Takeover</v>
      </c>
      <c r="F62" s="18" t="str">
        <f>'Master Plan 2025'!F52</f>
        <v>Takeover</v>
      </c>
      <c r="G62" s="18" t="str">
        <f>'Master Plan 2025'!G52</f>
        <v/>
      </c>
      <c r="H62" s="135"/>
      <c r="I62" s="135">
        <f>'Master Plan 2025'!I52</f>
        <v>2062.5</v>
      </c>
      <c r="J62" s="135">
        <f>'Master Plan 2025'!J52</f>
        <v>33000</v>
      </c>
      <c r="K62" s="135">
        <f>'Master Plan 2025'!K52</f>
        <v>2062.5</v>
      </c>
      <c r="L62" s="135">
        <f>'Master Plan 2025'!L52</f>
        <v>23.1</v>
      </c>
      <c r="M62" s="135">
        <f>'Master Plan 2025'!M52</f>
        <v>0.0007</v>
      </c>
      <c r="N62" s="135">
        <f>'Master Plan 2025'!N52</f>
        <v>0.75</v>
      </c>
      <c r="O62" s="135">
        <f>'Master Plan 2025'!O52</f>
        <v>445000</v>
      </c>
      <c r="P62" s="135">
        <f>'Master Plan 2025'!P52</f>
        <v>0</v>
      </c>
      <c r="Q62" s="135">
        <f>'Master Plan 2025'!Q52</f>
        <v>0</v>
      </c>
      <c r="R62" s="135">
        <f>'Master Plan 2025'!R52</f>
        <v>0</v>
      </c>
      <c r="S62" s="135">
        <f>'Master Plan 2025'!S52</f>
        <v>0</v>
      </c>
      <c r="T62" s="135">
        <f>'Master Plan 2025'!T52</f>
        <v>0</v>
      </c>
      <c r="U62" s="135">
        <f>'Master Plan 2025'!U52</f>
        <v>0</v>
      </c>
      <c r="V62" s="135">
        <f>'Master Plan 2025'!V52</f>
        <v>0</v>
      </c>
      <c r="W62" s="135">
        <f>'Master Plan 2025'!W52</f>
        <v>0</v>
      </c>
      <c r="X62" s="135">
        <f>'Master Plan 2025'!X52</f>
        <v>0</v>
      </c>
      <c r="Y62" s="135">
        <f>'Master Plan 2025'!Y52</f>
        <v>0</v>
      </c>
      <c r="Z62" s="135">
        <f>'Master Plan 2025'!Z52</f>
        <v>0</v>
      </c>
      <c r="AA62" s="135">
        <f>'Master Plan 2025'!AA52</f>
        <v>2062.5</v>
      </c>
      <c r="AB62" s="135">
        <f>'Master Plan 2025'!AB52</f>
        <v>0</v>
      </c>
      <c r="AC62" s="135">
        <f>'Master Plan 2025'!AC52</f>
        <v>0</v>
      </c>
      <c r="AD62" s="135">
        <f>'Master Plan 2025'!AD52</f>
        <v>0</v>
      </c>
      <c r="AE62" s="135">
        <f>'Master Plan 2025'!AE52</f>
        <v>0</v>
      </c>
      <c r="AF62" s="135">
        <f>'Master Plan 2025'!AF52</f>
        <v>0</v>
      </c>
      <c r="AG62" s="135">
        <f>'Master Plan 2025'!AG52</f>
        <v>0</v>
      </c>
      <c r="AH62" s="135">
        <f>'Master Plan 2025'!AH52</f>
        <v>0</v>
      </c>
      <c r="AI62" s="135">
        <f>'Master Plan 2025'!AI52</f>
        <v>0</v>
      </c>
      <c r="AJ62" s="135">
        <f>'Master Plan 2025'!AJ52</f>
        <v>0</v>
      </c>
      <c r="AK62" s="135">
        <f>'Master Plan 2025'!AK52</f>
        <v>0</v>
      </c>
      <c r="AL62" s="135">
        <f>'Master Plan 2025'!AL52</f>
        <v>0</v>
      </c>
      <c r="AM62" s="135">
        <f>'Master Plan 2025'!AM52</f>
        <v>33000</v>
      </c>
      <c r="AN62" s="135">
        <f>'Master Plan 2025'!AN52</f>
        <v>0</v>
      </c>
      <c r="AO62" s="135">
        <f>'Master Plan 2025'!AO52</f>
        <v>0</v>
      </c>
      <c r="AP62" s="135">
        <f>'Master Plan 2025'!AP52</f>
        <v>0</v>
      </c>
      <c r="AQ62" s="135">
        <f>'Master Plan 2025'!AQ52</f>
        <v>0</v>
      </c>
      <c r="AR62" s="135">
        <f>'Master Plan 2025'!AR52</f>
        <v>0</v>
      </c>
      <c r="AS62" s="135">
        <f>'Master Plan 2025'!AS52</f>
        <v>0</v>
      </c>
      <c r="AT62" s="135">
        <f>'Master Plan 2025'!AT52</f>
        <v>0</v>
      </c>
      <c r="AU62" s="135">
        <f>'Master Plan 2025'!AU52</f>
        <v>0</v>
      </c>
      <c r="AV62" s="135">
        <f>'Master Plan 2025'!AV52</f>
        <v>0</v>
      </c>
      <c r="AW62" s="135">
        <f>'Master Plan 2025'!AW52</f>
        <v>0</v>
      </c>
      <c r="AX62" s="135">
        <f>'Master Plan 2025'!AX52</f>
        <v>0</v>
      </c>
      <c r="AY62" s="135">
        <f>'Master Plan 2025'!AY52</f>
        <v>23.1</v>
      </c>
    </row>
    <row r="63">
      <c r="B63" s="16"/>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row>
    <row r="64">
      <c r="B64" s="16"/>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row>
    <row r="65">
      <c r="B65" s="16"/>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row>
    <row r="66">
      <c r="A66" s="34"/>
      <c r="B66" s="16"/>
      <c r="C66" s="35"/>
      <c r="D66" s="36" t="str">
        <f>'Economist OLD'!F54</f>
        <v/>
      </c>
      <c r="E66" s="36"/>
      <c r="F66" s="36" t="str">
        <f>'Economist OLD'!I54</f>
        <v/>
      </c>
      <c r="G66" s="36"/>
      <c r="H66" s="141"/>
      <c r="I66" s="141">
        <f t="shared" ref="I66:J66" si="3">SUM(I48:I65)</f>
        <v>153999.9916</v>
      </c>
      <c r="J66" s="141">
        <f t="shared" si="3"/>
        <v>3026359.467</v>
      </c>
      <c r="K66" s="141" t="str">
        <f>'Economist OLD'!Q54</f>
        <v/>
      </c>
      <c r="L66" s="141">
        <f>SUM(L48:L65)</f>
        <v>4310.876693</v>
      </c>
      <c r="M66" s="141" t="str">
        <f>'Economist OLD'!AV54</f>
        <v/>
      </c>
      <c r="N66" s="142"/>
      <c r="O66" s="141" t="str">
        <f>'Economist OLD'!AS54</f>
        <v/>
      </c>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c r="AR66" s="141"/>
      <c r="AS66" s="141"/>
      <c r="AT66" s="141"/>
      <c r="AU66" s="141"/>
      <c r="AV66" s="141"/>
      <c r="AW66" s="141"/>
      <c r="AX66" s="141"/>
      <c r="AY66" s="141"/>
    </row>
    <row r="67">
      <c r="A67" s="139"/>
      <c r="B67" s="13"/>
      <c r="C67" s="13" t="s">
        <v>5</v>
      </c>
      <c r="D67" s="13" t="s">
        <v>6</v>
      </c>
      <c r="E67" s="13" t="s">
        <v>291</v>
      </c>
      <c r="F67" s="13" t="s">
        <v>8</v>
      </c>
      <c r="G67" s="143" t="s">
        <v>292</v>
      </c>
      <c r="H67" s="140"/>
      <c r="I67" s="140" t="s">
        <v>1</v>
      </c>
      <c r="J67" s="140" t="s">
        <v>12</v>
      </c>
      <c r="K67" s="140" t="s">
        <v>293</v>
      </c>
      <c r="L67" s="140" t="s">
        <v>3</v>
      </c>
      <c r="M67" s="140" t="s">
        <v>14</v>
      </c>
      <c r="N67" s="140" t="s">
        <v>15</v>
      </c>
      <c r="O67" s="140" t="s">
        <v>294</v>
      </c>
      <c r="P67" s="140" t="s">
        <v>295</v>
      </c>
      <c r="Q67" s="140" t="s">
        <v>296</v>
      </c>
      <c r="R67" s="140" t="s">
        <v>297</v>
      </c>
      <c r="S67" s="140" t="s">
        <v>298</v>
      </c>
      <c r="T67" s="140" t="s">
        <v>299</v>
      </c>
      <c r="U67" s="140" t="s">
        <v>300</v>
      </c>
      <c r="V67" s="140" t="s">
        <v>301</v>
      </c>
      <c r="W67" s="140" t="s">
        <v>302</v>
      </c>
      <c r="X67" s="140" t="s">
        <v>303</v>
      </c>
      <c r="Y67" s="140" t="s">
        <v>304</v>
      </c>
      <c r="Z67" s="140" t="s">
        <v>305</v>
      </c>
      <c r="AA67" s="140" t="s">
        <v>306</v>
      </c>
      <c r="AB67" s="140" t="s">
        <v>307</v>
      </c>
      <c r="AC67" s="140" t="s">
        <v>308</v>
      </c>
      <c r="AD67" s="140" t="s">
        <v>309</v>
      </c>
      <c r="AE67" s="140" t="s">
        <v>310</v>
      </c>
      <c r="AF67" s="140" t="s">
        <v>311</v>
      </c>
      <c r="AG67" s="140" t="s">
        <v>312</v>
      </c>
      <c r="AH67" s="140" t="s">
        <v>313</v>
      </c>
      <c r="AI67" s="140" t="s">
        <v>314</v>
      </c>
      <c r="AJ67" s="140" t="s">
        <v>315</v>
      </c>
      <c r="AK67" s="140" t="s">
        <v>316</v>
      </c>
      <c r="AL67" s="140" t="s">
        <v>317</v>
      </c>
      <c r="AM67" s="140" t="s">
        <v>318</v>
      </c>
      <c r="AN67" s="140" t="s">
        <v>319</v>
      </c>
      <c r="AO67" s="140" t="s">
        <v>320</v>
      </c>
      <c r="AP67" s="140" t="s">
        <v>321</v>
      </c>
      <c r="AQ67" s="140" t="s">
        <v>322</v>
      </c>
      <c r="AR67" s="140" t="s">
        <v>323</v>
      </c>
      <c r="AS67" s="140" t="s">
        <v>324</v>
      </c>
      <c r="AT67" s="140" t="s">
        <v>325</v>
      </c>
      <c r="AU67" s="140" t="s">
        <v>326</v>
      </c>
      <c r="AV67" s="140" t="s">
        <v>327</v>
      </c>
      <c r="AW67" s="140" t="s">
        <v>328</v>
      </c>
      <c r="AX67" s="140" t="s">
        <v>329</v>
      </c>
      <c r="AY67" s="140" t="s">
        <v>330</v>
      </c>
    </row>
    <row r="68">
      <c r="B68" s="16"/>
      <c r="C68" s="17" t="str">
        <f>'Economist OLD'!B54</f>
        <v>EMEA 0 Tier 2</v>
      </c>
      <c r="D68" s="18" t="str">
        <f>'Master Plan 2025'!D54</f>
        <v> C0Level + Custom audience targeting companies 5,000+</v>
      </c>
      <c r="E68" s="18" t="str">
        <f>'Master Plan 2025'!E54</f>
        <v>Audience</v>
      </c>
      <c r="F68" s="18" t="str">
        <f>'Master Plan 2025'!F54</f>
        <v>ResponsiveBillboard</v>
      </c>
      <c r="G68" s="18" t="str">
        <f>'Master Plan 2025'!G54</f>
        <v>Economist_EMEATier2_Audience_Display_ResponsiveBillboard</v>
      </c>
      <c r="H68" s="135"/>
      <c r="I68" s="135">
        <f>'Master Plan 2025'!I54</f>
        <v>4936.857143</v>
      </c>
      <c r="J68" s="135">
        <f>'Master Plan 2025'!J54</f>
        <v>99381.1326</v>
      </c>
      <c r="K68" s="135">
        <f>'Master Plan 2025'!K54</f>
        <v>49.676</v>
      </c>
      <c r="L68" s="135">
        <f>'Master Plan 2025'!L54</f>
        <v>69.56679282</v>
      </c>
      <c r="M68" s="135">
        <f>'Master Plan 2025'!M54</f>
        <v>0.0007</v>
      </c>
      <c r="N68" s="135">
        <f>'Master Plan 2025'!N54</f>
        <v>0.75</v>
      </c>
      <c r="O68" s="135">
        <f>'Master Plan 2025'!O54</f>
        <v>279500</v>
      </c>
      <c r="P68" s="135">
        <f>'Master Plan 2025'!P54</f>
        <v>0</v>
      </c>
      <c r="Q68" s="135">
        <f>'Master Plan 2025'!Q54</f>
        <v>504.944662</v>
      </c>
      <c r="R68" s="135">
        <f>'Master Plan 2025'!R54</f>
        <v>504.944662</v>
      </c>
      <c r="S68" s="135">
        <f>'Master Plan 2025'!S54</f>
        <v>504.944662</v>
      </c>
      <c r="T68" s="135">
        <f>'Master Plan 2025'!T54</f>
        <v>504.944662</v>
      </c>
      <c r="U68" s="135">
        <f>'Master Plan 2025'!U54</f>
        <v>504.944662</v>
      </c>
      <c r="V68" s="135">
        <f>'Master Plan 2025'!V54</f>
        <v>504.944662</v>
      </c>
      <c r="W68" s="135">
        <f>'Master Plan 2025'!W54</f>
        <v>416.8521819</v>
      </c>
      <c r="X68" s="135">
        <f>'Master Plan 2025'!X54</f>
        <v>504.944662</v>
      </c>
      <c r="Y68" s="135">
        <f>'Master Plan 2025'!Y54</f>
        <v>460.898422</v>
      </c>
      <c r="Z68" s="135">
        <f>'Master Plan 2025'!Z54</f>
        <v>240.449839</v>
      </c>
      <c r="AA68" s="135">
        <f>'Master Plan 2025'!AA54</f>
        <v>284.0440661</v>
      </c>
      <c r="AB68" s="135">
        <f>'Master Plan 2025'!AB54</f>
        <v>0</v>
      </c>
      <c r="AC68" s="135">
        <f>'Master Plan 2025'!AC54</f>
        <v>10164.76089</v>
      </c>
      <c r="AD68" s="135">
        <f>'Master Plan 2025'!AD54</f>
        <v>10164.76089</v>
      </c>
      <c r="AE68" s="135">
        <f>'Master Plan 2025'!AE54</f>
        <v>10164.76089</v>
      </c>
      <c r="AF68" s="135">
        <f>'Master Plan 2025'!AF54</f>
        <v>10164.76089</v>
      </c>
      <c r="AG68" s="135">
        <f>'Master Plan 2025'!AG54</f>
        <v>10164.76089</v>
      </c>
      <c r="AH68" s="135">
        <f>'Master Plan 2025'!AH54</f>
        <v>10164.76089</v>
      </c>
      <c r="AI68" s="135">
        <f>'Master Plan 2025'!AI54</f>
        <v>8391.42004</v>
      </c>
      <c r="AJ68" s="135">
        <f>'Master Plan 2025'!AJ54</f>
        <v>10164.76089</v>
      </c>
      <c r="AK68" s="135">
        <f>'Master Plan 2025'!AK54</f>
        <v>9278.090465</v>
      </c>
      <c r="AL68" s="135">
        <f>'Master Plan 2025'!AL54</f>
        <v>4840.362329</v>
      </c>
      <c r="AM68" s="135">
        <f>'Master Plan 2025'!AM54</f>
        <v>5717.933531</v>
      </c>
      <c r="AN68" s="135">
        <f>'Master Plan 2025'!AN54</f>
        <v>0</v>
      </c>
      <c r="AO68" s="135">
        <f>'Master Plan 2025'!AO54</f>
        <v>6.324253892</v>
      </c>
      <c r="AP68" s="135">
        <f>'Master Plan 2025'!AP54</f>
        <v>6.324253892</v>
      </c>
      <c r="AQ68" s="135">
        <f>'Master Plan 2025'!AQ54</f>
        <v>6.324253892</v>
      </c>
      <c r="AR68" s="135">
        <f>'Master Plan 2025'!AR54</f>
        <v>6.324253892</v>
      </c>
      <c r="AS68" s="135">
        <f>'Master Plan 2025'!AS54</f>
        <v>6.324253892</v>
      </c>
      <c r="AT68" s="135">
        <f>'Master Plan 2025'!AT54</f>
        <v>6.324253892</v>
      </c>
      <c r="AU68" s="135">
        <f>'Master Plan 2025'!AU54</f>
        <v>6.324253892</v>
      </c>
      <c r="AV68" s="135">
        <f>'Master Plan 2025'!AV54</f>
        <v>6.324253892</v>
      </c>
      <c r="AW68" s="135">
        <f>'Master Plan 2025'!AW54</f>
        <v>6.324253892</v>
      </c>
      <c r="AX68" s="135">
        <f>'Master Plan 2025'!AX54</f>
        <v>6.324253892</v>
      </c>
      <c r="AY68" s="135">
        <f>'Master Plan 2025'!AY54</f>
        <v>6.324253892</v>
      </c>
    </row>
    <row r="69">
      <c r="B69" s="16"/>
      <c r="D69" s="18" t="str">
        <f>'Master Plan 2025'!D55</f>
        <v> C0Level + Custom audience targeting companies 5,000+</v>
      </c>
      <c r="E69" s="18" t="str">
        <f>'Master Plan 2025'!E55</f>
        <v>Audience</v>
      </c>
      <c r="F69" s="18" t="str">
        <f>'Master Plan 2025'!F55</f>
        <v>300x600</v>
      </c>
      <c r="G69" s="18" t="str">
        <f>'Master Plan 2025'!G55</f>
        <v>Economist_EMEATier2_Audience_Display_300x600</v>
      </c>
      <c r="H69" s="135"/>
      <c r="I69" s="135">
        <f>'Master Plan 2025'!I55</f>
        <v>3512</v>
      </c>
      <c r="J69" s="135">
        <f>'Master Plan 2025'!J55</f>
        <v>83778.62595</v>
      </c>
      <c r="K69" s="135">
        <f>'Master Plan 2025'!K55</f>
        <v>41.92</v>
      </c>
      <c r="L69" s="135">
        <f>'Master Plan 2025'!L55</f>
        <v>41.88931298</v>
      </c>
      <c r="M69" s="135">
        <f>'Master Plan 2025'!M55</f>
        <v>0.0005</v>
      </c>
      <c r="N69" s="135">
        <f>'Master Plan 2025'!N55</f>
        <v>0.75</v>
      </c>
      <c r="O69" s="135">
        <f>'Master Plan 2025'!O55</f>
        <v>279500</v>
      </c>
      <c r="P69" s="135">
        <f>'Master Plan 2025'!P55</f>
        <v>0</v>
      </c>
      <c r="Q69" s="135">
        <f>'Master Plan 2025'!Q55</f>
        <v>359.2094325</v>
      </c>
      <c r="R69" s="135">
        <f>'Master Plan 2025'!R55</f>
        <v>359.2094325</v>
      </c>
      <c r="S69" s="135">
        <f>'Master Plan 2025'!S55</f>
        <v>359.2094325</v>
      </c>
      <c r="T69" s="135">
        <f>'Master Plan 2025'!T55</f>
        <v>359.2094325</v>
      </c>
      <c r="U69" s="135">
        <f>'Master Plan 2025'!U55</f>
        <v>359.2094325</v>
      </c>
      <c r="V69" s="135">
        <f>'Master Plan 2025'!V55</f>
        <v>359.2094325</v>
      </c>
      <c r="W69" s="135">
        <f>'Master Plan 2025'!W55</f>
        <v>296.5418728</v>
      </c>
      <c r="X69" s="135">
        <f>'Master Plan 2025'!X55</f>
        <v>359.2094325</v>
      </c>
      <c r="Y69" s="135">
        <f>'Master Plan 2025'!Y55</f>
        <v>327.8756527</v>
      </c>
      <c r="Z69" s="135">
        <f>'Master Plan 2025'!Z55</f>
        <v>171.0521107</v>
      </c>
      <c r="AA69" s="135">
        <f>'Master Plan 2025'!AA55</f>
        <v>202.0643359</v>
      </c>
      <c r="AB69" s="135">
        <f>'Master Plan 2025'!AB55</f>
        <v>0</v>
      </c>
      <c r="AC69" s="135">
        <f>'Master Plan 2025'!AC55</f>
        <v>8568.927303</v>
      </c>
      <c r="AD69" s="135">
        <f>'Master Plan 2025'!AD55</f>
        <v>8568.927303</v>
      </c>
      <c r="AE69" s="135">
        <f>'Master Plan 2025'!AE55</f>
        <v>8568.927303</v>
      </c>
      <c r="AF69" s="135">
        <f>'Master Plan 2025'!AF55</f>
        <v>8568.927303</v>
      </c>
      <c r="AG69" s="135">
        <f>'Master Plan 2025'!AG55</f>
        <v>8568.927303</v>
      </c>
      <c r="AH69" s="135">
        <f>'Master Plan 2025'!AH55</f>
        <v>8568.927303</v>
      </c>
      <c r="AI69" s="135">
        <f>'Master Plan 2025'!AI55</f>
        <v>7073.995057</v>
      </c>
      <c r="AJ69" s="135">
        <f>'Master Plan 2025'!AJ55</f>
        <v>8568.927303</v>
      </c>
      <c r="AK69" s="135">
        <f>'Master Plan 2025'!AK55</f>
        <v>7821.46118</v>
      </c>
      <c r="AL69" s="135">
        <f>'Master Plan 2025'!AL55</f>
        <v>4080.441573</v>
      </c>
      <c r="AM69" s="135">
        <f>'Master Plan 2025'!AM55</f>
        <v>4820.237021</v>
      </c>
      <c r="AN69" s="135">
        <f>'Master Plan 2025'!AN55</f>
        <v>0</v>
      </c>
      <c r="AO69" s="135">
        <f>'Master Plan 2025'!AO55</f>
        <v>3.808119362</v>
      </c>
      <c r="AP69" s="135">
        <f>'Master Plan 2025'!AP55</f>
        <v>3.808119362</v>
      </c>
      <c r="AQ69" s="135">
        <f>'Master Plan 2025'!AQ55</f>
        <v>3.808119362</v>
      </c>
      <c r="AR69" s="135">
        <f>'Master Plan 2025'!AR55</f>
        <v>3.808119362</v>
      </c>
      <c r="AS69" s="135">
        <f>'Master Plan 2025'!AS55</f>
        <v>3.808119362</v>
      </c>
      <c r="AT69" s="135">
        <f>'Master Plan 2025'!AT55</f>
        <v>3.808119362</v>
      </c>
      <c r="AU69" s="135">
        <f>'Master Plan 2025'!AU55</f>
        <v>3.808119362</v>
      </c>
      <c r="AV69" s="135">
        <f>'Master Plan 2025'!AV55</f>
        <v>3.808119362</v>
      </c>
      <c r="AW69" s="135">
        <f>'Master Plan 2025'!AW55</f>
        <v>3.808119362</v>
      </c>
      <c r="AX69" s="135">
        <f>'Master Plan 2025'!AX55</f>
        <v>3.808119362</v>
      </c>
      <c r="AY69" s="135">
        <f>'Master Plan 2025'!AY55</f>
        <v>3.808119362</v>
      </c>
    </row>
    <row r="70">
      <c r="B70" s="16"/>
      <c r="D70" s="18" t="str">
        <f>'Master Plan 2025'!D56</f>
        <v> C0Level + Custom audience targeting companies 5,000+</v>
      </c>
      <c r="E70" s="18" t="str">
        <f>'Master Plan 2025'!E56</f>
        <v>Audience</v>
      </c>
      <c r="F70" s="18" t="str">
        <f>'Master Plan 2025'!F56</f>
        <v>Interscroller</v>
      </c>
      <c r="G70" s="18" t="str">
        <f>'Master Plan 2025'!G56</f>
        <v>Economist_EMEATier2_Audience_Display_Interscroller</v>
      </c>
      <c r="H70" s="135"/>
      <c r="I70" s="135">
        <f>'Master Plan 2025'!I56</f>
        <v>5265.428571</v>
      </c>
      <c r="J70" s="135">
        <f>'Master Plan 2025'!J56</f>
        <v>125606.5976</v>
      </c>
      <c r="K70" s="135">
        <f>'Master Plan 2025'!K56</f>
        <v>41.92</v>
      </c>
      <c r="L70" s="135">
        <f>'Master Plan 2025'!L56</f>
        <v>376.8197928</v>
      </c>
      <c r="M70" s="135">
        <f>'Master Plan 2025'!M56</f>
        <v>0.003</v>
      </c>
      <c r="N70" s="135">
        <f>'Master Plan 2025'!N56</f>
        <v>0.75</v>
      </c>
      <c r="O70" s="135">
        <f>'Master Plan 2025'!O56</f>
        <v>279500</v>
      </c>
      <c r="P70" s="135">
        <f>'Master Plan 2025'!P56</f>
        <v>0</v>
      </c>
      <c r="Q70" s="135">
        <f>'Master Plan 2025'!Q56</f>
        <v>538.5511416</v>
      </c>
      <c r="R70" s="135">
        <f>'Master Plan 2025'!R56</f>
        <v>538.5511416</v>
      </c>
      <c r="S70" s="135">
        <f>'Master Plan 2025'!S56</f>
        <v>538.5511416</v>
      </c>
      <c r="T70" s="135">
        <f>'Master Plan 2025'!T56</f>
        <v>538.5511416</v>
      </c>
      <c r="U70" s="135">
        <f>'Master Plan 2025'!U56</f>
        <v>538.5511416</v>
      </c>
      <c r="V70" s="135">
        <f>'Master Plan 2025'!V56</f>
        <v>538.5511416</v>
      </c>
      <c r="W70" s="135">
        <f>'Master Plan 2025'!W56</f>
        <v>444.5956861</v>
      </c>
      <c r="X70" s="135">
        <f>'Master Plan 2025'!X56</f>
        <v>538.5511416</v>
      </c>
      <c r="Y70" s="135">
        <f>'Master Plan 2025'!Y56</f>
        <v>491.5734139</v>
      </c>
      <c r="Z70" s="135">
        <f>'Master Plan 2025'!Z56</f>
        <v>256.4529246</v>
      </c>
      <c r="AA70" s="135">
        <f>'Master Plan 2025'!AA56</f>
        <v>302.9485557</v>
      </c>
      <c r="AB70" s="135">
        <f>'Master Plan 2025'!AB56</f>
        <v>0</v>
      </c>
      <c r="AC70" s="135">
        <f>'Master Plan 2025'!AC56</f>
        <v>12847.11693</v>
      </c>
      <c r="AD70" s="135">
        <f>'Master Plan 2025'!AD56</f>
        <v>12847.11693</v>
      </c>
      <c r="AE70" s="135">
        <f>'Master Plan 2025'!AE56</f>
        <v>12847.11693</v>
      </c>
      <c r="AF70" s="135">
        <f>'Master Plan 2025'!AF56</f>
        <v>12847.11693</v>
      </c>
      <c r="AG70" s="135">
        <f>'Master Plan 2025'!AG56</f>
        <v>12847.11693</v>
      </c>
      <c r="AH70" s="135">
        <f>'Master Plan 2025'!AH56</f>
        <v>12847.11693</v>
      </c>
      <c r="AI70" s="135">
        <f>'Master Plan 2025'!AI56</f>
        <v>10605.81312</v>
      </c>
      <c r="AJ70" s="135">
        <f>'Master Plan 2025'!AJ56</f>
        <v>12847.11693</v>
      </c>
      <c r="AK70" s="135">
        <f>'Master Plan 2025'!AK56</f>
        <v>11726.46503</v>
      </c>
      <c r="AL70" s="135">
        <f>'Master Plan 2025'!AL56</f>
        <v>6117.674727</v>
      </c>
      <c r="AM70" s="135">
        <f>'Master Plan 2025'!AM56</f>
        <v>7226.826234</v>
      </c>
      <c r="AN70" s="135">
        <f>'Master Plan 2025'!AN56</f>
        <v>0</v>
      </c>
      <c r="AO70" s="135">
        <f>'Master Plan 2025'!AO56</f>
        <v>34.2563448</v>
      </c>
      <c r="AP70" s="135">
        <f>'Master Plan 2025'!AP56</f>
        <v>34.2563448</v>
      </c>
      <c r="AQ70" s="135">
        <f>'Master Plan 2025'!AQ56</f>
        <v>34.2563448</v>
      </c>
      <c r="AR70" s="135">
        <f>'Master Plan 2025'!AR56</f>
        <v>34.2563448</v>
      </c>
      <c r="AS70" s="135">
        <f>'Master Plan 2025'!AS56</f>
        <v>34.2563448</v>
      </c>
      <c r="AT70" s="135">
        <f>'Master Plan 2025'!AT56</f>
        <v>34.2563448</v>
      </c>
      <c r="AU70" s="135">
        <f>'Master Plan 2025'!AU56</f>
        <v>34.2563448</v>
      </c>
      <c r="AV70" s="135">
        <f>'Master Plan 2025'!AV56</f>
        <v>34.2563448</v>
      </c>
      <c r="AW70" s="135">
        <f>'Master Plan 2025'!AW56</f>
        <v>34.2563448</v>
      </c>
      <c r="AX70" s="135">
        <f>'Master Plan 2025'!AX56</f>
        <v>34.2563448</v>
      </c>
      <c r="AY70" s="135">
        <f>'Master Plan 2025'!AY56</f>
        <v>34.2563448</v>
      </c>
    </row>
    <row r="71">
      <c r="B71" s="16"/>
      <c r="D71" s="18" t="str">
        <f>'Master Plan 2025'!D57</f>
        <v>C0Level + ESG articles and content</v>
      </c>
      <c r="E71" s="18" t="str">
        <f>'Master Plan 2025'!E57</f>
        <v>Audience+Contextual</v>
      </c>
      <c r="F71" s="18" t="str">
        <f>'Master Plan 2025'!F57</f>
        <v>ResponsiveBillboard</v>
      </c>
      <c r="G71" s="18" t="str">
        <f>'Master Plan 2025'!G57</f>
        <v>Economist_EMEATier2_Audience+Contextual_Display_ResponsiveBillboard</v>
      </c>
      <c r="H71" s="135"/>
      <c r="I71" s="135">
        <f>'Master Plan 2025'!I57</f>
        <v>2585.714286</v>
      </c>
      <c r="J71" s="135">
        <f>'Master Plan 2025'!J57</f>
        <v>58302.46416</v>
      </c>
      <c r="K71" s="135">
        <f>'Master Plan 2025'!K57</f>
        <v>44.35</v>
      </c>
      <c r="L71" s="135">
        <f>'Master Plan 2025'!L57</f>
        <v>40.81172492</v>
      </c>
      <c r="M71" s="135">
        <f>'Master Plan 2025'!M57</f>
        <v>0.0007</v>
      </c>
      <c r="N71" s="135">
        <f>'Master Plan 2025'!N57</f>
        <v>0.75</v>
      </c>
      <c r="O71" s="135">
        <f>'Master Plan 2025'!O57</f>
        <v>1060000</v>
      </c>
      <c r="P71" s="135">
        <f>'Master Plan 2025'!P57</f>
        <v>0</v>
      </c>
      <c r="Q71" s="135">
        <f>'Master Plan 2025'!Q57</f>
        <v>264.4683831</v>
      </c>
      <c r="R71" s="135">
        <f>'Master Plan 2025'!R57</f>
        <v>264.4683831</v>
      </c>
      <c r="S71" s="135">
        <f>'Master Plan 2025'!S57</f>
        <v>264.4683831</v>
      </c>
      <c r="T71" s="135">
        <f>'Master Plan 2025'!T57</f>
        <v>264.4683831</v>
      </c>
      <c r="U71" s="135">
        <f>'Master Plan 2025'!U57</f>
        <v>264.4683831</v>
      </c>
      <c r="V71" s="135">
        <f>'Master Plan 2025'!V57</f>
        <v>264.4683831</v>
      </c>
      <c r="W71" s="135">
        <f>'Master Plan 2025'!W57</f>
        <v>218.3293157</v>
      </c>
      <c r="X71" s="135">
        <f>'Master Plan 2025'!X57</f>
        <v>264.4683831</v>
      </c>
      <c r="Y71" s="135">
        <f>'Master Plan 2025'!Y57</f>
        <v>241.3988494</v>
      </c>
      <c r="Z71" s="135">
        <f>'Master Plan 2025'!Z57</f>
        <v>125.9373253</v>
      </c>
      <c r="AA71" s="135">
        <f>'Master Plan 2025'!AA57</f>
        <v>148.7701139</v>
      </c>
      <c r="AB71" s="135">
        <f>'Master Plan 2025'!AB57</f>
        <v>0</v>
      </c>
      <c r="AC71" s="135">
        <f>'Master Plan 2025'!AC57</f>
        <v>5963.210441</v>
      </c>
      <c r="AD71" s="135">
        <f>'Master Plan 2025'!AD57</f>
        <v>5963.210441</v>
      </c>
      <c r="AE71" s="135">
        <f>'Master Plan 2025'!AE57</f>
        <v>5963.210441</v>
      </c>
      <c r="AF71" s="135">
        <f>'Master Plan 2025'!AF57</f>
        <v>5963.210441</v>
      </c>
      <c r="AG71" s="135">
        <f>'Master Plan 2025'!AG57</f>
        <v>5963.210441</v>
      </c>
      <c r="AH71" s="135">
        <f>'Master Plan 2025'!AH57</f>
        <v>5963.210441</v>
      </c>
      <c r="AI71" s="135">
        <f>'Master Plan 2025'!AI57</f>
        <v>4922.870704</v>
      </c>
      <c r="AJ71" s="135">
        <f>'Master Plan 2025'!AJ57</f>
        <v>5963.210441</v>
      </c>
      <c r="AK71" s="135">
        <f>'Master Plan 2025'!AK57</f>
        <v>5443.040573</v>
      </c>
      <c r="AL71" s="135">
        <f>'Master Plan 2025'!AL57</f>
        <v>2839.62402</v>
      </c>
      <c r="AM71" s="135">
        <f>'Master Plan 2025'!AM57</f>
        <v>3354.455781</v>
      </c>
      <c r="AN71" s="135">
        <f>'Master Plan 2025'!AN57</f>
        <v>0</v>
      </c>
      <c r="AO71" s="135">
        <f>'Master Plan 2025'!AO57</f>
        <v>3.71015681</v>
      </c>
      <c r="AP71" s="135">
        <f>'Master Plan 2025'!AP57</f>
        <v>3.71015681</v>
      </c>
      <c r="AQ71" s="135">
        <f>'Master Plan 2025'!AQ57</f>
        <v>3.71015681</v>
      </c>
      <c r="AR71" s="135">
        <f>'Master Plan 2025'!AR57</f>
        <v>3.71015681</v>
      </c>
      <c r="AS71" s="135">
        <f>'Master Plan 2025'!AS57</f>
        <v>3.71015681</v>
      </c>
      <c r="AT71" s="135">
        <f>'Master Plan 2025'!AT57</f>
        <v>3.71015681</v>
      </c>
      <c r="AU71" s="135">
        <f>'Master Plan 2025'!AU57</f>
        <v>3.71015681</v>
      </c>
      <c r="AV71" s="135">
        <f>'Master Plan 2025'!AV57</f>
        <v>3.71015681</v>
      </c>
      <c r="AW71" s="135">
        <f>'Master Plan 2025'!AW57</f>
        <v>3.71015681</v>
      </c>
      <c r="AX71" s="135">
        <f>'Master Plan 2025'!AX57</f>
        <v>3.71015681</v>
      </c>
      <c r="AY71" s="135">
        <f>'Master Plan 2025'!AY57</f>
        <v>3.71015681</v>
      </c>
    </row>
    <row r="72">
      <c r="B72" s="16"/>
      <c r="D72" s="18" t="str">
        <f>'Master Plan 2025'!D58</f>
        <v>C0Level + ESG articles and content</v>
      </c>
      <c r="E72" s="18" t="str">
        <f>'Master Plan 2025'!E58</f>
        <v>Audience+Contextual</v>
      </c>
      <c r="F72" s="18" t="str">
        <f>'Master Plan 2025'!F58</f>
        <v>300x600</v>
      </c>
      <c r="G72" s="18" t="str">
        <f>'Master Plan 2025'!G58</f>
        <v>Economist_EMEATier2_Audience+Contextual_Display_300x600</v>
      </c>
      <c r="H72" s="135"/>
      <c r="I72" s="135">
        <f>'Master Plan 2025'!I58</f>
        <v>1165.714286</v>
      </c>
      <c r="J72" s="135">
        <f>'Master Plan 2025'!J58</f>
        <v>30757.63287</v>
      </c>
      <c r="K72" s="135">
        <f>'Master Plan 2025'!K58</f>
        <v>37.9</v>
      </c>
      <c r="L72" s="135">
        <f>'Master Plan 2025'!L58</f>
        <v>15.37881643</v>
      </c>
      <c r="M72" s="135">
        <f>'Master Plan 2025'!M58</f>
        <v>0.0005</v>
      </c>
      <c r="N72" s="135">
        <f>'Master Plan 2025'!N58</f>
        <v>0.75</v>
      </c>
      <c r="O72" s="135">
        <f>'Master Plan 2025'!O58</f>
        <v>1060000</v>
      </c>
      <c r="P72" s="135">
        <f>'Master Plan 2025'!P58</f>
        <v>0</v>
      </c>
      <c r="Q72" s="135">
        <f>'Master Plan 2025'!Q58</f>
        <v>119.2299451</v>
      </c>
      <c r="R72" s="135">
        <f>'Master Plan 2025'!R58</f>
        <v>119.2299451</v>
      </c>
      <c r="S72" s="135">
        <f>'Master Plan 2025'!S58</f>
        <v>119.2299451</v>
      </c>
      <c r="T72" s="135">
        <f>'Master Plan 2025'!T58</f>
        <v>119.2299451</v>
      </c>
      <c r="U72" s="135">
        <f>'Master Plan 2025'!U58</f>
        <v>119.2299451</v>
      </c>
      <c r="V72" s="135">
        <f>'Master Plan 2025'!V58</f>
        <v>119.2299451</v>
      </c>
      <c r="W72" s="135">
        <f>'Master Plan 2025'!W58</f>
        <v>98.42912797</v>
      </c>
      <c r="X72" s="135">
        <f>'Master Plan 2025'!X58</f>
        <v>119.2299451</v>
      </c>
      <c r="Y72" s="135">
        <f>'Master Plan 2025'!Y58</f>
        <v>108.8295365</v>
      </c>
      <c r="Z72" s="135">
        <f>'Master Plan 2025'!Z58</f>
        <v>56.77616432</v>
      </c>
      <c r="AA72" s="135">
        <f>'Master Plan 2025'!AA58</f>
        <v>67.06984141</v>
      </c>
      <c r="AB72" s="135">
        <f>'Master Plan 2025'!AB58</f>
        <v>0</v>
      </c>
      <c r="AC72" s="135">
        <f>'Master Plan 2025'!AC58</f>
        <v>3145.908841</v>
      </c>
      <c r="AD72" s="135">
        <f>'Master Plan 2025'!AD58</f>
        <v>3145.908841</v>
      </c>
      <c r="AE72" s="135">
        <f>'Master Plan 2025'!AE58</f>
        <v>3145.908841</v>
      </c>
      <c r="AF72" s="135">
        <f>'Master Plan 2025'!AF58</f>
        <v>3145.908841</v>
      </c>
      <c r="AG72" s="135">
        <f>'Master Plan 2025'!AG58</f>
        <v>3145.908841</v>
      </c>
      <c r="AH72" s="135">
        <f>'Master Plan 2025'!AH58</f>
        <v>3145.908841</v>
      </c>
      <c r="AI72" s="135">
        <f>'Master Plan 2025'!AI58</f>
        <v>2597.074617</v>
      </c>
      <c r="AJ72" s="135">
        <f>'Master Plan 2025'!AJ58</f>
        <v>3145.908841</v>
      </c>
      <c r="AK72" s="135">
        <f>'Master Plan 2025'!AK58</f>
        <v>2871.491729</v>
      </c>
      <c r="AL72" s="135">
        <f>'Master Plan 2025'!AL58</f>
        <v>1498.051829</v>
      </c>
      <c r="AM72" s="135">
        <f>'Master Plan 2025'!AM58</f>
        <v>1769.652808</v>
      </c>
      <c r="AN72" s="135">
        <f>'Master Plan 2025'!AN58</f>
        <v>0</v>
      </c>
      <c r="AO72" s="135">
        <f>'Master Plan 2025'!AO58</f>
        <v>1.398074221</v>
      </c>
      <c r="AP72" s="135">
        <f>'Master Plan 2025'!AP58</f>
        <v>1.398074221</v>
      </c>
      <c r="AQ72" s="135">
        <f>'Master Plan 2025'!AQ58</f>
        <v>1.398074221</v>
      </c>
      <c r="AR72" s="135">
        <f>'Master Plan 2025'!AR58</f>
        <v>1.398074221</v>
      </c>
      <c r="AS72" s="135">
        <f>'Master Plan 2025'!AS58</f>
        <v>1.398074221</v>
      </c>
      <c r="AT72" s="135">
        <f>'Master Plan 2025'!AT58</f>
        <v>1.398074221</v>
      </c>
      <c r="AU72" s="135">
        <f>'Master Plan 2025'!AU58</f>
        <v>1.398074221</v>
      </c>
      <c r="AV72" s="135">
        <f>'Master Plan 2025'!AV58</f>
        <v>1.398074221</v>
      </c>
      <c r="AW72" s="135">
        <f>'Master Plan 2025'!AW58</f>
        <v>1.398074221</v>
      </c>
      <c r="AX72" s="135">
        <f>'Master Plan 2025'!AX58</f>
        <v>1.398074221</v>
      </c>
      <c r="AY72" s="135">
        <f>'Master Plan 2025'!AY58</f>
        <v>1.398074221</v>
      </c>
    </row>
    <row r="73">
      <c r="B73" s="16"/>
      <c r="D73" s="18" t="str">
        <f>'Master Plan 2025'!D59</f>
        <v>C0Level + ESG articles and content</v>
      </c>
      <c r="E73" s="18" t="str">
        <f>'Master Plan 2025'!E59</f>
        <v>Audience+Contextual</v>
      </c>
      <c r="F73" s="18" t="str">
        <f>'Master Plan 2025'!F59</f>
        <v>Interscroller</v>
      </c>
      <c r="G73" s="18" t="str">
        <f>'Master Plan 2025'!G59</f>
        <v>Economist_EMEATier2_Audience+Contextual_Display_Interscroller</v>
      </c>
      <c r="H73" s="135"/>
      <c r="I73" s="135">
        <f>'Master Plan 2025'!I59</f>
        <v>2585.714286</v>
      </c>
      <c r="J73" s="135">
        <f>'Master Plan 2025'!J59</f>
        <v>66224.65134</v>
      </c>
      <c r="K73" s="135">
        <f>'Master Plan 2025'!K59</f>
        <v>37.9</v>
      </c>
      <c r="L73" s="135">
        <f>'Master Plan 2025'!L59</f>
        <v>198.673954</v>
      </c>
      <c r="M73" s="135">
        <f>'Master Plan 2025'!M59</f>
        <v>0.003</v>
      </c>
      <c r="N73" s="135">
        <f>'Master Plan 2025'!N59</f>
        <v>0.75</v>
      </c>
      <c r="O73" s="135">
        <f>'Master Plan 2025'!O59</f>
        <v>1060000</v>
      </c>
      <c r="P73" s="135">
        <f>'Master Plan 2025'!P59</f>
        <v>75.8</v>
      </c>
      <c r="Q73" s="135">
        <f>'Master Plan 2025'!Q59</f>
        <v>256.7155143</v>
      </c>
      <c r="R73" s="135">
        <f>'Master Plan 2025'!R59</f>
        <v>256.7155143</v>
      </c>
      <c r="S73" s="135">
        <f>'Master Plan 2025'!S59</f>
        <v>256.7155143</v>
      </c>
      <c r="T73" s="135">
        <f>'Master Plan 2025'!T59</f>
        <v>256.7155143</v>
      </c>
      <c r="U73" s="135">
        <f>'Master Plan 2025'!U59</f>
        <v>256.7155143</v>
      </c>
      <c r="V73" s="135">
        <f>'Master Plan 2025'!V59</f>
        <v>256.7155143</v>
      </c>
      <c r="W73" s="135">
        <f>'Master Plan 2025'!W59</f>
        <v>211.9290099</v>
      </c>
      <c r="X73" s="135">
        <f>'Master Plan 2025'!X59</f>
        <v>256.7155143</v>
      </c>
      <c r="Y73" s="135">
        <f>'Master Plan 2025'!Y59</f>
        <v>234.3222621</v>
      </c>
      <c r="Z73" s="135">
        <f>'Master Plan 2025'!Z59</f>
        <v>122.245483</v>
      </c>
      <c r="AA73" s="135">
        <f>'Master Plan 2025'!AA59</f>
        <v>144.4089303</v>
      </c>
      <c r="AB73" s="135">
        <f>'Master Plan 2025'!AB59</f>
        <v>2000</v>
      </c>
      <c r="AC73" s="135">
        <f>'Master Plan 2025'!AC59</f>
        <v>6773.49642</v>
      </c>
      <c r="AD73" s="135">
        <f>'Master Plan 2025'!AD59</f>
        <v>6773.49642</v>
      </c>
      <c r="AE73" s="135">
        <f>'Master Plan 2025'!AE59</f>
        <v>6773.49642</v>
      </c>
      <c r="AF73" s="135">
        <f>'Master Plan 2025'!AF59</f>
        <v>6773.49642</v>
      </c>
      <c r="AG73" s="135">
        <f>'Master Plan 2025'!AG59</f>
        <v>6773.49642</v>
      </c>
      <c r="AH73" s="135">
        <f>'Master Plan 2025'!AH59</f>
        <v>6773.49642</v>
      </c>
      <c r="AI73" s="135">
        <f>'Master Plan 2025'!AI59</f>
        <v>5591.794457</v>
      </c>
      <c r="AJ73" s="135">
        <f>'Master Plan 2025'!AJ59</f>
        <v>6773.49642</v>
      </c>
      <c r="AK73" s="135">
        <f>'Master Plan 2025'!AK59</f>
        <v>6182.645439</v>
      </c>
      <c r="AL73" s="135">
        <f>'Master Plan 2025'!AL59</f>
        <v>3225.474486</v>
      </c>
      <c r="AM73" s="135">
        <f>'Master Plan 2025'!AM59</f>
        <v>3810.262014</v>
      </c>
      <c r="AN73" s="135">
        <f>'Master Plan 2025'!AN59</f>
        <v>6</v>
      </c>
      <c r="AO73" s="135">
        <f>'Master Plan 2025'!AO59</f>
        <v>18.06126855</v>
      </c>
      <c r="AP73" s="135">
        <f>'Master Plan 2025'!AP59</f>
        <v>18.06126855</v>
      </c>
      <c r="AQ73" s="135">
        <f>'Master Plan 2025'!AQ59</f>
        <v>18.06126855</v>
      </c>
      <c r="AR73" s="135">
        <f>'Master Plan 2025'!AR59</f>
        <v>18.06126855</v>
      </c>
      <c r="AS73" s="135">
        <f>'Master Plan 2025'!AS59</f>
        <v>18.06126855</v>
      </c>
      <c r="AT73" s="135">
        <f>'Master Plan 2025'!AT59</f>
        <v>18.06126855</v>
      </c>
      <c r="AU73" s="135">
        <f>'Master Plan 2025'!AU59</f>
        <v>18.06126855</v>
      </c>
      <c r="AV73" s="135">
        <f>'Master Plan 2025'!AV59</f>
        <v>18.06126855</v>
      </c>
      <c r="AW73" s="135">
        <f>'Master Plan 2025'!AW59</f>
        <v>18.06126855</v>
      </c>
      <c r="AX73" s="135">
        <f>'Master Plan 2025'!AX59</f>
        <v>18.06126855</v>
      </c>
      <c r="AY73" s="135">
        <f>'Master Plan 2025'!AY59</f>
        <v>18.06126855</v>
      </c>
    </row>
    <row r="74">
      <c r="B74" s="16"/>
      <c r="D74" s="18" t="str">
        <f>'Master Plan 2025'!D60</f>
        <v>Economist Subscribers</v>
      </c>
      <c r="E74" s="18" t="str">
        <f>'Master Plan 2025'!E60</f>
        <v>Subscribers</v>
      </c>
      <c r="F74" s="18" t="str">
        <f>'Master Plan 2025'!F60</f>
        <v>ResponsiveBillboard</v>
      </c>
      <c r="G74" s="18" t="str">
        <f>'Master Plan 2025'!G60</f>
        <v>Economist_EMEATier2_Subscribers_Display_ResponsiveBillboard</v>
      </c>
      <c r="H74" s="135"/>
      <c r="I74" s="135">
        <f>'Master Plan 2025'!I60</f>
        <v>8336.853102</v>
      </c>
      <c r="J74" s="135">
        <f>'Master Plan 2025'!J60</f>
        <v>167824.5652</v>
      </c>
      <c r="K74" s="135">
        <f>'Master Plan 2025'!K60</f>
        <v>49.676</v>
      </c>
      <c r="L74" s="135">
        <f>'Master Plan 2025'!L60</f>
        <v>117.4771957</v>
      </c>
      <c r="M74" s="135">
        <f>'Master Plan 2025'!M60</f>
        <v>0.0007</v>
      </c>
      <c r="N74" s="135">
        <f>'Master Plan 2025'!N60</f>
        <v>0.75</v>
      </c>
      <c r="O74" s="135">
        <f>'Master Plan 2025'!O60</f>
        <v>155000</v>
      </c>
      <c r="P74" s="135">
        <f>'Master Plan 2025'!P60</f>
        <v>0</v>
      </c>
      <c r="Q74" s="135">
        <f>'Master Plan 2025'!Q60</f>
        <v>852.6982551</v>
      </c>
      <c r="R74" s="135">
        <f>'Master Plan 2025'!R60</f>
        <v>852.6982551</v>
      </c>
      <c r="S74" s="135">
        <f>'Master Plan 2025'!S60</f>
        <v>852.6982551</v>
      </c>
      <c r="T74" s="135">
        <f>'Master Plan 2025'!T60</f>
        <v>852.6982551</v>
      </c>
      <c r="U74" s="135">
        <f>'Master Plan 2025'!U60</f>
        <v>852.6982551</v>
      </c>
      <c r="V74" s="135">
        <f>'Master Plan 2025'!V60</f>
        <v>852.6982551</v>
      </c>
      <c r="W74" s="135">
        <f>'Master Plan 2025'!W60</f>
        <v>703.9367973</v>
      </c>
      <c r="X74" s="135">
        <f>'Master Plan 2025'!X60</f>
        <v>852.6982551</v>
      </c>
      <c r="Y74" s="135">
        <f>'Master Plan 2025'!Y60</f>
        <v>778.3175262</v>
      </c>
      <c r="Z74" s="135">
        <f>'Master Plan 2025'!Z60</f>
        <v>406.0467882</v>
      </c>
      <c r="AA74" s="135">
        <f>'Master Plan 2025'!AA60</f>
        <v>479.6642044</v>
      </c>
      <c r="AB74" s="135">
        <f>'Master Plan 2025'!AB60</f>
        <v>0</v>
      </c>
      <c r="AC74" s="135">
        <f>'Master Plan 2025'!AC60</f>
        <v>17165.19557</v>
      </c>
      <c r="AD74" s="135">
        <f>'Master Plan 2025'!AD60</f>
        <v>17165.19557</v>
      </c>
      <c r="AE74" s="135">
        <f>'Master Plan 2025'!AE60</f>
        <v>17165.19557</v>
      </c>
      <c r="AF74" s="135">
        <f>'Master Plan 2025'!AF60</f>
        <v>17165.19557</v>
      </c>
      <c r="AG74" s="135">
        <f>'Master Plan 2025'!AG60</f>
        <v>17165.19557</v>
      </c>
      <c r="AH74" s="135">
        <f>'Master Plan 2025'!AH60</f>
        <v>17165.19557</v>
      </c>
      <c r="AI74" s="135">
        <f>'Master Plan 2025'!AI60</f>
        <v>14170.56118</v>
      </c>
      <c r="AJ74" s="135">
        <f>'Master Plan 2025'!AJ60</f>
        <v>17165.19557</v>
      </c>
      <c r="AK74" s="135">
        <f>'Master Plan 2025'!AK60</f>
        <v>15667.87838</v>
      </c>
      <c r="AL74" s="135">
        <f>'Master Plan 2025'!AL60</f>
        <v>8173.902652</v>
      </c>
      <c r="AM74" s="135">
        <f>'Master Plan 2025'!AM60</f>
        <v>9655.854022</v>
      </c>
      <c r="AN74" s="135">
        <f>'Master Plan 2025'!AN60</f>
        <v>0</v>
      </c>
      <c r="AO74" s="135">
        <f>'Master Plan 2025'!AO60</f>
        <v>10.67974506</v>
      </c>
      <c r="AP74" s="135">
        <f>'Master Plan 2025'!AP60</f>
        <v>10.67974506</v>
      </c>
      <c r="AQ74" s="135">
        <f>'Master Plan 2025'!AQ60</f>
        <v>10.67974506</v>
      </c>
      <c r="AR74" s="135">
        <f>'Master Plan 2025'!AR60</f>
        <v>10.67974506</v>
      </c>
      <c r="AS74" s="135">
        <f>'Master Plan 2025'!AS60</f>
        <v>10.67974506</v>
      </c>
      <c r="AT74" s="135">
        <f>'Master Plan 2025'!AT60</f>
        <v>10.67974506</v>
      </c>
      <c r="AU74" s="135">
        <f>'Master Plan 2025'!AU60</f>
        <v>10.67974506</v>
      </c>
      <c r="AV74" s="135">
        <f>'Master Plan 2025'!AV60</f>
        <v>10.67974506</v>
      </c>
      <c r="AW74" s="135">
        <f>'Master Plan 2025'!AW60</f>
        <v>10.67974506</v>
      </c>
      <c r="AX74" s="135">
        <f>'Master Plan 2025'!AX60</f>
        <v>10.67974506</v>
      </c>
      <c r="AY74" s="135">
        <f>'Master Plan 2025'!AY60</f>
        <v>10.67974506</v>
      </c>
    </row>
    <row r="75">
      <c r="B75" s="16"/>
      <c r="D75" s="18" t="str">
        <f>'Master Plan 2025'!D61</f>
        <v>Economist Subscribers</v>
      </c>
      <c r="E75" s="18" t="str">
        <f>'Master Plan 2025'!E61</f>
        <v>Subscribers</v>
      </c>
      <c r="F75" s="18" t="str">
        <f>'Master Plan 2025'!F61</f>
        <v>300x600</v>
      </c>
      <c r="G75" s="18" t="str">
        <f>'Master Plan 2025'!G61</f>
        <v>Economist_EMEATier2_Subscribers_Display_300x600</v>
      </c>
      <c r="H75" s="135"/>
      <c r="I75" s="135">
        <f>'Master Plan 2025'!I61</f>
        <v>7975.67</v>
      </c>
      <c r="J75" s="135">
        <f>'Master Plan 2025'!J61</f>
        <v>187259.3034</v>
      </c>
      <c r="K75" s="135">
        <f>'Master Plan 2025'!K61</f>
        <v>41.92</v>
      </c>
      <c r="L75" s="135">
        <f>'Master Plan 2025'!L61</f>
        <v>93.62965172</v>
      </c>
      <c r="M75" s="135">
        <f>'Master Plan 2025'!M61</f>
        <v>0.0005</v>
      </c>
      <c r="N75" s="135">
        <f>'Master Plan 2025'!N61</f>
        <v>0.75</v>
      </c>
      <c r="O75" s="135">
        <f>'Master Plan 2025'!O61</f>
        <v>155000</v>
      </c>
      <c r="P75" s="135">
        <f>'Master Plan 2025'!P61</f>
        <v>125.76</v>
      </c>
      <c r="Q75" s="135">
        <f>'Master Plan 2025'!Q61</f>
        <v>802.8934273</v>
      </c>
      <c r="R75" s="135">
        <f>'Master Plan 2025'!R61</f>
        <v>802.8934273</v>
      </c>
      <c r="S75" s="135">
        <f>'Master Plan 2025'!S61</f>
        <v>802.8934273</v>
      </c>
      <c r="T75" s="135">
        <f>'Master Plan 2025'!T61</f>
        <v>802.8934273</v>
      </c>
      <c r="U75" s="135">
        <f>'Master Plan 2025'!U61</f>
        <v>802.8934273</v>
      </c>
      <c r="V75" s="135">
        <f>'Master Plan 2025'!V61</f>
        <v>802.8934273</v>
      </c>
      <c r="W75" s="135">
        <f>'Master Plan 2025'!W61</f>
        <v>662.8209034</v>
      </c>
      <c r="X75" s="135">
        <f>'Master Plan 2025'!X61</f>
        <v>802.8934273</v>
      </c>
      <c r="Y75" s="135">
        <f>'Master Plan 2025'!Y61</f>
        <v>732.8571654</v>
      </c>
      <c r="Z75" s="135">
        <f>'Master Plan 2025'!Z61</f>
        <v>382.3302035</v>
      </c>
      <c r="AA75" s="135">
        <f>'Master Plan 2025'!AA61</f>
        <v>451.6477367</v>
      </c>
      <c r="AB75" s="135">
        <f>'Master Plan 2025'!AB61</f>
        <v>3000</v>
      </c>
      <c r="AC75" s="135">
        <f>'Master Plan 2025'!AC61</f>
        <v>19152.99206</v>
      </c>
      <c r="AD75" s="135">
        <f>'Master Plan 2025'!AD61</f>
        <v>19152.99206</v>
      </c>
      <c r="AE75" s="135">
        <f>'Master Plan 2025'!AE61</f>
        <v>19152.99206</v>
      </c>
      <c r="AF75" s="135">
        <f>'Master Plan 2025'!AF61</f>
        <v>19152.99206</v>
      </c>
      <c r="AG75" s="135">
        <f>'Master Plan 2025'!AG61</f>
        <v>19152.99206</v>
      </c>
      <c r="AH75" s="135">
        <f>'Master Plan 2025'!AH61</f>
        <v>19152.99206</v>
      </c>
      <c r="AI75" s="135">
        <f>'Master Plan 2025'!AI61</f>
        <v>15811.56735</v>
      </c>
      <c r="AJ75" s="135">
        <f>'Master Plan 2025'!AJ61</f>
        <v>19152.99206</v>
      </c>
      <c r="AK75" s="135">
        <f>'Master Plan 2025'!AK61</f>
        <v>17482.27971</v>
      </c>
      <c r="AL75" s="135">
        <f>'Master Plan 2025'!AL61</f>
        <v>9120.472411</v>
      </c>
      <c r="AM75" s="135">
        <f>'Master Plan 2025'!AM61</f>
        <v>10774.03952</v>
      </c>
      <c r="AN75" s="135">
        <f>'Master Plan 2025'!AN61</f>
        <v>2</v>
      </c>
      <c r="AO75" s="135">
        <f>'Master Plan 2025'!AO61</f>
        <v>8.51178652</v>
      </c>
      <c r="AP75" s="135">
        <f>'Master Plan 2025'!AP61</f>
        <v>8.51178652</v>
      </c>
      <c r="AQ75" s="135">
        <f>'Master Plan 2025'!AQ61</f>
        <v>8.51178652</v>
      </c>
      <c r="AR75" s="135">
        <f>'Master Plan 2025'!AR61</f>
        <v>8.51178652</v>
      </c>
      <c r="AS75" s="135">
        <f>'Master Plan 2025'!AS61</f>
        <v>8.51178652</v>
      </c>
      <c r="AT75" s="135">
        <f>'Master Plan 2025'!AT61</f>
        <v>8.51178652</v>
      </c>
      <c r="AU75" s="135">
        <f>'Master Plan 2025'!AU61</f>
        <v>8.51178652</v>
      </c>
      <c r="AV75" s="135">
        <f>'Master Plan 2025'!AV61</f>
        <v>8.51178652</v>
      </c>
      <c r="AW75" s="135">
        <f>'Master Plan 2025'!AW61</f>
        <v>8.51178652</v>
      </c>
      <c r="AX75" s="135">
        <f>'Master Plan 2025'!AX61</f>
        <v>8.51178652</v>
      </c>
      <c r="AY75" s="135">
        <f>'Master Plan 2025'!AY61</f>
        <v>8.51178652</v>
      </c>
    </row>
    <row r="76">
      <c r="B76" s="16"/>
      <c r="D76" s="18" t="str">
        <f>'Master Plan 2025'!D62</f>
        <v>Economist Subscribers</v>
      </c>
      <c r="E76" s="18" t="str">
        <f>'Master Plan 2025'!E62</f>
        <v>Subscribers</v>
      </c>
      <c r="F76" s="18" t="str">
        <f>'Master Plan 2025'!F62</f>
        <v>Interscroller</v>
      </c>
      <c r="G76" s="18" t="str">
        <f>'Master Plan 2025'!G62</f>
        <v>Economist_EMEATier2_Subscribers_Display_Interscroller</v>
      </c>
      <c r="H76" s="135"/>
      <c r="I76" s="135">
        <f>'Master Plan 2025'!I62</f>
        <v>8058.001617</v>
      </c>
      <c r="J76" s="135">
        <f>'Master Plan 2025'!J62</f>
        <v>188223.321</v>
      </c>
      <c r="K76" s="135">
        <f>'Master Plan 2025'!K62</f>
        <v>41.92</v>
      </c>
      <c r="L76" s="135">
        <f>'Master Plan 2025'!L62</f>
        <v>564.6699631</v>
      </c>
      <c r="M76" s="135">
        <f>'Master Plan 2025'!M62</f>
        <v>0.003</v>
      </c>
      <c r="N76" s="135">
        <f>'Master Plan 2025'!N62</f>
        <v>0.75</v>
      </c>
      <c r="O76" s="135">
        <f>'Master Plan 2025'!O62</f>
        <v>155000</v>
      </c>
      <c r="P76" s="135">
        <f>'Master Plan 2025'!P62</f>
        <v>167.68</v>
      </c>
      <c r="Q76" s="135">
        <f>'Master Plan 2025'!Q62</f>
        <v>807.0267514</v>
      </c>
      <c r="R76" s="135">
        <f>'Master Plan 2025'!R62</f>
        <v>807.0267514</v>
      </c>
      <c r="S76" s="135">
        <f>'Master Plan 2025'!S62</f>
        <v>807.0267514</v>
      </c>
      <c r="T76" s="135">
        <f>'Master Plan 2025'!T62</f>
        <v>807.0267514</v>
      </c>
      <c r="U76" s="135">
        <f>'Master Plan 2025'!U62</f>
        <v>807.0267514</v>
      </c>
      <c r="V76" s="135">
        <f>'Master Plan 2025'!V62</f>
        <v>807.0267514</v>
      </c>
      <c r="W76" s="135">
        <f>'Master Plan 2025'!W62</f>
        <v>666.2331291</v>
      </c>
      <c r="X76" s="135">
        <f>'Master Plan 2025'!X62</f>
        <v>807.0267514</v>
      </c>
      <c r="Y76" s="135">
        <f>'Master Plan 2025'!Y62</f>
        <v>736.6299402</v>
      </c>
      <c r="Z76" s="135">
        <f>'Master Plan 2025'!Z62</f>
        <v>384.298453</v>
      </c>
      <c r="AA76" s="135">
        <f>'Master Plan 2025'!AA62</f>
        <v>453.9728354</v>
      </c>
      <c r="AB76" s="135">
        <f>'Master Plan 2025'!AB62</f>
        <v>4000</v>
      </c>
      <c r="AC76" s="135">
        <f>'Master Plan 2025'!AC62</f>
        <v>19251.59235</v>
      </c>
      <c r="AD76" s="135">
        <f>'Master Plan 2025'!AD62</f>
        <v>19251.59235</v>
      </c>
      <c r="AE76" s="135">
        <f>'Master Plan 2025'!AE62</f>
        <v>19251.59235</v>
      </c>
      <c r="AF76" s="135">
        <f>'Master Plan 2025'!AF62</f>
        <v>19251.59235</v>
      </c>
      <c r="AG76" s="135">
        <f>'Master Plan 2025'!AG62</f>
        <v>19251.59235</v>
      </c>
      <c r="AH76" s="135">
        <f>'Master Plan 2025'!AH62</f>
        <v>19251.59235</v>
      </c>
      <c r="AI76" s="135">
        <f>'Master Plan 2025'!AI62</f>
        <v>15892.96587</v>
      </c>
      <c r="AJ76" s="135">
        <f>'Master Plan 2025'!AJ62</f>
        <v>19251.59235</v>
      </c>
      <c r="AK76" s="135">
        <f>'Master Plan 2025'!AK62</f>
        <v>17572.27911</v>
      </c>
      <c r="AL76" s="135">
        <f>'Master Plan 2025'!AL62</f>
        <v>9167.424929</v>
      </c>
      <c r="AM76" s="135">
        <f>'Master Plan 2025'!AM62</f>
        <v>10829.50466</v>
      </c>
      <c r="AN76" s="135">
        <f>'Master Plan 2025'!AN62</f>
        <v>12</v>
      </c>
      <c r="AO76" s="135">
        <f>'Master Plan 2025'!AO62</f>
        <v>51.33363301</v>
      </c>
      <c r="AP76" s="135">
        <f>'Master Plan 2025'!AP62</f>
        <v>51.33363301</v>
      </c>
      <c r="AQ76" s="135">
        <f>'Master Plan 2025'!AQ62</f>
        <v>51.33363301</v>
      </c>
      <c r="AR76" s="135">
        <f>'Master Plan 2025'!AR62</f>
        <v>51.33363301</v>
      </c>
      <c r="AS76" s="135">
        <f>'Master Plan 2025'!AS62</f>
        <v>51.33363301</v>
      </c>
      <c r="AT76" s="135">
        <f>'Master Plan 2025'!AT62</f>
        <v>51.33363301</v>
      </c>
      <c r="AU76" s="135">
        <f>'Master Plan 2025'!AU62</f>
        <v>51.33363301</v>
      </c>
      <c r="AV76" s="135">
        <f>'Master Plan 2025'!AV62</f>
        <v>51.33363301</v>
      </c>
      <c r="AW76" s="135">
        <f>'Master Plan 2025'!AW62</f>
        <v>51.33363301</v>
      </c>
      <c r="AX76" s="135">
        <f>'Master Plan 2025'!AX62</f>
        <v>51.33363301</v>
      </c>
      <c r="AY76" s="135">
        <f>'Master Plan 2025'!AY62</f>
        <v>51.33363301</v>
      </c>
    </row>
    <row r="77">
      <c r="B77" s="16"/>
      <c r="D77" s="18" t="str">
        <f>'Master Plan 2025'!D63</f>
        <v>Economist Subscribers</v>
      </c>
      <c r="E77" s="18" t="str">
        <f>'Master Plan 2025'!E63</f>
        <v>Subscribers</v>
      </c>
      <c r="F77" s="18" t="str">
        <f>'Master Plan 2025'!F63</f>
        <v>300x250</v>
      </c>
      <c r="G77" s="18" t="str">
        <f>'Master Plan 2025'!G63</f>
        <v>Economist_EMEATier2_Subscribers_Display_300x250</v>
      </c>
      <c r="H77" s="135"/>
      <c r="I77" s="135">
        <f>'Master Plan 2025'!I63</f>
        <v>7391.789808</v>
      </c>
      <c r="J77" s="135">
        <f>'Master Plan 2025'!J63</f>
        <v>34027.16347</v>
      </c>
      <c r="K77" s="135">
        <f>'Master Plan 2025'!K63</f>
        <v>60</v>
      </c>
      <c r="L77" s="135">
        <f>'Master Plan 2025'!L63</f>
        <v>23.81901443</v>
      </c>
      <c r="M77" s="135">
        <f>'Master Plan 2025'!M63</f>
        <v>0.0007</v>
      </c>
      <c r="N77" s="135">
        <f>'Master Plan 2025'!N63</f>
        <v>0.75</v>
      </c>
      <c r="O77" s="135">
        <f>'Master Plan 2025'!O63</f>
        <v>155000</v>
      </c>
      <c r="P77" s="135">
        <f>'Master Plan 2025'!P63</f>
        <v>5350.16</v>
      </c>
      <c r="Q77" s="135">
        <f>'Master Plan 2025'!Q63</f>
        <v>208.8191016</v>
      </c>
      <c r="R77" s="135">
        <f>'Master Plan 2025'!R63</f>
        <v>208.8191016</v>
      </c>
      <c r="S77" s="135">
        <f>'Master Plan 2025'!S63</f>
        <v>208.8191016</v>
      </c>
      <c r="T77" s="135">
        <f>'Master Plan 2025'!T63</f>
        <v>208.8191016</v>
      </c>
      <c r="U77" s="135">
        <f>'Master Plan 2025'!U63</f>
        <v>208.8191016</v>
      </c>
      <c r="V77" s="135">
        <f>'Master Plan 2025'!V63</f>
        <v>208.8191016</v>
      </c>
      <c r="W77" s="135">
        <f>'Master Plan 2025'!W63</f>
        <v>172.3885896</v>
      </c>
      <c r="X77" s="135">
        <f>'Master Plan 2025'!X63</f>
        <v>208.8191016</v>
      </c>
      <c r="Y77" s="135">
        <f>'Master Plan 2025'!Y63</f>
        <v>190.6038456</v>
      </c>
      <c r="Z77" s="135">
        <f>'Master Plan 2025'!Z63</f>
        <v>99.43766743</v>
      </c>
      <c r="AA77" s="135">
        <f>'Master Plan 2025'!AA63</f>
        <v>117.4659941</v>
      </c>
      <c r="AB77" s="135">
        <f>'Master Plan 2025'!AB63</f>
        <v>89169</v>
      </c>
      <c r="AC77" s="135">
        <f>'Master Plan 2025'!AC63</f>
        <v>3480.31836</v>
      </c>
      <c r="AD77" s="135">
        <f>'Master Plan 2025'!AD63</f>
        <v>3480.31836</v>
      </c>
      <c r="AE77" s="135">
        <f>'Master Plan 2025'!AE63</f>
        <v>3480.31836</v>
      </c>
      <c r="AF77" s="135">
        <f>'Master Plan 2025'!AF63</f>
        <v>3480.31836</v>
      </c>
      <c r="AG77" s="135">
        <f>'Master Plan 2025'!AG63</f>
        <v>3480.31836</v>
      </c>
      <c r="AH77" s="135">
        <f>'Master Plan 2025'!AH63</f>
        <v>3480.31836</v>
      </c>
      <c r="AI77" s="135">
        <f>'Master Plan 2025'!AI63</f>
        <v>2873.143161</v>
      </c>
      <c r="AJ77" s="135">
        <f>'Master Plan 2025'!AJ63</f>
        <v>3480.31836</v>
      </c>
      <c r="AK77" s="135">
        <f>'Master Plan 2025'!AK63</f>
        <v>3176.73076</v>
      </c>
      <c r="AL77" s="135">
        <f>'Master Plan 2025'!AL63</f>
        <v>1657.294457</v>
      </c>
      <c r="AM77" s="135">
        <f>'Master Plan 2025'!AM63</f>
        <v>1957.766569</v>
      </c>
      <c r="AN77" s="135">
        <f>'Master Plan 2025'!AN63</f>
        <v>62</v>
      </c>
      <c r="AO77" s="135">
        <f>'Master Plan 2025'!AO63</f>
        <v>2.165364948</v>
      </c>
      <c r="AP77" s="135">
        <f>'Master Plan 2025'!AP63</f>
        <v>2.165364948</v>
      </c>
      <c r="AQ77" s="135">
        <f>'Master Plan 2025'!AQ63</f>
        <v>2.165364948</v>
      </c>
      <c r="AR77" s="135">
        <f>'Master Plan 2025'!AR63</f>
        <v>2.165364948</v>
      </c>
      <c r="AS77" s="135">
        <f>'Master Plan 2025'!AS63</f>
        <v>2.165364948</v>
      </c>
      <c r="AT77" s="135">
        <f>'Master Plan 2025'!AT63</f>
        <v>2.165364948</v>
      </c>
      <c r="AU77" s="135">
        <f>'Master Plan 2025'!AU63</f>
        <v>2.165364948</v>
      </c>
      <c r="AV77" s="135">
        <f>'Master Plan 2025'!AV63</f>
        <v>2.165364948</v>
      </c>
      <c r="AW77" s="135">
        <f>'Master Plan 2025'!AW63</f>
        <v>2.165364948</v>
      </c>
      <c r="AX77" s="135">
        <f>'Master Plan 2025'!AX63</f>
        <v>2.165364948</v>
      </c>
      <c r="AY77" s="135">
        <f>'Master Plan 2025'!AY63</f>
        <v>2.165364948</v>
      </c>
    </row>
    <row r="78">
      <c r="B78" s="16"/>
      <c r="D78" s="18" t="str">
        <f>'Master Plan 2025'!D64</f>
        <v>Economist Subscribers</v>
      </c>
      <c r="E78" s="18" t="str">
        <f>'Master Plan 2025'!E64</f>
        <v>Subscribers</v>
      </c>
      <c r="F78" s="18" t="str">
        <f>'Master Plan 2025'!F64</f>
        <v>App Interscroller</v>
      </c>
      <c r="G78" s="18" t="str">
        <f>'Master Plan 2025'!G64</f>
        <v>Economist_EMEATier2_Subscribers_Display_appInterscroller</v>
      </c>
      <c r="H78" s="135"/>
      <c r="I78" s="135">
        <f>'Master Plan 2025'!I64</f>
        <v>10890</v>
      </c>
      <c r="J78" s="135">
        <f>'Master Plan 2025'!J64</f>
        <v>108900</v>
      </c>
      <c r="K78" s="135">
        <f>'Master Plan 2025'!K64</f>
        <v>100</v>
      </c>
      <c r="L78" s="135">
        <f>'Master Plan 2025'!L64</f>
        <v>0</v>
      </c>
      <c r="M78" s="135">
        <f>'Master Plan 2025'!M64</f>
        <v>0</v>
      </c>
      <c r="N78" s="135">
        <f>'Master Plan 2025'!N64</f>
        <v>0.75</v>
      </c>
      <c r="O78" s="135">
        <f>'Master Plan 2025'!O64</f>
        <v>155000</v>
      </c>
      <c r="P78" s="135">
        <f>'Master Plan 2025'!P64</f>
        <v>0</v>
      </c>
      <c r="Q78" s="135">
        <f>'Master Plan 2025'!Q64</f>
        <v>990</v>
      </c>
      <c r="R78" s="135">
        <f>'Master Plan 2025'!R64</f>
        <v>990</v>
      </c>
      <c r="S78" s="135">
        <f>'Master Plan 2025'!S64</f>
        <v>990</v>
      </c>
      <c r="T78" s="135">
        <f>'Master Plan 2025'!T64</f>
        <v>990</v>
      </c>
      <c r="U78" s="135">
        <f>'Master Plan 2025'!U64</f>
        <v>990</v>
      </c>
      <c r="V78" s="135">
        <f>'Master Plan 2025'!V64</f>
        <v>0</v>
      </c>
      <c r="W78" s="135">
        <f>'Master Plan 2025'!W64</f>
        <v>1980</v>
      </c>
      <c r="X78" s="135">
        <f>'Master Plan 2025'!X64</f>
        <v>990</v>
      </c>
      <c r="Y78" s="135">
        <f>'Master Plan 2025'!Y64</f>
        <v>990</v>
      </c>
      <c r="Z78" s="135">
        <f>'Master Plan 2025'!Z64</f>
        <v>990</v>
      </c>
      <c r="AA78" s="135">
        <f>'Master Plan 2025'!AA64</f>
        <v>990</v>
      </c>
      <c r="AB78" s="135">
        <f>'Master Plan 2025'!AB64</f>
        <v>0</v>
      </c>
      <c r="AC78" s="135">
        <f>'Master Plan 2025'!AC64</f>
        <v>9900</v>
      </c>
      <c r="AD78" s="135">
        <f>'Master Plan 2025'!AD64</f>
        <v>9900</v>
      </c>
      <c r="AE78" s="135">
        <f>'Master Plan 2025'!AE64</f>
        <v>9900</v>
      </c>
      <c r="AF78" s="135">
        <f>'Master Plan 2025'!AF64</f>
        <v>9900</v>
      </c>
      <c r="AG78" s="135">
        <f>'Master Plan 2025'!AG64</f>
        <v>9900</v>
      </c>
      <c r="AH78" s="135">
        <f>'Master Plan 2025'!AH64</f>
        <v>0</v>
      </c>
      <c r="AI78" s="135">
        <f>'Master Plan 2025'!AI64</f>
        <v>19800</v>
      </c>
      <c r="AJ78" s="135">
        <f>'Master Plan 2025'!AJ64</f>
        <v>9900</v>
      </c>
      <c r="AK78" s="135">
        <f>'Master Plan 2025'!AK64</f>
        <v>9900</v>
      </c>
      <c r="AL78" s="135">
        <f>'Master Plan 2025'!AL64</f>
        <v>9900</v>
      </c>
      <c r="AM78" s="135">
        <f>'Master Plan 2025'!AM64</f>
        <v>9900</v>
      </c>
      <c r="AN78" s="135">
        <f>'Master Plan 2025'!AN64</f>
        <v>0</v>
      </c>
      <c r="AO78" s="135">
        <f>'Master Plan 2025'!AO64</f>
        <v>0</v>
      </c>
      <c r="AP78" s="135">
        <f>'Master Plan 2025'!AP64</f>
        <v>0</v>
      </c>
      <c r="AQ78" s="135">
        <f>'Master Plan 2025'!AQ64</f>
        <v>0</v>
      </c>
      <c r="AR78" s="135">
        <f>'Master Plan 2025'!AR64</f>
        <v>0</v>
      </c>
      <c r="AS78" s="135">
        <f>'Master Plan 2025'!AS64</f>
        <v>0</v>
      </c>
      <c r="AT78" s="135">
        <f>'Master Plan 2025'!AT64</f>
        <v>0</v>
      </c>
      <c r="AU78" s="135">
        <f>'Master Plan 2025'!AU64</f>
        <v>0</v>
      </c>
      <c r="AV78" s="135">
        <f>'Master Plan 2025'!AV64</f>
        <v>0</v>
      </c>
      <c r="AW78" s="135">
        <f>'Master Plan 2025'!AW64</f>
        <v>0</v>
      </c>
      <c r="AX78" s="135">
        <f>'Master Plan 2025'!AX64</f>
        <v>0</v>
      </c>
      <c r="AY78" s="135">
        <f>'Master Plan 2025'!AY64</f>
        <v>0</v>
      </c>
    </row>
    <row r="79">
      <c r="B79" s="16"/>
      <c r="D79" s="18" t="str">
        <f>'Master Plan 2025'!D65</f>
        <v>Science &amp; Technology (COP)</v>
      </c>
      <c r="E79" s="18" t="str">
        <f>'Master Plan 2025'!E65</f>
        <v>Takeover</v>
      </c>
      <c r="F79" s="18" t="str">
        <f>'Master Plan 2025'!F65</f>
        <v>Takeover</v>
      </c>
      <c r="G79" s="18" t="str">
        <f>'Master Plan 2025'!G65</f>
        <v/>
      </c>
      <c r="H79" s="135"/>
      <c r="I79" s="135">
        <f>'Master Plan 2025'!I65</f>
        <v>411.25</v>
      </c>
      <c r="J79" s="135">
        <f>'Master Plan 2025'!J65</f>
        <v>6500</v>
      </c>
      <c r="K79" s="135">
        <f>'Master Plan 2025'!K65</f>
        <v>411.25</v>
      </c>
      <c r="L79" s="135">
        <f>'Master Plan 2025'!L65</f>
        <v>4.55</v>
      </c>
      <c r="M79" s="135">
        <f>'Master Plan 2025'!M65</f>
        <v>0.0007</v>
      </c>
      <c r="N79" s="135">
        <f>'Master Plan 2025'!N65</f>
        <v>0.75</v>
      </c>
      <c r="O79" s="135">
        <f>'Master Plan 2025'!O65</f>
        <v>445000</v>
      </c>
      <c r="P79" s="135">
        <f>'Master Plan 2025'!P65</f>
        <v>0</v>
      </c>
      <c r="Q79" s="135">
        <f>'Master Plan 2025'!Q65</f>
        <v>0</v>
      </c>
      <c r="R79" s="135">
        <f>'Master Plan 2025'!R65</f>
        <v>0</v>
      </c>
      <c r="S79" s="135">
        <f>'Master Plan 2025'!S65</f>
        <v>0</v>
      </c>
      <c r="T79" s="135">
        <f>'Master Plan 2025'!T65</f>
        <v>0</v>
      </c>
      <c r="U79" s="135">
        <f>'Master Plan 2025'!U65</f>
        <v>0</v>
      </c>
      <c r="V79" s="135">
        <f>'Master Plan 2025'!V65</f>
        <v>0</v>
      </c>
      <c r="W79" s="135">
        <f>'Master Plan 2025'!W65</f>
        <v>411.25</v>
      </c>
      <c r="X79" s="135">
        <f>'Master Plan 2025'!X65</f>
        <v>0</v>
      </c>
      <c r="Y79" s="135">
        <f>'Master Plan 2025'!Y65</f>
        <v>0</v>
      </c>
      <c r="Z79" s="135">
        <f>'Master Plan 2025'!Z65</f>
        <v>0</v>
      </c>
      <c r="AA79" s="135">
        <f>'Master Plan 2025'!AA65</f>
        <v>0</v>
      </c>
      <c r="AB79" s="135">
        <f>'Master Plan 2025'!AB65</f>
        <v>0</v>
      </c>
      <c r="AC79" s="135">
        <f>'Master Plan 2025'!AC65</f>
        <v>0</v>
      </c>
      <c r="AD79" s="135">
        <f>'Master Plan 2025'!AD65</f>
        <v>0</v>
      </c>
      <c r="AE79" s="135">
        <f>'Master Plan 2025'!AE65</f>
        <v>0</v>
      </c>
      <c r="AF79" s="135">
        <f>'Master Plan 2025'!AF65</f>
        <v>0</v>
      </c>
      <c r="AG79" s="135">
        <f>'Master Plan 2025'!AG65</f>
        <v>0</v>
      </c>
      <c r="AH79" s="135">
        <f>'Master Plan 2025'!AH65</f>
        <v>0</v>
      </c>
      <c r="AI79" s="135">
        <f>'Master Plan 2025'!AI65</f>
        <v>6500</v>
      </c>
      <c r="AJ79" s="135">
        <f>'Master Plan 2025'!AJ65</f>
        <v>0</v>
      </c>
      <c r="AK79" s="135">
        <f>'Master Plan 2025'!AK65</f>
        <v>0</v>
      </c>
      <c r="AL79" s="135">
        <f>'Master Plan 2025'!AL65</f>
        <v>0</v>
      </c>
      <c r="AM79" s="135">
        <f>'Master Plan 2025'!AM65</f>
        <v>0</v>
      </c>
      <c r="AN79" s="135">
        <f>'Master Plan 2025'!AN65</f>
        <v>0</v>
      </c>
      <c r="AO79" s="135">
        <f>'Master Plan 2025'!AO65</f>
        <v>0</v>
      </c>
      <c r="AP79" s="135">
        <f>'Master Plan 2025'!AP65</f>
        <v>0</v>
      </c>
      <c r="AQ79" s="135">
        <f>'Master Plan 2025'!AQ65</f>
        <v>0</v>
      </c>
      <c r="AR79" s="135">
        <f>'Master Plan 2025'!AR65</f>
        <v>0</v>
      </c>
      <c r="AS79" s="135">
        <f>'Master Plan 2025'!AS65</f>
        <v>0</v>
      </c>
      <c r="AT79" s="135">
        <f>'Master Plan 2025'!AT65</f>
        <v>0</v>
      </c>
      <c r="AU79" s="135">
        <f>'Master Plan 2025'!AU65</f>
        <v>4.55</v>
      </c>
      <c r="AV79" s="135">
        <f>'Master Plan 2025'!AV65</f>
        <v>0</v>
      </c>
      <c r="AW79" s="135">
        <f>'Master Plan 2025'!AW65</f>
        <v>0</v>
      </c>
      <c r="AX79" s="135">
        <f>'Master Plan 2025'!AX65</f>
        <v>0</v>
      </c>
      <c r="AY79" s="135">
        <f>'Master Plan 2025'!AY65</f>
        <v>0</v>
      </c>
    </row>
    <row r="80">
      <c r="B80" s="16"/>
      <c r="D80" s="18" t="str">
        <f>'Master Plan 2025'!D66</f>
        <v>Science &amp; Technology (COP)</v>
      </c>
      <c r="E80" s="18" t="str">
        <f>'Master Plan 2025'!E66</f>
        <v>Takeover</v>
      </c>
      <c r="F80" s="18" t="str">
        <f>'Master Plan 2025'!F66</f>
        <v>Takeover</v>
      </c>
      <c r="G80" s="18" t="str">
        <f>'Master Plan 2025'!G66</f>
        <v/>
      </c>
      <c r="H80" s="135"/>
      <c r="I80" s="135">
        <f>'Master Plan 2025'!I66</f>
        <v>411.25</v>
      </c>
      <c r="J80" s="135">
        <f>'Master Plan 2025'!J66</f>
        <v>6500</v>
      </c>
      <c r="K80" s="135">
        <f>'Master Plan 2025'!K66</f>
        <v>411.25</v>
      </c>
      <c r="L80" s="135">
        <f>'Master Plan 2025'!L66</f>
        <v>4.55</v>
      </c>
      <c r="M80" s="135">
        <f>'Master Plan 2025'!M66</f>
        <v>0.0007</v>
      </c>
      <c r="N80" s="135">
        <f>'Master Plan 2025'!N66</f>
        <v>0.75</v>
      </c>
      <c r="O80" s="135">
        <f>'Master Plan 2025'!O66</f>
        <v>445000</v>
      </c>
      <c r="P80" s="135">
        <f>'Master Plan 2025'!P66</f>
        <v>0</v>
      </c>
      <c r="Q80" s="135">
        <f>'Master Plan 2025'!Q66</f>
        <v>0</v>
      </c>
      <c r="R80" s="135">
        <f>'Master Plan 2025'!R66</f>
        <v>0</v>
      </c>
      <c r="S80" s="135">
        <f>'Master Plan 2025'!S66</f>
        <v>0</v>
      </c>
      <c r="T80" s="135">
        <f>'Master Plan 2025'!T66</f>
        <v>0</v>
      </c>
      <c r="U80" s="135">
        <f>'Master Plan 2025'!U66</f>
        <v>0</v>
      </c>
      <c r="V80" s="135">
        <f>'Master Plan 2025'!V66</f>
        <v>0</v>
      </c>
      <c r="W80" s="135">
        <f>'Master Plan 2025'!W66</f>
        <v>411.25</v>
      </c>
      <c r="X80" s="135">
        <f>'Master Plan 2025'!X66</f>
        <v>0</v>
      </c>
      <c r="Y80" s="135">
        <f>'Master Plan 2025'!Y66</f>
        <v>0</v>
      </c>
      <c r="Z80" s="135">
        <f>'Master Plan 2025'!Z66</f>
        <v>0</v>
      </c>
      <c r="AA80" s="135">
        <f>'Master Plan 2025'!AA66</f>
        <v>0</v>
      </c>
      <c r="AB80" s="135">
        <f>'Master Plan 2025'!AB66</f>
        <v>0</v>
      </c>
      <c r="AC80" s="135">
        <f>'Master Plan 2025'!AC66</f>
        <v>0</v>
      </c>
      <c r="AD80" s="135">
        <f>'Master Plan 2025'!AD66</f>
        <v>0</v>
      </c>
      <c r="AE80" s="135">
        <f>'Master Plan 2025'!AE66</f>
        <v>0</v>
      </c>
      <c r="AF80" s="135">
        <f>'Master Plan 2025'!AF66</f>
        <v>0</v>
      </c>
      <c r="AG80" s="135">
        <f>'Master Plan 2025'!AG66</f>
        <v>0</v>
      </c>
      <c r="AH80" s="135">
        <f>'Master Plan 2025'!AH66</f>
        <v>0</v>
      </c>
      <c r="AI80" s="135">
        <f>'Master Plan 2025'!AI66</f>
        <v>6500</v>
      </c>
      <c r="AJ80" s="135">
        <f>'Master Plan 2025'!AJ66</f>
        <v>0</v>
      </c>
      <c r="AK80" s="135">
        <f>'Master Plan 2025'!AK66</f>
        <v>0</v>
      </c>
      <c r="AL80" s="135">
        <f>'Master Plan 2025'!AL66</f>
        <v>0</v>
      </c>
      <c r="AM80" s="135">
        <f>'Master Plan 2025'!AM66</f>
        <v>0</v>
      </c>
      <c r="AN80" s="135">
        <f>'Master Plan 2025'!AN66</f>
        <v>0</v>
      </c>
      <c r="AO80" s="135">
        <f>'Master Plan 2025'!AO66</f>
        <v>0</v>
      </c>
      <c r="AP80" s="135">
        <f>'Master Plan 2025'!AP66</f>
        <v>0</v>
      </c>
      <c r="AQ80" s="135">
        <f>'Master Plan 2025'!AQ66</f>
        <v>0</v>
      </c>
      <c r="AR80" s="135">
        <f>'Master Plan 2025'!AR66</f>
        <v>0</v>
      </c>
      <c r="AS80" s="135">
        <f>'Master Plan 2025'!AS66</f>
        <v>0</v>
      </c>
      <c r="AT80" s="135">
        <f>'Master Plan 2025'!AT66</f>
        <v>0</v>
      </c>
      <c r="AU80" s="135">
        <f>'Master Plan 2025'!AU66</f>
        <v>4.55</v>
      </c>
      <c r="AV80" s="135">
        <f>'Master Plan 2025'!AV66</f>
        <v>0</v>
      </c>
      <c r="AW80" s="135">
        <f>'Master Plan 2025'!AW66</f>
        <v>0</v>
      </c>
      <c r="AX80" s="135">
        <f>'Master Plan 2025'!AX66</f>
        <v>0</v>
      </c>
      <c r="AY80" s="135">
        <f>'Master Plan 2025'!AY66</f>
        <v>0</v>
      </c>
    </row>
    <row r="81">
      <c r="B81" s="16"/>
      <c r="D81" s="18" t="str">
        <f>'Master Plan 2025'!D67</f>
        <v>Science &amp; Technology (COP)</v>
      </c>
      <c r="E81" s="18" t="str">
        <f>'Master Plan 2025'!E67</f>
        <v>Takeover</v>
      </c>
      <c r="F81" s="18" t="str">
        <f>'Master Plan 2025'!F67</f>
        <v>Takeover</v>
      </c>
      <c r="G81" s="18" t="str">
        <f>'Master Plan 2025'!G67</f>
        <v/>
      </c>
      <c r="H81" s="135"/>
      <c r="I81" s="135">
        <f>'Master Plan 2025'!I67</f>
        <v>411.25</v>
      </c>
      <c r="J81" s="135">
        <f>'Master Plan 2025'!J67</f>
        <v>6500</v>
      </c>
      <c r="K81" s="135">
        <f>'Master Plan 2025'!K67</f>
        <v>411.25</v>
      </c>
      <c r="L81" s="135">
        <f>'Master Plan 2025'!L67</f>
        <v>4.55</v>
      </c>
      <c r="M81" s="135">
        <f>'Master Plan 2025'!M67</f>
        <v>0.0007</v>
      </c>
      <c r="N81" s="135">
        <f>'Master Plan 2025'!N67</f>
        <v>0.75</v>
      </c>
      <c r="O81" s="135">
        <f>'Master Plan 2025'!O67</f>
        <v>445000</v>
      </c>
      <c r="P81" s="135">
        <f>'Master Plan 2025'!P67</f>
        <v>0</v>
      </c>
      <c r="Q81" s="135">
        <f>'Master Plan 2025'!Q67</f>
        <v>0</v>
      </c>
      <c r="R81" s="135">
        <f>'Master Plan 2025'!R67</f>
        <v>0</v>
      </c>
      <c r="S81" s="135">
        <f>'Master Plan 2025'!S67</f>
        <v>0</v>
      </c>
      <c r="T81" s="135">
        <f>'Master Plan 2025'!T67</f>
        <v>0</v>
      </c>
      <c r="U81" s="135">
        <f>'Master Plan 2025'!U67</f>
        <v>0</v>
      </c>
      <c r="V81" s="135">
        <f>'Master Plan 2025'!V67</f>
        <v>0</v>
      </c>
      <c r="W81" s="135">
        <f>'Master Plan 2025'!W67</f>
        <v>0</v>
      </c>
      <c r="X81" s="135">
        <f>'Master Plan 2025'!X67</f>
        <v>0</v>
      </c>
      <c r="Y81" s="135">
        <f>'Master Plan 2025'!Y67</f>
        <v>411.25</v>
      </c>
      <c r="Z81" s="135">
        <f>'Master Plan 2025'!Z67</f>
        <v>0</v>
      </c>
      <c r="AA81" s="135">
        <f>'Master Plan 2025'!AA67</f>
        <v>0</v>
      </c>
      <c r="AB81" s="135">
        <f>'Master Plan 2025'!AB67</f>
        <v>0</v>
      </c>
      <c r="AC81" s="135">
        <f>'Master Plan 2025'!AC67</f>
        <v>0</v>
      </c>
      <c r="AD81" s="135">
        <f>'Master Plan 2025'!AD67</f>
        <v>0</v>
      </c>
      <c r="AE81" s="135">
        <f>'Master Plan 2025'!AE67</f>
        <v>0</v>
      </c>
      <c r="AF81" s="135">
        <f>'Master Plan 2025'!AF67</f>
        <v>0</v>
      </c>
      <c r="AG81" s="135">
        <f>'Master Plan 2025'!AG67</f>
        <v>0</v>
      </c>
      <c r="AH81" s="135">
        <f>'Master Plan 2025'!AH67</f>
        <v>0</v>
      </c>
      <c r="AI81" s="135">
        <f>'Master Plan 2025'!AI67</f>
        <v>0</v>
      </c>
      <c r="AJ81" s="135">
        <f>'Master Plan 2025'!AJ67</f>
        <v>0</v>
      </c>
      <c r="AK81" s="135">
        <f>'Master Plan 2025'!AK67</f>
        <v>6500</v>
      </c>
      <c r="AL81" s="135">
        <f>'Master Plan 2025'!AL67</f>
        <v>0</v>
      </c>
      <c r="AM81" s="135">
        <f>'Master Plan 2025'!AM67</f>
        <v>0</v>
      </c>
      <c r="AN81" s="135">
        <f>'Master Plan 2025'!AN67</f>
        <v>0</v>
      </c>
      <c r="AO81" s="135">
        <f>'Master Plan 2025'!AO67</f>
        <v>0</v>
      </c>
      <c r="AP81" s="135">
        <f>'Master Plan 2025'!AP67</f>
        <v>0</v>
      </c>
      <c r="AQ81" s="135">
        <f>'Master Plan 2025'!AQ67</f>
        <v>0</v>
      </c>
      <c r="AR81" s="135">
        <f>'Master Plan 2025'!AR67</f>
        <v>0</v>
      </c>
      <c r="AS81" s="135">
        <f>'Master Plan 2025'!AS67</f>
        <v>0</v>
      </c>
      <c r="AT81" s="135">
        <f>'Master Plan 2025'!AT67</f>
        <v>0</v>
      </c>
      <c r="AU81" s="135">
        <f>'Master Plan 2025'!AU67</f>
        <v>0</v>
      </c>
      <c r="AV81" s="135">
        <f>'Master Plan 2025'!AV67</f>
        <v>0</v>
      </c>
      <c r="AW81" s="135">
        <f>'Master Plan 2025'!AW67</f>
        <v>4.55</v>
      </c>
      <c r="AX81" s="135">
        <f>'Master Plan 2025'!AX67</f>
        <v>0</v>
      </c>
      <c r="AY81" s="135">
        <f>'Master Plan 2025'!AY67</f>
        <v>0</v>
      </c>
    </row>
    <row r="82">
      <c r="B82" s="16"/>
      <c r="D82" s="18" t="str">
        <f>'Master Plan 2025'!D68</f>
        <v>Business &amp; Finance (Davos)</v>
      </c>
      <c r="E82" s="18" t="str">
        <f>'Master Plan 2025'!E68</f>
        <v>Takeover</v>
      </c>
      <c r="F82" s="18" t="str">
        <f>'Master Plan 2025'!F68</f>
        <v>Takeover</v>
      </c>
      <c r="G82" s="18" t="str">
        <f>'Master Plan 2025'!G68</f>
        <v/>
      </c>
      <c r="H82" s="135"/>
      <c r="I82" s="135">
        <f>'Master Plan 2025'!I68</f>
        <v>2062.5</v>
      </c>
      <c r="J82" s="135">
        <f>'Master Plan 2025'!J68</f>
        <v>33000</v>
      </c>
      <c r="K82" s="135">
        <f>'Master Plan 2025'!K68</f>
        <v>2062.5</v>
      </c>
      <c r="L82" s="135">
        <f>'Master Plan 2025'!L68</f>
        <v>23.1</v>
      </c>
      <c r="M82" s="135">
        <f>'Master Plan 2025'!M68</f>
        <v>0.0007</v>
      </c>
      <c r="N82" s="135">
        <f>'Master Plan 2025'!N68</f>
        <v>0.75</v>
      </c>
      <c r="O82" s="135">
        <f>'Master Plan 2025'!O68</f>
        <v>445000</v>
      </c>
      <c r="P82" s="135">
        <f>'Master Plan 2025'!P68</f>
        <v>0</v>
      </c>
      <c r="Q82" s="135">
        <f>'Master Plan 2025'!Q68</f>
        <v>0</v>
      </c>
      <c r="R82" s="135">
        <f>'Master Plan 2025'!R68</f>
        <v>0</v>
      </c>
      <c r="S82" s="135">
        <f>'Master Plan 2025'!S68</f>
        <v>0</v>
      </c>
      <c r="T82" s="135">
        <f>'Master Plan 2025'!T68</f>
        <v>0</v>
      </c>
      <c r="U82" s="135">
        <f>'Master Plan 2025'!U68</f>
        <v>0</v>
      </c>
      <c r="V82" s="135">
        <f>'Master Plan 2025'!V68</f>
        <v>0</v>
      </c>
      <c r="W82" s="135">
        <f>'Master Plan 2025'!W68</f>
        <v>0</v>
      </c>
      <c r="X82" s="135">
        <f>'Master Plan 2025'!X68</f>
        <v>0</v>
      </c>
      <c r="Y82" s="135">
        <f>'Master Plan 2025'!Y68</f>
        <v>0</v>
      </c>
      <c r="Z82" s="135">
        <f>'Master Plan 2025'!Z68</f>
        <v>0</v>
      </c>
      <c r="AA82" s="135">
        <f>'Master Plan 2025'!AA68</f>
        <v>2062.5</v>
      </c>
      <c r="AB82" s="135">
        <f>'Master Plan 2025'!AB68</f>
        <v>0</v>
      </c>
      <c r="AC82" s="135">
        <f>'Master Plan 2025'!AC68</f>
        <v>0</v>
      </c>
      <c r="AD82" s="135">
        <f>'Master Plan 2025'!AD68</f>
        <v>0</v>
      </c>
      <c r="AE82" s="135">
        <f>'Master Plan 2025'!AE68</f>
        <v>0</v>
      </c>
      <c r="AF82" s="135">
        <f>'Master Plan 2025'!AF68</f>
        <v>0</v>
      </c>
      <c r="AG82" s="135">
        <f>'Master Plan 2025'!AG68</f>
        <v>0</v>
      </c>
      <c r="AH82" s="135">
        <f>'Master Plan 2025'!AH68</f>
        <v>0</v>
      </c>
      <c r="AI82" s="135">
        <f>'Master Plan 2025'!AI68</f>
        <v>0</v>
      </c>
      <c r="AJ82" s="135">
        <f>'Master Plan 2025'!AJ68</f>
        <v>0</v>
      </c>
      <c r="AK82" s="135">
        <f>'Master Plan 2025'!AK68</f>
        <v>0</v>
      </c>
      <c r="AL82" s="135">
        <f>'Master Plan 2025'!AL68</f>
        <v>0</v>
      </c>
      <c r="AM82" s="135">
        <f>'Master Plan 2025'!AM68</f>
        <v>33000</v>
      </c>
      <c r="AN82" s="135">
        <f>'Master Plan 2025'!AN68</f>
        <v>0</v>
      </c>
      <c r="AO82" s="135">
        <f>'Master Plan 2025'!AO68</f>
        <v>0</v>
      </c>
      <c r="AP82" s="135">
        <f>'Master Plan 2025'!AP68</f>
        <v>0</v>
      </c>
      <c r="AQ82" s="135">
        <f>'Master Plan 2025'!AQ68</f>
        <v>0</v>
      </c>
      <c r="AR82" s="135">
        <f>'Master Plan 2025'!AR68</f>
        <v>0</v>
      </c>
      <c r="AS82" s="135">
        <f>'Master Plan 2025'!AS68</f>
        <v>0</v>
      </c>
      <c r="AT82" s="135">
        <f>'Master Plan 2025'!AT68</f>
        <v>0</v>
      </c>
      <c r="AU82" s="135">
        <f>'Master Plan 2025'!AU68</f>
        <v>0</v>
      </c>
      <c r="AV82" s="135">
        <f>'Master Plan 2025'!AV68</f>
        <v>0</v>
      </c>
      <c r="AW82" s="135">
        <f>'Master Plan 2025'!AW68</f>
        <v>0</v>
      </c>
      <c r="AX82" s="135">
        <f>'Master Plan 2025'!AX68</f>
        <v>0</v>
      </c>
      <c r="AY82" s="135">
        <f>'Master Plan 2025'!AY68</f>
        <v>23.1</v>
      </c>
    </row>
    <row r="83">
      <c r="B83" s="16"/>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row>
    <row r="84">
      <c r="B84" s="16"/>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row>
    <row r="85">
      <c r="B85" s="16"/>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row>
    <row r="86">
      <c r="B86" s="16"/>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row>
    <row r="87">
      <c r="B87" s="16"/>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row>
    <row r="88">
      <c r="B88" s="16"/>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row>
    <row r="89">
      <c r="A89" s="34"/>
      <c r="B89" s="16"/>
      <c r="C89" s="35"/>
      <c r="D89" s="36" t="str">
        <f>'Economist OLD'!F70</f>
        <v/>
      </c>
      <c r="E89" s="36"/>
      <c r="F89" s="36" t="str">
        <f>'Economist OLD'!I70</f>
        <v/>
      </c>
      <c r="G89" s="36"/>
      <c r="H89" s="141"/>
      <c r="I89" s="141">
        <f t="shared" ref="I89:J89" si="4">SUM(I68:I88)</f>
        <v>65999.9931</v>
      </c>
      <c r="J89" s="141">
        <f t="shared" si="4"/>
        <v>1202785.458</v>
      </c>
      <c r="K89" s="141" t="str">
        <f>'Economist OLD'!Q70</f>
        <v/>
      </c>
      <c r="L89" s="141">
        <f>SUM(L68:L88)</f>
        <v>1579.486219</v>
      </c>
      <c r="M89" s="141" t="str">
        <f>'Economist OLD'!AV70</f>
        <v/>
      </c>
      <c r="N89" s="142"/>
      <c r="O89" s="141" t="str">
        <f>'Economist OLD'!AS70</f>
        <v/>
      </c>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c r="AW89" s="141"/>
      <c r="AX89" s="141"/>
      <c r="AY89" s="141"/>
    </row>
    <row r="90">
      <c r="A90" s="139"/>
      <c r="B90" s="13"/>
      <c r="C90" s="13" t="s">
        <v>5</v>
      </c>
      <c r="D90" s="13" t="s">
        <v>6</v>
      </c>
      <c r="E90" s="13" t="s">
        <v>291</v>
      </c>
      <c r="F90" s="13" t="s">
        <v>8</v>
      </c>
      <c r="G90" s="13" t="s">
        <v>292</v>
      </c>
      <c r="H90" s="140"/>
      <c r="I90" s="140" t="s">
        <v>1</v>
      </c>
      <c r="J90" s="140" t="s">
        <v>12</v>
      </c>
      <c r="K90" s="140" t="s">
        <v>293</v>
      </c>
      <c r="L90" s="140" t="s">
        <v>3</v>
      </c>
      <c r="M90" s="140" t="s">
        <v>14</v>
      </c>
      <c r="N90" s="140" t="s">
        <v>15</v>
      </c>
      <c r="O90" s="140" t="s">
        <v>294</v>
      </c>
      <c r="P90" s="140" t="s">
        <v>295</v>
      </c>
      <c r="Q90" s="140" t="s">
        <v>296</v>
      </c>
      <c r="R90" s="140" t="s">
        <v>297</v>
      </c>
      <c r="S90" s="140" t="s">
        <v>298</v>
      </c>
      <c r="T90" s="140" t="s">
        <v>299</v>
      </c>
      <c r="U90" s="140" t="s">
        <v>300</v>
      </c>
      <c r="V90" s="140" t="s">
        <v>301</v>
      </c>
      <c r="W90" s="140" t="s">
        <v>302</v>
      </c>
      <c r="X90" s="140" t="s">
        <v>303</v>
      </c>
      <c r="Y90" s="140" t="s">
        <v>304</v>
      </c>
      <c r="Z90" s="140" t="s">
        <v>305</v>
      </c>
      <c r="AA90" s="140" t="s">
        <v>306</v>
      </c>
      <c r="AB90" s="140" t="s">
        <v>307</v>
      </c>
      <c r="AC90" s="140" t="s">
        <v>308</v>
      </c>
      <c r="AD90" s="140" t="s">
        <v>309</v>
      </c>
      <c r="AE90" s="140" t="s">
        <v>310</v>
      </c>
      <c r="AF90" s="140" t="s">
        <v>311</v>
      </c>
      <c r="AG90" s="140" t="s">
        <v>312</v>
      </c>
      <c r="AH90" s="140" t="s">
        <v>313</v>
      </c>
      <c r="AI90" s="140" t="s">
        <v>314</v>
      </c>
      <c r="AJ90" s="140" t="s">
        <v>315</v>
      </c>
      <c r="AK90" s="140" t="s">
        <v>316</v>
      </c>
      <c r="AL90" s="140" t="s">
        <v>317</v>
      </c>
      <c r="AM90" s="140" t="s">
        <v>318</v>
      </c>
      <c r="AN90" s="140" t="s">
        <v>319</v>
      </c>
      <c r="AO90" s="140" t="s">
        <v>320</v>
      </c>
      <c r="AP90" s="140" t="s">
        <v>321</v>
      </c>
      <c r="AQ90" s="140" t="s">
        <v>322</v>
      </c>
      <c r="AR90" s="140" t="s">
        <v>323</v>
      </c>
      <c r="AS90" s="140" t="s">
        <v>324</v>
      </c>
      <c r="AT90" s="140" t="s">
        <v>325</v>
      </c>
      <c r="AU90" s="140" t="s">
        <v>326</v>
      </c>
      <c r="AV90" s="140" t="s">
        <v>327</v>
      </c>
      <c r="AW90" s="140" t="s">
        <v>328</v>
      </c>
      <c r="AX90" s="140" t="s">
        <v>329</v>
      </c>
      <c r="AY90" s="140" t="s">
        <v>330</v>
      </c>
    </row>
    <row r="91">
      <c r="B91" s="16"/>
      <c r="C91" s="17" t="str">
        <f>'Economist OLD'!B70</f>
        <v>LATAM</v>
      </c>
      <c r="D91" s="18" t="str">
        <f>'Master Plan 2025'!D70</f>
        <v> C0Level + Custom audience targeting companies 5,000+</v>
      </c>
      <c r="E91" s="18" t="str">
        <f>'Master Plan 2025'!E70</f>
        <v>Audience</v>
      </c>
      <c r="F91" s="18" t="str">
        <f>'Master Plan 2025'!F70</f>
        <v>ResponsiveBillboard</v>
      </c>
      <c r="G91" s="18" t="str">
        <f>'Master Plan 2025'!G70</f>
        <v>Economist_LATAM_Audience_Display_ResponsiveBillboard</v>
      </c>
      <c r="H91" s="135"/>
      <c r="I91" s="135">
        <f>'Master Plan 2025'!I70</f>
        <v>2057.023859</v>
      </c>
      <c r="J91" s="135">
        <f>'Master Plan 2025'!J70</f>
        <v>41408.80624</v>
      </c>
      <c r="K91" s="135">
        <f>'Master Plan 2025'!K70</f>
        <v>49.676</v>
      </c>
      <c r="L91" s="135">
        <f>'Master Plan 2025'!L70</f>
        <v>28.98616437</v>
      </c>
      <c r="M91" s="135">
        <f>'Master Plan 2025'!M70</f>
        <v>0.0007</v>
      </c>
      <c r="N91" s="135">
        <f>'Master Plan 2025'!N70</f>
        <v>0.75</v>
      </c>
      <c r="O91" s="135">
        <f>'Master Plan 2025'!O70</f>
        <v>42000</v>
      </c>
      <c r="P91" s="135">
        <f>'Master Plan 2025'!P70</f>
        <v>0</v>
      </c>
      <c r="Q91" s="135">
        <f>'Master Plan 2025'!Q70</f>
        <v>210.0980333</v>
      </c>
      <c r="R91" s="135">
        <f>'Master Plan 2025'!R70</f>
        <v>210.0980333</v>
      </c>
      <c r="S91" s="135">
        <f>'Master Plan 2025'!S70</f>
        <v>210.0980333</v>
      </c>
      <c r="T91" s="135">
        <f>'Master Plan 2025'!T70</f>
        <v>210.0980333</v>
      </c>
      <c r="U91" s="135">
        <f>'Master Plan 2025'!U70</f>
        <v>210.0980333</v>
      </c>
      <c r="V91" s="135">
        <f>'Master Plan 2025'!V70</f>
        <v>210.0980333</v>
      </c>
      <c r="W91" s="135">
        <f>'Master Plan 2025'!W70</f>
        <v>168.6661434</v>
      </c>
      <c r="X91" s="135">
        <f>'Master Plan 2025'!X70</f>
        <v>210.0980333</v>
      </c>
      <c r="Y91" s="135">
        <f>'Master Plan 2025'!Y70</f>
        <v>189.3820884</v>
      </c>
      <c r="Z91" s="135">
        <f>'Master Plan 2025'!Z70</f>
        <v>100.0466825</v>
      </c>
      <c r="AA91" s="135">
        <f>'Master Plan 2025'!AA70</f>
        <v>128.2427111</v>
      </c>
      <c r="AB91" s="135">
        <f>'Master Plan 2025'!AB70</f>
        <v>0</v>
      </c>
      <c r="AC91" s="135">
        <f>'Master Plan 2025'!AC70</f>
        <v>4229.366965</v>
      </c>
      <c r="AD91" s="135">
        <f>'Master Plan 2025'!AD70</f>
        <v>4229.366965</v>
      </c>
      <c r="AE91" s="135">
        <f>'Master Plan 2025'!AE70</f>
        <v>4229.366965</v>
      </c>
      <c r="AF91" s="135">
        <f>'Master Plan 2025'!AF70</f>
        <v>4229.366965</v>
      </c>
      <c r="AG91" s="135">
        <f>'Master Plan 2025'!AG70</f>
        <v>4229.366965</v>
      </c>
      <c r="AH91" s="135">
        <f>'Master Plan 2025'!AH70</f>
        <v>4229.366965</v>
      </c>
      <c r="AI91" s="135">
        <f>'Master Plan 2025'!AI70</f>
        <v>3395.324572</v>
      </c>
      <c r="AJ91" s="135">
        <f>'Master Plan 2025'!AJ70</f>
        <v>4229.366965</v>
      </c>
      <c r="AK91" s="135">
        <f>'Master Plan 2025'!AK70</f>
        <v>3812.345768</v>
      </c>
      <c r="AL91" s="135">
        <f>'Master Plan 2025'!AL70</f>
        <v>2013.984269</v>
      </c>
      <c r="AM91" s="135">
        <f>'Master Plan 2025'!AM70</f>
        <v>2581.582879</v>
      </c>
      <c r="AN91" s="135">
        <f>'Master Plan 2025'!AN70</f>
        <v>0</v>
      </c>
      <c r="AO91" s="135">
        <f>'Master Plan 2025'!AO70</f>
        <v>2.635105852</v>
      </c>
      <c r="AP91" s="135">
        <f>'Master Plan 2025'!AP70</f>
        <v>2.635105852</v>
      </c>
      <c r="AQ91" s="135">
        <f>'Master Plan 2025'!AQ70</f>
        <v>2.635105852</v>
      </c>
      <c r="AR91" s="135">
        <f>'Master Plan 2025'!AR70</f>
        <v>2.635105852</v>
      </c>
      <c r="AS91" s="135">
        <f>'Master Plan 2025'!AS70</f>
        <v>2.635105852</v>
      </c>
      <c r="AT91" s="135">
        <f>'Master Plan 2025'!AT70</f>
        <v>2.635105852</v>
      </c>
      <c r="AU91" s="135">
        <f>'Master Plan 2025'!AU70</f>
        <v>2.635105852</v>
      </c>
      <c r="AV91" s="135">
        <f>'Master Plan 2025'!AV70</f>
        <v>2.635105852</v>
      </c>
      <c r="AW91" s="135">
        <f>'Master Plan 2025'!AW70</f>
        <v>2.635105852</v>
      </c>
      <c r="AX91" s="135">
        <f>'Master Plan 2025'!AX70</f>
        <v>2.635105852</v>
      </c>
      <c r="AY91" s="135">
        <f>'Master Plan 2025'!AY70</f>
        <v>2.635105852</v>
      </c>
    </row>
    <row r="92">
      <c r="B92" s="16"/>
      <c r="D92" s="18" t="str">
        <f>'Master Plan 2025'!D71</f>
        <v> C0Level + Custom audience targeting companies 5,000+</v>
      </c>
      <c r="E92" s="18" t="str">
        <f>'Master Plan 2025'!E71</f>
        <v>Audience</v>
      </c>
      <c r="F92" s="18" t="str">
        <f>'Master Plan 2025'!F71</f>
        <v>300x600</v>
      </c>
      <c r="G92" s="18" t="str">
        <f>'Master Plan 2025'!G71</f>
        <v>Economist_LATAM_Audience_Display_300x600</v>
      </c>
      <c r="H92" s="135"/>
      <c r="I92" s="135">
        <f>'Master Plan 2025'!I71</f>
        <v>1463.337333</v>
      </c>
      <c r="J92" s="135">
        <f>'Master Plan 2025'!J71</f>
        <v>32107.76081</v>
      </c>
      <c r="K92" s="135">
        <f>'Master Plan 2025'!K71</f>
        <v>41.92</v>
      </c>
      <c r="L92" s="135">
        <f>'Master Plan 2025'!L71</f>
        <v>16.05388041</v>
      </c>
      <c r="M92" s="135">
        <f>'Master Plan 2025'!M71</f>
        <v>0.0005</v>
      </c>
      <c r="N92" s="135">
        <f>'Master Plan 2025'!N71</f>
        <v>0.75</v>
      </c>
      <c r="O92" s="135">
        <f>'Master Plan 2025'!O71</f>
        <v>42000</v>
      </c>
      <c r="P92" s="135">
        <f>'Master Plan 2025'!P71</f>
        <v>117.38</v>
      </c>
      <c r="Q92" s="135">
        <f>'Master Plan 2025'!Q71</f>
        <v>137.4719051</v>
      </c>
      <c r="R92" s="135">
        <f>'Master Plan 2025'!R71</f>
        <v>137.4719051</v>
      </c>
      <c r="S92" s="135">
        <f>'Master Plan 2025'!S71</f>
        <v>137.4719051</v>
      </c>
      <c r="T92" s="135">
        <f>'Master Plan 2025'!T71</f>
        <v>137.4719051</v>
      </c>
      <c r="U92" s="135">
        <f>'Master Plan 2025'!U71</f>
        <v>137.4719051</v>
      </c>
      <c r="V92" s="135">
        <f>'Master Plan 2025'!V71</f>
        <v>137.4719051</v>
      </c>
      <c r="W92" s="135">
        <f>'Master Plan 2025'!W71</f>
        <v>110.3620805</v>
      </c>
      <c r="X92" s="135">
        <f>'Master Plan 2025'!X71</f>
        <v>137.4719051</v>
      </c>
      <c r="Y92" s="135">
        <f>'Master Plan 2025'!Y71</f>
        <v>123.9169928</v>
      </c>
      <c r="Z92" s="135">
        <f>'Master Plan 2025'!Z71</f>
        <v>65.46281195</v>
      </c>
      <c r="AA92" s="135">
        <f>'Master Plan 2025'!AA71</f>
        <v>83.9121125</v>
      </c>
      <c r="AB92" s="135">
        <f>'Master Plan 2025'!AB71</f>
        <v>2800</v>
      </c>
      <c r="AC92" s="135">
        <f>'Master Plan 2025'!AC71</f>
        <v>3279.387049</v>
      </c>
      <c r="AD92" s="135">
        <f>'Master Plan 2025'!AD71</f>
        <v>3279.387049</v>
      </c>
      <c r="AE92" s="135">
        <f>'Master Plan 2025'!AE71</f>
        <v>3279.387049</v>
      </c>
      <c r="AF92" s="135">
        <f>'Master Plan 2025'!AF71</f>
        <v>3279.387049</v>
      </c>
      <c r="AG92" s="135">
        <f>'Master Plan 2025'!AG71</f>
        <v>3279.387049</v>
      </c>
      <c r="AH92" s="135">
        <f>'Master Plan 2025'!AH71</f>
        <v>3279.387049</v>
      </c>
      <c r="AI92" s="135">
        <f>'Master Plan 2025'!AI71</f>
        <v>2632.683217</v>
      </c>
      <c r="AJ92" s="135">
        <f>'Master Plan 2025'!AJ71</f>
        <v>3279.387049</v>
      </c>
      <c r="AK92" s="135">
        <f>'Master Plan 2025'!AK71</f>
        <v>2956.035133</v>
      </c>
      <c r="AL92" s="135">
        <f>'Master Plan 2025'!AL71</f>
        <v>1561.61288</v>
      </c>
      <c r="AM92" s="135">
        <f>'Master Plan 2025'!AM71</f>
        <v>2001.720241</v>
      </c>
      <c r="AN92" s="135">
        <f>'Master Plan 2025'!AN71</f>
        <v>1</v>
      </c>
      <c r="AO92" s="135">
        <f>'Master Plan 2025'!AO71</f>
        <v>1.459443673</v>
      </c>
      <c r="AP92" s="135">
        <f>'Master Plan 2025'!AP71</f>
        <v>1.459443673</v>
      </c>
      <c r="AQ92" s="135">
        <f>'Master Plan 2025'!AQ71</f>
        <v>1.459443673</v>
      </c>
      <c r="AR92" s="135">
        <f>'Master Plan 2025'!AR71</f>
        <v>1.459443673</v>
      </c>
      <c r="AS92" s="135">
        <f>'Master Plan 2025'!AS71</f>
        <v>1.459443673</v>
      </c>
      <c r="AT92" s="135">
        <f>'Master Plan 2025'!AT71</f>
        <v>1.459443673</v>
      </c>
      <c r="AU92" s="135">
        <f>'Master Plan 2025'!AU71</f>
        <v>1.459443673</v>
      </c>
      <c r="AV92" s="135">
        <f>'Master Plan 2025'!AV71</f>
        <v>1.459443673</v>
      </c>
      <c r="AW92" s="135">
        <f>'Master Plan 2025'!AW71</f>
        <v>1.459443673</v>
      </c>
      <c r="AX92" s="135">
        <f>'Master Plan 2025'!AX71</f>
        <v>1.459443673</v>
      </c>
      <c r="AY92" s="135">
        <f>'Master Plan 2025'!AY71</f>
        <v>1.459443673</v>
      </c>
    </row>
    <row r="93">
      <c r="B93" s="16"/>
      <c r="D93" s="18" t="str">
        <f>'Master Plan 2025'!D72</f>
        <v> C0Level + Custom audience targeting companies 5,000+</v>
      </c>
      <c r="E93" s="18" t="str">
        <f>'Master Plan 2025'!E72</f>
        <v>Audience</v>
      </c>
      <c r="F93" s="18" t="str">
        <f>'Master Plan 2025'!F72</f>
        <v>Interscroller</v>
      </c>
      <c r="G93" s="18" t="str">
        <f>'Master Plan 2025'!G72</f>
        <v>Economist_LATAM_Audience_Display_Interscroller</v>
      </c>
      <c r="H93" s="135"/>
      <c r="I93" s="135">
        <f>'Master Plan 2025'!I72</f>
        <v>2193.928571</v>
      </c>
      <c r="J93" s="135">
        <f>'Master Plan 2025'!J72</f>
        <v>51336.08233</v>
      </c>
      <c r="K93" s="135">
        <f>'Master Plan 2025'!K72</f>
        <v>41.92</v>
      </c>
      <c r="L93" s="135">
        <f>'Master Plan 2025'!L72</f>
        <v>154.008247</v>
      </c>
      <c r="M93" s="135">
        <f>'Master Plan 2025'!M72</f>
        <v>0.003</v>
      </c>
      <c r="N93" s="135">
        <f>'Master Plan 2025'!N72</f>
        <v>0.75</v>
      </c>
      <c r="O93" s="135">
        <f>'Master Plan 2025'!O72</f>
        <v>42000</v>
      </c>
      <c r="P93" s="135">
        <f>'Master Plan 2025'!P72</f>
        <v>41.92</v>
      </c>
      <c r="Q93" s="135">
        <f>'Master Plan 2025'!Q72</f>
        <v>219.7994771</v>
      </c>
      <c r="R93" s="135">
        <f>'Master Plan 2025'!R72</f>
        <v>219.7994771</v>
      </c>
      <c r="S93" s="135">
        <f>'Master Plan 2025'!S72</f>
        <v>219.7994771</v>
      </c>
      <c r="T93" s="135">
        <f>'Master Plan 2025'!T72</f>
        <v>219.7994771</v>
      </c>
      <c r="U93" s="135">
        <f>'Master Plan 2025'!U72</f>
        <v>219.7994771</v>
      </c>
      <c r="V93" s="135">
        <f>'Master Plan 2025'!V72</f>
        <v>219.7994771</v>
      </c>
      <c r="W93" s="135">
        <f>'Master Plan 2025'!W72</f>
        <v>176.4544367</v>
      </c>
      <c r="X93" s="135">
        <f>'Master Plan 2025'!X72</f>
        <v>219.7994771</v>
      </c>
      <c r="Y93" s="135">
        <f>'Master Plan 2025'!Y72</f>
        <v>198.1269569</v>
      </c>
      <c r="Z93" s="135">
        <f>'Master Plan 2025'!Z72</f>
        <v>104.6664177</v>
      </c>
      <c r="AA93" s="135">
        <f>'Master Plan 2025'!AA72</f>
        <v>134.1644203</v>
      </c>
      <c r="AB93" s="135">
        <f>'Master Plan 2025'!AB72</f>
        <v>1000</v>
      </c>
      <c r="AC93" s="135">
        <f>'Master Plan 2025'!AC72</f>
        <v>5243.308137</v>
      </c>
      <c r="AD93" s="135">
        <f>'Master Plan 2025'!AD72</f>
        <v>5243.308137</v>
      </c>
      <c r="AE93" s="135">
        <f>'Master Plan 2025'!AE72</f>
        <v>5243.308137</v>
      </c>
      <c r="AF93" s="135">
        <f>'Master Plan 2025'!AF72</f>
        <v>5243.308137</v>
      </c>
      <c r="AG93" s="135">
        <f>'Master Plan 2025'!AG72</f>
        <v>5243.308137</v>
      </c>
      <c r="AH93" s="135">
        <f>'Master Plan 2025'!AH72</f>
        <v>5243.308137</v>
      </c>
      <c r="AI93" s="135">
        <f>'Master Plan 2025'!AI72</f>
        <v>4209.313854</v>
      </c>
      <c r="AJ93" s="135">
        <f>'Master Plan 2025'!AJ72</f>
        <v>5243.308137</v>
      </c>
      <c r="AK93" s="135">
        <f>'Master Plan 2025'!AK72</f>
        <v>4726.310995</v>
      </c>
      <c r="AL93" s="135">
        <f>'Master Plan 2025'!AL72</f>
        <v>2496.813399</v>
      </c>
      <c r="AM93" s="135">
        <f>'Master Plan 2025'!AM72</f>
        <v>3200.487125</v>
      </c>
      <c r="AN93" s="135">
        <f>'Master Plan 2025'!AN72</f>
        <v>3</v>
      </c>
      <c r="AO93" s="135">
        <f>'Master Plan 2025'!AO72</f>
        <v>14.00074973</v>
      </c>
      <c r="AP93" s="135">
        <f>'Master Plan 2025'!AP72</f>
        <v>14.00074973</v>
      </c>
      <c r="AQ93" s="135">
        <f>'Master Plan 2025'!AQ72</f>
        <v>14.00074973</v>
      </c>
      <c r="AR93" s="135">
        <f>'Master Plan 2025'!AR72</f>
        <v>14.00074973</v>
      </c>
      <c r="AS93" s="135">
        <f>'Master Plan 2025'!AS72</f>
        <v>14.00074973</v>
      </c>
      <c r="AT93" s="135">
        <f>'Master Plan 2025'!AT72</f>
        <v>14.00074973</v>
      </c>
      <c r="AU93" s="135">
        <f>'Master Plan 2025'!AU72</f>
        <v>14.00074973</v>
      </c>
      <c r="AV93" s="135">
        <f>'Master Plan 2025'!AV72</f>
        <v>14.00074973</v>
      </c>
      <c r="AW93" s="135">
        <f>'Master Plan 2025'!AW72</f>
        <v>14.00074973</v>
      </c>
      <c r="AX93" s="135">
        <f>'Master Plan 2025'!AX72</f>
        <v>14.00074973</v>
      </c>
      <c r="AY93" s="135">
        <f>'Master Plan 2025'!AY72</f>
        <v>14.00074973</v>
      </c>
    </row>
    <row r="94">
      <c r="B94" s="16"/>
      <c r="D94" s="18" t="str">
        <f>'Master Plan 2025'!D73</f>
        <v>C0Level + ESG articles and content</v>
      </c>
      <c r="E94" s="18" t="str">
        <f>'Master Plan 2025'!E73</f>
        <v>Audience+Contextual</v>
      </c>
      <c r="F94" s="18" t="str">
        <f>'Master Plan 2025'!F73</f>
        <v>ResponsiveBillboard</v>
      </c>
      <c r="G94" s="18" t="str">
        <f>'Master Plan 2025'!G73</f>
        <v>Economist_LATAM_Audience+Contextual_Display_ResponsiveBillboard</v>
      </c>
      <c r="H94" s="135"/>
      <c r="I94" s="135">
        <f>'Master Plan 2025'!I73</f>
        <v>1077.380952</v>
      </c>
      <c r="J94" s="135">
        <f>'Master Plan 2025'!J73</f>
        <v>24292.6934</v>
      </c>
      <c r="K94" s="135">
        <f>'Master Plan 2025'!K73</f>
        <v>44.35</v>
      </c>
      <c r="L94" s="135">
        <f>'Master Plan 2025'!L73</f>
        <v>17.00488538</v>
      </c>
      <c r="M94" s="135">
        <f>'Master Plan 2025'!M73</f>
        <v>0.0007</v>
      </c>
      <c r="N94" s="135">
        <f>'Master Plan 2025'!N73</f>
        <v>0.75</v>
      </c>
      <c r="O94" s="135">
        <f>'Master Plan 2025'!O73</f>
        <v>594000</v>
      </c>
      <c r="P94" s="135">
        <f>'Master Plan 2025'!P73</f>
        <v>0</v>
      </c>
      <c r="Q94" s="135">
        <f>'Master Plan 2025'!Q73</f>
        <v>110.040347</v>
      </c>
      <c r="R94" s="135">
        <f>'Master Plan 2025'!R73</f>
        <v>110.040347</v>
      </c>
      <c r="S94" s="135">
        <f>'Master Plan 2025'!S73</f>
        <v>110.040347</v>
      </c>
      <c r="T94" s="135">
        <f>'Master Plan 2025'!T73</f>
        <v>110.040347</v>
      </c>
      <c r="U94" s="135">
        <f>'Master Plan 2025'!U73</f>
        <v>110.040347</v>
      </c>
      <c r="V94" s="135">
        <f>'Master Plan 2025'!V73</f>
        <v>110.040347</v>
      </c>
      <c r="W94" s="135">
        <f>'Master Plan 2025'!W73</f>
        <v>88.34009847</v>
      </c>
      <c r="X94" s="135">
        <f>'Master Plan 2025'!X73</f>
        <v>110.040347</v>
      </c>
      <c r="Y94" s="135">
        <f>'Master Plan 2025'!Y73</f>
        <v>99.19022275</v>
      </c>
      <c r="Z94" s="135">
        <f>'Master Plan 2025'!Z73</f>
        <v>52.40016525</v>
      </c>
      <c r="AA94" s="135">
        <f>'Master Plan 2025'!AA73</f>
        <v>67.16803679</v>
      </c>
      <c r="AB94" s="135">
        <f>'Master Plan 2025'!AB73</f>
        <v>0</v>
      </c>
      <c r="AC94" s="135">
        <f>'Master Plan 2025'!AC73</f>
        <v>2481.180316</v>
      </c>
      <c r="AD94" s="135">
        <f>'Master Plan 2025'!AD73</f>
        <v>2481.180316</v>
      </c>
      <c r="AE94" s="135">
        <f>'Master Plan 2025'!AE73</f>
        <v>2481.180316</v>
      </c>
      <c r="AF94" s="135">
        <f>'Master Plan 2025'!AF73</f>
        <v>2481.180316</v>
      </c>
      <c r="AG94" s="135">
        <f>'Master Plan 2025'!AG73</f>
        <v>2481.180316</v>
      </c>
      <c r="AH94" s="135">
        <f>'Master Plan 2025'!AH73</f>
        <v>2481.180316</v>
      </c>
      <c r="AI94" s="135">
        <f>'Master Plan 2025'!AI73</f>
        <v>1991.884971</v>
      </c>
      <c r="AJ94" s="135">
        <f>'Master Plan 2025'!AJ73</f>
        <v>2481.180316</v>
      </c>
      <c r="AK94" s="135">
        <f>'Master Plan 2025'!AK73</f>
        <v>2236.532644</v>
      </c>
      <c r="AL94" s="135">
        <f>'Master Plan 2025'!AL73</f>
        <v>1181.514436</v>
      </c>
      <c r="AM94" s="135">
        <f>'Master Plan 2025'!AM73</f>
        <v>1514.499138</v>
      </c>
      <c r="AN94" s="135">
        <f>'Master Plan 2025'!AN73</f>
        <v>0</v>
      </c>
      <c r="AO94" s="135">
        <f>'Master Plan 2025'!AO73</f>
        <v>1.545898671</v>
      </c>
      <c r="AP94" s="135">
        <f>'Master Plan 2025'!AP73</f>
        <v>1.545898671</v>
      </c>
      <c r="AQ94" s="135">
        <f>'Master Plan 2025'!AQ73</f>
        <v>1.545898671</v>
      </c>
      <c r="AR94" s="135">
        <f>'Master Plan 2025'!AR73</f>
        <v>1.545898671</v>
      </c>
      <c r="AS94" s="135">
        <f>'Master Plan 2025'!AS73</f>
        <v>1.545898671</v>
      </c>
      <c r="AT94" s="135">
        <f>'Master Plan 2025'!AT73</f>
        <v>1.545898671</v>
      </c>
      <c r="AU94" s="135">
        <f>'Master Plan 2025'!AU73</f>
        <v>1.545898671</v>
      </c>
      <c r="AV94" s="135">
        <f>'Master Plan 2025'!AV73</f>
        <v>1.545898671</v>
      </c>
      <c r="AW94" s="135">
        <f>'Master Plan 2025'!AW73</f>
        <v>1.545898671</v>
      </c>
      <c r="AX94" s="135">
        <f>'Master Plan 2025'!AX73</f>
        <v>1.545898671</v>
      </c>
      <c r="AY94" s="135">
        <f>'Master Plan 2025'!AY73</f>
        <v>1.545898671</v>
      </c>
    </row>
    <row r="95">
      <c r="B95" s="16"/>
      <c r="D95" s="18" t="str">
        <f>'Master Plan 2025'!D74</f>
        <v>C0Level + ESG articles and content</v>
      </c>
      <c r="E95" s="18" t="str">
        <f>'Master Plan 2025'!E74</f>
        <v>Audience+Contextual</v>
      </c>
      <c r="F95" s="18" t="str">
        <f>'Master Plan 2025'!F74</f>
        <v>300x600</v>
      </c>
      <c r="G95" s="18" t="str">
        <f>'Master Plan 2025'!G74</f>
        <v>Economist_LATAM_Audience+Contextual_Display_300x600</v>
      </c>
      <c r="H95" s="135"/>
      <c r="I95" s="135">
        <f>'Master Plan 2025'!I74</f>
        <v>485.716343</v>
      </c>
      <c r="J95" s="135">
        <f>'Master Plan 2025'!J74</f>
        <v>8970.352059</v>
      </c>
      <c r="K95" s="135">
        <f>'Master Plan 2025'!K74</f>
        <v>37.9</v>
      </c>
      <c r="L95" s="135">
        <f>'Master Plan 2025'!L74</f>
        <v>4.48517603</v>
      </c>
      <c r="M95" s="135">
        <f>'Master Plan 2025'!M74</f>
        <v>0.0005</v>
      </c>
      <c r="N95" s="135">
        <f>'Master Plan 2025'!N74</f>
        <v>0.75</v>
      </c>
      <c r="O95" s="135">
        <f>'Master Plan 2025'!O74</f>
        <v>594000</v>
      </c>
      <c r="P95" s="135">
        <f>'Master Plan 2025'!P74</f>
        <v>145.74</v>
      </c>
      <c r="Q95" s="135">
        <f>'Master Plan 2025'!Q74</f>
        <v>34.72412862</v>
      </c>
      <c r="R95" s="135">
        <f>'Master Plan 2025'!R74</f>
        <v>34.72412862</v>
      </c>
      <c r="S95" s="135">
        <f>'Master Plan 2025'!S74</f>
        <v>34.72412862</v>
      </c>
      <c r="T95" s="135">
        <f>'Master Plan 2025'!T74</f>
        <v>34.72412862</v>
      </c>
      <c r="U95" s="135">
        <f>'Master Plan 2025'!U74</f>
        <v>34.72412862</v>
      </c>
      <c r="V95" s="135">
        <f>'Master Plan 2025'!V74</f>
        <v>34.72412862</v>
      </c>
      <c r="W95" s="135">
        <f>'Master Plan 2025'!W74</f>
        <v>27.87643828</v>
      </c>
      <c r="X95" s="135">
        <f>'Master Plan 2025'!X74</f>
        <v>34.72412862</v>
      </c>
      <c r="Y95" s="135">
        <f>'Master Plan 2025'!Y74</f>
        <v>31.30028345</v>
      </c>
      <c r="Z95" s="135">
        <f>'Master Plan 2025'!Z74</f>
        <v>16.53529934</v>
      </c>
      <c r="AA95" s="135">
        <f>'Master Plan 2025'!AA74</f>
        <v>21.19542161</v>
      </c>
      <c r="AB95" s="135">
        <f>'Master Plan 2025'!AB74</f>
        <v>3845</v>
      </c>
      <c r="AC95" s="135">
        <f>'Master Plan 2025'!AC74</f>
        <v>916.2039214</v>
      </c>
      <c r="AD95" s="135">
        <f>'Master Plan 2025'!AD74</f>
        <v>916.2039214</v>
      </c>
      <c r="AE95" s="135">
        <f>'Master Plan 2025'!AE74</f>
        <v>916.2039214</v>
      </c>
      <c r="AF95" s="135">
        <f>'Master Plan 2025'!AF74</f>
        <v>916.2039214</v>
      </c>
      <c r="AG95" s="135">
        <f>'Master Plan 2025'!AG74</f>
        <v>916.2039214</v>
      </c>
      <c r="AH95" s="135">
        <f>'Master Plan 2025'!AH74</f>
        <v>916.2039214</v>
      </c>
      <c r="AI95" s="135">
        <f>'Master Plan 2025'!AI74</f>
        <v>735.526076</v>
      </c>
      <c r="AJ95" s="135">
        <f>'Master Plan 2025'!AJ74</f>
        <v>916.2039214</v>
      </c>
      <c r="AK95" s="135">
        <f>'Master Plan 2025'!AK74</f>
        <v>825.8649987</v>
      </c>
      <c r="AL95" s="135">
        <f>'Master Plan 2025'!AL74</f>
        <v>436.2875816</v>
      </c>
      <c r="AM95" s="135">
        <f>'Master Plan 2025'!AM74</f>
        <v>559.2459527</v>
      </c>
      <c r="AN95" s="135">
        <f>'Master Plan 2025'!AN74</f>
        <v>2</v>
      </c>
      <c r="AO95" s="135">
        <f>'Master Plan 2025'!AO74</f>
        <v>0.4077432754</v>
      </c>
      <c r="AP95" s="135">
        <f>'Master Plan 2025'!AP74</f>
        <v>0.4077432754</v>
      </c>
      <c r="AQ95" s="135">
        <f>'Master Plan 2025'!AQ74</f>
        <v>0.4077432754</v>
      </c>
      <c r="AR95" s="135">
        <f>'Master Plan 2025'!AR74</f>
        <v>0.4077432754</v>
      </c>
      <c r="AS95" s="135">
        <f>'Master Plan 2025'!AS74</f>
        <v>0.4077432754</v>
      </c>
      <c r="AT95" s="135">
        <f>'Master Plan 2025'!AT74</f>
        <v>0.4077432754</v>
      </c>
      <c r="AU95" s="135">
        <f>'Master Plan 2025'!AU74</f>
        <v>0.4077432754</v>
      </c>
      <c r="AV95" s="135">
        <f>'Master Plan 2025'!AV74</f>
        <v>0.4077432754</v>
      </c>
      <c r="AW95" s="135">
        <f>'Master Plan 2025'!AW74</f>
        <v>0.4077432754</v>
      </c>
      <c r="AX95" s="135">
        <f>'Master Plan 2025'!AX74</f>
        <v>0.4077432754</v>
      </c>
      <c r="AY95" s="135">
        <f>'Master Plan 2025'!AY74</f>
        <v>0.4077432754</v>
      </c>
    </row>
    <row r="96">
      <c r="B96" s="16"/>
      <c r="D96" s="18" t="str">
        <f>'Master Plan 2025'!D75</f>
        <v>C0Level + ESG articles and content</v>
      </c>
      <c r="E96" s="18" t="str">
        <f>'Master Plan 2025'!E75</f>
        <v>Audience+Contextual</v>
      </c>
      <c r="F96" s="18" t="str">
        <f>'Master Plan 2025'!F75</f>
        <v>Interscroller</v>
      </c>
      <c r="G96" s="18" t="str">
        <f>'Master Plan 2025'!G75</f>
        <v>Economist_LATAM_Audience+Contextual_Display_Interscroller</v>
      </c>
      <c r="H96" s="135"/>
      <c r="I96" s="135">
        <f>'Master Plan 2025'!I75</f>
        <v>1077.377918</v>
      </c>
      <c r="J96" s="135">
        <f>'Master Plan 2025'!J75</f>
        <v>25750.07699</v>
      </c>
      <c r="K96" s="135">
        <f>'Master Plan 2025'!K75</f>
        <v>37.9</v>
      </c>
      <c r="L96" s="135">
        <f>'Master Plan 2025'!L75</f>
        <v>77.25023096</v>
      </c>
      <c r="M96" s="135">
        <f>'Master Plan 2025'!M75</f>
        <v>0.003</v>
      </c>
      <c r="N96" s="135">
        <f>'Master Plan 2025'!N75</f>
        <v>0.75</v>
      </c>
      <c r="O96" s="135">
        <f>'Master Plan 2025'!O75</f>
        <v>594000</v>
      </c>
      <c r="P96" s="135">
        <f>'Master Plan 2025'!P75</f>
        <v>101.45</v>
      </c>
      <c r="Q96" s="135">
        <f>'Master Plan 2025'!Q75</f>
        <v>99.6782489</v>
      </c>
      <c r="R96" s="135">
        <f>'Master Plan 2025'!R75</f>
        <v>99.6782489</v>
      </c>
      <c r="S96" s="135">
        <f>'Master Plan 2025'!S75</f>
        <v>99.6782489</v>
      </c>
      <c r="T96" s="135">
        <f>'Master Plan 2025'!T75</f>
        <v>99.6782489</v>
      </c>
      <c r="U96" s="135">
        <f>'Master Plan 2025'!U75</f>
        <v>99.6782489</v>
      </c>
      <c r="V96" s="135">
        <f>'Master Plan 2025'!V75</f>
        <v>99.6782489</v>
      </c>
      <c r="W96" s="135">
        <f>'Master Plan 2025'!W75</f>
        <v>80.02143361</v>
      </c>
      <c r="X96" s="135">
        <f>'Master Plan 2025'!X75</f>
        <v>99.6782489</v>
      </c>
      <c r="Y96" s="135">
        <f>'Master Plan 2025'!Y75</f>
        <v>89.84984126</v>
      </c>
      <c r="Z96" s="135">
        <f>'Master Plan 2025'!Z75</f>
        <v>47.46583281</v>
      </c>
      <c r="AA96" s="135">
        <f>'Master Plan 2025'!AA75</f>
        <v>60.84306775</v>
      </c>
      <c r="AB96" s="135">
        <f>'Master Plan 2025'!AB75</f>
        <v>2677</v>
      </c>
      <c r="AC96" s="135">
        <f>'Master Plan 2025'!AC75</f>
        <v>2630.032953</v>
      </c>
      <c r="AD96" s="135">
        <f>'Master Plan 2025'!AD75</f>
        <v>2630.032953</v>
      </c>
      <c r="AE96" s="135">
        <f>'Master Plan 2025'!AE75</f>
        <v>2630.032953</v>
      </c>
      <c r="AF96" s="135">
        <f>'Master Plan 2025'!AF75</f>
        <v>2630.032953</v>
      </c>
      <c r="AG96" s="135">
        <f>'Master Plan 2025'!AG75</f>
        <v>2630.032953</v>
      </c>
      <c r="AH96" s="135">
        <f>'Master Plan 2025'!AH75</f>
        <v>2630.032953</v>
      </c>
      <c r="AI96" s="135">
        <f>'Master Plan 2025'!AI75</f>
        <v>2111.383473</v>
      </c>
      <c r="AJ96" s="135">
        <f>'Master Plan 2025'!AJ75</f>
        <v>2630.032953</v>
      </c>
      <c r="AK96" s="135">
        <f>'Master Plan 2025'!AK75</f>
        <v>2370.708213</v>
      </c>
      <c r="AL96" s="135">
        <f>'Master Plan 2025'!AL75</f>
        <v>1252.396644</v>
      </c>
      <c r="AM96" s="135">
        <f>'Master Plan 2025'!AM75</f>
        <v>1605.357988</v>
      </c>
      <c r="AN96" s="135">
        <f>'Master Plan 2025'!AN75</f>
        <v>8</v>
      </c>
      <c r="AO96" s="135">
        <f>'Master Plan 2025'!AO75</f>
        <v>7.022748269</v>
      </c>
      <c r="AP96" s="135">
        <f>'Master Plan 2025'!AP75</f>
        <v>7.022748269</v>
      </c>
      <c r="AQ96" s="135">
        <f>'Master Plan 2025'!AQ75</f>
        <v>7.022748269</v>
      </c>
      <c r="AR96" s="135">
        <f>'Master Plan 2025'!AR75</f>
        <v>7.022748269</v>
      </c>
      <c r="AS96" s="135">
        <f>'Master Plan 2025'!AS75</f>
        <v>7.022748269</v>
      </c>
      <c r="AT96" s="135">
        <f>'Master Plan 2025'!AT75</f>
        <v>7.022748269</v>
      </c>
      <c r="AU96" s="135">
        <f>'Master Plan 2025'!AU75</f>
        <v>7.022748269</v>
      </c>
      <c r="AV96" s="135">
        <f>'Master Plan 2025'!AV75</f>
        <v>7.022748269</v>
      </c>
      <c r="AW96" s="135">
        <f>'Master Plan 2025'!AW75</f>
        <v>7.022748269</v>
      </c>
      <c r="AX96" s="135">
        <f>'Master Plan 2025'!AX75</f>
        <v>7.022748269</v>
      </c>
      <c r="AY96" s="135">
        <f>'Master Plan 2025'!AY75</f>
        <v>7.022748269</v>
      </c>
    </row>
    <row r="97">
      <c r="B97" s="16"/>
      <c r="D97" s="18" t="str">
        <f>'Master Plan 2025'!D76</f>
        <v>Economist Subscribers</v>
      </c>
      <c r="E97" s="18" t="str">
        <f>'Master Plan 2025'!E76</f>
        <v>Subscribers</v>
      </c>
      <c r="F97" s="18" t="str">
        <f>'Master Plan 2025'!F76</f>
        <v>ResponsiveBillboard</v>
      </c>
      <c r="G97" s="18" t="str">
        <f>'Master Plan 2025'!G76</f>
        <v>Economist_LATAM_Subscribers_Display_ResponsiveBillboard</v>
      </c>
      <c r="H97" s="135"/>
      <c r="I97" s="135">
        <f>'Master Plan 2025'!I76</f>
        <v>3422.560264</v>
      </c>
      <c r="J97" s="135">
        <f>'Master Plan 2025'!J76</f>
        <v>68897.66214</v>
      </c>
      <c r="K97" s="135">
        <f>'Master Plan 2025'!K76</f>
        <v>49.676</v>
      </c>
      <c r="L97" s="135">
        <f>'Master Plan 2025'!L76</f>
        <v>48.2283635</v>
      </c>
      <c r="M97" s="135">
        <f>'Master Plan 2025'!M76</f>
        <v>0.0007</v>
      </c>
      <c r="N97" s="135">
        <f>'Master Plan 2025'!N76</f>
        <v>0.75</v>
      </c>
      <c r="O97" s="135">
        <f>'Master Plan 2025'!O76</f>
        <v>23000</v>
      </c>
      <c r="P97" s="135">
        <f>'Master Plan 2025'!P76</f>
        <v>0</v>
      </c>
      <c r="Q97" s="135">
        <f>'Master Plan 2025'!Q76</f>
        <v>349.5696841</v>
      </c>
      <c r="R97" s="135">
        <f>'Master Plan 2025'!R76</f>
        <v>349.5696841</v>
      </c>
      <c r="S97" s="135">
        <f>'Master Plan 2025'!S76</f>
        <v>349.5696841</v>
      </c>
      <c r="T97" s="135">
        <f>'Master Plan 2025'!T76</f>
        <v>349.5696841</v>
      </c>
      <c r="U97" s="135">
        <f>'Master Plan 2025'!U76</f>
        <v>349.5696841</v>
      </c>
      <c r="V97" s="135">
        <f>'Master Plan 2025'!V76</f>
        <v>349.5696841</v>
      </c>
      <c r="W97" s="135">
        <f>'Master Plan 2025'!W76</f>
        <v>280.6336144</v>
      </c>
      <c r="X97" s="135">
        <f>'Master Plan 2025'!X76</f>
        <v>349.5696841</v>
      </c>
      <c r="Y97" s="135">
        <f>'Master Plan 2025'!Y76</f>
        <v>315.1016493</v>
      </c>
      <c r="Z97" s="135">
        <f>'Master Plan 2025'!Z76</f>
        <v>166.4617543</v>
      </c>
      <c r="AA97" s="135">
        <f>'Master Plan 2025'!AA76</f>
        <v>213.3754576</v>
      </c>
      <c r="AB97" s="135">
        <f>'Master Plan 2025'!AB76</f>
        <v>0</v>
      </c>
      <c r="AC97" s="135">
        <f>'Master Plan 2025'!AC76</f>
        <v>7036.993399</v>
      </c>
      <c r="AD97" s="135">
        <f>'Master Plan 2025'!AD76</f>
        <v>7036.993399</v>
      </c>
      <c r="AE97" s="135">
        <f>'Master Plan 2025'!AE76</f>
        <v>7036.993399</v>
      </c>
      <c r="AF97" s="135">
        <f>'Master Plan 2025'!AF76</f>
        <v>7036.993399</v>
      </c>
      <c r="AG97" s="135">
        <f>'Master Plan 2025'!AG76</f>
        <v>7036.993399</v>
      </c>
      <c r="AH97" s="135">
        <f>'Master Plan 2025'!AH76</f>
        <v>7036.993399</v>
      </c>
      <c r="AI97" s="135">
        <f>'Master Plan 2025'!AI76</f>
        <v>5649.279621</v>
      </c>
      <c r="AJ97" s="135">
        <f>'Master Plan 2025'!AJ76</f>
        <v>7036.993399</v>
      </c>
      <c r="AK97" s="135">
        <f>'Master Plan 2025'!AK76</f>
        <v>6343.13651</v>
      </c>
      <c r="AL97" s="135">
        <f>'Master Plan 2025'!AL76</f>
        <v>3350.949238</v>
      </c>
      <c r="AM97" s="135">
        <f>'Master Plan 2025'!AM76</f>
        <v>4295.342975</v>
      </c>
      <c r="AN97" s="135">
        <f>'Master Plan 2025'!AN76</f>
        <v>0</v>
      </c>
      <c r="AO97" s="135">
        <f>'Master Plan 2025'!AO76</f>
        <v>4.384396682</v>
      </c>
      <c r="AP97" s="135">
        <f>'Master Plan 2025'!AP76</f>
        <v>4.384396682</v>
      </c>
      <c r="AQ97" s="135">
        <f>'Master Plan 2025'!AQ76</f>
        <v>4.384396682</v>
      </c>
      <c r="AR97" s="135">
        <f>'Master Plan 2025'!AR76</f>
        <v>4.384396682</v>
      </c>
      <c r="AS97" s="135">
        <f>'Master Plan 2025'!AS76</f>
        <v>4.384396682</v>
      </c>
      <c r="AT97" s="135">
        <f>'Master Plan 2025'!AT76</f>
        <v>4.384396682</v>
      </c>
      <c r="AU97" s="135">
        <f>'Master Plan 2025'!AU76</f>
        <v>4.384396682</v>
      </c>
      <c r="AV97" s="135">
        <f>'Master Plan 2025'!AV76</f>
        <v>4.384396682</v>
      </c>
      <c r="AW97" s="135">
        <f>'Master Plan 2025'!AW76</f>
        <v>4.384396682</v>
      </c>
      <c r="AX97" s="135">
        <f>'Master Plan 2025'!AX76</f>
        <v>4.384396682</v>
      </c>
      <c r="AY97" s="135">
        <f>'Master Plan 2025'!AY76</f>
        <v>4.384396682</v>
      </c>
    </row>
    <row r="98">
      <c r="B98" s="16"/>
      <c r="D98" s="18" t="str">
        <f>'Master Plan 2025'!D77</f>
        <v>Economist Subscribers</v>
      </c>
      <c r="E98" s="18" t="str">
        <f>'Master Plan 2025'!E77</f>
        <v>Subscribers</v>
      </c>
      <c r="F98" s="18" t="str">
        <f>'Master Plan 2025'!F77</f>
        <v>300x600</v>
      </c>
      <c r="G98" s="18" t="str">
        <f>'Master Plan 2025'!G77</f>
        <v>Economist_LATAM_Subscribers_Display_300x600</v>
      </c>
      <c r="H98" s="135"/>
      <c r="I98" s="135">
        <f>'Master Plan 2025'!I77</f>
        <v>3066.968756</v>
      </c>
      <c r="J98" s="135">
        <f>'Master Plan 2025'!J77</f>
        <v>65596.58293</v>
      </c>
      <c r="K98" s="135">
        <f>'Master Plan 2025'!K77</f>
        <v>41.92</v>
      </c>
      <c r="L98" s="135">
        <f>'Master Plan 2025'!L77</f>
        <v>32.79829146</v>
      </c>
      <c r="M98" s="135">
        <f>'Master Plan 2025'!M77</f>
        <v>0.0005</v>
      </c>
      <c r="N98" s="135">
        <f>'Master Plan 2025'!N77</f>
        <v>0.75</v>
      </c>
      <c r="O98" s="135">
        <f>'Master Plan 2025'!O77</f>
        <v>23000</v>
      </c>
      <c r="P98" s="135">
        <f>'Master Plan 2025'!P77</f>
        <v>317.16</v>
      </c>
      <c r="Q98" s="135">
        <f>'Master Plan 2025'!Q77</f>
        <v>280.8569328</v>
      </c>
      <c r="R98" s="135">
        <f>'Master Plan 2025'!R77</f>
        <v>280.8569328</v>
      </c>
      <c r="S98" s="135">
        <f>'Master Plan 2025'!S77</f>
        <v>280.8569328</v>
      </c>
      <c r="T98" s="135">
        <f>'Master Plan 2025'!T77</f>
        <v>280.8569328</v>
      </c>
      <c r="U98" s="135">
        <f>'Master Plan 2025'!U77</f>
        <v>280.8569328</v>
      </c>
      <c r="V98" s="135">
        <f>'Master Plan 2025'!V77</f>
        <v>280.8569328</v>
      </c>
      <c r="W98" s="135">
        <f>'Master Plan 2025'!W77</f>
        <v>225.4712001</v>
      </c>
      <c r="X98" s="135">
        <f>'Master Plan 2025'!X77</f>
        <v>280.8569328</v>
      </c>
      <c r="Y98" s="135">
        <f>'Master Plan 2025'!Y77</f>
        <v>253.1640665</v>
      </c>
      <c r="Z98" s="135">
        <f>'Master Plan 2025'!Z77</f>
        <v>133.7413966</v>
      </c>
      <c r="AA98" s="135">
        <f>'Master Plan 2025'!AA77</f>
        <v>171.4335633</v>
      </c>
      <c r="AB98" s="135">
        <f>'Master Plan 2025'!AB77</f>
        <v>7566</v>
      </c>
      <c r="AC98" s="135">
        <f>'Master Plan 2025'!AC77</f>
        <v>6699.831413</v>
      </c>
      <c r="AD98" s="135">
        <f>'Master Plan 2025'!AD77</f>
        <v>6699.831413</v>
      </c>
      <c r="AE98" s="135">
        <f>'Master Plan 2025'!AE77</f>
        <v>6699.831413</v>
      </c>
      <c r="AF98" s="135">
        <f>'Master Plan 2025'!AF77</f>
        <v>6699.831413</v>
      </c>
      <c r="AG98" s="135">
        <f>'Master Plan 2025'!AG77</f>
        <v>6699.831413</v>
      </c>
      <c r="AH98" s="135">
        <f>'Master Plan 2025'!AH77</f>
        <v>6699.831413</v>
      </c>
      <c r="AI98" s="135">
        <f>'Master Plan 2025'!AI77</f>
        <v>5378.606873</v>
      </c>
      <c r="AJ98" s="135">
        <f>'Master Plan 2025'!AJ77</f>
        <v>6699.831413</v>
      </c>
      <c r="AK98" s="135">
        <f>'Master Plan 2025'!AK77</f>
        <v>6039.219143</v>
      </c>
      <c r="AL98" s="135">
        <f>'Master Plan 2025'!AL77</f>
        <v>3190.395911</v>
      </c>
      <c r="AM98" s="135">
        <f>'Master Plan 2025'!AM77</f>
        <v>4089.541109</v>
      </c>
      <c r="AN98" s="135">
        <f>'Master Plan 2025'!AN77</f>
        <v>4</v>
      </c>
      <c r="AO98" s="135">
        <f>'Master Plan 2025'!AO77</f>
        <v>2.98166286</v>
      </c>
      <c r="AP98" s="135">
        <f>'Master Plan 2025'!AP77</f>
        <v>2.98166286</v>
      </c>
      <c r="AQ98" s="135">
        <f>'Master Plan 2025'!AQ77</f>
        <v>2.98166286</v>
      </c>
      <c r="AR98" s="135">
        <f>'Master Plan 2025'!AR77</f>
        <v>2.98166286</v>
      </c>
      <c r="AS98" s="135">
        <f>'Master Plan 2025'!AS77</f>
        <v>2.98166286</v>
      </c>
      <c r="AT98" s="135">
        <f>'Master Plan 2025'!AT77</f>
        <v>2.98166286</v>
      </c>
      <c r="AU98" s="135">
        <f>'Master Plan 2025'!AU77</f>
        <v>2.98166286</v>
      </c>
      <c r="AV98" s="135">
        <f>'Master Plan 2025'!AV77</f>
        <v>2.98166286</v>
      </c>
      <c r="AW98" s="135">
        <f>'Master Plan 2025'!AW77</f>
        <v>2.98166286</v>
      </c>
      <c r="AX98" s="135">
        <f>'Master Plan 2025'!AX77</f>
        <v>2.98166286</v>
      </c>
      <c r="AY98" s="135">
        <f>'Master Plan 2025'!AY77</f>
        <v>2.98166286</v>
      </c>
    </row>
    <row r="99">
      <c r="B99" s="16"/>
      <c r="D99" s="18" t="str">
        <f>'Master Plan 2025'!D78</f>
        <v>Economist Subscribers</v>
      </c>
      <c r="E99" s="18" t="str">
        <f>'Master Plan 2025'!E78</f>
        <v>Subscribers</v>
      </c>
      <c r="F99" s="18" t="str">
        <f>'Master Plan 2025'!F78</f>
        <v>Interscroller</v>
      </c>
      <c r="G99" s="18" t="str">
        <f>'Master Plan 2025'!G78</f>
        <v>Economist_LATAM_Subscribers_Display_Interscroller</v>
      </c>
      <c r="H99" s="135"/>
      <c r="I99" s="135">
        <f>'Master Plan 2025'!I78</f>
        <v>3306.37</v>
      </c>
      <c r="J99" s="135">
        <f>'Master Plan 2025'!J78</f>
        <v>71373.33015</v>
      </c>
      <c r="K99" s="135">
        <f>'Master Plan 2025'!K78</f>
        <v>41.92</v>
      </c>
      <c r="L99" s="135">
        <f>'Master Plan 2025'!L78</f>
        <v>214.1199905</v>
      </c>
      <c r="M99" s="135">
        <f>'Master Plan 2025'!M78</f>
        <v>0.003</v>
      </c>
      <c r="N99" s="135">
        <f>'Master Plan 2025'!N78</f>
        <v>0.75</v>
      </c>
      <c r="O99" s="135">
        <f>'Master Plan 2025'!O78</f>
        <v>23000</v>
      </c>
      <c r="P99" s="135">
        <f>'Master Plan 2025'!P78</f>
        <v>314.4</v>
      </c>
      <c r="Q99" s="135">
        <f>'Master Plan 2025'!Q78</f>
        <v>305.5905308</v>
      </c>
      <c r="R99" s="135">
        <f>'Master Plan 2025'!R78</f>
        <v>305.5905308</v>
      </c>
      <c r="S99" s="135">
        <f>'Master Plan 2025'!S78</f>
        <v>305.5905308</v>
      </c>
      <c r="T99" s="135">
        <f>'Master Plan 2025'!T78</f>
        <v>305.5905308</v>
      </c>
      <c r="U99" s="135">
        <f>'Master Plan 2025'!U78</f>
        <v>305.5905308</v>
      </c>
      <c r="V99" s="135">
        <f>'Master Plan 2025'!V78</f>
        <v>305.5905308</v>
      </c>
      <c r="W99" s="135">
        <f>'Master Plan 2025'!W78</f>
        <v>245.3272669</v>
      </c>
      <c r="X99" s="135">
        <f>'Master Plan 2025'!X78</f>
        <v>305.5905308</v>
      </c>
      <c r="Y99" s="135">
        <f>'Master Plan 2025'!Y78</f>
        <v>275.4588988</v>
      </c>
      <c r="Z99" s="135">
        <f>'Master Plan 2025'!Z78</f>
        <v>145.5193004</v>
      </c>
      <c r="AA99" s="135">
        <f>'Master Plan 2025'!AA78</f>
        <v>186.5308186</v>
      </c>
      <c r="AB99" s="135">
        <f>'Master Plan 2025'!AB78</f>
        <v>7500</v>
      </c>
      <c r="AC99" s="135">
        <f>'Master Plan 2025'!AC78</f>
        <v>7289.850448</v>
      </c>
      <c r="AD99" s="135">
        <f>'Master Plan 2025'!AD78</f>
        <v>7289.850448</v>
      </c>
      <c r="AE99" s="135">
        <f>'Master Plan 2025'!AE78</f>
        <v>7289.850448</v>
      </c>
      <c r="AF99" s="135">
        <f>'Master Plan 2025'!AF78</f>
        <v>7289.850448</v>
      </c>
      <c r="AG99" s="135">
        <f>'Master Plan 2025'!AG78</f>
        <v>7289.850448</v>
      </c>
      <c r="AH99" s="135">
        <f>'Master Plan 2025'!AH78</f>
        <v>7289.850448</v>
      </c>
      <c r="AI99" s="135">
        <f>'Master Plan 2025'!AI78</f>
        <v>5852.272588</v>
      </c>
      <c r="AJ99" s="135">
        <f>'Master Plan 2025'!AJ78</f>
        <v>7289.850448</v>
      </c>
      <c r="AK99" s="135">
        <f>'Master Plan 2025'!AK78</f>
        <v>6571.061518</v>
      </c>
      <c r="AL99" s="135">
        <f>'Master Plan 2025'!AL78</f>
        <v>3471.357356</v>
      </c>
      <c r="AM99" s="135">
        <f>'Master Plan 2025'!AM78</f>
        <v>4449.685559</v>
      </c>
      <c r="AN99" s="135">
        <f>'Master Plan 2025'!AN78</f>
        <v>23</v>
      </c>
      <c r="AO99" s="135">
        <f>'Master Plan 2025'!AO78</f>
        <v>19.46545368</v>
      </c>
      <c r="AP99" s="135">
        <f>'Master Plan 2025'!AP78</f>
        <v>19.46545368</v>
      </c>
      <c r="AQ99" s="135">
        <f>'Master Plan 2025'!AQ78</f>
        <v>19.46545368</v>
      </c>
      <c r="AR99" s="135">
        <f>'Master Plan 2025'!AR78</f>
        <v>19.46545368</v>
      </c>
      <c r="AS99" s="135">
        <f>'Master Plan 2025'!AS78</f>
        <v>19.46545368</v>
      </c>
      <c r="AT99" s="135">
        <f>'Master Plan 2025'!AT78</f>
        <v>19.46545368</v>
      </c>
      <c r="AU99" s="135">
        <f>'Master Plan 2025'!AU78</f>
        <v>19.46545368</v>
      </c>
      <c r="AV99" s="135">
        <f>'Master Plan 2025'!AV78</f>
        <v>19.46545368</v>
      </c>
      <c r="AW99" s="135">
        <f>'Master Plan 2025'!AW78</f>
        <v>19.46545368</v>
      </c>
      <c r="AX99" s="135">
        <f>'Master Plan 2025'!AX78</f>
        <v>19.46545368</v>
      </c>
      <c r="AY99" s="135">
        <f>'Master Plan 2025'!AY78</f>
        <v>19.46545368</v>
      </c>
    </row>
    <row r="100">
      <c r="B100" s="16"/>
      <c r="D100" s="18" t="str">
        <f>'Master Plan 2025'!D79</f>
        <v>Economist Subscribers</v>
      </c>
      <c r="E100" s="18" t="str">
        <f>'Master Plan 2025'!E79</f>
        <v>Subscribers</v>
      </c>
      <c r="F100" s="18" t="str">
        <f>'Master Plan 2025'!F79</f>
        <v>300x250</v>
      </c>
      <c r="G100" s="18" t="str">
        <f>'Master Plan 2025'!G79</f>
        <v>Economist_LATAM_Subscribers_Display_300x250</v>
      </c>
      <c r="H100" s="135"/>
      <c r="I100" s="135">
        <f>'Master Plan 2025'!I79</f>
        <v>3079.912438</v>
      </c>
      <c r="J100" s="135">
        <f>'Master Plan 2025'!J79</f>
        <v>28914.7073</v>
      </c>
      <c r="K100" s="135">
        <f>'Master Plan 2025'!K79</f>
        <v>60</v>
      </c>
      <c r="L100" s="135">
        <f>'Master Plan 2025'!L79</f>
        <v>20.24029511</v>
      </c>
      <c r="M100" s="135">
        <f>'Master Plan 2025'!M79</f>
        <v>0.0007</v>
      </c>
      <c r="N100" s="135">
        <f>'Master Plan 2025'!N79</f>
        <v>0.75</v>
      </c>
      <c r="O100" s="135">
        <f>'Master Plan 2025'!O79</f>
        <v>23000</v>
      </c>
      <c r="P100" s="135">
        <f>'Master Plan 2025'!P79</f>
        <v>1345.03</v>
      </c>
      <c r="Q100" s="135">
        <f>'Master Plan 2025'!Q79</f>
        <v>177.1955083</v>
      </c>
      <c r="R100" s="135">
        <f>'Master Plan 2025'!R79</f>
        <v>177.1955083</v>
      </c>
      <c r="S100" s="135">
        <f>'Master Plan 2025'!S79</f>
        <v>177.1955083</v>
      </c>
      <c r="T100" s="135">
        <f>'Master Plan 2025'!T79</f>
        <v>177.1955083</v>
      </c>
      <c r="U100" s="135">
        <f>'Master Plan 2025'!U79</f>
        <v>177.1955083</v>
      </c>
      <c r="V100" s="135">
        <f>'Master Plan 2025'!V79</f>
        <v>177.1955083</v>
      </c>
      <c r="W100" s="135">
        <f>'Master Plan 2025'!W79</f>
        <v>142.2520837</v>
      </c>
      <c r="X100" s="135">
        <f>'Master Plan 2025'!X79</f>
        <v>177.1955083</v>
      </c>
      <c r="Y100" s="135">
        <f>'Master Plan 2025'!Y79</f>
        <v>159.723796</v>
      </c>
      <c r="Z100" s="135">
        <f>'Master Plan 2025'!Z79</f>
        <v>84.37881349</v>
      </c>
      <c r="AA100" s="135">
        <f>'Master Plan 2025'!AA79</f>
        <v>108.1591866</v>
      </c>
      <c r="AB100" s="135">
        <f>'Master Plan 2025'!AB79</f>
        <v>22417</v>
      </c>
      <c r="AC100" s="135">
        <f>'Master Plan 2025'!AC79</f>
        <v>2953.258472</v>
      </c>
      <c r="AD100" s="135">
        <f>'Master Plan 2025'!AD79</f>
        <v>2953.258472</v>
      </c>
      <c r="AE100" s="135">
        <f>'Master Plan 2025'!AE79</f>
        <v>2953.258472</v>
      </c>
      <c r="AF100" s="135">
        <f>'Master Plan 2025'!AF79</f>
        <v>2953.258472</v>
      </c>
      <c r="AG100" s="135">
        <f>'Master Plan 2025'!AG79</f>
        <v>2953.258472</v>
      </c>
      <c r="AH100" s="135">
        <f>'Master Plan 2025'!AH79</f>
        <v>2953.258472</v>
      </c>
      <c r="AI100" s="135">
        <f>'Master Plan 2025'!AI79</f>
        <v>2370.868062</v>
      </c>
      <c r="AJ100" s="135">
        <f>'Master Plan 2025'!AJ79</f>
        <v>2953.258472</v>
      </c>
      <c r="AK100" s="135">
        <f>'Master Plan 2025'!AK79</f>
        <v>2662.063267</v>
      </c>
      <c r="AL100" s="135">
        <f>'Master Plan 2025'!AL79</f>
        <v>1406.313558</v>
      </c>
      <c r="AM100" s="135">
        <f>'Master Plan 2025'!AM79</f>
        <v>1802.653109</v>
      </c>
      <c r="AN100" s="135">
        <f>'Master Plan 2025'!AN79</f>
        <v>16</v>
      </c>
      <c r="AO100" s="135">
        <f>'Master Plan 2025'!AO79</f>
        <v>1.840026828</v>
      </c>
      <c r="AP100" s="135">
        <f>'Master Plan 2025'!AP79</f>
        <v>1.840026828</v>
      </c>
      <c r="AQ100" s="135">
        <f>'Master Plan 2025'!AQ79</f>
        <v>1.840026828</v>
      </c>
      <c r="AR100" s="135">
        <f>'Master Plan 2025'!AR79</f>
        <v>1.840026828</v>
      </c>
      <c r="AS100" s="135">
        <f>'Master Plan 2025'!AS79</f>
        <v>1.840026828</v>
      </c>
      <c r="AT100" s="135">
        <f>'Master Plan 2025'!AT79</f>
        <v>1.840026828</v>
      </c>
      <c r="AU100" s="135">
        <f>'Master Plan 2025'!AU79</f>
        <v>1.840026828</v>
      </c>
      <c r="AV100" s="135">
        <f>'Master Plan 2025'!AV79</f>
        <v>1.840026828</v>
      </c>
      <c r="AW100" s="135">
        <f>'Master Plan 2025'!AW79</f>
        <v>1.840026828</v>
      </c>
      <c r="AX100" s="135">
        <f>'Master Plan 2025'!AX79</f>
        <v>1.840026828</v>
      </c>
      <c r="AY100" s="135">
        <f>'Master Plan 2025'!AY79</f>
        <v>1.840026828</v>
      </c>
    </row>
    <row r="101">
      <c r="B101" s="16"/>
      <c r="D101" s="18" t="str">
        <f>'Master Plan 2025'!D80</f>
        <v>Economist Subscribers</v>
      </c>
      <c r="E101" s="18" t="str">
        <f>'Master Plan 2025'!E80</f>
        <v>Subscribers</v>
      </c>
      <c r="F101" s="18" t="str">
        <f>'Master Plan 2025'!F80</f>
        <v>App Interscroller</v>
      </c>
      <c r="G101" s="18" t="str">
        <f>'Master Plan 2025'!G80</f>
        <v>Economist_LATAM_Subscribers_Display_appInterscroller</v>
      </c>
      <c r="H101" s="135"/>
      <c r="I101" s="135">
        <f>'Master Plan 2025'!I80</f>
        <v>4950</v>
      </c>
      <c r="J101" s="135">
        <f>'Master Plan 2025'!J80</f>
        <v>49500</v>
      </c>
      <c r="K101" s="135">
        <f>'Master Plan 2025'!K80</f>
        <v>100</v>
      </c>
      <c r="L101" s="135">
        <f>'Master Plan 2025'!L80</f>
        <v>0</v>
      </c>
      <c r="M101" s="135">
        <f>'Master Plan 2025'!M80</f>
        <v>0</v>
      </c>
      <c r="N101" s="135">
        <f>'Master Plan 2025'!N80</f>
        <v>0.75</v>
      </c>
      <c r="O101" s="135">
        <f>'Master Plan 2025'!O80</f>
        <v>23000</v>
      </c>
      <c r="P101" s="135">
        <f>'Master Plan 2025'!P80</f>
        <v>0</v>
      </c>
      <c r="Q101" s="135">
        <f>'Master Plan 2025'!Q80</f>
        <v>450</v>
      </c>
      <c r="R101" s="135">
        <f>'Master Plan 2025'!R80</f>
        <v>450</v>
      </c>
      <c r="S101" s="135">
        <f>'Master Plan 2025'!S80</f>
        <v>450</v>
      </c>
      <c r="T101" s="135">
        <f>'Master Plan 2025'!T80</f>
        <v>450</v>
      </c>
      <c r="U101" s="135">
        <f>'Master Plan 2025'!U80</f>
        <v>450</v>
      </c>
      <c r="V101" s="135">
        <f>'Master Plan 2025'!V80</f>
        <v>0</v>
      </c>
      <c r="W101" s="135">
        <f>'Master Plan 2025'!W80</f>
        <v>900</v>
      </c>
      <c r="X101" s="135">
        <f>'Master Plan 2025'!X80</f>
        <v>450</v>
      </c>
      <c r="Y101" s="135">
        <f>'Master Plan 2025'!Y80</f>
        <v>450</v>
      </c>
      <c r="Z101" s="135">
        <f>'Master Plan 2025'!Z80</f>
        <v>450</v>
      </c>
      <c r="AA101" s="135">
        <f>'Master Plan 2025'!AA80</f>
        <v>450</v>
      </c>
      <c r="AB101" s="135">
        <f>'Master Plan 2025'!AB80</f>
        <v>0</v>
      </c>
      <c r="AC101" s="135">
        <f>'Master Plan 2025'!AC80</f>
        <v>4500</v>
      </c>
      <c r="AD101" s="135">
        <f>'Master Plan 2025'!AD80</f>
        <v>4500</v>
      </c>
      <c r="AE101" s="135">
        <f>'Master Plan 2025'!AE80</f>
        <v>4500</v>
      </c>
      <c r="AF101" s="135">
        <f>'Master Plan 2025'!AF80</f>
        <v>4500</v>
      </c>
      <c r="AG101" s="135">
        <f>'Master Plan 2025'!AG80</f>
        <v>4500</v>
      </c>
      <c r="AH101" s="135">
        <f>'Master Plan 2025'!AH80</f>
        <v>0</v>
      </c>
      <c r="AI101" s="135">
        <f>'Master Plan 2025'!AI80</f>
        <v>9000</v>
      </c>
      <c r="AJ101" s="135">
        <f>'Master Plan 2025'!AJ80</f>
        <v>4500</v>
      </c>
      <c r="AK101" s="135">
        <f>'Master Plan 2025'!AK80</f>
        <v>4500</v>
      </c>
      <c r="AL101" s="135">
        <f>'Master Plan 2025'!AL80</f>
        <v>4500</v>
      </c>
      <c r="AM101" s="135">
        <f>'Master Plan 2025'!AM80</f>
        <v>4500</v>
      </c>
      <c r="AN101" s="135">
        <f>'Master Plan 2025'!AN80</f>
        <v>0</v>
      </c>
      <c r="AO101" s="135">
        <f>'Master Plan 2025'!AO80</f>
        <v>0</v>
      </c>
      <c r="AP101" s="135">
        <f>'Master Plan 2025'!AP80</f>
        <v>0</v>
      </c>
      <c r="AQ101" s="135">
        <f>'Master Plan 2025'!AQ80</f>
        <v>0</v>
      </c>
      <c r="AR101" s="135">
        <f>'Master Plan 2025'!AR80</f>
        <v>0</v>
      </c>
      <c r="AS101" s="135">
        <f>'Master Plan 2025'!AS80</f>
        <v>0</v>
      </c>
      <c r="AT101" s="135">
        <f>'Master Plan 2025'!AT80</f>
        <v>0</v>
      </c>
      <c r="AU101" s="135">
        <f>'Master Plan 2025'!AU80</f>
        <v>0</v>
      </c>
      <c r="AV101" s="135">
        <f>'Master Plan 2025'!AV80</f>
        <v>0</v>
      </c>
      <c r="AW101" s="135">
        <f>'Master Plan 2025'!AW80</f>
        <v>0</v>
      </c>
      <c r="AX101" s="135">
        <f>'Master Plan 2025'!AX80</f>
        <v>0</v>
      </c>
      <c r="AY101" s="135">
        <f>'Master Plan 2025'!AY80</f>
        <v>0</v>
      </c>
    </row>
    <row r="102">
      <c r="B102" s="16"/>
      <c r="D102" s="18" t="str">
        <f>'Master Plan 2025'!D81</f>
        <v>Science &amp; Technology (COP)</v>
      </c>
      <c r="E102" s="18" t="str">
        <f>'Master Plan 2025'!E81</f>
        <v>Takeover</v>
      </c>
      <c r="F102" s="18" t="str">
        <f>'Master Plan 2025'!F81</f>
        <v>Takeover</v>
      </c>
      <c r="G102" s="18" t="str">
        <f>'Master Plan 2025'!G81</f>
        <v/>
      </c>
      <c r="H102" s="135"/>
      <c r="I102" s="135">
        <f>'Master Plan 2025'!I81</f>
        <v>189.81</v>
      </c>
      <c r="J102" s="135">
        <f>'Master Plan 2025'!J81</f>
        <v>3000</v>
      </c>
      <c r="K102" s="135">
        <f>'Master Plan 2025'!K81</f>
        <v>189.81</v>
      </c>
      <c r="L102" s="135">
        <f>'Master Plan 2025'!L81</f>
        <v>2.1</v>
      </c>
      <c r="M102" s="135">
        <f>'Master Plan 2025'!M81</f>
        <v>0.0007</v>
      </c>
      <c r="N102" s="135">
        <f>'Master Plan 2025'!N81</f>
        <v>0.75</v>
      </c>
      <c r="O102" s="135">
        <f>'Master Plan 2025'!O81</f>
        <v>445000</v>
      </c>
      <c r="P102" s="135">
        <f>'Master Plan 2025'!P81</f>
        <v>0</v>
      </c>
      <c r="Q102" s="135">
        <f>'Master Plan 2025'!Q81</f>
        <v>0</v>
      </c>
      <c r="R102" s="135">
        <f>'Master Plan 2025'!R81</f>
        <v>0</v>
      </c>
      <c r="S102" s="135">
        <f>'Master Plan 2025'!S81</f>
        <v>0</v>
      </c>
      <c r="T102" s="135">
        <f>'Master Plan 2025'!T81</f>
        <v>0</v>
      </c>
      <c r="U102" s="135">
        <f>'Master Plan 2025'!U81</f>
        <v>0</v>
      </c>
      <c r="V102" s="135">
        <f>'Master Plan 2025'!V81</f>
        <v>0</v>
      </c>
      <c r="W102" s="135">
        <f>'Master Plan 2025'!W81</f>
        <v>189.81</v>
      </c>
      <c r="X102" s="135">
        <f>'Master Plan 2025'!X81</f>
        <v>0</v>
      </c>
      <c r="Y102" s="135">
        <f>'Master Plan 2025'!Y81</f>
        <v>0</v>
      </c>
      <c r="Z102" s="135">
        <f>'Master Plan 2025'!Z81</f>
        <v>0</v>
      </c>
      <c r="AA102" s="135">
        <f>'Master Plan 2025'!AA81</f>
        <v>0</v>
      </c>
      <c r="AB102" s="135">
        <f>'Master Plan 2025'!AB81</f>
        <v>0</v>
      </c>
      <c r="AC102" s="135">
        <f>'Master Plan 2025'!AC81</f>
        <v>0</v>
      </c>
      <c r="AD102" s="135">
        <f>'Master Plan 2025'!AD81</f>
        <v>0</v>
      </c>
      <c r="AE102" s="135">
        <f>'Master Plan 2025'!AE81</f>
        <v>0</v>
      </c>
      <c r="AF102" s="135">
        <f>'Master Plan 2025'!AF81</f>
        <v>0</v>
      </c>
      <c r="AG102" s="135">
        <f>'Master Plan 2025'!AG81</f>
        <v>0</v>
      </c>
      <c r="AH102" s="135">
        <f>'Master Plan 2025'!AH81</f>
        <v>0</v>
      </c>
      <c r="AI102" s="135">
        <f>'Master Plan 2025'!AI81</f>
        <v>3000</v>
      </c>
      <c r="AJ102" s="135">
        <f>'Master Plan 2025'!AJ81</f>
        <v>0</v>
      </c>
      <c r="AK102" s="135">
        <f>'Master Plan 2025'!AK81</f>
        <v>0</v>
      </c>
      <c r="AL102" s="135">
        <f>'Master Plan 2025'!AL81</f>
        <v>0</v>
      </c>
      <c r="AM102" s="135">
        <f>'Master Plan 2025'!AM81</f>
        <v>0</v>
      </c>
      <c r="AN102" s="135">
        <f>'Master Plan 2025'!AN81</f>
        <v>0</v>
      </c>
      <c r="AO102" s="135">
        <f>'Master Plan 2025'!AO81</f>
        <v>0.1909090909</v>
      </c>
      <c r="AP102" s="135">
        <f>'Master Plan 2025'!AP81</f>
        <v>0.1909090909</v>
      </c>
      <c r="AQ102" s="135">
        <f>'Master Plan 2025'!AQ81</f>
        <v>0.1909090909</v>
      </c>
      <c r="AR102" s="135">
        <f>'Master Plan 2025'!AR81</f>
        <v>0.1909090909</v>
      </c>
      <c r="AS102" s="135">
        <f>'Master Plan 2025'!AS81</f>
        <v>0.1909090909</v>
      </c>
      <c r="AT102" s="135">
        <f>'Master Plan 2025'!AT81</f>
        <v>0.1909090909</v>
      </c>
      <c r="AU102" s="135">
        <f>'Master Plan 2025'!AU81</f>
        <v>2.1</v>
      </c>
      <c r="AV102" s="135">
        <f>'Master Plan 2025'!AV81</f>
        <v>0</v>
      </c>
      <c r="AW102" s="135">
        <f>'Master Plan 2025'!AW81</f>
        <v>0</v>
      </c>
      <c r="AX102" s="135">
        <f>'Master Plan 2025'!AX81</f>
        <v>0</v>
      </c>
      <c r="AY102" s="135">
        <f>'Master Plan 2025'!AY81</f>
        <v>0</v>
      </c>
    </row>
    <row r="103">
      <c r="B103" s="16"/>
      <c r="D103" s="18" t="str">
        <f>'Master Plan 2025'!D82</f>
        <v>Science &amp; Technology (COP)</v>
      </c>
      <c r="E103" s="18" t="str">
        <f>'Master Plan 2025'!E82</f>
        <v>Takeover</v>
      </c>
      <c r="F103" s="18" t="str">
        <f>'Master Plan 2025'!F82</f>
        <v>Takeover</v>
      </c>
      <c r="G103" s="18" t="str">
        <f>'Master Plan 2025'!G82</f>
        <v/>
      </c>
      <c r="H103" s="135"/>
      <c r="I103" s="135">
        <f>'Master Plan 2025'!I82</f>
        <v>189.81</v>
      </c>
      <c r="J103" s="135">
        <f>'Master Plan 2025'!J82</f>
        <v>3000</v>
      </c>
      <c r="K103" s="135">
        <f>'Master Plan 2025'!K82</f>
        <v>189.81</v>
      </c>
      <c r="L103" s="135">
        <f>'Master Plan 2025'!L82</f>
        <v>2.1</v>
      </c>
      <c r="M103" s="135">
        <f>'Master Plan 2025'!M82</f>
        <v>0.0007</v>
      </c>
      <c r="N103" s="135">
        <f>'Master Plan 2025'!N82</f>
        <v>0.75</v>
      </c>
      <c r="O103" s="135">
        <f>'Master Plan 2025'!O82</f>
        <v>445000</v>
      </c>
      <c r="P103" s="135">
        <f>'Master Plan 2025'!P82</f>
        <v>0</v>
      </c>
      <c r="Q103" s="135">
        <f>'Master Plan 2025'!Q82</f>
        <v>0</v>
      </c>
      <c r="R103" s="135">
        <f>'Master Plan 2025'!R82</f>
        <v>0</v>
      </c>
      <c r="S103" s="135">
        <f>'Master Plan 2025'!S82</f>
        <v>0</v>
      </c>
      <c r="T103" s="135">
        <f>'Master Plan 2025'!T82</f>
        <v>0</v>
      </c>
      <c r="U103" s="135">
        <f>'Master Plan 2025'!U82</f>
        <v>0</v>
      </c>
      <c r="V103" s="135">
        <f>'Master Plan 2025'!V82</f>
        <v>0</v>
      </c>
      <c r="W103" s="135">
        <f>'Master Plan 2025'!W82</f>
        <v>189.81</v>
      </c>
      <c r="X103" s="135">
        <f>'Master Plan 2025'!X82</f>
        <v>0</v>
      </c>
      <c r="Y103" s="135">
        <f>'Master Plan 2025'!Y82</f>
        <v>0</v>
      </c>
      <c r="Z103" s="135">
        <f>'Master Plan 2025'!Z82</f>
        <v>0</v>
      </c>
      <c r="AA103" s="135">
        <f>'Master Plan 2025'!AA82</f>
        <v>0</v>
      </c>
      <c r="AB103" s="135">
        <f>'Master Plan 2025'!AB82</f>
        <v>0</v>
      </c>
      <c r="AC103" s="135">
        <f>'Master Plan 2025'!AC82</f>
        <v>0</v>
      </c>
      <c r="AD103" s="135">
        <f>'Master Plan 2025'!AD82</f>
        <v>0</v>
      </c>
      <c r="AE103" s="135">
        <f>'Master Plan 2025'!AE82</f>
        <v>0</v>
      </c>
      <c r="AF103" s="135">
        <f>'Master Plan 2025'!AF82</f>
        <v>0</v>
      </c>
      <c r="AG103" s="135">
        <f>'Master Plan 2025'!AG82</f>
        <v>0</v>
      </c>
      <c r="AH103" s="135">
        <f>'Master Plan 2025'!AH82</f>
        <v>0</v>
      </c>
      <c r="AI103" s="135">
        <f>'Master Plan 2025'!AI82</f>
        <v>3000</v>
      </c>
      <c r="AJ103" s="135">
        <f>'Master Plan 2025'!AJ82</f>
        <v>0</v>
      </c>
      <c r="AK103" s="135">
        <f>'Master Plan 2025'!AK82</f>
        <v>0</v>
      </c>
      <c r="AL103" s="135">
        <f>'Master Plan 2025'!AL82</f>
        <v>0</v>
      </c>
      <c r="AM103" s="135">
        <f>'Master Plan 2025'!AM82</f>
        <v>0</v>
      </c>
      <c r="AN103" s="135">
        <f>'Master Plan 2025'!AN82</f>
        <v>0</v>
      </c>
      <c r="AO103" s="135">
        <f>'Master Plan 2025'!AO82</f>
        <v>0.1909090909</v>
      </c>
      <c r="AP103" s="135">
        <f>'Master Plan 2025'!AP82</f>
        <v>0.1909090909</v>
      </c>
      <c r="AQ103" s="135">
        <f>'Master Plan 2025'!AQ82</f>
        <v>0.1909090909</v>
      </c>
      <c r="AR103" s="135">
        <f>'Master Plan 2025'!AR82</f>
        <v>0.1909090909</v>
      </c>
      <c r="AS103" s="135">
        <f>'Master Plan 2025'!AS82</f>
        <v>0.1909090909</v>
      </c>
      <c r="AT103" s="135">
        <f>'Master Plan 2025'!AT82</f>
        <v>0.1909090909</v>
      </c>
      <c r="AU103" s="135">
        <f>'Master Plan 2025'!AU82</f>
        <v>2.1</v>
      </c>
      <c r="AV103" s="135">
        <f>'Master Plan 2025'!AV82</f>
        <v>0</v>
      </c>
      <c r="AW103" s="135">
        <f>'Master Plan 2025'!AW82</f>
        <v>0</v>
      </c>
      <c r="AX103" s="135">
        <f>'Master Plan 2025'!AX82</f>
        <v>0</v>
      </c>
      <c r="AY103" s="135">
        <f>'Master Plan 2025'!AY82</f>
        <v>0</v>
      </c>
    </row>
    <row r="104">
      <c r="B104" s="16"/>
      <c r="D104" s="18" t="str">
        <f>'Master Plan 2025'!D83</f>
        <v>Science &amp; Technology (COP)</v>
      </c>
      <c r="E104" s="18" t="str">
        <f>'Master Plan 2025'!E83</f>
        <v>Takeover</v>
      </c>
      <c r="F104" s="18" t="str">
        <f>'Master Plan 2025'!F83</f>
        <v>Takeover</v>
      </c>
      <c r="G104" s="18" t="str">
        <f>'Master Plan 2025'!G83</f>
        <v/>
      </c>
      <c r="H104" s="135"/>
      <c r="I104" s="135">
        <f>'Master Plan 2025'!I83</f>
        <v>189.81</v>
      </c>
      <c r="J104" s="135">
        <f>'Master Plan 2025'!J83</f>
        <v>3000</v>
      </c>
      <c r="K104" s="135">
        <f>'Master Plan 2025'!K83</f>
        <v>189.81</v>
      </c>
      <c r="L104" s="135">
        <f>'Master Plan 2025'!L83</f>
        <v>2.1</v>
      </c>
      <c r="M104" s="135">
        <f>'Master Plan 2025'!M83</f>
        <v>0.0007</v>
      </c>
      <c r="N104" s="135">
        <f>'Master Plan 2025'!N83</f>
        <v>0.75</v>
      </c>
      <c r="O104" s="135">
        <f>'Master Plan 2025'!O83</f>
        <v>445000</v>
      </c>
      <c r="P104" s="135">
        <f>'Master Plan 2025'!P83</f>
        <v>0</v>
      </c>
      <c r="Q104" s="135">
        <f>'Master Plan 2025'!Q83</f>
        <v>0</v>
      </c>
      <c r="R104" s="135">
        <f>'Master Plan 2025'!R83</f>
        <v>0</v>
      </c>
      <c r="S104" s="135">
        <f>'Master Plan 2025'!S83</f>
        <v>0</v>
      </c>
      <c r="T104" s="135">
        <f>'Master Plan 2025'!T83</f>
        <v>0</v>
      </c>
      <c r="U104" s="135">
        <f>'Master Plan 2025'!U83</f>
        <v>0</v>
      </c>
      <c r="V104" s="135">
        <f>'Master Plan 2025'!V83</f>
        <v>0</v>
      </c>
      <c r="W104" s="135">
        <f>'Master Plan 2025'!W83</f>
        <v>0</v>
      </c>
      <c r="X104" s="135">
        <f>'Master Plan 2025'!X83</f>
        <v>0</v>
      </c>
      <c r="Y104" s="135">
        <f>'Master Plan 2025'!Y83</f>
        <v>189.81</v>
      </c>
      <c r="Z104" s="135">
        <f>'Master Plan 2025'!Z83</f>
        <v>0</v>
      </c>
      <c r="AA104" s="135">
        <f>'Master Plan 2025'!AA83</f>
        <v>0</v>
      </c>
      <c r="AB104" s="135">
        <f>'Master Plan 2025'!AB83</f>
        <v>0</v>
      </c>
      <c r="AC104" s="135">
        <f>'Master Plan 2025'!AC83</f>
        <v>0</v>
      </c>
      <c r="AD104" s="135">
        <f>'Master Plan 2025'!AD83</f>
        <v>0</v>
      </c>
      <c r="AE104" s="135">
        <f>'Master Plan 2025'!AE83</f>
        <v>0</v>
      </c>
      <c r="AF104" s="135">
        <f>'Master Plan 2025'!AF83</f>
        <v>0</v>
      </c>
      <c r="AG104" s="135">
        <f>'Master Plan 2025'!AG83</f>
        <v>0</v>
      </c>
      <c r="AH104" s="135">
        <f>'Master Plan 2025'!AH83</f>
        <v>0</v>
      </c>
      <c r="AI104" s="135">
        <f>'Master Plan 2025'!AI83</f>
        <v>0</v>
      </c>
      <c r="AJ104" s="135">
        <f>'Master Plan 2025'!AJ83</f>
        <v>0</v>
      </c>
      <c r="AK104" s="135">
        <f>'Master Plan 2025'!AK83</f>
        <v>3000</v>
      </c>
      <c r="AL104" s="135">
        <f>'Master Plan 2025'!AL83</f>
        <v>0</v>
      </c>
      <c r="AM104" s="135">
        <f>'Master Plan 2025'!AM83</f>
        <v>0</v>
      </c>
      <c r="AN104" s="135">
        <f>'Master Plan 2025'!AN83</f>
        <v>0</v>
      </c>
      <c r="AO104" s="135">
        <f>'Master Plan 2025'!AO83</f>
        <v>0.1909090909</v>
      </c>
      <c r="AP104" s="135">
        <f>'Master Plan 2025'!AP83</f>
        <v>0.1909090909</v>
      </c>
      <c r="AQ104" s="135">
        <f>'Master Plan 2025'!AQ83</f>
        <v>0.1909090909</v>
      </c>
      <c r="AR104" s="135">
        <f>'Master Plan 2025'!AR83</f>
        <v>0.1909090909</v>
      </c>
      <c r="AS104" s="135">
        <f>'Master Plan 2025'!AS83</f>
        <v>0.1909090909</v>
      </c>
      <c r="AT104" s="135">
        <f>'Master Plan 2025'!AT83</f>
        <v>0.1909090909</v>
      </c>
      <c r="AU104" s="135">
        <f>'Master Plan 2025'!AU83</f>
        <v>0.1909090909</v>
      </c>
      <c r="AV104" s="135">
        <f>'Master Plan 2025'!AV83</f>
        <v>0.1909090909</v>
      </c>
      <c r="AW104" s="135">
        <f>'Master Plan 2025'!AW83</f>
        <v>2.1</v>
      </c>
      <c r="AX104" s="135">
        <f>'Master Plan 2025'!AX83</f>
        <v>0</v>
      </c>
      <c r="AY104" s="135">
        <f>'Master Plan 2025'!AY83</f>
        <v>0</v>
      </c>
    </row>
    <row r="105">
      <c r="B105" s="16"/>
      <c r="D105" s="18" t="str">
        <f>'Master Plan 2025'!D84</f>
        <v>Business &amp; Finance (Davos)</v>
      </c>
      <c r="E105" s="18" t="str">
        <f>'Master Plan 2025'!E84</f>
        <v>Takeover</v>
      </c>
      <c r="F105" s="18" t="str">
        <f>'Master Plan 2025'!F84</f>
        <v>Takeover</v>
      </c>
      <c r="G105" s="18" t="str">
        <f>'Master Plan 2025'!G84</f>
        <v/>
      </c>
      <c r="H105" s="135"/>
      <c r="I105" s="135">
        <f>'Master Plan 2025'!I84</f>
        <v>750</v>
      </c>
      <c r="J105" s="135">
        <f>'Master Plan 2025'!J84</f>
        <v>12000</v>
      </c>
      <c r="K105" s="135">
        <f>'Master Plan 2025'!K84</f>
        <v>750</v>
      </c>
      <c r="L105" s="135">
        <f>'Master Plan 2025'!L84</f>
        <v>8.4</v>
      </c>
      <c r="M105" s="135">
        <f>'Master Plan 2025'!M84</f>
        <v>0.0007</v>
      </c>
      <c r="N105" s="135">
        <f>'Master Plan 2025'!N84</f>
        <v>0.75</v>
      </c>
      <c r="O105" s="135">
        <f>'Master Plan 2025'!O84</f>
        <v>445000</v>
      </c>
      <c r="P105" s="135">
        <f>'Master Plan 2025'!P84</f>
        <v>0</v>
      </c>
      <c r="Q105" s="135">
        <f>'Master Plan 2025'!Q84</f>
        <v>0</v>
      </c>
      <c r="R105" s="135">
        <f>'Master Plan 2025'!R84</f>
        <v>0</v>
      </c>
      <c r="S105" s="135">
        <f>'Master Plan 2025'!S84</f>
        <v>0</v>
      </c>
      <c r="T105" s="135">
        <f>'Master Plan 2025'!T84</f>
        <v>0</v>
      </c>
      <c r="U105" s="135">
        <f>'Master Plan 2025'!U84</f>
        <v>0</v>
      </c>
      <c r="V105" s="135">
        <f>'Master Plan 2025'!V84</f>
        <v>0</v>
      </c>
      <c r="W105" s="135">
        <f>'Master Plan 2025'!W84</f>
        <v>0</v>
      </c>
      <c r="X105" s="135">
        <f>'Master Plan 2025'!X84</f>
        <v>0</v>
      </c>
      <c r="Y105" s="135">
        <f>'Master Plan 2025'!Y84</f>
        <v>0</v>
      </c>
      <c r="Z105" s="135">
        <f>'Master Plan 2025'!Z84</f>
        <v>0</v>
      </c>
      <c r="AA105" s="135">
        <f>'Master Plan 2025'!AA84</f>
        <v>750</v>
      </c>
      <c r="AB105" s="135">
        <f>'Master Plan 2025'!AB84</f>
        <v>0</v>
      </c>
      <c r="AC105" s="135">
        <f>'Master Plan 2025'!AC84</f>
        <v>0</v>
      </c>
      <c r="AD105" s="135">
        <f>'Master Plan 2025'!AD84</f>
        <v>0</v>
      </c>
      <c r="AE105" s="135">
        <f>'Master Plan 2025'!AE84</f>
        <v>0</v>
      </c>
      <c r="AF105" s="135">
        <f>'Master Plan 2025'!AF84</f>
        <v>0</v>
      </c>
      <c r="AG105" s="135">
        <f>'Master Plan 2025'!AG84</f>
        <v>0</v>
      </c>
      <c r="AH105" s="135">
        <f>'Master Plan 2025'!AH84</f>
        <v>0</v>
      </c>
      <c r="AI105" s="135">
        <f>'Master Plan 2025'!AI84</f>
        <v>0</v>
      </c>
      <c r="AJ105" s="135">
        <f>'Master Plan 2025'!AJ84</f>
        <v>0</v>
      </c>
      <c r="AK105" s="135">
        <f>'Master Plan 2025'!AK84</f>
        <v>0</v>
      </c>
      <c r="AL105" s="135">
        <f>'Master Plan 2025'!AL84</f>
        <v>0</v>
      </c>
      <c r="AM105" s="135">
        <f>'Master Plan 2025'!AM84</f>
        <v>12000</v>
      </c>
      <c r="AN105" s="135">
        <f>'Master Plan 2025'!AN84</f>
        <v>0</v>
      </c>
      <c r="AO105" s="135">
        <f>'Master Plan 2025'!AO84</f>
        <v>0</v>
      </c>
      <c r="AP105" s="135">
        <f>'Master Plan 2025'!AP84</f>
        <v>0</v>
      </c>
      <c r="AQ105" s="135">
        <f>'Master Plan 2025'!AQ84</f>
        <v>0</v>
      </c>
      <c r="AR105" s="135">
        <f>'Master Plan 2025'!AR84</f>
        <v>0</v>
      </c>
      <c r="AS105" s="135">
        <f>'Master Plan 2025'!AS84</f>
        <v>0</v>
      </c>
      <c r="AT105" s="135">
        <f>'Master Plan 2025'!AT84</f>
        <v>0</v>
      </c>
      <c r="AU105" s="135">
        <f>'Master Plan 2025'!AU84</f>
        <v>0</v>
      </c>
      <c r="AV105" s="135">
        <f>'Master Plan 2025'!AV84</f>
        <v>0</v>
      </c>
      <c r="AW105" s="135">
        <f>'Master Plan 2025'!AW84</f>
        <v>0</v>
      </c>
      <c r="AX105" s="135">
        <f>'Master Plan 2025'!AX84</f>
        <v>0</v>
      </c>
      <c r="AY105" s="135">
        <f>'Master Plan 2025'!AY84</f>
        <v>8.4</v>
      </c>
    </row>
    <row r="106">
      <c r="B106" s="16"/>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row>
    <row r="107">
      <c r="B107" s="16"/>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row>
    <row r="108">
      <c r="B108" s="16"/>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row>
    <row r="109">
      <c r="B109" s="16"/>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row>
    <row r="110">
      <c r="B110" s="16"/>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row>
    <row r="111">
      <c r="B111" s="16"/>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row>
    <row r="112">
      <c r="A112" s="34"/>
      <c r="B112" s="16"/>
      <c r="C112" s="35"/>
      <c r="D112" s="36" t="str">
        <f>'Economist OLD'!F86</f>
        <v/>
      </c>
      <c r="E112" s="36"/>
      <c r="F112" s="36" t="str">
        <f>'Economist OLD'!I86</f>
        <v/>
      </c>
      <c r="G112" s="36"/>
      <c r="H112" s="141"/>
      <c r="I112" s="141">
        <f>SUM(I91:I109)</f>
        <v>27500.00644</v>
      </c>
      <c r="J112" s="141" t="str">
        <f>'Economist OLD'!M86</f>
        <v/>
      </c>
      <c r="K112" s="141" t="str">
        <f>'Economist OLD'!Q86</f>
        <v/>
      </c>
      <c r="L112" s="141"/>
      <c r="M112" s="141"/>
      <c r="N112" s="142"/>
      <c r="O112" s="141"/>
      <c r="P112" s="141"/>
      <c r="Q112" s="141"/>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c r="AR112" s="141"/>
      <c r="AS112" s="141"/>
      <c r="AT112" s="141"/>
      <c r="AU112" s="141"/>
      <c r="AV112" s="141"/>
      <c r="AW112" s="141"/>
      <c r="AX112" s="141"/>
      <c r="AY112" s="141"/>
    </row>
    <row r="113">
      <c r="A113" s="139"/>
      <c r="B113" s="13"/>
      <c r="C113" s="13" t="s">
        <v>5</v>
      </c>
      <c r="D113" s="13" t="s">
        <v>6</v>
      </c>
      <c r="E113" s="13" t="s">
        <v>291</v>
      </c>
      <c r="F113" s="13" t="s">
        <v>8</v>
      </c>
      <c r="G113" s="13" t="s">
        <v>292</v>
      </c>
      <c r="H113" s="140"/>
      <c r="I113" s="140" t="s">
        <v>1</v>
      </c>
      <c r="J113" s="140" t="s">
        <v>12</v>
      </c>
      <c r="K113" s="140" t="s">
        <v>293</v>
      </c>
      <c r="L113" s="140" t="s">
        <v>3</v>
      </c>
      <c r="M113" s="140" t="s">
        <v>14</v>
      </c>
      <c r="N113" s="140" t="s">
        <v>15</v>
      </c>
      <c r="O113" s="140" t="s">
        <v>294</v>
      </c>
      <c r="P113" s="140" t="s">
        <v>295</v>
      </c>
      <c r="Q113" s="140" t="s">
        <v>296</v>
      </c>
      <c r="R113" s="140" t="s">
        <v>297</v>
      </c>
      <c r="S113" s="140" t="s">
        <v>298</v>
      </c>
      <c r="T113" s="140" t="s">
        <v>299</v>
      </c>
      <c r="U113" s="140" t="s">
        <v>300</v>
      </c>
      <c r="V113" s="140" t="s">
        <v>301</v>
      </c>
      <c r="W113" s="140" t="s">
        <v>302</v>
      </c>
      <c r="X113" s="140" t="s">
        <v>303</v>
      </c>
      <c r="Y113" s="140" t="s">
        <v>304</v>
      </c>
      <c r="Z113" s="140" t="s">
        <v>305</v>
      </c>
      <c r="AA113" s="140" t="s">
        <v>306</v>
      </c>
      <c r="AB113" s="140" t="s">
        <v>307</v>
      </c>
      <c r="AC113" s="140" t="s">
        <v>308</v>
      </c>
      <c r="AD113" s="140" t="s">
        <v>309</v>
      </c>
      <c r="AE113" s="140" t="s">
        <v>310</v>
      </c>
      <c r="AF113" s="140" t="s">
        <v>311</v>
      </c>
      <c r="AG113" s="140" t="s">
        <v>312</v>
      </c>
      <c r="AH113" s="140" t="s">
        <v>313</v>
      </c>
      <c r="AI113" s="140" t="s">
        <v>314</v>
      </c>
      <c r="AJ113" s="140" t="s">
        <v>315</v>
      </c>
      <c r="AK113" s="140" t="s">
        <v>316</v>
      </c>
      <c r="AL113" s="140" t="s">
        <v>317</v>
      </c>
      <c r="AM113" s="140" t="s">
        <v>318</v>
      </c>
      <c r="AN113" s="140" t="s">
        <v>319</v>
      </c>
      <c r="AO113" s="140" t="s">
        <v>320</v>
      </c>
      <c r="AP113" s="140" t="s">
        <v>321</v>
      </c>
      <c r="AQ113" s="140" t="s">
        <v>322</v>
      </c>
      <c r="AR113" s="140" t="s">
        <v>323</v>
      </c>
      <c r="AS113" s="140" t="s">
        <v>324</v>
      </c>
      <c r="AT113" s="140" t="s">
        <v>325</v>
      </c>
      <c r="AU113" s="140" t="s">
        <v>326</v>
      </c>
      <c r="AV113" s="140" t="s">
        <v>327</v>
      </c>
      <c r="AW113" s="140" t="s">
        <v>328</v>
      </c>
      <c r="AX113" s="140" t="s">
        <v>329</v>
      </c>
      <c r="AY113" s="140" t="s">
        <v>330</v>
      </c>
    </row>
    <row r="114">
      <c r="B114" s="16"/>
      <c r="C114" s="17" t="str">
        <f>'Economist OLD'!B86</f>
        <v>APAC</v>
      </c>
      <c r="D114" s="18" t="str">
        <f>'Master Plan 2025'!D86</f>
        <v> C0Level + Custom audience targeting companies 5,000+</v>
      </c>
      <c r="E114" s="18" t="str">
        <f>'Master Plan 2025'!E86</f>
        <v>Audience</v>
      </c>
      <c r="F114" s="18" t="str">
        <f>'Master Plan 2025'!F86</f>
        <v>ResponsiveBillboard</v>
      </c>
      <c r="G114" s="18" t="str">
        <f>'Master Plan 2025'!G86</f>
        <v>Economist_APAC_Audience_Display_ResponsiveBillboard</v>
      </c>
      <c r="H114" s="135"/>
      <c r="I114" s="135">
        <f>'Master Plan 2025'!I86</f>
        <v>8228.095238</v>
      </c>
      <c r="J114" s="135">
        <f>'Master Plan 2025'!J86</f>
        <v>165635.221</v>
      </c>
      <c r="K114" s="135">
        <f>'Master Plan 2025'!K86</f>
        <v>49.676</v>
      </c>
      <c r="L114" s="135">
        <f>'Master Plan 2025'!L86</f>
        <v>115.9446547</v>
      </c>
      <c r="M114" s="135">
        <f>'Master Plan 2025'!M86</f>
        <v>0.0007</v>
      </c>
      <c r="N114" s="135">
        <f>'Master Plan 2025'!N86</f>
        <v>0.75</v>
      </c>
      <c r="O114" s="135">
        <f>'Master Plan 2025'!O86</f>
        <v>85000</v>
      </c>
      <c r="P114" s="135">
        <f>'Master Plan 2025'!P86</f>
        <v>0</v>
      </c>
      <c r="Q114" s="135">
        <f>'Master Plan 2025'!Q86</f>
        <v>824.8464766</v>
      </c>
      <c r="R114" s="135">
        <f>'Master Plan 2025'!R86</f>
        <v>824.8464766</v>
      </c>
      <c r="S114" s="135">
        <f>'Master Plan 2025'!S86</f>
        <v>824.8464766</v>
      </c>
      <c r="T114" s="135">
        <f>'Master Plan 2025'!T86</f>
        <v>824.8464766</v>
      </c>
      <c r="U114" s="135">
        <f>'Master Plan 2025'!U86</f>
        <v>824.8464766</v>
      </c>
      <c r="V114" s="135">
        <f>'Master Plan 2025'!V86</f>
        <v>824.8464766</v>
      </c>
      <c r="W114" s="135">
        <f>'Master Plan 2025'!W86</f>
        <v>723.5679333</v>
      </c>
      <c r="X114" s="135">
        <f>'Master Plan 2025'!X86</f>
        <v>824.8464766</v>
      </c>
      <c r="Y114" s="135">
        <f>'Master Plan 2025'!Y86</f>
        <v>774.2072049</v>
      </c>
      <c r="Z114" s="135">
        <f>'Master Plan 2025'!Z86</f>
        <v>392.7840365</v>
      </c>
      <c r="AA114" s="135">
        <f>'Master Plan 2025'!AA86</f>
        <v>563.610727</v>
      </c>
      <c r="AB114" s="135">
        <f>'Master Plan 2025'!AB86</f>
        <v>0</v>
      </c>
      <c r="AC114" s="135">
        <f>'Master Plan 2025'!AC86</f>
        <v>16604.52687</v>
      </c>
      <c r="AD114" s="135">
        <f>'Master Plan 2025'!AD86</f>
        <v>16604.52687</v>
      </c>
      <c r="AE114" s="135">
        <f>'Master Plan 2025'!AE86</f>
        <v>16604.52687</v>
      </c>
      <c r="AF114" s="135">
        <f>'Master Plan 2025'!AF86</f>
        <v>16604.52687</v>
      </c>
      <c r="AG114" s="135">
        <f>'Master Plan 2025'!AG86</f>
        <v>16604.52687</v>
      </c>
      <c r="AH114" s="135">
        <f>'Master Plan 2025'!AH86</f>
        <v>16604.52687</v>
      </c>
      <c r="AI114" s="135">
        <f>'Master Plan 2025'!AI86</f>
        <v>14565.74469</v>
      </c>
      <c r="AJ114" s="135">
        <f>'Master Plan 2025'!AJ86</f>
        <v>16604.52687</v>
      </c>
      <c r="AK114" s="135">
        <f>'Master Plan 2025'!AK86</f>
        <v>15585.13578</v>
      </c>
      <c r="AL114" s="135">
        <f>'Master Plan 2025'!AL86</f>
        <v>7906.917556</v>
      </c>
      <c r="AM114" s="135">
        <f>'Master Plan 2025'!AM86</f>
        <v>11345.7349</v>
      </c>
      <c r="AN114" s="135">
        <f>'Master Plan 2025'!AN86</f>
        <v>0</v>
      </c>
      <c r="AO114" s="135">
        <f>'Master Plan 2025'!AO86</f>
        <v>10.54042315</v>
      </c>
      <c r="AP114" s="135">
        <f>'Master Plan 2025'!AP86</f>
        <v>10.54042315</v>
      </c>
      <c r="AQ114" s="135">
        <f>'Master Plan 2025'!AQ86</f>
        <v>10.54042315</v>
      </c>
      <c r="AR114" s="135">
        <f>'Master Plan 2025'!AR86</f>
        <v>10.54042315</v>
      </c>
      <c r="AS114" s="135">
        <f>'Master Plan 2025'!AS86</f>
        <v>10.54042315</v>
      </c>
      <c r="AT114" s="135">
        <f>'Master Plan 2025'!AT86</f>
        <v>10.54042315</v>
      </c>
      <c r="AU114" s="135">
        <f>'Master Plan 2025'!AU86</f>
        <v>10.54042315</v>
      </c>
      <c r="AV114" s="135">
        <f>'Master Plan 2025'!AV86</f>
        <v>10.54042315</v>
      </c>
      <c r="AW114" s="135">
        <f>'Master Plan 2025'!AW86</f>
        <v>10.54042315</v>
      </c>
      <c r="AX114" s="135">
        <f>'Master Plan 2025'!AX86</f>
        <v>10.54042315</v>
      </c>
      <c r="AY114" s="135">
        <f>'Master Plan 2025'!AY86</f>
        <v>10.54042315</v>
      </c>
    </row>
    <row r="115">
      <c r="B115" s="16"/>
      <c r="C115" s="17"/>
      <c r="D115" s="18" t="str">
        <f>'Master Plan 2025'!D87</f>
        <v> C0Level + Custom audience targeting companies 5,000+</v>
      </c>
      <c r="E115" s="18" t="str">
        <f>'Master Plan 2025'!E87</f>
        <v>Audience</v>
      </c>
      <c r="F115" s="18" t="str">
        <f>'Master Plan 2025'!F87</f>
        <v>300x600</v>
      </c>
      <c r="G115" s="18" t="str">
        <f>'Master Plan 2025'!G87</f>
        <v>Economist_APAC_Audience_Display_300x600</v>
      </c>
      <c r="H115" s="135"/>
      <c r="I115" s="135">
        <f>'Master Plan 2025'!I87</f>
        <v>8371.73</v>
      </c>
      <c r="J115" s="135">
        <f>'Master Plan 2025'!J87</f>
        <v>199707.2996</v>
      </c>
      <c r="K115" s="135">
        <f>'Master Plan 2025'!K87</f>
        <v>41.92</v>
      </c>
      <c r="L115" s="135">
        <f>'Master Plan 2025'!L87</f>
        <v>99.85364981</v>
      </c>
      <c r="M115" s="135">
        <f>'Master Plan 2025'!M87</f>
        <v>0.0005</v>
      </c>
      <c r="N115" s="135">
        <f>'Master Plan 2025'!N87</f>
        <v>0.75</v>
      </c>
      <c r="O115" s="135">
        <f>'Master Plan 2025'!O87</f>
        <v>85000</v>
      </c>
      <c r="P115" s="135">
        <f>'Master Plan 2025'!P87</f>
        <v>0</v>
      </c>
      <c r="Q115" s="135">
        <f>'Master Plan 2025'!Q87</f>
        <v>839.2455111</v>
      </c>
      <c r="R115" s="135">
        <f>'Master Plan 2025'!R87</f>
        <v>839.2455111</v>
      </c>
      <c r="S115" s="135">
        <f>'Master Plan 2025'!S87</f>
        <v>839.2455111</v>
      </c>
      <c r="T115" s="135">
        <f>'Master Plan 2025'!T87</f>
        <v>839.2455111</v>
      </c>
      <c r="U115" s="135">
        <f>'Master Plan 2025'!U87</f>
        <v>839.2455111</v>
      </c>
      <c r="V115" s="135">
        <f>'Master Plan 2025'!V87</f>
        <v>839.2455111</v>
      </c>
      <c r="W115" s="135">
        <f>'Master Plan 2025'!W87</f>
        <v>736.1989864</v>
      </c>
      <c r="X115" s="135">
        <f>'Master Plan 2025'!X87</f>
        <v>839.2455111</v>
      </c>
      <c r="Y115" s="135">
        <f>'Master Plan 2025'!Y87</f>
        <v>787.7222487</v>
      </c>
      <c r="Z115" s="135">
        <f>'Master Plan 2025'!Z87</f>
        <v>399.6407196</v>
      </c>
      <c r="AA115" s="135">
        <f>'Master Plan 2025'!AA87</f>
        <v>573.4494673</v>
      </c>
      <c r="AB115" s="135">
        <f>'Master Plan 2025'!AB87</f>
        <v>0</v>
      </c>
      <c r="AC115" s="135">
        <f>'Master Plan 2025'!AC87</f>
        <v>20020.16964</v>
      </c>
      <c r="AD115" s="135">
        <f>'Master Plan 2025'!AD87</f>
        <v>20020.16964</v>
      </c>
      <c r="AE115" s="135">
        <f>'Master Plan 2025'!AE87</f>
        <v>20020.16964</v>
      </c>
      <c r="AF115" s="135">
        <f>'Master Plan 2025'!AF87</f>
        <v>20020.16964</v>
      </c>
      <c r="AG115" s="135">
        <f>'Master Plan 2025'!AG87</f>
        <v>20020.16964</v>
      </c>
      <c r="AH115" s="135">
        <f>'Master Plan 2025'!AH87</f>
        <v>20020.16964</v>
      </c>
      <c r="AI115" s="135">
        <f>'Master Plan 2025'!AI87</f>
        <v>17561.99872</v>
      </c>
      <c r="AJ115" s="135">
        <f>'Master Plan 2025'!AJ87</f>
        <v>20020.16964</v>
      </c>
      <c r="AK115" s="135">
        <f>'Master Plan 2025'!AK87</f>
        <v>18791.08418</v>
      </c>
      <c r="AL115" s="135">
        <f>'Master Plan 2025'!AL87</f>
        <v>9533.414112</v>
      </c>
      <c r="AM115" s="135">
        <f>'Master Plan 2025'!AM87</f>
        <v>13679.61516</v>
      </c>
      <c r="AN115" s="135">
        <f>'Master Plan 2025'!AN87</f>
        <v>0</v>
      </c>
      <c r="AO115" s="135">
        <f>'Master Plan 2025'!AO87</f>
        <v>9.077604528</v>
      </c>
      <c r="AP115" s="135">
        <f>'Master Plan 2025'!AP87</f>
        <v>9.077604528</v>
      </c>
      <c r="AQ115" s="135">
        <f>'Master Plan 2025'!AQ87</f>
        <v>9.077604528</v>
      </c>
      <c r="AR115" s="135">
        <f>'Master Plan 2025'!AR87</f>
        <v>9.077604528</v>
      </c>
      <c r="AS115" s="135">
        <f>'Master Plan 2025'!AS87</f>
        <v>9.077604528</v>
      </c>
      <c r="AT115" s="135">
        <f>'Master Plan 2025'!AT87</f>
        <v>9.077604528</v>
      </c>
      <c r="AU115" s="135">
        <f>'Master Plan 2025'!AU87</f>
        <v>9.077604528</v>
      </c>
      <c r="AV115" s="135">
        <f>'Master Plan 2025'!AV87</f>
        <v>9.077604528</v>
      </c>
      <c r="AW115" s="135">
        <f>'Master Plan 2025'!AW87</f>
        <v>9.077604528</v>
      </c>
      <c r="AX115" s="135">
        <f>'Master Plan 2025'!AX87</f>
        <v>9.077604528</v>
      </c>
      <c r="AY115" s="135">
        <f>'Master Plan 2025'!AY87</f>
        <v>9.077604528</v>
      </c>
    </row>
    <row r="116">
      <c r="B116" s="16"/>
      <c r="C116" s="17"/>
      <c r="D116" s="18" t="str">
        <f>'Master Plan 2025'!D88</f>
        <v> C0Level + Custom audience targeting companies 5,000+</v>
      </c>
      <c r="E116" s="18" t="str">
        <f>'Master Plan 2025'!E88</f>
        <v>Audience</v>
      </c>
      <c r="F116" s="18" t="str">
        <f>'Master Plan 2025'!F88</f>
        <v>Interscroller</v>
      </c>
      <c r="G116" s="18" t="str">
        <f>'Master Plan 2025'!G88</f>
        <v>Economist_APAC_Audience_Display_Interscroller</v>
      </c>
      <c r="H116" s="135"/>
      <c r="I116" s="135">
        <f>'Master Plan 2025'!I88</f>
        <v>8775.714286</v>
      </c>
      <c r="J116" s="135">
        <f>'Master Plan 2025'!J88</f>
        <v>205344.3293</v>
      </c>
      <c r="K116" s="135">
        <f>'Master Plan 2025'!K88</f>
        <v>41.92</v>
      </c>
      <c r="L116" s="135">
        <f>'Master Plan 2025'!L88</f>
        <v>616.032988</v>
      </c>
      <c r="M116" s="135">
        <f>'Master Plan 2025'!M88</f>
        <v>0.003</v>
      </c>
      <c r="N116" s="135">
        <f>'Master Plan 2025'!N88</f>
        <v>0.75</v>
      </c>
      <c r="O116" s="135">
        <f>'Master Plan 2025'!O88</f>
        <v>85000</v>
      </c>
      <c r="P116" s="135">
        <f>'Master Plan 2025'!P88</f>
        <v>167.68</v>
      </c>
      <c r="Q116" s="135">
        <f>'Master Plan 2025'!Q88</f>
        <v>862.9344394</v>
      </c>
      <c r="R116" s="135">
        <f>'Master Plan 2025'!R88</f>
        <v>862.9344394</v>
      </c>
      <c r="S116" s="135">
        <f>'Master Plan 2025'!S88</f>
        <v>862.9344394</v>
      </c>
      <c r="T116" s="135">
        <f>'Master Plan 2025'!T88</f>
        <v>862.9344394</v>
      </c>
      <c r="U116" s="135">
        <f>'Master Plan 2025'!U88</f>
        <v>862.9344394</v>
      </c>
      <c r="V116" s="135">
        <f>'Master Plan 2025'!V88</f>
        <v>862.9344394</v>
      </c>
      <c r="W116" s="135">
        <f>'Master Plan 2025'!W88</f>
        <v>756.9792762</v>
      </c>
      <c r="X116" s="135">
        <f>'Master Plan 2025'!X88</f>
        <v>862.9344394</v>
      </c>
      <c r="Y116" s="135">
        <f>'Master Plan 2025'!Y88</f>
        <v>809.9568578</v>
      </c>
      <c r="Z116" s="135">
        <f>'Master Plan 2025'!Z88</f>
        <v>410.9211616</v>
      </c>
      <c r="AA116" s="135">
        <f>'Master Plan 2025'!AA88</f>
        <v>589.6359147</v>
      </c>
      <c r="AB116" s="135">
        <f>'Master Plan 2025'!AB88</f>
        <v>4000</v>
      </c>
      <c r="AC116" s="135">
        <f>'Master Plan 2025'!AC88</f>
        <v>20585.26811</v>
      </c>
      <c r="AD116" s="135">
        <f>'Master Plan 2025'!AD88</f>
        <v>20585.26811</v>
      </c>
      <c r="AE116" s="135">
        <f>'Master Plan 2025'!AE88</f>
        <v>20585.26811</v>
      </c>
      <c r="AF116" s="135">
        <f>'Master Plan 2025'!AF88</f>
        <v>20585.26811</v>
      </c>
      <c r="AG116" s="135">
        <f>'Master Plan 2025'!AG88</f>
        <v>20585.26811</v>
      </c>
      <c r="AH116" s="135">
        <f>'Master Plan 2025'!AH88</f>
        <v>20585.26811</v>
      </c>
      <c r="AI116" s="135">
        <f>'Master Plan 2025'!AI88</f>
        <v>18057.71174</v>
      </c>
      <c r="AJ116" s="135">
        <f>'Master Plan 2025'!AJ88</f>
        <v>20585.26811</v>
      </c>
      <c r="AK116" s="135">
        <f>'Master Plan 2025'!AK88</f>
        <v>19321.48993</v>
      </c>
      <c r="AL116" s="135">
        <f>'Master Plan 2025'!AL88</f>
        <v>9802.508626</v>
      </c>
      <c r="AM116" s="135">
        <f>'Master Plan 2025'!AM88</f>
        <v>14065.74224</v>
      </c>
      <c r="AN116" s="135">
        <f>'Master Plan 2025'!AN88</f>
        <v>12</v>
      </c>
      <c r="AO116" s="135">
        <f>'Master Plan 2025'!AO88</f>
        <v>56.00299891</v>
      </c>
      <c r="AP116" s="135">
        <f>'Master Plan 2025'!AP88</f>
        <v>56.00299891</v>
      </c>
      <c r="AQ116" s="135">
        <f>'Master Plan 2025'!AQ88</f>
        <v>56.00299891</v>
      </c>
      <c r="AR116" s="135">
        <f>'Master Plan 2025'!AR88</f>
        <v>56.00299891</v>
      </c>
      <c r="AS116" s="135">
        <f>'Master Plan 2025'!AS88</f>
        <v>56.00299891</v>
      </c>
      <c r="AT116" s="135">
        <f>'Master Plan 2025'!AT88</f>
        <v>56.00299891</v>
      </c>
      <c r="AU116" s="135">
        <f>'Master Plan 2025'!AU88</f>
        <v>56.00299891</v>
      </c>
      <c r="AV116" s="135">
        <f>'Master Plan 2025'!AV88</f>
        <v>56.00299891</v>
      </c>
      <c r="AW116" s="135">
        <f>'Master Plan 2025'!AW88</f>
        <v>56.00299891</v>
      </c>
      <c r="AX116" s="135">
        <f>'Master Plan 2025'!AX88</f>
        <v>56.00299891</v>
      </c>
      <c r="AY116" s="135">
        <f>'Master Plan 2025'!AY88</f>
        <v>56.00299891</v>
      </c>
    </row>
    <row r="117">
      <c r="B117" s="16"/>
      <c r="C117" s="17"/>
      <c r="D117" s="18" t="str">
        <f>'Master Plan 2025'!D89</f>
        <v>C0Level + ESG articles and content</v>
      </c>
      <c r="E117" s="18" t="str">
        <f>'Master Plan 2025'!E89</f>
        <v>Audience+Contextual</v>
      </c>
      <c r="F117" s="18" t="str">
        <f>'Master Plan 2025'!F89</f>
        <v>ResponsiveBillboard</v>
      </c>
      <c r="G117" s="18" t="str">
        <f>'Master Plan 2025'!G89</f>
        <v>Economist_APAC_Audience+Contextual_Display_ResponsiveBillboard</v>
      </c>
      <c r="H117" s="135"/>
      <c r="I117" s="135">
        <f>'Master Plan 2025'!I89</f>
        <v>4309.52381</v>
      </c>
      <c r="J117" s="135">
        <f>'Master Plan 2025'!J89</f>
        <v>97170.77361</v>
      </c>
      <c r="K117" s="135">
        <f>'Master Plan 2025'!K89</f>
        <v>44.35</v>
      </c>
      <c r="L117" s="135">
        <f>'Master Plan 2025'!L89</f>
        <v>68.01954153</v>
      </c>
      <c r="M117" s="135">
        <f>'Master Plan 2025'!M89</f>
        <v>0.0007</v>
      </c>
      <c r="N117" s="135">
        <f>'Master Plan 2025'!N89</f>
        <v>0.75</v>
      </c>
      <c r="O117" s="135">
        <f>'Master Plan 2025'!O89</f>
        <v>1220000</v>
      </c>
      <c r="P117" s="135">
        <f>'Master Plan 2025'!P89</f>
        <v>0</v>
      </c>
      <c r="Q117" s="135">
        <f>'Master Plan 2025'!Q89</f>
        <v>432.0192496</v>
      </c>
      <c r="R117" s="135">
        <f>'Master Plan 2025'!R89</f>
        <v>432.0192496</v>
      </c>
      <c r="S117" s="135">
        <f>'Master Plan 2025'!S89</f>
        <v>432.0192496</v>
      </c>
      <c r="T117" s="135">
        <f>'Master Plan 2025'!T89</f>
        <v>432.0192496</v>
      </c>
      <c r="U117" s="135">
        <f>'Master Plan 2025'!U89</f>
        <v>432.0192496</v>
      </c>
      <c r="V117" s="135">
        <f>'Master Plan 2025'!V89</f>
        <v>432.0192496</v>
      </c>
      <c r="W117" s="135">
        <f>'Master Plan 2025'!W89</f>
        <v>378.9738871</v>
      </c>
      <c r="X117" s="135">
        <f>'Master Plan 2025'!X89</f>
        <v>432.0192496</v>
      </c>
      <c r="Y117" s="135">
        <f>'Master Plan 2025'!Y89</f>
        <v>405.4965684</v>
      </c>
      <c r="Z117" s="135">
        <f>'Master Plan 2025'!Z89</f>
        <v>205.7234522</v>
      </c>
      <c r="AA117" s="135">
        <f>'Master Plan 2025'!AA89</f>
        <v>295.1951548</v>
      </c>
      <c r="AB117" s="135">
        <f>'Master Plan 2025'!AB89</f>
        <v>0</v>
      </c>
      <c r="AC117" s="135">
        <f>'Master Plan 2025'!AC89</f>
        <v>9741.133023</v>
      </c>
      <c r="AD117" s="135">
        <f>'Master Plan 2025'!AD89</f>
        <v>9741.133023</v>
      </c>
      <c r="AE117" s="135">
        <f>'Master Plan 2025'!AE89</f>
        <v>9741.133023</v>
      </c>
      <c r="AF117" s="135">
        <f>'Master Plan 2025'!AF89</f>
        <v>9741.133023</v>
      </c>
      <c r="AG117" s="135">
        <f>'Master Plan 2025'!AG89</f>
        <v>9741.133023</v>
      </c>
      <c r="AH117" s="135">
        <f>'Master Plan 2025'!AH89</f>
        <v>9741.133023</v>
      </c>
      <c r="AI117" s="135">
        <f>'Master Plan 2025'!AI89</f>
        <v>8545.070736</v>
      </c>
      <c r="AJ117" s="135">
        <f>'Master Plan 2025'!AJ89</f>
        <v>9741.133023</v>
      </c>
      <c r="AK117" s="135">
        <f>'Master Plan 2025'!AK89</f>
        <v>9143.10188</v>
      </c>
      <c r="AL117" s="135">
        <f>'Master Plan 2025'!AL89</f>
        <v>4638.634773</v>
      </c>
      <c r="AM117" s="135">
        <f>'Master Plan 2025'!AM89</f>
        <v>6656.035057</v>
      </c>
      <c r="AN117" s="135">
        <f>'Master Plan 2025'!AN89</f>
        <v>0</v>
      </c>
      <c r="AO117" s="135">
        <f>'Master Plan 2025'!AO89</f>
        <v>6.183594684</v>
      </c>
      <c r="AP117" s="135">
        <f>'Master Plan 2025'!AP89</f>
        <v>6.183594684</v>
      </c>
      <c r="AQ117" s="135">
        <f>'Master Plan 2025'!AQ89</f>
        <v>6.183594684</v>
      </c>
      <c r="AR117" s="135">
        <f>'Master Plan 2025'!AR89</f>
        <v>6.183594684</v>
      </c>
      <c r="AS117" s="135">
        <f>'Master Plan 2025'!AS89</f>
        <v>6.183594684</v>
      </c>
      <c r="AT117" s="135">
        <f>'Master Plan 2025'!AT89</f>
        <v>6.183594684</v>
      </c>
      <c r="AU117" s="135">
        <f>'Master Plan 2025'!AU89</f>
        <v>6.183594684</v>
      </c>
      <c r="AV117" s="135">
        <f>'Master Plan 2025'!AV89</f>
        <v>6.183594684</v>
      </c>
      <c r="AW117" s="135">
        <f>'Master Plan 2025'!AW89</f>
        <v>6.183594684</v>
      </c>
      <c r="AX117" s="135">
        <f>'Master Plan 2025'!AX89</f>
        <v>6.183594684</v>
      </c>
      <c r="AY117" s="135">
        <f>'Master Plan 2025'!AY89</f>
        <v>6.183594684</v>
      </c>
    </row>
    <row r="118">
      <c r="B118" s="16"/>
      <c r="C118" s="17"/>
      <c r="D118" s="18" t="str">
        <f>'Master Plan 2025'!D90</f>
        <v>C0Level + ESG articles and content</v>
      </c>
      <c r="E118" s="18" t="str">
        <f>'Master Plan 2025'!E90</f>
        <v>Audience+Contextual</v>
      </c>
      <c r="F118" s="18" t="str">
        <f>'Master Plan 2025'!F90</f>
        <v>300x600</v>
      </c>
      <c r="G118" s="18" t="str">
        <f>'Master Plan 2025'!G90</f>
        <v>Economist_APAC_Audience+Contextual_Display_300x600</v>
      </c>
      <c r="H118" s="135"/>
      <c r="I118" s="135">
        <f>'Master Plan 2025'!I90</f>
        <v>1942.855372</v>
      </c>
      <c r="J118" s="135">
        <f>'Master Plan 2025'!J90</f>
        <v>40630.74861</v>
      </c>
      <c r="K118" s="135">
        <f>'Master Plan 2025'!K90</f>
        <v>37.9</v>
      </c>
      <c r="L118" s="135">
        <f>'Master Plan 2025'!L90</f>
        <v>20.3153743</v>
      </c>
      <c r="M118" s="135">
        <f>'Master Plan 2025'!M90</f>
        <v>0.0005</v>
      </c>
      <c r="N118" s="135">
        <f>'Master Plan 2025'!N90</f>
        <v>0.75</v>
      </c>
      <c r="O118" s="135">
        <f>'Master Plan 2025'!O90</f>
        <v>1220000</v>
      </c>
      <c r="P118" s="135">
        <f>'Master Plan 2025'!P90</f>
        <v>402.95</v>
      </c>
      <c r="Q118" s="135">
        <f>'Master Plan 2025'!Q90</f>
        <v>154.3717572</v>
      </c>
      <c r="R118" s="135">
        <f>'Master Plan 2025'!R90</f>
        <v>154.3717572</v>
      </c>
      <c r="S118" s="135">
        <f>'Master Plan 2025'!S90</f>
        <v>154.3717572</v>
      </c>
      <c r="T118" s="135">
        <f>'Master Plan 2025'!T90</f>
        <v>154.3717572</v>
      </c>
      <c r="U118" s="135">
        <f>'Master Plan 2025'!U90</f>
        <v>154.3717572</v>
      </c>
      <c r="V118" s="135">
        <f>'Master Plan 2025'!V90</f>
        <v>154.3717572</v>
      </c>
      <c r="W118" s="135">
        <f>'Master Plan 2025'!W90</f>
        <v>135.4172643</v>
      </c>
      <c r="X118" s="135">
        <f>'Master Plan 2025'!X90</f>
        <v>154.3717572</v>
      </c>
      <c r="Y118" s="135">
        <f>'Master Plan 2025'!Y90</f>
        <v>144.8945108</v>
      </c>
      <c r="Z118" s="135">
        <f>'Master Plan 2025'!Z90</f>
        <v>73.51036059</v>
      </c>
      <c r="AA118" s="135">
        <f>'Master Plan 2025'!AA90</f>
        <v>105.4809359</v>
      </c>
      <c r="AB118" s="135">
        <f>'Master Plan 2025'!AB90</f>
        <v>10632</v>
      </c>
      <c r="AC118" s="135">
        <f>'Master Plan 2025'!AC90</f>
        <v>4073.133436</v>
      </c>
      <c r="AD118" s="135">
        <f>'Master Plan 2025'!AD90</f>
        <v>4073.133436</v>
      </c>
      <c r="AE118" s="135">
        <f>'Master Plan 2025'!AE90</f>
        <v>4073.133436</v>
      </c>
      <c r="AF118" s="135">
        <f>'Master Plan 2025'!AF90</f>
        <v>4073.133436</v>
      </c>
      <c r="AG118" s="135">
        <f>'Master Plan 2025'!AG90</f>
        <v>4073.133436</v>
      </c>
      <c r="AH118" s="135">
        <f>'Master Plan 2025'!AH90</f>
        <v>4073.133436</v>
      </c>
      <c r="AI118" s="135">
        <f>'Master Plan 2025'!AI90</f>
        <v>3573.014889</v>
      </c>
      <c r="AJ118" s="135">
        <f>'Master Plan 2025'!AJ90</f>
        <v>4073.133436</v>
      </c>
      <c r="AK118" s="135">
        <f>'Master Plan 2025'!AK90</f>
        <v>3823.074163</v>
      </c>
      <c r="AL118" s="135">
        <f>'Master Plan 2025'!AL90</f>
        <v>1939.587351</v>
      </c>
      <c r="AM118" s="135">
        <f>'Master Plan 2025'!AM90</f>
        <v>2783.13815</v>
      </c>
      <c r="AN118" s="135">
        <f>'Master Plan 2025'!AN90</f>
        <v>5</v>
      </c>
      <c r="AO118" s="135">
        <f>'Master Plan 2025'!AO90</f>
        <v>1.846852209</v>
      </c>
      <c r="AP118" s="135">
        <f>'Master Plan 2025'!AP90</f>
        <v>1.846852209</v>
      </c>
      <c r="AQ118" s="135">
        <f>'Master Plan 2025'!AQ90</f>
        <v>1.846852209</v>
      </c>
      <c r="AR118" s="135">
        <f>'Master Plan 2025'!AR90</f>
        <v>1.846852209</v>
      </c>
      <c r="AS118" s="135">
        <f>'Master Plan 2025'!AS90</f>
        <v>1.846852209</v>
      </c>
      <c r="AT118" s="135">
        <f>'Master Plan 2025'!AT90</f>
        <v>1.846852209</v>
      </c>
      <c r="AU118" s="135">
        <f>'Master Plan 2025'!AU90</f>
        <v>1.846852209</v>
      </c>
      <c r="AV118" s="135">
        <f>'Master Plan 2025'!AV90</f>
        <v>1.846852209</v>
      </c>
      <c r="AW118" s="135">
        <f>'Master Plan 2025'!AW90</f>
        <v>1.846852209</v>
      </c>
      <c r="AX118" s="135">
        <f>'Master Plan 2025'!AX90</f>
        <v>1.846852209</v>
      </c>
      <c r="AY118" s="135">
        <f>'Master Plan 2025'!AY90</f>
        <v>1.846852209</v>
      </c>
    </row>
    <row r="119">
      <c r="B119" s="16"/>
      <c r="C119" s="17"/>
      <c r="D119" s="18" t="str">
        <f>'Master Plan 2025'!D91</f>
        <v>C0Level + ESG articles and content</v>
      </c>
      <c r="E119" s="18" t="str">
        <f>'Master Plan 2025'!E91</f>
        <v>Audience+Contextual</v>
      </c>
      <c r="F119" s="18" t="str">
        <f>'Master Plan 2025'!F91</f>
        <v>Interscroller</v>
      </c>
      <c r="G119" s="18" t="str">
        <f>'Master Plan 2025'!G91</f>
        <v>Economist_APAC_Audience+Contextual_Display_Interscroller</v>
      </c>
      <c r="H119" s="135"/>
      <c r="I119" s="135">
        <f>'Master Plan 2025'!I91</f>
        <v>4309.521671</v>
      </c>
      <c r="J119" s="135">
        <f>'Master Plan 2025'!J91</f>
        <v>104847.2736</v>
      </c>
      <c r="K119" s="135">
        <f>'Master Plan 2025'!K91</f>
        <v>37.9</v>
      </c>
      <c r="L119" s="135">
        <f>'Master Plan 2025'!L91</f>
        <v>314.5418209</v>
      </c>
      <c r="M119" s="135">
        <f>'Master Plan 2025'!M91</f>
        <v>0.003</v>
      </c>
      <c r="N119" s="135">
        <f>'Master Plan 2025'!N91</f>
        <v>0.75</v>
      </c>
      <c r="O119" s="135">
        <f>'Master Plan 2025'!O91</f>
        <v>1220000</v>
      </c>
      <c r="P119" s="135">
        <f>'Master Plan 2025'!P91</f>
        <v>335.81</v>
      </c>
      <c r="Q119" s="135">
        <f>'Master Plan 2025'!Q91</f>
        <v>398.3549019</v>
      </c>
      <c r="R119" s="135">
        <f>'Master Plan 2025'!R91</f>
        <v>398.3549019</v>
      </c>
      <c r="S119" s="135">
        <f>'Master Plan 2025'!S91</f>
        <v>398.3549019</v>
      </c>
      <c r="T119" s="135">
        <f>'Master Plan 2025'!T91</f>
        <v>398.3549019</v>
      </c>
      <c r="U119" s="135">
        <f>'Master Plan 2025'!U91</f>
        <v>398.3549019</v>
      </c>
      <c r="V119" s="135">
        <f>'Master Plan 2025'!V91</f>
        <v>398.3549019</v>
      </c>
      <c r="W119" s="135">
        <f>'Master Plan 2025'!W91</f>
        <v>349.4430069</v>
      </c>
      <c r="X119" s="135">
        <f>'Master Plan 2025'!X91</f>
        <v>398.3549019</v>
      </c>
      <c r="Y119" s="135">
        <f>'Master Plan 2025'!Y91</f>
        <v>373.8989544</v>
      </c>
      <c r="Z119" s="135">
        <f>'Master Plan 2025'!Z91</f>
        <v>189.6928104</v>
      </c>
      <c r="AA119" s="135">
        <f>'Master Plan 2025'!AA91</f>
        <v>272.1925864</v>
      </c>
      <c r="AB119" s="135">
        <f>'Master Plan 2025'!AB91</f>
        <v>8860</v>
      </c>
      <c r="AC119" s="135">
        <f>'Master Plan 2025'!AC91</f>
        <v>10510.68343</v>
      </c>
      <c r="AD119" s="135">
        <f>'Master Plan 2025'!AD91</f>
        <v>10510.68343</v>
      </c>
      <c r="AE119" s="135">
        <f>'Master Plan 2025'!AE91</f>
        <v>10510.68343</v>
      </c>
      <c r="AF119" s="135">
        <f>'Master Plan 2025'!AF91</f>
        <v>10510.68343</v>
      </c>
      <c r="AG119" s="135">
        <f>'Master Plan 2025'!AG91</f>
        <v>10510.68343</v>
      </c>
      <c r="AH119" s="135">
        <f>'Master Plan 2025'!AH91</f>
        <v>10510.68343</v>
      </c>
      <c r="AI119" s="135">
        <f>'Master Plan 2025'!AI91</f>
        <v>9220.132109</v>
      </c>
      <c r="AJ119" s="135">
        <f>'Master Plan 2025'!AJ91</f>
        <v>10510.68343</v>
      </c>
      <c r="AK119" s="135">
        <f>'Master Plan 2025'!AK91</f>
        <v>9865.407768</v>
      </c>
      <c r="AL119" s="135">
        <f>'Master Plan 2025'!AL91</f>
        <v>5005.087346</v>
      </c>
      <c r="AM119" s="135">
        <f>'Master Plan 2025'!AM91</f>
        <v>7181.862437</v>
      </c>
      <c r="AN119" s="135">
        <f>'Master Plan 2025'!AN91</f>
        <v>27</v>
      </c>
      <c r="AO119" s="135">
        <f>'Master Plan 2025'!AO91</f>
        <v>28.59471099</v>
      </c>
      <c r="AP119" s="135">
        <f>'Master Plan 2025'!AP91</f>
        <v>28.59471099</v>
      </c>
      <c r="AQ119" s="135">
        <f>'Master Plan 2025'!AQ91</f>
        <v>28.59471099</v>
      </c>
      <c r="AR119" s="135">
        <f>'Master Plan 2025'!AR91</f>
        <v>28.59471099</v>
      </c>
      <c r="AS119" s="135">
        <f>'Master Plan 2025'!AS91</f>
        <v>28.59471099</v>
      </c>
      <c r="AT119" s="135">
        <f>'Master Plan 2025'!AT91</f>
        <v>28.59471099</v>
      </c>
      <c r="AU119" s="135">
        <f>'Master Plan 2025'!AU91</f>
        <v>28.59471099</v>
      </c>
      <c r="AV119" s="135">
        <f>'Master Plan 2025'!AV91</f>
        <v>28.59471099</v>
      </c>
      <c r="AW119" s="135">
        <f>'Master Plan 2025'!AW91</f>
        <v>28.59471099</v>
      </c>
      <c r="AX119" s="135">
        <f>'Master Plan 2025'!AX91</f>
        <v>28.59471099</v>
      </c>
      <c r="AY119" s="135">
        <f>'Master Plan 2025'!AY91</f>
        <v>28.59471099</v>
      </c>
    </row>
    <row r="120">
      <c r="B120" s="16"/>
      <c r="C120" s="17"/>
      <c r="D120" s="18" t="str">
        <f>'Master Plan 2025'!D92</f>
        <v>Economist Subscribers</v>
      </c>
      <c r="E120" s="18" t="str">
        <f>'Master Plan 2025'!E92</f>
        <v>Subscribers</v>
      </c>
      <c r="F120" s="18" t="str">
        <f>'Master Plan 2025'!F92</f>
        <v>ResponsiveBillboard</v>
      </c>
      <c r="G120" s="18" t="str">
        <f>'Master Plan 2025'!G92</f>
        <v>Economist_APAC_Subscribers_Display_ResponsiveBillboard</v>
      </c>
      <c r="H120" s="135"/>
      <c r="I120" s="135">
        <f>'Master Plan 2025'!I92</f>
        <v>18894.75951</v>
      </c>
      <c r="J120" s="135">
        <f>'Master Plan 2025'!J92</f>
        <v>380359.9224</v>
      </c>
      <c r="K120" s="135">
        <f>'Master Plan 2025'!K92</f>
        <v>49.676</v>
      </c>
      <c r="L120" s="135">
        <f>'Master Plan 2025'!L92</f>
        <v>266.2519457</v>
      </c>
      <c r="M120" s="135">
        <f>'Master Plan 2025'!M92</f>
        <v>0.0007</v>
      </c>
      <c r="N120" s="135">
        <f>'Master Plan 2025'!N92</f>
        <v>0.75</v>
      </c>
      <c r="O120" s="135">
        <f>'Master Plan 2025'!O92</f>
        <v>89000</v>
      </c>
      <c r="P120" s="135">
        <f>'Master Plan 2025'!P92</f>
        <v>0</v>
      </c>
      <c r="Q120" s="135">
        <f>'Master Plan 2025'!Q92</f>
        <v>1894.15355</v>
      </c>
      <c r="R120" s="135">
        <f>'Master Plan 2025'!R92</f>
        <v>1894.15355</v>
      </c>
      <c r="S120" s="135">
        <f>'Master Plan 2025'!S92</f>
        <v>1894.15355</v>
      </c>
      <c r="T120" s="135">
        <f>'Master Plan 2025'!T92</f>
        <v>1894.15355</v>
      </c>
      <c r="U120" s="135">
        <f>'Master Plan 2025'!U92</f>
        <v>1894.15355</v>
      </c>
      <c r="V120" s="135">
        <f>'Master Plan 2025'!V92</f>
        <v>1894.15355</v>
      </c>
      <c r="W120" s="135">
        <f>'Master Plan 2025'!W92</f>
        <v>1661.580437</v>
      </c>
      <c r="X120" s="135">
        <f>'Master Plan 2025'!X92</f>
        <v>1894.15355</v>
      </c>
      <c r="Y120" s="135">
        <f>'Master Plan 2025'!Y92</f>
        <v>1777.866994</v>
      </c>
      <c r="Z120" s="135">
        <f>'Master Plan 2025'!Z92</f>
        <v>901.977881</v>
      </c>
      <c r="AA120" s="135">
        <f>'Master Plan 2025'!AA92</f>
        <v>1294.259344</v>
      </c>
      <c r="AB120" s="135">
        <f>'Master Plan 2025'!AB92</f>
        <v>0</v>
      </c>
      <c r="AC120" s="135">
        <f>'Master Plan 2025'!AC92</f>
        <v>38130.1544</v>
      </c>
      <c r="AD120" s="135">
        <f>'Master Plan 2025'!AD92</f>
        <v>38130.1544</v>
      </c>
      <c r="AE120" s="135">
        <f>'Master Plan 2025'!AE92</f>
        <v>38130.1544</v>
      </c>
      <c r="AF120" s="135">
        <f>'Master Plan 2025'!AF92</f>
        <v>38130.1544</v>
      </c>
      <c r="AG120" s="135">
        <f>'Master Plan 2025'!AG92</f>
        <v>38130.1544</v>
      </c>
      <c r="AH120" s="135">
        <f>'Master Plan 2025'!AH92</f>
        <v>38130.1544</v>
      </c>
      <c r="AI120" s="135">
        <f>'Master Plan 2025'!AI92</f>
        <v>33448.35408</v>
      </c>
      <c r="AJ120" s="135">
        <f>'Master Plan 2025'!AJ92</f>
        <v>38130.1544</v>
      </c>
      <c r="AK120" s="135">
        <f>'Master Plan 2025'!AK92</f>
        <v>35789.25424</v>
      </c>
      <c r="AL120" s="135">
        <f>'Master Plan 2025'!AL92</f>
        <v>18157.21638</v>
      </c>
      <c r="AM120" s="135">
        <f>'Master Plan 2025'!AM92</f>
        <v>26054.0169</v>
      </c>
      <c r="AN120" s="135">
        <f>'Master Plan 2025'!AN92</f>
        <v>0</v>
      </c>
      <c r="AO120" s="135">
        <f>'Master Plan 2025'!AO92</f>
        <v>24.20472234</v>
      </c>
      <c r="AP120" s="135">
        <f>'Master Plan 2025'!AP92</f>
        <v>24.20472234</v>
      </c>
      <c r="AQ120" s="135">
        <f>'Master Plan 2025'!AQ92</f>
        <v>24.20472234</v>
      </c>
      <c r="AR120" s="135">
        <f>'Master Plan 2025'!AR92</f>
        <v>24.20472234</v>
      </c>
      <c r="AS120" s="135">
        <f>'Master Plan 2025'!AS92</f>
        <v>24.20472234</v>
      </c>
      <c r="AT120" s="135">
        <f>'Master Plan 2025'!AT92</f>
        <v>24.20472234</v>
      </c>
      <c r="AU120" s="135">
        <f>'Master Plan 2025'!AU92</f>
        <v>24.20472234</v>
      </c>
      <c r="AV120" s="135">
        <f>'Master Plan 2025'!AV92</f>
        <v>24.20472234</v>
      </c>
      <c r="AW120" s="135">
        <f>'Master Plan 2025'!AW92</f>
        <v>24.20472234</v>
      </c>
      <c r="AX120" s="135">
        <f>'Master Plan 2025'!AX92</f>
        <v>24.20472234</v>
      </c>
      <c r="AY120" s="135">
        <f>'Master Plan 2025'!AY92</f>
        <v>24.20472234</v>
      </c>
    </row>
    <row r="121">
      <c r="B121" s="16"/>
      <c r="C121" s="17"/>
      <c r="D121" s="18" t="str">
        <f>'Master Plan 2025'!D93</f>
        <v>Economist Subscribers</v>
      </c>
      <c r="E121" s="18" t="str">
        <f>'Master Plan 2025'!E93</f>
        <v>Subscribers</v>
      </c>
      <c r="F121" s="18" t="str">
        <f>'Master Plan 2025'!F93</f>
        <v>300x600</v>
      </c>
      <c r="G121" s="18" t="str">
        <f>'Master Plan 2025'!G93</f>
        <v>Economist_APAC_Subscribers_Display_300x600</v>
      </c>
      <c r="H121" s="135"/>
      <c r="I121" s="135">
        <f>'Master Plan 2025'!I93</f>
        <v>16472.37598</v>
      </c>
      <c r="J121" s="135">
        <f>'Master Plan 2025'!J93</f>
        <v>362684.5415</v>
      </c>
      <c r="K121" s="135">
        <f>'Master Plan 2025'!K93</f>
        <v>41.92</v>
      </c>
      <c r="L121" s="135">
        <f>'Master Plan 2025'!L93</f>
        <v>181.3422707</v>
      </c>
      <c r="M121" s="135">
        <f>'Master Plan 2025'!M93</f>
        <v>0.0005</v>
      </c>
      <c r="N121" s="135">
        <f>'Master Plan 2025'!N93</f>
        <v>0.75</v>
      </c>
      <c r="O121" s="135">
        <f>'Master Plan 2025'!O93</f>
        <v>89000</v>
      </c>
      <c r="P121" s="135">
        <f>'Master Plan 2025'!P93</f>
        <v>1268.64</v>
      </c>
      <c r="Q121" s="135">
        <f>'Master Plan 2025'!Q93</f>
        <v>1524.137445</v>
      </c>
      <c r="R121" s="135">
        <f>'Master Plan 2025'!R93</f>
        <v>1524.137445</v>
      </c>
      <c r="S121" s="135">
        <f>'Master Plan 2025'!S93</f>
        <v>1524.137445</v>
      </c>
      <c r="T121" s="135">
        <f>'Master Plan 2025'!T93</f>
        <v>1524.137445</v>
      </c>
      <c r="U121" s="135">
        <f>'Master Plan 2025'!U93</f>
        <v>1524.137445</v>
      </c>
      <c r="V121" s="135">
        <f>'Master Plan 2025'!V93</f>
        <v>1524.137445</v>
      </c>
      <c r="W121" s="135">
        <f>'Master Plan 2025'!W93</f>
        <v>1336.996656</v>
      </c>
      <c r="X121" s="135">
        <f>'Master Plan 2025'!X93</f>
        <v>1524.137445</v>
      </c>
      <c r="Y121" s="135">
        <f>'Master Plan 2025'!Y93</f>
        <v>1430.567051</v>
      </c>
      <c r="Z121" s="135">
        <f>'Master Plan 2025'!Z93</f>
        <v>725.7797357</v>
      </c>
      <c r="AA121" s="135">
        <f>'Master Plan 2025'!AA93</f>
        <v>1041.430421</v>
      </c>
      <c r="AB121" s="135">
        <f>'Master Plan 2025'!AB93</f>
        <v>30263</v>
      </c>
      <c r="AC121" s="135">
        <f>'Master Plan 2025'!AC93</f>
        <v>36358.24058</v>
      </c>
      <c r="AD121" s="135">
        <f>'Master Plan 2025'!AD93</f>
        <v>36358.24058</v>
      </c>
      <c r="AE121" s="135">
        <f>'Master Plan 2025'!AE93</f>
        <v>36358.24058</v>
      </c>
      <c r="AF121" s="135">
        <f>'Master Plan 2025'!AF93</f>
        <v>36358.24058</v>
      </c>
      <c r="AG121" s="135">
        <f>'Master Plan 2025'!AG93</f>
        <v>36358.24058</v>
      </c>
      <c r="AH121" s="135">
        <f>'Master Plan 2025'!AH93</f>
        <v>36358.24058</v>
      </c>
      <c r="AI121" s="135">
        <f>'Master Plan 2025'!AI93</f>
        <v>31894.0042</v>
      </c>
      <c r="AJ121" s="135">
        <f>'Master Plan 2025'!AJ93</f>
        <v>36358.24058</v>
      </c>
      <c r="AK121" s="135">
        <f>'Master Plan 2025'!AK93</f>
        <v>34126.12239</v>
      </c>
      <c r="AL121" s="135">
        <f>'Master Plan 2025'!AL93</f>
        <v>17313.44789</v>
      </c>
      <c r="AM121" s="135">
        <f>'Master Plan 2025'!AM93</f>
        <v>24843.28294</v>
      </c>
      <c r="AN121" s="135">
        <f>'Master Plan 2025'!AN93</f>
        <v>15</v>
      </c>
      <c r="AO121" s="135">
        <f>'Master Plan 2025'!AO93</f>
        <v>16.48566098</v>
      </c>
      <c r="AP121" s="135">
        <f>'Master Plan 2025'!AP93</f>
        <v>16.48566098</v>
      </c>
      <c r="AQ121" s="135">
        <f>'Master Plan 2025'!AQ93</f>
        <v>16.48566098</v>
      </c>
      <c r="AR121" s="135">
        <f>'Master Plan 2025'!AR93</f>
        <v>16.48566098</v>
      </c>
      <c r="AS121" s="135">
        <f>'Master Plan 2025'!AS93</f>
        <v>16.48566098</v>
      </c>
      <c r="AT121" s="135">
        <f>'Master Plan 2025'!AT93</f>
        <v>16.48566098</v>
      </c>
      <c r="AU121" s="135">
        <f>'Master Plan 2025'!AU93</f>
        <v>16.48566098</v>
      </c>
      <c r="AV121" s="135">
        <f>'Master Plan 2025'!AV93</f>
        <v>16.48566098</v>
      </c>
      <c r="AW121" s="135">
        <f>'Master Plan 2025'!AW93</f>
        <v>16.48566098</v>
      </c>
      <c r="AX121" s="135">
        <f>'Master Plan 2025'!AX93</f>
        <v>16.48566098</v>
      </c>
      <c r="AY121" s="135">
        <f>'Master Plan 2025'!AY93</f>
        <v>16.48566098</v>
      </c>
    </row>
    <row r="122">
      <c r="B122" s="16"/>
      <c r="C122" s="17"/>
      <c r="D122" s="18" t="str">
        <f>'Master Plan 2025'!D94</f>
        <v>Economist Subscribers</v>
      </c>
      <c r="E122" s="18" t="str">
        <f>'Master Plan 2025'!E94</f>
        <v>Subscribers</v>
      </c>
      <c r="F122" s="18" t="str">
        <f>'Master Plan 2025'!F94</f>
        <v>Interscroller</v>
      </c>
      <c r="G122" s="18" t="str">
        <f>'Master Plan 2025'!G94</f>
        <v>Economist_APAC_Subscribers_Display_Interscroller</v>
      </c>
      <c r="H122" s="135"/>
      <c r="I122" s="135">
        <f>'Master Plan 2025'!I94</f>
        <v>18430.00149</v>
      </c>
      <c r="J122" s="135">
        <f>'Master Plan 2025'!J94</f>
        <v>409646.9821</v>
      </c>
      <c r="K122" s="135">
        <f>'Master Plan 2025'!K94</f>
        <v>41.92</v>
      </c>
      <c r="L122" s="135">
        <f>'Master Plan 2025'!L94</f>
        <v>1228.940946</v>
      </c>
      <c r="M122" s="135">
        <f>'Master Plan 2025'!M94</f>
        <v>0.003</v>
      </c>
      <c r="N122" s="135">
        <f>'Master Plan 2025'!N94</f>
        <v>0.75</v>
      </c>
      <c r="O122" s="135">
        <f>'Master Plan 2025'!O94</f>
        <v>89000</v>
      </c>
      <c r="P122" s="135">
        <f>'Master Plan 2025'!P94</f>
        <v>1257.6</v>
      </c>
      <c r="Q122" s="135">
        <f>'Master Plan 2025'!Q94</f>
        <v>1721.49136</v>
      </c>
      <c r="R122" s="135">
        <f>'Master Plan 2025'!R94</f>
        <v>1721.49136</v>
      </c>
      <c r="S122" s="135">
        <f>'Master Plan 2025'!S94</f>
        <v>1721.49136</v>
      </c>
      <c r="T122" s="135">
        <f>'Master Plan 2025'!T94</f>
        <v>1721.49136</v>
      </c>
      <c r="U122" s="135">
        <f>'Master Plan 2025'!U94</f>
        <v>1721.49136</v>
      </c>
      <c r="V122" s="135">
        <f>'Master Plan 2025'!V94</f>
        <v>1721.49136</v>
      </c>
      <c r="W122" s="135">
        <f>'Master Plan 2025'!W94</f>
        <v>1510.118526</v>
      </c>
      <c r="X122" s="135">
        <f>'Master Plan 2025'!X94</f>
        <v>1721.49136</v>
      </c>
      <c r="Y122" s="135">
        <f>'Master Plan 2025'!Y94</f>
        <v>1615.804943</v>
      </c>
      <c r="Z122" s="135">
        <f>'Master Plan 2025'!Z94</f>
        <v>819.7577907</v>
      </c>
      <c r="AA122" s="135">
        <f>'Master Plan 2025'!AA94</f>
        <v>1176.280707</v>
      </c>
      <c r="AB122" s="135">
        <f>'Master Plan 2025'!AB94</f>
        <v>30000</v>
      </c>
      <c r="AC122" s="135">
        <f>'Master Plan 2025'!AC94</f>
        <v>41066.1107</v>
      </c>
      <c r="AD122" s="135">
        <f>'Master Plan 2025'!AD94</f>
        <v>41066.1107</v>
      </c>
      <c r="AE122" s="135">
        <f>'Master Plan 2025'!AE94</f>
        <v>41066.1107</v>
      </c>
      <c r="AF122" s="135">
        <f>'Master Plan 2025'!AF94</f>
        <v>41066.1107</v>
      </c>
      <c r="AG122" s="135">
        <f>'Master Plan 2025'!AG94</f>
        <v>41066.1107</v>
      </c>
      <c r="AH122" s="135">
        <f>'Master Plan 2025'!AH94</f>
        <v>41066.1107</v>
      </c>
      <c r="AI122" s="135">
        <f>'Master Plan 2025'!AI94</f>
        <v>36023.81981</v>
      </c>
      <c r="AJ122" s="135">
        <f>'Master Plan 2025'!AJ94</f>
        <v>41066.1107</v>
      </c>
      <c r="AK122" s="135">
        <f>'Master Plan 2025'!AK94</f>
        <v>38544.96525</v>
      </c>
      <c r="AL122" s="135">
        <f>'Master Plan 2025'!AL94</f>
        <v>19555.29081</v>
      </c>
      <c r="AM122" s="135">
        <f>'Master Plan 2025'!AM94</f>
        <v>28060.13138</v>
      </c>
      <c r="AN122" s="135">
        <f>'Master Plan 2025'!AN94</f>
        <v>90</v>
      </c>
      <c r="AO122" s="135">
        <f>'Master Plan 2025'!AO94</f>
        <v>111.7219042</v>
      </c>
      <c r="AP122" s="135">
        <f>'Master Plan 2025'!AP94</f>
        <v>111.7219042</v>
      </c>
      <c r="AQ122" s="135">
        <f>'Master Plan 2025'!AQ94</f>
        <v>111.7219042</v>
      </c>
      <c r="AR122" s="135">
        <f>'Master Plan 2025'!AR94</f>
        <v>111.7219042</v>
      </c>
      <c r="AS122" s="135">
        <f>'Master Plan 2025'!AS94</f>
        <v>111.7219042</v>
      </c>
      <c r="AT122" s="135">
        <f>'Master Plan 2025'!AT94</f>
        <v>111.7219042</v>
      </c>
      <c r="AU122" s="135">
        <f>'Master Plan 2025'!AU94</f>
        <v>111.7219042</v>
      </c>
      <c r="AV122" s="135">
        <f>'Master Plan 2025'!AV94</f>
        <v>111.7219042</v>
      </c>
      <c r="AW122" s="135">
        <f>'Master Plan 2025'!AW94</f>
        <v>111.7219042</v>
      </c>
      <c r="AX122" s="135">
        <f>'Master Plan 2025'!AX94</f>
        <v>111.7219042</v>
      </c>
      <c r="AY122" s="135">
        <f>'Master Plan 2025'!AY94</f>
        <v>111.7219042</v>
      </c>
    </row>
    <row r="123">
      <c r="B123" s="16"/>
      <c r="C123" s="17"/>
      <c r="D123" s="18" t="str">
        <f>'Master Plan 2025'!D95</f>
        <v>Economist Subscribers</v>
      </c>
      <c r="E123" s="18" t="str">
        <f>'Master Plan 2025'!E95</f>
        <v>Subscribers</v>
      </c>
      <c r="F123" s="18" t="str">
        <f>'Master Plan 2025'!F95</f>
        <v>300x250</v>
      </c>
      <c r="G123" s="18" t="str">
        <f>'Master Plan 2025'!G95</f>
        <v>Economist_APAC_Subscribers_Display_300x250</v>
      </c>
      <c r="H123" s="135"/>
      <c r="I123" s="135">
        <f>'Master Plan 2025'!I95</f>
        <v>12319.64975</v>
      </c>
      <c r="J123" s="135">
        <f>'Master Plan 2025'!J95</f>
        <v>103666.8292</v>
      </c>
      <c r="K123" s="135">
        <f>'Master Plan 2025'!K95</f>
        <v>60</v>
      </c>
      <c r="L123" s="135">
        <f>'Master Plan 2025'!L95</f>
        <v>72.56678044</v>
      </c>
      <c r="M123" s="135">
        <f>'Master Plan 2025'!M95</f>
        <v>0.0007</v>
      </c>
      <c r="N123" s="135">
        <f>'Master Plan 2025'!N95</f>
        <v>0.75</v>
      </c>
      <c r="O123" s="135">
        <f>'Master Plan 2025'!O95</f>
        <v>89000</v>
      </c>
      <c r="P123" s="135">
        <f>'Master Plan 2025'!P95</f>
        <v>6099.64</v>
      </c>
      <c r="Q123" s="135">
        <f>'Master Plan 2025'!Q95</f>
        <v>623.5408051</v>
      </c>
      <c r="R123" s="135">
        <f>'Master Plan 2025'!R95</f>
        <v>623.5408051</v>
      </c>
      <c r="S123" s="135">
        <f>'Master Plan 2025'!S95</f>
        <v>623.5408051</v>
      </c>
      <c r="T123" s="135">
        <f>'Master Plan 2025'!T95</f>
        <v>623.5408051</v>
      </c>
      <c r="U123" s="135">
        <f>'Master Plan 2025'!U95</f>
        <v>623.5408051</v>
      </c>
      <c r="V123" s="135">
        <f>'Master Plan 2025'!V95</f>
        <v>623.5408051</v>
      </c>
      <c r="W123" s="135">
        <f>'Master Plan 2025'!W95</f>
        <v>546.9795221</v>
      </c>
      <c r="X123" s="135">
        <f>'Master Plan 2025'!X95</f>
        <v>623.5408051</v>
      </c>
      <c r="Y123" s="135">
        <f>'Master Plan 2025'!Y95</f>
        <v>585.2601636</v>
      </c>
      <c r="Z123" s="135">
        <f>'Master Plan 2025'!Z95</f>
        <v>296.9241929</v>
      </c>
      <c r="AA123" s="135">
        <f>'Master Plan 2025'!AA95</f>
        <v>426.0602384</v>
      </c>
      <c r="AB123" s="135">
        <f>'Master Plan 2025'!AB95</f>
        <v>101661</v>
      </c>
      <c r="AC123" s="135">
        <f>'Master Plan 2025'!AC95</f>
        <v>10392.34675</v>
      </c>
      <c r="AD123" s="135">
        <f>'Master Plan 2025'!AD95</f>
        <v>10392.34675</v>
      </c>
      <c r="AE123" s="135">
        <f>'Master Plan 2025'!AE95</f>
        <v>10392.34675</v>
      </c>
      <c r="AF123" s="135">
        <f>'Master Plan 2025'!AF95</f>
        <v>10392.34675</v>
      </c>
      <c r="AG123" s="135">
        <f>'Master Plan 2025'!AG95</f>
        <v>10392.34675</v>
      </c>
      <c r="AH123" s="135">
        <f>'Master Plan 2025'!AH95</f>
        <v>10392.34675</v>
      </c>
      <c r="AI123" s="135">
        <f>'Master Plan 2025'!AI95</f>
        <v>9116.325369</v>
      </c>
      <c r="AJ123" s="135">
        <f>'Master Plan 2025'!AJ95</f>
        <v>10392.34675</v>
      </c>
      <c r="AK123" s="135">
        <f>'Master Plan 2025'!AK95</f>
        <v>9754.33606</v>
      </c>
      <c r="AL123" s="135">
        <f>'Master Plan 2025'!AL95</f>
        <v>4948.736548</v>
      </c>
      <c r="AM123" s="135">
        <f>'Master Plan 2025'!AM95</f>
        <v>7101.003973</v>
      </c>
      <c r="AN123" s="135">
        <f>'Master Plan 2025'!AN95</f>
        <v>71</v>
      </c>
      <c r="AO123" s="135">
        <f>'Master Plan 2025'!AO95</f>
        <v>6.59698004</v>
      </c>
      <c r="AP123" s="135">
        <f>'Master Plan 2025'!AP95</f>
        <v>6.59698004</v>
      </c>
      <c r="AQ123" s="135">
        <f>'Master Plan 2025'!AQ95</f>
        <v>6.59698004</v>
      </c>
      <c r="AR123" s="135">
        <f>'Master Plan 2025'!AR95</f>
        <v>6.59698004</v>
      </c>
      <c r="AS123" s="135">
        <f>'Master Plan 2025'!AS95</f>
        <v>6.59698004</v>
      </c>
      <c r="AT123" s="135">
        <f>'Master Plan 2025'!AT95</f>
        <v>6.59698004</v>
      </c>
      <c r="AU123" s="135">
        <f>'Master Plan 2025'!AU95</f>
        <v>6.59698004</v>
      </c>
      <c r="AV123" s="135">
        <f>'Master Plan 2025'!AV95</f>
        <v>6.59698004</v>
      </c>
      <c r="AW123" s="135">
        <f>'Master Plan 2025'!AW95</f>
        <v>6.59698004</v>
      </c>
      <c r="AX123" s="135">
        <f>'Master Plan 2025'!AX95</f>
        <v>6.59698004</v>
      </c>
      <c r="AY123" s="135">
        <f>'Master Plan 2025'!AY95</f>
        <v>6.59698004</v>
      </c>
    </row>
    <row r="124">
      <c r="B124" s="16"/>
      <c r="C124" s="17"/>
      <c r="D124" s="18" t="str">
        <f>'Master Plan 2025'!D96</f>
        <v>Economist Subscribers</v>
      </c>
      <c r="E124" s="18" t="str">
        <f>'Master Plan 2025'!E96</f>
        <v>Subscribers</v>
      </c>
      <c r="F124" s="18" t="str">
        <f>'Master Plan 2025'!F96</f>
        <v>App Interscroller</v>
      </c>
      <c r="G124" s="18" t="str">
        <f>'Master Plan 2025'!G96</f>
        <v>Economist_APAC_Subscribers_Display_appInterscroller</v>
      </c>
      <c r="H124" s="135"/>
      <c r="I124" s="135">
        <f>'Master Plan 2025'!I96</f>
        <v>3300</v>
      </c>
      <c r="J124" s="135">
        <f>'Master Plan 2025'!J96</f>
        <v>33000</v>
      </c>
      <c r="K124" s="135">
        <f>'Master Plan 2025'!K96</f>
        <v>100</v>
      </c>
      <c r="L124" s="135">
        <f>'Master Plan 2025'!L96</f>
        <v>0</v>
      </c>
      <c r="M124" s="135">
        <f>'Master Plan 2025'!M96</f>
        <v>0</v>
      </c>
      <c r="N124" s="135">
        <f>'Master Plan 2025'!N96</f>
        <v>0.75</v>
      </c>
      <c r="O124" s="135">
        <f>'Master Plan 2025'!O96</f>
        <v>89000</v>
      </c>
      <c r="P124" s="135">
        <f>'Master Plan 2025'!P96</f>
        <v>0</v>
      </c>
      <c r="Q124" s="135">
        <f>'Master Plan 2025'!Q96</f>
        <v>300</v>
      </c>
      <c r="R124" s="135">
        <f>'Master Plan 2025'!R96</f>
        <v>300</v>
      </c>
      <c r="S124" s="135">
        <f>'Master Plan 2025'!S96</f>
        <v>300</v>
      </c>
      <c r="T124" s="135">
        <f>'Master Plan 2025'!T96</f>
        <v>300</v>
      </c>
      <c r="U124" s="135">
        <f>'Master Plan 2025'!U96</f>
        <v>300</v>
      </c>
      <c r="V124" s="135">
        <f>'Master Plan 2025'!V96</f>
        <v>0</v>
      </c>
      <c r="W124" s="135">
        <f>'Master Plan 2025'!W96</f>
        <v>600</v>
      </c>
      <c r="X124" s="135">
        <f>'Master Plan 2025'!X96</f>
        <v>300</v>
      </c>
      <c r="Y124" s="135">
        <f>'Master Plan 2025'!Y96</f>
        <v>300</v>
      </c>
      <c r="Z124" s="135">
        <f>'Master Plan 2025'!Z96</f>
        <v>300</v>
      </c>
      <c r="AA124" s="135">
        <f>'Master Plan 2025'!AA96</f>
        <v>300</v>
      </c>
      <c r="AB124" s="135">
        <f>'Master Plan 2025'!AB96</f>
        <v>0</v>
      </c>
      <c r="AC124" s="135">
        <f>'Master Plan 2025'!AC96</f>
        <v>3000</v>
      </c>
      <c r="AD124" s="135">
        <f>'Master Plan 2025'!AD96</f>
        <v>3000</v>
      </c>
      <c r="AE124" s="135">
        <f>'Master Plan 2025'!AE96</f>
        <v>3000</v>
      </c>
      <c r="AF124" s="135">
        <f>'Master Plan 2025'!AF96</f>
        <v>3000</v>
      </c>
      <c r="AG124" s="135">
        <f>'Master Plan 2025'!AG96</f>
        <v>3000</v>
      </c>
      <c r="AH124" s="135">
        <f>'Master Plan 2025'!AH96</f>
        <v>0</v>
      </c>
      <c r="AI124" s="135">
        <f>'Master Plan 2025'!AI96</f>
        <v>6000</v>
      </c>
      <c r="AJ124" s="135">
        <f>'Master Plan 2025'!AJ96</f>
        <v>3000</v>
      </c>
      <c r="AK124" s="135">
        <f>'Master Plan 2025'!AK96</f>
        <v>3000</v>
      </c>
      <c r="AL124" s="135">
        <f>'Master Plan 2025'!AL96</f>
        <v>3000</v>
      </c>
      <c r="AM124" s="135">
        <f>'Master Plan 2025'!AM96</f>
        <v>3000</v>
      </c>
      <c r="AN124" s="135">
        <f>'Master Plan 2025'!AN96</f>
        <v>0</v>
      </c>
      <c r="AO124" s="135">
        <f>'Master Plan 2025'!AO96</f>
        <v>0</v>
      </c>
      <c r="AP124" s="135">
        <f>'Master Plan 2025'!AP96</f>
        <v>0</v>
      </c>
      <c r="AQ124" s="135">
        <f>'Master Plan 2025'!AQ96</f>
        <v>0</v>
      </c>
      <c r="AR124" s="135">
        <f>'Master Plan 2025'!AR96</f>
        <v>0</v>
      </c>
      <c r="AS124" s="135">
        <f>'Master Plan 2025'!AS96</f>
        <v>0</v>
      </c>
      <c r="AT124" s="135">
        <f>'Master Plan 2025'!AT96</f>
        <v>0</v>
      </c>
      <c r="AU124" s="135">
        <f>'Master Plan 2025'!AU96</f>
        <v>0</v>
      </c>
      <c r="AV124" s="135">
        <f>'Master Plan 2025'!AV96</f>
        <v>0</v>
      </c>
      <c r="AW124" s="135">
        <f>'Master Plan 2025'!AW96</f>
        <v>0</v>
      </c>
      <c r="AX124" s="135">
        <f>'Master Plan 2025'!AX96</f>
        <v>0</v>
      </c>
      <c r="AY124" s="135">
        <f>'Master Plan 2025'!AY96</f>
        <v>0</v>
      </c>
    </row>
    <row r="125">
      <c r="B125" s="16"/>
      <c r="C125" s="17"/>
      <c r="D125" s="18" t="str">
        <f>'Master Plan 2025'!D97</f>
        <v>Science &amp; Technology (Fed Meeting NY)</v>
      </c>
      <c r="E125" s="18" t="str">
        <f>'Master Plan 2025'!E97</f>
        <v>Takeover</v>
      </c>
      <c r="F125" s="18" t="str">
        <f>'Master Plan 2025'!F97</f>
        <v>Takeover</v>
      </c>
      <c r="G125" s="18" t="str">
        <f>'Master Plan 2025'!G97</f>
        <v/>
      </c>
      <c r="H125" s="135"/>
      <c r="I125" s="135">
        <f>'Master Plan 2025'!I97</f>
        <v>569.42</v>
      </c>
      <c r="J125" s="135">
        <f>'Master Plan 2025'!J97</f>
        <v>9000</v>
      </c>
      <c r="K125" s="135">
        <f>'Master Plan 2025'!K97</f>
        <v>569.42</v>
      </c>
      <c r="L125" s="135">
        <f>'Master Plan 2025'!L97</f>
        <v>6.3</v>
      </c>
      <c r="M125" s="135">
        <f>'Master Plan 2025'!M97</f>
        <v>0.0007</v>
      </c>
      <c r="N125" s="135">
        <f>'Master Plan 2025'!N97</f>
        <v>0.75</v>
      </c>
      <c r="O125" s="135">
        <f>'Master Plan 2025'!O97</f>
        <v>445000</v>
      </c>
      <c r="P125" s="135">
        <f>'Master Plan 2025'!P97</f>
        <v>0</v>
      </c>
      <c r="Q125" s="135">
        <f>'Master Plan 2025'!Q97</f>
        <v>0</v>
      </c>
      <c r="R125" s="135">
        <f>'Master Plan 2025'!R97</f>
        <v>0</v>
      </c>
      <c r="S125" s="135">
        <f>'Master Plan 2025'!S97</f>
        <v>0</v>
      </c>
      <c r="T125" s="135">
        <f>'Master Plan 2025'!T97</f>
        <v>0</v>
      </c>
      <c r="U125" s="135">
        <f>'Master Plan 2025'!U97</f>
        <v>0</v>
      </c>
      <c r="V125" s="135">
        <f>'Master Plan 2025'!V97</f>
        <v>0</v>
      </c>
      <c r="W125" s="135">
        <f>'Master Plan 2025'!W97</f>
        <v>569.42</v>
      </c>
      <c r="X125" s="135">
        <f>'Master Plan 2025'!X97</f>
        <v>0</v>
      </c>
      <c r="Y125" s="135">
        <f>'Master Plan 2025'!Y97</f>
        <v>0</v>
      </c>
      <c r="Z125" s="135">
        <f>'Master Plan 2025'!Z97</f>
        <v>0</v>
      </c>
      <c r="AA125" s="135">
        <f>'Master Plan 2025'!AA97</f>
        <v>0</v>
      </c>
      <c r="AB125" s="135">
        <f>'Master Plan 2025'!AB97</f>
        <v>0</v>
      </c>
      <c r="AC125" s="135">
        <f>'Master Plan 2025'!AC97</f>
        <v>0</v>
      </c>
      <c r="AD125" s="135">
        <f>'Master Plan 2025'!AD97</f>
        <v>0</v>
      </c>
      <c r="AE125" s="135">
        <f>'Master Plan 2025'!AE97</f>
        <v>0</v>
      </c>
      <c r="AF125" s="135">
        <f>'Master Plan 2025'!AF97</f>
        <v>0</v>
      </c>
      <c r="AG125" s="135">
        <f>'Master Plan 2025'!AG97</f>
        <v>0</v>
      </c>
      <c r="AH125" s="135">
        <f>'Master Plan 2025'!AH97</f>
        <v>0</v>
      </c>
      <c r="AI125" s="135">
        <f>'Master Plan 2025'!AI97</f>
        <v>9000</v>
      </c>
      <c r="AJ125" s="135">
        <f>'Master Plan 2025'!AJ97</f>
        <v>0</v>
      </c>
      <c r="AK125" s="135">
        <f>'Master Plan 2025'!AK97</f>
        <v>0</v>
      </c>
      <c r="AL125" s="135">
        <f>'Master Plan 2025'!AL97</f>
        <v>0</v>
      </c>
      <c r="AM125" s="135">
        <f>'Master Plan 2025'!AM97</f>
        <v>0</v>
      </c>
      <c r="AN125" s="135">
        <f>'Master Plan 2025'!AN97</f>
        <v>0</v>
      </c>
      <c r="AO125" s="135">
        <f>'Master Plan 2025'!AO97</f>
        <v>0</v>
      </c>
      <c r="AP125" s="135">
        <f>'Master Plan 2025'!AP97</f>
        <v>0</v>
      </c>
      <c r="AQ125" s="135">
        <f>'Master Plan 2025'!AQ97</f>
        <v>0</v>
      </c>
      <c r="AR125" s="135">
        <f>'Master Plan 2025'!AR97</f>
        <v>0</v>
      </c>
      <c r="AS125" s="135">
        <f>'Master Plan 2025'!AS97</f>
        <v>0</v>
      </c>
      <c r="AT125" s="135">
        <f>'Master Plan 2025'!AT97</f>
        <v>0</v>
      </c>
      <c r="AU125" s="135">
        <f>'Master Plan 2025'!AU97</f>
        <v>6.3</v>
      </c>
      <c r="AV125" s="135">
        <f>'Master Plan 2025'!AV97</f>
        <v>0</v>
      </c>
      <c r="AW125" s="135">
        <f>'Master Plan 2025'!AW97</f>
        <v>0</v>
      </c>
      <c r="AX125" s="135">
        <f>'Master Plan 2025'!AX97</f>
        <v>0</v>
      </c>
      <c r="AY125" s="135">
        <f>'Master Plan 2025'!AY97</f>
        <v>0</v>
      </c>
    </row>
    <row r="126">
      <c r="B126" s="16"/>
      <c r="C126" s="17"/>
      <c r="D126" s="18" t="str">
        <f>'Master Plan 2025'!D98</f>
        <v>Science &amp; Technology (Climate Week NY)</v>
      </c>
      <c r="E126" s="18" t="str">
        <f>'Master Plan 2025'!E98</f>
        <v>Takeover</v>
      </c>
      <c r="F126" s="18" t="str">
        <f>'Master Plan 2025'!F98</f>
        <v>Takeover</v>
      </c>
      <c r="G126" s="18" t="str">
        <f>'Master Plan 2025'!G98</f>
        <v/>
      </c>
      <c r="H126" s="135"/>
      <c r="I126" s="135">
        <f>'Master Plan 2025'!I98</f>
        <v>569.42</v>
      </c>
      <c r="J126" s="135">
        <f>'Master Plan 2025'!J98</f>
        <v>9000</v>
      </c>
      <c r="K126" s="135">
        <f>'Master Plan 2025'!K98</f>
        <v>569.42</v>
      </c>
      <c r="L126" s="135">
        <f>'Master Plan 2025'!L98</f>
        <v>6.3</v>
      </c>
      <c r="M126" s="135">
        <f>'Master Plan 2025'!M98</f>
        <v>0.0007</v>
      </c>
      <c r="N126" s="135">
        <f>'Master Plan 2025'!N98</f>
        <v>0.75</v>
      </c>
      <c r="O126" s="135">
        <f>'Master Plan 2025'!O98</f>
        <v>445000</v>
      </c>
      <c r="P126" s="135">
        <f>'Master Plan 2025'!P98</f>
        <v>0</v>
      </c>
      <c r="Q126" s="135">
        <f>'Master Plan 2025'!Q98</f>
        <v>0</v>
      </c>
      <c r="R126" s="135">
        <f>'Master Plan 2025'!R98</f>
        <v>0</v>
      </c>
      <c r="S126" s="135">
        <f>'Master Plan 2025'!S98</f>
        <v>0</v>
      </c>
      <c r="T126" s="135">
        <f>'Master Plan 2025'!T98</f>
        <v>0</v>
      </c>
      <c r="U126" s="135">
        <f>'Master Plan 2025'!U98</f>
        <v>0</v>
      </c>
      <c r="V126" s="135">
        <f>'Master Plan 2025'!V98</f>
        <v>0</v>
      </c>
      <c r="W126" s="135">
        <f>'Master Plan 2025'!W98</f>
        <v>569.42</v>
      </c>
      <c r="X126" s="135">
        <f>'Master Plan 2025'!X98</f>
        <v>0</v>
      </c>
      <c r="Y126" s="135">
        <f>'Master Plan 2025'!Y98</f>
        <v>0</v>
      </c>
      <c r="Z126" s="135">
        <f>'Master Plan 2025'!Z98</f>
        <v>0</v>
      </c>
      <c r="AA126" s="135">
        <f>'Master Plan 2025'!AA98</f>
        <v>0</v>
      </c>
      <c r="AB126" s="135">
        <f>'Master Plan 2025'!AB98</f>
        <v>0</v>
      </c>
      <c r="AC126" s="135">
        <f>'Master Plan 2025'!AC98</f>
        <v>0</v>
      </c>
      <c r="AD126" s="135">
        <f>'Master Plan 2025'!AD98</f>
        <v>0</v>
      </c>
      <c r="AE126" s="135">
        <f>'Master Plan 2025'!AE98</f>
        <v>0</v>
      </c>
      <c r="AF126" s="135">
        <f>'Master Plan 2025'!AF98</f>
        <v>0</v>
      </c>
      <c r="AG126" s="135">
        <f>'Master Plan 2025'!AG98</f>
        <v>0</v>
      </c>
      <c r="AH126" s="135">
        <f>'Master Plan 2025'!AH98</f>
        <v>0</v>
      </c>
      <c r="AI126" s="135">
        <f>'Master Plan 2025'!AI98</f>
        <v>9000</v>
      </c>
      <c r="AJ126" s="135">
        <f>'Master Plan 2025'!AJ98</f>
        <v>0</v>
      </c>
      <c r="AK126" s="135">
        <f>'Master Plan 2025'!AK98</f>
        <v>0</v>
      </c>
      <c r="AL126" s="135">
        <f>'Master Plan 2025'!AL98</f>
        <v>0</v>
      </c>
      <c r="AM126" s="135">
        <f>'Master Plan 2025'!AM98</f>
        <v>0</v>
      </c>
      <c r="AN126" s="135">
        <f>'Master Plan 2025'!AN98</f>
        <v>0</v>
      </c>
      <c r="AO126" s="135">
        <f>'Master Plan 2025'!AO98</f>
        <v>0</v>
      </c>
      <c r="AP126" s="135">
        <f>'Master Plan 2025'!AP98</f>
        <v>0</v>
      </c>
      <c r="AQ126" s="135">
        <f>'Master Plan 2025'!AQ98</f>
        <v>0</v>
      </c>
      <c r="AR126" s="135">
        <f>'Master Plan 2025'!AR98</f>
        <v>0</v>
      </c>
      <c r="AS126" s="135">
        <f>'Master Plan 2025'!AS98</f>
        <v>0</v>
      </c>
      <c r="AT126" s="135">
        <f>'Master Plan 2025'!AT98</f>
        <v>0</v>
      </c>
      <c r="AU126" s="135">
        <f>'Master Plan 2025'!AU98</f>
        <v>6.3</v>
      </c>
      <c r="AV126" s="135">
        <f>'Master Plan 2025'!AV98</f>
        <v>0</v>
      </c>
      <c r="AW126" s="135">
        <f>'Master Plan 2025'!AW98</f>
        <v>0</v>
      </c>
      <c r="AX126" s="135">
        <f>'Master Plan 2025'!AX98</f>
        <v>0</v>
      </c>
      <c r="AY126" s="135">
        <f>'Master Plan 2025'!AY98</f>
        <v>0</v>
      </c>
    </row>
    <row r="127">
      <c r="B127" s="16"/>
      <c r="C127" s="17"/>
      <c r="D127" s="18" t="str">
        <f>'Master Plan 2025'!D99</f>
        <v>Science &amp; Technology (COP)</v>
      </c>
      <c r="E127" s="18" t="str">
        <f>'Master Plan 2025'!E99</f>
        <v>Takeover</v>
      </c>
      <c r="F127" s="18" t="str">
        <f>'Master Plan 2025'!F99</f>
        <v>Takeover</v>
      </c>
      <c r="G127" s="18" t="str">
        <f>'Master Plan 2025'!G99</f>
        <v/>
      </c>
      <c r="H127" s="135"/>
      <c r="I127" s="135">
        <f>'Master Plan 2025'!I99</f>
        <v>569.42</v>
      </c>
      <c r="J127" s="135">
        <f>'Master Plan 2025'!J99</f>
        <v>9000</v>
      </c>
      <c r="K127" s="135">
        <f>'Master Plan 2025'!K99</f>
        <v>569.42</v>
      </c>
      <c r="L127" s="135">
        <f>'Master Plan 2025'!L99</f>
        <v>6.3</v>
      </c>
      <c r="M127" s="135">
        <f>'Master Plan 2025'!M99</f>
        <v>0.0007</v>
      </c>
      <c r="N127" s="135">
        <f>'Master Plan 2025'!N99</f>
        <v>0.75</v>
      </c>
      <c r="O127" s="135">
        <f>'Master Plan 2025'!O99</f>
        <v>445000</v>
      </c>
      <c r="P127" s="135">
        <f>'Master Plan 2025'!P99</f>
        <v>0</v>
      </c>
      <c r="Q127" s="135">
        <f>'Master Plan 2025'!Q99</f>
        <v>0</v>
      </c>
      <c r="R127" s="135">
        <f>'Master Plan 2025'!R99</f>
        <v>0</v>
      </c>
      <c r="S127" s="135">
        <f>'Master Plan 2025'!S99</f>
        <v>0</v>
      </c>
      <c r="T127" s="135">
        <f>'Master Plan 2025'!T99</f>
        <v>0</v>
      </c>
      <c r="U127" s="135">
        <f>'Master Plan 2025'!U99</f>
        <v>0</v>
      </c>
      <c r="V127" s="135">
        <f>'Master Plan 2025'!V99</f>
        <v>0</v>
      </c>
      <c r="W127" s="135">
        <f>'Master Plan 2025'!W99</f>
        <v>0</v>
      </c>
      <c r="X127" s="135">
        <f>'Master Plan 2025'!X99</f>
        <v>0</v>
      </c>
      <c r="Y127" s="135">
        <f>'Master Plan 2025'!Y99</f>
        <v>569.42</v>
      </c>
      <c r="Z127" s="135">
        <f>'Master Plan 2025'!Z99</f>
        <v>0</v>
      </c>
      <c r="AA127" s="135">
        <f>'Master Plan 2025'!AA99</f>
        <v>0</v>
      </c>
      <c r="AB127" s="135">
        <f>'Master Plan 2025'!AB99</f>
        <v>0</v>
      </c>
      <c r="AC127" s="135">
        <f>'Master Plan 2025'!AC99</f>
        <v>0</v>
      </c>
      <c r="AD127" s="135">
        <f>'Master Plan 2025'!AD99</f>
        <v>0</v>
      </c>
      <c r="AE127" s="135">
        <f>'Master Plan 2025'!AE99</f>
        <v>0</v>
      </c>
      <c r="AF127" s="135">
        <f>'Master Plan 2025'!AF99</f>
        <v>0</v>
      </c>
      <c r="AG127" s="135">
        <f>'Master Plan 2025'!AG99</f>
        <v>0</v>
      </c>
      <c r="AH127" s="135">
        <f>'Master Plan 2025'!AH99</f>
        <v>0</v>
      </c>
      <c r="AI127" s="135">
        <f>'Master Plan 2025'!AI99</f>
        <v>0</v>
      </c>
      <c r="AJ127" s="135">
        <f>'Master Plan 2025'!AJ99</f>
        <v>0</v>
      </c>
      <c r="AK127" s="135">
        <f>'Master Plan 2025'!AK99</f>
        <v>9000</v>
      </c>
      <c r="AL127" s="135">
        <f>'Master Plan 2025'!AL99</f>
        <v>0</v>
      </c>
      <c r="AM127" s="135">
        <f>'Master Plan 2025'!AM99</f>
        <v>0</v>
      </c>
      <c r="AN127" s="135">
        <f>'Master Plan 2025'!AN99</f>
        <v>0</v>
      </c>
      <c r="AO127" s="135">
        <f>'Master Plan 2025'!AO99</f>
        <v>0</v>
      </c>
      <c r="AP127" s="135">
        <f>'Master Plan 2025'!AP99</f>
        <v>0</v>
      </c>
      <c r="AQ127" s="135">
        <f>'Master Plan 2025'!AQ99</f>
        <v>0</v>
      </c>
      <c r="AR127" s="135">
        <f>'Master Plan 2025'!AR99</f>
        <v>0</v>
      </c>
      <c r="AS127" s="135">
        <f>'Master Plan 2025'!AS99</f>
        <v>0</v>
      </c>
      <c r="AT127" s="135">
        <f>'Master Plan 2025'!AT99</f>
        <v>0</v>
      </c>
      <c r="AU127" s="135">
        <f>'Master Plan 2025'!AU99</f>
        <v>0</v>
      </c>
      <c r="AV127" s="135">
        <f>'Master Plan 2025'!AV99</f>
        <v>0</v>
      </c>
      <c r="AW127" s="135">
        <f>'Master Plan 2025'!AW99</f>
        <v>6.3</v>
      </c>
      <c r="AX127" s="135">
        <f>'Master Plan 2025'!AX99</f>
        <v>0</v>
      </c>
      <c r="AY127" s="135">
        <f>'Master Plan 2025'!AY99</f>
        <v>0</v>
      </c>
    </row>
    <row r="128">
      <c r="B128" s="16"/>
      <c r="C128" s="17"/>
      <c r="D128" s="18" t="str">
        <f>'Master Plan 2025'!D100</f>
        <v>Business &amp; Finance (Davos)</v>
      </c>
      <c r="E128" s="18" t="str">
        <f>'Master Plan 2025'!E100</f>
        <v>Takeover</v>
      </c>
      <c r="F128" s="18" t="str">
        <f>'Master Plan 2025'!F100</f>
        <v>Takeover</v>
      </c>
      <c r="G128" s="18" t="str">
        <f>'Master Plan 2025'!G100</f>
        <v/>
      </c>
      <c r="H128" s="135"/>
      <c r="I128" s="135">
        <f>'Master Plan 2025'!I100</f>
        <v>2937.5</v>
      </c>
      <c r="J128" s="135">
        <f>'Master Plan 2025'!J100</f>
        <v>47000</v>
      </c>
      <c r="K128" s="135">
        <f>'Master Plan 2025'!K100</f>
        <v>2937.5</v>
      </c>
      <c r="L128" s="135">
        <f>'Master Plan 2025'!L100</f>
        <v>32.9</v>
      </c>
      <c r="M128" s="135">
        <f>'Master Plan 2025'!M100</f>
        <v>0.0007</v>
      </c>
      <c r="N128" s="135">
        <f>'Master Plan 2025'!N100</f>
        <v>0.75</v>
      </c>
      <c r="O128" s="135">
        <f>'Master Plan 2025'!O100</f>
        <v>445000</v>
      </c>
      <c r="P128" s="135">
        <f>'Master Plan 2025'!P100</f>
        <v>0</v>
      </c>
      <c r="Q128" s="135">
        <f>'Master Plan 2025'!Q100</f>
        <v>0</v>
      </c>
      <c r="R128" s="135">
        <f>'Master Plan 2025'!R100</f>
        <v>0</v>
      </c>
      <c r="S128" s="135">
        <f>'Master Plan 2025'!S100</f>
        <v>0</v>
      </c>
      <c r="T128" s="135">
        <f>'Master Plan 2025'!T100</f>
        <v>0</v>
      </c>
      <c r="U128" s="135">
        <f>'Master Plan 2025'!U100</f>
        <v>0</v>
      </c>
      <c r="V128" s="135">
        <f>'Master Plan 2025'!V100</f>
        <v>0</v>
      </c>
      <c r="W128" s="135">
        <f>'Master Plan 2025'!W100</f>
        <v>0</v>
      </c>
      <c r="X128" s="135">
        <f>'Master Plan 2025'!X100</f>
        <v>0</v>
      </c>
      <c r="Y128" s="135">
        <f>'Master Plan 2025'!Y100</f>
        <v>0</v>
      </c>
      <c r="Z128" s="135">
        <f>'Master Plan 2025'!Z100</f>
        <v>0</v>
      </c>
      <c r="AA128" s="135">
        <f>'Master Plan 2025'!AA100</f>
        <v>2937.5</v>
      </c>
      <c r="AB128" s="135">
        <f>'Master Plan 2025'!AB100</f>
        <v>0</v>
      </c>
      <c r="AC128" s="135">
        <f>'Master Plan 2025'!AC100</f>
        <v>0</v>
      </c>
      <c r="AD128" s="135">
        <f>'Master Plan 2025'!AD100</f>
        <v>0</v>
      </c>
      <c r="AE128" s="135">
        <f>'Master Plan 2025'!AE100</f>
        <v>0</v>
      </c>
      <c r="AF128" s="135">
        <f>'Master Plan 2025'!AF100</f>
        <v>0</v>
      </c>
      <c r="AG128" s="135">
        <f>'Master Plan 2025'!AG100</f>
        <v>0</v>
      </c>
      <c r="AH128" s="135">
        <f>'Master Plan 2025'!AH100</f>
        <v>0</v>
      </c>
      <c r="AI128" s="135">
        <f>'Master Plan 2025'!AI100</f>
        <v>0</v>
      </c>
      <c r="AJ128" s="135">
        <f>'Master Plan 2025'!AJ100</f>
        <v>0</v>
      </c>
      <c r="AK128" s="135">
        <f>'Master Plan 2025'!AK100</f>
        <v>0</v>
      </c>
      <c r="AL128" s="135">
        <f>'Master Plan 2025'!AL100</f>
        <v>0</v>
      </c>
      <c r="AM128" s="135">
        <f>'Master Plan 2025'!AM100</f>
        <v>47000</v>
      </c>
      <c r="AN128" s="135">
        <f>'Master Plan 2025'!AN100</f>
        <v>0</v>
      </c>
      <c r="AO128" s="135">
        <f>'Master Plan 2025'!AO100</f>
        <v>0</v>
      </c>
      <c r="AP128" s="135">
        <f>'Master Plan 2025'!AP100</f>
        <v>0</v>
      </c>
      <c r="AQ128" s="135">
        <f>'Master Plan 2025'!AQ100</f>
        <v>0</v>
      </c>
      <c r="AR128" s="135">
        <f>'Master Plan 2025'!AR100</f>
        <v>0</v>
      </c>
      <c r="AS128" s="135">
        <f>'Master Plan 2025'!AS100</f>
        <v>0</v>
      </c>
      <c r="AT128" s="135">
        <f>'Master Plan 2025'!AT100</f>
        <v>0</v>
      </c>
      <c r="AU128" s="135">
        <f>'Master Plan 2025'!AU100</f>
        <v>0</v>
      </c>
      <c r="AV128" s="135">
        <f>'Master Plan 2025'!AV100</f>
        <v>0</v>
      </c>
      <c r="AW128" s="135">
        <f>'Master Plan 2025'!AW100</f>
        <v>0</v>
      </c>
      <c r="AX128" s="135">
        <f>'Master Plan 2025'!AX100</f>
        <v>0</v>
      </c>
      <c r="AY128" s="135">
        <f>'Master Plan 2025'!AY100</f>
        <v>32.9</v>
      </c>
    </row>
    <row r="129">
      <c r="B129" s="16"/>
      <c r="C129" s="17"/>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row>
    <row r="130">
      <c r="A130" s="139"/>
      <c r="B130" s="13" t="s">
        <v>4</v>
      </c>
      <c r="C130" s="13" t="s">
        <v>5</v>
      </c>
      <c r="D130" s="13" t="s">
        <v>6</v>
      </c>
      <c r="E130" s="13" t="s">
        <v>291</v>
      </c>
      <c r="F130" s="13" t="s">
        <v>8</v>
      </c>
      <c r="G130" s="13" t="s">
        <v>292</v>
      </c>
      <c r="H130" s="140"/>
      <c r="I130" s="140" t="s">
        <v>1</v>
      </c>
      <c r="J130" s="140" t="s">
        <v>12</v>
      </c>
      <c r="K130" s="140" t="s">
        <v>293</v>
      </c>
      <c r="L130" s="140" t="s">
        <v>3</v>
      </c>
      <c r="M130" s="140" t="s">
        <v>14</v>
      </c>
      <c r="N130" s="140" t="s">
        <v>15</v>
      </c>
      <c r="O130" s="140" t="s">
        <v>294</v>
      </c>
      <c r="P130" s="140" t="s">
        <v>295</v>
      </c>
      <c r="Q130" s="140" t="s">
        <v>296</v>
      </c>
      <c r="R130" s="140" t="s">
        <v>297</v>
      </c>
      <c r="S130" s="140" t="s">
        <v>298</v>
      </c>
      <c r="T130" s="140" t="s">
        <v>299</v>
      </c>
      <c r="U130" s="140" t="s">
        <v>300</v>
      </c>
      <c r="V130" s="140" t="s">
        <v>301</v>
      </c>
      <c r="W130" s="140" t="s">
        <v>302</v>
      </c>
      <c r="X130" s="140" t="s">
        <v>303</v>
      </c>
      <c r="Y130" s="140" t="s">
        <v>304</v>
      </c>
      <c r="Z130" s="140" t="s">
        <v>305</v>
      </c>
      <c r="AA130" s="140" t="s">
        <v>306</v>
      </c>
      <c r="AB130" s="140" t="s">
        <v>307</v>
      </c>
      <c r="AC130" s="140" t="s">
        <v>308</v>
      </c>
      <c r="AD130" s="140" t="s">
        <v>309</v>
      </c>
      <c r="AE130" s="140" t="s">
        <v>310</v>
      </c>
      <c r="AF130" s="140" t="s">
        <v>311</v>
      </c>
      <c r="AG130" s="140" t="s">
        <v>312</v>
      </c>
      <c r="AH130" s="140" t="s">
        <v>313</v>
      </c>
      <c r="AI130" s="140" t="s">
        <v>314</v>
      </c>
      <c r="AJ130" s="140" t="s">
        <v>315</v>
      </c>
      <c r="AK130" s="140" t="s">
        <v>316</v>
      </c>
      <c r="AL130" s="140" t="s">
        <v>317</v>
      </c>
      <c r="AM130" s="140" t="s">
        <v>318</v>
      </c>
      <c r="AN130" s="140" t="s">
        <v>319</v>
      </c>
      <c r="AO130" s="140" t="s">
        <v>320</v>
      </c>
      <c r="AP130" s="140" t="s">
        <v>321</v>
      </c>
      <c r="AQ130" s="140" t="s">
        <v>322</v>
      </c>
      <c r="AR130" s="140" t="s">
        <v>323</v>
      </c>
      <c r="AS130" s="140" t="s">
        <v>324</v>
      </c>
      <c r="AT130" s="140" t="s">
        <v>325</v>
      </c>
      <c r="AU130" s="140" t="s">
        <v>326</v>
      </c>
      <c r="AV130" s="140" t="s">
        <v>327</v>
      </c>
      <c r="AW130" s="140" t="s">
        <v>328</v>
      </c>
      <c r="AX130" s="140" t="s">
        <v>329</v>
      </c>
      <c r="AY130" s="140" t="s">
        <v>330</v>
      </c>
    </row>
    <row r="131">
      <c r="B131" s="16"/>
      <c r="C131" s="50" t="str">
        <f>'Master Plan 2025'!C102</f>
        <v>Added0Value</v>
      </c>
      <c r="D131" s="18" t="str">
        <f>'Master Plan 2025'!D102</f>
        <v>Interscroller Creative Build</v>
      </c>
      <c r="E131" s="18" t="str">
        <f>'Master Plan 2025'!E102</f>
        <v/>
      </c>
      <c r="F131" s="18" t="str">
        <f>'Master Plan 2025'!F102</f>
        <v>Interscroller Production builld</v>
      </c>
      <c r="G131" s="18" t="str">
        <f>'Master Plan 2025'!G102</f>
        <v>na</v>
      </c>
      <c r="H131" s="18" t="str">
        <f>'Master Plan 2025'!H102</f>
        <v/>
      </c>
      <c r="I131" s="135">
        <f>'Master Plan 2025'!I102</f>
        <v>30000</v>
      </c>
      <c r="J131" s="135">
        <f>'Master Plan 2025'!J102</f>
        <v>0</v>
      </c>
      <c r="K131" s="135">
        <f>'Master Plan 2025'!K102</f>
        <v>2500</v>
      </c>
      <c r="L131" s="135">
        <f>'Master Plan 2025'!L102</f>
        <v>0</v>
      </c>
      <c r="M131" s="135">
        <f>'Master Plan 2025'!M102</f>
        <v>0</v>
      </c>
      <c r="N131" s="135">
        <f>'Master Plan 2025'!N102</f>
        <v>0</v>
      </c>
      <c r="O131" s="135">
        <f>'Master Plan 2025'!O102</f>
        <v>0</v>
      </c>
      <c r="P131" s="135">
        <f>'Master Plan 2025'!P102</f>
        <v>0</v>
      </c>
      <c r="Q131" s="135">
        <f>'Master Plan 2025'!Q102</f>
        <v>0</v>
      </c>
      <c r="R131" s="135">
        <f>'Master Plan 2025'!R102</f>
        <v>0</v>
      </c>
      <c r="S131" s="135">
        <f>'Master Plan 2025'!S102</f>
        <v>0</v>
      </c>
      <c r="T131" s="135">
        <f>'Master Plan 2025'!T102</f>
        <v>0</v>
      </c>
      <c r="U131" s="135">
        <f>'Master Plan 2025'!U102</f>
        <v>0</v>
      </c>
      <c r="V131" s="135">
        <f>'Master Plan 2025'!V102</f>
        <v>0</v>
      </c>
      <c r="W131" s="135">
        <f>'Master Plan 2025'!W102</f>
        <v>0</v>
      </c>
      <c r="X131" s="135">
        <f>'Master Plan 2025'!X102</f>
        <v>0</v>
      </c>
      <c r="Y131" s="135">
        <f>'Master Plan 2025'!Y102</f>
        <v>0</v>
      </c>
      <c r="Z131" s="135">
        <f>'Master Plan 2025'!Z102</f>
        <v>0</v>
      </c>
      <c r="AA131" s="135">
        <f>'Master Plan 2025'!AA102</f>
        <v>0</v>
      </c>
      <c r="AB131" s="135">
        <f>'Master Plan 2025'!AB102</f>
        <v>0</v>
      </c>
      <c r="AC131" s="135">
        <f>'Master Plan 2025'!AC102</f>
        <v>0</v>
      </c>
      <c r="AD131" s="135">
        <f>'Master Plan 2025'!AD102</f>
        <v>0</v>
      </c>
      <c r="AE131" s="135">
        <f>'Master Plan 2025'!AE102</f>
        <v>0</v>
      </c>
      <c r="AF131" s="135">
        <f>'Master Plan 2025'!AF102</f>
        <v>0</v>
      </c>
      <c r="AG131" s="135">
        <f>'Master Plan 2025'!AG102</f>
        <v>0</v>
      </c>
      <c r="AH131" s="135">
        <f>'Master Plan 2025'!AH102</f>
        <v>0</v>
      </c>
      <c r="AI131" s="135">
        <f>'Master Plan 2025'!AI102</f>
        <v>0</v>
      </c>
      <c r="AJ131" s="135">
        <f>'Master Plan 2025'!AJ102</f>
        <v>0</v>
      </c>
      <c r="AK131" s="135">
        <f>'Master Plan 2025'!AK102</f>
        <v>0</v>
      </c>
      <c r="AL131" s="135">
        <f>'Master Plan 2025'!AL102</f>
        <v>0</v>
      </c>
      <c r="AM131" s="135">
        <f>'Master Plan 2025'!AM102</f>
        <v>0</v>
      </c>
      <c r="AN131" s="135">
        <f>'Master Plan 2025'!AN102</f>
        <v>0</v>
      </c>
      <c r="AO131" s="135">
        <f>'Master Plan 2025'!AO102</f>
        <v>0</v>
      </c>
      <c r="AP131" s="135">
        <f>'Master Plan 2025'!AP102</f>
        <v>0</v>
      </c>
      <c r="AQ131" s="135">
        <f>'Master Plan 2025'!AQ102</f>
        <v>0</v>
      </c>
      <c r="AR131" s="135">
        <f>'Master Plan 2025'!AR102</f>
        <v>0</v>
      </c>
      <c r="AS131" s="135">
        <f>'Master Plan 2025'!AS102</f>
        <v>0</v>
      </c>
      <c r="AT131" s="135">
        <f>'Master Plan 2025'!AT102</f>
        <v>0</v>
      </c>
      <c r="AU131" s="135">
        <f>'Master Plan 2025'!AU102</f>
        <v>0</v>
      </c>
      <c r="AV131" s="135">
        <f>'Master Plan 2025'!AV102</f>
        <v>0</v>
      </c>
      <c r="AW131" s="135">
        <f>'Master Plan 2025'!AW102</f>
        <v>0</v>
      </c>
      <c r="AX131" s="135">
        <f>'Master Plan 2025'!AX102</f>
        <v>0</v>
      </c>
      <c r="AY131" s="135">
        <f>'Master Plan 2025'!AY102</f>
        <v>0</v>
      </c>
    </row>
    <row r="132">
      <c r="B132" s="16"/>
      <c r="C132" s="50" t="str">
        <f>'Master Plan 2025'!C103</f>
        <v>Added0Value</v>
      </c>
      <c r="D132" s="18" t="str">
        <f>'Master Plan 2025'!D103</f>
        <v>Responsive Billboard</v>
      </c>
      <c r="E132" s="18" t="str">
        <f>'Master Plan 2025'!E103</f>
        <v/>
      </c>
      <c r="F132" s="18" t="str">
        <f>'Master Plan 2025'!F103</f>
        <v>Responsive Billboard Production Build</v>
      </c>
      <c r="G132" s="18" t="str">
        <f>'Master Plan 2025'!G103</f>
        <v>na</v>
      </c>
      <c r="H132" s="20" t="str">
        <f>'Master Plan 2025'!H103</f>
        <v/>
      </c>
      <c r="I132" s="135">
        <f>'Master Plan 2025'!I103</f>
        <v>30000</v>
      </c>
      <c r="J132" s="135">
        <f>'Master Plan 2025'!J103</f>
        <v>0</v>
      </c>
      <c r="K132" s="135">
        <f>'Master Plan 2025'!K103</f>
        <v>2500</v>
      </c>
      <c r="L132" s="135">
        <f>'Master Plan 2025'!L103</f>
        <v>0</v>
      </c>
      <c r="M132" s="135">
        <f>'Master Plan 2025'!M103</f>
        <v>0</v>
      </c>
      <c r="N132" s="135">
        <f>'Master Plan 2025'!N103</f>
        <v>0</v>
      </c>
      <c r="O132" s="135">
        <f>'Master Plan 2025'!O103</f>
        <v>17930</v>
      </c>
      <c r="P132" s="135">
        <f>'Master Plan 2025'!P103</f>
        <v>30000</v>
      </c>
      <c r="Q132" s="135">
        <f>'Master Plan 2025'!Q103</f>
        <v>0</v>
      </c>
      <c r="R132" s="135">
        <f>'Master Plan 2025'!R103</f>
        <v>0</v>
      </c>
      <c r="S132" s="135">
        <f>'Master Plan 2025'!S103</f>
        <v>0</v>
      </c>
      <c r="T132" s="135">
        <f>'Master Plan 2025'!T103</f>
        <v>0</v>
      </c>
      <c r="U132" s="135">
        <f>'Master Plan 2025'!U103</f>
        <v>0</v>
      </c>
      <c r="V132" s="135">
        <f>'Master Plan 2025'!V103</f>
        <v>0</v>
      </c>
      <c r="W132" s="135">
        <f>'Master Plan 2025'!W103</f>
        <v>0</v>
      </c>
      <c r="X132" s="135">
        <f>'Master Plan 2025'!X103</f>
        <v>0</v>
      </c>
      <c r="Y132" s="135">
        <f>'Master Plan 2025'!Y103</f>
        <v>0</v>
      </c>
      <c r="Z132" s="135">
        <f>'Master Plan 2025'!Z103</f>
        <v>0</v>
      </c>
      <c r="AA132" s="135">
        <f>'Master Plan 2025'!AA103</f>
        <v>0</v>
      </c>
      <c r="AB132" s="135">
        <f>'Master Plan 2025'!AB103</f>
        <v>0</v>
      </c>
      <c r="AC132" s="135">
        <f>'Master Plan 2025'!AC103</f>
        <v>0</v>
      </c>
      <c r="AD132" s="135">
        <f>'Master Plan 2025'!AD103</f>
        <v>0</v>
      </c>
      <c r="AE132" s="135">
        <f>'Master Plan 2025'!AE103</f>
        <v>0</v>
      </c>
      <c r="AF132" s="135">
        <f>'Master Plan 2025'!AF103</f>
        <v>0</v>
      </c>
      <c r="AG132" s="135">
        <f>'Master Plan 2025'!AG103</f>
        <v>0</v>
      </c>
      <c r="AH132" s="135">
        <f>'Master Plan 2025'!AH103</f>
        <v>0</v>
      </c>
      <c r="AI132" s="135">
        <f>'Master Plan 2025'!AI103</f>
        <v>0</v>
      </c>
      <c r="AJ132" s="135">
        <f>'Master Plan 2025'!AJ103</f>
        <v>0</v>
      </c>
      <c r="AK132" s="135">
        <f>'Master Plan 2025'!AK103</f>
        <v>0</v>
      </c>
      <c r="AL132" s="135">
        <f>'Master Plan 2025'!AL103</f>
        <v>0</v>
      </c>
      <c r="AM132" s="135">
        <f>'Master Plan 2025'!AM103</f>
        <v>0</v>
      </c>
      <c r="AN132" s="135">
        <f>'Master Plan 2025'!AN103</f>
        <v>0</v>
      </c>
      <c r="AO132" s="135">
        <f>'Master Plan 2025'!AO103</f>
        <v>0</v>
      </c>
      <c r="AP132" s="135">
        <f>'Master Plan 2025'!AP103</f>
        <v>0</v>
      </c>
      <c r="AQ132" s="135">
        <f>'Master Plan 2025'!AQ103</f>
        <v>0</v>
      </c>
      <c r="AR132" s="135">
        <f>'Master Plan 2025'!AR103</f>
        <v>0</v>
      </c>
      <c r="AS132" s="135">
        <f>'Master Plan 2025'!AS103</f>
        <v>0</v>
      </c>
      <c r="AT132" s="135">
        <f>'Master Plan 2025'!AT103</f>
        <v>0</v>
      </c>
      <c r="AU132" s="135">
        <f>'Master Plan 2025'!AU103</f>
        <v>0</v>
      </c>
      <c r="AV132" s="135">
        <f>'Master Plan 2025'!AV103</f>
        <v>0</v>
      </c>
      <c r="AW132" s="135">
        <f>'Master Plan 2025'!AW103</f>
        <v>0</v>
      </c>
      <c r="AX132" s="135">
        <f>'Master Plan 2025'!AX103</f>
        <v>0</v>
      </c>
      <c r="AY132" s="135">
        <f>'Master Plan 2025'!AY103</f>
        <v>0</v>
      </c>
    </row>
    <row r="133">
      <c r="B133" s="16"/>
      <c r="C133" s="50" t="str">
        <f>'Master Plan 2025'!C104</f>
        <v>Added0Value</v>
      </c>
      <c r="D133" s="18" t="str">
        <f>'Master Plan 2025'!D104</f>
        <v>Home Page Takeover</v>
      </c>
      <c r="E133" s="18" t="str">
        <f>'Master Plan 2025'!E104</f>
        <v>Takeover</v>
      </c>
      <c r="F133" s="18" t="str">
        <f>'Master Plan 2025'!F104</f>
        <v>970x250 &amp; 300x250(Home Page takeover)</v>
      </c>
      <c r="G133" s="18" t="str">
        <f>'Master Plan 2025'!G104</f>
        <v>na</v>
      </c>
      <c r="H133" s="20" t="str">
        <f>'Master Plan 2025'!H104</f>
        <v/>
      </c>
      <c r="I133" s="135">
        <f>'Master Plan 2025'!I104</f>
        <v>40000</v>
      </c>
      <c r="J133" s="135">
        <f>'Master Plan 2025'!J104</f>
        <v>0</v>
      </c>
      <c r="K133" s="135">
        <f>'Master Plan 2025'!K104</f>
        <v>20000</v>
      </c>
      <c r="L133" s="135">
        <f>'Master Plan 2025'!L104</f>
        <v>0</v>
      </c>
      <c r="M133" s="135">
        <f>'Master Plan 2025'!M104</f>
        <v>0</v>
      </c>
      <c r="N133" s="135">
        <f>'Master Plan 2025'!N104</f>
        <v>0</v>
      </c>
      <c r="O133" s="135">
        <f>'Master Plan 2025'!O104</f>
        <v>0</v>
      </c>
      <c r="P133" s="135">
        <f>'Master Plan 2025'!P104</f>
        <v>0</v>
      </c>
      <c r="Q133" s="135">
        <f>'Master Plan 2025'!Q104</f>
        <v>0</v>
      </c>
      <c r="R133" s="135">
        <f>'Master Plan 2025'!R104</f>
        <v>0</v>
      </c>
      <c r="S133" s="135">
        <f>'Master Plan 2025'!S104</f>
        <v>0</v>
      </c>
      <c r="T133" s="135">
        <f>'Master Plan 2025'!T104</f>
        <v>0</v>
      </c>
      <c r="U133" s="135">
        <f>'Master Plan 2025'!U104</f>
        <v>0</v>
      </c>
      <c r="V133" s="135">
        <f>'Master Plan 2025'!V104</f>
        <v>0</v>
      </c>
      <c r="W133" s="135">
        <f>'Master Plan 2025'!W104</f>
        <v>0</v>
      </c>
      <c r="X133" s="135">
        <f>'Master Plan 2025'!X104</f>
        <v>0</v>
      </c>
      <c r="Y133" s="135">
        <f>'Master Plan 2025'!Y104</f>
        <v>0</v>
      </c>
      <c r="Z133" s="135">
        <f>'Master Plan 2025'!Z104</f>
        <v>0</v>
      </c>
      <c r="AA133" s="135">
        <f>'Master Plan 2025'!AA104</f>
        <v>0</v>
      </c>
      <c r="AB133" s="135">
        <f>'Master Plan 2025'!AB104</f>
        <v>0</v>
      </c>
      <c r="AC133" s="135">
        <f>'Master Plan 2025'!AC104</f>
        <v>0</v>
      </c>
      <c r="AD133" s="135">
        <f>'Master Plan 2025'!AD104</f>
        <v>0</v>
      </c>
      <c r="AE133" s="135">
        <f>'Master Plan 2025'!AE104</f>
        <v>0</v>
      </c>
      <c r="AF133" s="135">
        <f>'Master Plan 2025'!AF104</f>
        <v>0</v>
      </c>
      <c r="AG133" s="135">
        <f>'Master Plan 2025'!AG104</f>
        <v>0</v>
      </c>
      <c r="AH133" s="135">
        <f>'Master Plan 2025'!AH104</f>
        <v>0</v>
      </c>
      <c r="AI133" s="135">
        <f>'Master Plan 2025'!AI104</f>
        <v>0</v>
      </c>
      <c r="AJ133" s="135">
        <f>'Master Plan 2025'!AJ104</f>
        <v>0</v>
      </c>
      <c r="AK133" s="135">
        <f>'Master Plan 2025'!AK104</f>
        <v>0</v>
      </c>
      <c r="AL133" s="135">
        <f>'Master Plan 2025'!AL104</f>
        <v>0</v>
      </c>
      <c r="AM133" s="135">
        <f>'Master Plan 2025'!AM104</f>
        <v>0</v>
      </c>
      <c r="AN133" s="135">
        <f>'Master Plan 2025'!AN104</f>
        <v>0</v>
      </c>
      <c r="AO133" s="135">
        <f>'Master Plan 2025'!AO104</f>
        <v>0</v>
      </c>
      <c r="AP133" s="135">
        <f>'Master Plan 2025'!AP104</f>
        <v>0</v>
      </c>
      <c r="AQ133" s="135">
        <f>'Master Plan 2025'!AQ104</f>
        <v>0</v>
      </c>
      <c r="AR133" s="135">
        <f>'Master Plan 2025'!AR104</f>
        <v>0</v>
      </c>
      <c r="AS133" s="135">
        <f>'Master Plan 2025'!AS104</f>
        <v>0</v>
      </c>
      <c r="AT133" s="135">
        <f>'Master Plan 2025'!AT104</f>
        <v>0</v>
      </c>
      <c r="AU133" s="135">
        <f>'Master Plan 2025'!AU104</f>
        <v>0</v>
      </c>
      <c r="AV133" s="135">
        <f>'Master Plan 2025'!AV104</f>
        <v>0</v>
      </c>
      <c r="AW133" s="135">
        <f>'Master Plan 2025'!AW104</f>
        <v>0</v>
      </c>
      <c r="AX133" s="135">
        <f>'Master Plan 2025'!AX104</f>
        <v>0</v>
      </c>
      <c r="AY133" s="135">
        <f>'Master Plan 2025'!AY104</f>
        <v>0</v>
      </c>
    </row>
    <row r="134">
      <c r="B134" s="16"/>
      <c r="C134" s="50" t="str">
        <f>'Master Plan 2025'!C105</f>
        <v>Added0Value</v>
      </c>
      <c r="D134" s="18" t="str">
        <f>'Master Plan 2025'!D105</f>
        <v>Home Page Takeover</v>
      </c>
      <c r="E134" s="18" t="str">
        <f>'Master Plan 2025'!E105</f>
        <v>Takeover</v>
      </c>
      <c r="F134" s="18" t="str">
        <f>'Master Plan 2025'!F105</f>
        <v>970x250 &amp; 300x250(Home Page takeover)</v>
      </c>
      <c r="G134" s="18" t="str">
        <f>'Master Plan 2025'!G105</f>
        <v>na</v>
      </c>
      <c r="H134" s="20" t="str">
        <f>'Master Plan 2025'!H105</f>
        <v/>
      </c>
      <c r="I134" s="135">
        <f>'Master Plan 2025'!I105</f>
        <v>40000</v>
      </c>
      <c r="J134" s="135">
        <f>'Master Plan 2025'!J105</f>
        <v>0</v>
      </c>
      <c r="K134" s="135">
        <f>'Master Plan 2025'!K105</f>
        <v>20000</v>
      </c>
      <c r="L134" s="135">
        <f>'Master Plan 2025'!L105</f>
        <v>0</v>
      </c>
      <c r="M134" s="135">
        <f>'Master Plan 2025'!M105</f>
        <v>0</v>
      </c>
      <c r="N134" s="135">
        <f>'Master Plan 2025'!N105</f>
        <v>0</v>
      </c>
      <c r="O134" s="135">
        <f>'Master Plan 2025'!O105</f>
        <v>0</v>
      </c>
      <c r="P134" s="135">
        <f>'Master Plan 2025'!P105</f>
        <v>0</v>
      </c>
      <c r="Q134" s="135">
        <f>'Master Plan 2025'!Q105</f>
        <v>0</v>
      </c>
      <c r="R134" s="135">
        <f>'Master Plan 2025'!R105</f>
        <v>0</v>
      </c>
      <c r="S134" s="135">
        <f>'Master Plan 2025'!S105</f>
        <v>0</v>
      </c>
      <c r="T134" s="135">
        <f>'Master Plan 2025'!T105</f>
        <v>0</v>
      </c>
      <c r="U134" s="135">
        <f>'Master Plan 2025'!U105</f>
        <v>0</v>
      </c>
      <c r="V134" s="135">
        <f>'Master Plan 2025'!V105</f>
        <v>0</v>
      </c>
      <c r="W134" s="135">
        <f>'Master Plan 2025'!W105</f>
        <v>0</v>
      </c>
      <c r="X134" s="135">
        <f>'Master Plan 2025'!X105</f>
        <v>0</v>
      </c>
      <c r="Y134" s="135">
        <f>'Master Plan 2025'!Y105</f>
        <v>0</v>
      </c>
      <c r="Z134" s="135">
        <f>'Master Plan 2025'!Z105</f>
        <v>0</v>
      </c>
      <c r="AA134" s="135">
        <f>'Master Plan 2025'!AA105</f>
        <v>0</v>
      </c>
      <c r="AB134" s="135">
        <f>'Master Plan 2025'!AB105</f>
        <v>0</v>
      </c>
      <c r="AC134" s="135">
        <f>'Master Plan 2025'!AC105</f>
        <v>0</v>
      </c>
      <c r="AD134" s="135">
        <f>'Master Plan 2025'!AD105</f>
        <v>0</v>
      </c>
      <c r="AE134" s="135">
        <f>'Master Plan 2025'!AE105</f>
        <v>0</v>
      </c>
      <c r="AF134" s="135">
        <f>'Master Plan 2025'!AF105</f>
        <v>0</v>
      </c>
      <c r="AG134" s="135">
        <f>'Master Plan 2025'!AG105</f>
        <v>0</v>
      </c>
      <c r="AH134" s="135">
        <f>'Master Plan 2025'!AH105</f>
        <v>0</v>
      </c>
      <c r="AI134" s="135">
        <f>'Master Plan 2025'!AI105</f>
        <v>0</v>
      </c>
      <c r="AJ134" s="135">
        <f>'Master Plan 2025'!AJ105</f>
        <v>0</v>
      </c>
      <c r="AK134" s="135">
        <f>'Master Plan 2025'!AK105</f>
        <v>0</v>
      </c>
      <c r="AL134" s="135">
        <f>'Master Plan 2025'!AL105</f>
        <v>0</v>
      </c>
      <c r="AM134" s="135">
        <f>'Master Plan 2025'!AM105</f>
        <v>0</v>
      </c>
      <c r="AN134" s="135">
        <f>'Master Plan 2025'!AN105</f>
        <v>0</v>
      </c>
      <c r="AO134" s="135">
        <f>'Master Plan 2025'!AO105</f>
        <v>0</v>
      </c>
      <c r="AP134" s="135">
        <f>'Master Plan 2025'!AP105</f>
        <v>0</v>
      </c>
      <c r="AQ134" s="135">
        <f>'Master Plan 2025'!AQ105</f>
        <v>0</v>
      </c>
      <c r="AR134" s="135">
        <f>'Master Plan 2025'!AR105</f>
        <v>0</v>
      </c>
      <c r="AS134" s="135">
        <f>'Master Plan 2025'!AS105</f>
        <v>0</v>
      </c>
      <c r="AT134" s="135">
        <f>'Master Plan 2025'!AT105</f>
        <v>0</v>
      </c>
      <c r="AU134" s="135">
        <f>'Master Plan 2025'!AU105</f>
        <v>0</v>
      </c>
      <c r="AV134" s="135">
        <f>'Master Plan 2025'!AV105</f>
        <v>0</v>
      </c>
      <c r="AW134" s="135">
        <f>'Master Plan 2025'!AW105</f>
        <v>0</v>
      </c>
      <c r="AX134" s="135">
        <f>'Master Plan 2025'!AX105</f>
        <v>0</v>
      </c>
      <c r="AY134" s="135">
        <f>'Master Plan 2025'!AY105</f>
        <v>0</v>
      </c>
    </row>
    <row r="135">
      <c r="B135" s="16"/>
      <c r="C135" s="50" t="str">
        <f>'Master Plan 2025'!C106</f>
        <v>Added0Value</v>
      </c>
      <c r="D135" s="18" t="str">
        <f>'Master Plan 2025'!D106</f>
        <v>Global Print Page in The Economist</v>
      </c>
      <c r="E135" s="18" t="str">
        <f>'Master Plan 2025'!E106</f>
        <v/>
      </c>
      <c r="F135" s="18" t="str">
        <f>'Master Plan 2025'!F106</f>
        <v>Print Page</v>
      </c>
      <c r="G135" s="18" t="str">
        <f>'Master Plan 2025'!G106</f>
        <v>na</v>
      </c>
      <c r="H135" s="20" t="str">
        <f>'Master Plan 2025'!H106</f>
        <v/>
      </c>
      <c r="I135" s="135">
        <f>'Master Plan 2025'!I106</f>
        <v>145350</v>
      </c>
      <c r="J135" s="135">
        <f>'Master Plan 2025'!J106</f>
        <v>0</v>
      </c>
      <c r="K135" s="135">
        <f>'Master Plan 2025'!K106</f>
        <v>145350</v>
      </c>
      <c r="L135" s="135">
        <f>'Master Plan 2025'!L106</f>
        <v>0</v>
      </c>
      <c r="M135" s="135">
        <f>'Master Plan 2025'!M106</f>
        <v>0</v>
      </c>
      <c r="N135" s="135">
        <f>'Master Plan 2025'!N106</f>
        <v>0</v>
      </c>
      <c r="O135" s="135">
        <f>'Master Plan 2025'!O106</f>
        <v>0</v>
      </c>
      <c r="P135" s="135">
        <f>'Master Plan 2025'!P106</f>
        <v>0</v>
      </c>
      <c r="Q135" s="135">
        <f>'Master Plan 2025'!Q106</f>
        <v>0</v>
      </c>
      <c r="R135" s="135">
        <f>'Master Plan 2025'!R106</f>
        <v>0</v>
      </c>
      <c r="S135" s="135">
        <f>'Master Plan 2025'!S106</f>
        <v>0</v>
      </c>
      <c r="T135" s="135">
        <f>'Master Plan 2025'!T106</f>
        <v>0</v>
      </c>
      <c r="U135" s="135">
        <f>'Master Plan 2025'!U106</f>
        <v>0</v>
      </c>
      <c r="V135" s="135">
        <f>'Master Plan 2025'!V106</f>
        <v>0</v>
      </c>
      <c r="W135" s="135">
        <f>'Master Plan 2025'!W106</f>
        <v>0</v>
      </c>
      <c r="X135" s="135">
        <f>'Master Plan 2025'!X106</f>
        <v>0</v>
      </c>
      <c r="Y135" s="135">
        <f>'Master Plan 2025'!Y106</f>
        <v>0</v>
      </c>
      <c r="Z135" s="135">
        <f>'Master Plan 2025'!Z106</f>
        <v>0</v>
      </c>
      <c r="AA135" s="135">
        <f>'Master Plan 2025'!AA106</f>
        <v>0</v>
      </c>
      <c r="AB135" s="135">
        <f>'Master Plan 2025'!AB106</f>
        <v>0</v>
      </c>
      <c r="AC135" s="135">
        <f>'Master Plan 2025'!AC106</f>
        <v>0</v>
      </c>
      <c r="AD135" s="135">
        <f>'Master Plan 2025'!AD106</f>
        <v>0</v>
      </c>
      <c r="AE135" s="135">
        <f>'Master Plan 2025'!AE106</f>
        <v>0</v>
      </c>
      <c r="AF135" s="135">
        <f>'Master Plan 2025'!AF106</f>
        <v>0</v>
      </c>
      <c r="AG135" s="135">
        <f>'Master Plan 2025'!AG106</f>
        <v>0</v>
      </c>
      <c r="AH135" s="135">
        <f>'Master Plan 2025'!AH106</f>
        <v>0</v>
      </c>
      <c r="AI135" s="135">
        <f>'Master Plan 2025'!AI106</f>
        <v>0</v>
      </c>
      <c r="AJ135" s="135">
        <f>'Master Plan 2025'!AJ106</f>
        <v>0</v>
      </c>
      <c r="AK135" s="135">
        <f>'Master Plan 2025'!AK106</f>
        <v>0</v>
      </c>
      <c r="AL135" s="135">
        <f>'Master Plan 2025'!AL106</f>
        <v>0</v>
      </c>
      <c r="AM135" s="135">
        <f>'Master Plan 2025'!AM106</f>
        <v>0</v>
      </c>
      <c r="AN135" s="135">
        <f>'Master Plan 2025'!AN106</f>
        <v>0</v>
      </c>
      <c r="AO135" s="135">
        <f>'Master Plan 2025'!AO106</f>
        <v>0</v>
      </c>
      <c r="AP135" s="135">
        <f>'Master Plan 2025'!AP106</f>
        <v>0</v>
      </c>
      <c r="AQ135" s="135">
        <f>'Master Plan 2025'!AQ106</f>
        <v>0</v>
      </c>
      <c r="AR135" s="135">
        <f>'Master Plan 2025'!AR106</f>
        <v>0</v>
      </c>
      <c r="AS135" s="135">
        <f>'Master Plan 2025'!AS106</f>
        <v>0</v>
      </c>
      <c r="AT135" s="135">
        <f>'Master Plan 2025'!AT106</f>
        <v>0</v>
      </c>
      <c r="AU135" s="135">
        <f>'Master Plan 2025'!AU106</f>
        <v>0</v>
      </c>
      <c r="AV135" s="135">
        <f>'Master Plan 2025'!AV106</f>
        <v>0</v>
      </c>
      <c r="AW135" s="135">
        <f>'Master Plan 2025'!AW106</f>
        <v>0</v>
      </c>
      <c r="AX135" s="135">
        <f>'Master Plan 2025'!AX106</f>
        <v>0</v>
      </c>
      <c r="AY135" s="135">
        <f>'Master Plan 2025'!AY106</f>
        <v>0</v>
      </c>
    </row>
    <row r="136">
      <c r="B136" s="16"/>
      <c r="C136" s="50" t="str">
        <f>'Master Plan 2025'!C107</f>
        <v>Added0Value</v>
      </c>
      <c r="D136" s="18" t="str">
        <f>'Master Plan 2025'!D107</f>
        <v>Global Print Page in The Economist</v>
      </c>
      <c r="E136" s="18" t="str">
        <f>'Master Plan 2025'!E107</f>
        <v/>
      </c>
      <c r="F136" s="18" t="str">
        <f>'Master Plan 2025'!F107</f>
        <v>Print Page</v>
      </c>
      <c r="G136" s="18" t="str">
        <f>'Master Plan 2025'!G107</f>
        <v>na</v>
      </c>
      <c r="H136" s="20" t="str">
        <f>'Master Plan 2025'!H107</f>
        <v/>
      </c>
      <c r="I136" s="135">
        <f>'Master Plan 2025'!I107</f>
        <v>145350</v>
      </c>
      <c r="J136" s="135">
        <f>'Master Plan 2025'!J107</f>
        <v>0</v>
      </c>
      <c r="K136" s="135">
        <f>'Master Plan 2025'!K107</f>
        <v>145350</v>
      </c>
      <c r="L136" s="135">
        <f>'Master Plan 2025'!L107</f>
        <v>0</v>
      </c>
      <c r="M136" s="135">
        <f>'Master Plan 2025'!M107</f>
        <v>0</v>
      </c>
      <c r="N136" s="135">
        <f>'Master Plan 2025'!N107</f>
        <v>0</v>
      </c>
      <c r="O136" s="135">
        <f>'Master Plan 2025'!O107</f>
        <v>0</v>
      </c>
      <c r="P136" s="135">
        <f>'Master Plan 2025'!P107</f>
        <v>0</v>
      </c>
      <c r="Q136" s="135">
        <f>'Master Plan 2025'!Q107</f>
        <v>0</v>
      </c>
      <c r="R136" s="135">
        <f>'Master Plan 2025'!R107</f>
        <v>0</v>
      </c>
      <c r="S136" s="135">
        <f>'Master Plan 2025'!S107</f>
        <v>0</v>
      </c>
      <c r="T136" s="135">
        <f>'Master Plan 2025'!T107</f>
        <v>0</v>
      </c>
      <c r="U136" s="135">
        <f>'Master Plan 2025'!U107</f>
        <v>0</v>
      </c>
      <c r="V136" s="135">
        <f>'Master Plan 2025'!V107</f>
        <v>0</v>
      </c>
      <c r="W136" s="135">
        <f>'Master Plan 2025'!W107</f>
        <v>0</v>
      </c>
      <c r="X136" s="135">
        <f>'Master Plan 2025'!X107</f>
        <v>0</v>
      </c>
      <c r="Y136" s="135">
        <f>'Master Plan 2025'!Y107</f>
        <v>0</v>
      </c>
      <c r="Z136" s="135">
        <f>'Master Plan 2025'!Z107</f>
        <v>0</v>
      </c>
      <c r="AA136" s="135">
        <f>'Master Plan 2025'!AA107</f>
        <v>0</v>
      </c>
      <c r="AB136" s="135">
        <f>'Master Plan 2025'!AB107</f>
        <v>0</v>
      </c>
      <c r="AC136" s="135">
        <f>'Master Plan 2025'!AC107</f>
        <v>0</v>
      </c>
      <c r="AD136" s="135">
        <f>'Master Plan 2025'!AD107</f>
        <v>0</v>
      </c>
      <c r="AE136" s="135">
        <f>'Master Plan 2025'!AE107</f>
        <v>0</v>
      </c>
      <c r="AF136" s="135">
        <f>'Master Plan 2025'!AF107</f>
        <v>0</v>
      </c>
      <c r="AG136" s="135">
        <f>'Master Plan 2025'!AG107</f>
        <v>0</v>
      </c>
      <c r="AH136" s="135">
        <f>'Master Plan 2025'!AH107</f>
        <v>0</v>
      </c>
      <c r="AI136" s="135">
        <f>'Master Plan 2025'!AI107</f>
        <v>0</v>
      </c>
      <c r="AJ136" s="135">
        <f>'Master Plan 2025'!AJ107</f>
        <v>0</v>
      </c>
      <c r="AK136" s="135">
        <f>'Master Plan 2025'!AK107</f>
        <v>0</v>
      </c>
      <c r="AL136" s="135">
        <f>'Master Plan 2025'!AL107</f>
        <v>0</v>
      </c>
      <c r="AM136" s="135">
        <f>'Master Plan 2025'!AM107</f>
        <v>0</v>
      </c>
      <c r="AN136" s="135">
        <f>'Master Plan 2025'!AN107</f>
        <v>0</v>
      </c>
      <c r="AO136" s="135">
        <f>'Master Plan 2025'!AO107</f>
        <v>0</v>
      </c>
      <c r="AP136" s="135">
        <f>'Master Plan 2025'!AP107</f>
        <v>0</v>
      </c>
      <c r="AQ136" s="135">
        <f>'Master Plan 2025'!AQ107</f>
        <v>0</v>
      </c>
      <c r="AR136" s="135">
        <f>'Master Plan 2025'!AR107</f>
        <v>0</v>
      </c>
      <c r="AS136" s="135">
        <f>'Master Plan 2025'!AS107</f>
        <v>0</v>
      </c>
      <c r="AT136" s="135">
        <f>'Master Plan 2025'!AT107</f>
        <v>0</v>
      </c>
      <c r="AU136" s="135">
        <f>'Master Plan 2025'!AU107</f>
        <v>0</v>
      </c>
      <c r="AV136" s="135">
        <f>'Master Plan 2025'!AV107</f>
        <v>0</v>
      </c>
      <c r="AW136" s="135">
        <f>'Master Plan 2025'!AW107</f>
        <v>0</v>
      </c>
      <c r="AX136" s="135">
        <f>'Master Plan 2025'!AX107</f>
        <v>0</v>
      </c>
      <c r="AY136" s="135">
        <f>'Master Plan 2025'!AY107</f>
        <v>0</v>
      </c>
    </row>
    <row r="137">
      <c r="B137" s="16"/>
      <c r="C137" s="50" t="str">
        <f>'Master Plan 2025'!C108</f>
        <v>Added0Value</v>
      </c>
      <c r="D137" s="18" t="str">
        <f>'Master Plan 2025'!D108</f>
        <v>Brand uplift study</v>
      </c>
      <c r="E137" s="18" t="str">
        <f>'Master Plan 2025'!E108</f>
        <v/>
      </c>
      <c r="F137" s="18" t="str">
        <f>'Master Plan 2025'!F108</f>
        <v>Brand Uplift study</v>
      </c>
      <c r="G137" s="18" t="str">
        <f>'Master Plan 2025'!G108</f>
        <v>na</v>
      </c>
      <c r="H137" s="56" t="str">
        <f>'Master Plan 2025'!H108</f>
        <v/>
      </c>
      <c r="I137" s="135">
        <f>'Master Plan 2025'!I108</f>
        <v>40000</v>
      </c>
      <c r="J137" s="135">
        <f>'Master Plan 2025'!J108</f>
        <v>0</v>
      </c>
      <c r="K137" s="135">
        <f>'Master Plan 2025'!K108</f>
        <v>40000</v>
      </c>
      <c r="L137" s="135">
        <f>'Master Plan 2025'!L108</f>
        <v>0</v>
      </c>
      <c r="M137" s="135">
        <f>'Master Plan 2025'!M108</f>
        <v>0</v>
      </c>
      <c r="N137" s="135">
        <f>'Master Plan 2025'!N108</f>
        <v>0</v>
      </c>
      <c r="O137" s="135">
        <f>'Master Plan 2025'!O108</f>
        <v>0</v>
      </c>
      <c r="P137" s="135">
        <f>'Master Plan 2025'!P108</f>
        <v>0</v>
      </c>
      <c r="Q137" s="135">
        <f>'Master Plan 2025'!Q108</f>
        <v>0</v>
      </c>
      <c r="R137" s="135">
        <f>'Master Plan 2025'!R108</f>
        <v>0</v>
      </c>
      <c r="S137" s="135">
        <f>'Master Plan 2025'!S108</f>
        <v>0</v>
      </c>
      <c r="T137" s="135">
        <f>'Master Plan 2025'!T108</f>
        <v>0</v>
      </c>
      <c r="U137" s="135">
        <f>'Master Plan 2025'!U108</f>
        <v>0</v>
      </c>
      <c r="V137" s="135">
        <f>'Master Plan 2025'!V108</f>
        <v>0</v>
      </c>
      <c r="W137" s="135">
        <f>'Master Plan 2025'!W108</f>
        <v>0</v>
      </c>
      <c r="X137" s="135">
        <f>'Master Plan 2025'!X108</f>
        <v>0</v>
      </c>
      <c r="Y137" s="135">
        <f>'Master Plan 2025'!Y108</f>
        <v>0</v>
      </c>
      <c r="Z137" s="135">
        <f>'Master Plan 2025'!Z108</f>
        <v>0</v>
      </c>
      <c r="AA137" s="135">
        <f>'Master Plan 2025'!AA108</f>
        <v>0</v>
      </c>
      <c r="AB137" s="135">
        <f>'Master Plan 2025'!AB108</f>
        <v>0</v>
      </c>
      <c r="AC137" s="135">
        <f>'Master Plan 2025'!AC108</f>
        <v>0</v>
      </c>
      <c r="AD137" s="135">
        <f>'Master Plan 2025'!AD108</f>
        <v>0</v>
      </c>
      <c r="AE137" s="135">
        <f>'Master Plan 2025'!AE108</f>
        <v>0</v>
      </c>
      <c r="AF137" s="135">
        <f>'Master Plan 2025'!AF108</f>
        <v>0</v>
      </c>
      <c r="AG137" s="135">
        <f>'Master Plan 2025'!AG108</f>
        <v>0</v>
      </c>
      <c r="AH137" s="135">
        <f>'Master Plan 2025'!AH108</f>
        <v>0</v>
      </c>
      <c r="AI137" s="135">
        <f>'Master Plan 2025'!AI108</f>
        <v>0</v>
      </c>
      <c r="AJ137" s="135">
        <f>'Master Plan 2025'!AJ108</f>
        <v>0</v>
      </c>
      <c r="AK137" s="135">
        <f>'Master Plan 2025'!AK108</f>
        <v>0</v>
      </c>
      <c r="AL137" s="135">
        <f>'Master Plan 2025'!AL108</f>
        <v>0</v>
      </c>
      <c r="AM137" s="135">
        <f>'Master Plan 2025'!AM108</f>
        <v>0</v>
      </c>
      <c r="AN137" s="135">
        <f>'Master Plan 2025'!AN108</f>
        <v>0</v>
      </c>
      <c r="AO137" s="135">
        <f>'Master Plan 2025'!AO108</f>
        <v>0</v>
      </c>
      <c r="AP137" s="135">
        <f>'Master Plan 2025'!AP108</f>
        <v>0</v>
      </c>
      <c r="AQ137" s="135">
        <f>'Master Plan 2025'!AQ108</f>
        <v>0</v>
      </c>
      <c r="AR137" s="135">
        <f>'Master Plan 2025'!AR108</f>
        <v>0</v>
      </c>
      <c r="AS137" s="135">
        <f>'Master Plan 2025'!AS108</f>
        <v>0</v>
      </c>
      <c r="AT137" s="135">
        <f>'Master Plan 2025'!AT108</f>
        <v>0</v>
      </c>
      <c r="AU137" s="135">
        <f>'Master Plan 2025'!AU108</f>
        <v>0</v>
      </c>
      <c r="AV137" s="135">
        <f>'Master Plan 2025'!AV108</f>
        <v>0</v>
      </c>
      <c r="AW137" s="135">
        <f>'Master Plan 2025'!AW108</f>
        <v>0</v>
      </c>
      <c r="AX137" s="135">
        <f>'Master Plan 2025'!AX108</f>
        <v>0</v>
      </c>
      <c r="AY137" s="135">
        <f>'Master Plan 2025'!AY108</f>
        <v>0</v>
      </c>
    </row>
    <row r="138">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row>
    <row r="139">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row>
    <row r="140">
      <c r="A140" s="139"/>
      <c r="B140" s="10" t="s">
        <v>4</v>
      </c>
      <c r="C140" s="13" t="s">
        <v>5</v>
      </c>
      <c r="D140" s="13" t="s">
        <v>6</v>
      </c>
      <c r="E140" s="13" t="s">
        <v>291</v>
      </c>
      <c r="F140" s="13" t="s">
        <v>8</v>
      </c>
      <c r="G140" s="13" t="s">
        <v>292</v>
      </c>
      <c r="H140" s="140"/>
      <c r="I140" s="140" t="s">
        <v>1</v>
      </c>
      <c r="J140" s="140" t="s">
        <v>12</v>
      </c>
      <c r="K140" s="140" t="s">
        <v>293</v>
      </c>
      <c r="L140" s="140" t="s">
        <v>3</v>
      </c>
      <c r="M140" s="140" t="s">
        <v>14</v>
      </c>
      <c r="N140" s="140" t="s">
        <v>15</v>
      </c>
      <c r="O140" s="140" t="s">
        <v>294</v>
      </c>
      <c r="P140" s="140" t="s">
        <v>295</v>
      </c>
      <c r="Q140" s="140" t="s">
        <v>296</v>
      </c>
      <c r="R140" s="140" t="s">
        <v>297</v>
      </c>
      <c r="S140" s="140" t="s">
        <v>298</v>
      </c>
      <c r="T140" s="140" t="s">
        <v>299</v>
      </c>
      <c r="U140" s="140" t="s">
        <v>300</v>
      </c>
      <c r="V140" s="140" t="s">
        <v>301</v>
      </c>
      <c r="W140" s="140" t="s">
        <v>302</v>
      </c>
      <c r="X140" s="140" t="s">
        <v>303</v>
      </c>
      <c r="Y140" s="140" t="s">
        <v>304</v>
      </c>
      <c r="Z140" s="140" t="s">
        <v>305</v>
      </c>
      <c r="AA140" s="140" t="s">
        <v>306</v>
      </c>
      <c r="AB140" s="140" t="s">
        <v>307</v>
      </c>
      <c r="AC140" s="140" t="s">
        <v>308</v>
      </c>
      <c r="AD140" s="140" t="s">
        <v>309</v>
      </c>
      <c r="AE140" s="140" t="s">
        <v>310</v>
      </c>
      <c r="AF140" s="140" t="s">
        <v>311</v>
      </c>
      <c r="AG140" s="140" t="s">
        <v>312</v>
      </c>
      <c r="AH140" s="140" t="s">
        <v>313</v>
      </c>
      <c r="AI140" s="140" t="s">
        <v>314</v>
      </c>
      <c r="AJ140" s="140" t="s">
        <v>315</v>
      </c>
      <c r="AK140" s="140" t="s">
        <v>316</v>
      </c>
      <c r="AL140" s="140" t="s">
        <v>317</v>
      </c>
      <c r="AM140" s="140" t="s">
        <v>318</v>
      </c>
      <c r="AN140" s="140" t="s">
        <v>319</v>
      </c>
      <c r="AO140" s="140" t="s">
        <v>320</v>
      </c>
      <c r="AP140" s="140" t="s">
        <v>321</v>
      </c>
      <c r="AQ140" s="140" t="s">
        <v>322</v>
      </c>
      <c r="AR140" s="140" t="s">
        <v>323</v>
      </c>
      <c r="AS140" s="140" t="s">
        <v>324</v>
      </c>
      <c r="AT140" s="140" t="s">
        <v>325</v>
      </c>
      <c r="AU140" s="140" t="s">
        <v>326</v>
      </c>
      <c r="AV140" s="140" t="s">
        <v>327</v>
      </c>
      <c r="AW140" s="140" t="s">
        <v>328</v>
      </c>
      <c r="AX140" s="140" t="s">
        <v>329</v>
      </c>
      <c r="AY140" s="140" t="s">
        <v>330</v>
      </c>
    </row>
    <row r="141" ht="24.0" customHeight="1">
      <c r="B141" s="16" t="s">
        <v>130</v>
      </c>
      <c r="C141" s="17" t="str">
        <f>'Master Plan 2025'!C113</f>
        <v>North America (US 90% &amp; CA 10% 0 custom geos)</v>
      </c>
      <c r="D141" s="18" t="str">
        <f>'Master Plan 2025'!D113</f>
        <v>Demo: C0Level, Company Size 10k+ or $1B+ Revenue with
Contextual: AI, Global Economy, Markets &amp; Financials,
Company News, Climate Change, Energy Sector </v>
      </c>
      <c r="E141" s="18" t="str">
        <f>'Master Plan 2025'!E113</f>
        <v>Audience+Contextual</v>
      </c>
      <c r="F141" s="74" t="str">
        <f>'Master Plan 2025'!F113</f>
        <v>300x250</v>
      </c>
      <c r="G141" s="18" t="str">
        <f>'Master Plan 2025'!G113</f>
        <v>FT_NAM_Audience+Contextual_Display_300x250</v>
      </c>
      <c r="H141" s="135"/>
      <c r="I141" s="135">
        <f>'Master Plan 2025'!I113</f>
        <v>76999.93</v>
      </c>
      <c r="J141" s="135">
        <f>'Master Plan 2025'!J113</f>
        <v>534721.7361</v>
      </c>
      <c r="K141" s="135">
        <f>'Master Plan 2025'!K113</f>
        <v>144</v>
      </c>
      <c r="L141" s="135">
        <f>'Master Plan 2025'!L113</f>
        <v>802.0826042</v>
      </c>
      <c r="M141" s="135">
        <f>'Master Plan 2025'!M113</f>
        <v>0.0015</v>
      </c>
      <c r="N141" s="135">
        <f>'Master Plan 2025'!N113</f>
        <v>0.75</v>
      </c>
      <c r="O141" s="135">
        <f>'Master Plan 2025'!O113</f>
        <v>0</v>
      </c>
      <c r="P141" s="135">
        <f>'Master Plan 2025'!P113</f>
        <v>2138.886944</v>
      </c>
      <c r="Q141" s="135">
        <f>'Master Plan 2025'!Q113</f>
        <v>2138.886944</v>
      </c>
      <c r="R141" s="135">
        <f>'Master Plan 2025'!R113</f>
        <v>2138.886944</v>
      </c>
      <c r="S141" s="135">
        <f>'Master Plan 2025'!S113</f>
        <v>2138.886944</v>
      </c>
      <c r="T141" s="135">
        <f>'Master Plan 2025'!T113</f>
        <v>2138.886944</v>
      </c>
      <c r="U141" s="135">
        <f>'Master Plan 2025'!U113</f>
        <v>2138.886944</v>
      </c>
      <c r="V141" s="135">
        <f>'Master Plan 2025'!V113</f>
        <v>2138.886944</v>
      </c>
      <c r="W141" s="135">
        <f>'Master Plan 2025'!W113</f>
        <v>2138.886944</v>
      </c>
      <c r="X141" s="135">
        <f>'Master Plan 2025'!X113</f>
        <v>2138.886944</v>
      </c>
      <c r="Y141" s="135">
        <f>'Master Plan 2025'!Y113</f>
        <v>2138.886944</v>
      </c>
      <c r="Z141" s="135">
        <f>'Master Plan 2025'!Z113</f>
        <v>2138.886944</v>
      </c>
      <c r="AA141" s="135">
        <f>'Master Plan 2025'!AA113</f>
        <v>2138.886944</v>
      </c>
      <c r="AB141" s="135">
        <f>'Master Plan 2025'!AB113</f>
        <v>14853.38156</v>
      </c>
      <c r="AC141" s="135">
        <f>'Master Plan 2025'!AC113</f>
        <v>14853.38156</v>
      </c>
      <c r="AD141" s="135">
        <f>'Master Plan 2025'!AD113</f>
        <v>14853.38156</v>
      </c>
      <c r="AE141" s="135">
        <f>'Master Plan 2025'!AE113</f>
        <v>14853.38156</v>
      </c>
      <c r="AF141" s="135">
        <f>'Master Plan 2025'!AF113</f>
        <v>14853.38156</v>
      </c>
      <c r="AG141" s="135">
        <f>'Master Plan 2025'!AG113</f>
        <v>14853.38156</v>
      </c>
      <c r="AH141" s="135">
        <f>'Master Plan 2025'!AH113</f>
        <v>14853.38156</v>
      </c>
      <c r="AI141" s="135">
        <f>'Master Plan 2025'!AI113</f>
        <v>14853.38156</v>
      </c>
      <c r="AJ141" s="135">
        <f>'Master Plan 2025'!AJ113</f>
        <v>14853.38156</v>
      </c>
      <c r="AK141" s="135">
        <f>'Master Plan 2025'!AK113</f>
        <v>14853.38156</v>
      </c>
      <c r="AL141" s="135">
        <f>'Master Plan 2025'!AL113</f>
        <v>14853.38156</v>
      </c>
      <c r="AM141" s="135">
        <f>'Master Plan 2025'!AM113</f>
        <v>14853.38156</v>
      </c>
      <c r="AN141" s="135">
        <f>'Master Plan 2025'!AN113</f>
        <v>22.28007234</v>
      </c>
      <c r="AO141" s="135">
        <f>'Master Plan 2025'!AO113</f>
        <v>22.28007234</v>
      </c>
      <c r="AP141" s="135">
        <f>'Master Plan 2025'!AP113</f>
        <v>22.28007234</v>
      </c>
      <c r="AQ141" s="135">
        <f>'Master Plan 2025'!AQ113</f>
        <v>22.28007234</v>
      </c>
      <c r="AR141" s="135">
        <f>'Master Plan 2025'!AR113</f>
        <v>22.28007234</v>
      </c>
      <c r="AS141" s="135">
        <f>'Master Plan 2025'!AS113</f>
        <v>22.28007234</v>
      </c>
      <c r="AT141" s="135">
        <f>'Master Plan 2025'!AT113</f>
        <v>22.28007234</v>
      </c>
      <c r="AU141" s="135">
        <f>'Master Plan 2025'!AU113</f>
        <v>22.28007234</v>
      </c>
      <c r="AV141" s="135">
        <f>'Master Plan 2025'!AV113</f>
        <v>22.28007234</v>
      </c>
      <c r="AW141" s="135">
        <f>'Master Plan 2025'!AW113</f>
        <v>22.28007234</v>
      </c>
      <c r="AX141" s="135">
        <f>'Master Plan 2025'!AX113</f>
        <v>22.28007234</v>
      </c>
      <c r="AY141" s="135">
        <f>'Master Plan 2025'!AY113</f>
        <v>22.28007234</v>
      </c>
    </row>
    <row r="142" ht="21.75" customHeight="1">
      <c r="B142" s="16"/>
      <c r="D142" s="18" t="str">
        <f>'Master Plan 2025'!D114</f>
        <v>Demo: C0Level, Company Size 10k+ or $1B+ Revenue with
Contextual: AI, Global Economy, Markets &amp; Financials,
Company News, Climate Change, Energy Sector</v>
      </c>
      <c r="E142" s="18" t="str">
        <f>'Master Plan 2025'!E114</f>
        <v>Audience+Contextual</v>
      </c>
      <c r="F142" s="74" t="str">
        <f>'Master Plan 2025'!F114</f>
        <v>300x600</v>
      </c>
      <c r="G142" s="18" t="str">
        <f>'Master Plan 2025'!G114</f>
        <v>FT_NAM_Audience+Contextual_Display_300x600</v>
      </c>
      <c r="H142" s="135"/>
      <c r="I142" s="135">
        <f>'Master Plan 2025'!I114</f>
        <v>0</v>
      </c>
      <c r="J142" s="135">
        <f>'Master Plan 2025'!J114</f>
        <v>0</v>
      </c>
      <c r="K142" s="135">
        <f>'Master Plan 2025'!K114</f>
        <v>0</v>
      </c>
      <c r="L142" s="135">
        <f>'Master Plan 2025'!L114</f>
        <v>0</v>
      </c>
      <c r="M142" s="135">
        <f>'Master Plan 2025'!M114</f>
        <v>0.0015</v>
      </c>
      <c r="N142" s="135">
        <f>'Master Plan 2025'!N114</f>
        <v>0.75</v>
      </c>
      <c r="O142" s="135">
        <f>'Master Plan 2025'!O114</f>
        <v>0</v>
      </c>
      <c r="P142" s="135">
        <f>'Master Plan 2025'!P114</f>
        <v>2138.886944</v>
      </c>
      <c r="Q142" s="135">
        <f>'Master Plan 2025'!Q114</f>
        <v>2138.886944</v>
      </c>
      <c r="R142" s="135">
        <f>'Master Plan 2025'!R114</f>
        <v>2138.886944</v>
      </c>
      <c r="S142" s="135">
        <f>'Master Plan 2025'!S114</f>
        <v>2138.886944</v>
      </c>
      <c r="T142" s="135">
        <f>'Master Plan 2025'!T114</f>
        <v>2138.886944</v>
      </c>
      <c r="U142" s="135">
        <f>'Master Plan 2025'!U114</f>
        <v>2138.886944</v>
      </c>
      <c r="V142" s="135">
        <f>'Master Plan 2025'!V114</f>
        <v>2138.886944</v>
      </c>
      <c r="W142" s="135">
        <f>'Master Plan 2025'!W114</f>
        <v>2138.886944</v>
      </c>
      <c r="X142" s="135">
        <f>'Master Plan 2025'!X114</f>
        <v>2138.886944</v>
      </c>
      <c r="Y142" s="135">
        <f>'Master Plan 2025'!Y114</f>
        <v>2138.886944</v>
      </c>
      <c r="Z142" s="135">
        <f>'Master Plan 2025'!Z114</f>
        <v>2138.886944</v>
      </c>
      <c r="AA142" s="135">
        <f>'Master Plan 2025'!AA114</f>
        <v>2138.886944</v>
      </c>
      <c r="AB142" s="135">
        <f>'Master Plan 2025'!AB114</f>
        <v>14853.38156</v>
      </c>
      <c r="AC142" s="135">
        <f>'Master Plan 2025'!AC114</f>
        <v>14853.38156</v>
      </c>
      <c r="AD142" s="135">
        <f>'Master Plan 2025'!AD114</f>
        <v>14853.38156</v>
      </c>
      <c r="AE142" s="135">
        <f>'Master Plan 2025'!AE114</f>
        <v>14853.38156</v>
      </c>
      <c r="AF142" s="135">
        <f>'Master Plan 2025'!AF114</f>
        <v>14853.38156</v>
      </c>
      <c r="AG142" s="135">
        <f>'Master Plan 2025'!AG114</f>
        <v>14853.38156</v>
      </c>
      <c r="AH142" s="135">
        <f>'Master Plan 2025'!AH114</f>
        <v>14853.38156</v>
      </c>
      <c r="AI142" s="135">
        <f>'Master Plan 2025'!AI114</f>
        <v>14853.38156</v>
      </c>
      <c r="AJ142" s="135">
        <f>'Master Plan 2025'!AJ114</f>
        <v>14853.38156</v>
      </c>
      <c r="AK142" s="135">
        <f>'Master Plan 2025'!AK114</f>
        <v>14853.38156</v>
      </c>
      <c r="AL142" s="135">
        <f>'Master Plan 2025'!AL114</f>
        <v>14853.38156</v>
      </c>
      <c r="AM142" s="135">
        <f>'Master Plan 2025'!AM114</f>
        <v>14853.38156</v>
      </c>
      <c r="AN142" s="135">
        <f>'Master Plan 2025'!AN114</f>
        <v>22.28007234</v>
      </c>
      <c r="AO142" s="135">
        <f>'Master Plan 2025'!AO114</f>
        <v>22.28007234</v>
      </c>
      <c r="AP142" s="135">
        <f>'Master Plan 2025'!AP114</f>
        <v>22.28007234</v>
      </c>
      <c r="AQ142" s="135">
        <f>'Master Plan 2025'!AQ114</f>
        <v>22.28007234</v>
      </c>
      <c r="AR142" s="135">
        <f>'Master Plan 2025'!AR114</f>
        <v>22.28007234</v>
      </c>
      <c r="AS142" s="135">
        <f>'Master Plan 2025'!AS114</f>
        <v>22.28007234</v>
      </c>
      <c r="AT142" s="135">
        <f>'Master Plan 2025'!AT114</f>
        <v>22.28007234</v>
      </c>
      <c r="AU142" s="135">
        <f>'Master Plan 2025'!AU114</f>
        <v>22.28007234</v>
      </c>
      <c r="AV142" s="135">
        <f>'Master Plan 2025'!AV114</f>
        <v>22.28007234</v>
      </c>
      <c r="AW142" s="135">
        <f>'Master Plan 2025'!AW114</f>
        <v>22.28007234</v>
      </c>
      <c r="AX142" s="135">
        <f>'Master Plan 2025'!AX114</f>
        <v>22.28007234</v>
      </c>
      <c r="AY142" s="135">
        <f>'Master Plan 2025'!AY114</f>
        <v>22.28007234</v>
      </c>
    </row>
    <row r="143" ht="18.75" customHeight="1">
      <c r="B143" s="16"/>
      <c r="D143" s="18" t="str">
        <f>'Master Plan 2025'!D115</f>
        <v>Demo: C0Level, Company Size 10k+ or $1B+ Revenue with
Contextual: AI, Global Economy, Markets &amp; Financials,
Company News, Climate Change, Energy Sector</v>
      </c>
      <c r="E143" s="18" t="str">
        <f>'Master Plan 2025'!E115</f>
        <v>Audience+Contextual</v>
      </c>
      <c r="F143" s="74" t="str">
        <f>'Master Plan 2025'!F115</f>
        <v>970x250</v>
      </c>
      <c r="G143" s="18" t="str">
        <f>'Master Plan 2025'!G115</f>
        <v>FT_NAM_Audience+Contextual_Display_970x250</v>
      </c>
      <c r="H143" s="135"/>
      <c r="I143" s="135">
        <f>'Master Plan 2025'!I115</f>
        <v>0</v>
      </c>
      <c r="J143" s="135">
        <f>'Master Plan 2025'!J115</f>
        <v>0</v>
      </c>
      <c r="K143" s="135">
        <f>'Master Plan 2025'!K115</f>
        <v>0</v>
      </c>
      <c r="L143" s="135">
        <f>'Master Plan 2025'!L115</f>
        <v>0</v>
      </c>
      <c r="M143" s="135">
        <f>'Master Plan 2025'!M115</f>
        <v>0.0015</v>
      </c>
      <c r="N143" s="135">
        <f>'Master Plan 2025'!N115</f>
        <v>0.75</v>
      </c>
      <c r="O143" s="135">
        <f>'Master Plan 2025'!O115</f>
        <v>0</v>
      </c>
      <c r="P143" s="135">
        <f>'Master Plan 2025'!P115</f>
        <v>2138.886944</v>
      </c>
      <c r="Q143" s="135">
        <f>'Master Plan 2025'!Q115</f>
        <v>2138.886944</v>
      </c>
      <c r="R143" s="135">
        <f>'Master Plan 2025'!R115</f>
        <v>2138.886944</v>
      </c>
      <c r="S143" s="135">
        <f>'Master Plan 2025'!S115</f>
        <v>2138.886944</v>
      </c>
      <c r="T143" s="135">
        <f>'Master Plan 2025'!T115</f>
        <v>2138.886944</v>
      </c>
      <c r="U143" s="135">
        <f>'Master Plan 2025'!U115</f>
        <v>2138.886944</v>
      </c>
      <c r="V143" s="135">
        <f>'Master Plan 2025'!V115</f>
        <v>2138.886944</v>
      </c>
      <c r="W143" s="135">
        <f>'Master Plan 2025'!W115</f>
        <v>2138.886944</v>
      </c>
      <c r="X143" s="135">
        <f>'Master Plan 2025'!X115</f>
        <v>2138.886944</v>
      </c>
      <c r="Y143" s="135">
        <f>'Master Plan 2025'!Y115</f>
        <v>2138.886944</v>
      </c>
      <c r="Z143" s="135">
        <f>'Master Plan 2025'!Z115</f>
        <v>2138.886944</v>
      </c>
      <c r="AA143" s="135">
        <f>'Master Plan 2025'!AA115</f>
        <v>2138.886944</v>
      </c>
      <c r="AB143" s="135">
        <f>'Master Plan 2025'!AB115</f>
        <v>14853.38156</v>
      </c>
      <c r="AC143" s="135">
        <f>'Master Plan 2025'!AC115</f>
        <v>14853.38156</v>
      </c>
      <c r="AD143" s="135">
        <f>'Master Plan 2025'!AD115</f>
        <v>14853.38156</v>
      </c>
      <c r="AE143" s="135">
        <f>'Master Plan 2025'!AE115</f>
        <v>14853.38156</v>
      </c>
      <c r="AF143" s="135">
        <f>'Master Plan 2025'!AF115</f>
        <v>14853.38156</v>
      </c>
      <c r="AG143" s="135">
        <f>'Master Plan 2025'!AG115</f>
        <v>14853.38156</v>
      </c>
      <c r="AH143" s="135">
        <f>'Master Plan 2025'!AH115</f>
        <v>14853.38156</v>
      </c>
      <c r="AI143" s="135">
        <f>'Master Plan 2025'!AI115</f>
        <v>14853.38156</v>
      </c>
      <c r="AJ143" s="135">
        <f>'Master Plan 2025'!AJ115</f>
        <v>14853.38156</v>
      </c>
      <c r="AK143" s="135">
        <f>'Master Plan 2025'!AK115</f>
        <v>14853.38156</v>
      </c>
      <c r="AL143" s="135">
        <f>'Master Plan 2025'!AL115</f>
        <v>14853.38156</v>
      </c>
      <c r="AM143" s="135">
        <f>'Master Plan 2025'!AM115</f>
        <v>14853.38156</v>
      </c>
      <c r="AN143" s="135">
        <f>'Master Plan 2025'!AN115</f>
        <v>22.28007234</v>
      </c>
      <c r="AO143" s="135">
        <f>'Master Plan 2025'!AO115</f>
        <v>22.28007234</v>
      </c>
      <c r="AP143" s="135">
        <f>'Master Plan 2025'!AP115</f>
        <v>22.28007234</v>
      </c>
      <c r="AQ143" s="135">
        <f>'Master Plan 2025'!AQ115</f>
        <v>22.28007234</v>
      </c>
      <c r="AR143" s="135">
        <f>'Master Plan 2025'!AR115</f>
        <v>22.28007234</v>
      </c>
      <c r="AS143" s="135">
        <f>'Master Plan 2025'!AS115</f>
        <v>22.28007234</v>
      </c>
      <c r="AT143" s="135">
        <f>'Master Plan 2025'!AT115</f>
        <v>22.28007234</v>
      </c>
      <c r="AU143" s="135">
        <f>'Master Plan 2025'!AU115</f>
        <v>22.28007234</v>
      </c>
      <c r="AV143" s="135">
        <f>'Master Plan 2025'!AV115</f>
        <v>22.28007234</v>
      </c>
      <c r="AW143" s="135">
        <f>'Master Plan 2025'!AW115</f>
        <v>22.28007234</v>
      </c>
      <c r="AX143" s="135">
        <f>'Master Plan 2025'!AX115</f>
        <v>22.28007234</v>
      </c>
      <c r="AY143" s="135">
        <f>'Master Plan 2025'!AY115</f>
        <v>22.28007234</v>
      </c>
    </row>
    <row r="144" ht="23.25" customHeight="1">
      <c r="B144" s="16"/>
      <c r="D144" s="18" t="str">
        <f>'Master Plan 2025'!D116</f>
        <v>Contextual: AI, Tech Transformation,
Green Energy,Energy Transition,
Global Economy</v>
      </c>
      <c r="E144" s="18" t="str">
        <f>'Master Plan 2025'!E116</f>
        <v>Contextual</v>
      </c>
      <c r="F144" s="74" t="str">
        <f>'Master Plan 2025'!F116</f>
        <v>300x250</v>
      </c>
      <c r="G144" s="18" t="str">
        <f>'Master Plan 2025'!G116</f>
        <v>FT_NAM_Contextual_Display_300x250</v>
      </c>
      <c r="H144" s="135"/>
      <c r="I144" s="135">
        <f>'Master Plan 2025'!I116</f>
        <v>38499.96</v>
      </c>
      <c r="J144" s="135">
        <f>'Master Plan 2025'!J116</f>
        <v>458332.8571</v>
      </c>
      <c r="K144" s="135">
        <f>'Master Plan 2025'!K116</f>
        <v>84</v>
      </c>
      <c r="L144" s="135">
        <f>'Master Plan 2025'!L116</f>
        <v>733.3325714</v>
      </c>
      <c r="M144" s="135">
        <f>'Master Plan 2025'!M116</f>
        <v>0.0016</v>
      </c>
      <c r="N144" s="135">
        <f>'Master Plan 2025'!N116</f>
        <v>0.75</v>
      </c>
      <c r="O144" s="135">
        <f>'Master Plan 2025'!O116</f>
        <v>0</v>
      </c>
      <c r="P144" s="135">
        <f>'Master Plan 2025'!P116</f>
        <v>1069.443333</v>
      </c>
      <c r="Q144" s="135">
        <f>'Master Plan 2025'!Q116</f>
        <v>1069.443333</v>
      </c>
      <c r="R144" s="135">
        <f>'Master Plan 2025'!R116</f>
        <v>1069.443333</v>
      </c>
      <c r="S144" s="135">
        <f>'Master Plan 2025'!S116</f>
        <v>1069.443333</v>
      </c>
      <c r="T144" s="135">
        <f>'Master Plan 2025'!T116</f>
        <v>1069.443333</v>
      </c>
      <c r="U144" s="135">
        <f>'Master Plan 2025'!U116</f>
        <v>1069.443333</v>
      </c>
      <c r="V144" s="135">
        <f>'Master Plan 2025'!V116</f>
        <v>1069.443333</v>
      </c>
      <c r="W144" s="135">
        <f>'Master Plan 2025'!W116</f>
        <v>1069.443333</v>
      </c>
      <c r="X144" s="135">
        <f>'Master Plan 2025'!X116</f>
        <v>1069.443333</v>
      </c>
      <c r="Y144" s="135">
        <f>'Master Plan 2025'!Y116</f>
        <v>1069.443333</v>
      </c>
      <c r="Z144" s="135">
        <f>'Master Plan 2025'!Z116</f>
        <v>1069.443333</v>
      </c>
      <c r="AA144" s="135">
        <f>'Master Plan 2025'!AA116</f>
        <v>1069.443333</v>
      </c>
      <c r="AB144" s="135">
        <f>'Master Plan 2025'!AB116</f>
        <v>12731.46825</v>
      </c>
      <c r="AC144" s="135">
        <f>'Master Plan 2025'!AC116</f>
        <v>12731.46825</v>
      </c>
      <c r="AD144" s="135">
        <f>'Master Plan 2025'!AD116</f>
        <v>12731.46825</v>
      </c>
      <c r="AE144" s="135">
        <f>'Master Plan 2025'!AE116</f>
        <v>12731.46825</v>
      </c>
      <c r="AF144" s="135">
        <f>'Master Plan 2025'!AF116</f>
        <v>12731.46825</v>
      </c>
      <c r="AG144" s="135">
        <f>'Master Plan 2025'!AG116</f>
        <v>12731.46825</v>
      </c>
      <c r="AH144" s="135">
        <f>'Master Plan 2025'!AH116</f>
        <v>12731.46825</v>
      </c>
      <c r="AI144" s="135">
        <f>'Master Plan 2025'!AI116</f>
        <v>12731.46825</v>
      </c>
      <c r="AJ144" s="135">
        <f>'Master Plan 2025'!AJ116</f>
        <v>12731.46825</v>
      </c>
      <c r="AK144" s="135">
        <f>'Master Plan 2025'!AK116</f>
        <v>12731.46825</v>
      </c>
      <c r="AL144" s="135">
        <f>'Master Plan 2025'!AL116</f>
        <v>12731.46825</v>
      </c>
      <c r="AM144" s="135">
        <f>'Master Plan 2025'!AM116</f>
        <v>12731.46825</v>
      </c>
      <c r="AN144" s="135">
        <f>'Master Plan 2025'!AN116</f>
        <v>20.37034921</v>
      </c>
      <c r="AO144" s="135">
        <f>'Master Plan 2025'!AO116</f>
        <v>20.37034921</v>
      </c>
      <c r="AP144" s="135">
        <f>'Master Plan 2025'!AP116</f>
        <v>20.37034921</v>
      </c>
      <c r="AQ144" s="135">
        <f>'Master Plan 2025'!AQ116</f>
        <v>20.37034921</v>
      </c>
      <c r="AR144" s="135">
        <f>'Master Plan 2025'!AR116</f>
        <v>20.37034921</v>
      </c>
      <c r="AS144" s="135">
        <f>'Master Plan 2025'!AS116</f>
        <v>20.37034921</v>
      </c>
      <c r="AT144" s="135">
        <f>'Master Plan 2025'!AT116</f>
        <v>20.37034921</v>
      </c>
      <c r="AU144" s="135">
        <f>'Master Plan 2025'!AU116</f>
        <v>20.37034921</v>
      </c>
      <c r="AV144" s="135">
        <f>'Master Plan 2025'!AV116</f>
        <v>20.37034921</v>
      </c>
      <c r="AW144" s="135">
        <f>'Master Plan 2025'!AW116</f>
        <v>20.37034921</v>
      </c>
      <c r="AX144" s="135">
        <f>'Master Plan 2025'!AX116</f>
        <v>20.37034921</v>
      </c>
      <c r="AY144" s="135">
        <f>'Master Plan 2025'!AY116</f>
        <v>20.37034921</v>
      </c>
    </row>
    <row r="145" ht="21.0" customHeight="1">
      <c r="B145" s="16"/>
      <c r="D145" s="18" t="str">
        <f>'Master Plan 2025'!D117</f>
        <v>Contextual: AI, Tech Transformation,
Green Energy,Energy Transition,
Global Economy</v>
      </c>
      <c r="E145" s="18" t="str">
        <f>'Master Plan 2025'!E117</f>
        <v>Contextual</v>
      </c>
      <c r="F145" s="74" t="str">
        <f>'Master Plan 2025'!F117</f>
        <v>300x600</v>
      </c>
      <c r="G145" s="18" t="str">
        <f>'Master Plan 2025'!G117</f>
        <v>FT_NAM_Contextual_Display_300x600</v>
      </c>
      <c r="H145" s="135"/>
      <c r="I145" s="135">
        <f>'Master Plan 2025'!I117</f>
        <v>0</v>
      </c>
      <c r="J145" s="135">
        <f>'Master Plan 2025'!J117</f>
        <v>0</v>
      </c>
      <c r="K145" s="135">
        <f>'Master Plan 2025'!K117</f>
        <v>0</v>
      </c>
      <c r="L145" s="135">
        <f>'Master Plan 2025'!L117</f>
        <v>0</v>
      </c>
      <c r="M145" s="135">
        <f>'Master Plan 2025'!M117</f>
        <v>0.0016</v>
      </c>
      <c r="N145" s="135">
        <f>'Master Plan 2025'!N117</f>
        <v>0.75</v>
      </c>
      <c r="O145" s="135">
        <f>'Master Plan 2025'!O117</f>
        <v>0</v>
      </c>
      <c r="P145" s="135">
        <f>'Master Plan 2025'!P117</f>
        <v>1069.443333</v>
      </c>
      <c r="Q145" s="135">
        <f>'Master Plan 2025'!Q117</f>
        <v>1069.443333</v>
      </c>
      <c r="R145" s="135">
        <f>'Master Plan 2025'!R117</f>
        <v>1069.443333</v>
      </c>
      <c r="S145" s="135">
        <f>'Master Plan 2025'!S117</f>
        <v>1069.443333</v>
      </c>
      <c r="T145" s="135">
        <f>'Master Plan 2025'!T117</f>
        <v>1069.443333</v>
      </c>
      <c r="U145" s="135">
        <f>'Master Plan 2025'!U117</f>
        <v>1069.443333</v>
      </c>
      <c r="V145" s="135">
        <f>'Master Plan 2025'!V117</f>
        <v>1069.443333</v>
      </c>
      <c r="W145" s="135">
        <f>'Master Plan 2025'!W117</f>
        <v>1069.443333</v>
      </c>
      <c r="X145" s="135">
        <f>'Master Plan 2025'!X117</f>
        <v>1069.443333</v>
      </c>
      <c r="Y145" s="135">
        <f>'Master Plan 2025'!Y117</f>
        <v>1069.443333</v>
      </c>
      <c r="Z145" s="135">
        <f>'Master Plan 2025'!Z117</f>
        <v>1069.443333</v>
      </c>
      <c r="AA145" s="135">
        <f>'Master Plan 2025'!AA117</f>
        <v>1069.443333</v>
      </c>
      <c r="AB145" s="135">
        <f>'Master Plan 2025'!AB117</f>
        <v>12731.46825</v>
      </c>
      <c r="AC145" s="135">
        <f>'Master Plan 2025'!AC117</f>
        <v>12731.46825</v>
      </c>
      <c r="AD145" s="135">
        <f>'Master Plan 2025'!AD117</f>
        <v>12731.46825</v>
      </c>
      <c r="AE145" s="135">
        <f>'Master Plan 2025'!AE117</f>
        <v>12731.46825</v>
      </c>
      <c r="AF145" s="135">
        <f>'Master Plan 2025'!AF117</f>
        <v>12731.46825</v>
      </c>
      <c r="AG145" s="135">
        <f>'Master Plan 2025'!AG117</f>
        <v>12731.46825</v>
      </c>
      <c r="AH145" s="135">
        <f>'Master Plan 2025'!AH117</f>
        <v>12731.46825</v>
      </c>
      <c r="AI145" s="135">
        <f>'Master Plan 2025'!AI117</f>
        <v>12731.46825</v>
      </c>
      <c r="AJ145" s="135">
        <f>'Master Plan 2025'!AJ117</f>
        <v>12731.46825</v>
      </c>
      <c r="AK145" s="135">
        <f>'Master Plan 2025'!AK117</f>
        <v>12731.46825</v>
      </c>
      <c r="AL145" s="135">
        <f>'Master Plan 2025'!AL117</f>
        <v>12731.46825</v>
      </c>
      <c r="AM145" s="135">
        <f>'Master Plan 2025'!AM117</f>
        <v>12731.46825</v>
      </c>
      <c r="AN145" s="135">
        <f>'Master Plan 2025'!AN117</f>
        <v>20.37034921</v>
      </c>
      <c r="AO145" s="135">
        <f>'Master Plan 2025'!AO117</f>
        <v>20.37034921</v>
      </c>
      <c r="AP145" s="135">
        <f>'Master Plan 2025'!AP117</f>
        <v>20.37034921</v>
      </c>
      <c r="AQ145" s="135">
        <f>'Master Plan 2025'!AQ117</f>
        <v>20.37034921</v>
      </c>
      <c r="AR145" s="135">
        <f>'Master Plan 2025'!AR117</f>
        <v>20.37034921</v>
      </c>
      <c r="AS145" s="135">
        <f>'Master Plan 2025'!AS117</f>
        <v>20.37034921</v>
      </c>
      <c r="AT145" s="135">
        <f>'Master Plan 2025'!AT117</f>
        <v>20.37034921</v>
      </c>
      <c r="AU145" s="135">
        <f>'Master Plan 2025'!AU117</f>
        <v>20.37034921</v>
      </c>
      <c r="AV145" s="135">
        <f>'Master Plan 2025'!AV117</f>
        <v>20.37034921</v>
      </c>
      <c r="AW145" s="135">
        <f>'Master Plan 2025'!AW117</f>
        <v>20.37034921</v>
      </c>
      <c r="AX145" s="135">
        <f>'Master Plan 2025'!AX117</f>
        <v>20.37034921</v>
      </c>
      <c r="AY145" s="135">
        <f>'Master Plan 2025'!AY117</f>
        <v>20.37034921</v>
      </c>
    </row>
    <row r="146" ht="18.0" customHeight="1">
      <c r="B146" s="16"/>
      <c r="D146" s="18" t="str">
        <f>'Master Plan 2025'!D118</f>
        <v>Contextual: AI, Tech Transformation,
Green Energy,Energy Transition,
Global Economy</v>
      </c>
      <c r="E146" s="18" t="str">
        <f>'Master Plan 2025'!E118</f>
        <v>Contextual</v>
      </c>
      <c r="F146" s="74" t="str">
        <f>'Master Plan 2025'!F118</f>
        <v>970x250</v>
      </c>
      <c r="G146" s="18" t="str">
        <f>'Master Plan 2025'!G118</f>
        <v>FT_NAM_Contextual_Display_970x250</v>
      </c>
      <c r="H146" s="135"/>
      <c r="I146" s="135">
        <f>'Master Plan 2025'!I118</f>
        <v>0</v>
      </c>
      <c r="J146" s="135">
        <f>'Master Plan 2025'!J118</f>
        <v>0</v>
      </c>
      <c r="K146" s="135">
        <f>'Master Plan 2025'!K118</f>
        <v>0</v>
      </c>
      <c r="L146" s="135">
        <f>'Master Plan 2025'!L118</f>
        <v>0</v>
      </c>
      <c r="M146" s="135">
        <f>'Master Plan 2025'!M118</f>
        <v>0.0016</v>
      </c>
      <c r="N146" s="135">
        <f>'Master Plan 2025'!N118</f>
        <v>0.75</v>
      </c>
      <c r="O146" s="135">
        <f>'Master Plan 2025'!O118</f>
        <v>0</v>
      </c>
      <c r="P146" s="135">
        <f>'Master Plan 2025'!P118</f>
        <v>1069.443333</v>
      </c>
      <c r="Q146" s="135">
        <f>'Master Plan 2025'!Q118</f>
        <v>1069.443333</v>
      </c>
      <c r="R146" s="135">
        <f>'Master Plan 2025'!R118</f>
        <v>1069.443333</v>
      </c>
      <c r="S146" s="135">
        <f>'Master Plan 2025'!S118</f>
        <v>1069.443333</v>
      </c>
      <c r="T146" s="135">
        <f>'Master Plan 2025'!T118</f>
        <v>1069.443333</v>
      </c>
      <c r="U146" s="135">
        <f>'Master Plan 2025'!U118</f>
        <v>1069.443333</v>
      </c>
      <c r="V146" s="135">
        <f>'Master Plan 2025'!V118</f>
        <v>1069.443333</v>
      </c>
      <c r="W146" s="135">
        <f>'Master Plan 2025'!W118</f>
        <v>1069.443333</v>
      </c>
      <c r="X146" s="135">
        <f>'Master Plan 2025'!X118</f>
        <v>1069.443333</v>
      </c>
      <c r="Y146" s="135">
        <f>'Master Plan 2025'!Y118</f>
        <v>1069.443333</v>
      </c>
      <c r="Z146" s="135">
        <f>'Master Plan 2025'!Z118</f>
        <v>1069.443333</v>
      </c>
      <c r="AA146" s="135">
        <f>'Master Plan 2025'!AA118</f>
        <v>1069.443333</v>
      </c>
      <c r="AB146" s="135">
        <f>'Master Plan 2025'!AB118</f>
        <v>12731.46825</v>
      </c>
      <c r="AC146" s="135">
        <f>'Master Plan 2025'!AC118</f>
        <v>12731.46825</v>
      </c>
      <c r="AD146" s="135">
        <f>'Master Plan 2025'!AD118</f>
        <v>12731.46825</v>
      </c>
      <c r="AE146" s="135">
        <f>'Master Plan 2025'!AE118</f>
        <v>12731.46825</v>
      </c>
      <c r="AF146" s="135">
        <f>'Master Plan 2025'!AF118</f>
        <v>12731.46825</v>
      </c>
      <c r="AG146" s="135">
        <f>'Master Plan 2025'!AG118</f>
        <v>12731.46825</v>
      </c>
      <c r="AH146" s="135">
        <f>'Master Plan 2025'!AH118</f>
        <v>12731.46825</v>
      </c>
      <c r="AI146" s="135">
        <f>'Master Plan 2025'!AI118</f>
        <v>12731.46825</v>
      </c>
      <c r="AJ146" s="135">
        <f>'Master Plan 2025'!AJ118</f>
        <v>12731.46825</v>
      </c>
      <c r="AK146" s="135">
        <f>'Master Plan 2025'!AK118</f>
        <v>12731.46825</v>
      </c>
      <c r="AL146" s="135">
        <f>'Master Plan 2025'!AL118</f>
        <v>12731.46825</v>
      </c>
      <c r="AM146" s="135">
        <f>'Master Plan 2025'!AM118</f>
        <v>12731.46825</v>
      </c>
      <c r="AN146" s="135">
        <f>'Master Plan 2025'!AN118</f>
        <v>20.37034921</v>
      </c>
      <c r="AO146" s="135">
        <f>'Master Plan 2025'!AO118</f>
        <v>20.37034921</v>
      </c>
      <c r="AP146" s="135">
        <f>'Master Plan 2025'!AP118</f>
        <v>20.37034921</v>
      </c>
      <c r="AQ146" s="135">
        <f>'Master Plan 2025'!AQ118</f>
        <v>20.37034921</v>
      </c>
      <c r="AR146" s="135">
        <f>'Master Plan 2025'!AR118</f>
        <v>20.37034921</v>
      </c>
      <c r="AS146" s="135">
        <f>'Master Plan 2025'!AS118</f>
        <v>20.37034921</v>
      </c>
      <c r="AT146" s="135">
        <f>'Master Plan 2025'!AT118</f>
        <v>20.37034921</v>
      </c>
      <c r="AU146" s="135">
        <f>'Master Plan 2025'!AU118</f>
        <v>20.37034921</v>
      </c>
      <c r="AV146" s="135">
        <f>'Master Plan 2025'!AV118</f>
        <v>20.37034921</v>
      </c>
      <c r="AW146" s="135">
        <f>'Master Plan 2025'!AW118</f>
        <v>20.37034921</v>
      </c>
      <c r="AX146" s="135">
        <f>'Master Plan 2025'!AX118</f>
        <v>20.37034921</v>
      </c>
      <c r="AY146" s="135">
        <f>'Master Plan 2025'!AY118</f>
        <v>20.37034921</v>
      </c>
    </row>
    <row r="147">
      <c r="B147" s="16"/>
      <c r="D147" s="18" t="str">
        <f>'Master Plan 2025'!D119</f>
        <v>Demo: FT Subscriber</v>
      </c>
      <c r="E147" s="18" t="str">
        <f>'Master Plan 2025'!E119</f>
        <v>Subscribers</v>
      </c>
      <c r="F147" s="74" t="str">
        <f>'Master Plan 2025'!F119</f>
        <v>300x250</v>
      </c>
      <c r="G147" s="18" t="str">
        <f>'Master Plan 2025'!G119</f>
        <v>FT_NAM_Subscriber_Display_300x250</v>
      </c>
      <c r="H147" s="135"/>
      <c r="I147" s="135">
        <f>'Master Plan 2025'!I119</f>
        <v>76999.93</v>
      </c>
      <c r="J147" s="135">
        <f>'Master Plan 2025'!J119</f>
        <v>641666.0833</v>
      </c>
      <c r="K147" s="135">
        <f>'Master Plan 2025'!K119</f>
        <v>120</v>
      </c>
      <c r="L147" s="135">
        <f>'Master Plan 2025'!L119</f>
        <v>962.499125</v>
      </c>
      <c r="M147" s="135">
        <f>'Master Plan 2025'!M119</f>
        <v>0.0015</v>
      </c>
      <c r="N147" s="135">
        <f>'Master Plan 2025'!N119</f>
        <v>0.75</v>
      </c>
      <c r="O147" s="135">
        <f>'Master Plan 2025'!O119</f>
        <v>0</v>
      </c>
      <c r="P147" s="135">
        <f>'Master Plan 2025'!P119</f>
        <v>2138.886944</v>
      </c>
      <c r="Q147" s="135">
        <f>'Master Plan 2025'!Q119</f>
        <v>2138.886944</v>
      </c>
      <c r="R147" s="135">
        <f>'Master Plan 2025'!R119</f>
        <v>2138.886944</v>
      </c>
      <c r="S147" s="135">
        <f>'Master Plan 2025'!S119</f>
        <v>2138.886944</v>
      </c>
      <c r="T147" s="135">
        <f>'Master Plan 2025'!T119</f>
        <v>2138.886944</v>
      </c>
      <c r="U147" s="135">
        <f>'Master Plan 2025'!U119</f>
        <v>2138.886944</v>
      </c>
      <c r="V147" s="135">
        <f>'Master Plan 2025'!V119</f>
        <v>2138.886944</v>
      </c>
      <c r="W147" s="135">
        <f>'Master Plan 2025'!W119</f>
        <v>2138.886944</v>
      </c>
      <c r="X147" s="135">
        <f>'Master Plan 2025'!X119</f>
        <v>2138.886944</v>
      </c>
      <c r="Y147" s="135">
        <f>'Master Plan 2025'!Y119</f>
        <v>2138.886944</v>
      </c>
      <c r="Z147" s="135">
        <f>'Master Plan 2025'!Z119</f>
        <v>2138.886944</v>
      </c>
      <c r="AA147" s="135">
        <f>'Master Plan 2025'!AA119</f>
        <v>2138.886944</v>
      </c>
      <c r="AB147" s="135">
        <f>'Master Plan 2025'!AB119</f>
        <v>17824.05787</v>
      </c>
      <c r="AC147" s="135">
        <f>'Master Plan 2025'!AC119</f>
        <v>17824.05787</v>
      </c>
      <c r="AD147" s="135">
        <f>'Master Plan 2025'!AD119</f>
        <v>17824.05787</v>
      </c>
      <c r="AE147" s="135">
        <f>'Master Plan 2025'!AE119</f>
        <v>17824.05787</v>
      </c>
      <c r="AF147" s="135">
        <f>'Master Plan 2025'!AF119</f>
        <v>17824.05787</v>
      </c>
      <c r="AG147" s="135">
        <f>'Master Plan 2025'!AG119</f>
        <v>17824.05787</v>
      </c>
      <c r="AH147" s="135">
        <f>'Master Plan 2025'!AH119</f>
        <v>17824.05787</v>
      </c>
      <c r="AI147" s="135">
        <f>'Master Plan 2025'!AI119</f>
        <v>17824.05787</v>
      </c>
      <c r="AJ147" s="135">
        <f>'Master Plan 2025'!AJ119</f>
        <v>17824.05787</v>
      </c>
      <c r="AK147" s="135">
        <f>'Master Plan 2025'!AK119</f>
        <v>17824.05787</v>
      </c>
      <c r="AL147" s="135">
        <f>'Master Plan 2025'!AL119</f>
        <v>17824.05787</v>
      </c>
      <c r="AM147" s="135">
        <f>'Master Plan 2025'!AM119</f>
        <v>17824.05787</v>
      </c>
      <c r="AN147" s="135">
        <f>'Master Plan 2025'!AN119</f>
        <v>26.73608681</v>
      </c>
      <c r="AO147" s="135">
        <f>'Master Plan 2025'!AO119</f>
        <v>26.73608681</v>
      </c>
      <c r="AP147" s="135">
        <f>'Master Plan 2025'!AP119</f>
        <v>26.73608681</v>
      </c>
      <c r="AQ147" s="135">
        <f>'Master Plan 2025'!AQ119</f>
        <v>26.73608681</v>
      </c>
      <c r="AR147" s="135">
        <f>'Master Plan 2025'!AR119</f>
        <v>26.73608681</v>
      </c>
      <c r="AS147" s="135">
        <f>'Master Plan 2025'!AS119</f>
        <v>26.73608681</v>
      </c>
      <c r="AT147" s="135">
        <f>'Master Plan 2025'!AT119</f>
        <v>26.73608681</v>
      </c>
      <c r="AU147" s="135">
        <f>'Master Plan 2025'!AU119</f>
        <v>26.73608681</v>
      </c>
      <c r="AV147" s="135">
        <f>'Master Plan 2025'!AV119</f>
        <v>26.73608681</v>
      </c>
      <c r="AW147" s="135">
        <f>'Master Plan 2025'!AW119</f>
        <v>26.73608681</v>
      </c>
      <c r="AX147" s="135">
        <f>'Master Plan 2025'!AX119</f>
        <v>26.73608681</v>
      </c>
      <c r="AY147" s="135">
        <f>'Master Plan 2025'!AY119</f>
        <v>26.73608681</v>
      </c>
    </row>
    <row r="148">
      <c r="B148" s="16"/>
      <c r="D148" s="18" t="str">
        <f>'Master Plan 2025'!D120</f>
        <v>Demo: FT Subscriber</v>
      </c>
      <c r="E148" s="18" t="str">
        <f>'Master Plan 2025'!E120</f>
        <v>Subscribers</v>
      </c>
      <c r="F148" s="74" t="str">
        <f>'Master Plan 2025'!F120</f>
        <v>300x600</v>
      </c>
      <c r="G148" s="18" t="str">
        <f>'Master Plan 2025'!G120</f>
        <v>FT_NAM_Subscriber_Display_300x600</v>
      </c>
      <c r="H148" s="135"/>
      <c r="I148" s="135">
        <f>'Master Plan 2025'!I120</f>
        <v>0</v>
      </c>
      <c r="J148" s="135">
        <f>'Master Plan 2025'!J120</f>
        <v>0</v>
      </c>
      <c r="K148" s="135">
        <f>'Master Plan 2025'!K120</f>
        <v>0</v>
      </c>
      <c r="L148" s="135">
        <f>'Master Plan 2025'!L120</f>
        <v>0</v>
      </c>
      <c r="M148" s="135">
        <f>'Master Plan 2025'!M120</f>
        <v>0.0015</v>
      </c>
      <c r="N148" s="135">
        <f>'Master Plan 2025'!N120</f>
        <v>0.75</v>
      </c>
      <c r="O148" s="135">
        <f>'Master Plan 2025'!O120</f>
        <v>0</v>
      </c>
      <c r="P148" s="135">
        <f>'Master Plan 2025'!P120</f>
        <v>2138.886944</v>
      </c>
      <c r="Q148" s="135">
        <f>'Master Plan 2025'!Q120</f>
        <v>2138.886944</v>
      </c>
      <c r="R148" s="135">
        <f>'Master Plan 2025'!R120</f>
        <v>2138.886944</v>
      </c>
      <c r="S148" s="135">
        <f>'Master Plan 2025'!S120</f>
        <v>2138.886944</v>
      </c>
      <c r="T148" s="135">
        <f>'Master Plan 2025'!T120</f>
        <v>2138.886944</v>
      </c>
      <c r="U148" s="135">
        <f>'Master Plan 2025'!U120</f>
        <v>2138.886944</v>
      </c>
      <c r="V148" s="135">
        <f>'Master Plan 2025'!V120</f>
        <v>2138.886944</v>
      </c>
      <c r="W148" s="135">
        <f>'Master Plan 2025'!W120</f>
        <v>2138.886944</v>
      </c>
      <c r="X148" s="135">
        <f>'Master Plan 2025'!X120</f>
        <v>2138.886944</v>
      </c>
      <c r="Y148" s="135">
        <f>'Master Plan 2025'!Y120</f>
        <v>2138.886944</v>
      </c>
      <c r="Z148" s="135">
        <f>'Master Plan 2025'!Z120</f>
        <v>2138.886944</v>
      </c>
      <c r="AA148" s="135">
        <f>'Master Plan 2025'!AA120</f>
        <v>2138.886944</v>
      </c>
      <c r="AB148" s="135">
        <f>'Master Plan 2025'!AB120</f>
        <v>17824.05787</v>
      </c>
      <c r="AC148" s="135">
        <f>'Master Plan 2025'!AC120</f>
        <v>17824.05787</v>
      </c>
      <c r="AD148" s="135">
        <f>'Master Plan 2025'!AD120</f>
        <v>17824.05787</v>
      </c>
      <c r="AE148" s="135">
        <f>'Master Plan 2025'!AE120</f>
        <v>17824.05787</v>
      </c>
      <c r="AF148" s="135">
        <f>'Master Plan 2025'!AF120</f>
        <v>17824.05787</v>
      </c>
      <c r="AG148" s="135">
        <f>'Master Plan 2025'!AG120</f>
        <v>17824.05787</v>
      </c>
      <c r="AH148" s="135">
        <f>'Master Plan 2025'!AH120</f>
        <v>17824.05787</v>
      </c>
      <c r="AI148" s="135">
        <f>'Master Plan 2025'!AI120</f>
        <v>17824.05787</v>
      </c>
      <c r="AJ148" s="135">
        <f>'Master Plan 2025'!AJ120</f>
        <v>17824.05787</v>
      </c>
      <c r="AK148" s="135">
        <f>'Master Plan 2025'!AK120</f>
        <v>17824.05787</v>
      </c>
      <c r="AL148" s="135">
        <f>'Master Plan 2025'!AL120</f>
        <v>17824.05787</v>
      </c>
      <c r="AM148" s="135">
        <f>'Master Plan 2025'!AM120</f>
        <v>17824.05787</v>
      </c>
      <c r="AN148" s="135">
        <f>'Master Plan 2025'!AN120</f>
        <v>26.73608681</v>
      </c>
      <c r="AO148" s="135">
        <f>'Master Plan 2025'!AO120</f>
        <v>26.73608681</v>
      </c>
      <c r="AP148" s="135">
        <f>'Master Plan 2025'!AP120</f>
        <v>26.73608681</v>
      </c>
      <c r="AQ148" s="135">
        <f>'Master Plan 2025'!AQ120</f>
        <v>26.73608681</v>
      </c>
      <c r="AR148" s="135">
        <f>'Master Plan 2025'!AR120</f>
        <v>26.73608681</v>
      </c>
      <c r="AS148" s="135">
        <f>'Master Plan 2025'!AS120</f>
        <v>26.73608681</v>
      </c>
      <c r="AT148" s="135">
        <f>'Master Plan 2025'!AT120</f>
        <v>26.73608681</v>
      </c>
      <c r="AU148" s="135">
        <f>'Master Plan 2025'!AU120</f>
        <v>26.73608681</v>
      </c>
      <c r="AV148" s="135">
        <f>'Master Plan 2025'!AV120</f>
        <v>26.73608681</v>
      </c>
      <c r="AW148" s="135">
        <f>'Master Plan 2025'!AW120</f>
        <v>26.73608681</v>
      </c>
      <c r="AX148" s="135">
        <f>'Master Plan 2025'!AX120</f>
        <v>26.73608681</v>
      </c>
      <c r="AY148" s="135">
        <f>'Master Plan 2025'!AY120</f>
        <v>26.73608681</v>
      </c>
    </row>
    <row r="149">
      <c r="B149" s="16"/>
      <c r="D149" s="18" t="str">
        <f>'Master Plan 2025'!D121</f>
        <v>Demo: FT Subscriber</v>
      </c>
      <c r="E149" s="18" t="str">
        <f>'Master Plan 2025'!E121</f>
        <v>Subscribers</v>
      </c>
      <c r="F149" s="74" t="str">
        <f>'Master Plan 2025'!F121</f>
        <v>970x250</v>
      </c>
      <c r="G149" s="18" t="str">
        <f>'Master Plan 2025'!G121</f>
        <v>FT_NAM_Subscriber_Display_970x250</v>
      </c>
      <c r="H149" s="135"/>
      <c r="I149" s="135">
        <f>'Master Plan 2025'!I121</f>
        <v>0</v>
      </c>
      <c r="J149" s="135">
        <f>'Master Plan 2025'!J121</f>
        <v>0</v>
      </c>
      <c r="K149" s="135">
        <f>'Master Plan 2025'!K121</f>
        <v>0</v>
      </c>
      <c r="L149" s="135">
        <f>'Master Plan 2025'!L121</f>
        <v>0</v>
      </c>
      <c r="M149" s="135">
        <f>'Master Plan 2025'!M121</f>
        <v>0.0015</v>
      </c>
      <c r="N149" s="135">
        <f>'Master Plan 2025'!N121</f>
        <v>0.75</v>
      </c>
      <c r="O149" s="135">
        <f>'Master Plan 2025'!O121</f>
        <v>0</v>
      </c>
      <c r="P149" s="135">
        <f>'Master Plan 2025'!P121</f>
        <v>2138.886944</v>
      </c>
      <c r="Q149" s="135">
        <f>'Master Plan 2025'!Q121</f>
        <v>2138.886944</v>
      </c>
      <c r="R149" s="135">
        <f>'Master Plan 2025'!R121</f>
        <v>2138.886944</v>
      </c>
      <c r="S149" s="135">
        <f>'Master Plan 2025'!S121</f>
        <v>2138.886944</v>
      </c>
      <c r="T149" s="135">
        <f>'Master Plan 2025'!T121</f>
        <v>2138.886944</v>
      </c>
      <c r="U149" s="135">
        <f>'Master Plan 2025'!U121</f>
        <v>2138.886944</v>
      </c>
      <c r="V149" s="135">
        <f>'Master Plan 2025'!V121</f>
        <v>2138.886944</v>
      </c>
      <c r="W149" s="135">
        <f>'Master Plan 2025'!W121</f>
        <v>2138.886944</v>
      </c>
      <c r="X149" s="135">
        <f>'Master Plan 2025'!X121</f>
        <v>2138.886944</v>
      </c>
      <c r="Y149" s="135">
        <f>'Master Plan 2025'!Y121</f>
        <v>2138.886944</v>
      </c>
      <c r="Z149" s="135">
        <f>'Master Plan 2025'!Z121</f>
        <v>2138.886944</v>
      </c>
      <c r="AA149" s="135">
        <f>'Master Plan 2025'!AA121</f>
        <v>2138.886944</v>
      </c>
      <c r="AB149" s="135">
        <f>'Master Plan 2025'!AB121</f>
        <v>17824.05787</v>
      </c>
      <c r="AC149" s="135">
        <f>'Master Plan 2025'!AC121</f>
        <v>17824.05787</v>
      </c>
      <c r="AD149" s="135">
        <f>'Master Plan 2025'!AD121</f>
        <v>17824.05787</v>
      </c>
      <c r="AE149" s="135">
        <f>'Master Plan 2025'!AE121</f>
        <v>17824.05787</v>
      </c>
      <c r="AF149" s="135">
        <f>'Master Plan 2025'!AF121</f>
        <v>17824.05787</v>
      </c>
      <c r="AG149" s="135">
        <f>'Master Plan 2025'!AG121</f>
        <v>17824.05787</v>
      </c>
      <c r="AH149" s="135">
        <f>'Master Plan 2025'!AH121</f>
        <v>17824.05787</v>
      </c>
      <c r="AI149" s="135">
        <f>'Master Plan 2025'!AI121</f>
        <v>17824.05787</v>
      </c>
      <c r="AJ149" s="135">
        <f>'Master Plan 2025'!AJ121</f>
        <v>17824.05787</v>
      </c>
      <c r="AK149" s="135">
        <f>'Master Plan 2025'!AK121</f>
        <v>17824.05787</v>
      </c>
      <c r="AL149" s="135">
        <f>'Master Plan 2025'!AL121</f>
        <v>17824.05787</v>
      </c>
      <c r="AM149" s="135">
        <f>'Master Plan 2025'!AM121</f>
        <v>17824.05787</v>
      </c>
      <c r="AN149" s="135">
        <f>'Master Plan 2025'!AN121</f>
        <v>26.73608681</v>
      </c>
      <c r="AO149" s="135">
        <f>'Master Plan 2025'!AO121</f>
        <v>26.73608681</v>
      </c>
      <c r="AP149" s="135">
        <f>'Master Plan 2025'!AP121</f>
        <v>26.73608681</v>
      </c>
      <c r="AQ149" s="135">
        <f>'Master Plan 2025'!AQ121</f>
        <v>26.73608681</v>
      </c>
      <c r="AR149" s="135">
        <f>'Master Plan 2025'!AR121</f>
        <v>26.73608681</v>
      </c>
      <c r="AS149" s="135">
        <f>'Master Plan 2025'!AS121</f>
        <v>26.73608681</v>
      </c>
      <c r="AT149" s="135">
        <f>'Master Plan 2025'!AT121</f>
        <v>26.73608681</v>
      </c>
      <c r="AU149" s="135">
        <f>'Master Plan 2025'!AU121</f>
        <v>26.73608681</v>
      </c>
      <c r="AV149" s="135">
        <f>'Master Plan 2025'!AV121</f>
        <v>26.73608681</v>
      </c>
      <c r="AW149" s="135">
        <f>'Master Plan 2025'!AW121</f>
        <v>26.73608681</v>
      </c>
      <c r="AX149" s="135">
        <f>'Master Plan 2025'!AX121</f>
        <v>26.73608681</v>
      </c>
      <c r="AY149" s="135">
        <f>'Master Plan 2025'!AY121</f>
        <v>26.73608681</v>
      </c>
    </row>
    <row r="150">
      <c r="B150" s="16"/>
      <c r="C150" s="18" t="str">
        <f>'Master Plan 2025'!C122</f>
        <v>TOTAL</v>
      </c>
      <c r="D150" s="18" t="str">
        <f>'Master Plan 2025'!D122</f>
        <v/>
      </c>
      <c r="E150" s="18" t="str">
        <f>'Master Plan 2025'!E122</f>
        <v/>
      </c>
      <c r="F150" s="18" t="str">
        <f>'Master Plan 2025'!F122</f>
        <v/>
      </c>
      <c r="G150" s="18" t="str">
        <f>'Master Plan 2025'!G122</f>
        <v/>
      </c>
      <c r="H150" s="135"/>
      <c r="I150" s="135">
        <f>'Master Plan 2025'!I122</f>
        <v>192499.82</v>
      </c>
      <c r="J150" s="135">
        <f>'Master Plan 2025'!J122</f>
        <v>1634720.677</v>
      </c>
      <c r="K150" s="135" t="str">
        <f>'Master Plan 2025'!K122</f>
        <v/>
      </c>
      <c r="L150" s="135">
        <f>'Master Plan 2025'!L122</f>
        <v>2497.914301</v>
      </c>
      <c r="M150" s="135" t="str">
        <f>'Master Plan 2025'!M122</f>
        <v/>
      </c>
      <c r="N150" s="135" t="str">
        <f>'Master Plan 2025'!N122</f>
        <v/>
      </c>
      <c r="O150" s="135" t="str">
        <f>'Master Plan 2025'!O122</f>
        <v/>
      </c>
      <c r="P150" s="135" t="str">
        <f>'Master Plan 2025'!P122</f>
        <v/>
      </c>
      <c r="Q150" s="135" t="str">
        <f>'Master Plan 2025'!Q122</f>
        <v/>
      </c>
      <c r="R150" s="135" t="str">
        <f>'Master Plan 2025'!R122</f>
        <v/>
      </c>
      <c r="S150" s="135" t="str">
        <f>'Master Plan 2025'!S122</f>
        <v/>
      </c>
      <c r="T150" s="135" t="str">
        <f>'Master Plan 2025'!T122</f>
        <v/>
      </c>
      <c r="U150" s="135" t="str">
        <f>'Master Plan 2025'!U122</f>
        <v/>
      </c>
      <c r="V150" s="135" t="str">
        <f>'Master Plan 2025'!V122</f>
        <v/>
      </c>
      <c r="W150" s="135" t="str">
        <f>'Master Plan 2025'!W122</f>
        <v/>
      </c>
      <c r="X150" s="135" t="str">
        <f>'Master Plan 2025'!X122</f>
        <v/>
      </c>
      <c r="Y150" s="135" t="str">
        <f>'Master Plan 2025'!Y122</f>
        <v/>
      </c>
      <c r="Z150" s="135" t="str">
        <f>'Master Plan 2025'!Z122</f>
        <v/>
      </c>
      <c r="AA150" s="135" t="str">
        <f>'Master Plan 2025'!AA122</f>
        <v/>
      </c>
      <c r="AB150" s="135" t="str">
        <f>'Master Plan 2025'!AB122</f>
        <v/>
      </c>
      <c r="AC150" s="135" t="str">
        <f>'Master Plan 2025'!AC122</f>
        <v/>
      </c>
      <c r="AD150" s="135" t="str">
        <f>'Master Plan 2025'!AD122</f>
        <v/>
      </c>
      <c r="AE150" s="135" t="str">
        <f>'Master Plan 2025'!AE122</f>
        <v/>
      </c>
      <c r="AF150" s="135" t="str">
        <f>'Master Plan 2025'!AF122</f>
        <v/>
      </c>
      <c r="AG150" s="135" t="str">
        <f>'Master Plan 2025'!AG122</f>
        <v/>
      </c>
      <c r="AH150" s="135" t="str">
        <f>'Master Plan 2025'!AH122</f>
        <v/>
      </c>
      <c r="AI150" s="135" t="str">
        <f>'Master Plan 2025'!AI122</f>
        <v/>
      </c>
      <c r="AJ150" s="135" t="str">
        <f>'Master Plan 2025'!AJ122</f>
        <v/>
      </c>
      <c r="AK150" s="135" t="str">
        <f>'Master Plan 2025'!AK122</f>
        <v/>
      </c>
      <c r="AL150" s="135" t="str">
        <f>'Master Plan 2025'!AL122</f>
        <v/>
      </c>
      <c r="AM150" s="135" t="str">
        <f>'Master Plan 2025'!AM122</f>
        <v/>
      </c>
      <c r="AN150" s="135" t="str">
        <f>'Master Plan 2025'!AN122</f>
        <v/>
      </c>
      <c r="AO150" s="135" t="str">
        <f>'Master Plan 2025'!AO122</f>
        <v/>
      </c>
      <c r="AP150" s="135" t="str">
        <f>'Master Plan 2025'!AP122</f>
        <v/>
      </c>
      <c r="AQ150" s="135" t="str">
        <f>'Master Plan 2025'!AQ122</f>
        <v/>
      </c>
      <c r="AR150" s="135" t="str">
        <f>'Master Plan 2025'!AR122</f>
        <v/>
      </c>
      <c r="AS150" s="135" t="str">
        <f>'Master Plan 2025'!AS122</f>
        <v/>
      </c>
      <c r="AT150" s="135" t="str">
        <f>'Master Plan 2025'!AT122</f>
        <v/>
      </c>
      <c r="AU150" s="135" t="str">
        <f>'Master Plan 2025'!AU122</f>
        <v/>
      </c>
      <c r="AV150" s="135" t="str">
        <f>'Master Plan 2025'!AV122</f>
        <v/>
      </c>
      <c r="AW150" s="135" t="str">
        <f>'Master Plan 2025'!AW122</f>
        <v/>
      </c>
      <c r="AX150" s="135" t="str">
        <f>'Master Plan 2025'!AX122</f>
        <v/>
      </c>
      <c r="AY150" s="135" t="str">
        <f>'Master Plan 2025'!AY122</f>
        <v/>
      </c>
    </row>
    <row r="151">
      <c r="A151" s="139"/>
      <c r="B151" s="10"/>
      <c r="C151" s="13" t="s">
        <v>5</v>
      </c>
      <c r="D151" s="13" t="s">
        <v>6</v>
      </c>
      <c r="E151" s="13" t="s">
        <v>291</v>
      </c>
      <c r="F151" s="13" t="s">
        <v>8</v>
      </c>
      <c r="G151" s="13" t="s">
        <v>292</v>
      </c>
      <c r="H151" s="140"/>
      <c r="I151" s="140" t="s">
        <v>1</v>
      </c>
      <c r="J151" s="140" t="s">
        <v>12</v>
      </c>
      <c r="K151" s="140" t="s">
        <v>293</v>
      </c>
      <c r="L151" s="140" t="s">
        <v>3</v>
      </c>
      <c r="M151" s="140" t="s">
        <v>14</v>
      </c>
      <c r="N151" s="140" t="s">
        <v>15</v>
      </c>
      <c r="O151" s="140" t="s">
        <v>294</v>
      </c>
      <c r="P151" s="140" t="s">
        <v>295</v>
      </c>
      <c r="Q151" s="140" t="s">
        <v>296</v>
      </c>
      <c r="R151" s="140" t="s">
        <v>297</v>
      </c>
      <c r="S151" s="140" t="s">
        <v>298</v>
      </c>
      <c r="T151" s="140" t="s">
        <v>299</v>
      </c>
      <c r="U151" s="140" t="s">
        <v>300</v>
      </c>
      <c r="V151" s="140" t="s">
        <v>301</v>
      </c>
      <c r="W151" s="140" t="s">
        <v>302</v>
      </c>
      <c r="X151" s="140" t="s">
        <v>303</v>
      </c>
      <c r="Y151" s="140" t="s">
        <v>304</v>
      </c>
      <c r="Z151" s="140" t="s">
        <v>305</v>
      </c>
      <c r="AA151" s="140" t="s">
        <v>306</v>
      </c>
      <c r="AB151" s="140" t="s">
        <v>307</v>
      </c>
      <c r="AC151" s="140" t="s">
        <v>308</v>
      </c>
      <c r="AD151" s="140" t="s">
        <v>309</v>
      </c>
      <c r="AE151" s="140" t="s">
        <v>310</v>
      </c>
      <c r="AF151" s="140" t="s">
        <v>311</v>
      </c>
      <c r="AG151" s="140" t="s">
        <v>312</v>
      </c>
      <c r="AH151" s="140" t="s">
        <v>313</v>
      </c>
      <c r="AI151" s="140" t="s">
        <v>314</v>
      </c>
      <c r="AJ151" s="140" t="s">
        <v>315</v>
      </c>
      <c r="AK151" s="140" t="s">
        <v>316</v>
      </c>
      <c r="AL151" s="140" t="s">
        <v>317</v>
      </c>
      <c r="AM151" s="140" t="s">
        <v>318</v>
      </c>
      <c r="AN151" s="140" t="s">
        <v>319</v>
      </c>
      <c r="AO151" s="140" t="s">
        <v>320</v>
      </c>
      <c r="AP151" s="140" t="s">
        <v>321</v>
      </c>
      <c r="AQ151" s="140" t="s">
        <v>322</v>
      </c>
      <c r="AR151" s="140" t="s">
        <v>323</v>
      </c>
      <c r="AS151" s="140" t="s">
        <v>324</v>
      </c>
      <c r="AT151" s="140" t="s">
        <v>325</v>
      </c>
      <c r="AU151" s="140" t="s">
        <v>326</v>
      </c>
      <c r="AV151" s="140" t="s">
        <v>327</v>
      </c>
      <c r="AW151" s="140" t="s">
        <v>328</v>
      </c>
      <c r="AX151" s="140" t="s">
        <v>329</v>
      </c>
      <c r="AY151" s="140" t="s">
        <v>330</v>
      </c>
    </row>
    <row r="152">
      <c r="B152" s="16"/>
      <c r="C152" s="144" t="str">
        <f>'Master Plan 2025'!C123</f>
        <v>EMEA: Tier 1: UK, Germany, Saudi Arabia, France and Italy (70%) GEO</v>
      </c>
      <c r="D152" s="18" t="str">
        <f>'Master Plan 2025'!D123</f>
        <v>Demo: C0Level, Company Size 10k+ or $1B+ Revenue with
Contextual: AI, Global Economy, Markets &amp;
Financials, Company News, Climate Change, Energy Sector</v>
      </c>
      <c r="E152" s="18" t="str">
        <f>'Master Plan 2025'!E123</f>
        <v>Audience+Contextual</v>
      </c>
      <c r="F152" s="74" t="str">
        <f>'Master Plan 2025'!F123</f>
        <v>300x250</v>
      </c>
      <c r="G152" s="18" t="str">
        <f>'Master Plan 2025'!G123</f>
        <v>FT_EMEA_Audience+Contextual_Display_300x250</v>
      </c>
      <c r="H152" s="135"/>
      <c r="I152" s="135">
        <f>'Master Plan 2025'!I123</f>
        <v>61599.97</v>
      </c>
      <c r="J152" s="135">
        <f>'Master Plan 2025'!J123</f>
        <v>427777.5694</v>
      </c>
      <c r="K152" s="135">
        <f>'Master Plan 2025'!K123</f>
        <v>144</v>
      </c>
      <c r="L152" s="135">
        <f>'Master Plan 2025'!L123</f>
        <v>641.6663542</v>
      </c>
      <c r="M152" s="135">
        <f>'Master Plan 2025'!M123</f>
        <v>0.0015</v>
      </c>
      <c r="N152" s="135">
        <f>'Master Plan 2025'!N123</f>
        <v>0.75</v>
      </c>
      <c r="O152" s="135">
        <f>'Master Plan 2025'!O123</f>
        <v>0</v>
      </c>
      <c r="P152" s="135">
        <f>'Master Plan 2025'!P123</f>
        <v>1711.110278</v>
      </c>
      <c r="Q152" s="135">
        <f>'Master Plan 2025'!Q123</f>
        <v>1711.110278</v>
      </c>
      <c r="R152" s="135">
        <f>'Master Plan 2025'!R123</f>
        <v>1711.110278</v>
      </c>
      <c r="S152" s="135">
        <f>'Master Plan 2025'!S123</f>
        <v>1711.110278</v>
      </c>
      <c r="T152" s="135">
        <f>'Master Plan 2025'!T123</f>
        <v>1711.110278</v>
      </c>
      <c r="U152" s="135">
        <f>'Master Plan 2025'!U123</f>
        <v>1711.110278</v>
      </c>
      <c r="V152" s="135">
        <f>'Master Plan 2025'!V123</f>
        <v>1711.110278</v>
      </c>
      <c r="W152" s="135">
        <f>'Master Plan 2025'!W123</f>
        <v>1711.110278</v>
      </c>
      <c r="X152" s="135">
        <f>'Master Plan 2025'!X123</f>
        <v>1711.110278</v>
      </c>
      <c r="Y152" s="135">
        <f>'Master Plan 2025'!Y123</f>
        <v>1711.110278</v>
      </c>
      <c r="Z152" s="135">
        <f>'Master Plan 2025'!Z123</f>
        <v>1711.110278</v>
      </c>
      <c r="AA152" s="135">
        <f>'Master Plan 2025'!AA123</f>
        <v>1711.110278</v>
      </c>
      <c r="AB152" s="135">
        <f>'Master Plan 2025'!AB123</f>
        <v>11882.71026</v>
      </c>
      <c r="AC152" s="135">
        <f>'Master Plan 2025'!AC123</f>
        <v>11882.71026</v>
      </c>
      <c r="AD152" s="135">
        <f>'Master Plan 2025'!AD123</f>
        <v>11882.71026</v>
      </c>
      <c r="AE152" s="135">
        <f>'Master Plan 2025'!AE123</f>
        <v>11882.71026</v>
      </c>
      <c r="AF152" s="135">
        <f>'Master Plan 2025'!AF123</f>
        <v>11882.71026</v>
      </c>
      <c r="AG152" s="135">
        <f>'Master Plan 2025'!AG123</f>
        <v>11882.71026</v>
      </c>
      <c r="AH152" s="135">
        <f>'Master Plan 2025'!AH123</f>
        <v>11882.71026</v>
      </c>
      <c r="AI152" s="135">
        <f>'Master Plan 2025'!AI123</f>
        <v>11882.71026</v>
      </c>
      <c r="AJ152" s="135">
        <f>'Master Plan 2025'!AJ123</f>
        <v>11882.71026</v>
      </c>
      <c r="AK152" s="135">
        <f>'Master Plan 2025'!AK123</f>
        <v>11882.71026</v>
      </c>
      <c r="AL152" s="135">
        <f>'Master Plan 2025'!AL123</f>
        <v>11882.71026</v>
      </c>
      <c r="AM152" s="135">
        <f>'Master Plan 2025'!AM123</f>
        <v>11882.71026</v>
      </c>
      <c r="AN152" s="135">
        <f>'Master Plan 2025'!AN123</f>
        <v>17.82406539</v>
      </c>
      <c r="AO152" s="135">
        <f>'Master Plan 2025'!AO123</f>
        <v>17.82406539</v>
      </c>
      <c r="AP152" s="135">
        <f>'Master Plan 2025'!AP123</f>
        <v>17.82406539</v>
      </c>
      <c r="AQ152" s="135">
        <f>'Master Plan 2025'!AQ123</f>
        <v>17.82406539</v>
      </c>
      <c r="AR152" s="135">
        <f>'Master Plan 2025'!AR123</f>
        <v>17.82406539</v>
      </c>
      <c r="AS152" s="135">
        <f>'Master Plan 2025'!AS123</f>
        <v>17.82406539</v>
      </c>
      <c r="AT152" s="135">
        <f>'Master Plan 2025'!AT123</f>
        <v>17.82406539</v>
      </c>
      <c r="AU152" s="135">
        <f>'Master Plan 2025'!AU123</f>
        <v>17.82406539</v>
      </c>
      <c r="AV152" s="135">
        <f>'Master Plan 2025'!AV123</f>
        <v>17.82406539</v>
      </c>
      <c r="AW152" s="135">
        <f>'Master Plan 2025'!AW123</f>
        <v>17.82406539</v>
      </c>
      <c r="AX152" s="135">
        <f>'Master Plan 2025'!AX123</f>
        <v>17.82406539</v>
      </c>
      <c r="AY152" s="135">
        <f>'Master Plan 2025'!AY123</f>
        <v>17.82406539</v>
      </c>
    </row>
    <row r="153">
      <c r="B153" s="16"/>
      <c r="D153" s="18" t="str">
        <f>'Master Plan 2025'!D124</f>
        <v>Demo: C0Level, Company Size 10k+ or $1B+ Revenue with
Contextual: AI, Global Economy, Markets &amp;
Financials, Company News, Climate Change, Energy Sector</v>
      </c>
      <c r="E153" s="18" t="str">
        <f>'Master Plan 2025'!E124</f>
        <v>Audience+Contextual</v>
      </c>
      <c r="F153" s="74" t="str">
        <f>'Master Plan 2025'!F124</f>
        <v>300x600</v>
      </c>
      <c r="G153" s="18" t="str">
        <f>'Master Plan 2025'!G124</f>
        <v>FT_EMEA_Audience+Contextual_Display_300x600</v>
      </c>
      <c r="H153" s="135"/>
      <c r="I153" s="135">
        <f>'Master Plan 2025'!I124</f>
        <v>0</v>
      </c>
      <c r="J153" s="135">
        <f>'Master Plan 2025'!J124</f>
        <v>0</v>
      </c>
      <c r="K153" s="135">
        <f>'Master Plan 2025'!K124</f>
        <v>0</v>
      </c>
      <c r="L153" s="135">
        <f>'Master Plan 2025'!L124</f>
        <v>0</v>
      </c>
      <c r="M153" s="135">
        <f>'Master Plan 2025'!M124</f>
        <v>0.0015</v>
      </c>
      <c r="N153" s="135">
        <f>'Master Plan 2025'!N124</f>
        <v>0.75</v>
      </c>
      <c r="O153" s="135">
        <f>'Master Plan 2025'!O124</f>
        <v>0</v>
      </c>
      <c r="P153" s="135">
        <f>'Master Plan 2025'!P124</f>
        <v>1711.110278</v>
      </c>
      <c r="Q153" s="135">
        <f>'Master Plan 2025'!Q124</f>
        <v>1711.110278</v>
      </c>
      <c r="R153" s="135">
        <f>'Master Plan 2025'!R124</f>
        <v>1711.110278</v>
      </c>
      <c r="S153" s="135">
        <f>'Master Plan 2025'!S124</f>
        <v>1711.110278</v>
      </c>
      <c r="T153" s="135">
        <f>'Master Plan 2025'!T124</f>
        <v>1711.110278</v>
      </c>
      <c r="U153" s="135">
        <f>'Master Plan 2025'!U124</f>
        <v>1711.110278</v>
      </c>
      <c r="V153" s="135">
        <f>'Master Plan 2025'!V124</f>
        <v>1711.110278</v>
      </c>
      <c r="W153" s="135">
        <f>'Master Plan 2025'!W124</f>
        <v>1711.110278</v>
      </c>
      <c r="X153" s="135">
        <f>'Master Plan 2025'!X124</f>
        <v>1711.110278</v>
      </c>
      <c r="Y153" s="135">
        <f>'Master Plan 2025'!Y124</f>
        <v>1711.110278</v>
      </c>
      <c r="Z153" s="135">
        <f>'Master Plan 2025'!Z124</f>
        <v>1711.110278</v>
      </c>
      <c r="AA153" s="135">
        <f>'Master Plan 2025'!AA124</f>
        <v>1711.110278</v>
      </c>
      <c r="AB153" s="135">
        <f>'Master Plan 2025'!AB124</f>
        <v>11882.71026</v>
      </c>
      <c r="AC153" s="135">
        <f>'Master Plan 2025'!AC124</f>
        <v>11882.71026</v>
      </c>
      <c r="AD153" s="135">
        <f>'Master Plan 2025'!AD124</f>
        <v>11882.71026</v>
      </c>
      <c r="AE153" s="135">
        <f>'Master Plan 2025'!AE124</f>
        <v>11882.71026</v>
      </c>
      <c r="AF153" s="135">
        <f>'Master Plan 2025'!AF124</f>
        <v>11882.71026</v>
      </c>
      <c r="AG153" s="135">
        <f>'Master Plan 2025'!AG124</f>
        <v>11882.71026</v>
      </c>
      <c r="AH153" s="135">
        <f>'Master Plan 2025'!AH124</f>
        <v>11882.71026</v>
      </c>
      <c r="AI153" s="135">
        <f>'Master Plan 2025'!AI124</f>
        <v>11882.71026</v>
      </c>
      <c r="AJ153" s="135">
        <f>'Master Plan 2025'!AJ124</f>
        <v>11882.71026</v>
      </c>
      <c r="AK153" s="135">
        <f>'Master Plan 2025'!AK124</f>
        <v>11882.71026</v>
      </c>
      <c r="AL153" s="135">
        <f>'Master Plan 2025'!AL124</f>
        <v>11882.71026</v>
      </c>
      <c r="AM153" s="135">
        <f>'Master Plan 2025'!AM124</f>
        <v>11882.71026</v>
      </c>
      <c r="AN153" s="135">
        <f>'Master Plan 2025'!AN124</f>
        <v>17.82406539</v>
      </c>
      <c r="AO153" s="135">
        <f>'Master Plan 2025'!AO124</f>
        <v>17.82406539</v>
      </c>
      <c r="AP153" s="135">
        <f>'Master Plan 2025'!AP124</f>
        <v>17.82406539</v>
      </c>
      <c r="AQ153" s="135">
        <f>'Master Plan 2025'!AQ124</f>
        <v>17.82406539</v>
      </c>
      <c r="AR153" s="135">
        <f>'Master Plan 2025'!AR124</f>
        <v>17.82406539</v>
      </c>
      <c r="AS153" s="135">
        <f>'Master Plan 2025'!AS124</f>
        <v>17.82406539</v>
      </c>
      <c r="AT153" s="135">
        <f>'Master Plan 2025'!AT124</f>
        <v>17.82406539</v>
      </c>
      <c r="AU153" s="135">
        <f>'Master Plan 2025'!AU124</f>
        <v>17.82406539</v>
      </c>
      <c r="AV153" s="135">
        <f>'Master Plan 2025'!AV124</f>
        <v>17.82406539</v>
      </c>
      <c r="AW153" s="135">
        <f>'Master Plan 2025'!AW124</f>
        <v>17.82406539</v>
      </c>
      <c r="AX153" s="135">
        <f>'Master Plan 2025'!AX124</f>
        <v>17.82406539</v>
      </c>
      <c r="AY153" s="135">
        <f>'Master Plan 2025'!AY124</f>
        <v>17.82406539</v>
      </c>
    </row>
    <row r="154">
      <c r="B154" s="16"/>
      <c r="D154" s="18" t="str">
        <f>'Master Plan 2025'!D125</f>
        <v>Demo: C0Level, Company Size 10k+ or $1B+ Revenue with
Contextual: AI, Global Economy, Markets &amp;
Financials, Company News, Climate Change, Energy Sector</v>
      </c>
      <c r="E154" s="18" t="str">
        <f>'Master Plan 2025'!E125</f>
        <v>Audience+Contextual</v>
      </c>
      <c r="F154" s="74" t="str">
        <f>'Master Plan 2025'!F125</f>
        <v>970x250</v>
      </c>
      <c r="G154" s="18" t="str">
        <f>'Master Plan 2025'!G125</f>
        <v>FT_EMEA_Audience+Contextual_Display_970x250</v>
      </c>
      <c r="H154" s="135"/>
      <c r="I154" s="135">
        <f>'Master Plan 2025'!I125</f>
        <v>0</v>
      </c>
      <c r="J154" s="135">
        <f>'Master Plan 2025'!J125</f>
        <v>0</v>
      </c>
      <c r="K154" s="135">
        <f>'Master Plan 2025'!K125</f>
        <v>0</v>
      </c>
      <c r="L154" s="135">
        <f>'Master Plan 2025'!L125</f>
        <v>0</v>
      </c>
      <c r="M154" s="135">
        <f>'Master Plan 2025'!M125</f>
        <v>0.0015</v>
      </c>
      <c r="N154" s="135">
        <f>'Master Plan 2025'!N125</f>
        <v>0.75</v>
      </c>
      <c r="O154" s="135">
        <f>'Master Plan 2025'!O125</f>
        <v>0</v>
      </c>
      <c r="P154" s="135">
        <f>'Master Plan 2025'!P125</f>
        <v>1711.110278</v>
      </c>
      <c r="Q154" s="135">
        <f>'Master Plan 2025'!Q125</f>
        <v>1711.110278</v>
      </c>
      <c r="R154" s="135">
        <f>'Master Plan 2025'!R125</f>
        <v>1711.110278</v>
      </c>
      <c r="S154" s="135">
        <f>'Master Plan 2025'!S125</f>
        <v>1711.110278</v>
      </c>
      <c r="T154" s="135">
        <f>'Master Plan 2025'!T125</f>
        <v>1711.110278</v>
      </c>
      <c r="U154" s="135">
        <f>'Master Plan 2025'!U125</f>
        <v>1711.110278</v>
      </c>
      <c r="V154" s="135">
        <f>'Master Plan 2025'!V125</f>
        <v>1711.110278</v>
      </c>
      <c r="W154" s="135">
        <f>'Master Plan 2025'!W125</f>
        <v>1711.110278</v>
      </c>
      <c r="X154" s="135">
        <f>'Master Plan 2025'!X125</f>
        <v>1711.110278</v>
      </c>
      <c r="Y154" s="135">
        <f>'Master Plan 2025'!Y125</f>
        <v>1711.110278</v>
      </c>
      <c r="Z154" s="135">
        <f>'Master Plan 2025'!Z125</f>
        <v>1711.110278</v>
      </c>
      <c r="AA154" s="135">
        <f>'Master Plan 2025'!AA125</f>
        <v>1711.110278</v>
      </c>
      <c r="AB154" s="135">
        <f>'Master Plan 2025'!AB125</f>
        <v>11882.71026</v>
      </c>
      <c r="AC154" s="135">
        <f>'Master Plan 2025'!AC125</f>
        <v>11882.71026</v>
      </c>
      <c r="AD154" s="135">
        <f>'Master Plan 2025'!AD125</f>
        <v>11882.71026</v>
      </c>
      <c r="AE154" s="135">
        <f>'Master Plan 2025'!AE125</f>
        <v>11882.71026</v>
      </c>
      <c r="AF154" s="135">
        <f>'Master Plan 2025'!AF125</f>
        <v>11882.71026</v>
      </c>
      <c r="AG154" s="135">
        <f>'Master Plan 2025'!AG125</f>
        <v>11882.71026</v>
      </c>
      <c r="AH154" s="135">
        <f>'Master Plan 2025'!AH125</f>
        <v>11882.71026</v>
      </c>
      <c r="AI154" s="135">
        <f>'Master Plan 2025'!AI125</f>
        <v>11882.71026</v>
      </c>
      <c r="AJ154" s="135">
        <f>'Master Plan 2025'!AJ125</f>
        <v>11882.71026</v>
      </c>
      <c r="AK154" s="135">
        <f>'Master Plan 2025'!AK125</f>
        <v>11882.71026</v>
      </c>
      <c r="AL154" s="135">
        <f>'Master Plan 2025'!AL125</f>
        <v>11882.71026</v>
      </c>
      <c r="AM154" s="135">
        <f>'Master Plan 2025'!AM125</f>
        <v>11882.71026</v>
      </c>
      <c r="AN154" s="135">
        <f>'Master Plan 2025'!AN125</f>
        <v>17.82406539</v>
      </c>
      <c r="AO154" s="135">
        <f>'Master Plan 2025'!AO125</f>
        <v>17.82406539</v>
      </c>
      <c r="AP154" s="135">
        <f>'Master Plan 2025'!AP125</f>
        <v>17.82406539</v>
      </c>
      <c r="AQ154" s="135">
        <f>'Master Plan 2025'!AQ125</f>
        <v>17.82406539</v>
      </c>
      <c r="AR154" s="135">
        <f>'Master Plan 2025'!AR125</f>
        <v>17.82406539</v>
      </c>
      <c r="AS154" s="135">
        <f>'Master Plan 2025'!AS125</f>
        <v>17.82406539</v>
      </c>
      <c r="AT154" s="135">
        <f>'Master Plan 2025'!AT125</f>
        <v>17.82406539</v>
      </c>
      <c r="AU154" s="135">
        <f>'Master Plan 2025'!AU125</f>
        <v>17.82406539</v>
      </c>
      <c r="AV154" s="135">
        <f>'Master Plan 2025'!AV125</f>
        <v>17.82406539</v>
      </c>
      <c r="AW154" s="135">
        <f>'Master Plan 2025'!AW125</f>
        <v>17.82406539</v>
      </c>
      <c r="AX154" s="135">
        <f>'Master Plan 2025'!AX125</f>
        <v>17.82406539</v>
      </c>
      <c r="AY154" s="135">
        <f>'Master Plan 2025'!AY125</f>
        <v>17.82406539</v>
      </c>
    </row>
    <row r="155">
      <c r="B155" s="16"/>
      <c r="D155" s="18" t="str">
        <f>'Master Plan 2025'!D126</f>
        <v>Demo: C0Level, Company Size 10k+ or $1B+ Revenue with
Contextual: AI, Global Economy, Markets &amp;
Financials, Company News, Climate Change, Energy Sector</v>
      </c>
      <c r="E155" s="18" t="str">
        <f>'Master Plan 2025'!E126</f>
        <v>Contextual</v>
      </c>
      <c r="F155" s="74" t="str">
        <f>'Master Plan 2025'!F126</f>
        <v>300x250</v>
      </c>
      <c r="G155" s="18" t="str">
        <f>'Master Plan 2025'!G126</f>
        <v>FT_EMEA_Contextual_Display_300x250</v>
      </c>
      <c r="H155" s="135"/>
      <c r="I155" s="135">
        <f>'Master Plan 2025'!I126</f>
        <v>30800.01</v>
      </c>
      <c r="J155" s="135">
        <f>'Master Plan 2025'!J126</f>
        <v>366667</v>
      </c>
      <c r="K155" s="135">
        <f>'Master Plan 2025'!K126</f>
        <v>84</v>
      </c>
      <c r="L155" s="135">
        <f>'Master Plan 2025'!L126</f>
        <v>0</v>
      </c>
      <c r="M155" s="135">
        <f>'Master Plan 2025'!M126</f>
        <v>0.0016</v>
      </c>
      <c r="N155" s="135">
        <f>'Master Plan 2025'!N126</f>
        <v>0.75</v>
      </c>
      <c r="O155" s="135">
        <f>'Master Plan 2025'!O126</f>
        <v>0</v>
      </c>
      <c r="P155" s="135">
        <f>'Master Plan 2025'!P126</f>
        <v>855.5558333</v>
      </c>
      <c r="Q155" s="135">
        <f>'Master Plan 2025'!Q126</f>
        <v>855.5558333</v>
      </c>
      <c r="R155" s="135">
        <f>'Master Plan 2025'!R126</f>
        <v>855.5558333</v>
      </c>
      <c r="S155" s="135">
        <f>'Master Plan 2025'!S126</f>
        <v>855.5558333</v>
      </c>
      <c r="T155" s="135">
        <f>'Master Plan 2025'!T126</f>
        <v>855.5558333</v>
      </c>
      <c r="U155" s="135">
        <f>'Master Plan 2025'!U126</f>
        <v>855.5558333</v>
      </c>
      <c r="V155" s="135">
        <f>'Master Plan 2025'!V126</f>
        <v>855.5558333</v>
      </c>
      <c r="W155" s="135">
        <f>'Master Plan 2025'!W126</f>
        <v>855.5558333</v>
      </c>
      <c r="X155" s="135">
        <f>'Master Plan 2025'!X126</f>
        <v>855.5558333</v>
      </c>
      <c r="Y155" s="135">
        <f>'Master Plan 2025'!Y126</f>
        <v>855.5558333</v>
      </c>
      <c r="Z155" s="135">
        <f>'Master Plan 2025'!Z126</f>
        <v>855.5558333</v>
      </c>
      <c r="AA155" s="135">
        <f>'Master Plan 2025'!AA126</f>
        <v>855.5558333</v>
      </c>
      <c r="AB155" s="135">
        <f>'Master Plan 2025'!AB126</f>
        <v>10185.19444</v>
      </c>
      <c r="AC155" s="135">
        <f>'Master Plan 2025'!AC126</f>
        <v>10185.19444</v>
      </c>
      <c r="AD155" s="135">
        <f>'Master Plan 2025'!AD126</f>
        <v>10185.19444</v>
      </c>
      <c r="AE155" s="135">
        <f>'Master Plan 2025'!AE126</f>
        <v>10185.19444</v>
      </c>
      <c r="AF155" s="135">
        <f>'Master Plan 2025'!AF126</f>
        <v>10185.19444</v>
      </c>
      <c r="AG155" s="135">
        <f>'Master Plan 2025'!AG126</f>
        <v>10185.19444</v>
      </c>
      <c r="AH155" s="135">
        <f>'Master Plan 2025'!AH126</f>
        <v>10185.19444</v>
      </c>
      <c r="AI155" s="135">
        <f>'Master Plan 2025'!AI126</f>
        <v>10185.19444</v>
      </c>
      <c r="AJ155" s="135">
        <f>'Master Plan 2025'!AJ126</f>
        <v>10185.19444</v>
      </c>
      <c r="AK155" s="135">
        <f>'Master Plan 2025'!AK126</f>
        <v>10185.19444</v>
      </c>
      <c r="AL155" s="135">
        <f>'Master Plan 2025'!AL126</f>
        <v>10185.19444</v>
      </c>
      <c r="AM155" s="135">
        <f>'Master Plan 2025'!AM126</f>
        <v>10185.19444</v>
      </c>
      <c r="AN155" s="135">
        <f>'Master Plan 2025'!AN126</f>
        <v>0</v>
      </c>
      <c r="AO155" s="135">
        <f>'Master Plan 2025'!AO126</f>
        <v>0</v>
      </c>
      <c r="AP155" s="135">
        <f>'Master Plan 2025'!AP126</f>
        <v>0</v>
      </c>
      <c r="AQ155" s="135">
        <f>'Master Plan 2025'!AQ126</f>
        <v>0</v>
      </c>
      <c r="AR155" s="135">
        <f>'Master Plan 2025'!AR126</f>
        <v>0</v>
      </c>
      <c r="AS155" s="135">
        <f>'Master Plan 2025'!AS126</f>
        <v>0</v>
      </c>
      <c r="AT155" s="135">
        <f>'Master Plan 2025'!AT126</f>
        <v>0</v>
      </c>
      <c r="AU155" s="135">
        <f>'Master Plan 2025'!AU126</f>
        <v>0</v>
      </c>
      <c r="AV155" s="135">
        <f>'Master Plan 2025'!AV126</f>
        <v>0</v>
      </c>
      <c r="AW155" s="135">
        <f>'Master Plan 2025'!AW126</f>
        <v>0</v>
      </c>
      <c r="AX155" s="135">
        <f>'Master Plan 2025'!AX126</f>
        <v>0</v>
      </c>
      <c r="AY155" s="135">
        <f>'Master Plan 2025'!AY126</f>
        <v>0</v>
      </c>
    </row>
    <row r="156">
      <c r="B156" s="16"/>
      <c r="D156" s="18" t="str">
        <f>'Master Plan 2025'!D127</f>
        <v>Demo: C0Level, Company Size 10k+ or $1B+ Revenue with
Contextual: AI, Global Economy, Markets &amp;
Financials, Company News, Climate Change, Energy Sector</v>
      </c>
      <c r="E156" s="18" t="str">
        <f>'Master Plan 2025'!E127</f>
        <v>Contextual</v>
      </c>
      <c r="F156" s="74" t="str">
        <f>'Master Plan 2025'!F127</f>
        <v>300x600</v>
      </c>
      <c r="G156" s="18" t="str">
        <f>'Master Plan 2025'!G127</f>
        <v>FT_EMEA_Contextual_Display_300x600</v>
      </c>
      <c r="H156" s="135"/>
      <c r="I156" s="135">
        <f>'Master Plan 2025'!I127</f>
        <v>0</v>
      </c>
      <c r="J156" s="135">
        <f>'Master Plan 2025'!J127</f>
        <v>0</v>
      </c>
      <c r="K156" s="135">
        <f>'Master Plan 2025'!K127</f>
        <v>0</v>
      </c>
      <c r="L156" s="135">
        <f>'Master Plan 2025'!L127</f>
        <v>0</v>
      </c>
      <c r="M156" s="135">
        <f>'Master Plan 2025'!M127</f>
        <v>0.0016</v>
      </c>
      <c r="N156" s="135">
        <f>'Master Plan 2025'!N127</f>
        <v>0.75</v>
      </c>
      <c r="O156" s="135">
        <f>'Master Plan 2025'!O127</f>
        <v>0</v>
      </c>
      <c r="P156" s="135">
        <f>'Master Plan 2025'!P127</f>
        <v>855.5558333</v>
      </c>
      <c r="Q156" s="135">
        <f>'Master Plan 2025'!Q127</f>
        <v>855.5558333</v>
      </c>
      <c r="R156" s="135">
        <f>'Master Plan 2025'!R127</f>
        <v>855.5558333</v>
      </c>
      <c r="S156" s="135">
        <f>'Master Plan 2025'!S127</f>
        <v>855.5558333</v>
      </c>
      <c r="T156" s="135">
        <f>'Master Plan 2025'!T127</f>
        <v>855.5558333</v>
      </c>
      <c r="U156" s="135">
        <f>'Master Plan 2025'!U127</f>
        <v>855.5558333</v>
      </c>
      <c r="V156" s="135">
        <f>'Master Plan 2025'!V127</f>
        <v>855.5558333</v>
      </c>
      <c r="W156" s="135">
        <f>'Master Plan 2025'!W127</f>
        <v>855.5558333</v>
      </c>
      <c r="X156" s="135">
        <f>'Master Plan 2025'!X127</f>
        <v>855.5558333</v>
      </c>
      <c r="Y156" s="135">
        <f>'Master Plan 2025'!Y127</f>
        <v>855.5558333</v>
      </c>
      <c r="Z156" s="135">
        <f>'Master Plan 2025'!Z127</f>
        <v>855.5558333</v>
      </c>
      <c r="AA156" s="135">
        <f>'Master Plan 2025'!AA127</f>
        <v>855.5558333</v>
      </c>
      <c r="AB156" s="135">
        <f>'Master Plan 2025'!AB127</f>
        <v>10185.19444</v>
      </c>
      <c r="AC156" s="135">
        <f>'Master Plan 2025'!AC127</f>
        <v>10185.19444</v>
      </c>
      <c r="AD156" s="135">
        <f>'Master Plan 2025'!AD127</f>
        <v>10185.19444</v>
      </c>
      <c r="AE156" s="135">
        <f>'Master Plan 2025'!AE127</f>
        <v>10185.19444</v>
      </c>
      <c r="AF156" s="135">
        <f>'Master Plan 2025'!AF127</f>
        <v>10185.19444</v>
      </c>
      <c r="AG156" s="135">
        <f>'Master Plan 2025'!AG127</f>
        <v>10185.19444</v>
      </c>
      <c r="AH156" s="135">
        <f>'Master Plan 2025'!AH127</f>
        <v>10185.19444</v>
      </c>
      <c r="AI156" s="135">
        <f>'Master Plan 2025'!AI127</f>
        <v>10185.19444</v>
      </c>
      <c r="AJ156" s="135">
        <f>'Master Plan 2025'!AJ127</f>
        <v>10185.19444</v>
      </c>
      <c r="AK156" s="135">
        <f>'Master Plan 2025'!AK127</f>
        <v>10185.19444</v>
      </c>
      <c r="AL156" s="135">
        <f>'Master Plan 2025'!AL127</f>
        <v>10185.19444</v>
      </c>
      <c r="AM156" s="135">
        <f>'Master Plan 2025'!AM127</f>
        <v>10185.19444</v>
      </c>
      <c r="AN156" s="135">
        <f>'Master Plan 2025'!AN127</f>
        <v>0</v>
      </c>
      <c r="AO156" s="135">
        <f>'Master Plan 2025'!AO127</f>
        <v>0</v>
      </c>
      <c r="AP156" s="135">
        <f>'Master Plan 2025'!AP127</f>
        <v>0</v>
      </c>
      <c r="AQ156" s="135">
        <f>'Master Plan 2025'!AQ127</f>
        <v>0</v>
      </c>
      <c r="AR156" s="135">
        <f>'Master Plan 2025'!AR127</f>
        <v>0</v>
      </c>
      <c r="AS156" s="135">
        <f>'Master Plan 2025'!AS127</f>
        <v>0</v>
      </c>
      <c r="AT156" s="135">
        <f>'Master Plan 2025'!AT127</f>
        <v>0</v>
      </c>
      <c r="AU156" s="135">
        <f>'Master Plan 2025'!AU127</f>
        <v>0</v>
      </c>
      <c r="AV156" s="135">
        <f>'Master Plan 2025'!AV127</f>
        <v>0</v>
      </c>
      <c r="AW156" s="135">
        <f>'Master Plan 2025'!AW127</f>
        <v>0</v>
      </c>
      <c r="AX156" s="135">
        <f>'Master Plan 2025'!AX127</f>
        <v>0</v>
      </c>
      <c r="AY156" s="135">
        <f>'Master Plan 2025'!AY127</f>
        <v>0</v>
      </c>
    </row>
    <row r="157">
      <c r="B157" s="16"/>
      <c r="D157" s="18" t="str">
        <f>'Master Plan 2025'!D128</f>
        <v>Demo: C0Level, Company Size 10k+ or $1B+ Revenue with
Contextual: AI, Global Economy, Markets &amp;
Financials, Company News, Climate Change, Energy Sector</v>
      </c>
      <c r="E157" s="18" t="str">
        <f>'Master Plan 2025'!E128</f>
        <v>Contextual</v>
      </c>
      <c r="F157" s="74" t="str">
        <f>'Master Plan 2025'!F128</f>
        <v>970x250</v>
      </c>
      <c r="G157" s="18" t="str">
        <f>'Master Plan 2025'!G128</f>
        <v>FT_EMEA_Contextual_Display_970x250</v>
      </c>
      <c r="H157" s="135"/>
      <c r="I157" s="135">
        <f>'Master Plan 2025'!I128</f>
        <v>0</v>
      </c>
      <c r="J157" s="135">
        <f>'Master Plan 2025'!J128</f>
        <v>0</v>
      </c>
      <c r="K157" s="135">
        <f>'Master Plan 2025'!K128</f>
        <v>0</v>
      </c>
      <c r="L157" s="135">
        <f>'Master Plan 2025'!L128</f>
        <v>0</v>
      </c>
      <c r="M157" s="135">
        <f>'Master Plan 2025'!M128</f>
        <v>0.0016</v>
      </c>
      <c r="N157" s="135">
        <f>'Master Plan 2025'!N128</f>
        <v>0.75</v>
      </c>
      <c r="O157" s="135">
        <f>'Master Plan 2025'!O128</f>
        <v>0</v>
      </c>
      <c r="P157" s="135">
        <f>'Master Plan 2025'!P128</f>
        <v>855.5558333</v>
      </c>
      <c r="Q157" s="135">
        <f>'Master Plan 2025'!Q128</f>
        <v>855.5558333</v>
      </c>
      <c r="R157" s="135">
        <f>'Master Plan 2025'!R128</f>
        <v>855.5558333</v>
      </c>
      <c r="S157" s="135">
        <f>'Master Plan 2025'!S128</f>
        <v>855.5558333</v>
      </c>
      <c r="T157" s="135">
        <f>'Master Plan 2025'!T128</f>
        <v>855.5558333</v>
      </c>
      <c r="U157" s="135">
        <f>'Master Plan 2025'!U128</f>
        <v>855.5558333</v>
      </c>
      <c r="V157" s="135">
        <f>'Master Plan 2025'!V128</f>
        <v>855.5558333</v>
      </c>
      <c r="W157" s="135">
        <f>'Master Plan 2025'!W128</f>
        <v>855.5558333</v>
      </c>
      <c r="X157" s="135">
        <f>'Master Plan 2025'!X128</f>
        <v>855.5558333</v>
      </c>
      <c r="Y157" s="135">
        <f>'Master Plan 2025'!Y128</f>
        <v>855.5558333</v>
      </c>
      <c r="Z157" s="135">
        <f>'Master Plan 2025'!Z128</f>
        <v>855.5558333</v>
      </c>
      <c r="AA157" s="135">
        <f>'Master Plan 2025'!AA128</f>
        <v>855.5558333</v>
      </c>
      <c r="AB157" s="135">
        <f>'Master Plan 2025'!AB128</f>
        <v>10185.19444</v>
      </c>
      <c r="AC157" s="135">
        <f>'Master Plan 2025'!AC128</f>
        <v>10185.19444</v>
      </c>
      <c r="AD157" s="135">
        <f>'Master Plan 2025'!AD128</f>
        <v>10185.19444</v>
      </c>
      <c r="AE157" s="135">
        <f>'Master Plan 2025'!AE128</f>
        <v>10185.19444</v>
      </c>
      <c r="AF157" s="135">
        <f>'Master Plan 2025'!AF128</f>
        <v>10185.19444</v>
      </c>
      <c r="AG157" s="135">
        <f>'Master Plan 2025'!AG128</f>
        <v>10185.19444</v>
      </c>
      <c r="AH157" s="135">
        <f>'Master Plan 2025'!AH128</f>
        <v>10185.19444</v>
      </c>
      <c r="AI157" s="135">
        <f>'Master Plan 2025'!AI128</f>
        <v>10185.19444</v>
      </c>
      <c r="AJ157" s="135">
        <f>'Master Plan 2025'!AJ128</f>
        <v>10185.19444</v>
      </c>
      <c r="AK157" s="135">
        <f>'Master Plan 2025'!AK128</f>
        <v>10185.19444</v>
      </c>
      <c r="AL157" s="135">
        <f>'Master Plan 2025'!AL128</f>
        <v>10185.19444</v>
      </c>
      <c r="AM157" s="135">
        <f>'Master Plan 2025'!AM128</f>
        <v>10185.19444</v>
      </c>
      <c r="AN157" s="135">
        <f>'Master Plan 2025'!AN128</f>
        <v>0</v>
      </c>
      <c r="AO157" s="135">
        <f>'Master Plan 2025'!AO128</f>
        <v>0</v>
      </c>
      <c r="AP157" s="135">
        <f>'Master Plan 2025'!AP128</f>
        <v>0</v>
      </c>
      <c r="AQ157" s="135">
        <f>'Master Plan 2025'!AQ128</f>
        <v>0</v>
      </c>
      <c r="AR157" s="135">
        <f>'Master Plan 2025'!AR128</f>
        <v>0</v>
      </c>
      <c r="AS157" s="135">
        <f>'Master Plan 2025'!AS128</f>
        <v>0</v>
      </c>
      <c r="AT157" s="135">
        <f>'Master Plan 2025'!AT128</f>
        <v>0</v>
      </c>
      <c r="AU157" s="135">
        <f>'Master Plan 2025'!AU128</f>
        <v>0</v>
      </c>
      <c r="AV157" s="135">
        <f>'Master Plan 2025'!AV128</f>
        <v>0</v>
      </c>
      <c r="AW157" s="135">
        <f>'Master Plan 2025'!AW128</f>
        <v>0</v>
      </c>
      <c r="AX157" s="135">
        <f>'Master Plan 2025'!AX128</f>
        <v>0</v>
      </c>
      <c r="AY157" s="135">
        <f>'Master Plan 2025'!AY128</f>
        <v>0</v>
      </c>
    </row>
    <row r="158">
      <c r="B158" s="16"/>
      <c r="D158" s="18" t="str">
        <f>'Master Plan 2025'!D129</f>
        <v>Demo: C0Level, Company Size 10k+ or $1B+ Revenue with
Contextual: AI, Global Economy, Markets &amp;
Financials, Company News, Climate Change, Energy Sector</v>
      </c>
      <c r="E158" s="18" t="str">
        <f>'Master Plan 2025'!E129</f>
        <v>Subscribers</v>
      </c>
      <c r="F158" s="74" t="str">
        <f>'Master Plan 2025'!F129</f>
        <v>300x600</v>
      </c>
      <c r="G158" s="18" t="str">
        <f>'Master Plan 2025'!G129</f>
        <v>FT_EMEA_Subscriber_Display_300x250</v>
      </c>
      <c r="H158" s="135"/>
      <c r="I158" s="135">
        <f>'Master Plan 2025'!I129</f>
        <v>61599.97</v>
      </c>
      <c r="J158" s="135">
        <f>'Master Plan 2025'!J129</f>
        <v>513333</v>
      </c>
      <c r="K158" s="135">
        <f>'Master Plan 2025'!K129</f>
        <v>120</v>
      </c>
      <c r="L158" s="135">
        <f>'Master Plan 2025'!L129</f>
        <v>0</v>
      </c>
      <c r="M158" s="135">
        <f>'Master Plan 2025'!M129</f>
        <v>0.0015</v>
      </c>
      <c r="N158" s="135">
        <f>'Master Plan 2025'!N129</f>
        <v>0.75</v>
      </c>
      <c r="O158" s="135">
        <f>'Master Plan 2025'!O129</f>
        <v>0</v>
      </c>
      <c r="P158" s="135">
        <f>'Master Plan 2025'!P129</f>
        <v>1711.110278</v>
      </c>
      <c r="Q158" s="135">
        <f>'Master Plan 2025'!Q129</f>
        <v>1711.110278</v>
      </c>
      <c r="R158" s="135">
        <f>'Master Plan 2025'!R129</f>
        <v>1711.110278</v>
      </c>
      <c r="S158" s="135">
        <f>'Master Plan 2025'!S129</f>
        <v>1711.110278</v>
      </c>
      <c r="T158" s="135">
        <f>'Master Plan 2025'!T129</f>
        <v>1711.110278</v>
      </c>
      <c r="U158" s="135">
        <f>'Master Plan 2025'!U129</f>
        <v>1711.110278</v>
      </c>
      <c r="V158" s="135">
        <f>'Master Plan 2025'!V129</f>
        <v>1711.110278</v>
      </c>
      <c r="W158" s="135">
        <f>'Master Plan 2025'!W129</f>
        <v>1711.110278</v>
      </c>
      <c r="X158" s="135">
        <f>'Master Plan 2025'!X129</f>
        <v>1711.110278</v>
      </c>
      <c r="Y158" s="135">
        <f>'Master Plan 2025'!Y129</f>
        <v>1711.110278</v>
      </c>
      <c r="Z158" s="135">
        <f>'Master Plan 2025'!Z129</f>
        <v>1711.110278</v>
      </c>
      <c r="AA158" s="135">
        <f>'Master Plan 2025'!AA129</f>
        <v>1711.110278</v>
      </c>
      <c r="AB158" s="135">
        <f>'Master Plan 2025'!AB129</f>
        <v>14259.25</v>
      </c>
      <c r="AC158" s="135">
        <f>'Master Plan 2025'!AC129</f>
        <v>14259.25</v>
      </c>
      <c r="AD158" s="135">
        <f>'Master Plan 2025'!AD129</f>
        <v>14259.25</v>
      </c>
      <c r="AE158" s="135">
        <f>'Master Plan 2025'!AE129</f>
        <v>14259.25</v>
      </c>
      <c r="AF158" s="135">
        <f>'Master Plan 2025'!AF129</f>
        <v>14259.25</v>
      </c>
      <c r="AG158" s="135">
        <f>'Master Plan 2025'!AG129</f>
        <v>14259.25</v>
      </c>
      <c r="AH158" s="135">
        <f>'Master Plan 2025'!AH129</f>
        <v>14259.25</v>
      </c>
      <c r="AI158" s="135">
        <f>'Master Plan 2025'!AI129</f>
        <v>14259.25</v>
      </c>
      <c r="AJ158" s="135">
        <f>'Master Plan 2025'!AJ129</f>
        <v>14259.25</v>
      </c>
      <c r="AK158" s="135">
        <f>'Master Plan 2025'!AK129</f>
        <v>14259.25</v>
      </c>
      <c r="AL158" s="135">
        <f>'Master Plan 2025'!AL129</f>
        <v>14259.25</v>
      </c>
      <c r="AM158" s="135">
        <f>'Master Plan 2025'!AM129</f>
        <v>14259.25</v>
      </c>
      <c r="AN158" s="135">
        <f>'Master Plan 2025'!AN129</f>
        <v>0</v>
      </c>
      <c r="AO158" s="135">
        <f>'Master Plan 2025'!AO129</f>
        <v>0</v>
      </c>
      <c r="AP158" s="135">
        <f>'Master Plan 2025'!AP129</f>
        <v>0</v>
      </c>
      <c r="AQ158" s="135">
        <f>'Master Plan 2025'!AQ129</f>
        <v>0</v>
      </c>
      <c r="AR158" s="135">
        <f>'Master Plan 2025'!AR129</f>
        <v>0</v>
      </c>
      <c r="AS158" s="135">
        <f>'Master Plan 2025'!AS129</f>
        <v>0</v>
      </c>
      <c r="AT158" s="135">
        <f>'Master Plan 2025'!AT129</f>
        <v>0</v>
      </c>
      <c r="AU158" s="135">
        <f>'Master Plan 2025'!AU129</f>
        <v>0</v>
      </c>
      <c r="AV158" s="135">
        <f>'Master Plan 2025'!AV129</f>
        <v>0</v>
      </c>
      <c r="AW158" s="135">
        <f>'Master Plan 2025'!AW129</f>
        <v>0</v>
      </c>
      <c r="AX158" s="135">
        <f>'Master Plan 2025'!AX129</f>
        <v>0</v>
      </c>
      <c r="AY158" s="135">
        <f>'Master Plan 2025'!AY129</f>
        <v>0</v>
      </c>
    </row>
    <row r="159">
      <c r="B159" s="16"/>
      <c r="D159" s="18" t="str">
        <f>'Master Plan 2025'!D130</f>
        <v>Demo: C0Level, Company Size 10k+ or $1B+ Revenue with
Contextual: AI, Global Economy, Markets &amp;
Financials, Company News, Climate Change, Energy Sector</v>
      </c>
      <c r="E159" s="18" t="str">
        <f>'Master Plan 2025'!E130</f>
        <v>Subscribers</v>
      </c>
      <c r="F159" s="74" t="str">
        <f>'Master Plan 2025'!F130</f>
        <v>300x600</v>
      </c>
      <c r="G159" s="18" t="str">
        <f>'Master Plan 2025'!G130</f>
        <v>FT_EMEA_Subscriber_Display_300x600</v>
      </c>
      <c r="H159" s="135"/>
      <c r="I159" s="135">
        <f>'Master Plan 2025'!I130</f>
        <v>0</v>
      </c>
      <c r="J159" s="135">
        <f>'Master Plan 2025'!J130</f>
        <v>0</v>
      </c>
      <c r="K159" s="135">
        <f>'Master Plan 2025'!K130</f>
        <v>0</v>
      </c>
      <c r="L159" s="135">
        <f>'Master Plan 2025'!L130</f>
        <v>0</v>
      </c>
      <c r="M159" s="135">
        <f>'Master Plan 2025'!M130</f>
        <v>0.0015</v>
      </c>
      <c r="N159" s="135">
        <f>'Master Plan 2025'!N130</f>
        <v>0.75</v>
      </c>
      <c r="O159" s="135">
        <f>'Master Plan 2025'!O130</f>
        <v>0</v>
      </c>
      <c r="P159" s="135">
        <f>'Master Plan 2025'!P130</f>
        <v>1711.110278</v>
      </c>
      <c r="Q159" s="135">
        <f>'Master Plan 2025'!Q130</f>
        <v>1711.110278</v>
      </c>
      <c r="R159" s="135">
        <f>'Master Plan 2025'!R130</f>
        <v>1711.110278</v>
      </c>
      <c r="S159" s="135">
        <f>'Master Plan 2025'!S130</f>
        <v>1711.110278</v>
      </c>
      <c r="T159" s="135">
        <f>'Master Plan 2025'!T130</f>
        <v>1711.110278</v>
      </c>
      <c r="U159" s="135">
        <f>'Master Plan 2025'!U130</f>
        <v>1711.110278</v>
      </c>
      <c r="V159" s="135">
        <f>'Master Plan 2025'!V130</f>
        <v>1711.110278</v>
      </c>
      <c r="W159" s="135">
        <f>'Master Plan 2025'!W130</f>
        <v>1711.110278</v>
      </c>
      <c r="X159" s="135">
        <f>'Master Plan 2025'!X130</f>
        <v>1711.110278</v>
      </c>
      <c r="Y159" s="135">
        <f>'Master Plan 2025'!Y130</f>
        <v>1711.110278</v>
      </c>
      <c r="Z159" s="135">
        <f>'Master Plan 2025'!Z130</f>
        <v>1711.110278</v>
      </c>
      <c r="AA159" s="135">
        <f>'Master Plan 2025'!AA130</f>
        <v>1711.110278</v>
      </c>
      <c r="AB159" s="135">
        <f>'Master Plan 2025'!AB130</f>
        <v>14259.25</v>
      </c>
      <c r="AC159" s="135">
        <f>'Master Plan 2025'!AC130</f>
        <v>14259.25</v>
      </c>
      <c r="AD159" s="135">
        <f>'Master Plan 2025'!AD130</f>
        <v>14259.25</v>
      </c>
      <c r="AE159" s="135">
        <f>'Master Plan 2025'!AE130</f>
        <v>14259.25</v>
      </c>
      <c r="AF159" s="135">
        <f>'Master Plan 2025'!AF130</f>
        <v>14259.25</v>
      </c>
      <c r="AG159" s="135">
        <f>'Master Plan 2025'!AG130</f>
        <v>14259.25</v>
      </c>
      <c r="AH159" s="135">
        <f>'Master Plan 2025'!AH130</f>
        <v>14259.25</v>
      </c>
      <c r="AI159" s="135">
        <f>'Master Plan 2025'!AI130</f>
        <v>14259.25</v>
      </c>
      <c r="AJ159" s="135">
        <f>'Master Plan 2025'!AJ130</f>
        <v>14259.25</v>
      </c>
      <c r="AK159" s="135">
        <f>'Master Plan 2025'!AK130</f>
        <v>14259.25</v>
      </c>
      <c r="AL159" s="135">
        <f>'Master Plan 2025'!AL130</f>
        <v>14259.25</v>
      </c>
      <c r="AM159" s="135">
        <f>'Master Plan 2025'!AM130</f>
        <v>14259.25</v>
      </c>
      <c r="AN159" s="135">
        <f>'Master Plan 2025'!AN130</f>
        <v>0</v>
      </c>
      <c r="AO159" s="135">
        <f>'Master Plan 2025'!AO130</f>
        <v>0</v>
      </c>
      <c r="AP159" s="135">
        <f>'Master Plan 2025'!AP130</f>
        <v>0</v>
      </c>
      <c r="AQ159" s="135">
        <f>'Master Plan 2025'!AQ130</f>
        <v>0</v>
      </c>
      <c r="AR159" s="135">
        <f>'Master Plan 2025'!AR130</f>
        <v>0</v>
      </c>
      <c r="AS159" s="135">
        <f>'Master Plan 2025'!AS130</f>
        <v>0</v>
      </c>
      <c r="AT159" s="135">
        <f>'Master Plan 2025'!AT130</f>
        <v>0</v>
      </c>
      <c r="AU159" s="135">
        <f>'Master Plan 2025'!AU130</f>
        <v>0</v>
      </c>
      <c r="AV159" s="135">
        <f>'Master Plan 2025'!AV130</f>
        <v>0</v>
      </c>
      <c r="AW159" s="135">
        <f>'Master Plan 2025'!AW130</f>
        <v>0</v>
      </c>
      <c r="AX159" s="135">
        <f>'Master Plan 2025'!AX130</f>
        <v>0</v>
      </c>
      <c r="AY159" s="135">
        <f>'Master Plan 2025'!AY130</f>
        <v>0</v>
      </c>
    </row>
    <row r="160">
      <c r="B160" s="16"/>
      <c r="C160" s="18" t="str">
        <f>'Master Plan 2025'!C131</f>
        <v/>
      </c>
      <c r="D160" s="18" t="str">
        <f>'Master Plan 2025'!D131</f>
        <v>Demo: C0Level, Company Size 10k+ or $1B+ Revenue with
Contextual: AI, Global Economy, Markets &amp;
Financials, Company News, Climate Change, Energy Sector</v>
      </c>
      <c r="E160" s="18" t="str">
        <f>'Master Plan 2025'!E131</f>
        <v>Subscribers</v>
      </c>
      <c r="F160" s="74" t="str">
        <f>'Master Plan 2025'!F131</f>
        <v>970x250</v>
      </c>
      <c r="G160" s="18" t="str">
        <f>'Master Plan 2025'!G131</f>
        <v>FT_EMEA_Subscriber_Display_970x250</v>
      </c>
      <c r="H160" s="135"/>
      <c r="I160" s="135">
        <f>'Master Plan 2025'!I131</f>
        <v>0</v>
      </c>
      <c r="J160" s="135">
        <f>'Master Plan 2025'!J131</f>
        <v>0</v>
      </c>
      <c r="K160" s="135">
        <f>'Master Plan 2025'!K131</f>
        <v>0</v>
      </c>
      <c r="L160" s="135">
        <f>'Master Plan 2025'!L131</f>
        <v>0</v>
      </c>
      <c r="M160" s="135">
        <f>'Master Plan 2025'!M131</f>
        <v>0.0015</v>
      </c>
      <c r="N160" s="135">
        <f>'Master Plan 2025'!N131</f>
        <v>0.75</v>
      </c>
      <c r="O160" s="135">
        <f>'Master Plan 2025'!O131</f>
        <v>0</v>
      </c>
      <c r="P160" s="135">
        <f>'Master Plan 2025'!P131</f>
        <v>1711.110278</v>
      </c>
      <c r="Q160" s="135">
        <f>'Master Plan 2025'!Q131</f>
        <v>1711.110278</v>
      </c>
      <c r="R160" s="135">
        <f>'Master Plan 2025'!R131</f>
        <v>1711.110278</v>
      </c>
      <c r="S160" s="135">
        <f>'Master Plan 2025'!S131</f>
        <v>1711.110278</v>
      </c>
      <c r="T160" s="135">
        <f>'Master Plan 2025'!T131</f>
        <v>1711.110278</v>
      </c>
      <c r="U160" s="135">
        <f>'Master Plan 2025'!U131</f>
        <v>1711.110278</v>
      </c>
      <c r="V160" s="135">
        <f>'Master Plan 2025'!V131</f>
        <v>1711.110278</v>
      </c>
      <c r="W160" s="135">
        <f>'Master Plan 2025'!W131</f>
        <v>1711.110278</v>
      </c>
      <c r="X160" s="135">
        <f>'Master Plan 2025'!X131</f>
        <v>1711.110278</v>
      </c>
      <c r="Y160" s="135">
        <f>'Master Plan 2025'!Y131</f>
        <v>1711.110278</v>
      </c>
      <c r="Z160" s="135">
        <f>'Master Plan 2025'!Z131</f>
        <v>1711.110278</v>
      </c>
      <c r="AA160" s="135">
        <f>'Master Plan 2025'!AA131</f>
        <v>1711.110278</v>
      </c>
      <c r="AB160" s="135">
        <f>'Master Plan 2025'!AB131</f>
        <v>14259.25</v>
      </c>
      <c r="AC160" s="135">
        <f>'Master Plan 2025'!AC131</f>
        <v>14259.25</v>
      </c>
      <c r="AD160" s="135">
        <f>'Master Plan 2025'!AD131</f>
        <v>14259.25</v>
      </c>
      <c r="AE160" s="135">
        <f>'Master Plan 2025'!AE131</f>
        <v>14259.25</v>
      </c>
      <c r="AF160" s="135">
        <f>'Master Plan 2025'!AF131</f>
        <v>14259.25</v>
      </c>
      <c r="AG160" s="135">
        <f>'Master Plan 2025'!AG131</f>
        <v>14259.25</v>
      </c>
      <c r="AH160" s="135">
        <f>'Master Plan 2025'!AH131</f>
        <v>14259.25</v>
      </c>
      <c r="AI160" s="135">
        <f>'Master Plan 2025'!AI131</f>
        <v>14259.25</v>
      </c>
      <c r="AJ160" s="135">
        <f>'Master Plan 2025'!AJ131</f>
        <v>14259.25</v>
      </c>
      <c r="AK160" s="135">
        <f>'Master Plan 2025'!AK131</f>
        <v>14259.25</v>
      </c>
      <c r="AL160" s="135">
        <f>'Master Plan 2025'!AL131</f>
        <v>14259.25</v>
      </c>
      <c r="AM160" s="135">
        <f>'Master Plan 2025'!AM131</f>
        <v>14259.25</v>
      </c>
      <c r="AN160" s="135">
        <f>'Master Plan 2025'!AN131</f>
        <v>0</v>
      </c>
      <c r="AO160" s="135">
        <f>'Master Plan 2025'!AO131</f>
        <v>0</v>
      </c>
      <c r="AP160" s="135">
        <f>'Master Plan 2025'!AP131</f>
        <v>0</v>
      </c>
      <c r="AQ160" s="135">
        <f>'Master Plan 2025'!AQ131</f>
        <v>0</v>
      </c>
      <c r="AR160" s="135">
        <f>'Master Plan 2025'!AR131</f>
        <v>0</v>
      </c>
      <c r="AS160" s="135">
        <f>'Master Plan 2025'!AS131</f>
        <v>0</v>
      </c>
      <c r="AT160" s="135">
        <f>'Master Plan 2025'!AT131</f>
        <v>0</v>
      </c>
      <c r="AU160" s="135">
        <f>'Master Plan 2025'!AU131</f>
        <v>0</v>
      </c>
      <c r="AV160" s="135">
        <f>'Master Plan 2025'!AV131</f>
        <v>0</v>
      </c>
      <c r="AW160" s="135">
        <f>'Master Plan 2025'!AW131</f>
        <v>0</v>
      </c>
      <c r="AX160" s="135">
        <f>'Master Plan 2025'!AX131</f>
        <v>0</v>
      </c>
      <c r="AY160" s="135">
        <f>'Master Plan 2025'!AY131</f>
        <v>0</v>
      </c>
    </row>
    <row r="161">
      <c r="B161" s="16"/>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c r="AL161" s="135"/>
      <c r="AM161" s="135"/>
      <c r="AN161" s="135"/>
      <c r="AO161" s="135"/>
      <c r="AP161" s="135"/>
      <c r="AQ161" s="135"/>
      <c r="AR161" s="135"/>
      <c r="AS161" s="135"/>
      <c r="AT161" s="135"/>
      <c r="AU161" s="135"/>
      <c r="AV161" s="135"/>
      <c r="AW161" s="135"/>
      <c r="AX161" s="135"/>
      <c r="AY161" s="135"/>
    </row>
    <row r="162">
      <c r="B162" s="16"/>
      <c r="C162" s="18" t="str">
        <f>'Master Plan 2025'!C132</f>
        <v>TOTAL</v>
      </c>
      <c r="D162" s="18" t="str">
        <f>'Master Plan 2025'!D132</f>
        <v/>
      </c>
      <c r="E162" s="18" t="str">
        <f>'Master Plan 2025'!E132</f>
        <v/>
      </c>
      <c r="F162" s="18" t="str">
        <f>'Master Plan 2025'!F132</f>
        <v/>
      </c>
      <c r="G162" s="18" t="str">
        <f>'Master Plan 2025'!G132</f>
        <v/>
      </c>
      <c r="H162" s="135"/>
      <c r="I162" s="135">
        <f>'Master Plan 2025'!I132</f>
        <v>153999.95</v>
      </c>
      <c r="J162" s="135">
        <f>'Master Plan 2025'!J132</f>
        <v>1307777.569</v>
      </c>
      <c r="K162" s="135" t="str">
        <f>'Master Plan 2025'!K132</f>
        <v/>
      </c>
      <c r="L162" s="135">
        <f>'Master Plan 2025'!L132</f>
        <v>641.6663542</v>
      </c>
      <c r="M162" s="135" t="str">
        <f>'Master Plan 2025'!M132</f>
        <v/>
      </c>
      <c r="N162" s="135" t="str">
        <f>'Master Plan 2025'!N132</f>
        <v/>
      </c>
      <c r="O162" s="135" t="str">
        <f>'Master Plan 2025'!O132</f>
        <v/>
      </c>
      <c r="P162" s="135" t="str">
        <f>'Master Plan 2025'!P132</f>
        <v/>
      </c>
      <c r="Q162" s="135" t="str">
        <f>'Master Plan 2025'!Q132</f>
        <v/>
      </c>
      <c r="R162" s="135" t="str">
        <f>'Master Plan 2025'!R132</f>
        <v/>
      </c>
      <c r="S162" s="135" t="str">
        <f>'Master Plan 2025'!S132</f>
        <v/>
      </c>
      <c r="T162" s="135" t="str">
        <f>'Master Plan 2025'!T132</f>
        <v/>
      </c>
      <c r="U162" s="135" t="str">
        <f>'Master Plan 2025'!U132</f>
        <v/>
      </c>
      <c r="V162" s="135" t="str">
        <f>'Master Plan 2025'!V132</f>
        <v/>
      </c>
      <c r="W162" s="135" t="str">
        <f>'Master Plan 2025'!W132</f>
        <v/>
      </c>
      <c r="X162" s="135" t="str">
        <f>'Master Plan 2025'!X132</f>
        <v/>
      </c>
      <c r="Y162" s="135" t="str">
        <f>'Master Plan 2025'!Y132</f>
        <v/>
      </c>
      <c r="Z162" s="135" t="str">
        <f>'Master Plan 2025'!Z132</f>
        <v/>
      </c>
      <c r="AA162" s="135" t="str">
        <f>'Master Plan 2025'!AA132</f>
        <v/>
      </c>
      <c r="AB162" s="135" t="str">
        <f>'Master Plan 2025'!AB132</f>
        <v/>
      </c>
      <c r="AC162" s="135" t="str">
        <f>'Master Plan 2025'!AC132</f>
        <v/>
      </c>
      <c r="AD162" s="135" t="str">
        <f>'Master Plan 2025'!AD132</f>
        <v/>
      </c>
      <c r="AE162" s="135" t="str">
        <f>'Master Plan 2025'!AE132</f>
        <v/>
      </c>
      <c r="AF162" s="135" t="str">
        <f>'Master Plan 2025'!AF132</f>
        <v/>
      </c>
      <c r="AG162" s="135" t="str">
        <f>'Master Plan 2025'!AG132</f>
        <v/>
      </c>
      <c r="AH162" s="135" t="str">
        <f>'Master Plan 2025'!AH132</f>
        <v/>
      </c>
      <c r="AI162" s="135" t="str">
        <f>'Master Plan 2025'!AI132</f>
        <v/>
      </c>
      <c r="AJ162" s="135" t="str">
        <f>'Master Plan 2025'!AJ132</f>
        <v/>
      </c>
      <c r="AK162" s="135" t="str">
        <f>'Master Plan 2025'!AK132</f>
        <v/>
      </c>
      <c r="AL162" s="135" t="str">
        <f>'Master Plan 2025'!AL132</f>
        <v/>
      </c>
      <c r="AM162" s="135" t="str">
        <f>'Master Plan 2025'!AM132</f>
        <v/>
      </c>
      <c r="AN162" s="135" t="str">
        <f>'Master Plan 2025'!AN132</f>
        <v/>
      </c>
      <c r="AO162" s="135" t="str">
        <f>'Master Plan 2025'!AO132</f>
        <v/>
      </c>
      <c r="AP162" s="135" t="str">
        <f>'Master Plan 2025'!AP132</f>
        <v/>
      </c>
      <c r="AQ162" s="135" t="str">
        <f>'Master Plan 2025'!AQ132</f>
        <v/>
      </c>
      <c r="AR162" s="135" t="str">
        <f>'Master Plan 2025'!AR132</f>
        <v/>
      </c>
      <c r="AS162" s="135" t="str">
        <f>'Master Plan 2025'!AS132</f>
        <v/>
      </c>
      <c r="AT162" s="135" t="str">
        <f>'Master Plan 2025'!AT132</f>
        <v/>
      </c>
      <c r="AU162" s="135" t="str">
        <f>'Master Plan 2025'!AU132</f>
        <v/>
      </c>
      <c r="AV162" s="135" t="str">
        <f>'Master Plan 2025'!AV132</f>
        <v/>
      </c>
      <c r="AW162" s="135" t="str">
        <f>'Master Plan 2025'!AW132</f>
        <v/>
      </c>
      <c r="AX162" s="135" t="str">
        <f>'Master Plan 2025'!AX132</f>
        <v/>
      </c>
      <c r="AY162" s="135" t="str">
        <f>'Master Plan 2025'!AY132</f>
        <v/>
      </c>
    </row>
    <row r="163">
      <c r="A163" s="139"/>
      <c r="B163" s="10"/>
      <c r="C163" s="13"/>
      <c r="D163" s="13"/>
      <c r="E163" s="13"/>
      <c r="F163" s="13"/>
      <c r="G163" s="13"/>
      <c r="H163" s="140"/>
      <c r="I163" s="140"/>
      <c r="J163" s="140"/>
      <c r="K163" s="140"/>
      <c r="L163" s="140"/>
      <c r="M163" s="140"/>
      <c r="N163" s="140"/>
      <c r="O163" s="140"/>
      <c r="P163" s="140"/>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row>
    <row r="164">
      <c r="A164" s="139"/>
      <c r="B164" s="10"/>
      <c r="C164" s="13" t="s">
        <v>5</v>
      </c>
      <c r="D164" s="13" t="s">
        <v>6</v>
      </c>
      <c r="E164" s="13" t="s">
        <v>291</v>
      </c>
      <c r="F164" s="13" t="s">
        <v>8</v>
      </c>
      <c r="G164" s="13" t="s">
        <v>292</v>
      </c>
      <c r="H164" s="140"/>
      <c r="I164" s="140" t="s">
        <v>1</v>
      </c>
      <c r="J164" s="140" t="s">
        <v>12</v>
      </c>
      <c r="K164" s="140" t="s">
        <v>293</v>
      </c>
      <c r="L164" s="140" t="s">
        <v>3</v>
      </c>
      <c r="M164" s="140" t="s">
        <v>14</v>
      </c>
      <c r="N164" s="140" t="s">
        <v>15</v>
      </c>
      <c r="O164" s="140" t="s">
        <v>294</v>
      </c>
      <c r="P164" s="140" t="s">
        <v>295</v>
      </c>
      <c r="Q164" s="140" t="s">
        <v>296</v>
      </c>
      <c r="R164" s="140" t="s">
        <v>297</v>
      </c>
      <c r="S164" s="140" t="s">
        <v>298</v>
      </c>
      <c r="T164" s="140" t="s">
        <v>299</v>
      </c>
      <c r="U164" s="140" t="s">
        <v>300</v>
      </c>
      <c r="V164" s="140" t="s">
        <v>301</v>
      </c>
      <c r="W164" s="140" t="s">
        <v>302</v>
      </c>
      <c r="X164" s="140" t="s">
        <v>303</v>
      </c>
      <c r="Y164" s="140" t="s">
        <v>304</v>
      </c>
      <c r="Z164" s="140" t="s">
        <v>305</v>
      </c>
      <c r="AA164" s="140" t="s">
        <v>306</v>
      </c>
      <c r="AB164" s="140" t="s">
        <v>307</v>
      </c>
      <c r="AC164" s="140" t="s">
        <v>308</v>
      </c>
      <c r="AD164" s="140" t="s">
        <v>309</v>
      </c>
      <c r="AE164" s="140" t="s">
        <v>310</v>
      </c>
      <c r="AF164" s="140" t="s">
        <v>311</v>
      </c>
      <c r="AG164" s="140" t="s">
        <v>312</v>
      </c>
      <c r="AH164" s="140" t="s">
        <v>313</v>
      </c>
      <c r="AI164" s="140" t="s">
        <v>314</v>
      </c>
      <c r="AJ164" s="140" t="s">
        <v>315</v>
      </c>
      <c r="AK164" s="140" t="s">
        <v>316</v>
      </c>
      <c r="AL164" s="140" t="s">
        <v>317</v>
      </c>
      <c r="AM164" s="140" t="s">
        <v>318</v>
      </c>
      <c r="AN164" s="140" t="s">
        <v>319</v>
      </c>
      <c r="AO164" s="140" t="s">
        <v>320</v>
      </c>
      <c r="AP164" s="140" t="s">
        <v>321</v>
      </c>
      <c r="AQ164" s="140" t="s">
        <v>322</v>
      </c>
      <c r="AR164" s="140" t="s">
        <v>323</v>
      </c>
      <c r="AS164" s="140" t="s">
        <v>324</v>
      </c>
      <c r="AT164" s="140" t="s">
        <v>325</v>
      </c>
      <c r="AU164" s="140" t="s">
        <v>326</v>
      </c>
      <c r="AV164" s="140" t="s">
        <v>327</v>
      </c>
      <c r="AW164" s="140" t="s">
        <v>328</v>
      </c>
      <c r="AX164" s="140" t="s">
        <v>329</v>
      </c>
      <c r="AY164" s="140" t="s">
        <v>330</v>
      </c>
    </row>
    <row r="165" ht="31.5" customHeight="1">
      <c r="B165" s="16"/>
      <c r="C165" s="144" t="s">
        <v>331</v>
      </c>
      <c r="D165" s="18" t="str">
        <f>'Master Plan 2025'!D133</f>
        <v>Demo: C0Level, Company Size 10k+ or $1B+ Revenue with
Contextual: AI, Global Economy, Markets &amp;
Financials, Company News, Climate Change, Energy Sector</v>
      </c>
      <c r="E165" s="18" t="str">
        <f>'Master Plan 2025'!E133</f>
        <v>Audience+Contextual</v>
      </c>
      <c r="F165" s="74" t="str">
        <f>'Master Plan 2025'!F133</f>
        <v>300x250</v>
      </c>
      <c r="G165" s="18" t="str">
        <f>'Master Plan 2025'!G133</f>
        <v>FT_EMEA_Audience+Contextual_Display_300x250</v>
      </c>
      <c r="H165" s="18" t="str">
        <f>'Master Plan 2025'!H133</f>
        <v>FT_EMEATier2_Audience+Contextual</v>
      </c>
      <c r="I165" s="135">
        <f>'Master Plan 2025'!I133</f>
        <v>26399.97</v>
      </c>
      <c r="J165" s="135">
        <f>'Master Plan 2025'!J133</f>
        <v>183333</v>
      </c>
      <c r="K165" s="135">
        <f>'Master Plan 2025'!K133</f>
        <v>144</v>
      </c>
      <c r="L165" s="135">
        <f>'Master Plan 2025'!L133</f>
        <v>641.6663542</v>
      </c>
      <c r="M165" s="135">
        <f>'Master Plan 2025'!M133</f>
        <v>0</v>
      </c>
      <c r="N165" s="135">
        <f>'Master Plan 2025'!N133</f>
        <v>0.75</v>
      </c>
      <c r="O165" s="135">
        <f>'Master Plan 2025'!O133</f>
        <v>0</v>
      </c>
      <c r="P165" s="135">
        <f>'Master Plan 2025'!P133</f>
        <v>733.3325</v>
      </c>
      <c r="Q165" s="135">
        <f>'Master Plan 2025'!Q133</f>
        <v>733.3325</v>
      </c>
      <c r="R165" s="135">
        <f>'Master Plan 2025'!R133</f>
        <v>733.3325</v>
      </c>
      <c r="S165" s="135">
        <f>'Master Plan 2025'!S133</f>
        <v>733.3325</v>
      </c>
      <c r="T165" s="135">
        <f>'Master Plan 2025'!T133</f>
        <v>733.3325</v>
      </c>
      <c r="U165" s="135">
        <f>'Master Plan 2025'!U133</f>
        <v>733.3325</v>
      </c>
      <c r="V165" s="135">
        <f>'Master Plan 2025'!V133</f>
        <v>733.3325</v>
      </c>
      <c r="W165" s="135">
        <f>'Master Plan 2025'!W133</f>
        <v>733.3325</v>
      </c>
      <c r="X165" s="135">
        <f>'Master Plan 2025'!X133</f>
        <v>733.3325</v>
      </c>
      <c r="Y165" s="135">
        <f>'Master Plan 2025'!Y133</f>
        <v>733.3325</v>
      </c>
      <c r="Z165" s="135">
        <f>'Master Plan 2025'!Z133</f>
        <v>733.3325</v>
      </c>
      <c r="AA165" s="135">
        <f>'Master Plan 2025'!AA133</f>
        <v>733.3325</v>
      </c>
      <c r="AB165" s="135">
        <f>'Master Plan 2025'!AB133</f>
        <v>5092.583333</v>
      </c>
      <c r="AC165" s="135">
        <f>'Master Plan 2025'!AC133</f>
        <v>5092.583333</v>
      </c>
      <c r="AD165" s="135">
        <f>'Master Plan 2025'!AD133</f>
        <v>5092.583333</v>
      </c>
      <c r="AE165" s="135">
        <f>'Master Plan 2025'!AE133</f>
        <v>5092.583333</v>
      </c>
      <c r="AF165" s="135">
        <f>'Master Plan 2025'!AF133</f>
        <v>5092.583333</v>
      </c>
      <c r="AG165" s="135">
        <f>'Master Plan 2025'!AG133</f>
        <v>5092.583333</v>
      </c>
      <c r="AH165" s="135">
        <f>'Master Plan 2025'!AH133</f>
        <v>5092.583333</v>
      </c>
      <c r="AI165" s="135">
        <f>'Master Plan 2025'!AI133</f>
        <v>5092.583333</v>
      </c>
      <c r="AJ165" s="135">
        <f>'Master Plan 2025'!AJ133</f>
        <v>5092.583333</v>
      </c>
      <c r="AK165" s="135">
        <f>'Master Plan 2025'!AK133</f>
        <v>5092.583333</v>
      </c>
      <c r="AL165" s="135">
        <f>'Master Plan 2025'!AL133</f>
        <v>5092.583333</v>
      </c>
      <c r="AM165" s="135">
        <f>'Master Plan 2025'!AM133</f>
        <v>5092.583333</v>
      </c>
      <c r="AN165" s="135">
        <f>'Master Plan 2025'!AN133</f>
        <v>17.82406539</v>
      </c>
      <c r="AO165" s="135">
        <f>'Master Plan 2025'!AO133</f>
        <v>17.82406539</v>
      </c>
      <c r="AP165" s="135">
        <f>'Master Plan 2025'!AP133</f>
        <v>17.82406539</v>
      </c>
      <c r="AQ165" s="135">
        <f>'Master Plan 2025'!AQ133</f>
        <v>17.82406539</v>
      </c>
      <c r="AR165" s="135">
        <f>'Master Plan 2025'!AR133</f>
        <v>17.82406539</v>
      </c>
      <c r="AS165" s="135">
        <f>'Master Plan 2025'!AS133</f>
        <v>17.82406539</v>
      </c>
      <c r="AT165" s="135">
        <f>'Master Plan 2025'!AT133</f>
        <v>17.82406539</v>
      </c>
      <c r="AU165" s="135">
        <f>'Master Plan 2025'!AU133</f>
        <v>17.82406539</v>
      </c>
      <c r="AV165" s="135">
        <f>'Master Plan 2025'!AV133</f>
        <v>17.82406539</v>
      </c>
      <c r="AW165" s="135">
        <f>'Master Plan 2025'!AW133</f>
        <v>17.82406539</v>
      </c>
      <c r="AX165" s="135">
        <f>'Master Plan 2025'!AX133</f>
        <v>17.82406539</v>
      </c>
      <c r="AY165" s="135">
        <f>'Master Plan 2025'!AY133</f>
        <v>17.82406539</v>
      </c>
    </row>
    <row r="166" ht="21.75" customHeight="1">
      <c r="B166" s="16"/>
      <c r="D166" s="18" t="str">
        <f>'Master Plan 2025'!D134</f>
        <v>Demo: C0Level, Company Size 10k+ or $1B+ Revenue with
Contextual: AI, Global Economy, Markets &amp;
Financials, Company News, Climate Change, Energy Sector</v>
      </c>
      <c r="E166" s="18" t="str">
        <f>'Master Plan 2025'!E134</f>
        <v>Audience+Contextual</v>
      </c>
      <c r="F166" s="74" t="str">
        <f>'Master Plan 2025'!F134</f>
        <v>300x600</v>
      </c>
      <c r="G166" s="18" t="str">
        <f>'Master Plan 2025'!G134</f>
        <v>FT_EMEA_Audience+Contextual_Display_300x600</v>
      </c>
      <c r="H166" s="18" t="str">
        <f>'Master Plan 2025'!H134</f>
        <v>FT_EMEATier2_Audience+Contextual</v>
      </c>
      <c r="I166" s="135">
        <f>'Master Plan 2025'!I134</f>
        <v>0</v>
      </c>
      <c r="J166" s="135">
        <f>'Master Plan 2025'!J134</f>
        <v>0</v>
      </c>
      <c r="K166" s="135">
        <f>'Master Plan 2025'!K134</f>
        <v>0</v>
      </c>
      <c r="L166" s="135">
        <f>'Master Plan 2025'!L134</f>
        <v>0</v>
      </c>
      <c r="M166" s="135">
        <f>'Master Plan 2025'!M134</f>
        <v>0</v>
      </c>
      <c r="N166" s="135">
        <f>'Master Plan 2025'!N134</f>
        <v>0.75</v>
      </c>
      <c r="O166" s="135">
        <f>'Master Plan 2025'!O134</f>
        <v>0</v>
      </c>
      <c r="P166" s="135">
        <f>'Master Plan 2025'!P134</f>
        <v>733.3325</v>
      </c>
      <c r="Q166" s="135">
        <f>'Master Plan 2025'!Q134</f>
        <v>733.3325</v>
      </c>
      <c r="R166" s="135">
        <f>'Master Plan 2025'!R134</f>
        <v>733.3325</v>
      </c>
      <c r="S166" s="135">
        <f>'Master Plan 2025'!S134</f>
        <v>733.3325</v>
      </c>
      <c r="T166" s="135">
        <f>'Master Plan 2025'!T134</f>
        <v>733.3325</v>
      </c>
      <c r="U166" s="135">
        <f>'Master Plan 2025'!U134</f>
        <v>733.3325</v>
      </c>
      <c r="V166" s="135">
        <f>'Master Plan 2025'!V134</f>
        <v>733.3325</v>
      </c>
      <c r="W166" s="135">
        <f>'Master Plan 2025'!W134</f>
        <v>733.3325</v>
      </c>
      <c r="X166" s="135">
        <f>'Master Plan 2025'!X134</f>
        <v>733.3325</v>
      </c>
      <c r="Y166" s="135">
        <f>'Master Plan 2025'!Y134</f>
        <v>733.3325</v>
      </c>
      <c r="Z166" s="135">
        <f>'Master Plan 2025'!Z134</f>
        <v>733.3325</v>
      </c>
      <c r="AA166" s="135">
        <f>'Master Plan 2025'!AA134</f>
        <v>733.3325</v>
      </c>
      <c r="AB166" s="135">
        <f>'Master Plan 2025'!AB134</f>
        <v>5092.583333</v>
      </c>
      <c r="AC166" s="135">
        <f>'Master Plan 2025'!AC134</f>
        <v>5092.583333</v>
      </c>
      <c r="AD166" s="135">
        <f>'Master Plan 2025'!AD134</f>
        <v>5092.583333</v>
      </c>
      <c r="AE166" s="135">
        <f>'Master Plan 2025'!AE134</f>
        <v>5092.583333</v>
      </c>
      <c r="AF166" s="135">
        <f>'Master Plan 2025'!AF134</f>
        <v>5092.583333</v>
      </c>
      <c r="AG166" s="135">
        <f>'Master Plan 2025'!AG134</f>
        <v>5092.583333</v>
      </c>
      <c r="AH166" s="135">
        <f>'Master Plan 2025'!AH134</f>
        <v>5092.583333</v>
      </c>
      <c r="AI166" s="135">
        <f>'Master Plan 2025'!AI134</f>
        <v>5092.583333</v>
      </c>
      <c r="AJ166" s="135">
        <f>'Master Plan 2025'!AJ134</f>
        <v>5092.583333</v>
      </c>
      <c r="AK166" s="135">
        <f>'Master Plan 2025'!AK134</f>
        <v>5092.583333</v>
      </c>
      <c r="AL166" s="135">
        <f>'Master Plan 2025'!AL134</f>
        <v>5092.583333</v>
      </c>
      <c r="AM166" s="135">
        <f>'Master Plan 2025'!AM134</f>
        <v>5092.583333</v>
      </c>
      <c r="AN166" s="135">
        <f>'Master Plan 2025'!AN134</f>
        <v>17.82406539</v>
      </c>
      <c r="AO166" s="135">
        <f>'Master Plan 2025'!AO134</f>
        <v>17.82406539</v>
      </c>
      <c r="AP166" s="135">
        <f>'Master Plan 2025'!AP134</f>
        <v>17.82406539</v>
      </c>
      <c r="AQ166" s="135">
        <f>'Master Plan 2025'!AQ134</f>
        <v>17.82406539</v>
      </c>
      <c r="AR166" s="135">
        <f>'Master Plan 2025'!AR134</f>
        <v>17.82406539</v>
      </c>
      <c r="AS166" s="135">
        <f>'Master Plan 2025'!AS134</f>
        <v>17.82406539</v>
      </c>
      <c r="AT166" s="135">
        <f>'Master Plan 2025'!AT134</f>
        <v>17.82406539</v>
      </c>
      <c r="AU166" s="135">
        <f>'Master Plan 2025'!AU134</f>
        <v>17.82406539</v>
      </c>
      <c r="AV166" s="135">
        <f>'Master Plan 2025'!AV134</f>
        <v>17.82406539</v>
      </c>
      <c r="AW166" s="135">
        <f>'Master Plan 2025'!AW134</f>
        <v>17.82406539</v>
      </c>
      <c r="AX166" s="135">
        <f>'Master Plan 2025'!AX134</f>
        <v>17.82406539</v>
      </c>
      <c r="AY166" s="135">
        <f>'Master Plan 2025'!AY134</f>
        <v>17.82406539</v>
      </c>
    </row>
    <row r="167">
      <c r="B167" s="16"/>
      <c r="D167" s="18" t="str">
        <f>'Master Plan 2025'!D135</f>
        <v>Demo: C0Level, Company Size 10k+ or $1B+ Revenue with
Contextual: AI, Global Economy, Markets &amp;
Financials, Company News, Climate Change, Energy Sector</v>
      </c>
      <c r="E167" s="18" t="str">
        <f>'Master Plan 2025'!E135</f>
        <v>Audience+Contextual</v>
      </c>
      <c r="F167" s="74" t="str">
        <f>'Master Plan 2025'!F135</f>
        <v>970x250</v>
      </c>
      <c r="G167" s="18" t="str">
        <f>'Master Plan 2025'!G135</f>
        <v>FT_EMEA_Audience+Contextual_Display_970x250</v>
      </c>
      <c r="H167" s="18" t="str">
        <f>'Master Plan 2025'!H135</f>
        <v>FT_EMEATier2_Audience+Contextual</v>
      </c>
      <c r="I167" s="135">
        <f>'Master Plan 2025'!I135</f>
        <v>0</v>
      </c>
      <c r="J167" s="135">
        <f>'Master Plan 2025'!J135</f>
        <v>0</v>
      </c>
      <c r="K167" s="135">
        <f>'Master Plan 2025'!K135</f>
        <v>0</v>
      </c>
      <c r="L167" s="135">
        <f>'Master Plan 2025'!L135</f>
        <v>0</v>
      </c>
      <c r="M167" s="135">
        <f>'Master Plan 2025'!M135</f>
        <v>0</v>
      </c>
      <c r="N167" s="135">
        <f>'Master Plan 2025'!N135</f>
        <v>0.75</v>
      </c>
      <c r="O167" s="135">
        <f>'Master Plan 2025'!O135</f>
        <v>0</v>
      </c>
      <c r="P167" s="135">
        <f>'Master Plan 2025'!P135</f>
        <v>733.3325</v>
      </c>
      <c r="Q167" s="135">
        <f>'Master Plan 2025'!Q135</f>
        <v>733.3325</v>
      </c>
      <c r="R167" s="135">
        <f>'Master Plan 2025'!R135</f>
        <v>733.3325</v>
      </c>
      <c r="S167" s="135">
        <f>'Master Plan 2025'!S135</f>
        <v>733.3325</v>
      </c>
      <c r="T167" s="135">
        <f>'Master Plan 2025'!T135</f>
        <v>733.3325</v>
      </c>
      <c r="U167" s="135">
        <f>'Master Plan 2025'!U135</f>
        <v>733.3325</v>
      </c>
      <c r="V167" s="135">
        <f>'Master Plan 2025'!V135</f>
        <v>733.3325</v>
      </c>
      <c r="W167" s="135">
        <f>'Master Plan 2025'!W135</f>
        <v>733.3325</v>
      </c>
      <c r="X167" s="135">
        <f>'Master Plan 2025'!X135</f>
        <v>733.3325</v>
      </c>
      <c r="Y167" s="135">
        <f>'Master Plan 2025'!Y135</f>
        <v>733.3325</v>
      </c>
      <c r="Z167" s="135">
        <f>'Master Plan 2025'!Z135</f>
        <v>733.3325</v>
      </c>
      <c r="AA167" s="135">
        <f>'Master Plan 2025'!AA135</f>
        <v>733.3325</v>
      </c>
      <c r="AB167" s="135">
        <f>'Master Plan 2025'!AB135</f>
        <v>5092.583333</v>
      </c>
      <c r="AC167" s="135">
        <f>'Master Plan 2025'!AC135</f>
        <v>5092.583333</v>
      </c>
      <c r="AD167" s="135">
        <f>'Master Plan 2025'!AD135</f>
        <v>5092.583333</v>
      </c>
      <c r="AE167" s="135">
        <f>'Master Plan 2025'!AE135</f>
        <v>5092.583333</v>
      </c>
      <c r="AF167" s="135">
        <f>'Master Plan 2025'!AF135</f>
        <v>5092.583333</v>
      </c>
      <c r="AG167" s="135">
        <f>'Master Plan 2025'!AG135</f>
        <v>5092.583333</v>
      </c>
      <c r="AH167" s="135">
        <f>'Master Plan 2025'!AH135</f>
        <v>5092.583333</v>
      </c>
      <c r="AI167" s="135">
        <f>'Master Plan 2025'!AI135</f>
        <v>5092.583333</v>
      </c>
      <c r="AJ167" s="135">
        <f>'Master Plan 2025'!AJ135</f>
        <v>5092.583333</v>
      </c>
      <c r="AK167" s="135">
        <f>'Master Plan 2025'!AK135</f>
        <v>5092.583333</v>
      </c>
      <c r="AL167" s="135">
        <f>'Master Plan 2025'!AL135</f>
        <v>5092.583333</v>
      </c>
      <c r="AM167" s="135">
        <f>'Master Plan 2025'!AM135</f>
        <v>5092.583333</v>
      </c>
      <c r="AN167" s="135">
        <f>'Master Plan 2025'!AN135</f>
        <v>17.82406539</v>
      </c>
      <c r="AO167" s="135">
        <f>'Master Plan 2025'!AO135</f>
        <v>17.82406539</v>
      </c>
      <c r="AP167" s="135">
        <f>'Master Plan 2025'!AP135</f>
        <v>17.82406539</v>
      </c>
      <c r="AQ167" s="135">
        <f>'Master Plan 2025'!AQ135</f>
        <v>17.82406539</v>
      </c>
      <c r="AR167" s="135">
        <f>'Master Plan 2025'!AR135</f>
        <v>17.82406539</v>
      </c>
      <c r="AS167" s="135">
        <f>'Master Plan 2025'!AS135</f>
        <v>17.82406539</v>
      </c>
      <c r="AT167" s="135">
        <f>'Master Plan 2025'!AT135</f>
        <v>17.82406539</v>
      </c>
      <c r="AU167" s="135">
        <f>'Master Plan 2025'!AU135</f>
        <v>17.82406539</v>
      </c>
      <c r="AV167" s="135">
        <f>'Master Plan 2025'!AV135</f>
        <v>17.82406539</v>
      </c>
      <c r="AW167" s="135">
        <f>'Master Plan 2025'!AW135</f>
        <v>17.82406539</v>
      </c>
      <c r="AX167" s="135">
        <f>'Master Plan 2025'!AX135</f>
        <v>17.82406539</v>
      </c>
      <c r="AY167" s="135">
        <f>'Master Plan 2025'!AY135</f>
        <v>17.82406539</v>
      </c>
    </row>
    <row r="168">
      <c r="B168" s="16"/>
      <c r="D168" s="18" t="str">
        <f>'Master Plan 2025'!D136</f>
        <v>Demo: C0Level, Company Size 10k+ or $1B+ Revenue with
Contextual: AI, Global Economy, Markets &amp;
Financials, Company News, Climate Change, Energy Sector</v>
      </c>
      <c r="E168" s="18" t="str">
        <f>'Master Plan 2025'!E136</f>
        <v>Contextual</v>
      </c>
      <c r="F168" s="74" t="str">
        <f>'Master Plan 2025'!F136</f>
        <v>300x250</v>
      </c>
      <c r="G168" s="18" t="str">
        <f>'Master Plan 2025'!G136</f>
        <v>FT_EMEA_Contextual_Display_300x250</v>
      </c>
      <c r="H168" s="18" t="str">
        <f>'Master Plan 2025'!H136</f>
        <v>FT_EMEATier2_Contextual</v>
      </c>
      <c r="I168" s="135">
        <f>'Master Plan 2025'!I136</f>
        <v>13200.01</v>
      </c>
      <c r="J168" s="135">
        <f>'Master Plan 2025'!J136</f>
        <v>157143</v>
      </c>
      <c r="K168" s="135">
        <f>'Master Plan 2025'!K136</f>
        <v>84</v>
      </c>
      <c r="L168" s="135">
        <f>'Master Plan 2025'!L136</f>
        <v>0</v>
      </c>
      <c r="M168" s="135">
        <f>'Master Plan 2025'!M136</f>
        <v>0</v>
      </c>
      <c r="N168" s="135">
        <f>'Master Plan 2025'!N136</f>
        <v>0.75</v>
      </c>
      <c r="O168" s="135">
        <f>'Master Plan 2025'!O136</f>
        <v>0</v>
      </c>
      <c r="P168" s="135">
        <f>'Master Plan 2025'!P136</f>
        <v>366.6669444</v>
      </c>
      <c r="Q168" s="135">
        <f>'Master Plan 2025'!Q136</f>
        <v>366.6669444</v>
      </c>
      <c r="R168" s="135">
        <f>'Master Plan 2025'!R136</f>
        <v>366.6669444</v>
      </c>
      <c r="S168" s="135">
        <f>'Master Plan 2025'!S136</f>
        <v>366.6669444</v>
      </c>
      <c r="T168" s="135">
        <f>'Master Plan 2025'!T136</f>
        <v>366.6669444</v>
      </c>
      <c r="U168" s="135">
        <f>'Master Plan 2025'!U136</f>
        <v>366.6669444</v>
      </c>
      <c r="V168" s="135">
        <f>'Master Plan 2025'!V136</f>
        <v>366.6669444</v>
      </c>
      <c r="W168" s="135">
        <f>'Master Plan 2025'!W136</f>
        <v>366.6669444</v>
      </c>
      <c r="X168" s="135">
        <f>'Master Plan 2025'!X136</f>
        <v>366.6669444</v>
      </c>
      <c r="Y168" s="135">
        <f>'Master Plan 2025'!Y136</f>
        <v>366.6669444</v>
      </c>
      <c r="Z168" s="135">
        <f>'Master Plan 2025'!Z136</f>
        <v>366.6669444</v>
      </c>
      <c r="AA168" s="135">
        <f>'Master Plan 2025'!AA136</f>
        <v>366.6669444</v>
      </c>
      <c r="AB168" s="135">
        <f>'Master Plan 2025'!AB136</f>
        <v>4365.083333</v>
      </c>
      <c r="AC168" s="135">
        <f>'Master Plan 2025'!AC136</f>
        <v>4365.083333</v>
      </c>
      <c r="AD168" s="135">
        <f>'Master Plan 2025'!AD136</f>
        <v>4365.083333</v>
      </c>
      <c r="AE168" s="135">
        <f>'Master Plan 2025'!AE136</f>
        <v>4365.083333</v>
      </c>
      <c r="AF168" s="135">
        <f>'Master Plan 2025'!AF136</f>
        <v>4365.083333</v>
      </c>
      <c r="AG168" s="135">
        <f>'Master Plan 2025'!AG136</f>
        <v>4365.083333</v>
      </c>
      <c r="AH168" s="135">
        <f>'Master Plan 2025'!AH136</f>
        <v>4365.083333</v>
      </c>
      <c r="AI168" s="135">
        <f>'Master Plan 2025'!AI136</f>
        <v>4365.083333</v>
      </c>
      <c r="AJ168" s="135">
        <f>'Master Plan 2025'!AJ136</f>
        <v>4365.083333</v>
      </c>
      <c r="AK168" s="135">
        <f>'Master Plan 2025'!AK136</f>
        <v>4365.083333</v>
      </c>
      <c r="AL168" s="135">
        <f>'Master Plan 2025'!AL136</f>
        <v>4365.083333</v>
      </c>
      <c r="AM168" s="135">
        <f>'Master Plan 2025'!AM136</f>
        <v>4365.083333</v>
      </c>
      <c r="AN168" s="135">
        <f>'Master Plan 2025'!AN136</f>
        <v>0</v>
      </c>
      <c r="AO168" s="135">
        <f>'Master Plan 2025'!AO136</f>
        <v>0</v>
      </c>
      <c r="AP168" s="135">
        <f>'Master Plan 2025'!AP136</f>
        <v>0</v>
      </c>
      <c r="AQ168" s="135">
        <f>'Master Plan 2025'!AQ136</f>
        <v>0</v>
      </c>
      <c r="AR168" s="135">
        <f>'Master Plan 2025'!AR136</f>
        <v>0</v>
      </c>
      <c r="AS168" s="135">
        <f>'Master Plan 2025'!AS136</f>
        <v>0</v>
      </c>
      <c r="AT168" s="135">
        <f>'Master Plan 2025'!AT136</f>
        <v>0</v>
      </c>
      <c r="AU168" s="135">
        <f>'Master Plan 2025'!AU136</f>
        <v>0</v>
      </c>
      <c r="AV168" s="135">
        <f>'Master Plan 2025'!AV136</f>
        <v>0</v>
      </c>
      <c r="AW168" s="135">
        <f>'Master Plan 2025'!AW136</f>
        <v>0</v>
      </c>
      <c r="AX168" s="135">
        <f>'Master Plan 2025'!AX136</f>
        <v>0</v>
      </c>
      <c r="AY168" s="135">
        <f>'Master Plan 2025'!AY136</f>
        <v>0</v>
      </c>
    </row>
    <row r="169">
      <c r="B169" s="16"/>
      <c r="D169" s="18" t="str">
        <f>'Master Plan 2025'!D137</f>
        <v>Demo: C0Level, Company Size 10k+ or $1B+ Revenue with
Contextual: AI, Global Economy, Markets &amp;
Financials, Company News, Climate Change, Energy Sector</v>
      </c>
      <c r="E169" s="18" t="str">
        <f>'Master Plan 2025'!E137</f>
        <v>Contextual</v>
      </c>
      <c r="F169" s="74" t="str">
        <f>'Master Plan 2025'!F137</f>
        <v>300x600</v>
      </c>
      <c r="G169" s="18" t="str">
        <f>'Master Plan 2025'!G137</f>
        <v>FT_EMEA_Contextual_Display_300x600</v>
      </c>
      <c r="H169" s="18" t="str">
        <f>'Master Plan 2025'!H137</f>
        <v>FT_EMEATier2_Contextual</v>
      </c>
      <c r="I169" s="135">
        <f>'Master Plan 2025'!I137</f>
        <v>0</v>
      </c>
      <c r="J169" s="135">
        <f>'Master Plan 2025'!J137</f>
        <v>0</v>
      </c>
      <c r="K169" s="135">
        <f>'Master Plan 2025'!K137</f>
        <v>0</v>
      </c>
      <c r="L169" s="135">
        <f>'Master Plan 2025'!L137</f>
        <v>0</v>
      </c>
      <c r="M169" s="135">
        <f>'Master Plan 2025'!M137</f>
        <v>0</v>
      </c>
      <c r="N169" s="135">
        <f>'Master Plan 2025'!N137</f>
        <v>0.75</v>
      </c>
      <c r="O169" s="135">
        <f>'Master Plan 2025'!O137</f>
        <v>0</v>
      </c>
      <c r="P169" s="135">
        <f>'Master Plan 2025'!P137</f>
        <v>366.6669444</v>
      </c>
      <c r="Q169" s="135">
        <f>'Master Plan 2025'!Q137</f>
        <v>366.6669444</v>
      </c>
      <c r="R169" s="135">
        <f>'Master Plan 2025'!R137</f>
        <v>366.6669444</v>
      </c>
      <c r="S169" s="135">
        <f>'Master Plan 2025'!S137</f>
        <v>366.6669444</v>
      </c>
      <c r="T169" s="135">
        <f>'Master Plan 2025'!T137</f>
        <v>366.6669444</v>
      </c>
      <c r="U169" s="135">
        <f>'Master Plan 2025'!U137</f>
        <v>366.6669444</v>
      </c>
      <c r="V169" s="135">
        <f>'Master Plan 2025'!V137</f>
        <v>366.6669444</v>
      </c>
      <c r="W169" s="135">
        <f>'Master Plan 2025'!W137</f>
        <v>366.6669444</v>
      </c>
      <c r="X169" s="135">
        <f>'Master Plan 2025'!X137</f>
        <v>366.6669444</v>
      </c>
      <c r="Y169" s="135">
        <f>'Master Plan 2025'!Y137</f>
        <v>366.6669444</v>
      </c>
      <c r="Z169" s="135">
        <f>'Master Plan 2025'!Z137</f>
        <v>366.6669444</v>
      </c>
      <c r="AA169" s="135">
        <f>'Master Plan 2025'!AA137</f>
        <v>366.6669444</v>
      </c>
      <c r="AB169" s="135">
        <f>'Master Plan 2025'!AB137</f>
        <v>4365.083333</v>
      </c>
      <c r="AC169" s="135">
        <f>'Master Plan 2025'!AC137</f>
        <v>4365.083333</v>
      </c>
      <c r="AD169" s="135">
        <f>'Master Plan 2025'!AD137</f>
        <v>4365.083333</v>
      </c>
      <c r="AE169" s="135">
        <f>'Master Plan 2025'!AE137</f>
        <v>4365.083333</v>
      </c>
      <c r="AF169" s="135">
        <f>'Master Plan 2025'!AF137</f>
        <v>4365.083333</v>
      </c>
      <c r="AG169" s="135">
        <f>'Master Plan 2025'!AG137</f>
        <v>4365.083333</v>
      </c>
      <c r="AH169" s="135">
        <f>'Master Plan 2025'!AH137</f>
        <v>4365.083333</v>
      </c>
      <c r="AI169" s="135">
        <f>'Master Plan 2025'!AI137</f>
        <v>4365.083333</v>
      </c>
      <c r="AJ169" s="135">
        <f>'Master Plan 2025'!AJ137</f>
        <v>4365.083333</v>
      </c>
      <c r="AK169" s="135">
        <f>'Master Plan 2025'!AK137</f>
        <v>4365.083333</v>
      </c>
      <c r="AL169" s="135">
        <f>'Master Plan 2025'!AL137</f>
        <v>4365.083333</v>
      </c>
      <c r="AM169" s="135">
        <f>'Master Plan 2025'!AM137</f>
        <v>4365.083333</v>
      </c>
      <c r="AN169" s="135">
        <f>'Master Plan 2025'!AN137</f>
        <v>0</v>
      </c>
      <c r="AO169" s="135">
        <f>'Master Plan 2025'!AO137</f>
        <v>0</v>
      </c>
      <c r="AP169" s="135">
        <f>'Master Plan 2025'!AP137</f>
        <v>0</v>
      </c>
      <c r="AQ169" s="135">
        <f>'Master Plan 2025'!AQ137</f>
        <v>0</v>
      </c>
      <c r="AR169" s="135">
        <f>'Master Plan 2025'!AR137</f>
        <v>0</v>
      </c>
      <c r="AS169" s="135">
        <f>'Master Plan 2025'!AS137</f>
        <v>0</v>
      </c>
      <c r="AT169" s="135">
        <f>'Master Plan 2025'!AT137</f>
        <v>0</v>
      </c>
      <c r="AU169" s="135">
        <f>'Master Plan 2025'!AU137</f>
        <v>0</v>
      </c>
      <c r="AV169" s="135">
        <f>'Master Plan 2025'!AV137</f>
        <v>0</v>
      </c>
      <c r="AW169" s="135">
        <f>'Master Plan 2025'!AW137</f>
        <v>0</v>
      </c>
      <c r="AX169" s="135">
        <f>'Master Plan 2025'!AX137</f>
        <v>0</v>
      </c>
      <c r="AY169" s="135">
        <f>'Master Plan 2025'!AY137</f>
        <v>0</v>
      </c>
    </row>
    <row r="170">
      <c r="B170" s="16"/>
      <c r="D170" s="18" t="str">
        <f>'Master Plan 2025'!D138</f>
        <v>Demo: C0Level, Company Size 10k+ or $1B+ Revenue with
Contextual: AI, Global Economy, Markets &amp;
Financials, Company News, Climate Change, Energy Sector</v>
      </c>
      <c r="E170" s="18" t="str">
        <f>'Master Plan 2025'!E138</f>
        <v>Contextual</v>
      </c>
      <c r="F170" s="74" t="str">
        <f>'Master Plan 2025'!F138</f>
        <v>970x250</v>
      </c>
      <c r="G170" s="18" t="str">
        <f>'Master Plan 2025'!G138</f>
        <v>FT_EMEA_Contextual_Display_970x250</v>
      </c>
      <c r="H170" s="18" t="str">
        <f>'Master Plan 2025'!H138</f>
        <v>FT_EMEATier2_Contextual</v>
      </c>
      <c r="I170" s="135">
        <f>'Master Plan 2025'!I138</f>
        <v>0</v>
      </c>
      <c r="J170" s="135">
        <f>'Master Plan 2025'!J138</f>
        <v>0</v>
      </c>
      <c r="K170" s="135">
        <f>'Master Plan 2025'!K138</f>
        <v>0</v>
      </c>
      <c r="L170" s="135">
        <f>'Master Plan 2025'!L138</f>
        <v>0</v>
      </c>
      <c r="M170" s="135">
        <f>'Master Plan 2025'!M138</f>
        <v>0</v>
      </c>
      <c r="N170" s="135">
        <f>'Master Plan 2025'!N138</f>
        <v>0.75</v>
      </c>
      <c r="O170" s="135">
        <f>'Master Plan 2025'!O138</f>
        <v>0</v>
      </c>
      <c r="P170" s="135">
        <f>'Master Plan 2025'!P138</f>
        <v>366.6669444</v>
      </c>
      <c r="Q170" s="135">
        <f>'Master Plan 2025'!Q138</f>
        <v>366.6669444</v>
      </c>
      <c r="R170" s="135">
        <f>'Master Plan 2025'!R138</f>
        <v>366.6669444</v>
      </c>
      <c r="S170" s="135">
        <f>'Master Plan 2025'!S138</f>
        <v>366.6669444</v>
      </c>
      <c r="T170" s="135">
        <f>'Master Plan 2025'!T138</f>
        <v>366.6669444</v>
      </c>
      <c r="U170" s="135">
        <f>'Master Plan 2025'!U138</f>
        <v>366.6669444</v>
      </c>
      <c r="V170" s="135">
        <f>'Master Plan 2025'!V138</f>
        <v>366.6669444</v>
      </c>
      <c r="W170" s="135">
        <f>'Master Plan 2025'!W138</f>
        <v>366.6669444</v>
      </c>
      <c r="X170" s="135">
        <f>'Master Plan 2025'!X138</f>
        <v>366.6669444</v>
      </c>
      <c r="Y170" s="135">
        <f>'Master Plan 2025'!Y138</f>
        <v>366.6669444</v>
      </c>
      <c r="Z170" s="135">
        <f>'Master Plan 2025'!Z138</f>
        <v>366.6669444</v>
      </c>
      <c r="AA170" s="135">
        <f>'Master Plan 2025'!AA138</f>
        <v>366.6669444</v>
      </c>
      <c r="AB170" s="135">
        <f>'Master Plan 2025'!AB138</f>
        <v>4365.083333</v>
      </c>
      <c r="AC170" s="135">
        <f>'Master Plan 2025'!AC138</f>
        <v>4365.083333</v>
      </c>
      <c r="AD170" s="135">
        <f>'Master Plan 2025'!AD138</f>
        <v>4365.083333</v>
      </c>
      <c r="AE170" s="135">
        <f>'Master Plan 2025'!AE138</f>
        <v>4365.083333</v>
      </c>
      <c r="AF170" s="135">
        <f>'Master Plan 2025'!AF138</f>
        <v>4365.083333</v>
      </c>
      <c r="AG170" s="135">
        <f>'Master Plan 2025'!AG138</f>
        <v>4365.083333</v>
      </c>
      <c r="AH170" s="135">
        <f>'Master Plan 2025'!AH138</f>
        <v>4365.083333</v>
      </c>
      <c r="AI170" s="135">
        <f>'Master Plan 2025'!AI138</f>
        <v>4365.083333</v>
      </c>
      <c r="AJ170" s="135">
        <f>'Master Plan 2025'!AJ138</f>
        <v>4365.083333</v>
      </c>
      <c r="AK170" s="135">
        <f>'Master Plan 2025'!AK138</f>
        <v>4365.083333</v>
      </c>
      <c r="AL170" s="135">
        <f>'Master Plan 2025'!AL138</f>
        <v>4365.083333</v>
      </c>
      <c r="AM170" s="135">
        <f>'Master Plan 2025'!AM138</f>
        <v>4365.083333</v>
      </c>
      <c r="AN170" s="135">
        <f>'Master Plan 2025'!AN138</f>
        <v>0</v>
      </c>
      <c r="AO170" s="135">
        <f>'Master Plan 2025'!AO138</f>
        <v>0</v>
      </c>
      <c r="AP170" s="135">
        <f>'Master Plan 2025'!AP138</f>
        <v>0</v>
      </c>
      <c r="AQ170" s="135">
        <f>'Master Plan 2025'!AQ138</f>
        <v>0</v>
      </c>
      <c r="AR170" s="135">
        <f>'Master Plan 2025'!AR138</f>
        <v>0</v>
      </c>
      <c r="AS170" s="135">
        <f>'Master Plan 2025'!AS138</f>
        <v>0</v>
      </c>
      <c r="AT170" s="135">
        <f>'Master Plan 2025'!AT138</f>
        <v>0</v>
      </c>
      <c r="AU170" s="135">
        <f>'Master Plan 2025'!AU138</f>
        <v>0</v>
      </c>
      <c r="AV170" s="135">
        <f>'Master Plan 2025'!AV138</f>
        <v>0</v>
      </c>
      <c r="AW170" s="135">
        <f>'Master Plan 2025'!AW138</f>
        <v>0</v>
      </c>
      <c r="AX170" s="135">
        <f>'Master Plan 2025'!AX138</f>
        <v>0</v>
      </c>
      <c r="AY170" s="135">
        <f>'Master Plan 2025'!AY138</f>
        <v>0</v>
      </c>
    </row>
    <row r="171">
      <c r="B171" s="16"/>
      <c r="D171" s="18" t="str">
        <f>'Master Plan 2025'!D139</f>
        <v>Demo: C0Level, Company Size 10k+ or $1B+ Revenue with
Contextual: AI, Global Economy, Markets &amp;
Financials, Company News, Climate Change, Energy Sector</v>
      </c>
      <c r="E171" s="18" t="str">
        <f>'Master Plan 2025'!E139</f>
        <v>Subscribers</v>
      </c>
      <c r="F171" s="74" t="str">
        <f>'Master Plan 2025'!F139</f>
        <v>300x600</v>
      </c>
      <c r="G171" s="18" t="str">
        <f>'Master Plan 2025'!G139</f>
        <v>FT_EMEA_Subscriber_Display_300x250</v>
      </c>
      <c r="H171" s="18" t="str">
        <f>'Master Plan 2025'!H139</f>
        <v>FT_EMEATier2_Subscribers</v>
      </c>
      <c r="I171" s="135">
        <f>'Master Plan 2025'!I139</f>
        <v>26399.97</v>
      </c>
      <c r="J171" s="135">
        <f>'Master Plan 2025'!J139</f>
        <v>220000</v>
      </c>
      <c r="K171" s="135">
        <f>'Master Plan 2025'!K139</f>
        <v>120</v>
      </c>
      <c r="L171" s="135">
        <f>'Master Plan 2025'!L139</f>
        <v>0</v>
      </c>
      <c r="M171" s="135">
        <f>'Master Plan 2025'!M139</f>
        <v>0</v>
      </c>
      <c r="N171" s="135">
        <f>'Master Plan 2025'!N139</f>
        <v>0.75</v>
      </c>
      <c r="O171" s="135">
        <f>'Master Plan 2025'!O139</f>
        <v>0</v>
      </c>
      <c r="P171" s="135">
        <f>'Master Plan 2025'!P139</f>
        <v>733.3325</v>
      </c>
      <c r="Q171" s="135">
        <f>'Master Plan 2025'!Q139</f>
        <v>733.3325</v>
      </c>
      <c r="R171" s="135">
        <f>'Master Plan 2025'!R139</f>
        <v>733.3325</v>
      </c>
      <c r="S171" s="135">
        <f>'Master Plan 2025'!S139</f>
        <v>733.3325</v>
      </c>
      <c r="T171" s="135">
        <f>'Master Plan 2025'!T139</f>
        <v>733.3325</v>
      </c>
      <c r="U171" s="135">
        <f>'Master Plan 2025'!U139</f>
        <v>733.3325</v>
      </c>
      <c r="V171" s="135">
        <f>'Master Plan 2025'!V139</f>
        <v>733.3325</v>
      </c>
      <c r="W171" s="135">
        <f>'Master Plan 2025'!W139</f>
        <v>733.3325</v>
      </c>
      <c r="X171" s="135">
        <f>'Master Plan 2025'!X139</f>
        <v>733.3325</v>
      </c>
      <c r="Y171" s="135">
        <f>'Master Plan 2025'!Y139</f>
        <v>733.3325</v>
      </c>
      <c r="Z171" s="135">
        <f>'Master Plan 2025'!Z139</f>
        <v>733.3325</v>
      </c>
      <c r="AA171" s="135">
        <f>'Master Plan 2025'!AA139</f>
        <v>733.3325</v>
      </c>
      <c r="AB171" s="135">
        <f>'Master Plan 2025'!AB139</f>
        <v>6111.111111</v>
      </c>
      <c r="AC171" s="135">
        <f>'Master Plan 2025'!AC139</f>
        <v>6111.111111</v>
      </c>
      <c r="AD171" s="135">
        <f>'Master Plan 2025'!AD139</f>
        <v>6111.111111</v>
      </c>
      <c r="AE171" s="135">
        <f>'Master Plan 2025'!AE139</f>
        <v>6111.111111</v>
      </c>
      <c r="AF171" s="135">
        <f>'Master Plan 2025'!AF139</f>
        <v>6111.111111</v>
      </c>
      <c r="AG171" s="135">
        <f>'Master Plan 2025'!AG139</f>
        <v>6111.111111</v>
      </c>
      <c r="AH171" s="135">
        <f>'Master Plan 2025'!AH139</f>
        <v>6111.111111</v>
      </c>
      <c r="AI171" s="135">
        <f>'Master Plan 2025'!AI139</f>
        <v>6111.111111</v>
      </c>
      <c r="AJ171" s="135">
        <f>'Master Plan 2025'!AJ139</f>
        <v>6111.111111</v>
      </c>
      <c r="AK171" s="135">
        <f>'Master Plan 2025'!AK139</f>
        <v>6111.111111</v>
      </c>
      <c r="AL171" s="135">
        <f>'Master Plan 2025'!AL139</f>
        <v>6111.111111</v>
      </c>
      <c r="AM171" s="135">
        <f>'Master Plan 2025'!AM139</f>
        <v>6111.111111</v>
      </c>
      <c r="AN171" s="135">
        <f>'Master Plan 2025'!AN139</f>
        <v>0</v>
      </c>
      <c r="AO171" s="135">
        <f>'Master Plan 2025'!AO139</f>
        <v>0</v>
      </c>
      <c r="AP171" s="135">
        <f>'Master Plan 2025'!AP139</f>
        <v>0</v>
      </c>
      <c r="AQ171" s="135">
        <f>'Master Plan 2025'!AQ139</f>
        <v>0</v>
      </c>
      <c r="AR171" s="135">
        <f>'Master Plan 2025'!AR139</f>
        <v>0</v>
      </c>
      <c r="AS171" s="135">
        <f>'Master Plan 2025'!AS139</f>
        <v>0</v>
      </c>
      <c r="AT171" s="135">
        <f>'Master Plan 2025'!AT139</f>
        <v>0</v>
      </c>
      <c r="AU171" s="135">
        <f>'Master Plan 2025'!AU139</f>
        <v>0</v>
      </c>
      <c r="AV171" s="135">
        <f>'Master Plan 2025'!AV139</f>
        <v>0</v>
      </c>
      <c r="AW171" s="135">
        <f>'Master Plan 2025'!AW139</f>
        <v>0</v>
      </c>
      <c r="AX171" s="135">
        <f>'Master Plan 2025'!AX139</f>
        <v>0</v>
      </c>
      <c r="AY171" s="135">
        <f>'Master Plan 2025'!AY139</f>
        <v>0</v>
      </c>
    </row>
    <row r="172">
      <c r="B172" s="16"/>
      <c r="D172" s="18" t="str">
        <f>'Master Plan 2025'!D140</f>
        <v>Demo: C0Level, Company Size 10k+ or $1B+ Revenue with
Contextual: AI, Global Economy, Markets &amp;
Financials, Company News, Climate Change, Energy Sector</v>
      </c>
      <c r="E172" s="18" t="str">
        <f>'Master Plan 2025'!E140</f>
        <v>Subscribers</v>
      </c>
      <c r="F172" s="74" t="str">
        <f>'Master Plan 2025'!F140</f>
        <v>300x600</v>
      </c>
      <c r="G172" s="18" t="str">
        <f>'Master Plan 2025'!G140</f>
        <v>FT_EMEA_Subscriber_Display_300x600</v>
      </c>
      <c r="H172" s="18" t="str">
        <f>'Master Plan 2025'!H140</f>
        <v>FT_EMEATier2_Subscribers</v>
      </c>
      <c r="I172" s="135">
        <f>'Master Plan 2025'!I140</f>
        <v>0</v>
      </c>
      <c r="J172" s="135">
        <f>'Master Plan 2025'!J140</f>
        <v>0</v>
      </c>
      <c r="K172" s="135">
        <f>'Master Plan 2025'!K140</f>
        <v>0</v>
      </c>
      <c r="L172" s="135">
        <f>'Master Plan 2025'!L140</f>
        <v>0</v>
      </c>
      <c r="M172" s="135">
        <f>'Master Plan 2025'!M140</f>
        <v>0</v>
      </c>
      <c r="N172" s="135">
        <f>'Master Plan 2025'!N140</f>
        <v>0.75</v>
      </c>
      <c r="O172" s="135">
        <f>'Master Plan 2025'!O140</f>
        <v>0</v>
      </c>
      <c r="P172" s="135">
        <f>'Master Plan 2025'!P140</f>
        <v>733.3325</v>
      </c>
      <c r="Q172" s="135">
        <f>'Master Plan 2025'!Q140</f>
        <v>733.3325</v>
      </c>
      <c r="R172" s="135">
        <f>'Master Plan 2025'!R140</f>
        <v>733.3325</v>
      </c>
      <c r="S172" s="135">
        <f>'Master Plan 2025'!S140</f>
        <v>733.3325</v>
      </c>
      <c r="T172" s="135">
        <f>'Master Plan 2025'!T140</f>
        <v>733.3325</v>
      </c>
      <c r="U172" s="135">
        <f>'Master Plan 2025'!U140</f>
        <v>733.3325</v>
      </c>
      <c r="V172" s="135">
        <f>'Master Plan 2025'!V140</f>
        <v>733.3325</v>
      </c>
      <c r="W172" s="135">
        <f>'Master Plan 2025'!W140</f>
        <v>733.3325</v>
      </c>
      <c r="X172" s="135">
        <f>'Master Plan 2025'!X140</f>
        <v>733.3325</v>
      </c>
      <c r="Y172" s="135">
        <f>'Master Plan 2025'!Y140</f>
        <v>733.3325</v>
      </c>
      <c r="Z172" s="135">
        <f>'Master Plan 2025'!Z140</f>
        <v>733.3325</v>
      </c>
      <c r="AA172" s="135">
        <f>'Master Plan 2025'!AA140</f>
        <v>733.3325</v>
      </c>
      <c r="AB172" s="135">
        <f>'Master Plan 2025'!AB140</f>
        <v>6111.111111</v>
      </c>
      <c r="AC172" s="135">
        <f>'Master Plan 2025'!AC140</f>
        <v>6111.111111</v>
      </c>
      <c r="AD172" s="135">
        <f>'Master Plan 2025'!AD140</f>
        <v>6111.111111</v>
      </c>
      <c r="AE172" s="135">
        <f>'Master Plan 2025'!AE140</f>
        <v>6111.111111</v>
      </c>
      <c r="AF172" s="135">
        <f>'Master Plan 2025'!AF140</f>
        <v>6111.111111</v>
      </c>
      <c r="AG172" s="135">
        <f>'Master Plan 2025'!AG140</f>
        <v>6111.111111</v>
      </c>
      <c r="AH172" s="135">
        <f>'Master Plan 2025'!AH140</f>
        <v>6111.111111</v>
      </c>
      <c r="AI172" s="135">
        <f>'Master Plan 2025'!AI140</f>
        <v>6111.111111</v>
      </c>
      <c r="AJ172" s="135">
        <f>'Master Plan 2025'!AJ140</f>
        <v>6111.111111</v>
      </c>
      <c r="AK172" s="135">
        <f>'Master Plan 2025'!AK140</f>
        <v>6111.111111</v>
      </c>
      <c r="AL172" s="135">
        <f>'Master Plan 2025'!AL140</f>
        <v>6111.111111</v>
      </c>
      <c r="AM172" s="135">
        <f>'Master Plan 2025'!AM140</f>
        <v>6111.111111</v>
      </c>
      <c r="AN172" s="135">
        <f>'Master Plan 2025'!AN140</f>
        <v>0</v>
      </c>
      <c r="AO172" s="135">
        <f>'Master Plan 2025'!AO140</f>
        <v>0</v>
      </c>
      <c r="AP172" s="135">
        <f>'Master Plan 2025'!AP140</f>
        <v>0</v>
      </c>
      <c r="AQ172" s="135">
        <f>'Master Plan 2025'!AQ140</f>
        <v>0</v>
      </c>
      <c r="AR172" s="135">
        <f>'Master Plan 2025'!AR140</f>
        <v>0</v>
      </c>
      <c r="AS172" s="135">
        <f>'Master Plan 2025'!AS140</f>
        <v>0</v>
      </c>
      <c r="AT172" s="135">
        <f>'Master Plan 2025'!AT140</f>
        <v>0</v>
      </c>
      <c r="AU172" s="135">
        <f>'Master Plan 2025'!AU140</f>
        <v>0</v>
      </c>
      <c r="AV172" s="135">
        <f>'Master Plan 2025'!AV140</f>
        <v>0</v>
      </c>
      <c r="AW172" s="135">
        <f>'Master Plan 2025'!AW140</f>
        <v>0</v>
      </c>
      <c r="AX172" s="135">
        <f>'Master Plan 2025'!AX140</f>
        <v>0</v>
      </c>
      <c r="AY172" s="135">
        <f>'Master Plan 2025'!AY140</f>
        <v>0</v>
      </c>
    </row>
    <row r="173">
      <c r="B173" s="16"/>
      <c r="D173" s="18" t="str">
        <f>'Master Plan 2025'!D141</f>
        <v>Demo: C0Level, Company Size 10k+ or $1B+ Revenue with
Contextual: AI, Global Economy, Markets &amp;
Financials, Company News, Climate Change, Energy Sector</v>
      </c>
      <c r="E173" s="18" t="str">
        <f>'Master Plan 2025'!E141</f>
        <v>Subscribers</v>
      </c>
      <c r="F173" s="74" t="str">
        <f>'Master Plan 2025'!F141</f>
        <v>970x250</v>
      </c>
      <c r="G173" s="18" t="str">
        <f>'Master Plan 2025'!G141</f>
        <v>FT_EMEA_Subscriber_Display_970x250</v>
      </c>
      <c r="H173" s="18" t="str">
        <f>'Master Plan 2025'!H141</f>
        <v>FT_EMEATier2_Subscribers</v>
      </c>
      <c r="I173" s="135">
        <f>'Master Plan 2025'!I141</f>
        <v>0</v>
      </c>
      <c r="J173" s="135">
        <f>'Master Plan 2025'!J141</f>
        <v>0</v>
      </c>
      <c r="K173" s="135">
        <f>'Master Plan 2025'!K141</f>
        <v>0</v>
      </c>
      <c r="L173" s="135">
        <f>'Master Plan 2025'!L141</f>
        <v>0</v>
      </c>
      <c r="M173" s="135">
        <f>'Master Plan 2025'!M141</f>
        <v>0</v>
      </c>
      <c r="N173" s="135">
        <f>'Master Plan 2025'!N141</f>
        <v>0.75</v>
      </c>
      <c r="O173" s="135">
        <f>'Master Plan 2025'!O141</f>
        <v>0</v>
      </c>
      <c r="P173" s="135">
        <f>'Master Plan 2025'!P141</f>
        <v>733.3325</v>
      </c>
      <c r="Q173" s="135">
        <f>'Master Plan 2025'!Q141</f>
        <v>733.3325</v>
      </c>
      <c r="R173" s="135">
        <f>'Master Plan 2025'!R141</f>
        <v>733.3325</v>
      </c>
      <c r="S173" s="135">
        <f>'Master Plan 2025'!S141</f>
        <v>733.3325</v>
      </c>
      <c r="T173" s="135">
        <f>'Master Plan 2025'!T141</f>
        <v>733.3325</v>
      </c>
      <c r="U173" s="135">
        <f>'Master Plan 2025'!U141</f>
        <v>733.3325</v>
      </c>
      <c r="V173" s="135">
        <f>'Master Plan 2025'!V141</f>
        <v>733.3325</v>
      </c>
      <c r="W173" s="135">
        <f>'Master Plan 2025'!W141</f>
        <v>733.3325</v>
      </c>
      <c r="X173" s="135">
        <f>'Master Plan 2025'!X141</f>
        <v>733.3325</v>
      </c>
      <c r="Y173" s="135">
        <f>'Master Plan 2025'!Y141</f>
        <v>733.3325</v>
      </c>
      <c r="Z173" s="135">
        <f>'Master Plan 2025'!Z141</f>
        <v>733.3325</v>
      </c>
      <c r="AA173" s="135">
        <f>'Master Plan 2025'!AA141</f>
        <v>733.3325</v>
      </c>
      <c r="AB173" s="135">
        <f>'Master Plan 2025'!AB141</f>
        <v>6111.111111</v>
      </c>
      <c r="AC173" s="135">
        <f>'Master Plan 2025'!AC141</f>
        <v>6111.111111</v>
      </c>
      <c r="AD173" s="135">
        <f>'Master Plan 2025'!AD141</f>
        <v>6111.111111</v>
      </c>
      <c r="AE173" s="135">
        <f>'Master Plan 2025'!AE141</f>
        <v>6111.111111</v>
      </c>
      <c r="AF173" s="135">
        <f>'Master Plan 2025'!AF141</f>
        <v>6111.111111</v>
      </c>
      <c r="AG173" s="135">
        <f>'Master Plan 2025'!AG141</f>
        <v>6111.111111</v>
      </c>
      <c r="AH173" s="135">
        <f>'Master Plan 2025'!AH141</f>
        <v>6111.111111</v>
      </c>
      <c r="AI173" s="135">
        <f>'Master Plan 2025'!AI141</f>
        <v>6111.111111</v>
      </c>
      <c r="AJ173" s="135">
        <f>'Master Plan 2025'!AJ141</f>
        <v>6111.111111</v>
      </c>
      <c r="AK173" s="135">
        <f>'Master Plan 2025'!AK141</f>
        <v>6111.111111</v>
      </c>
      <c r="AL173" s="135">
        <f>'Master Plan 2025'!AL141</f>
        <v>6111.111111</v>
      </c>
      <c r="AM173" s="135">
        <f>'Master Plan 2025'!AM141</f>
        <v>6111.111111</v>
      </c>
      <c r="AN173" s="135">
        <f>'Master Plan 2025'!AN141</f>
        <v>0</v>
      </c>
      <c r="AO173" s="135">
        <f>'Master Plan 2025'!AO141</f>
        <v>0</v>
      </c>
      <c r="AP173" s="135">
        <f>'Master Plan 2025'!AP141</f>
        <v>0</v>
      </c>
      <c r="AQ173" s="135">
        <f>'Master Plan 2025'!AQ141</f>
        <v>0</v>
      </c>
      <c r="AR173" s="135">
        <f>'Master Plan 2025'!AR141</f>
        <v>0</v>
      </c>
      <c r="AS173" s="135">
        <f>'Master Plan 2025'!AS141</f>
        <v>0</v>
      </c>
      <c r="AT173" s="135">
        <f>'Master Plan 2025'!AT141</f>
        <v>0</v>
      </c>
      <c r="AU173" s="135">
        <f>'Master Plan 2025'!AU141</f>
        <v>0</v>
      </c>
      <c r="AV173" s="135">
        <f>'Master Plan 2025'!AV141</f>
        <v>0</v>
      </c>
      <c r="AW173" s="135">
        <f>'Master Plan 2025'!AW141</f>
        <v>0</v>
      </c>
      <c r="AX173" s="135">
        <f>'Master Plan 2025'!AX141</f>
        <v>0</v>
      </c>
      <c r="AY173" s="135">
        <f>'Master Plan 2025'!AY141</f>
        <v>0</v>
      </c>
    </row>
    <row r="174">
      <c r="B174" s="16"/>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row>
    <row r="175">
      <c r="B175" s="16"/>
      <c r="F175" s="74"/>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row>
    <row r="176">
      <c r="B176" s="16"/>
      <c r="F176" s="74"/>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row>
    <row r="177">
      <c r="B177" s="16"/>
      <c r="F177" s="74"/>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row>
    <row r="178">
      <c r="A178" s="139"/>
      <c r="B178" s="10"/>
      <c r="C178" s="13"/>
      <c r="D178" s="13"/>
      <c r="E178" s="13"/>
      <c r="F178" s="13"/>
      <c r="G178" s="13"/>
      <c r="H178" s="140"/>
      <c r="I178" s="140"/>
      <c r="J178" s="140"/>
      <c r="K178" s="140"/>
      <c r="L178" s="140"/>
      <c r="M178" s="140"/>
      <c r="N178" s="140"/>
      <c r="O178" s="140"/>
      <c r="P178" s="140"/>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row>
    <row r="179">
      <c r="A179" s="139"/>
      <c r="B179" s="10"/>
      <c r="C179" s="13"/>
      <c r="D179" s="13"/>
      <c r="E179" s="13"/>
      <c r="F179" s="13"/>
      <c r="G179" s="13"/>
      <c r="H179" s="140"/>
      <c r="I179" s="140"/>
      <c r="J179" s="140"/>
      <c r="K179" s="140"/>
      <c r="L179" s="140"/>
      <c r="M179" s="140"/>
      <c r="N179" s="140"/>
      <c r="O179" s="140"/>
      <c r="P179" s="140"/>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row>
    <row r="180">
      <c r="A180" s="139"/>
      <c r="B180" s="10"/>
      <c r="C180" s="13" t="s">
        <v>5</v>
      </c>
      <c r="D180" s="13" t="s">
        <v>6</v>
      </c>
      <c r="E180" s="13" t="s">
        <v>291</v>
      </c>
      <c r="F180" s="13" t="s">
        <v>8</v>
      </c>
      <c r="G180" s="13" t="s">
        <v>292</v>
      </c>
      <c r="H180" s="140"/>
      <c r="I180" s="140" t="s">
        <v>1</v>
      </c>
      <c r="J180" s="140" t="s">
        <v>12</v>
      </c>
      <c r="K180" s="140" t="s">
        <v>293</v>
      </c>
      <c r="L180" s="140" t="s">
        <v>3</v>
      </c>
      <c r="M180" s="140" t="s">
        <v>14</v>
      </c>
      <c r="N180" s="140" t="s">
        <v>15</v>
      </c>
      <c r="O180" s="140" t="s">
        <v>294</v>
      </c>
      <c r="P180" s="140" t="s">
        <v>295</v>
      </c>
      <c r="Q180" s="140" t="s">
        <v>296</v>
      </c>
      <c r="R180" s="140" t="s">
        <v>297</v>
      </c>
      <c r="S180" s="140" t="s">
        <v>298</v>
      </c>
      <c r="T180" s="140" t="s">
        <v>299</v>
      </c>
      <c r="U180" s="140" t="s">
        <v>300</v>
      </c>
      <c r="V180" s="140" t="s">
        <v>301</v>
      </c>
      <c r="W180" s="140" t="s">
        <v>302</v>
      </c>
      <c r="X180" s="140" t="s">
        <v>303</v>
      </c>
      <c r="Y180" s="140" t="s">
        <v>304</v>
      </c>
      <c r="Z180" s="140" t="s">
        <v>305</v>
      </c>
      <c r="AA180" s="140" t="s">
        <v>306</v>
      </c>
      <c r="AB180" s="140" t="s">
        <v>307</v>
      </c>
      <c r="AC180" s="140" t="s">
        <v>308</v>
      </c>
      <c r="AD180" s="140" t="s">
        <v>309</v>
      </c>
      <c r="AE180" s="140" t="s">
        <v>310</v>
      </c>
      <c r="AF180" s="140" t="s">
        <v>311</v>
      </c>
      <c r="AG180" s="140" t="s">
        <v>312</v>
      </c>
      <c r="AH180" s="140" t="s">
        <v>313</v>
      </c>
      <c r="AI180" s="140" t="s">
        <v>314</v>
      </c>
      <c r="AJ180" s="140" t="s">
        <v>315</v>
      </c>
      <c r="AK180" s="140" t="s">
        <v>316</v>
      </c>
      <c r="AL180" s="140" t="s">
        <v>317</v>
      </c>
      <c r="AM180" s="140" t="s">
        <v>318</v>
      </c>
      <c r="AN180" s="140" t="s">
        <v>319</v>
      </c>
      <c r="AO180" s="140" t="s">
        <v>320</v>
      </c>
      <c r="AP180" s="140" t="s">
        <v>321</v>
      </c>
      <c r="AQ180" s="140" t="s">
        <v>322</v>
      </c>
      <c r="AR180" s="140" t="s">
        <v>323</v>
      </c>
      <c r="AS180" s="140" t="s">
        <v>324</v>
      </c>
      <c r="AT180" s="140" t="s">
        <v>325</v>
      </c>
      <c r="AU180" s="140" t="s">
        <v>326</v>
      </c>
      <c r="AV180" s="140" t="s">
        <v>327</v>
      </c>
      <c r="AW180" s="140" t="s">
        <v>328</v>
      </c>
      <c r="AX180" s="140" t="s">
        <v>329</v>
      </c>
      <c r="AY180" s="140" t="s">
        <v>330</v>
      </c>
    </row>
    <row r="181">
      <c r="B181" s="16"/>
      <c r="C181" s="18" t="str">
        <f>'Master Plan 2025'!C143</f>
        <v>LATAM (Brazil – Sao Paolo &amp; Rio) (Mexico – Mex City &amp; Monterrey) (Chile – Santiago)</v>
      </c>
      <c r="D181" s="18" t="str">
        <f>'Master Plan 2025'!D143</f>
        <v>Demo: C0Level, Company Size 10k+ or $1B+ Revenue with
 Contextual: AI, Global Economy, Markets &amp; Financials,
 Company News, Climate Change, Energy Sector</v>
      </c>
      <c r="E181" s="18" t="str">
        <f>'Master Plan 2025'!E143</f>
        <v>Audience+Contextual</v>
      </c>
      <c r="F181" s="74" t="str">
        <f>'Master Plan 2025'!F143</f>
        <v>970x250</v>
      </c>
      <c r="G181" s="18" t="str">
        <f>'Master Plan 2025'!G143</f>
        <v>FT_LATAM_Audience+Contextual_Display_300x250</v>
      </c>
      <c r="H181" s="135"/>
      <c r="I181" s="135">
        <f>'Master Plan 2025'!I143</f>
        <v>11000.04</v>
      </c>
      <c r="J181" s="135">
        <f>'Master Plan 2025'!J143</f>
        <v>76389.16667</v>
      </c>
      <c r="K181" s="135">
        <f>'Master Plan 2025'!K143</f>
        <v>144</v>
      </c>
      <c r="L181" s="135">
        <f>'Master Plan 2025'!L143</f>
        <v>114.58375</v>
      </c>
      <c r="M181" s="135">
        <f>'Master Plan 2025'!M143</f>
        <v>0.0015</v>
      </c>
      <c r="N181" s="135">
        <f>'Master Plan 2025'!N143</f>
        <v>0.75</v>
      </c>
      <c r="O181" s="135">
        <f>'Master Plan 2025'!O143</f>
        <v>0</v>
      </c>
      <c r="P181" s="135">
        <f>'Master Plan 2025'!P143</f>
        <v>305.5566667</v>
      </c>
      <c r="Q181" s="135">
        <f>'Master Plan 2025'!Q143</f>
        <v>305.5566667</v>
      </c>
      <c r="R181" s="135">
        <f>'Master Plan 2025'!R143</f>
        <v>305.5566667</v>
      </c>
      <c r="S181" s="135">
        <f>'Master Plan 2025'!S143</f>
        <v>305.5566667</v>
      </c>
      <c r="T181" s="135">
        <f>'Master Plan 2025'!T143</f>
        <v>305.5566667</v>
      </c>
      <c r="U181" s="135">
        <f>'Master Plan 2025'!U143</f>
        <v>305.5566667</v>
      </c>
      <c r="V181" s="135">
        <f>'Master Plan 2025'!V143</f>
        <v>305.5566667</v>
      </c>
      <c r="W181" s="135">
        <f>'Master Plan 2025'!W143</f>
        <v>305.5566667</v>
      </c>
      <c r="X181" s="135">
        <f>'Master Plan 2025'!X143</f>
        <v>305.5566667</v>
      </c>
      <c r="Y181" s="135">
        <f>'Master Plan 2025'!Y143</f>
        <v>305.5566667</v>
      </c>
      <c r="Z181" s="135">
        <f>'Master Plan 2025'!Z143</f>
        <v>305.5566667</v>
      </c>
      <c r="AA181" s="135">
        <f>'Master Plan 2025'!AA143</f>
        <v>305.5566667</v>
      </c>
      <c r="AB181" s="135">
        <f>'Master Plan 2025'!AB143</f>
        <v>2121.921296</v>
      </c>
      <c r="AC181" s="135">
        <f>'Master Plan 2025'!AC143</f>
        <v>2121.921296</v>
      </c>
      <c r="AD181" s="135">
        <f>'Master Plan 2025'!AD143</f>
        <v>2121.921296</v>
      </c>
      <c r="AE181" s="135">
        <f>'Master Plan 2025'!AE143</f>
        <v>2121.921296</v>
      </c>
      <c r="AF181" s="135">
        <f>'Master Plan 2025'!AF143</f>
        <v>2121.921296</v>
      </c>
      <c r="AG181" s="135">
        <f>'Master Plan 2025'!AG143</f>
        <v>2121.921296</v>
      </c>
      <c r="AH181" s="135">
        <f>'Master Plan 2025'!AH143</f>
        <v>2121.921296</v>
      </c>
      <c r="AI181" s="135">
        <f>'Master Plan 2025'!AI143</f>
        <v>2121.921296</v>
      </c>
      <c r="AJ181" s="135">
        <f>'Master Plan 2025'!AJ143</f>
        <v>2121.921296</v>
      </c>
      <c r="AK181" s="135">
        <f>'Master Plan 2025'!AK143</f>
        <v>2121.921296</v>
      </c>
      <c r="AL181" s="135">
        <f>'Master Plan 2025'!AL143</f>
        <v>2121.921296</v>
      </c>
      <c r="AM181" s="135">
        <f>'Master Plan 2025'!AM143</f>
        <v>2121.921296</v>
      </c>
      <c r="AN181" s="135">
        <f>'Master Plan 2025'!AN143</f>
        <v>3.182881944</v>
      </c>
      <c r="AO181" s="135">
        <f>'Master Plan 2025'!AO143</f>
        <v>3.182881944</v>
      </c>
      <c r="AP181" s="135">
        <f>'Master Plan 2025'!AP143</f>
        <v>3.182881944</v>
      </c>
      <c r="AQ181" s="135">
        <f>'Master Plan 2025'!AQ143</f>
        <v>3.182881944</v>
      </c>
      <c r="AR181" s="135">
        <f>'Master Plan 2025'!AR143</f>
        <v>3.182881944</v>
      </c>
      <c r="AS181" s="135">
        <f>'Master Plan 2025'!AS143</f>
        <v>3.182881944</v>
      </c>
      <c r="AT181" s="135">
        <f>'Master Plan 2025'!AT143</f>
        <v>3.182881944</v>
      </c>
      <c r="AU181" s="135">
        <f>'Master Plan 2025'!AU143</f>
        <v>3.182881944</v>
      </c>
      <c r="AV181" s="135">
        <f>'Master Plan 2025'!AV143</f>
        <v>3.182881944</v>
      </c>
      <c r="AW181" s="135">
        <f>'Master Plan 2025'!AW143</f>
        <v>3.182881944</v>
      </c>
      <c r="AX181" s="135">
        <f>'Master Plan 2025'!AX143</f>
        <v>3.182881944</v>
      </c>
      <c r="AY181" s="135">
        <f>'Master Plan 2025'!AY143</f>
        <v>3.182881944</v>
      </c>
    </row>
    <row r="182">
      <c r="B182" s="16"/>
      <c r="C182" s="18" t="str">
        <f>'Master Plan 2025'!C144</f>
        <v/>
      </c>
      <c r="D182" s="18" t="str">
        <f>'Master Plan 2025'!D144</f>
        <v>Demo: C0Level, Company Size 10k+ or $1B+ Revenue with
 Contextual: AI, Global Economy, Markets &amp; Financials,
 Company News, Climate Change, Energy Sector</v>
      </c>
      <c r="E182" s="18" t="str">
        <f>'Master Plan 2025'!E144</f>
        <v>Audience+Contextual</v>
      </c>
      <c r="F182" s="74" t="str">
        <f>'Master Plan 2025'!F144</f>
        <v>300x600</v>
      </c>
      <c r="G182" s="18" t="str">
        <f>'Master Plan 2025'!G144</f>
        <v>FT_LATAM_Audience+Contextual_Display_300x600</v>
      </c>
      <c r="H182" s="135"/>
      <c r="I182" s="135">
        <f>'Master Plan 2025'!I144</f>
        <v>0</v>
      </c>
      <c r="J182" s="135">
        <f>'Master Plan 2025'!J144</f>
        <v>0</v>
      </c>
      <c r="K182" s="135">
        <f>'Master Plan 2025'!K144</f>
        <v>0</v>
      </c>
      <c r="L182" s="135">
        <f>'Master Plan 2025'!L144</f>
        <v>0</v>
      </c>
      <c r="M182" s="135">
        <f>'Master Plan 2025'!M144</f>
        <v>0.0015</v>
      </c>
      <c r="N182" s="135">
        <f>'Master Plan 2025'!N144</f>
        <v>0.75</v>
      </c>
      <c r="O182" s="135">
        <f>'Master Plan 2025'!O144</f>
        <v>0</v>
      </c>
      <c r="P182" s="135">
        <f>'Master Plan 2025'!P144</f>
        <v>305.5566667</v>
      </c>
      <c r="Q182" s="135">
        <f>'Master Plan 2025'!Q144</f>
        <v>305.5566667</v>
      </c>
      <c r="R182" s="135">
        <f>'Master Plan 2025'!R144</f>
        <v>305.5566667</v>
      </c>
      <c r="S182" s="135">
        <f>'Master Plan 2025'!S144</f>
        <v>305.5566667</v>
      </c>
      <c r="T182" s="135">
        <f>'Master Plan 2025'!T144</f>
        <v>305.5566667</v>
      </c>
      <c r="U182" s="135">
        <f>'Master Plan 2025'!U144</f>
        <v>305.5566667</v>
      </c>
      <c r="V182" s="135">
        <f>'Master Plan 2025'!V144</f>
        <v>305.5566667</v>
      </c>
      <c r="W182" s="135">
        <f>'Master Plan 2025'!W144</f>
        <v>305.5566667</v>
      </c>
      <c r="X182" s="135">
        <f>'Master Plan 2025'!X144</f>
        <v>305.5566667</v>
      </c>
      <c r="Y182" s="135">
        <f>'Master Plan 2025'!Y144</f>
        <v>305.5566667</v>
      </c>
      <c r="Z182" s="135">
        <f>'Master Plan 2025'!Z144</f>
        <v>305.5566667</v>
      </c>
      <c r="AA182" s="135">
        <f>'Master Plan 2025'!AA144</f>
        <v>305.5566667</v>
      </c>
      <c r="AB182" s="135">
        <f>'Master Plan 2025'!AB144</f>
        <v>2121.921296</v>
      </c>
      <c r="AC182" s="135">
        <f>'Master Plan 2025'!AC144</f>
        <v>2121.921296</v>
      </c>
      <c r="AD182" s="135">
        <f>'Master Plan 2025'!AD144</f>
        <v>2121.921296</v>
      </c>
      <c r="AE182" s="135">
        <f>'Master Plan 2025'!AE144</f>
        <v>2121.921296</v>
      </c>
      <c r="AF182" s="135">
        <f>'Master Plan 2025'!AF144</f>
        <v>2121.921296</v>
      </c>
      <c r="AG182" s="135">
        <f>'Master Plan 2025'!AG144</f>
        <v>2121.921296</v>
      </c>
      <c r="AH182" s="135">
        <f>'Master Plan 2025'!AH144</f>
        <v>2121.921296</v>
      </c>
      <c r="AI182" s="135">
        <f>'Master Plan 2025'!AI144</f>
        <v>2121.921296</v>
      </c>
      <c r="AJ182" s="135">
        <f>'Master Plan 2025'!AJ144</f>
        <v>2121.921296</v>
      </c>
      <c r="AK182" s="135">
        <f>'Master Plan 2025'!AK144</f>
        <v>2121.921296</v>
      </c>
      <c r="AL182" s="135">
        <f>'Master Plan 2025'!AL144</f>
        <v>2121.921296</v>
      </c>
      <c r="AM182" s="135">
        <f>'Master Plan 2025'!AM144</f>
        <v>2121.921296</v>
      </c>
      <c r="AN182" s="135">
        <f>'Master Plan 2025'!AN144</f>
        <v>3.182881944</v>
      </c>
      <c r="AO182" s="135">
        <f>'Master Plan 2025'!AO144</f>
        <v>3.182881944</v>
      </c>
      <c r="AP182" s="135">
        <f>'Master Plan 2025'!AP144</f>
        <v>3.182881944</v>
      </c>
      <c r="AQ182" s="135">
        <f>'Master Plan 2025'!AQ144</f>
        <v>3.182881944</v>
      </c>
      <c r="AR182" s="135">
        <f>'Master Plan 2025'!AR144</f>
        <v>3.182881944</v>
      </c>
      <c r="AS182" s="135">
        <f>'Master Plan 2025'!AS144</f>
        <v>3.182881944</v>
      </c>
      <c r="AT182" s="135">
        <f>'Master Plan 2025'!AT144</f>
        <v>3.182881944</v>
      </c>
      <c r="AU182" s="135">
        <f>'Master Plan 2025'!AU144</f>
        <v>3.182881944</v>
      </c>
      <c r="AV182" s="135">
        <f>'Master Plan 2025'!AV144</f>
        <v>3.182881944</v>
      </c>
      <c r="AW182" s="135">
        <f>'Master Plan 2025'!AW144</f>
        <v>3.182881944</v>
      </c>
      <c r="AX182" s="135">
        <f>'Master Plan 2025'!AX144</f>
        <v>3.182881944</v>
      </c>
      <c r="AY182" s="135">
        <f>'Master Plan 2025'!AY144</f>
        <v>3.182881944</v>
      </c>
    </row>
    <row r="183">
      <c r="B183" s="16"/>
      <c r="C183" s="18" t="str">
        <f>'Master Plan 2025'!C145</f>
        <v/>
      </c>
      <c r="D183" s="18" t="str">
        <f>'Master Plan 2025'!D145</f>
        <v>Demo: C0Level, Company Size 10k+ or $1B+ Revenue with
 Contextual: AI, Global Economy, Markets &amp; Financials,
 Company News, Climate Change, Energy Sector</v>
      </c>
      <c r="E183" s="18" t="str">
        <f>'Master Plan 2025'!E145</f>
        <v>Audience+Contextual</v>
      </c>
      <c r="F183" s="74" t="str">
        <f>'Master Plan 2025'!F145</f>
        <v>970x250</v>
      </c>
      <c r="G183" s="18" t="str">
        <f>'Master Plan 2025'!G145</f>
        <v>FT_LATAM_Audience+Contextual_Display_970x250</v>
      </c>
      <c r="H183" s="135"/>
      <c r="I183" s="135">
        <f>'Master Plan 2025'!I145</f>
        <v>0</v>
      </c>
      <c r="J183" s="135">
        <f>'Master Plan 2025'!J145</f>
        <v>0</v>
      </c>
      <c r="K183" s="135">
        <f>'Master Plan 2025'!K145</f>
        <v>0</v>
      </c>
      <c r="L183" s="135">
        <f>'Master Plan 2025'!L145</f>
        <v>0</v>
      </c>
      <c r="M183" s="135">
        <f>'Master Plan 2025'!M145</f>
        <v>0.0015</v>
      </c>
      <c r="N183" s="135">
        <f>'Master Plan 2025'!N145</f>
        <v>0.75</v>
      </c>
      <c r="O183" s="135">
        <f>'Master Plan 2025'!O145</f>
        <v>0</v>
      </c>
      <c r="P183" s="135">
        <f>'Master Plan 2025'!P145</f>
        <v>305.5566667</v>
      </c>
      <c r="Q183" s="135">
        <f>'Master Plan 2025'!Q145</f>
        <v>305.5566667</v>
      </c>
      <c r="R183" s="135">
        <f>'Master Plan 2025'!R145</f>
        <v>305.5566667</v>
      </c>
      <c r="S183" s="135">
        <f>'Master Plan 2025'!S145</f>
        <v>305.5566667</v>
      </c>
      <c r="T183" s="135">
        <f>'Master Plan 2025'!T145</f>
        <v>305.5566667</v>
      </c>
      <c r="U183" s="135">
        <f>'Master Plan 2025'!U145</f>
        <v>305.5566667</v>
      </c>
      <c r="V183" s="135">
        <f>'Master Plan 2025'!V145</f>
        <v>305.5566667</v>
      </c>
      <c r="W183" s="135">
        <f>'Master Plan 2025'!W145</f>
        <v>305.5566667</v>
      </c>
      <c r="X183" s="135">
        <f>'Master Plan 2025'!X145</f>
        <v>305.5566667</v>
      </c>
      <c r="Y183" s="135">
        <f>'Master Plan 2025'!Y145</f>
        <v>305.5566667</v>
      </c>
      <c r="Z183" s="135">
        <f>'Master Plan 2025'!Z145</f>
        <v>305.5566667</v>
      </c>
      <c r="AA183" s="135">
        <f>'Master Plan 2025'!AA145</f>
        <v>305.5566667</v>
      </c>
      <c r="AB183" s="135">
        <f>'Master Plan 2025'!AB145</f>
        <v>2121.921296</v>
      </c>
      <c r="AC183" s="135">
        <f>'Master Plan 2025'!AC145</f>
        <v>2121.921296</v>
      </c>
      <c r="AD183" s="135">
        <f>'Master Plan 2025'!AD145</f>
        <v>2121.921296</v>
      </c>
      <c r="AE183" s="135">
        <f>'Master Plan 2025'!AE145</f>
        <v>2121.921296</v>
      </c>
      <c r="AF183" s="135">
        <f>'Master Plan 2025'!AF145</f>
        <v>2121.921296</v>
      </c>
      <c r="AG183" s="135">
        <f>'Master Plan 2025'!AG145</f>
        <v>2121.921296</v>
      </c>
      <c r="AH183" s="135">
        <f>'Master Plan 2025'!AH145</f>
        <v>2121.921296</v>
      </c>
      <c r="AI183" s="135">
        <f>'Master Plan 2025'!AI145</f>
        <v>2121.921296</v>
      </c>
      <c r="AJ183" s="135">
        <f>'Master Plan 2025'!AJ145</f>
        <v>2121.921296</v>
      </c>
      <c r="AK183" s="135">
        <f>'Master Plan 2025'!AK145</f>
        <v>2121.921296</v>
      </c>
      <c r="AL183" s="135">
        <f>'Master Plan 2025'!AL145</f>
        <v>2121.921296</v>
      </c>
      <c r="AM183" s="135">
        <f>'Master Plan 2025'!AM145</f>
        <v>2121.921296</v>
      </c>
      <c r="AN183" s="135">
        <f>'Master Plan 2025'!AN145</f>
        <v>3.182881944</v>
      </c>
      <c r="AO183" s="135">
        <f>'Master Plan 2025'!AO145</f>
        <v>3.182881944</v>
      </c>
      <c r="AP183" s="135">
        <f>'Master Plan 2025'!AP145</f>
        <v>3.182881944</v>
      </c>
      <c r="AQ183" s="135">
        <f>'Master Plan 2025'!AQ145</f>
        <v>3.182881944</v>
      </c>
      <c r="AR183" s="135">
        <f>'Master Plan 2025'!AR145</f>
        <v>3.182881944</v>
      </c>
      <c r="AS183" s="135">
        <f>'Master Plan 2025'!AS145</f>
        <v>3.182881944</v>
      </c>
      <c r="AT183" s="135">
        <f>'Master Plan 2025'!AT145</f>
        <v>3.182881944</v>
      </c>
      <c r="AU183" s="135">
        <f>'Master Plan 2025'!AU145</f>
        <v>3.182881944</v>
      </c>
      <c r="AV183" s="135">
        <f>'Master Plan 2025'!AV145</f>
        <v>3.182881944</v>
      </c>
      <c r="AW183" s="135">
        <f>'Master Plan 2025'!AW145</f>
        <v>3.182881944</v>
      </c>
      <c r="AX183" s="135">
        <f>'Master Plan 2025'!AX145</f>
        <v>3.182881944</v>
      </c>
      <c r="AY183" s="135">
        <f>'Master Plan 2025'!AY145</f>
        <v>3.182881944</v>
      </c>
    </row>
    <row r="184">
      <c r="B184" s="16"/>
      <c r="C184" s="18" t="str">
        <f>'Master Plan 2025'!C146</f>
        <v/>
      </c>
      <c r="D184" s="18" t="str">
        <f>'Master Plan 2025'!D146</f>
        <v>Demo: C0Level, Company Size 10k+ or $1B+ Revenue with
 Contextual: AI, Global Economy, Markets &amp; Financials,
 Company News, Climate Change, Energy Sector</v>
      </c>
      <c r="E184" s="18" t="str">
        <f>'Master Plan 2025'!E146</f>
        <v>Contextual</v>
      </c>
      <c r="F184" s="74" t="str">
        <f>'Master Plan 2025'!F146</f>
        <v>300x250</v>
      </c>
      <c r="G184" s="18" t="str">
        <f>'Master Plan 2025'!G146</f>
        <v>FT_LATAM_Contextual_Display_300x250</v>
      </c>
      <c r="H184" s="135"/>
      <c r="I184" s="135">
        <f>'Master Plan 2025'!I146</f>
        <v>5499.96</v>
      </c>
      <c r="J184" s="135">
        <f>'Master Plan 2025'!J146</f>
        <v>65475.71429</v>
      </c>
      <c r="K184" s="135">
        <f>'Master Plan 2025'!K146</f>
        <v>84</v>
      </c>
      <c r="L184" s="135">
        <f>'Master Plan 2025'!L146</f>
        <v>98</v>
      </c>
      <c r="M184" s="135">
        <f>'Master Plan 2025'!M146</f>
        <v>0.0016</v>
      </c>
      <c r="N184" s="135">
        <f>'Master Plan 2025'!N146</f>
        <v>0.75</v>
      </c>
      <c r="O184" s="135">
        <f>'Master Plan 2025'!O146</f>
        <v>0</v>
      </c>
      <c r="P184" s="135">
        <f>'Master Plan 2025'!P146</f>
        <v>152.7766667</v>
      </c>
      <c r="Q184" s="135">
        <f>'Master Plan 2025'!Q146</f>
        <v>152.7766667</v>
      </c>
      <c r="R184" s="135">
        <f>'Master Plan 2025'!R146</f>
        <v>152.7766667</v>
      </c>
      <c r="S184" s="135">
        <f>'Master Plan 2025'!S146</f>
        <v>152.7766667</v>
      </c>
      <c r="T184" s="135">
        <f>'Master Plan 2025'!T146</f>
        <v>152.7766667</v>
      </c>
      <c r="U184" s="135">
        <f>'Master Plan 2025'!U146</f>
        <v>152.7766667</v>
      </c>
      <c r="V184" s="135">
        <f>'Master Plan 2025'!V146</f>
        <v>152.7766667</v>
      </c>
      <c r="W184" s="135">
        <f>'Master Plan 2025'!W146</f>
        <v>152.7766667</v>
      </c>
      <c r="X184" s="135">
        <f>'Master Plan 2025'!X146</f>
        <v>152.7766667</v>
      </c>
      <c r="Y184" s="135">
        <f>'Master Plan 2025'!Y146</f>
        <v>152.7766667</v>
      </c>
      <c r="Z184" s="135">
        <f>'Master Plan 2025'!Z146</f>
        <v>152.7766667</v>
      </c>
      <c r="AA184" s="135">
        <f>'Master Plan 2025'!AA146</f>
        <v>152.7766667</v>
      </c>
      <c r="AB184" s="135">
        <f>'Master Plan 2025'!AB146</f>
        <v>1818.769841</v>
      </c>
      <c r="AC184" s="135">
        <f>'Master Plan 2025'!AC146</f>
        <v>1818.769841</v>
      </c>
      <c r="AD184" s="135">
        <f>'Master Plan 2025'!AD146</f>
        <v>1818.769841</v>
      </c>
      <c r="AE184" s="135">
        <f>'Master Plan 2025'!AE146</f>
        <v>1818.769841</v>
      </c>
      <c r="AF184" s="135">
        <f>'Master Plan 2025'!AF146</f>
        <v>1818.769841</v>
      </c>
      <c r="AG184" s="135">
        <f>'Master Plan 2025'!AG146</f>
        <v>1818.769841</v>
      </c>
      <c r="AH184" s="135">
        <f>'Master Plan 2025'!AH146</f>
        <v>1818.769841</v>
      </c>
      <c r="AI184" s="135">
        <f>'Master Plan 2025'!AI146</f>
        <v>1818.769841</v>
      </c>
      <c r="AJ184" s="135">
        <f>'Master Plan 2025'!AJ146</f>
        <v>1818.769841</v>
      </c>
      <c r="AK184" s="135">
        <f>'Master Plan 2025'!AK146</f>
        <v>1818.769841</v>
      </c>
      <c r="AL184" s="135">
        <f>'Master Plan 2025'!AL146</f>
        <v>1818.769841</v>
      </c>
      <c r="AM184" s="135">
        <f>'Master Plan 2025'!AM146</f>
        <v>1818.769841</v>
      </c>
      <c r="AN184" s="135">
        <f>'Master Plan 2025'!AN146</f>
        <v>2.722222222</v>
      </c>
      <c r="AO184" s="135">
        <f>'Master Plan 2025'!AO146</f>
        <v>2.722222222</v>
      </c>
      <c r="AP184" s="135">
        <f>'Master Plan 2025'!AP146</f>
        <v>2.722222222</v>
      </c>
      <c r="AQ184" s="135">
        <f>'Master Plan 2025'!AQ146</f>
        <v>2.722222222</v>
      </c>
      <c r="AR184" s="135">
        <f>'Master Plan 2025'!AR146</f>
        <v>2.722222222</v>
      </c>
      <c r="AS184" s="135">
        <f>'Master Plan 2025'!AS146</f>
        <v>2.722222222</v>
      </c>
      <c r="AT184" s="135">
        <f>'Master Plan 2025'!AT146</f>
        <v>2.722222222</v>
      </c>
      <c r="AU184" s="135">
        <f>'Master Plan 2025'!AU146</f>
        <v>2.722222222</v>
      </c>
      <c r="AV184" s="135">
        <f>'Master Plan 2025'!AV146</f>
        <v>2.722222222</v>
      </c>
      <c r="AW184" s="135">
        <f>'Master Plan 2025'!AW146</f>
        <v>2.722222222</v>
      </c>
      <c r="AX184" s="135">
        <f>'Master Plan 2025'!AX146</f>
        <v>2.722222222</v>
      </c>
      <c r="AY184" s="135">
        <f>'Master Plan 2025'!AY146</f>
        <v>2.722222222</v>
      </c>
    </row>
    <row r="185">
      <c r="B185" s="16"/>
      <c r="C185" s="18" t="str">
        <f>'Master Plan 2025'!C147</f>
        <v/>
      </c>
      <c r="D185" s="18" t="str">
        <f>'Master Plan 2025'!D147</f>
        <v>Demo: C0Level, Company Size 10k+ or $1B+ Revenue with
 Contextual: AI, Global Economy, Markets &amp; Financials,
 Company News, Climate Change, Energy Sector</v>
      </c>
      <c r="E185" s="18" t="str">
        <f>'Master Plan 2025'!E147</f>
        <v>Contextual</v>
      </c>
      <c r="F185" s="74" t="str">
        <f>'Master Plan 2025'!F147</f>
        <v>300x600</v>
      </c>
      <c r="G185" s="18" t="str">
        <f>'Master Plan 2025'!G147</f>
        <v>FT_LATAM_Contextual_Display_300x600</v>
      </c>
      <c r="H185" s="135"/>
      <c r="I185" s="135">
        <f>'Master Plan 2025'!I147</f>
        <v>0</v>
      </c>
      <c r="J185" s="135">
        <f>'Master Plan 2025'!J147</f>
        <v>0</v>
      </c>
      <c r="K185" s="135">
        <f>'Master Plan 2025'!K147</f>
        <v>0</v>
      </c>
      <c r="L185" s="135">
        <f>'Master Plan 2025'!L147</f>
        <v>0</v>
      </c>
      <c r="M185" s="135">
        <f>'Master Plan 2025'!M147</f>
        <v>0.0016</v>
      </c>
      <c r="N185" s="135">
        <f>'Master Plan 2025'!N147</f>
        <v>0.75</v>
      </c>
      <c r="O185" s="135">
        <f>'Master Plan 2025'!O147</f>
        <v>0</v>
      </c>
      <c r="P185" s="135">
        <f>'Master Plan 2025'!P147</f>
        <v>152.7766667</v>
      </c>
      <c r="Q185" s="135">
        <f>'Master Plan 2025'!Q147</f>
        <v>152.7766667</v>
      </c>
      <c r="R185" s="135">
        <f>'Master Plan 2025'!R147</f>
        <v>152.7766667</v>
      </c>
      <c r="S185" s="135">
        <f>'Master Plan 2025'!S147</f>
        <v>152.7766667</v>
      </c>
      <c r="T185" s="135">
        <f>'Master Plan 2025'!T147</f>
        <v>152.7766667</v>
      </c>
      <c r="U185" s="135">
        <f>'Master Plan 2025'!U147</f>
        <v>152.7766667</v>
      </c>
      <c r="V185" s="135">
        <f>'Master Plan 2025'!V147</f>
        <v>152.7766667</v>
      </c>
      <c r="W185" s="135">
        <f>'Master Plan 2025'!W147</f>
        <v>152.7766667</v>
      </c>
      <c r="X185" s="135">
        <f>'Master Plan 2025'!X147</f>
        <v>152.7766667</v>
      </c>
      <c r="Y185" s="135">
        <f>'Master Plan 2025'!Y147</f>
        <v>152.7766667</v>
      </c>
      <c r="Z185" s="135">
        <f>'Master Plan 2025'!Z147</f>
        <v>152.7766667</v>
      </c>
      <c r="AA185" s="135">
        <f>'Master Plan 2025'!AA147</f>
        <v>152.7766667</v>
      </c>
      <c r="AB185" s="135">
        <f>'Master Plan 2025'!AB147</f>
        <v>1818.769841</v>
      </c>
      <c r="AC185" s="135">
        <f>'Master Plan 2025'!AC147</f>
        <v>1818.769841</v>
      </c>
      <c r="AD185" s="135">
        <f>'Master Plan 2025'!AD147</f>
        <v>1818.769841</v>
      </c>
      <c r="AE185" s="135">
        <f>'Master Plan 2025'!AE147</f>
        <v>1818.769841</v>
      </c>
      <c r="AF185" s="135">
        <f>'Master Plan 2025'!AF147</f>
        <v>1818.769841</v>
      </c>
      <c r="AG185" s="135">
        <f>'Master Plan 2025'!AG147</f>
        <v>1818.769841</v>
      </c>
      <c r="AH185" s="135">
        <f>'Master Plan 2025'!AH147</f>
        <v>1818.769841</v>
      </c>
      <c r="AI185" s="135">
        <f>'Master Plan 2025'!AI147</f>
        <v>1818.769841</v>
      </c>
      <c r="AJ185" s="135">
        <f>'Master Plan 2025'!AJ147</f>
        <v>1818.769841</v>
      </c>
      <c r="AK185" s="135">
        <f>'Master Plan 2025'!AK147</f>
        <v>1818.769841</v>
      </c>
      <c r="AL185" s="135">
        <f>'Master Plan 2025'!AL147</f>
        <v>1818.769841</v>
      </c>
      <c r="AM185" s="135">
        <f>'Master Plan 2025'!AM147</f>
        <v>1818.769841</v>
      </c>
      <c r="AN185" s="135">
        <f>'Master Plan 2025'!AN147</f>
        <v>2.722222222</v>
      </c>
      <c r="AO185" s="135">
        <f>'Master Plan 2025'!AO147</f>
        <v>2.722222222</v>
      </c>
      <c r="AP185" s="135">
        <f>'Master Plan 2025'!AP147</f>
        <v>2.722222222</v>
      </c>
      <c r="AQ185" s="135">
        <f>'Master Plan 2025'!AQ147</f>
        <v>2.722222222</v>
      </c>
      <c r="AR185" s="135">
        <f>'Master Plan 2025'!AR147</f>
        <v>2.722222222</v>
      </c>
      <c r="AS185" s="135">
        <f>'Master Plan 2025'!AS147</f>
        <v>2.722222222</v>
      </c>
      <c r="AT185" s="135">
        <f>'Master Plan 2025'!AT147</f>
        <v>2.722222222</v>
      </c>
      <c r="AU185" s="135">
        <f>'Master Plan 2025'!AU147</f>
        <v>2.722222222</v>
      </c>
      <c r="AV185" s="135">
        <f>'Master Plan 2025'!AV147</f>
        <v>2.722222222</v>
      </c>
      <c r="AW185" s="135">
        <f>'Master Plan 2025'!AW147</f>
        <v>2.722222222</v>
      </c>
      <c r="AX185" s="135">
        <f>'Master Plan 2025'!AX147</f>
        <v>2.722222222</v>
      </c>
      <c r="AY185" s="135">
        <f>'Master Plan 2025'!AY147</f>
        <v>2.722222222</v>
      </c>
    </row>
    <row r="186">
      <c r="B186" s="16"/>
      <c r="C186" s="18" t="str">
        <f>'Master Plan 2025'!C148</f>
        <v/>
      </c>
      <c r="D186" s="18" t="str">
        <f>'Master Plan 2025'!D148</f>
        <v>Demo: C0Level, Company Size 10k+ or $1B+ Revenue with
 Contextual: AI, Global Economy, Markets &amp; Financials,
 Company News, Climate Change, Energy Sector</v>
      </c>
      <c r="E186" s="18" t="str">
        <f>'Master Plan 2025'!E148</f>
        <v>Contextual</v>
      </c>
      <c r="F186" s="74" t="str">
        <f>'Master Plan 2025'!F148</f>
        <v>970x250</v>
      </c>
      <c r="G186" s="18" t="str">
        <f>'Master Plan 2025'!G148</f>
        <v>FT_LATAM_Contextual_Display_970x250</v>
      </c>
      <c r="H186" s="135"/>
      <c r="I186" s="135">
        <f>'Master Plan 2025'!I148</f>
        <v>0</v>
      </c>
      <c r="J186" s="135">
        <f>'Master Plan 2025'!J148</f>
        <v>0</v>
      </c>
      <c r="K186" s="135">
        <f>'Master Plan 2025'!K148</f>
        <v>0</v>
      </c>
      <c r="L186" s="135">
        <f>'Master Plan 2025'!L148</f>
        <v>0</v>
      </c>
      <c r="M186" s="135">
        <f>'Master Plan 2025'!M148</f>
        <v>0.0016</v>
      </c>
      <c r="N186" s="135">
        <f>'Master Plan 2025'!N148</f>
        <v>0.75</v>
      </c>
      <c r="O186" s="135">
        <f>'Master Plan 2025'!O148</f>
        <v>0</v>
      </c>
      <c r="P186" s="135">
        <f>'Master Plan 2025'!P148</f>
        <v>152.7766667</v>
      </c>
      <c r="Q186" s="135">
        <f>'Master Plan 2025'!Q148</f>
        <v>152.7766667</v>
      </c>
      <c r="R186" s="135">
        <f>'Master Plan 2025'!R148</f>
        <v>152.7766667</v>
      </c>
      <c r="S186" s="135">
        <f>'Master Plan 2025'!S148</f>
        <v>152.7766667</v>
      </c>
      <c r="T186" s="135">
        <f>'Master Plan 2025'!T148</f>
        <v>152.7766667</v>
      </c>
      <c r="U186" s="135">
        <f>'Master Plan 2025'!U148</f>
        <v>152.7766667</v>
      </c>
      <c r="V186" s="135">
        <f>'Master Plan 2025'!V148</f>
        <v>152.7766667</v>
      </c>
      <c r="W186" s="135">
        <f>'Master Plan 2025'!W148</f>
        <v>152.7766667</v>
      </c>
      <c r="X186" s="135">
        <f>'Master Plan 2025'!X148</f>
        <v>152.7766667</v>
      </c>
      <c r="Y186" s="135">
        <f>'Master Plan 2025'!Y148</f>
        <v>152.7766667</v>
      </c>
      <c r="Z186" s="135">
        <f>'Master Plan 2025'!Z148</f>
        <v>152.7766667</v>
      </c>
      <c r="AA186" s="135">
        <f>'Master Plan 2025'!AA148</f>
        <v>152.7766667</v>
      </c>
      <c r="AB186" s="135">
        <f>'Master Plan 2025'!AB148</f>
        <v>1818.769841</v>
      </c>
      <c r="AC186" s="135">
        <f>'Master Plan 2025'!AC148</f>
        <v>1818.769841</v>
      </c>
      <c r="AD186" s="135">
        <f>'Master Plan 2025'!AD148</f>
        <v>1818.769841</v>
      </c>
      <c r="AE186" s="135">
        <f>'Master Plan 2025'!AE148</f>
        <v>1818.769841</v>
      </c>
      <c r="AF186" s="135">
        <f>'Master Plan 2025'!AF148</f>
        <v>1818.769841</v>
      </c>
      <c r="AG186" s="135">
        <f>'Master Plan 2025'!AG148</f>
        <v>1818.769841</v>
      </c>
      <c r="AH186" s="135">
        <f>'Master Plan 2025'!AH148</f>
        <v>1818.769841</v>
      </c>
      <c r="AI186" s="135">
        <f>'Master Plan 2025'!AI148</f>
        <v>1818.769841</v>
      </c>
      <c r="AJ186" s="135">
        <f>'Master Plan 2025'!AJ148</f>
        <v>1818.769841</v>
      </c>
      <c r="AK186" s="135">
        <f>'Master Plan 2025'!AK148</f>
        <v>1818.769841</v>
      </c>
      <c r="AL186" s="135">
        <f>'Master Plan 2025'!AL148</f>
        <v>1818.769841</v>
      </c>
      <c r="AM186" s="135">
        <f>'Master Plan 2025'!AM148</f>
        <v>1818.769841</v>
      </c>
      <c r="AN186" s="135">
        <f>'Master Plan 2025'!AN148</f>
        <v>2.722222222</v>
      </c>
      <c r="AO186" s="135">
        <f>'Master Plan 2025'!AO148</f>
        <v>2.722222222</v>
      </c>
      <c r="AP186" s="135">
        <f>'Master Plan 2025'!AP148</f>
        <v>2.722222222</v>
      </c>
      <c r="AQ186" s="135">
        <f>'Master Plan 2025'!AQ148</f>
        <v>2.722222222</v>
      </c>
      <c r="AR186" s="135">
        <f>'Master Plan 2025'!AR148</f>
        <v>2.722222222</v>
      </c>
      <c r="AS186" s="135">
        <f>'Master Plan 2025'!AS148</f>
        <v>2.722222222</v>
      </c>
      <c r="AT186" s="135">
        <f>'Master Plan 2025'!AT148</f>
        <v>2.722222222</v>
      </c>
      <c r="AU186" s="135">
        <f>'Master Plan 2025'!AU148</f>
        <v>2.722222222</v>
      </c>
      <c r="AV186" s="135">
        <f>'Master Plan 2025'!AV148</f>
        <v>2.722222222</v>
      </c>
      <c r="AW186" s="135">
        <f>'Master Plan 2025'!AW148</f>
        <v>2.722222222</v>
      </c>
      <c r="AX186" s="135">
        <f>'Master Plan 2025'!AX148</f>
        <v>2.722222222</v>
      </c>
      <c r="AY186" s="135">
        <f>'Master Plan 2025'!AY148</f>
        <v>2.722222222</v>
      </c>
    </row>
    <row r="187">
      <c r="B187" s="16"/>
      <c r="C187" s="18" t="str">
        <f>'Master Plan 2025'!C149</f>
        <v/>
      </c>
      <c r="D187" s="18" t="str">
        <f>'Master Plan 2025'!D149</f>
        <v>Demo: C0Level, Company Size 10k+ or $1B+ Revenue with
 Contextual: AI, Global Economy, Markets &amp; Financials,
 Company News, Climate Change, Energy Sector</v>
      </c>
      <c r="E187" s="18" t="str">
        <f>'Master Plan 2025'!E149</f>
        <v>Subscribers</v>
      </c>
      <c r="F187" s="74" t="str">
        <f>'Master Plan 2025'!F149</f>
        <v>300x250</v>
      </c>
      <c r="G187" s="18" t="str">
        <f>'Master Plan 2025'!G149</f>
        <v>FT_LATAM_Subscriber_Display_300x250</v>
      </c>
      <c r="H187" s="135"/>
      <c r="I187" s="135">
        <f>'Master Plan 2025'!I149</f>
        <v>11000.04</v>
      </c>
      <c r="J187" s="135">
        <f>'Master Plan 2025'!J149</f>
        <v>91667</v>
      </c>
      <c r="K187" s="135">
        <f>'Master Plan 2025'!K149</f>
        <v>120</v>
      </c>
      <c r="L187" s="135">
        <f>'Master Plan 2025'!L149</f>
        <v>0</v>
      </c>
      <c r="M187" s="135">
        <f>'Master Plan 2025'!M149</f>
        <v>0.0015</v>
      </c>
      <c r="N187" s="135">
        <f>'Master Plan 2025'!N149</f>
        <v>0.75</v>
      </c>
      <c r="O187" s="135">
        <f>'Master Plan 2025'!O149</f>
        <v>0</v>
      </c>
      <c r="P187" s="135">
        <f>'Master Plan 2025'!P149</f>
        <v>305.5566667</v>
      </c>
      <c r="Q187" s="135">
        <f>'Master Plan 2025'!Q149</f>
        <v>305.5566667</v>
      </c>
      <c r="R187" s="135">
        <f>'Master Plan 2025'!R149</f>
        <v>305.5566667</v>
      </c>
      <c r="S187" s="135">
        <f>'Master Plan 2025'!S149</f>
        <v>305.5566667</v>
      </c>
      <c r="T187" s="135">
        <f>'Master Plan 2025'!T149</f>
        <v>305.5566667</v>
      </c>
      <c r="U187" s="135">
        <f>'Master Plan 2025'!U149</f>
        <v>305.5566667</v>
      </c>
      <c r="V187" s="135">
        <f>'Master Plan 2025'!V149</f>
        <v>305.5566667</v>
      </c>
      <c r="W187" s="135">
        <f>'Master Plan 2025'!W149</f>
        <v>305.5566667</v>
      </c>
      <c r="X187" s="135">
        <f>'Master Plan 2025'!X149</f>
        <v>305.5566667</v>
      </c>
      <c r="Y187" s="135">
        <f>'Master Plan 2025'!Y149</f>
        <v>305.5566667</v>
      </c>
      <c r="Z187" s="135">
        <f>'Master Plan 2025'!Z149</f>
        <v>305.5566667</v>
      </c>
      <c r="AA187" s="135">
        <f>'Master Plan 2025'!AA149</f>
        <v>305.5566667</v>
      </c>
      <c r="AB187" s="135">
        <f>'Master Plan 2025'!AB149</f>
        <v>2546.305556</v>
      </c>
      <c r="AC187" s="135">
        <f>'Master Plan 2025'!AC149</f>
        <v>2546.305556</v>
      </c>
      <c r="AD187" s="135">
        <f>'Master Plan 2025'!AD149</f>
        <v>2546.305556</v>
      </c>
      <c r="AE187" s="135">
        <f>'Master Plan 2025'!AE149</f>
        <v>2546.305556</v>
      </c>
      <c r="AF187" s="135">
        <f>'Master Plan 2025'!AF149</f>
        <v>2546.305556</v>
      </c>
      <c r="AG187" s="135">
        <f>'Master Plan 2025'!AG149</f>
        <v>2546.305556</v>
      </c>
      <c r="AH187" s="135">
        <f>'Master Plan 2025'!AH149</f>
        <v>2546.305556</v>
      </c>
      <c r="AI187" s="135">
        <f>'Master Plan 2025'!AI149</f>
        <v>2546.305556</v>
      </c>
      <c r="AJ187" s="135">
        <f>'Master Plan 2025'!AJ149</f>
        <v>2546.305556</v>
      </c>
      <c r="AK187" s="135">
        <f>'Master Plan 2025'!AK149</f>
        <v>2546.305556</v>
      </c>
      <c r="AL187" s="135">
        <f>'Master Plan 2025'!AL149</f>
        <v>2546.305556</v>
      </c>
      <c r="AM187" s="135">
        <f>'Master Plan 2025'!AM149</f>
        <v>2546.305556</v>
      </c>
      <c r="AN187" s="135">
        <f>'Master Plan 2025'!AN149</f>
        <v>0</v>
      </c>
      <c r="AO187" s="135">
        <f>'Master Plan 2025'!AO149</f>
        <v>0</v>
      </c>
      <c r="AP187" s="135">
        <f>'Master Plan 2025'!AP149</f>
        <v>0</v>
      </c>
      <c r="AQ187" s="135">
        <f>'Master Plan 2025'!AQ149</f>
        <v>0</v>
      </c>
      <c r="AR187" s="135">
        <f>'Master Plan 2025'!AR149</f>
        <v>0</v>
      </c>
      <c r="AS187" s="135">
        <f>'Master Plan 2025'!AS149</f>
        <v>0</v>
      </c>
      <c r="AT187" s="135">
        <f>'Master Plan 2025'!AT149</f>
        <v>0</v>
      </c>
      <c r="AU187" s="135">
        <f>'Master Plan 2025'!AU149</f>
        <v>0</v>
      </c>
      <c r="AV187" s="135">
        <f>'Master Plan 2025'!AV149</f>
        <v>0</v>
      </c>
      <c r="AW187" s="135">
        <f>'Master Plan 2025'!AW149</f>
        <v>0</v>
      </c>
      <c r="AX187" s="135">
        <f>'Master Plan 2025'!AX149</f>
        <v>0</v>
      </c>
      <c r="AY187" s="135">
        <f>'Master Plan 2025'!AY149</f>
        <v>0</v>
      </c>
    </row>
    <row r="188">
      <c r="B188" s="16"/>
      <c r="C188" s="18" t="str">
        <f>'Master Plan 2025'!C150</f>
        <v/>
      </c>
      <c r="D188" s="18" t="str">
        <f>'Master Plan 2025'!D150</f>
        <v>Demo: C0Level, Company Size 10k+ or $1B+ Revenue with
 Contextual: AI, Global Economy, Markets &amp; Financials,
 Company News, Climate Change, Energy Sector</v>
      </c>
      <c r="E188" s="18" t="str">
        <f>'Master Plan 2025'!E150</f>
        <v>Subscribers</v>
      </c>
      <c r="F188" s="74" t="str">
        <f>'Master Plan 2025'!F150</f>
        <v>300x600</v>
      </c>
      <c r="G188" s="18" t="str">
        <f>'Master Plan 2025'!G150</f>
        <v>FT_LATAM_Subscriber_Display_300x600</v>
      </c>
      <c r="H188" s="135"/>
      <c r="I188" s="135">
        <f>'Master Plan 2025'!I150</f>
        <v>0</v>
      </c>
      <c r="J188" s="135">
        <f>'Master Plan 2025'!J150</f>
        <v>0</v>
      </c>
      <c r="K188" s="135">
        <f>'Master Plan 2025'!K150</f>
        <v>0</v>
      </c>
      <c r="L188" s="135">
        <f>'Master Plan 2025'!L150</f>
        <v>0</v>
      </c>
      <c r="M188" s="135">
        <f>'Master Plan 2025'!M150</f>
        <v>0.0015</v>
      </c>
      <c r="N188" s="135">
        <f>'Master Plan 2025'!N150</f>
        <v>0.75</v>
      </c>
      <c r="O188" s="135">
        <f>'Master Plan 2025'!O150</f>
        <v>0</v>
      </c>
      <c r="P188" s="135">
        <f>'Master Plan 2025'!P150</f>
        <v>305.5566667</v>
      </c>
      <c r="Q188" s="135">
        <f>'Master Plan 2025'!Q150</f>
        <v>305.5566667</v>
      </c>
      <c r="R188" s="135">
        <f>'Master Plan 2025'!R150</f>
        <v>305.5566667</v>
      </c>
      <c r="S188" s="135">
        <f>'Master Plan 2025'!S150</f>
        <v>305.5566667</v>
      </c>
      <c r="T188" s="135">
        <f>'Master Plan 2025'!T150</f>
        <v>305.5566667</v>
      </c>
      <c r="U188" s="135">
        <f>'Master Plan 2025'!U150</f>
        <v>305.5566667</v>
      </c>
      <c r="V188" s="135">
        <f>'Master Plan 2025'!V150</f>
        <v>305.5566667</v>
      </c>
      <c r="W188" s="135">
        <f>'Master Plan 2025'!W150</f>
        <v>305.5566667</v>
      </c>
      <c r="X188" s="135">
        <f>'Master Plan 2025'!X150</f>
        <v>305.5566667</v>
      </c>
      <c r="Y188" s="135">
        <f>'Master Plan 2025'!Y150</f>
        <v>305.5566667</v>
      </c>
      <c r="Z188" s="135">
        <f>'Master Plan 2025'!Z150</f>
        <v>305.5566667</v>
      </c>
      <c r="AA188" s="135">
        <f>'Master Plan 2025'!AA150</f>
        <v>305.5566667</v>
      </c>
      <c r="AB188" s="135">
        <f>'Master Plan 2025'!AB150</f>
        <v>2546.305556</v>
      </c>
      <c r="AC188" s="135">
        <f>'Master Plan 2025'!AC150</f>
        <v>2546.305556</v>
      </c>
      <c r="AD188" s="135">
        <f>'Master Plan 2025'!AD150</f>
        <v>2546.305556</v>
      </c>
      <c r="AE188" s="135">
        <f>'Master Plan 2025'!AE150</f>
        <v>2546.305556</v>
      </c>
      <c r="AF188" s="135">
        <f>'Master Plan 2025'!AF150</f>
        <v>2546.305556</v>
      </c>
      <c r="AG188" s="135">
        <f>'Master Plan 2025'!AG150</f>
        <v>2546.305556</v>
      </c>
      <c r="AH188" s="135">
        <f>'Master Plan 2025'!AH150</f>
        <v>2546.305556</v>
      </c>
      <c r="AI188" s="135">
        <f>'Master Plan 2025'!AI150</f>
        <v>2546.305556</v>
      </c>
      <c r="AJ188" s="135">
        <f>'Master Plan 2025'!AJ150</f>
        <v>2546.305556</v>
      </c>
      <c r="AK188" s="135">
        <f>'Master Plan 2025'!AK150</f>
        <v>2546.305556</v>
      </c>
      <c r="AL188" s="135">
        <f>'Master Plan 2025'!AL150</f>
        <v>2546.305556</v>
      </c>
      <c r="AM188" s="135">
        <f>'Master Plan 2025'!AM150</f>
        <v>2546.305556</v>
      </c>
      <c r="AN188" s="135">
        <f>'Master Plan 2025'!AN150</f>
        <v>0</v>
      </c>
      <c r="AO188" s="135">
        <f>'Master Plan 2025'!AO150</f>
        <v>0</v>
      </c>
      <c r="AP188" s="135">
        <f>'Master Plan 2025'!AP150</f>
        <v>0</v>
      </c>
      <c r="AQ188" s="135">
        <f>'Master Plan 2025'!AQ150</f>
        <v>0</v>
      </c>
      <c r="AR188" s="135">
        <f>'Master Plan 2025'!AR150</f>
        <v>0</v>
      </c>
      <c r="AS188" s="135">
        <f>'Master Plan 2025'!AS150</f>
        <v>0</v>
      </c>
      <c r="AT188" s="135">
        <f>'Master Plan 2025'!AT150</f>
        <v>0</v>
      </c>
      <c r="AU188" s="135">
        <f>'Master Plan 2025'!AU150</f>
        <v>0</v>
      </c>
      <c r="AV188" s="135">
        <f>'Master Plan 2025'!AV150</f>
        <v>0</v>
      </c>
      <c r="AW188" s="135">
        <f>'Master Plan 2025'!AW150</f>
        <v>0</v>
      </c>
      <c r="AX188" s="135">
        <f>'Master Plan 2025'!AX150</f>
        <v>0</v>
      </c>
      <c r="AY188" s="135">
        <f>'Master Plan 2025'!AY150</f>
        <v>0</v>
      </c>
    </row>
    <row r="189">
      <c r="B189" s="16"/>
      <c r="C189" s="18" t="str">
        <f>'Master Plan 2025'!C151</f>
        <v/>
      </c>
      <c r="D189" s="18" t="str">
        <f>'Master Plan 2025'!D151</f>
        <v>Demo: C0Level, Company Size 10k+ or $1B+ Revenue with
 Contextual: AI, Global Economy, Markets &amp; Financials,
 Company News, Climate Change, Energy Sector</v>
      </c>
      <c r="E189" s="18" t="str">
        <f>'Master Plan 2025'!E151</f>
        <v>Subscribers</v>
      </c>
      <c r="F189" s="74" t="str">
        <f>'Master Plan 2025'!F151</f>
        <v>970x250</v>
      </c>
      <c r="G189" s="18" t="str">
        <f>'Master Plan 2025'!G151</f>
        <v>FT_LATAM_Subscriber_Display_970x250</v>
      </c>
      <c r="H189" s="135"/>
      <c r="I189" s="135">
        <f>'Master Plan 2025'!I151</f>
        <v>0</v>
      </c>
      <c r="J189" s="135">
        <f>'Master Plan 2025'!J151</f>
        <v>0</v>
      </c>
      <c r="K189" s="135">
        <f>'Master Plan 2025'!K151</f>
        <v>0</v>
      </c>
      <c r="L189" s="135">
        <f>'Master Plan 2025'!L151</f>
        <v>0</v>
      </c>
      <c r="M189" s="135">
        <f>'Master Plan 2025'!M151</f>
        <v>0.0015</v>
      </c>
      <c r="N189" s="135">
        <f>'Master Plan 2025'!N151</f>
        <v>0.75</v>
      </c>
      <c r="O189" s="135">
        <f>'Master Plan 2025'!O151</f>
        <v>0</v>
      </c>
      <c r="P189" s="135">
        <f>'Master Plan 2025'!P151</f>
        <v>305.5566667</v>
      </c>
      <c r="Q189" s="135">
        <f>'Master Plan 2025'!Q151</f>
        <v>305.5566667</v>
      </c>
      <c r="R189" s="135">
        <f>'Master Plan 2025'!R151</f>
        <v>305.5566667</v>
      </c>
      <c r="S189" s="135">
        <f>'Master Plan 2025'!S151</f>
        <v>305.5566667</v>
      </c>
      <c r="T189" s="135">
        <f>'Master Plan 2025'!T151</f>
        <v>305.5566667</v>
      </c>
      <c r="U189" s="135">
        <f>'Master Plan 2025'!U151</f>
        <v>305.5566667</v>
      </c>
      <c r="V189" s="135">
        <f>'Master Plan 2025'!V151</f>
        <v>305.5566667</v>
      </c>
      <c r="W189" s="135">
        <f>'Master Plan 2025'!W151</f>
        <v>305.5566667</v>
      </c>
      <c r="X189" s="135">
        <f>'Master Plan 2025'!X151</f>
        <v>305.5566667</v>
      </c>
      <c r="Y189" s="135">
        <f>'Master Plan 2025'!Y151</f>
        <v>305.5566667</v>
      </c>
      <c r="Z189" s="135">
        <f>'Master Plan 2025'!Z151</f>
        <v>305.5566667</v>
      </c>
      <c r="AA189" s="135">
        <f>'Master Plan 2025'!AA151</f>
        <v>305.5566667</v>
      </c>
      <c r="AB189" s="135">
        <f>'Master Plan 2025'!AB151</f>
        <v>2546.305556</v>
      </c>
      <c r="AC189" s="135">
        <f>'Master Plan 2025'!AC151</f>
        <v>2546.305556</v>
      </c>
      <c r="AD189" s="135">
        <f>'Master Plan 2025'!AD151</f>
        <v>2546.305556</v>
      </c>
      <c r="AE189" s="135">
        <f>'Master Plan 2025'!AE151</f>
        <v>2546.305556</v>
      </c>
      <c r="AF189" s="135">
        <f>'Master Plan 2025'!AF151</f>
        <v>2546.305556</v>
      </c>
      <c r="AG189" s="135">
        <f>'Master Plan 2025'!AG151</f>
        <v>2546.305556</v>
      </c>
      <c r="AH189" s="135">
        <f>'Master Plan 2025'!AH151</f>
        <v>2546.305556</v>
      </c>
      <c r="AI189" s="135">
        <f>'Master Plan 2025'!AI151</f>
        <v>2546.305556</v>
      </c>
      <c r="AJ189" s="135">
        <f>'Master Plan 2025'!AJ151</f>
        <v>2546.305556</v>
      </c>
      <c r="AK189" s="135">
        <f>'Master Plan 2025'!AK151</f>
        <v>2546.305556</v>
      </c>
      <c r="AL189" s="135">
        <f>'Master Plan 2025'!AL151</f>
        <v>2546.305556</v>
      </c>
      <c r="AM189" s="135">
        <f>'Master Plan 2025'!AM151</f>
        <v>2546.305556</v>
      </c>
      <c r="AN189" s="135">
        <f>'Master Plan 2025'!AN151</f>
        <v>0</v>
      </c>
      <c r="AO189" s="135">
        <f>'Master Plan 2025'!AO151</f>
        <v>0</v>
      </c>
      <c r="AP189" s="135">
        <f>'Master Plan 2025'!AP151</f>
        <v>0</v>
      </c>
      <c r="AQ189" s="135">
        <f>'Master Plan 2025'!AQ151</f>
        <v>0</v>
      </c>
      <c r="AR189" s="135">
        <f>'Master Plan 2025'!AR151</f>
        <v>0</v>
      </c>
      <c r="AS189" s="135">
        <f>'Master Plan 2025'!AS151</f>
        <v>0</v>
      </c>
      <c r="AT189" s="135">
        <f>'Master Plan 2025'!AT151</f>
        <v>0</v>
      </c>
      <c r="AU189" s="135">
        <f>'Master Plan 2025'!AU151</f>
        <v>0</v>
      </c>
      <c r="AV189" s="135">
        <f>'Master Plan 2025'!AV151</f>
        <v>0</v>
      </c>
      <c r="AW189" s="135">
        <f>'Master Plan 2025'!AW151</f>
        <v>0</v>
      </c>
      <c r="AX189" s="135">
        <f>'Master Plan 2025'!AX151</f>
        <v>0</v>
      </c>
      <c r="AY189" s="135">
        <f>'Master Plan 2025'!AY151</f>
        <v>0</v>
      </c>
    </row>
    <row r="190">
      <c r="B190" s="16"/>
      <c r="C190" s="18" t="str">
        <f>'Master Plan 2025'!C152</f>
        <v>TOTAL</v>
      </c>
      <c r="D190" s="18" t="str">
        <f>'Master Plan 2025'!D152</f>
        <v/>
      </c>
      <c r="E190" s="18" t="str">
        <f>'Master Plan 2025'!E152</f>
        <v/>
      </c>
      <c r="F190" s="18" t="str">
        <f>'Master Plan 2025'!F152</f>
        <v/>
      </c>
      <c r="G190" s="18" t="str">
        <f>'Master Plan 2025'!G152</f>
        <v/>
      </c>
      <c r="H190" s="135"/>
      <c r="I190" s="135">
        <f>'Master Plan 2025'!I152</f>
        <v>27500.04</v>
      </c>
      <c r="J190" s="135">
        <f>'Master Plan 2025'!J152</f>
        <v>233531.881</v>
      </c>
      <c r="K190" s="135" t="str">
        <f>'Master Plan 2025'!K152</f>
        <v/>
      </c>
      <c r="L190" s="135">
        <f>'Master Plan 2025'!L152</f>
        <v>212.58375</v>
      </c>
      <c r="M190" s="135" t="str">
        <f>'Master Plan 2025'!M152</f>
        <v/>
      </c>
      <c r="N190" s="135" t="str">
        <f>'Master Plan 2025'!N152</f>
        <v/>
      </c>
      <c r="O190" s="135" t="str">
        <f>'Master Plan 2025'!O152</f>
        <v/>
      </c>
      <c r="P190" s="135" t="str">
        <f>'Master Plan 2025'!P152</f>
        <v/>
      </c>
      <c r="Q190" s="135" t="str">
        <f>'Master Plan 2025'!Q152</f>
        <v/>
      </c>
      <c r="R190" s="135" t="str">
        <f>'Master Plan 2025'!R152</f>
        <v/>
      </c>
      <c r="S190" s="135" t="str">
        <f>'Master Plan 2025'!S152</f>
        <v/>
      </c>
      <c r="T190" s="135" t="str">
        <f>'Master Plan 2025'!T152</f>
        <v/>
      </c>
      <c r="U190" s="135" t="str">
        <f>'Master Plan 2025'!U152</f>
        <v/>
      </c>
      <c r="V190" s="135" t="str">
        <f>'Master Plan 2025'!V152</f>
        <v/>
      </c>
      <c r="W190" s="135" t="str">
        <f>'Master Plan 2025'!W152</f>
        <v/>
      </c>
      <c r="X190" s="135" t="str">
        <f>'Master Plan 2025'!X152</f>
        <v/>
      </c>
      <c r="Y190" s="135" t="str">
        <f>'Master Plan 2025'!Y152</f>
        <v/>
      </c>
      <c r="Z190" s="135" t="str">
        <f>'Master Plan 2025'!Z152</f>
        <v/>
      </c>
      <c r="AA190" s="135" t="str">
        <f>'Master Plan 2025'!AA152</f>
        <v/>
      </c>
      <c r="AB190" s="135" t="str">
        <f>'Master Plan 2025'!AB152</f>
        <v/>
      </c>
      <c r="AC190" s="135" t="str">
        <f>'Master Plan 2025'!AC152</f>
        <v/>
      </c>
      <c r="AD190" s="135" t="str">
        <f>'Master Plan 2025'!AD152</f>
        <v/>
      </c>
      <c r="AE190" s="135" t="str">
        <f>'Master Plan 2025'!AE152</f>
        <v/>
      </c>
      <c r="AF190" s="135" t="str">
        <f>'Master Plan 2025'!AF152</f>
        <v/>
      </c>
      <c r="AG190" s="135" t="str">
        <f>'Master Plan 2025'!AG152</f>
        <v/>
      </c>
      <c r="AH190" s="135" t="str">
        <f>'Master Plan 2025'!AH152</f>
        <v/>
      </c>
      <c r="AI190" s="135" t="str">
        <f>'Master Plan 2025'!AI152</f>
        <v/>
      </c>
      <c r="AJ190" s="135" t="str">
        <f>'Master Plan 2025'!AJ152</f>
        <v/>
      </c>
      <c r="AK190" s="135" t="str">
        <f>'Master Plan 2025'!AK152</f>
        <v/>
      </c>
      <c r="AL190" s="135" t="str">
        <f>'Master Plan 2025'!AL152</f>
        <v/>
      </c>
      <c r="AM190" s="135" t="str">
        <f>'Master Plan 2025'!AM152</f>
        <v/>
      </c>
      <c r="AN190" s="135" t="str">
        <f>'Master Plan 2025'!AN152</f>
        <v/>
      </c>
      <c r="AO190" s="135" t="str">
        <f>'Master Plan 2025'!AO152</f>
        <v/>
      </c>
      <c r="AP190" s="135" t="str">
        <f>'Master Plan 2025'!AP152</f>
        <v/>
      </c>
      <c r="AQ190" s="135" t="str">
        <f>'Master Plan 2025'!AQ152</f>
        <v/>
      </c>
      <c r="AR190" s="135" t="str">
        <f>'Master Plan 2025'!AR152</f>
        <v/>
      </c>
      <c r="AS190" s="135" t="str">
        <f>'Master Plan 2025'!AS152</f>
        <v/>
      </c>
      <c r="AT190" s="135" t="str">
        <f>'Master Plan 2025'!AT152</f>
        <v/>
      </c>
      <c r="AU190" s="135" t="str">
        <f>'Master Plan 2025'!AU152</f>
        <v/>
      </c>
      <c r="AV190" s="135" t="str">
        <f>'Master Plan 2025'!AV152</f>
        <v/>
      </c>
      <c r="AW190" s="135" t="str">
        <f>'Master Plan 2025'!AW152</f>
        <v/>
      </c>
      <c r="AX190" s="135" t="str">
        <f>'Master Plan 2025'!AX152</f>
        <v/>
      </c>
      <c r="AY190" s="135" t="str">
        <f>'Master Plan 2025'!AY152</f>
        <v/>
      </c>
    </row>
    <row r="191">
      <c r="A191" s="139"/>
      <c r="B191" s="10"/>
      <c r="C191" s="13" t="s">
        <v>5</v>
      </c>
      <c r="D191" s="13" t="s">
        <v>6</v>
      </c>
      <c r="E191" s="13" t="s">
        <v>291</v>
      </c>
      <c r="F191" s="13" t="s">
        <v>8</v>
      </c>
      <c r="G191" s="13" t="s">
        <v>292</v>
      </c>
      <c r="H191" s="140"/>
      <c r="I191" s="140" t="s">
        <v>1</v>
      </c>
      <c r="J191" s="140" t="s">
        <v>12</v>
      </c>
      <c r="K191" s="140" t="s">
        <v>293</v>
      </c>
      <c r="L191" s="140" t="s">
        <v>3</v>
      </c>
      <c r="M191" s="140" t="s">
        <v>14</v>
      </c>
      <c r="N191" s="140" t="s">
        <v>15</v>
      </c>
      <c r="O191" s="140" t="s">
        <v>294</v>
      </c>
      <c r="P191" s="140" t="s">
        <v>295</v>
      </c>
      <c r="Q191" s="140" t="s">
        <v>296</v>
      </c>
      <c r="R191" s="140" t="s">
        <v>297</v>
      </c>
      <c r="S191" s="140" t="s">
        <v>298</v>
      </c>
      <c r="T191" s="140" t="s">
        <v>299</v>
      </c>
      <c r="U191" s="140" t="s">
        <v>300</v>
      </c>
      <c r="V191" s="140" t="s">
        <v>301</v>
      </c>
      <c r="W191" s="140" t="s">
        <v>302</v>
      </c>
      <c r="X191" s="140" t="s">
        <v>303</v>
      </c>
      <c r="Y191" s="140" t="s">
        <v>304</v>
      </c>
      <c r="Z191" s="140" t="s">
        <v>305</v>
      </c>
      <c r="AA191" s="140" t="s">
        <v>306</v>
      </c>
      <c r="AB191" s="140" t="s">
        <v>307</v>
      </c>
      <c r="AC191" s="140" t="s">
        <v>308</v>
      </c>
      <c r="AD191" s="140" t="s">
        <v>309</v>
      </c>
      <c r="AE191" s="140" t="s">
        <v>310</v>
      </c>
      <c r="AF191" s="140" t="s">
        <v>311</v>
      </c>
      <c r="AG191" s="140" t="s">
        <v>312</v>
      </c>
      <c r="AH191" s="140" t="s">
        <v>313</v>
      </c>
      <c r="AI191" s="140" t="s">
        <v>314</v>
      </c>
      <c r="AJ191" s="140" t="s">
        <v>315</v>
      </c>
      <c r="AK191" s="140" t="s">
        <v>316</v>
      </c>
      <c r="AL191" s="140" t="s">
        <v>317</v>
      </c>
      <c r="AM191" s="140" t="s">
        <v>318</v>
      </c>
      <c r="AN191" s="140" t="s">
        <v>319</v>
      </c>
      <c r="AO191" s="140" t="s">
        <v>320</v>
      </c>
      <c r="AP191" s="140" t="s">
        <v>321</v>
      </c>
      <c r="AQ191" s="140" t="s">
        <v>322</v>
      </c>
      <c r="AR191" s="140" t="s">
        <v>323</v>
      </c>
      <c r="AS191" s="140" t="s">
        <v>324</v>
      </c>
      <c r="AT191" s="140" t="s">
        <v>325</v>
      </c>
      <c r="AU191" s="140" t="s">
        <v>326</v>
      </c>
      <c r="AV191" s="140" t="s">
        <v>327</v>
      </c>
      <c r="AW191" s="140" t="s">
        <v>328</v>
      </c>
      <c r="AX191" s="140" t="s">
        <v>329</v>
      </c>
      <c r="AY191" s="140" t="s">
        <v>330</v>
      </c>
    </row>
    <row r="192">
      <c r="B192" s="16"/>
      <c r="C192" s="18" t="str">
        <f>'Master Plan 2025'!C153</f>
        <v>APAC (Australia, Singapore, India, Hong Kong, Japan, South Korea, China)</v>
      </c>
      <c r="D192" s="18" t="str">
        <f>'Master Plan 2025'!D153</f>
        <v>Demo: C0Level, Company Size 10k+ or $1B+ Revenue with
 Contextual: AI, Global Economy, Markets &amp; Financials,
 Company News, Climate Change, Energy Sector</v>
      </c>
      <c r="E192" s="18" t="str">
        <f>'Master Plan 2025'!E153</f>
        <v>Audience+Contextual</v>
      </c>
      <c r="F192" s="74" t="str">
        <f>'Master Plan 2025'!F153</f>
        <v>300x250</v>
      </c>
      <c r="G192" s="18" t="str">
        <f>'Master Plan 2025'!G153</f>
        <v>FT_APAC_Audience+Contextual_Display_300x250</v>
      </c>
      <c r="H192" s="135"/>
      <c r="I192" s="135">
        <f>'Master Plan 2025'!I153</f>
        <v>44003.74</v>
      </c>
      <c r="J192" s="135">
        <f>'Master Plan 2025'!J153</f>
        <v>305581.5278</v>
      </c>
      <c r="K192" s="135">
        <f>'Master Plan 2025'!K153</f>
        <v>144</v>
      </c>
      <c r="L192" s="135">
        <f>'Master Plan 2025'!L153</f>
        <v>458.3722917</v>
      </c>
      <c r="M192" s="135">
        <f>'Master Plan 2025'!M153</f>
        <v>0.0015</v>
      </c>
      <c r="N192" s="135">
        <f>'Master Plan 2025'!N153</f>
        <v>0.75</v>
      </c>
      <c r="O192" s="135">
        <f>'Master Plan 2025'!O153</f>
        <v>0</v>
      </c>
      <c r="P192" s="135">
        <f>'Master Plan 2025'!P153</f>
        <v>1222.326111</v>
      </c>
      <c r="Q192" s="135">
        <f>'Master Plan 2025'!Q153</f>
        <v>1222.326111</v>
      </c>
      <c r="R192" s="135">
        <f>'Master Plan 2025'!R153</f>
        <v>1222.326111</v>
      </c>
      <c r="S192" s="135">
        <f>'Master Plan 2025'!S153</f>
        <v>1222.326111</v>
      </c>
      <c r="T192" s="135">
        <f>'Master Plan 2025'!T153</f>
        <v>1222.326111</v>
      </c>
      <c r="U192" s="135">
        <f>'Master Plan 2025'!U153</f>
        <v>1222.326111</v>
      </c>
      <c r="V192" s="135">
        <f>'Master Plan 2025'!V153</f>
        <v>1222.326111</v>
      </c>
      <c r="W192" s="135">
        <f>'Master Plan 2025'!W153</f>
        <v>1222.326111</v>
      </c>
      <c r="X192" s="135">
        <f>'Master Plan 2025'!X153</f>
        <v>1222.326111</v>
      </c>
      <c r="Y192" s="135">
        <f>'Master Plan 2025'!Y153</f>
        <v>1222.326111</v>
      </c>
      <c r="Z192" s="135">
        <f>'Master Plan 2025'!Z153</f>
        <v>1222.326111</v>
      </c>
      <c r="AA192" s="135">
        <f>'Master Plan 2025'!AA153</f>
        <v>1222.326111</v>
      </c>
      <c r="AB192" s="135">
        <f>'Master Plan 2025'!AB153</f>
        <v>8488.375772</v>
      </c>
      <c r="AC192" s="135">
        <f>'Master Plan 2025'!AC153</f>
        <v>8488.375772</v>
      </c>
      <c r="AD192" s="135">
        <f>'Master Plan 2025'!AD153</f>
        <v>8488.375772</v>
      </c>
      <c r="AE192" s="135">
        <f>'Master Plan 2025'!AE153</f>
        <v>8488.375772</v>
      </c>
      <c r="AF192" s="135">
        <f>'Master Plan 2025'!AF153</f>
        <v>8488.375772</v>
      </c>
      <c r="AG192" s="135">
        <f>'Master Plan 2025'!AG153</f>
        <v>8488.375772</v>
      </c>
      <c r="AH192" s="135">
        <f>'Master Plan 2025'!AH153</f>
        <v>8488.375772</v>
      </c>
      <c r="AI192" s="135">
        <f>'Master Plan 2025'!AI153</f>
        <v>8488.375772</v>
      </c>
      <c r="AJ192" s="135">
        <f>'Master Plan 2025'!AJ153</f>
        <v>8488.375772</v>
      </c>
      <c r="AK192" s="135">
        <f>'Master Plan 2025'!AK153</f>
        <v>8488.375772</v>
      </c>
      <c r="AL192" s="135">
        <f>'Master Plan 2025'!AL153</f>
        <v>8488.375772</v>
      </c>
      <c r="AM192" s="135">
        <f>'Master Plan 2025'!AM153</f>
        <v>8488.375772</v>
      </c>
      <c r="AN192" s="135">
        <f>'Master Plan 2025'!AN153</f>
        <v>12.73256366</v>
      </c>
      <c r="AO192" s="135">
        <f>'Master Plan 2025'!AO153</f>
        <v>12.73256366</v>
      </c>
      <c r="AP192" s="135">
        <f>'Master Plan 2025'!AP153</f>
        <v>12.73256366</v>
      </c>
      <c r="AQ192" s="135">
        <f>'Master Plan 2025'!AQ153</f>
        <v>12.73256366</v>
      </c>
      <c r="AR192" s="135">
        <f>'Master Plan 2025'!AR153</f>
        <v>12.73256366</v>
      </c>
      <c r="AS192" s="135">
        <f>'Master Plan 2025'!AS153</f>
        <v>12.73256366</v>
      </c>
      <c r="AT192" s="135">
        <f>'Master Plan 2025'!AT153</f>
        <v>12.73256366</v>
      </c>
      <c r="AU192" s="135">
        <f>'Master Plan 2025'!AU153</f>
        <v>12.73256366</v>
      </c>
      <c r="AV192" s="135">
        <f>'Master Plan 2025'!AV153</f>
        <v>12.73256366</v>
      </c>
      <c r="AW192" s="135">
        <f>'Master Plan 2025'!AW153</f>
        <v>12.73256366</v>
      </c>
      <c r="AX192" s="135">
        <f>'Master Plan 2025'!AX153</f>
        <v>12.73256366</v>
      </c>
      <c r="AY192" s="135">
        <f>'Master Plan 2025'!AY153</f>
        <v>12.73256366</v>
      </c>
    </row>
    <row r="193">
      <c r="B193" s="16"/>
      <c r="C193" s="18" t="str">
        <f>'Master Plan 2025'!C154</f>
        <v/>
      </c>
      <c r="D193" s="18" t="str">
        <f>'Master Plan 2025'!D154</f>
        <v>Demo: C0Level, Company Size 10k+ or $1B+ Revenue with
 Contextual: AI, Global Economy, Markets &amp; Financials,
 Company News, Climate Change, Energy Sector</v>
      </c>
      <c r="E193" s="18" t="str">
        <f>'Master Plan 2025'!E154</f>
        <v>Audience+Contextual</v>
      </c>
      <c r="F193" s="74" t="str">
        <f>'Master Plan 2025'!F154</f>
        <v>300x600</v>
      </c>
      <c r="G193" s="18" t="str">
        <f>'Master Plan 2025'!G154</f>
        <v>FT_APAC_Audience+Contextual_Display_300x600</v>
      </c>
      <c r="H193" s="135"/>
      <c r="I193" s="135">
        <f>'Master Plan 2025'!I154</f>
        <v>0</v>
      </c>
      <c r="J193" s="135">
        <f>'Master Plan 2025'!J154</f>
        <v>0</v>
      </c>
      <c r="K193" s="135">
        <f>'Master Plan 2025'!K154</f>
        <v>0</v>
      </c>
      <c r="L193" s="135">
        <f>'Master Plan 2025'!L154</f>
        <v>0</v>
      </c>
      <c r="M193" s="135">
        <f>'Master Plan 2025'!M154</f>
        <v>0.0015</v>
      </c>
      <c r="N193" s="135">
        <f>'Master Plan 2025'!N154</f>
        <v>0.75</v>
      </c>
      <c r="O193" s="135">
        <f>'Master Plan 2025'!O154</f>
        <v>0</v>
      </c>
      <c r="P193" s="135">
        <f>'Master Plan 2025'!P154</f>
        <v>1222.326111</v>
      </c>
      <c r="Q193" s="135">
        <f>'Master Plan 2025'!Q154</f>
        <v>1222.326111</v>
      </c>
      <c r="R193" s="135">
        <f>'Master Plan 2025'!R154</f>
        <v>1222.326111</v>
      </c>
      <c r="S193" s="135">
        <f>'Master Plan 2025'!S154</f>
        <v>1222.326111</v>
      </c>
      <c r="T193" s="135">
        <f>'Master Plan 2025'!T154</f>
        <v>1222.326111</v>
      </c>
      <c r="U193" s="135">
        <f>'Master Plan 2025'!U154</f>
        <v>1222.326111</v>
      </c>
      <c r="V193" s="135">
        <f>'Master Plan 2025'!V154</f>
        <v>1222.326111</v>
      </c>
      <c r="W193" s="135">
        <f>'Master Plan 2025'!W154</f>
        <v>1222.326111</v>
      </c>
      <c r="X193" s="135">
        <f>'Master Plan 2025'!X154</f>
        <v>1222.326111</v>
      </c>
      <c r="Y193" s="135">
        <f>'Master Plan 2025'!Y154</f>
        <v>1222.326111</v>
      </c>
      <c r="Z193" s="135">
        <f>'Master Plan 2025'!Z154</f>
        <v>1222.326111</v>
      </c>
      <c r="AA193" s="135">
        <f>'Master Plan 2025'!AA154</f>
        <v>1222.326111</v>
      </c>
      <c r="AB193" s="135">
        <f>'Master Plan 2025'!AB154</f>
        <v>8488.375772</v>
      </c>
      <c r="AC193" s="135">
        <f>'Master Plan 2025'!AC154</f>
        <v>8488.375772</v>
      </c>
      <c r="AD193" s="135">
        <f>'Master Plan 2025'!AD154</f>
        <v>8488.375772</v>
      </c>
      <c r="AE193" s="135">
        <f>'Master Plan 2025'!AE154</f>
        <v>8488.375772</v>
      </c>
      <c r="AF193" s="135">
        <f>'Master Plan 2025'!AF154</f>
        <v>8488.375772</v>
      </c>
      <c r="AG193" s="135">
        <f>'Master Plan 2025'!AG154</f>
        <v>8488.375772</v>
      </c>
      <c r="AH193" s="135">
        <f>'Master Plan 2025'!AH154</f>
        <v>8488.375772</v>
      </c>
      <c r="AI193" s="135">
        <f>'Master Plan 2025'!AI154</f>
        <v>8488.375772</v>
      </c>
      <c r="AJ193" s="135">
        <f>'Master Plan 2025'!AJ154</f>
        <v>8488.375772</v>
      </c>
      <c r="AK193" s="135">
        <f>'Master Plan 2025'!AK154</f>
        <v>8488.375772</v>
      </c>
      <c r="AL193" s="135">
        <f>'Master Plan 2025'!AL154</f>
        <v>8488.375772</v>
      </c>
      <c r="AM193" s="135">
        <f>'Master Plan 2025'!AM154</f>
        <v>8488.375772</v>
      </c>
      <c r="AN193" s="135">
        <f>'Master Plan 2025'!AN154</f>
        <v>12.73256366</v>
      </c>
      <c r="AO193" s="135">
        <f>'Master Plan 2025'!AO154</f>
        <v>12.73256366</v>
      </c>
      <c r="AP193" s="135">
        <f>'Master Plan 2025'!AP154</f>
        <v>12.73256366</v>
      </c>
      <c r="AQ193" s="135">
        <f>'Master Plan 2025'!AQ154</f>
        <v>12.73256366</v>
      </c>
      <c r="AR193" s="135">
        <f>'Master Plan 2025'!AR154</f>
        <v>12.73256366</v>
      </c>
      <c r="AS193" s="135">
        <f>'Master Plan 2025'!AS154</f>
        <v>12.73256366</v>
      </c>
      <c r="AT193" s="135">
        <f>'Master Plan 2025'!AT154</f>
        <v>12.73256366</v>
      </c>
      <c r="AU193" s="135">
        <f>'Master Plan 2025'!AU154</f>
        <v>12.73256366</v>
      </c>
      <c r="AV193" s="135">
        <f>'Master Plan 2025'!AV154</f>
        <v>12.73256366</v>
      </c>
      <c r="AW193" s="135">
        <f>'Master Plan 2025'!AW154</f>
        <v>12.73256366</v>
      </c>
      <c r="AX193" s="135">
        <f>'Master Plan 2025'!AX154</f>
        <v>12.73256366</v>
      </c>
      <c r="AY193" s="135">
        <f>'Master Plan 2025'!AY154</f>
        <v>12.73256366</v>
      </c>
    </row>
    <row r="194">
      <c r="B194" s="16"/>
      <c r="C194" s="18" t="str">
        <f>'Master Plan 2025'!C155</f>
        <v/>
      </c>
      <c r="D194" s="18" t="str">
        <f>'Master Plan 2025'!D155</f>
        <v>Demo: C0Level, Company Size 10k+ or $1B+ Revenue with
 Contextual: AI, Global Economy, Markets &amp; Financials,
 Company News, Climate Change, Energy Sector</v>
      </c>
      <c r="E194" s="18" t="str">
        <f>'Master Plan 2025'!E155</f>
        <v>Audience+Contextual</v>
      </c>
      <c r="F194" s="74" t="str">
        <f>'Master Plan 2025'!F155</f>
        <v>970x250</v>
      </c>
      <c r="G194" s="18" t="str">
        <f>'Master Plan 2025'!G155</f>
        <v>FT_APAC_Audience+Contextual_Display_970x250</v>
      </c>
      <c r="H194" s="135"/>
      <c r="I194" s="135">
        <f>'Master Plan 2025'!I155</f>
        <v>0</v>
      </c>
      <c r="J194" s="135">
        <f>'Master Plan 2025'!J155</f>
        <v>0</v>
      </c>
      <c r="K194" s="135">
        <f>'Master Plan 2025'!K155</f>
        <v>0</v>
      </c>
      <c r="L194" s="135">
        <f>'Master Plan 2025'!L155</f>
        <v>0</v>
      </c>
      <c r="M194" s="135">
        <f>'Master Plan 2025'!M155</f>
        <v>0.0015</v>
      </c>
      <c r="N194" s="135">
        <f>'Master Plan 2025'!N155</f>
        <v>0.75</v>
      </c>
      <c r="O194" s="135">
        <f>'Master Plan 2025'!O155</f>
        <v>0</v>
      </c>
      <c r="P194" s="135">
        <f>'Master Plan 2025'!P155</f>
        <v>1222.326111</v>
      </c>
      <c r="Q194" s="135">
        <f>'Master Plan 2025'!Q155</f>
        <v>1222.326111</v>
      </c>
      <c r="R194" s="135">
        <f>'Master Plan 2025'!R155</f>
        <v>1222.326111</v>
      </c>
      <c r="S194" s="135">
        <f>'Master Plan 2025'!S155</f>
        <v>1222.326111</v>
      </c>
      <c r="T194" s="135">
        <f>'Master Plan 2025'!T155</f>
        <v>1222.326111</v>
      </c>
      <c r="U194" s="135">
        <f>'Master Plan 2025'!U155</f>
        <v>1222.326111</v>
      </c>
      <c r="V194" s="135">
        <f>'Master Plan 2025'!V155</f>
        <v>1222.326111</v>
      </c>
      <c r="W194" s="135">
        <f>'Master Plan 2025'!W155</f>
        <v>1222.326111</v>
      </c>
      <c r="X194" s="135">
        <f>'Master Plan 2025'!X155</f>
        <v>1222.326111</v>
      </c>
      <c r="Y194" s="135">
        <f>'Master Plan 2025'!Y155</f>
        <v>1222.326111</v>
      </c>
      <c r="Z194" s="135">
        <f>'Master Plan 2025'!Z155</f>
        <v>1222.326111</v>
      </c>
      <c r="AA194" s="135">
        <f>'Master Plan 2025'!AA155</f>
        <v>1222.326111</v>
      </c>
      <c r="AB194" s="135">
        <f>'Master Plan 2025'!AB155</f>
        <v>8488.375772</v>
      </c>
      <c r="AC194" s="135">
        <f>'Master Plan 2025'!AC155</f>
        <v>8488.375772</v>
      </c>
      <c r="AD194" s="135">
        <f>'Master Plan 2025'!AD155</f>
        <v>8488.375772</v>
      </c>
      <c r="AE194" s="135">
        <f>'Master Plan 2025'!AE155</f>
        <v>8488.375772</v>
      </c>
      <c r="AF194" s="135">
        <f>'Master Plan 2025'!AF155</f>
        <v>8488.375772</v>
      </c>
      <c r="AG194" s="135">
        <f>'Master Plan 2025'!AG155</f>
        <v>8488.375772</v>
      </c>
      <c r="AH194" s="135">
        <f>'Master Plan 2025'!AH155</f>
        <v>8488.375772</v>
      </c>
      <c r="AI194" s="135">
        <f>'Master Plan 2025'!AI155</f>
        <v>8488.375772</v>
      </c>
      <c r="AJ194" s="135">
        <f>'Master Plan 2025'!AJ155</f>
        <v>8488.375772</v>
      </c>
      <c r="AK194" s="135">
        <f>'Master Plan 2025'!AK155</f>
        <v>8488.375772</v>
      </c>
      <c r="AL194" s="135">
        <f>'Master Plan 2025'!AL155</f>
        <v>8488.375772</v>
      </c>
      <c r="AM194" s="135">
        <f>'Master Plan 2025'!AM155</f>
        <v>8488.375772</v>
      </c>
      <c r="AN194" s="135">
        <f>'Master Plan 2025'!AN155</f>
        <v>12.73256366</v>
      </c>
      <c r="AO194" s="135">
        <f>'Master Plan 2025'!AO155</f>
        <v>12.73256366</v>
      </c>
      <c r="AP194" s="135">
        <f>'Master Plan 2025'!AP155</f>
        <v>12.73256366</v>
      </c>
      <c r="AQ194" s="135">
        <f>'Master Plan 2025'!AQ155</f>
        <v>12.73256366</v>
      </c>
      <c r="AR194" s="135">
        <f>'Master Plan 2025'!AR155</f>
        <v>12.73256366</v>
      </c>
      <c r="AS194" s="135">
        <f>'Master Plan 2025'!AS155</f>
        <v>12.73256366</v>
      </c>
      <c r="AT194" s="135">
        <f>'Master Plan 2025'!AT155</f>
        <v>12.73256366</v>
      </c>
      <c r="AU194" s="135">
        <f>'Master Plan 2025'!AU155</f>
        <v>12.73256366</v>
      </c>
      <c r="AV194" s="135">
        <f>'Master Plan 2025'!AV155</f>
        <v>12.73256366</v>
      </c>
      <c r="AW194" s="135">
        <f>'Master Plan 2025'!AW155</f>
        <v>12.73256366</v>
      </c>
      <c r="AX194" s="135">
        <f>'Master Plan 2025'!AX155</f>
        <v>12.73256366</v>
      </c>
      <c r="AY194" s="135">
        <f>'Master Plan 2025'!AY155</f>
        <v>12.73256366</v>
      </c>
    </row>
    <row r="195">
      <c r="B195" s="16"/>
      <c r="C195" s="18" t="str">
        <f>'Master Plan 2025'!C156</f>
        <v/>
      </c>
      <c r="D195" s="18" t="str">
        <f>'Master Plan 2025'!D156</f>
        <v>Demo: C0Level, Company Size 10k+ or $1B+ Revenue with
 Contextual: AI, Global Economy, Markets &amp; Financials,
 Company News, Climate Change, Energy Sector</v>
      </c>
      <c r="E195" s="18" t="str">
        <f>'Master Plan 2025'!E156</f>
        <v>Contextual</v>
      </c>
      <c r="F195" s="74" t="str">
        <f>'Master Plan 2025'!F156</f>
        <v>300x250</v>
      </c>
      <c r="G195" s="18" t="str">
        <f>'Master Plan 2025'!G156</f>
        <v>FT_APAC_Contextual_Display_300x250</v>
      </c>
      <c r="H195" s="135"/>
      <c r="I195" s="135">
        <f>'Master Plan 2025'!I156</f>
        <v>21992.66</v>
      </c>
      <c r="J195" s="135">
        <f>'Master Plan 2025'!J156</f>
        <v>261817.381</v>
      </c>
      <c r="K195" s="135">
        <f>'Master Plan 2025'!K156</f>
        <v>84</v>
      </c>
      <c r="L195" s="135">
        <f>'Master Plan 2025'!L156</f>
        <v>393</v>
      </c>
      <c r="M195" s="135">
        <f>'Master Plan 2025'!M156</f>
        <v>0.0016</v>
      </c>
      <c r="N195" s="135">
        <f>'Master Plan 2025'!N156</f>
        <v>0.75</v>
      </c>
      <c r="O195" s="135">
        <f>'Master Plan 2025'!O156</f>
        <v>0</v>
      </c>
      <c r="P195" s="135">
        <f>'Master Plan 2025'!P156</f>
        <v>610.9072222</v>
      </c>
      <c r="Q195" s="135">
        <f>'Master Plan 2025'!Q156</f>
        <v>610.9072222</v>
      </c>
      <c r="R195" s="135">
        <f>'Master Plan 2025'!R156</f>
        <v>610.9072222</v>
      </c>
      <c r="S195" s="135">
        <f>'Master Plan 2025'!S156</f>
        <v>610.9072222</v>
      </c>
      <c r="T195" s="135">
        <f>'Master Plan 2025'!T156</f>
        <v>610.9072222</v>
      </c>
      <c r="U195" s="135">
        <f>'Master Plan 2025'!U156</f>
        <v>610.9072222</v>
      </c>
      <c r="V195" s="135">
        <f>'Master Plan 2025'!V156</f>
        <v>610.9072222</v>
      </c>
      <c r="W195" s="135">
        <f>'Master Plan 2025'!W156</f>
        <v>610.9072222</v>
      </c>
      <c r="X195" s="135">
        <f>'Master Plan 2025'!X156</f>
        <v>610.9072222</v>
      </c>
      <c r="Y195" s="135">
        <f>'Master Plan 2025'!Y156</f>
        <v>610.9072222</v>
      </c>
      <c r="Z195" s="135">
        <f>'Master Plan 2025'!Z156</f>
        <v>610.9072222</v>
      </c>
      <c r="AA195" s="135">
        <f>'Master Plan 2025'!AA156</f>
        <v>610.9072222</v>
      </c>
      <c r="AB195" s="135">
        <f>'Master Plan 2025'!AB156</f>
        <v>7272.705026</v>
      </c>
      <c r="AC195" s="135">
        <f>'Master Plan 2025'!AC156</f>
        <v>7272.705026</v>
      </c>
      <c r="AD195" s="135">
        <f>'Master Plan 2025'!AD156</f>
        <v>7272.705026</v>
      </c>
      <c r="AE195" s="135">
        <f>'Master Plan 2025'!AE156</f>
        <v>7272.705026</v>
      </c>
      <c r="AF195" s="135">
        <f>'Master Plan 2025'!AF156</f>
        <v>7272.705026</v>
      </c>
      <c r="AG195" s="135">
        <f>'Master Plan 2025'!AG156</f>
        <v>7272.705026</v>
      </c>
      <c r="AH195" s="135">
        <f>'Master Plan 2025'!AH156</f>
        <v>7272.705026</v>
      </c>
      <c r="AI195" s="135">
        <f>'Master Plan 2025'!AI156</f>
        <v>7272.705026</v>
      </c>
      <c r="AJ195" s="135">
        <f>'Master Plan 2025'!AJ156</f>
        <v>7272.705026</v>
      </c>
      <c r="AK195" s="135">
        <f>'Master Plan 2025'!AK156</f>
        <v>7272.705026</v>
      </c>
      <c r="AL195" s="135">
        <f>'Master Plan 2025'!AL156</f>
        <v>7272.705026</v>
      </c>
      <c r="AM195" s="135">
        <f>'Master Plan 2025'!AM156</f>
        <v>7272.705026</v>
      </c>
      <c r="AN195" s="135">
        <f>'Master Plan 2025'!AN156</f>
        <v>10.91666667</v>
      </c>
      <c r="AO195" s="135">
        <f>'Master Plan 2025'!AO156</f>
        <v>10.91666667</v>
      </c>
      <c r="AP195" s="135">
        <f>'Master Plan 2025'!AP156</f>
        <v>10.91666667</v>
      </c>
      <c r="AQ195" s="135">
        <f>'Master Plan 2025'!AQ156</f>
        <v>10.91666667</v>
      </c>
      <c r="AR195" s="135">
        <f>'Master Plan 2025'!AR156</f>
        <v>10.91666667</v>
      </c>
      <c r="AS195" s="135">
        <f>'Master Plan 2025'!AS156</f>
        <v>10.91666667</v>
      </c>
      <c r="AT195" s="135">
        <f>'Master Plan 2025'!AT156</f>
        <v>10.91666667</v>
      </c>
      <c r="AU195" s="135">
        <f>'Master Plan 2025'!AU156</f>
        <v>10.91666667</v>
      </c>
      <c r="AV195" s="135">
        <f>'Master Plan 2025'!AV156</f>
        <v>10.91666667</v>
      </c>
      <c r="AW195" s="135">
        <f>'Master Plan 2025'!AW156</f>
        <v>10.91666667</v>
      </c>
      <c r="AX195" s="135">
        <f>'Master Plan 2025'!AX156</f>
        <v>10.91666667</v>
      </c>
      <c r="AY195" s="135">
        <f>'Master Plan 2025'!AY156</f>
        <v>10.91666667</v>
      </c>
    </row>
    <row r="196">
      <c r="B196" s="16"/>
      <c r="C196" s="18" t="str">
        <f>'Master Plan 2025'!C157</f>
        <v/>
      </c>
      <c r="D196" s="18" t="str">
        <f>'Master Plan 2025'!D157</f>
        <v>Demo: C0Level, Company Size 10k+ or $1B+ Revenue with
 Contextual: AI, Global Economy, Markets &amp; Financials,
 Company News, Climate Change, Energy Sector</v>
      </c>
      <c r="E196" s="18" t="str">
        <f>'Master Plan 2025'!E157</f>
        <v>Contextual</v>
      </c>
      <c r="F196" s="74" t="str">
        <f>'Master Plan 2025'!F157</f>
        <v>300x600</v>
      </c>
      <c r="G196" s="18" t="str">
        <f>'Master Plan 2025'!G157</f>
        <v>FT_APAC_Contextual_Display_300x600</v>
      </c>
      <c r="H196" s="135"/>
      <c r="I196" s="135">
        <f>'Master Plan 2025'!I157</f>
        <v>0</v>
      </c>
      <c r="J196" s="135">
        <f>'Master Plan 2025'!J157</f>
        <v>0</v>
      </c>
      <c r="K196" s="135">
        <f>'Master Plan 2025'!K157</f>
        <v>0</v>
      </c>
      <c r="L196" s="135">
        <f>'Master Plan 2025'!L157</f>
        <v>0</v>
      </c>
      <c r="M196" s="135">
        <f>'Master Plan 2025'!M157</f>
        <v>0.0016</v>
      </c>
      <c r="N196" s="135">
        <f>'Master Plan 2025'!N157</f>
        <v>0.75</v>
      </c>
      <c r="O196" s="135">
        <f>'Master Plan 2025'!O157</f>
        <v>0</v>
      </c>
      <c r="P196" s="135">
        <f>'Master Plan 2025'!P157</f>
        <v>610.9072222</v>
      </c>
      <c r="Q196" s="135">
        <f>'Master Plan 2025'!Q157</f>
        <v>610.9072222</v>
      </c>
      <c r="R196" s="135">
        <f>'Master Plan 2025'!R157</f>
        <v>610.9072222</v>
      </c>
      <c r="S196" s="135">
        <f>'Master Plan 2025'!S157</f>
        <v>610.9072222</v>
      </c>
      <c r="T196" s="135">
        <f>'Master Plan 2025'!T157</f>
        <v>610.9072222</v>
      </c>
      <c r="U196" s="135">
        <f>'Master Plan 2025'!U157</f>
        <v>610.9072222</v>
      </c>
      <c r="V196" s="135">
        <f>'Master Plan 2025'!V157</f>
        <v>610.9072222</v>
      </c>
      <c r="W196" s="135">
        <f>'Master Plan 2025'!W157</f>
        <v>610.9072222</v>
      </c>
      <c r="X196" s="135">
        <f>'Master Plan 2025'!X157</f>
        <v>610.9072222</v>
      </c>
      <c r="Y196" s="135">
        <f>'Master Plan 2025'!Y157</f>
        <v>610.9072222</v>
      </c>
      <c r="Z196" s="135">
        <f>'Master Plan 2025'!Z157</f>
        <v>610.9072222</v>
      </c>
      <c r="AA196" s="135">
        <f>'Master Plan 2025'!AA157</f>
        <v>610.9072222</v>
      </c>
      <c r="AB196" s="135">
        <f>'Master Plan 2025'!AB157</f>
        <v>7272.705026</v>
      </c>
      <c r="AC196" s="135">
        <f>'Master Plan 2025'!AC157</f>
        <v>7272.705026</v>
      </c>
      <c r="AD196" s="135">
        <f>'Master Plan 2025'!AD157</f>
        <v>7272.705026</v>
      </c>
      <c r="AE196" s="135">
        <f>'Master Plan 2025'!AE157</f>
        <v>7272.705026</v>
      </c>
      <c r="AF196" s="135">
        <f>'Master Plan 2025'!AF157</f>
        <v>7272.705026</v>
      </c>
      <c r="AG196" s="135">
        <f>'Master Plan 2025'!AG157</f>
        <v>7272.705026</v>
      </c>
      <c r="AH196" s="135">
        <f>'Master Plan 2025'!AH157</f>
        <v>7272.705026</v>
      </c>
      <c r="AI196" s="135">
        <f>'Master Plan 2025'!AI157</f>
        <v>7272.705026</v>
      </c>
      <c r="AJ196" s="135">
        <f>'Master Plan 2025'!AJ157</f>
        <v>7272.705026</v>
      </c>
      <c r="AK196" s="135">
        <f>'Master Plan 2025'!AK157</f>
        <v>7272.705026</v>
      </c>
      <c r="AL196" s="135">
        <f>'Master Plan 2025'!AL157</f>
        <v>7272.705026</v>
      </c>
      <c r="AM196" s="135">
        <f>'Master Plan 2025'!AM157</f>
        <v>7272.705026</v>
      </c>
      <c r="AN196" s="135">
        <f>'Master Plan 2025'!AN157</f>
        <v>10.91666667</v>
      </c>
      <c r="AO196" s="135">
        <f>'Master Plan 2025'!AO157</f>
        <v>10.91666667</v>
      </c>
      <c r="AP196" s="135">
        <f>'Master Plan 2025'!AP157</f>
        <v>10.91666667</v>
      </c>
      <c r="AQ196" s="135">
        <f>'Master Plan 2025'!AQ157</f>
        <v>10.91666667</v>
      </c>
      <c r="AR196" s="135">
        <f>'Master Plan 2025'!AR157</f>
        <v>10.91666667</v>
      </c>
      <c r="AS196" s="135">
        <f>'Master Plan 2025'!AS157</f>
        <v>10.91666667</v>
      </c>
      <c r="AT196" s="135">
        <f>'Master Plan 2025'!AT157</f>
        <v>10.91666667</v>
      </c>
      <c r="AU196" s="135">
        <f>'Master Plan 2025'!AU157</f>
        <v>10.91666667</v>
      </c>
      <c r="AV196" s="135">
        <f>'Master Plan 2025'!AV157</f>
        <v>10.91666667</v>
      </c>
      <c r="AW196" s="135">
        <f>'Master Plan 2025'!AW157</f>
        <v>10.91666667</v>
      </c>
      <c r="AX196" s="135">
        <f>'Master Plan 2025'!AX157</f>
        <v>10.91666667</v>
      </c>
      <c r="AY196" s="135">
        <f>'Master Plan 2025'!AY157</f>
        <v>10.91666667</v>
      </c>
    </row>
    <row r="197">
      <c r="B197" s="16"/>
      <c r="C197" s="18" t="str">
        <f>'Master Plan 2025'!C158</f>
        <v/>
      </c>
      <c r="D197" s="18" t="str">
        <f>'Master Plan 2025'!D158</f>
        <v>Demo: C0Level, Company Size 10k+ or $1B+ Revenue with
 Contextual: AI, Global Economy, Markets &amp; Financials,
 Company News, Climate Change, Energy Sector</v>
      </c>
      <c r="E197" s="18" t="str">
        <f>'Master Plan 2025'!E158</f>
        <v>Contextual</v>
      </c>
      <c r="F197" s="74" t="str">
        <f>'Master Plan 2025'!F158</f>
        <v>970x250</v>
      </c>
      <c r="G197" s="18" t="str">
        <f>'Master Plan 2025'!G158</f>
        <v>FT_APAC_Contextual_Display_970x250</v>
      </c>
      <c r="H197" s="135"/>
      <c r="I197" s="135">
        <f>'Master Plan 2025'!I158</f>
        <v>0</v>
      </c>
      <c r="J197" s="135">
        <f>'Master Plan 2025'!J158</f>
        <v>0</v>
      </c>
      <c r="K197" s="135">
        <f>'Master Plan 2025'!K158</f>
        <v>0</v>
      </c>
      <c r="L197" s="135">
        <f>'Master Plan 2025'!L158</f>
        <v>0</v>
      </c>
      <c r="M197" s="135">
        <f>'Master Plan 2025'!M158</f>
        <v>0.0016</v>
      </c>
      <c r="N197" s="135">
        <f>'Master Plan 2025'!N158</f>
        <v>0.75</v>
      </c>
      <c r="O197" s="135">
        <f>'Master Plan 2025'!O158</f>
        <v>0</v>
      </c>
      <c r="P197" s="135">
        <f>'Master Plan 2025'!P158</f>
        <v>610.9072222</v>
      </c>
      <c r="Q197" s="135">
        <f>'Master Plan 2025'!Q158</f>
        <v>610.9072222</v>
      </c>
      <c r="R197" s="135">
        <f>'Master Plan 2025'!R158</f>
        <v>610.9072222</v>
      </c>
      <c r="S197" s="135">
        <f>'Master Plan 2025'!S158</f>
        <v>610.9072222</v>
      </c>
      <c r="T197" s="135">
        <f>'Master Plan 2025'!T158</f>
        <v>610.9072222</v>
      </c>
      <c r="U197" s="135">
        <f>'Master Plan 2025'!U158</f>
        <v>610.9072222</v>
      </c>
      <c r="V197" s="135">
        <f>'Master Plan 2025'!V158</f>
        <v>610.9072222</v>
      </c>
      <c r="W197" s="135">
        <f>'Master Plan 2025'!W158</f>
        <v>610.9072222</v>
      </c>
      <c r="X197" s="135">
        <f>'Master Plan 2025'!X158</f>
        <v>610.9072222</v>
      </c>
      <c r="Y197" s="135">
        <f>'Master Plan 2025'!Y158</f>
        <v>610.9072222</v>
      </c>
      <c r="Z197" s="135">
        <f>'Master Plan 2025'!Z158</f>
        <v>610.9072222</v>
      </c>
      <c r="AA197" s="135">
        <f>'Master Plan 2025'!AA158</f>
        <v>610.9072222</v>
      </c>
      <c r="AB197" s="135">
        <f>'Master Plan 2025'!AB158</f>
        <v>7272.705026</v>
      </c>
      <c r="AC197" s="135">
        <f>'Master Plan 2025'!AC158</f>
        <v>7272.705026</v>
      </c>
      <c r="AD197" s="135">
        <f>'Master Plan 2025'!AD158</f>
        <v>7272.705026</v>
      </c>
      <c r="AE197" s="135">
        <f>'Master Plan 2025'!AE158</f>
        <v>7272.705026</v>
      </c>
      <c r="AF197" s="135">
        <f>'Master Plan 2025'!AF158</f>
        <v>7272.705026</v>
      </c>
      <c r="AG197" s="135">
        <f>'Master Plan 2025'!AG158</f>
        <v>7272.705026</v>
      </c>
      <c r="AH197" s="135">
        <f>'Master Plan 2025'!AH158</f>
        <v>7272.705026</v>
      </c>
      <c r="AI197" s="135">
        <f>'Master Plan 2025'!AI158</f>
        <v>7272.705026</v>
      </c>
      <c r="AJ197" s="135">
        <f>'Master Plan 2025'!AJ158</f>
        <v>7272.705026</v>
      </c>
      <c r="AK197" s="135">
        <f>'Master Plan 2025'!AK158</f>
        <v>7272.705026</v>
      </c>
      <c r="AL197" s="135">
        <f>'Master Plan 2025'!AL158</f>
        <v>7272.705026</v>
      </c>
      <c r="AM197" s="135">
        <f>'Master Plan 2025'!AM158</f>
        <v>7272.705026</v>
      </c>
      <c r="AN197" s="135">
        <f>'Master Plan 2025'!AN158</f>
        <v>10.91666667</v>
      </c>
      <c r="AO197" s="135">
        <f>'Master Plan 2025'!AO158</f>
        <v>10.91666667</v>
      </c>
      <c r="AP197" s="135">
        <f>'Master Plan 2025'!AP158</f>
        <v>10.91666667</v>
      </c>
      <c r="AQ197" s="135">
        <f>'Master Plan 2025'!AQ158</f>
        <v>10.91666667</v>
      </c>
      <c r="AR197" s="135">
        <f>'Master Plan 2025'!AR158</f>
        <v>10.91666667</v>
      </c>
      <c r="AS197" s="135">
        <f>'Master Plan 2025'!AS158</f>
        <v>10.91666667</v>
      </c>
      <c r="AT197" s="135">
        <f>'Master Plan 2025'!AT158</f>
        <v>10.91666667</v>
      </c>
      <c r="AU197" s="135">
        <f>'Master Plan 2025'!AU158</f>
        <v>10.91666667</v>
      </c>
      <c r="AV197" s="135">
        <f>'Master Plan 2025'!AV158</f>
        <v>10.91666667</v>
      </c>
      <c r="AW197" s="135">
        <f>'Master Plan 2025'!AW158</f>
        <v>10.91666667</v>
      </c>
      <c r="AX197" s="135">
        <f>'Master Plan 2025'!AX158</f>
        <v>10.91666667</v>
      </c>
      <c r="AY197" s="135">
        <f>'Master Plan 2025'!AY158</f>
        <v>10.91666667</v>
      </c>
    </row>
    <row r="198">
      <c r="B198" s="16"/>
      <c r="C198" s="18" t="str">
        <f>'Master Plan 2025'!C159</f>
        <v/>
      </c>
      <c r="D198" s="18" t="str">
        <f>'Master Plan 2025'!D159</f>
        <v>Demo: C0Level, Company Size 10k+ or $1B+ Revenue with
 Contextual: AI, Global Economy, Markets &amp; Financials,
 Company News, Climate Change, Energy Sector</v>
      </c>
      <c r="E198" s="18" t="str">
        <f>'Master Plan 2025'!E159</f>
        <v>Subscribers</v>
      </c>
      <c r="F198" s="74" t="str">
        <f>'Master Plan 2025'!F159</f>
        <v>300x250</v>
      </c>
      <c r="G198" s="18" t="str">
        <f>'Master Plan 2025'!G159</f>
        <v>FT_APAC_Subscriber_Display_300x250</v>
      </c>
      <c r="H198" s="135"/>
      <c r="I198" s="135">
        <f>'Master Plan 2025'!I159</f>
        <v>44003.74</v>
      </c>
      <c r="J198" s="135">
        <f>'Master Plan 2025'!J159</f>
        <v>366698</v>
      </c>
      <c r="K198" s="135">
        <f>'Master Plan 2025'!K159</f>
        <v>120</v>
      </c>
      <c r="L198" s="135">
        <f>'Master Plan 2025'!L159</f>
        <v>0</v>
      </c>
      <c r="M198" s="135">
        <f>'Master Plan 2025'!M159</f>
        <v>0.0015</v>
      </c>
      <c r="N198" s="135">
        <f>'Master Plan 2025'!N159</f>
        <v>0.75</v>
      </c>
      <c r="O198" s="135">
        <f>'Master Plan 2025'!O159</f>
        <v>0</v>
      </c>
      <c r="P198" s="135">
        <f>'Master Plan 2025'!P159</f>
        <v>1222.326111</v>
      </c>
      <c r="Q198" s="135">
        <f>'Master Plan 2025'!Q159</f>
        <v>1222.326111</v>
      </c>
      <c r="R198" s="135">
        <f>'Master Plan 2025'!R159</f>
        <v>1222.326111</v>
      </c>
      <c r="S198" s="135">
        <f>'Master Plan 2025'!S159</f>
        <v>1222.326111</v>
      </c>
      <c r="T198" s="135">
        <f>'Master Plan 2025'!T159</f>
        <v>1222.326111</v>
      </c>
      <c r="U198" s="135">
        <f>'Master Plan 2025'!U159</f>
        <v>1222.326111</v>
      </c>
      <c r="V198" s="135">
        <f>'Master Plan 2025'!V159</f>
        <v>1222.326111</v>
      </c>
      <c r="W198" s="135">
        <f>'Master Plan 2025'!W159</f>
        <v>1222.326111</v>
      </c>
      <c r="X198" s="135">
        <f>'Master Plan 2025'!X159</f>
        <v>1222.326111</v>
      </c>
      <c r="Y198" s="135">
        <f>'Master Plan 2025'!Y159</f>
        <v>1222.326111</v>
      </c>
      <c r="Z198" s="135">
        <f>'Master Plan 2025'!Z159</f>
        <v>1222.326111</v>
      </c>
      <c r="AA198" s="135">
        <f>'Master Plan 2025'!AA159</f>
        <v>1222.326111</v>
      </c>
      <c r="AB198" s="135">
        <f>'Master Plan 2025'!AB159</f>
        <v>10186.05556</v>
      </c>
      <c r="AC198" s="135">
        <f>'Master Plan 2025'!AC159</f>
        <v>10186.05556</v>
      </c>
      <c r="AD198" s="135">
        <f>'Master Plan 2025'!AD159</f>
        <v>10186.05556</v>
      </c>
      <c r="AE198" s="135">
        <f>'Master Plan 2025'!AE159</f>
        <v>10186.05556</v>
      </c>
      <c r="AF198" s="135">
        <f>'Master Plan 2025'!AF159</f>
        <v>10186.05556</v>
      </c>
      <c r="AG198" s="135">
        <f>'Master Plan 2025'!AG159</f>
        <v>10186.05556</v>
      </c>
      <c r="AH198" s="135">
        <f>'Master Plan 2025'!AH159</f>
        <v>10186.05556</v>
      </c>
      <c r="AI198" s="135">
        <f>'Master Plan 2025'!AI159</f>
        <v>10186.05556</v>
      </c>
      <c r="AJ198" s="135">
        <f>'Master Plan 2025'!AJ159</f>
        <v>10186.05556</v>
      </c>
      <c r="AK198" s="135">
        <f>'Master Plan 2025'!AK159</f>
        <v>10186.05556</v>
      </c>
      <c r="AL198" s="135">
        <f>'Master Plan 2025'!AL159</f>
        <v>10186.05556</v>
      </c>
      <c r="AM198" s="135">
        <f>'Master Plan 2025'!AM159</f>
        <v>10186.05556</v>
      </c>
      <c r="AN198" s="135">
        <f>'Master Plan 2025'!AN159</f>
        <v>0</v>
      </c>
      <c r="AO198" s="135">
        <f>'Master Plan 2025'!AO159</f>
        <v>0</v>
      </c>
      <c r="AP198" s="135">
        <f>'Master Plan 2025'!AP159</f>
        <v>0</v>
      </c>
      <c r="AQ198" s="135">
        <f>'Master Plan 2025'!AQ159</f>
        <v>0</v>
      </c>
      <c r="AR198" s="135">
        <f>'Master Plan 2025'!AR159</f>
        <v>0</v>
      </c>
      <c r="AS198" s="135">
        <f>'Master Plan 2025'!AS159</f>
        <v>0</v>
      </c>
      <c r="AT198" s="135">
        <f>'Master Plan 2025'!AT159</f>
        <v>0</v>
      </c>
      <c r="AU198" s="135">
        <f>'Master Plan 2025'!AU159</f>
        <v>0</v>
      </c>
      <c r="AV198" s="135">
        <f>'Master Plan 2025'!AV159</f>
        <v>0</v>
      </c>
      <c r="AW198" s="135">
        <f>'Master Plan 2025'!AW159</f>
        <v>0</v>
      </c>
      <c r="AX198" s="135">
        <f>'Master Plan 2025'!AX159</f>
        <v>0</v>
      </c>
      <c r="AY198" s="135">
        <f>'Master Plan 2025'!AY159</f>
        <v>0</v>
      </c>
    </row>
    <row r="199">
      <c r="B199" s="16"/>
      <c r="C199" s="18" t="str">
        <f>'Master Plan 2025'!C160</f>
        <v/>
      </c>
      <c r="D199" s="18" t="str">
        <f>'Master Plan 2025'!D160</f>
        <v>Demo: C0Level, Company Size 10k+ or $1B+ Revenue with
 Contextual: AI, Global Economy, Markets &amp; Financials,
 Company News, Climate Change, Energy Sector</v>
      </c>
      <c r="E199" s="18" t="str">
        <f>'Master Plan 2025'!E160</f>
        <v>Subscribers</v>
      </c>
      <c r="F199" s="74" t="str">
        <f>'Master Plan 2025'!F160</f>
        <v>300x600</v>
      </c>
      <c r="G199" s="18" t="str">
        <f>'Master Plan 2025'!G160</f>
        <v>FT_APAC_Subscriber_Display_300x600</v>
      </c>
      <c r="H199" s="135"/>
      <c r="I199" s="135">
        <f>'Master Plan 2025'!I160</f>
        <v>0</v>
      </c>
      <c r="J199" s="135">
        <f>'Master Plan 2025'!J160</f>
        <v>0</v>
      </c>
      <c r="K199" s="135">
        <f>'Master Plan 2025'!K160</f>
        <v>0</v>
      </c>
      <c r="L199" s="135">
        <f>'Master Plan 2025'!L160</f>
        <v>0</v>
      </c>
      <c r="M199" s="135">
        <f>'Master Plan 2025'!M160</f>
        <v>0.0015</v>
      </c>
      <c r="N199" s="135">
        <f>'Master Plan 2025'!N160</f>
        <v>0.75</v>
      </c>
      <c r="O199" s="135">
        <f>'Master Plan 2025'!O160</f>
        <v>0</v>
      </c>
      <c r="P199" s="135">
        <f>'Master Plan 2025'!P160</f>
        <v>1222.326111</v>
      </c>
      <c r="Q199" s="135">
        <f>'Master Plan 2025'!Q160</f>
        <v>1222.326111</v>
      </c>
      <c r="R199" s="135">
        <f>'Master Plan 2025'!R160</f>
        <v>1222.326111</v>
      </c>
      <c r="S199" s="135">
        <f>'Master Plan 2025'!S160</f>
        <v>1222.326111</v>
      </c>
      <c r="T199" s="135">
        <f>'Master Plan 2025'!T160</f>
        <v>1222.326111</v>
      </c>
      <c r="U199" s="135">
        <f>'Master Plan 2025'!U160</f>
        <v>1222.326111</v>
      </c>
      <c r="V199" s="135">
        <f>'Master Plan 2025'!V160</f>
        <v>1222.326111</v>
      </c>
      <c r="W199" s="135">
        <f>'Master Plan 2025'!W160</f>
        <v>1222.326111</v>
      </c>
      <c r="X199" s="135">
        <f>'Master Plan 2025'!X160</f>
        <v>1222.326111</v>
      </c>
      <c r="Y199" s="135">
        <f>'Master Plan 2025'!Y160</f>
        <v>1222.326111</v>
      </c>
      <c r="Z199" s="135">
        <f>'Master Plan 2025'!Z160</f>
        <v>1222.326111</v>
      </c>
      <c r="AA199" s="135">
        <f>'Master Plan 2025'!AA160</f>
        <v>1222.326111</v>
      </c>
      <c r="AB199" s="135">
        <f>'Master Plan 2025'!AB160</f>
        <v>10186.05556</v>
      </c>
      <c r="AC199" s="135">
        <f>'Master Plan 2025'!AC160</f>
        <v>10186.05556</v>
      </c>
      <c r="AD199" s="135">
        <f>'Master Plan 2025'!AD160</f>
        <v>10186.05556</v>
      </c>
      <c r="AE199" s="135">
        <f>'Master Plan 2025'!AE160</f>
        <v>10186.05556</v>
      </c>
      <c r="AF199" s="135">
        <f>'Master Plan 2025'!AF160</f>
        <v>10186.05556</v>
      </c>
      <c r="AG199" s="135">
        <f>'Master Plan 2025'!AG160</f>
        <v>10186.05556</v>
      </c>
      <c r="AH199" s="135">
        <f>'Master Plan 2025'!AH160</f>
        <v>10186.05556</v>
      </c>
      <c r="AI199" s="135">
        <f>'Master Plan 2025'!AI160</f>
        <v>10186.05556</v>
      </c>
      <c r="AJ199" s="135">
        <f>'Master Plan 2025'!AJ160</f>
        <v>10186.05556</v>
      </c>
      <c r="AK199" s="135">
        <f>'Master Plan 2025'!AK160</f>
        <v>10186.05556</v>
      </c>
      <c r="AL199" s="135">
        <f>'Master Plan 2025'!AL160</f>
        <v>10186.05556</v>
      </c>
      <c r="AM199" s="135">
        <f>'Master Plan 2025'!AM160</f>
        <v>10186.05556</v>
      </c>
      <c r="AN199" s="135">
        <f>'Master Plan 2025'!AN160</f>
        <v>0</v>
      </c>
      <c r="AO199" s="135">
        <f>'Master Plan 2025'!AO160</f>
        <v>0</v>
      </c>
      <c r="AP199" s="135">
        <f>'Master Plan 2025'!AP160</f>
        <v>0</v>
      </c>
      <c r="AQ199" s="135">
        <f>'Master Plan 2025'!AQ160</f>
        <v>0</v>
      </c>
      <c r="AR199" s="135">
        <f>'Master Plan 2025'!AR160</f>
        <v>0</v>
      </c>
      <c r="AS199" s="135">
        <f>'Master Plan 2025'!AS160</f>
        <v>0</v>
      </c>
      <c r="AT199" s="135">
        <f>'Master Plan 2025'!AT160</f>
        <v>0</v>
      </c>
      <c r="AU199" s="135">
        <f>'Master Plan 2025'!AU160</f>
        <v>0</v>
      </c>
      <c r="AV199" s="135">
        <f>'Master Plan 2025'!AV160</f>
        <v>0</v>
      </c>
      <c r="AW199" s="135">
        <f>'Master Plan 2025'!AW160</f>
        <v>0</v>
      </c>
      <c r="AX199" s="135">
        <f>'Master Plan 2025'!AX160</f>
        <v>0</v>
      </c>
      <c r="AY199" s="135">
        <f>'Master Plan 2025'!AY160</f>
        <v>0</v>
      </c>
    </row>
    <row r="200">
      <c r="B200" s="16"/>
      <c r="C200" s="18" t="str">
        <f>'Master Plan 2025'!C161</f>
        <v/>
      </c>
      <c r="D200" s="18" t="str">
        <f>'Master Plan 2025'!D161</f>
        <v>Demo: C0Level, Company Size 10k+ or $1B+ Revenue with
 Contextual: AI, Global Economy, Markets &amp; Financials,
 Company News, Climate Change, Energy Sector</v>
      </c>
      <c r="E200" s="18" t="str">
        <f>'Master Plan 2025'!E161</f>
        <v>Subscribers</v>
      </c>
      <c r="F200" s="74" t="str">
        <f>'Master Plan 2025'!F161</f>
        <v>970x250</v>
      </c>
      <c r="G200" s="18" t="str">
        <f>'Master Plan 2025'!G161</f>
        <v>FT_APAC_Subscriber_Display_970x250</v>
      </c>
      <c r="H200" s="135"/>
      <c r="I200" s="135">
        <f>'Master Plan 2025'!I161</f>
        <v>0</v>
      </c>
      <c r="J200" s="135">
        <f>'Master Plan 2025'!J161</f>
        <v>0</v>
      </c>
      <c r="K200" s="135">
        <f>'Master Plan 2025'!K161</f>
        <v>0</v>
      </c>
      <c r="L200" s="135">
        <f>'Master Plan 2025'!L161</f>
        <v>0</v>
      </c>
      <c r="M200" s="135">
        <f>'Master Plan 2025'!M161</f>
        <v>0.0015</v>
      </c>
      <c r="N200" s="135">
        <f>'Master Plan 2025'!N161</f>
        <v>0.75</v>
      </c>
      <c r="O200" s="135">
        <f>'Master Plan 2025'!O161</f>
        <v>0</v>
      </c>
      <c r="P200" s="135">
        <f>'Master Plan 2025'!P161</f>
        <v>1222.326111</v>
      </c>
      <c r="Q200" s="135">
        <f>'Master Plan 2025'!Q161</f>
        <v>1222.326111</v>
      </c>
      <c r="R200" s="135">
        <f>'Master Plan 2025'!R161</f>
        <v>1222.326111</v>
      </c>
      <c r="S200" s="135">
        <f>'Master Plan 2025'!S161</f>
        <v>1222.326111</v>
      </c>
      <c r="T200" s="135">
        <f>'Master Plan 2025'!T161</f>
        <v>1222.326111</v>
      </c>
      <c r="U200" s="135">
        <f>'Master Plan 2025'!U161</f>
        <v>1222.326111</v>
      </c>
      <c r="V200" s="135">
        <f>'Master Plan 2025'!V161</f>
        <v>1222.326111</v>
      </c>
      <c r="W200" s="135">
        <f>'Master Plan 2025'!W161</f>
        <v>1222.326111</v>
      </c>
      <c r="X200" s="135">
        <f>'Master Plan 2025'!X161</f>
        <v>1222.326111</v>
      </c>
      <c r="Y200" s="135">
        <f>'Master Plan 2025'!Y161</f>
        <v>1222.326111</v>
      </c>
      <c r="Z200" s="135">
        <f>'Master Plan 2025'!Z161</f>
        <v>1222.326111</v>
      </c>
      <c r="AA200" s="135">
        <f>'Master Plan 2025'!AA161</f>
        <v>1222.326111</v>
      </c>
      <c r="AB200" s="135">
        <f>'Master Plan 2025'!AB161</f>
        <v>10186.05556</v>
      </c>
      <c r="AC200" s="135">
        <f>'Master Plan 2025'!AC161</f>
        <v>10186.05556</v>
      </c>
      <c r="AD200" s="135">
        <f>'Master Plan 2025'!AD161</f>
        <v>10186.05556</v>
      </c>
      <c r="AE200" s="135">
        <f>'Master Plan 2025'!AE161</f>
        <v>10186.05556</v>
      </c>
      <c r="AF200" s="135">
        <f>'Master Plan 2025'!AF161</f>
        <v>10186.05556</v>
      </c>
      <c r="AG200" s="135">
        <f>'Master Plan 2025'!AG161</f>
        <v>10186.05556</v>
      </c>
      <c r="AH200" s="135">
        <f>'Master Plan 2025'!AH161</f>
        <v>10186.05556</v>
      </c>
      <c r="AI200" s="135">
        <f>'Master Plan 2025'!AI161</f>
        <v>10186.05556</v>
      </c>
      <c r="AJ200" s="135">
        <f>'Master Plan 2025'!AJ161</f>
        <v>10186.05556</v>
      </c>
      <c r="AK200" s="135">
        <f>'Master Plan 2025'!AK161</f>
        <v>10186.05556</v>
      </c>
      <c r="AL200" s="135">
        <f>'Master Plan 2025'!AL161</f>
        <v>10186.05556</v>
      </c>
      <c r="AM200" s="135">
        <f>'Master Plan 2025'!AM161</f>
        <v>10186.05556</v>
      </c>
      <c r="AN200" s="135">
        <f>'Master Plan 2025'!AN161</f>
        <v>0</v>
      </c>
      <c r="AO200" s="135">
        <f>'Master Plan 2025'!AO161</f>
        <v>0</v>
      </c>
      <c r="AP200" s="135">
        <f>'Master Plan 2025'!AP161</f>
        <v>0</v>
      </c>
      <c r="AQ200" s="135">
        <f>'Master Plan 2025'!AQ161</f>
        <v>0</v>
      </c>
      <c r="AR200" s="135">
        <f>'Master Plan 2025'!AR161</f>
        <v>0</v>
      </c>
      <c r="AS200" s="135">
        <f>'Master Plan 2025'!AS161</f>
        <v>0</v>
      </c>
      <c r="AT200" s="135">
        <f>'Master Plan 2025'!AT161</f>
        <v>0</v>
      </c>
      <c r="AU200" s="135">
        <f>'Master Plan 2025'!AU161</f>
        <v>0</v>
      </c>
      <c r="AV200" s="135">
        <f>'Master Plan 2025'!AV161</f>
        <v>0</v>
      </c>
      <c r="AW200" s="135">
        <f>'Master Plan 2025'!AW161</f>
        <v>0</v>
      </c>
      <c r="AX200" s="135">
        <f>'Master Plan 2025'!AX161</f>
        <v>0</v>
      </c>
      <c r="AY200" s="135">
        <f>'Master Plan 2025'!AY161</f>
        <v>0</v>
      </c>
    </row>
    <row r="201">
      <c r="B201" s="16"/>
      <c r="C201" s="18" t="str">
        <f>'Master Plan 2025'!C162</f>
        <v>TOTAL</v>
      </c>
      <c r="D201" s="18" t="str">
        <f>'Master Plan 2025'!D162</f>
        <v/>
      </c>
      <c r="E201" s="18" t="str">
        <f>'Master Plan 2025'!E162</f>
        <v/>
      </c>
      <c r="F201" s="18" t="str">
        <f>'Master Plan 2025'!F162</f>
        <v/>
      </c>
      <c r="G201" s="18" t="str">
        <f>'Master Plan 2025'!G162</f>
        <v/>
      </c>
      <c r="H201" s="135"/>
      <c r="I201" s="135">
        <f>'Master Plan 2025'!I162</f>
        <v>110000.14</v>
      </c>
      <c r="J201" s="135">
        <f>'Master Plan 2025'!J162</f>
        <v>934096.9087</v>
      </c>
      <c r="K201" s="135" t="str">
        <f>'Master Plan 2025'!K162</f>
        <v/>
      </c>
      <c r="L201" s="135">
        <f>'Master Plan 2025'!L162</f>
        <v>851.3722917</v>
      </c>
      <c r="M201" s="135" t="str">
        <f>'Master Plan 2025'!M162</f>
        <v/>
      </c>
      <c r="N201" s="135" t="str">
        <f>'Master Plan 2025'!N162</f>
        <v/>
      </c>
      <c r="O201" s="135" t="str">
        <f>'Master Plan 2025'!O162</f>
        <v/>
      </c>
      <c r="P201" s="135" t="str">
        <f>'Master Plan 2025'!P162</f>
        <v/>
      </c>
      <c r="Q201" s="135" t="str">
        <f>'Master Plan 2025'!Q162</f>
        <v/>
      </c>
      <c r="R201" s="135" t="str">
        <f>'Master Plan 2025'!R162</f>
        <v/>
      </c>
      <c r="S201" s="135" t="str">
        <f>'Master Plan 2025'!S162</f>
        <v/>
      </c>
      <c r="T201" s="135" t="str">
        <f>'Master Plan 2025'!T162</f>
        <v/>
      </c>
      <c r="U201" s="135" t="str">
        <f>'Master Plan 2025'!U162</f>
        <v/>
      </c>
      <c r="V201" s="135" t="str">
        <f>'Master Plan 2025'!V162</f>
        <v/>
      </c>
      <c r="W201" s="135" t="str">
        <f>'Master Plan 2025'!W162</f>
        <v/>
      </c>
      <c r="X201" s="135" t="str">
        <f>'Master Plan 2025'!X162</f>
        <v/>
      </c>
      <c r="Y201" s="135" t="str">
        <f>'Master Plan 2025'!Y162</f>
        <v/>
      </c>
      <c r="Z201" s="135" t="str">
        <f>'Master Plan 2025'!Z162</f>
        <v/>
      </c>
      <c r="AA201" s="135" t="str">
        <f>'Master Plan 2025'!AA162</f>
        <v/>
      </c>
      <c r="AB201" s="135" t="str">
        <f>'Master Plan 2025'!AB162</f>
        <v/>
      </c>
      <c r="AC201" s="135" t="str">
        <f>'Master Plan 2025'!AC162</f>
        <v/>
      </c>
      <c r="AD201" s="135" t="str">
        <f>'Master Plan 2025'!AD162</f>
        <v/>
      </c>
      <c r="AE201" s="135" t="str">
        <f>'Master Plan 2025'!AE162</f>
        <v/>
      </c>
      <c r="AF201" s="135" t="str">
        <f>'Master Plan 2025'!AF162</f>
        <v/>
      </c>
      <c r="AG201" s="135" t="str">
        <f>'Master Plan 2025'!AG162</f>
        <v/>
      </c>
      <c r="AH201" s="135" t="str">
        <f>'Master Plan 2025'!AH162</f>
        <v/>
      </c>
      <c r="AI201" s="135" t="str">
        <f>'Master Plan 2025'!AI162</f>
        <v/>
      </c>
      <c r="AJ201" s="135" t="str">
        <f>'Master Plan 2025'!AJ162</f>
        <v/>
      </c>
      <c r="AK201" s="135" t="str">
        <f>'Master Plan 2025'!AK162</f>
        <v/>
      </c>
      <c r="AL201" s="135" t="str">
        <f>'Master Plan 2025'!AL162</f>
        <v/>
      </c>
      <c r="AM201" s="135" t="str">
        <f>'Master Plan 2025'!AM162</f>
        <v/>
      </c>
      <c r="AN201" s="135" t="str">
        <f>'Master Plan 2025'!AN162</f>
        <v/>
      </c>
      <c r="AO201" s="135" t="str">
        <f>'Master Plan 2025'!AO162</f>
        <v/>
      </c>
      <c r="AP201" s="135" t="str">
        <f>'Master Plan 2025'!AP162</f>
        <v/>
      </c>
      <c r="AQ201" s="135" t="str">
        <f>'Master Plan 2025'!AQ162</f>
        <v/>
      </c>
      <c r="AR201" s="135" t="str">
        <f>'Master Plan 2025'!AR162</f>
        <v/>
      </c>
      <c r="AS201" s="135" t="str">
        <f>'Master Plan 2025'!AS162</f>
        <v/>
      </c>
      <c r="AT201" s="135" t="str">
        <f>'Master Plan 2025'!AT162</f>
        <v/>
      </c>
      <c r="AU201" s="135" t="str">
        <f>'Master Plan 2025'!AU162</f>
        <v/>
      </c>
      <c r="AV201" s="135" t="str">
        <f>'Master Plan 2025'!AV162</f>
        <v/>
      </c>
      <c r="AW201" s="135" t="str">
        <f>'Master Plan 2025'!AW162</f>
        <v/>
      </c>
      <c r="AX201" s="135" t="str">
        <f>'Master Plan 2025'!AX162</f>
        <v/>
      </c>
      <c r="AY201" s="135" t="str">
        <f>'Master Plan 2025'!AY162</f>
        <v/>
      </c>
    </row>
    <row r="202">
      <c r="A202" s="139"/>
      <c r="B202" s="10"/>
      <c r="C202" s="13" t="s">
        <v>5</v>
      </c>
      <c r="D202" s="13" t="s">
        <v>6</v>
      </c>
      <c r="E202" s="13" t="s">
        <v>291</v>
      </c>
      <c r="F202" s="13" t="s">
        <v>8</v>
      </c>
      <c r="G202" s="13" t="s">
        <v>292</v>
      </c>
      <c r="H202" s="140"/>
      <c r="I202" s="140" t="s">
        <v>1</v>
      </c>
      <c r="J202" s="140" t="s">
        <v>12</v>
      </c>
      <c r="K202" s="140" t="s">
        <v>293</v>
      </c>
      <c r="L202" s="140" t="s">
        <v>3</v>
      </c>
      <c r="M202" s="140" t="s">
        <v>14</v>
      </c>
      <c r="N202" s="140" t="s">
        <v>15</v>
      </c>
      <c r="O202" s="140" t="s">
        <v>294</v>
      </c>
      <c r="P202" s="140" t="s">
        <v>295</v>
      </c>
      <c r="Q202" s="140" t="s">
        <v>296</v>
      </c>
      <c r="R202" s="140" t="s">
        <v>297</v>
      </c>
      <c r="S202" s="140" t="s">
        <v>298</v>
      </c>
      <c r="T202" s="140" t="s">
        <v>299</v>
      </c>
      <c r="U202" s="140" t="s">
        <v>300</v>
      </c>
      <c r="V202" s="140" t="s">
        <v>301</v>
      </c>
      <c r="W202" s="140" t="s">
        <v>302</v>
      </c>
      <c r="X202" s="140" t="s">
        <v>303</v>
      </c>
      <c r="Y202" s="140" t="s">
        <v>304</v>
      </c>
      <c r="Z202" s="140" t="s">
        <v>305</v>
      </c>
      <c r="AA202" s="140" t="s">
        <v>306</v>
      </c>
      <c r="AB202" s="140" t="s">
        <v>307</v>
      </c>
      <c r="AC202" s="140" t="s">
        <v>308</v>
      </c>
      <c r="AD202" s="140" t="s">
        <v>309</v>
      </c>
      <c r="AE202" s="140" t="s">
        <v>310</v>
      </c>
      <c r="AF202" s="140" t="s">
        <v>311</v>
      </c>
      <c r="AG202" s="140" t="s">
        <v>312</v>
      </c>
      <c r="AH202" s="140" t="s">
        <v>313</v>
      </c>
      <c r="AI202" s="140" t="s">
        <v>314</v>
      </c>
      <c r="AJ202" s="140" t="s">
        <v>315</v>
      </c>
      <c r="AK202" s="140" t="s">
        <v>316</v>
      </c>
      <c r="AL202" s="140" t="s">
        <v>317</v>
      </c>
      <c r="AM202" s="140" t="s">
        <v>318</v>
      </c>
      <c r="AN202" s="140" t="s">
        <v>319</v>
      </c>
      <c r="AO202" s="140" t="s">
        <v>320</v>
      </c>
      <c r="AP202" s="140" t="s">
        <v>321</v>
      </c>
      <c r="AQ202" s="140" t="s">
        <v>322</v>
      </c>
      <c r="AR202" s="140" t="s">
        <v>323</v>
      </c>
      <c r="AS202" s="140" t="s">
        <v>324</v>
      </c>
      <c r="AT202" s="140" t="s">
        <v>325</v>
      </c>
      <c r="AU202" s="140" t="s">
        <v>326</v>
      </c>
      <c r="AV202" s="140" t="s">
        <v>327</v>
      </c>
      <c r="AW202" s="140" t="s">
        <v>328</v>
      </c>
      <c r="AX202" s="140" t="s">
        <v>329</v>
      </c>
      <c r="AY202" s="140" t="s">
        <v>330</v>
      </c>
    </row>
    <row r="203">
      <c r="B203" s="16"/>
      <c r="C203" s="18" t="str">
        <f>'Master Plan 2025'!C163</f>
        <v>Added0Value</v>
      </c>
      <c r="D203" s="18" t="str">
        <f>'Master Plan 2025'!D163</f>
        <v>Newswrap Newsletter</v>
      </c>
      <c r="E203" s="18" t="str">
        <f>'Master Plan 2025'!E163</f>
        <v>Newsletter</v>
      </c>
      <c r="F203" s="18" t="str">
        <f>'Master Plan 2025'!F163</f>
        <v>300x250+logo</v>
      </c>
      <c r="G203" s="18" t="str">
        <f>'Master Plan 2025'!G163</f>
        <v>FT_GLOBAL_Newswrap Newsletter_AV_300x250</v>
      </c>
      <c r="H203" s="135"/>
      <c r="I203" s="135">
        <f>'Master Plan 2025'!I163</f>
        <v>0</v>
      </c>
      <c r="J203" s="135">
        <f>'Master Plan 2025'!J163</f>
        <v>367768</v>
      </c>
      <c r="K203" s="135">
        <f>'Master Plan 2025'!K163</f>
        <v>0</v>
      </c>
      <c r="L203" s="135">
        <f>'Master Plan 2025'!L163</f>
        <v>110</v>
      </c>
      <c r="M203" s="135">
        <f>'Master Plan 2025'!M163</f>
        <v>0.0003</v>
      </c>
      <c r="N203" s="145">
        <v>0.75</v>
      </c>
      <c r="O203" s="135">
        <f>'Master Plan 2025'!O163</f>
        <v>0</v>
      </c>
      <c r="P203" s="135">
        <f>'Master Plan 2025'!P163</f>
        <v>0</v>
      </c>
      <c r="Q203" s="135">
        <f>'Master Plan 2025'!Q163</f>
        <v>0</v>
      </c>
      <c r="R203" s="135">
        <f>'Master Plan 2025'!R163</f>
        <v>0</v>
      </c>
      <c r="S203" s="135">
        <f>'Master Plan 2025'!S163</f>
        <v>0</v>
      </c>
      <c r="T203" s="135">
        <f>'Master Plan 2025'!T163</f>
        <v>0</v>
      </c>
      <c r="U203" s="135">
        <f>'Master Plan 2025'!U163</f>
        <v>0</v>
      </c>
      <c r="V203" s="135">
        <f>'Master Plan 2025'!V163</f>
        <v>0</v>
      </c>
      <c r="W203" s="135">
        <f>'Master Plan 2025'!W163</f>
        <v>0</v>
      </c>
      <c r="X203" s="135">
        <f>'Master Plan 2025'!X163</f>
        <v>0</v>
      </c>
      <c r="Y203" s="135">
        <f>'Master Plan 2025'!Y163</f>
        <v>0</v>
      </c>
      <c r="Z203" s="135">
        <f>'Master Plan 2025'!Z163</f>
        <v>0</v>
      </c>
      <c r="AA203" s="135">
        <f>'Master Plan 2025'!AA163</f>
        <v>0</v>
      </c>
      <c r="AB203" s="135">
        <f>'Master Plan 2025'!AB163</f>
        <v>0</v>
      </c>
      <c r="AC203" s="135">
        <f>'Master Plan 2025'!AC163</f>
        <v>33433.45455</v>
      </c>
      <c r="AD203" s="135">
        <f>'Master Plan 2025'!AD163</f>
        <v>33433.45455</v>
      </c>
      <c r="AE203" s="135">
        <f>'Master Plan 2025'!AE163</f>
        <v>33433.45455</v>
      </c>
      <c r="AF203" s="135">
        <f>'Master Plan 2025'!AF163</f>
        <v>33433.45455</v>
      </c>
      <c r="AG203" s="135">
        <f>'Master Plan 2025'!AG163</f>
        <v>33433.45455</v>
      </c>
      <c r="AH203" s="135">
        <f>'Master Plan 2025'!AH163</f>
        <v>33433.45455</v>
      </c>
      <c r="AI203" s="135">
        <f>'Master Plan 2025'!AI163</f>
        <v>33433.45455</v>
      </c>
      <c r="AJ203" s="135">
        <f>'Master Plan 2025'!AJ163</f>
        <v>33433.45455</v>
      </c>
      <c r="AK203" s="135">
        <f>'Master Plan 2025'!AK163</f>
        <v>33433.45455</v>
      </c>
      <c r="AL203" s="135">
        <f>'Master Plan 2025'!AL163</f>
        <v>33433.45455</v>
      </c>
      <c r="AM203" s="135">
        <f>'Master Plan 2025'!AM163</f>
        <v>33433.45455</v>
      </c>
      <c r="AN203" s="135">
        <f>'Master Plan 2025'!AN163</f>
        <v>0</v>
      </c>
      <c r="AO203" s="135">
        <f>'Master Plan 2025'!AO163</f>
        <v>3.333333333</v>
      </c>
      <c r="AP203" s="135">
        <f>'Master Plan 2025'!AP163</f>
        <v>3.333333333</v>
      </c>
      <c r="AQ203" s="135">
        <f>'Master Plan 2025'!AQ163</f>
        <v>3.333333333</v>
      </c>
      <c r="AR203" s="135">
        <f>'Master Plan 2025'!AR163</f>
        <v>3.333333333</v>
      </c>
      <c r="AS203" s="135">
        <f>'Master Plan 2025'!AS163</f>
        <v>3.333333333</v>
      </c>
      <c r="AT203" s="135">
        <f>'Master Plan 2025'!AT163</f>
        <v>3.333333333</v>
      </c>
      <c r="AU203" s="135">
        <f>'Master Plan 2025'!AU163</f>
        <v>3.333333333</v>
      </c>
      <c r="AV203" s="135">
        <f>'Master Plan 2025'!AV163</f>
        <v>3.333333333</v>
      </c>
      <c r="AW203" s="135">
        <f>'Master Plan 2025'!AW163</f>
        <v>3.333333333</v>
      </c>
      <c r="AX203" s="135">
        <f>'Master Plan 2025'!AX163</f>
        <v>3.333333333</v>
      </c>
      <c r="AY203" s="135">
        <f>'Master Plan 2025'!AY163</f>
        <v>3.333333333</v>
      </c>
    </row>
    <row r="204">
      <c r="B204" s="16"/>
      <c r="C204" s="18" t="str">
        <f>'Master Plan 2025'!C164</f>
        <v>Added0Value</v>
      </c>
      <c r="D204" s="18" t="str">
        <f>'Master Plan 2025'!D164</f>
        <v>Newswrap Newsletter</v>
      </c>
      <c r="E204" s="18" t="str">
        <f>'Master Plan 2025'!E164</f>
        <v>Newsletter</v>
      </c>
      <c r="F204" s="74" t="str">
        <f>'Master Plan 2025'!F164</f>
        <v>300x250+logo</v>
      </c>
      <c r="G204" s="18" t="str">
        <f>'Master Plan 2025'!G164</f>
        <v>FT_GLOBAL_Newswrap Newsletter_AV_300x250</v>
      </c>
      <c r="H204" s="135"/>
      <c r="I204" s="135">
        <f>'Master Plan 2025'!I164</f>
        <v>0</v>
      </c>
      <c r="J204" s="135">
        <f>'Master Plan 2025'!J164</f>
        <v>462755</v>
      </c>
      <c r="K204" s="135">
        <f>'Master Plan 2025'!K164</f>
        <v>0</v>
      </c>
      <c r="L204" s="135">
        <f>'Master Plan 2025'!L164</f>
        <v>139</v>
      </c>
      <c r="M204" s="135">
        <f>'Master Plan 2025'!M164</f>
        <v>0.0003</v>
      </c>
      <c r="N204" s="135">
        <f>'Master Plan 2025'!N164</f>
        <v>0</v>
      </c>
      <c r="O204" s="135">
        <f>'Master Plan 2025'!O164</f>
        <v>0</v>
      </c>
      <c r="P204" s="135">
        <f>'Master Plan 2025'!P164</f>
        <v>0</v>
      </c>
      <c r="Q204" s="135">
        <f>'Master Plan 2025'!Q164</f>
        <v>0</v>
      </c>
      <c r="R204" s="135">
        <f>'Master Plan 2025'!R164</f>
        <v>0</v>
      </c>
      <c r="S204" s="135">
        <f>'Master Plan 2025'!S164</f>
        <v>0</v>
      </c>
      <c r="T204" s="135">
        <f>'Master Plan 2025'!T164</f>
        <v>0</v>
      </c>
      <c r="U204" s="135">
        <f>'Master Plan 2025'!U164</f>
        <v>0</v>
      </c>
      <c r="V204" s="135">
        <f>'Master Plan 2025'!V164</f>
        <v>0</v>
      </c>
      <c r="W204" s="135">
        <f>'Master Plan 2025'!W164</f>
        <v>0</v>
      </c>
      <c r="X204" s="135">
        <f>'Master Plan 2025'!X164</f>
        <v>0</v>
      </c>
      <c r="Y204" s="135">
        <f>'Master Plan 2025'!Y164</f>
        <v>0</v>
      </c>
      <c r="Z204" s="135">
        <f>'Master Plan 2025'!Z164</f>
        <v>0</v>
      </c>
      <c r="AA204" s="135">
        <f>'Master Plan 2025'!AA164</f>
        <v>0</v>
      </c>
      <c r="AB204" s="135">
        <f>'Master Plan 2025'!AB164</f>
        <v>0</v>
      </c>
      <c r="AC204" s="135">
        <f>'Master Plan 2025'!AC164</f>
        <v>42068.63636</v>
      </c>
      <c r="AD204" s="135">
        <f>'Master Plan 2025'!AD164</f>
        <v>42068.63636</v>
      </c>
      <c r="AE204" s="135">
        <f>'Master Plan 2025'!AE164</f>
        <v>42068.63636</v>
      </c>
      <c r="AF204" s="135">
        <f>'Master Plan 2025'!AF164</f>
        <v>42068.63636</v>
      </c>
      <c r="AG204" s="135">
        <f>'Master Plan 2025'!AG164</f>
        <v>42068.63636</v>
      </c>
      <c r="AH204" s="135">
        <f>'Master Plan 2025'!AH164</f>
        <v>42068.63636</v>
      </c>
      <c r="AI204" s="135">
        <f>'Master Plan 2025'!AI164</f>
        <v>42068.63636</v>
      </c>
      <c r="AJ204" s="135">
        <f>'Master Plan 2025'!AJ164</f>
        <v>42068.63636</v>
      </c>
      <c r="AK204" s="135">
        <f>'Master Plan 2025'!AK164</f>
        <v>42068.63636</v>
      </c>
      <c r="AL204" s="135">
        <f>'Master Plan 2025'!AL164</f>
        <v>42068.63636</v>
      </c>
      <c r="AM204" s="135">
        <f>'Master Plan 2025'!AM164</f>
        <v>42068.63636</v>
      </c>
      <c r="AN204" s="135" t="str">
        <f>'Master Plan 2025'!AN164</f>
        <v/>
      </c>
      <c r="AO204" s="135">
        <f>'Master Plan 2025'!AO164</f>
        <v>4.212121212</v>
      </c>
      <c r="AP204" s="135">
        <f>'Master Plan 2025'!AP164</f>
        <v>4.212121212</v>
      </c>
      <c r="AQ204" s="135">
        <f>'Master Plan 2025'!AQ164</f>
        <v>4.212121212</v>
      </c>
      <c r="AR204" s="135">
        <f>'Master Plan 2025'!AR164</f>
        <v>4.212121212</v>
      </c>
      <c r="AS204" s="135">
        <f>'Master Plan 2025'!AS164</f>
        <v>4.212121212</v>
      </c>
      <c r="AT204" s="135">
        <f>'Master Plan 2025'!AT164</f>
        <v>4.212121212</v>
      </c>
      <c r="AU204" s="135">
        <f>'Master Plan 2025'!AU164</f>
        <v>4.212121212</v>
      </c>
      <c r="AV204" s="135">
        <f>'Master Plan 2025'!AV164</f>
        <v>4.212121212</v>
      </c>
      <c r="AW204" s="135">
        <f>'Master Plan 2025'!AW164</f>
        <v>4.212121212</v>
      </c>
      <c r="AX204" s="135">
        <f>'Master Plan 2025'!AX164</f>
        <v>4.212121212</v>
      </c>
      <c r="AY204" s="135">
        <f>'Master Plan 2025'!AY164</f>
        <v>4.212121212</v>
      </c>
    </row>
    <row r="205">
      <c r="B205" s="16"/>
      <c r="C205" s="18" t="str">
        <f>'Master Plan 2025'!C165</f>
        <v>None0Media</v>
      </c>
      <c r="D205" s="18" t="str">
        <f>'Master Plan 2025'!D165</f>
        <v>1x Global Full page ROP</v>
      </c>
      <c r="E205" s="18" t="str">
        <f>'Master Plan 2025'!E165</f>
        <v/>
      </c>
      <c r="F205" s="74" t="str">
        <f>'Master Plan 2025'!F165</f>
        <v>Full Page Broadsheet</v>
      </c>
      <c r="G205" s="18" t="str">
        <f>'Master Plan 2025'!G165</f>
        <v>FT_GLOBAL_ROP_Print_Full Page Broadsheet</v>
      </c>
      <c r="H205" s="135"/>
      <c r="I205" s="135">
        <f>'Master Plan 2025'!I165</f>
        <v>0</v>
      </c>
      <c r="J205" s="135">
        <f>'Master Plan 2025'!J165</f>
        <v>0</v>
      </c>
      <c r="K205" s="135">
        <f>'Master Plan 2025'!K165</f>
        <v>0</v>
      </c>
      <c r="L205" s="135">
        <f>'Master Plan 2025'!L165</f>
        <v>0</v>
      </c>
      <c r="M205" s="135">
        <f>'Master Plan 2025'!M165</f>
        <v>0</v>
      </c>
      <c r="N205" s="135">
        <f>'Master Plan 2025'!N165</f>
        <v>0</v>
      </c>
      <c r="O205" s="135">
        <f>'Master Plan 2025'!O165</f>
        <v>0</v>
      </c>
      <c r="P205" s="135">
        <f>'Master Plan 2025'!P165</f>
        <v>0</v>
      </c>
      <c r="Q205" s="135">
        <f>'Master Plan 2025'!Q165</f>
        <v>0</v>
      </c>
      <c r="R205" s="135">
        <f>'Master Plan 2025'!R165</f>
        <v>0</v>
      </c>
      <c r="S205" s="135">
        <f>'Master Plan 2025'!S165</f>
        <v>0</v>
      </c>
      <c r="T205" s="135">
        <f>'Master Plan 2025'!T165</f>
        <v>0</v>
      </c>
      <c r="U205" s="135">
        <f>'Master Plan 2025'!U165</f>
        <v>0</v>
      </c>
      <c r="V205" s="135">
        <f>'Master Plan 2025'!V165</f>
        <v>0</v>
      </c>
      <c r="W205" s="135">
        <f>'Master Plan 2025'!W165</f>
        <v>0</v>
      </c>
      <c r="X205" s="135">
        <f>'Master Plan 2025'!X165</f>
        <v>0</v>
      </c>
      <c r="Y205" s="135">
        <f>'Master Plan 2025'!Y165</f>
        <v>0</v>
      </c>
      <c r="Z205" s="135">
        <f>'Master Plan 2025'!Z165</f>
        <v>0</v>
      </c>
      <c r="AA205" s="135">
        <f>'Master Plan 2025'!AA165</f>
        <v>0</v>
      </c>
      <c r="AB205" s="135">
        <f>'Master Plan 2025'!AB165</f>
        <v>0</v>
      </c>
      <c r="AC205" s="135">
        <f>'Master Plan 2025'!AC165</f>
        <v>0</v>
      </c>
      <c r="AD205" s="135">
        <f>'Master Plan 2025'!AD165</f>
        <v>0</v>
      </c>
      <c r="AE205" s="135">
        <f>'Master Plan 2025'!AE165</f>
        <v>0</v>
      </c>
      <c r="AF205" s="135">
        <f>'Master Plan 2025'!AF165</f>
        <v>0</v>
      </c>
      <c r="AG205" s="135">
        <f>'Master Plan 2025'!AG165</f>
        <v>0</v>
      </c>
      <c r="AH205" s="135">
        <f>'Master Plan 2025'!AH165</f>
        <v>0</v>
      </c>
      <c r="AI205" s="135">
        <f>'Master Plan 2025'!AI165</f>
        <v>0</v>
      </c>
      <c r="AJ205" s="135">
        <f>'Master Plan 2025'!AJ165</f>
        <v>0</v>
      </c>
      <c r="AK205" s="135">
        <f>'Master Plan 2025'!AK165</f>
        <v>0</v>
      </c>
      <c r="AL205" s="135">
        <f>'Master Plan 2025'!AL165</f>
        <v>0</v>
      </c>
      <c r="AM205" s="135">
        <f>'Master Plan 2025'!AM165</f>
        <v>0</v>
      </c>
      <c r="AN205" s="135">
        <f>'Master Plan 2025'!AN165</f>
        <v>0</v>
      </c>
      <c r="AO205" s="135">
        <f>'Master Plan 2025'!AO165</f>
        <v>0</v>
      </c>
      <c r="AP205" s="135">
        <f>'Master Plan 2025'!AP165</f>
        <v>0</v>
      </c>
      <c r="AQ205" s="135">
        <f>'Master Plan 2025'!AQ165</f>
        <v>0</v>
      </c>
      <c r="AR205" s="135">
        <f>'Master Plan 2025'!AR165</f>
        <v>0</v>
      </c>
      <c r="AS205" s="135">
        <f>'Master Plan 2025'!AS165</f>
        <v>0</v>
      </c>
      <c r="AT205" s="135">
        <f>'Master Plan 2025'!AT165</f>
        <v>0</v>
      </c>
      <c r="AU205" s="135">
        <f>'Master Plan 2025'!AU165</f>
        <v>0</v>
      </c>
      <c r="AV205" s="135">
        <f>'Master Plan 2025'!AV165</f>
        <v>0</v>
      </c>
      <c r="AW205" s="135">
        <f>'Master Plan 2025'!AW165</f>
        <v>0</v>
      </c>
      <c r="AX205" s="135">
        <f>'Master Plan 2025'!AX165</f>
        <v>0</v>
      </c>
      <c r="AY205" s="135">
        <f>'Master Plan 2025'!AY165</f>
        <v>0</v>
      </c>
    </row>
    <row r="206">
      <c r="B206" s="16"/>
      <c r="C206" s="18" t="str">
        <f>'Master Plan 2025'!C166</f>
        <v>None0Media</v>
      </c>
      <c r="D206" s="18" t="str">
        <f>'Master Plan 2025'!D166</f>
        <v>1x US Full page ROP</v>
      </c>
      <c r="E206" s="18" t="str">
        <f>'Master Plan 2025'!E166</f>
        <v/>
      </c>
      <c r="F206" s="18" t="str">
        <f>'Master Plan 2025'!F166</f>
        <v>Full Page Broadsheet</v>
      </c>
      <c r="G206" s="18" t="str">
        <f>'Master Plan 2025'!G166</f>
        <v>FT_US_ROP_Print_Full Page Broadsheet</v>
      </c>
      <c r="H206" s="135"/>
      <c r="I206" s="135">
        <f>'Master Plan 2025'!I166</f>
        <v>0</v>
      </c>
      <c r="J206" s="135">
        <f>'Master Plan 2025'!J166</f>
        <v>0</v>
      </c>
      <c r="K206" s="135">
        <f>'Master Plan 2025'!K166</f>
        <v>0</v>
      </c>
      <c r="L206" s="135">
        <f>'Master Plan 2025'!L166</f>
        <v>0</v>
      </c>
      <c r="M206" s="135">
        <f>'Master Plan 2025'!M166</f>
        <v>0</v>
      </c>
      <c r="N206" s="135">
        <f>'Master Plan 2025'!N166</f>
        <v>0</v>
      </c>
      <c r="O206" s="135">
        <f>'Master Plan 2025'!O166</f>
        <v>0</v>
      </c>
      <c r="P206" s="135">
        <f>'Master Plan 2025'!P166</f>
        <v>0</v>
      </c>
      <c r="Q206" s="135">
        <f>'Master Plan 2025'!Q166</f>
        <v>0</v>
      </c>
      <c r="R206" s="135">
        <f>'Master Plan 2025'!R166</f>
        <v>0</v>
      </c>
      <c r="S206" s="135">
        <f>'Master Plan 2025'!S166</f>
        <v>0</v>
      </c>
      <c r="T206" s="135">
        <f>'Master Plan 2025'!T166</f>
        <v>0</v>
      </c>
      <c r="U206" s="135">
        <f>'Master Plan 2025'!U166</f>
        <v>0</v>
      </c>
      <c r="V206" s="135">
        <f>'Master Plan 2025'!V166</f>
        <v>0</v>
      </c>
      <c r="W206" s="135">
        <f>'Master Plan 2025'!W166</f>
        <v>0</v>
      </c>
      <c r="X206" s="135">
        <f>'Master Plan 2025'!X166</f>
        <v>0</v>
      </c>
      <c r="Y206" s="135">
        <f>'Master Plan 2025'!Y166</f>
        <v>0</v>
      </c>
      <c r="Z206" s="135">
        <f>'Master Plan 2025'!Z166</f>
        <v>0</v>
      </c>
      <c r="AA206" s="135">
        <f>'Master Plan 2025'!AA166</f>
        <v>0</v>
      </c>
      <c r="AB206" s="135">
        <f>'Master Plan 2025'!AB166</f>
        <v>0</v>
      </c>
      <c r="AC206" s="135">
        <f>'Master Plan 2025'!AC166</f>
        <v>0</v>
      </c>
      <c r="AD206" s="135">
        <f>'Master Plan 2025'!AD166</f>
        <v>0</v>
      </c>
      <c r="AE206" s="135">
        <f>'Master Plan 2025'!AE166</f>
        <v>0</v>
      </c>
      <c r="AF206" s="135">
        <f>'Master Plan 2025'!AF166</f>
        <v>0</v>
      </c>
      <c r="AG206" s="135">
        <f>'Master Plan 2025'!AG166</f>
        <v>0</v>
      </c>
      <c r="AH206" s="135">
        <f>'Master Plan 2025'!AH166</f>
        <v>0</v>
      </c>
      <c r="AI206" s="135">
        <f>'Master Plan 2025'!AI166</f>
        <v>0</v>
      </c>
      <c r="AJ206" s="135">
        <f>'Master Plan 2025'!AJ166</f>
        <v>0</v>
      </c>
      <c r="AK206" s="135">
        <f>'Master Plan 2025'!AK166</f>
        <v>0</v>
      </c>
      <c r="AL206" s="135">
        <f>'Master Plan 2025'!AL166</f>
        <v>0</v>
      </c>
      <c r="AM206" s="135">
        <f>'Master Plan 2025'!AM166</f>
        <v>0</v>
      </c>
      <c r="AN206" s="135">
        <f>'Master Plan 2025'!AN166</f>
        <v>0</v>
      </c>
      <c r="AO206" s="135">
        <f>'Master Plan 2025'!AO166</f>
        <v>0</v>
      </c>
      <c r="AP206" s="135">
        <f>'Master Plan 2025'!AP166</f>
        <v>0</v>
      </c>
      <c r="AQ206" s="135">
        <f>'Master Plan 2025'!AQ166</f>
        <v>0</v>
      </c>
      <c r="AR206" s="135">
        <f>'Master Plan 2025'!AR166</f>
        <v>0</v>
      </c>
      <c r="AS206" s="135">
        <f>'Master Plan 2025'!AS166</f>
        <v>0</v>
      </c>
      <c r="AT206" s="135">
        <f>'Master Plan 2025'!AT166</f>
        <v>0</v>
      </c>
      <c r="AU206" s="135">
        <f>'Master Plan 2025'!AU166</f>
        <v>0</v>
      </c>
      <c r="AV206" s="135">
        <f>'Master Plan 2025'!AV166</f>
        <v>0</v>
      </c>
      <c r="AW206" s="135">
        <f>'Master Plan 2025'!AW166</f>
        <v>0</v>
      </c>
      <c r="AX206" s="135">
        <f>'Master Plan 2025'!AX166</f>
        <v>0</v>
      </c>
      <c r="AY206" s="135">
        <f>'Master Plan 2025'!AY166</f>
        <v>0</v>
      </c>
    </row>
    <row r="207">
      <c r="B207" s="16" t="str">
        <f>'Master Plan 2025'!B167</f>
        <v/>
      </c>
      <c r="C207" s="18" t="str">
        <f>'Master Plan 2025'!C167</f>
        <v>None0Media</v>
      </c>
      <c r="D207" s="18" t="str">
        <f>'Master Plan 2025'!D167</f>
        <v>Multi Question Custom Study</v>
      </c>
      <c r="E207" s="18" t="str">
        <f>'Master Plan 2025'!E167</f>
        <v/>
      </c>
      <c r="F207" s="74" t="str">
        <f>'Master Plan 2025'!F167</f>
        <v/>
      </c>
      <c r="G207" s="18" t="str">
        <f>'Master Plan 2025'!G167</f>
        <v>FT_GLOBAL_Control Exposed_Research</v>
      </c>
      <c r="H207" s="135"/>
      <c r="I207" s="135">
        <f>'Master Plan 2025'!I167</f>
        <v>0</v>
      </c>
      <c r="J207" s="135">
        <f>'Master Plan 2025'!J167</f>
        <v>0</v>
      </c>
      <c r="K207" s="135">
        <f>'Master Plan 2025'!K167</f>
        <v>0</v>
      </c>
      <c r="L207" s="135">
        <f>'Master Plan 2025'!L167</f>
        <v>0</v>
      </c>
      <c r="M207" s="135">
        <f>'Master Plan 2025'!M167</f>
        <v>0</v>
      </c>
      <c r="N207" s="135">
        <f>'Master Plan 2025'!N167</f>
        <v>0</v>
      </c>
      <c r="O207" s="135">
        <f>'Master Plan 2025'!O167</f>
        <v>0</v>
      </c>
      <c r="P207" s="135">
        <f>'Master Plan 2025'!P167</f>
        <v>0</v>
      </c>
      <c r="Q207" s="135">
        <f>'Master Plan 2025'!Q167</f>
        <v>0</v>
      </c>
      <c r="R207" s="135">
        <f>'Master Plan 2025'!R167</f>
        <v>0</v>
      </c>
      <c r="S207" s="135">
        <f>'Master Plan 2025'!S167</f>
        <v>0</v>
      </c>
      <c r="T207" s="135">
        <f>'Master Plan 2025'!T167</f>
        <v>0</v>
      </c>
      <c r="U207" s="135">
        <f>'Master Plan 2025'!U167</f>
        <v>0</v>
      </c>
      <c r="V207" s="135">
        <f>'Master Plan 2025'!V167</f>
        <v>0</v>
      </c>
      <c r="W207" s="135">
        <f>'Master Plan 2025'!W167</f>
        <v>0</v>
      </c>
      <c r="X207" s="135">
        <f>'Master Plan 2025'!X167</f>
        <v>0</v>
      </c>
      <c r="Y207" s="135">
        <f>'Master Plan 2025'!Y167</f>
        <v>0</v>
      </c>
      <c r="Z207" s="135">
        <f>'Master Plan 2025'!Z167</f>
        <v>0</v>
      </c>
      <c r="AA207" s="135">
        <f>'Master Plan 2025'!AA167</f>
        <v>0</v>
      </c>
      <c r="AB207" s="135">
        <f>'Master Plan 2025'!AB167</f>
        <v>0</v>
      </c>
      <c r="AC207" s="135">
        <f>'Master Plan 2025'!AC167</f>
        <v>0</v>
      </c>
      <c r="AD207" s="135">
        <f>'Master Plan 2025'!AD167</f>
        <v>0</v>
      </c>
      <c r="AE207" s="135">
        <f>'Master Plan 2025'!AE167</f>
        <v>0</v>
      </c>
      <c r="AF207" s="135">
        <f>'Master Plan 2025'!AF167</f>
        <v>0</v>
      </c>
      <c r="AG207" s="135">
        <f>'Master Plan 2025'!AG167</f>
        <v>0</v>
      </c>
      <c r="AH207" s="135">
        <f>'Master Plan 2025'!AH167</f>
        <v>0</v>
      </c>
      <c r="AI207" s="135">
        <f>'Master Plan 2025'!AI167</f>
        <v>0</v>
      </c>
      <c r="AJ207" s="135">
        <f>'Master Plan 2025'!AJ167</f>
        <v>0</v>
      </c>
      <c r="AK207" s="135">
        <f>'Master Plan 2025'!AK167</f>
        <v>0</v>
      </c>
      <c r="AL207" s="135">
        <f>'Master Plan 2025'!AL167</f>
        <v>0</v>
      </c>
      <c r="AM207" s="135">
        <f>'Master Plan 2025'!AM167</f>
        <v>0</v>
      </c>
      <c r="AN207" s="135">
        <f>'Master Plan 2025'!AN167</f>
        <v>0</v>
      </c>
      <c r="AO207" s="135">
        <f>'Master Plan 2025'!AO167</f>
        <v>0</v>
      </c>
      <c r="AP207" s="135">
        <f>'Master Plan 2025'!AP167</f>
        <v>0</v>
      </c>
      <c r="AQ207" s="135">
        <f>'Master Plan 2025'!AQ167</f>
        <v>0</v>
      </c>
      <c r="AR207" s="135">
        <f>'Master Plan 2025'!AR167</f>
        <v>0</v>
      </c>
      <c r="AS207" s="135">
        <f>'Master Plan 2025'!AS167</f>
        <v>0</v>
      </c>
      <c r="AT207" s="135">
        <f>'Master Plan 2025'!AT167</f>
        <v>0</v>
      </c>
      <c r="AU207" s="135">
        <f>'Master Plan 2025'!AU167</f>
        <v>0</v>
      </c>
      <c r="AV207" s="135">
        <f>'Master Plan 2025'!AV167</f>
        <v>0</v>
      </c>
      <c r="AW207" s="135">
        <f>'Master Plan 2025'!AW167</f>
        <v>0</v>
      </c>
      <c r="AX207" s="135">
        <f>'Master Plan 2025'!AX167</f>
        <v>0</v>
      </c>
      <c r="AY207" s="135">
        <f>'Master Plan 2025'!AY167</f>
        <v>0</v>
      </c>
    </row>
    <row r="208">
      <c r="B208" s="16" t="str">
        <f>'Master Plan 2025'!B168</f>
        <v/>
      </c>
      <c r="C208" s="18" t="str">
        <f>'Master Plan 2025'!C168</f>
        <v>TOTAL</v>
      </c>
      <c r="D208" s="18" t="str">
        <f>'Master Plan 2025'!D168</f>
        <v/>
      </c>
      <c r="E208" s="18" t="str">
        <f>'Master Plan 2025'!E168</f>
        <v/>
      </c>
      <c r="F208" s="18" t="str">
        <f>'Master Plan 2025'!F168</f>
        <v/>
      </c>
      <c r="G208" s="18" t="str">
        <f>'Master Plan 2025'!G168</f>
        <v/>
      </c>
      <c r="H208" s="135"/>
      <c r="I208" s="135">
        <f>'Master Plan 2025'!I168</f>
        <v>0</v>
      </c>
      <c r="J208" s="135">
        <f>'Master Plan 2025'!J168</f>
        <v>830523</v>
      </c>
      <c r="K208" s="135" t="str">
        <f>'Master Plan 2025'!K168</f>
        <v/>
      </c>
      <c r="L208" s="135">
        <f>'Master Plan 2025'!L168</f>
        <v>249</v>
      </c>
      <c r="M208" s="135" t="str">
        <f>'Master Plan 2025'!M168</f>
        <v/>
      </c>
      <c r="N208" s="135" t="str">
        <f>'Master Plan 2025'!N168</f>
        <v/>
      </c>
      <c r="O208" s="135" t="str">
        <f>'Master Plan 2025'!O168</f>
        <v/>
      </c>
      <c r="P208" s="135" t="str">
        <f>'Master Plan 2025'!P168</f>
        <v/>
      </c>
      <c r="Q208" s="135" t="str">
        <f>'Master Plan 2025'!Q168</f>
        <v/>
      </c>
      <c r="R208" s="135" t="str">
        <f>'Master Plan 2025'!R168</f>
        <v/>
      </c>
      <c r="S208" s="135" t="str">
        <f>'Master Plan 2025'!S168</f>
        <v/>
      </c>
      <c r="T208" s="135" t="str">
        <f>'Master Plan 2025'!T168</f>
        <v/>
      </c>
      <c r="U208" s="135" t="str">
        <f>'Master Plan 2025'!U168</f>
        <v/>
      </c>
      <c r="V208" s="135" t="str">
        <f>'Master Plan 2025'!V168</f>
        <v/>
      </c>
      <c r="W208" s="135" t="str">
        <f>'Master Plan 2025'!W168</f>
        <v/>
      </c>
      <c r="X208" s="135" t="str">
        <f>'Master Plan 2025'!X168</f>
        <v/>
      </c>
      <c r="Y208" s="135" t="str">
        <f>'Master Plan 2025'!Y168</f>
        <v/>
      </c>
      <c r="Z208" s="135" t="str">
        <f>'Master Plan 2025'!Z168</f>
        <v/>
      </c>
      <c r="AA208" s="135" t="str">
        <f>'Master Plan 2025'!AA168</f>
        <v/>
      </c>
      <c r="AB208" s="135" t="str">
        <f>'Master Plan 2025'!AB168</f>
        <v/>
      </c>
      <c r="AC208" s="135" t="str">
        <f>'Master Plan 2025'!AC168</f>
        <v/>
      </c>
      <c r="AD208" s="135" t="str">
        <f>'Master Plan 2025'!AD168</f>
        <v/>
      </c>
      <c r="AE208" s="135" t="str">
        <f>'Master Plan 2025'!AE168</f>
        <v/>
      </c>
      <c r="AF208" s="135" t="str">
        <f>'Master Plan 2025'!AF168</f>
        <v/>
      </c>
      <c r="AG208" s="135" t="str">
        <f>'Master Plan 2025'!AG168</f>
        <v/>
      </c>
      <c r="AH208" s="135" t="str">
        <f>'Master Plan 2025'!AH168</f>
        <v/>
      </c>
      <c r="AI208" s="135" t="str">
        <f>'Master Plan 2025'!AI168</f>
        <v/>
      </c>
      <c r="AJ208" s="135" t="str">
        <f>'Master Plan 2025'!AJ168</f>
        <v/>
      </c>
      <c r="AK208" s="135" t="str">
        <f>'Master Plan 2025'!AK168</f>
        <v/>
      </c>
      <c r="AL208" s="135" t="str">
        <f>'Master Plan 2025'!AL168</f>
        <v/>
      </c>
      <c r="AM208" s="135" t="str">
        <f>'Master Plan 2025'!AM168</f>
        <v/>
      </c>
      <c r="AN208" s="135" t="str">
        <f>'Master Plan 2025'!AN168</f>
        <v/>
      </c>
      <c r="AO208" s="135" t="str">
        <f>'Master Plan 2025'!AO168</f>
        <v/>
      </c>
      <c r="AP208" s="135" t="str">
        <f>'Master Plan 2025'!AP168</f>
        <v/>
      </c>
      <c r="AQ208" s="135" t="str">
        <f>'Master Plan 2025'!AQ168</f>
        <v/>
      </c>
      <c r="AR208" s="135" t="str">
        <f>'Master Plan 2025'!AR168</f>
        <v/>
      </c>
      <c r="AS208" s="135" t="str">
        <f>'Master Plan 2025'!AS168</f>
        <v/>
      </c>
      <c r="AT208" s="135" t="str">
        <f>'Master Plan 2025'!AT168</f>
        <v/>
      </c>
      <c r="AU208" s="135" t="str">
        <f>'Master Plan 2025'!AU168</f>
        <v/>
      </c>
      <c r="AV208" s="135" t="str">
        <f>'Master Plan 2025'!AV168</f>
        <v/>
      </c>
      <c r="AW208" s="135" t="str">
        <f>'Master Plan 2025'!AW168</f>
        <v/>
      </c>
      <c r="AX208" s="135" t="str">
        <f>'Master Plan 2025'!AX168</f>
        <v/>
      </c>
      <c r="AY208" s="135" t="str">
        <f>'Master Plan 2025'!AY168</f>
        <v/>
      </c>
    </row>
    <row r="209">
      <c r="B209" s="18" t="str">
        <f>'Master Plan 2025'!B169</f>
        <v/>
      </c>
      <c r="C209" s="18" t="str">
        <f>'Master Plan 2025'!C169</f>
        <v/>
      </c>
      <c r="D209" s="18" t="str">
        <f>'Master Plan 2025'!D169</f>
        <v/>
      </c>
      <c r="E209" s="18" t="str">
        <f>'Master Plan 2025'!E169</f>
        <v/>
      </c>
      <c r="F209" s="18" t="str">
        <f>'Master Plan 2025'!F169</f>
        <v/>
      </c>
      <c r="G209" s="18" t="str">
        <f>'Master Plan 2025'!G169</f>
        <v/>
      </c>
      <c r="H209" s="135"/>
      <c r="I209" s="135" t="str">
        <f>'Master Plan 2025'!I169</f>
        <v/>
      </c>
      <c r="J209" s="135">
        <f>'Master Plan 2025'!J169</f>
        <v>5501126.036</v>
      </c>
      <c r="K209" s="135" t="str">
        <f>'Master Plan 2025'!K169</f>
        <v/>
      </c>
      <c r="L209" s="135">
        <f>'Master Plan 2025'!L169</f>
        <v>4452.536696</v>
      </c>
      <c r="M209" s="135">
        <f>'Master Plan 2025'!M169</f>
        <v>0.0008093864179</v>
      </c>
      <c r="N209" s="135" t="str">
        <f>'Master Plan 2025'!N169</f>
        <v/>
      </c>
      <c r="O209" s="135" t="str">
        <f>'Master Plan 2025'!O169</f>
        <v/>
      </c>
      <c r="P209" s="135" t="str">
        <f>'Master Plan 2025'!P169</f>
        <v/>
      </c>
      <c r="Q209" s="135" t="str">
        <f>'Master Plan 2025'!Q169</f>
        <v/>
      </c>
      <c r="R209" s="135" t="str">
        <f>'Master Plan 2025'!R169</f>
        <v/>
      </c>
      <c r="S209" s="135" t="str">
        <f>'Master Plan 2025'!S169</f>
        <v/>
      </c>
      <c r="T209" s="135" t="str">
        <f>'Master Plan 2025'!T169</f>
        <v/>
      </c>
      <c r="U209" s="135" t="str">
        <f>'Master Plan 2025'!U169</f>
        <v/>
      </c>
      <c r="V209" s="135" t="str">
        <f>'Master Plan 2025'!V169</f>
        <v/>
      </c>
      <c r="W209" s="135" t="str">
        <f>'Master Plan 2025'!W169</f>
        <v/>
      </c>
      <c r="X209" s="135" t="str">
        <f>'Master Plan 2025'!X169</f>
        <v/>
      </c>
      <c r="Y209" s="135" t="str">
        <f>'Master Plan 2025'!Y169</f>
        <v/>
      </c>
      <c r="Z209" s="135" t="str">
        <f>'Master Plan 2025'!Z169</f>
        <v/>
      </c>
      <c r="AA209" s="135" t="str">
        <f>'Master Plan 2025'!AA169</f>
        <v/>
      </c>
      <c r="AB209" s="135" t="str">
        <f>'Master Plan 2025'!AB169</f>
        <v/>
      </c>
      <c r="AC209" s="135" t="str">
        <f>'Master Plan 2025'!AC169</f>
        <v/>
      </c>
      <c r="AD209" s="135" t="str">
        <f>'Master Plan 2025'!AD169</f>
        <v/>
      </c>
      <c r="AE209" s="135" t="str">
        <f>'Master Plan 2025'!AE169</f>
        <v/>
      </c>
      <c r="AF209" s="135" t="str">
        <f>'Master Plan 2025'!AF169</f>
        <v/>
      </c>
      <c r="AG209" s="135" t="str">
        <f>'Master Plan 2025'!AG169</f>
        <v/>
      </c>
      <c r="AH209" s="135" t="str">
        <f>'Master Plan 2025'!AH169</f>
        <v/>
      </c>
      <c r="AI209" s="135" t="str">
        <f>'Master Plan 2025'!AI169</f>
        <v/>
      </c>
      <c r="AJ209" s="135" t="str">
        <f>'Master Plan 2025'!AJ169</f>
        <v/>
      </c>
      <c r="AK209" s="135" t="str">
        <f>'Master Plan 2025'!AK169</f>
        <v/>
      </c>
      <c r="AL209" s="135" t="str">
        <f>'Master Plan 2025'!AL169</f>
        <v/>
      </c>
      <c r="AM209" s="135" t="str">
        <f>'Master Plan 2025'!AM169</f>
        <v/>
      </c>
      <c r="AN209" s="135" t="str">
        <f>'Master Plan 2025'!AN169</f>
        <v/>
      </c>
      <c r="AO209" s="135" t="str">
        <f>'Master Plan 2025'!AO169</f>
        <v/>
      </c>
      <c r="AP209" s="135" t="str">
        <f>'Master Plan 2025'!AP169</f>
        <v/>
      </c>
      <c r="AQ209" s="135" t="str">
        <f>'Master Plan 2025'!AQ169</f>
        <v/>
      </c>
      <c r="AR209" s="135" t="str">
        <f>'Master Plan 2025'!AR169</f>
        <v/>
      </c>
      <c r="AS209" s="135" t="str">
        <f>'Master Plan 2025'!AS169</f>
        <v/>
      </c>
      <c r="AT209" s="135" t="str">
        <f>'Master Plan 2025'!AT169</f>
        <v/>
      </c>
      <c r="AU209" s="135" t="str">
        <f>'Master Plan 2025'!AU169</f>
        <v/>
      </c>
      <c r="AV209" s="135" t="str">
        <f>'Master Plan 2025'!AV169</f>
        <v/>
      </c>
      <c r="AW209" s="135" t="str">
        <f>'Master Plan 2025'!AW169</f>
        <v/>
      </c>
      <c r="AX209" s="135" t="str">
        <f>'Master Plan 2025'!AX169</f>
        <v/>
      </c>
      <c r="AY209" s="135" t="str">
        <f>'Master Plan 2025'!AY169</f>
        <v/>
      </c>
    </row>
    <row r="210">
      <c r="A210" s="139"/>
      <c r="B210" s="10"/>
      <c r="C210" s="13" t="s">
        <v>5</v>
      </c>
      <c r="D210" s="13" t="s">
        <v>6</v>
      </c>
      <c r="E210" s="13" t="s">
        <v>291</v>
      </c>
      <c r="F210" s="13" t="s">
        <v>8</v>
      </c>
      <c r="G210" s="13" t="s">
        <v>292</v>
      </c>
      <c r="H210" s="140"/>
      <c r="I210" s="140" t="s">
        <v>1</v>
      </c>
      <c r="J210" s="140" t="s">
        <v>12</v>
      </c>
      <c r="K210" s="140" t="s">
        <v>293</v>
      </c>
      <c r="L210" s="140" t="s">
        <v>3</v>
      </c>
      <c r="M210" s="140" t="s">
        <v>14</v>
      </c>
      <c r="N210" s="140" t="s">
        <v>15</v>
      </c>
      <c r="O210" s="140" t="s">
        <v>294</v>
      </c>
      <c r="P210" s="140" t="s">
        <v>295</v>
      </c>
      <c r="Q210" s="140" t="s">
        <v>296</v>
      </c>
      <c r="R210" s="140" t="s">
        <v>297</v>
      </c>
      <c r="S210" s="140" t="s">
        <v>298</v>
      </c>
      <c r="T210" s="140" t="s">
        <v>299</v>
      </c>
      <c r="U210" s="140" t="s">
        <v>300</v>
      </c>
      <c r="V210" s="140" t="s">
        <v>301</v>
      </c>
      <c r="W210" s="140" t="s">
        <v>302</v>
      </c>
      <c r="X210" s="140" t="s">
        <v>303</v>
      </c>
      <c r="Y210" s="140" t="s">
        <v>304</v>
      </c>
      <c r="Z210" s="140" t="s">
        <v>305</v>
      </c>
      <c r="AA210" s="140" t="s">
        <v>306</v>
      </c>
      <c r="AB210" s="140" t="s">
        <v>307</v>
      </c>
      <c r="AC210" s="140" t="s">
        <v>308</v>
      </c>
      <c r="AD210" s="140" t="s">
        <v>309</v>
      </c>
      <c r="AE210" s="140" t="s">
        <v>310</v>
      </c>
      <c r="AF210" s="140" t="s">
        <v>311</v>
      </c>
      <c r="AG210" s="140" t="s">
        <v>312</v>
      </c>
      <c r="AH210" s="140" t="s">
        <v>313</v>
      </c>
      <c r="AI210" s="140" t="s">
        <v>314</v>
      </c>
      <c r="AJ210" s="140" t="s">
        <v>315</v>
      </c>
      <c r="AK210" s="140" t="s">
        <v>316</v>
      </c>
      <c r="AL210" s="140" t="s">
        <v>317</v>
      </c>
      <c r="AM210" s="140" t="s">
        <v>318</v>
      </c>
      <c r="AN210" s="140" t="s">
        <v>319</v>
      </c>
      <c r="AO210" s="140" t="s">
        <v>320</v>
      </c>
      <c r="AP210" s="140" t="s">
        <v>321</v>
      </c>
      <c r="AQ210" s="140" t="s">
        <v>322</v>
      </c>
      <c r="AR210" s="140" t="s">
        <v>323</v>
      </c>
      <c r="AS210" s="140" t="s">
        <v>324</v>
      </c>
      <c r="AT210" s="140" t="s">
        <v>325</v>
      </c>
      <c r="AU210" s="140" t="s">
        <v>326</v>
      </c>
      <c r="AV210" s="140" t="s">
        <v>327</v>
      </c>
      <c r="AW210" s="140" t="s">
        <v>328</v>
      </c>
      <c r="AX210" s="140" t="s">
        <v>329</v>
      </c>
      <c r="AY210" s="140" t="s">
        <v>330</v>
      </c>
    </row>
    <row r="211">
      <c r="B211" s="16" t="str">
        <f>'Master Plan 2025'!B172</f>
        <v>WSJ</v>
      </c>
      <c r="C211" s="18" t="str">
        <f>'Master Plan 2025'!C172</f>
        <v>US &amp; Canada</v>
      </c>
      <c r="D211" s="18" t="str">
        <f>'Master Plan 2025'!D172</f>
        <v>WSJ Subscribers</v>
      </c>
      <c r="E211" s="18" t="str">
        <f>'Master Plan 2025'!E172</f>
        <v>Subscribers</v>
      </c>
      <c r="F211" s="18" t="str">
        <f>'Master Plan 2025'!F172</f>
        <v>Folio</v>
      </c>
      <c r="G211" s="18" t="str">
        <f>'Master Plan 2025'!G172</f>
        <v>WSJ_NAM_Subcribers_Display_Folio</v>
      </c>
      <c r="H211" s="135"/>
      <c r="I211" s="135">
        <f>'Master Plan 2025'!I172</f>
        <v>14230.1815</v>
      </c>
      <c r="J211" s="135">
        <f>'Master Plan 2025'!J172</f>
        <v>3934212.823</v>
      </c>
      <c r="K211" s="135">
        <f>'Master Plan 2025'!K172</f>
        <v>55</v>
      </c>
      <c r="L211" s="135">
        <f>'Master Plan 2025'!L172</f>
        <v>3172.613891</v>
      </c>
      <c r="M211" s="135">
        <f>'Master Plan 2025'!M172</f>
        <v>0.0008</v>
      </c>
      <c r="N211" s="135">
        <f>'Master Plan 2025'!N172</f>
        <v>0.75</v>
      </c>
      <c r="O211" s="135">
        <f>'Master Plan 2025'!O172</f>
        <v>1180203</v>
      </c>
      <c r="P211" s="135">
        <f>'Master Plan 2025'!P172</f>
        <v>7946.09</v>
      </c>
      <c r="Q211" s="135">
        <f>'Master Plan 2025'!Q172</f>
        <v>6284.0915</v>
      </c>
      <c r="R211" s="135">
        <f>'Master Plan 2025'!R172</f>
        <v>0</v>
      </c>
      <c r="S211" s="135">
        <f>'Master Plan 2025'!S172</f>
        <v>0</v>
      </c>
      <c r="T211" s="135">
        <f>'Master Plan 2025'!T172</f>
        <v>0</v>
      </c>
      <c r="U211" s="135">
        <f>'Master Plan 2025'!U172</f>
        <v>0</v>
      </c>
      <c r="V211" s="135">
        <f>'Master Plan 2025'!V172</f>
        <v>0</v>
      </c>
      <c r="W211" s="135">
        <f>'Master Plan 2025'!W172</f>
        <v>0</v>
      </c>
      <c r="X211" s="135">
        <f>'Master Plan 2025'!X172</f>
        <v>0</v>
      </c>
      <c r="Y211" s="135">
        <f>'Master Plan 2025'!Y172</f>
        <v>0</v>
      </c>
      <c r="Z211" s="135">
        <f>'Master Plan 2025'!Z172</f>
        <v>0</v>
      </c>
      <c r="AA211" s="135">
        <f>'Master Plan 2025'!AA172</f>
        <v>0</v>
      </c>
      <c r="AB211" s="135">
        <f>'Master Plan 2025'!AB172</f>
        <v>144474.25</v>
      </c>
      <c r="AC211" s="135">
        <f>'Master Plan 2025'!AC172</f>
        <v>114256.2091</v>
      </c>
      <c r="AD211" s="135">
        <f>'Master Plan 2025'!AD173</f>
        <v>228512.4182</v>
      </c>
      <c r="AE211" s="135">
        <f>'Master Plan 2025'!AE172</f>
        <v>286915</v>
      </c>
      <c r="AF211" s="135">
        <f>'Master Plan 2025'!AF172</f>
        <v>457025</v>
      </c>
      <c r="AG211" s="135">
        <f>'Master Plan 2025'!AG172</f>
        <v>457025</v>
      </c>
      <c r="AH211" s="135">
        <f>'Master Plan 2025'!AH172</f>
        <v>457024.8364</v>
      </c>
      <c r="AI211" s="135">
        <f>'Master Plan 2025'!AI172</f>
        <v>457024.8364</v>
      </c>
      <c r="AJ211" s="135">
        <f>'Master Plan 2025'!AJ172</f>
        <v>457024.8364</v>
      </c>
      <c r="AK211" s="135">
        <f>'Master Plan 2025'!AK172</f>
        <v>457024.8364</v>
      </c>
      <c r="AL211" s="135">
        <f>'Master Plan 2025'!AL172</f>
        <v>189393.1818</v>
      </c>
      <c r="AM211" s="135">
        <f>'Master Plan 2025'!AM172</f>
        <v>457024.8364</v>
      </c>
      <c r="AN211" s="135">
        <f>'Master Plan 2025'!AN172</f>
        <v>115.5</v>
      </c>
      <c r="AO211" s="135">
        <f>'Master Plan 2025'!AO172</f>
        <v>115.5</v>
      </c>
      <c r="AP211" s="135">
        <f>'Master Plan 2025'!AP172</f>
        <v>0</v>
      </c>
      <c r="AQ211" s="135">
        <f>'Master Plan 2025'!AQ172</f>
        <v>230</v>
      </c>
      <c r="AR211" s="135">
        <f>'Master Plan 2025'!AR172</f>
        <v>365.6198691</v>
      </c>
      <c r="AS211" s="135">
        <f>'Master Plan 2025'!AS172</f>
        <v>366</v>
      </c>
      <c r="AT211" s="135">
        <f>'Master Plan 2025'!AT172</f>
        <v>366</v>
      </c>
      <c r="AU211" s="135">
        <f>'Master Plan 2025'!AU172</f>
        <v>365.6198691</v>
      </c>
      <c r="AV211" s="135">
        <f>'Master Plan 2025'!AV172</f>
        <v>365.6198691</v>
      </c>
      <c r="AW211" s="135">
        <f>'Master Plan 2025'!AW172</f>
        <v>365.6198691</v>
      </c>
      <c r="AX211" s="135">
        <f>'Master Plan 2025'!AX172</f>
        <v>151.5145455</v>
      </c>
      <c r="AY211" s="135">
        <f>'Master Plan 2025'!AY172</f>
        <v>365.6198691</v>
      </c>
    </row>
    <row r="212">
      <c r="B212" s="16"/>
      <c r="C212" s="18" t="str">
        <f>'Master Plan 2025'!C173</f>
        <v>US &amp; Canada</v>
      </c>
      <c r="D212" s="18" t="str">
        <f>'Master Plan 2025'!D173</f>
        <v>WSJ Subscribers</v>
      </c>
      <c r="E212" s="18" t="str">
        <f>'Master Plan 2025'!E173</f>
        <v>Subscribers</v>
      </c>
      <c r="F212" s="18" t="str">
        <f>'Master Plan 2025'!F173</f>
        <v>Folio</v>
      </c>
      <c r="G212" s="18" t="str">
        <f>'Master Plan 2025'!G173</f>
        <v>WSJ_NAM_Subscribers_Display_Energy_Flex_FolioStandard</v>
      </c>
      <c r="H212" s="135"/>
      <c r="I212" s="135">
        <f>'Master Plan 2025'!I173</f>
        <v>125681.83</v>
      </c>
      <c r="J212" s="135">
        <f>'Master Plan 2025'!J173</f>
        <v>0</v>
      </c>
      <c r="K212" s="135">
        <f>'Master Plan 2025'!K173</f>
        <v>0</v>
      </c>
      <c r="L212" s="135">
        <f>'Master Plan 2025'!L173</f>
        <v>0</v>
      </c>
      <c r="M212" s="135">
        <f>'Master Plan 2025'!M173</f>
        <v>0.0008</v>
      </c>
      <c r="N212" s="135">
        <f>'Master Plan 2025'!N173</f>
        <v>0.75</v>
      </c>
      <c r="O212" s="135">
        <f>'Master Plan 2025'!O173</f>
        <v>1180203</v>
      </c>
      <c r="P212" s="135">
        <f>'Master Plan 2025'!P173</f>
        <v>0</v>
      </c>
      <c r="Q212" s="135">
        <f>'Master Plan 2025'!Q173</f>
        <v>0</v>
      </c>
      <c r="R212" s="135">
        <f>'Master Plan 2025'!R173</f>
        <v>12568.183</v>
      </c>
      <c r="S212" s="135">
        <f>'Master Plan 2025'!S173</f>
        <v>12568.183</v>
      </c>
      <c r="T212" s="135">
        <f>'Master Plan 2025'!T173</f>
        <v>12568.183</v>
      </c>
      <c r="U212" s="135">
        <f>'Master Plan 2025'!U173</f>
        <v>12568.183</v>
      </c>
      <c r="V212" s="135">
        <f>'Master Plan 2025'!V173</f>
        <v>12568.183</v>
      </c>
      <c r="W212" s="135">
        <f>'Master Plan 2025'!W173</f>
        <v>12568.183</v>
      </c>
      <c r="X212" s="135">
        <f>'Master Plan 2025'!X173</f>
        <v>12568.183</v>
      </c>
      <c r="Y212" s="135">
        <f>'Master Plan 2025'!Y173</f>
        <v>12568.183</v>
      </c>
      <c r="Z212" s="135">
        <f>'Master Plan 2025'!Z173</f>
        <v>12568.183</v>
      </c>
      <c r="AA212" s="135">
        <f>'Master Plan 2025'!AA173</f>
        <v>12568.183</v>
      </c>
      <c r="AB212" s="135">
        <f>'Master Plan 2025'!AB173</f>
        <v>0</v>
      </c>
      <c r="AC212" s="135">
        <f>'Master Plan 2025'!AC173</f>
        <v>0</v>
      </c>
      <c r="AD212" s="135">
        <f>'Master Plan 2025'!AD174</f>
        <v>0</v>
      </c>
      <c r="AE212" s="135">
        <f>'Master Plan 2025'!AE173</f>
        <v>0</v>
      </c>
      <c r="AF212" s="135">
        <f>'Master Plan 2025'!AF173</f>
        <v>0</v>
      </c>
      <c r="AG212" s="135">
        <f>'Master Plan 2025'!AG173</f>
        <v>0</v>
      </c>
      <c r="AH212" s="135">
        <f>'Master Plan 2025'!AH173</f>
        <v>0</v>
      </c>
      <c r="AI212" s="135">
        <f>'Master Plan 2025'!AI173</f>
        <v>0</v>
      </c>
      <c r="AJ212" s="135">
        <f>'Master Plan 2025'!AJ173</f>
        <v>0</v>
      </c>
      <c r="AK212" s="135">
        <f>'Master Plan 2025'!AK173</f>
        <v>0</v>
      </c>
      <c r="AL212" s="135">
        <f>'Master Plan 2025'!AL173</f>
        <v>0</v>
      </c>
      <c r="AM212" s="135">
        <f>'Master Plan 2025'!AM173</f>
        <v>0</v>
      </c>
      <c r="AN212" s="135">
        <f>'Master Plan 2025'!AN173</f>
        <v>0</v>
      </c>
      <c r="AO212" s="135">
        <f>'Master Plan 2025'!AO173</f>
        <v>0</v>
      </c>
      <c r="AP212" s="135">
        <f>'Master Plan 2025'!AP173</f>
        <v>182.8099345</v>
      </c>
      <c r="AQ212" s="135">
        <f>'Master Plan 2025'!AQ173</f>
        <v>0</v>
      </c>
      <c r="AR212" s="135">
        <f>'Master Plan 2025'!AR173</f>
        <v>0</v>
      </c>
      <c r="AS212" s="135">
        <f>'Master Plan 2025'!AS173</f>
        <v>0</v>
      </c>
      <c r="AT212" s="135">
        <f>'Master Plan 2025'!AT173</f>
        <v>0</v>
      </c>
      <c r="AU212" s="135">
        <f>'Master Plan 2025'!AU173</f>
        <v>0</v>
      </c>
      <c r="AV212" s="135">
        <f>'Master Plan 2025'!AV173</f>
        <v>0</v>
      </c>
      <c r="AW212" s="135">
        <f>'Master Plan 2025'!AW173</f>
        <v>0</v>
      </c>
      <c r="AX212" s="135">
        <f>'Master Plan 2025'!AX173</f>
        <v>0</v>
      </c>
      <c r="AY212" s="135">
        <f>'Master Plan 2025'!AY173</f>
        <v>0</v>
      </c>
    </row>
    <row r="213">
      <c r="B213" s="16"/>
      <c r="C213" s="18" t="str">
        <f>'Master Plan 2025'!C174</f>
        <v>US &amp; Canada</v>
      </c>
      <c r="D213" s="18" t="str">
        <f>'Master Plan 2025'!D174</f>
        <v>WSJ Subscribers</v>
      </c>
      <c r="E213" s="18" t="str">
        <f>'Master Plan 2025'!E174</f>
        <v>Subscribers</v>
      </c>
      <c r="F213" s="18" t="str">
        <f>'Master Plan 2025'!F174</f>
        <v>970x250</v>
      </c>
      <c r="G213" s="18" t="str">
        <f>'Master Plan 2025'!G174</f>
        <v>WSJ_NAM_Subscribers_Display_970x250</v>
      </c>
      <c r="H213" s="135"/>
      <c r="I213" s="135">
        <f>'Master Plan 2025'!I174</f>
        <v>51934.7305</v>
      </c>
      <c r="J213" s="135">
        <f>'Master Plan 2025'!J174</f>
        <v>0</v>
      </c>
      <c r="K213" s="135">
        <f>'Master Plan 2025'!K174</f>
        <v>0</v>
      </c>
      <c r="L213" s="135">
        <f>'Master Plan 2025'!L174</f>
        <v>0</v>
      </c>
      <c r="M213" s="135">
        <f>'Master Plan 2025'!M174</f>
        <v>0.0008</v>
      </c>
      <c r="N213" s="135">
        <f>'Master Plan 2025'!N174</f>
        <v>0.75</v>
      </c>
      <c r="O213" s="135">
        <f>'Master Plan 2025'!O174</f>
        <v>1180203</v>
      </c>
      <c r="P213" s="135">
        <f>'Master Plan 2025'!P174</f>
        <v>7946.09</v>
      </c>
      <c r="Q213" s="135">
        <f>'Master Plan 2025'!Q174</f>
        <v>6284.0915</v>
      </c>
      <c r="R213" s="135">
        <f>'Master Plan 2025'!R174</f>
        <v>0</v>
      </c>
      <c r="S213" s="135">
        <f>'Master Plan 2025'!S174</f>
        <v>4189.394333</v>
      </c>
      <c r="T213" s="135">
        <f>'Master Plan 2025'!T174</f>
        <v>4189.394333</v>
      </c>
      <c r="U213" s="135">
        <f>'Master Plan 2025'!U174</f>
        <v>4189.394333</v>
      </c>
      <c r="V213" s="135">
        <f>'Master Plan 2025'!V174</f>
        <v>4189.394333</v>
      </c>
      <c r="W213" s="135">
        <f>'Master Plan 2025'!W174</f>
        <v>4189.394333</v>
      </c>
      <c r="X213" s="135">
        <f>'Master Plan 2025'!X174</f>
        <v>4189.394333</v>
      </c>
      <c r="Y213" s="135">
        <f>'Master Plan 2025'!Y174</f>
        <v>4189.394333</v>
      </c>
      <c r="Z213" s="135">
        <f>'Master Plan 2025'!Z174</f>
        <v>4189.394333</v>
      </c>
      <c r="AA213" s="135">
        <f>'Master Plan 2025'!AA174</f>
        <v>4189.394333</v>
      </c>
      <c r="AB213" s="135">
        <f>'Master Plan 2025'!AB174</f>
        <v>144474.25</v>
      </c>
      <c r="AC213" s="135">
        <f>'Master Plan 2025'!AC174</f>
        <v>114256.2091</v>
      </c>
      <c r="AD213" s="135">
        <f>'Master Plan 2025'!AD175</f>
        <v>0</v>
      </c>
      <c r="AE213" s="135">
        <f>'Master Plan 2025'!AE174</f>
        <v>95638.33333</v>
      </c>
      <c r="AF213" s="135">
        <f>'Master Plan 2025'!AF174</f>
        <v>0</v>
      </c>
      <c r="AG213" s="135">
        <f>'Master Plan 2025'!AG174</f>
        <v>0</v>
      </c>
      <c r="AH213" s="135">
        <f>'Master Plan 2025'!AH174</f>
        <v>0</v>
      </c>
      <c r="AI213" s="135">
        <f>'Master Plan 2025'!AI174</f>
        <v>0</v>
      </c>
      <c r="AJ213" s="135">
        <f>'Master Plan 2025'!AJ174</f>
        <v>0</v>
      </c>
      <c r="AK213" s="135">
        <f>'Master Plan 2025'!AK174</f>
        <v>0</v>
      </c>
      <c r="AL213" s="135">
        <f>'Master Plan 2025'!AL174</f>
        <v>0</v>
      </c>
      <c r="AM213" s="135">
        <f>'Master Plan 2025'!AM174</f>
        <v>0</v>
      </c>
      <c r="AN213" s="135">
        <f>'Master Plan 2025'!AN174</f>
        <v>115.5</v>
      </c>
      <c r="AO213" s="135">
        <f>'Master Plan 2025'!AO174</f>
        <v>115.5</v>
      </c>
      <c r="AP213" s="135">
        <f>'Master Plan 2025'!AP174</f>
        <v>0</v>
      </c>
      <c r="AQ213" s="135">
        <f>'Master Plan 2025'!AQ174</f>
        <v>75</v>
      </c>
      <c r="AR213" s="135">
        <f>'Master Plan 2025'!AR174</f>
        <v>0</v>
      </c>
      <c r="AS213" s="135">
        <f>'Master Plan 2025'!AS174</f>
        <v>0</v>
      </c>
      <c r="AT213" s="135">
        <f>'Master Plan 2025'!AT174</f>
        <v>0</v>
      </c>
      <c r="AU213" s="135">
        <f>'Master Plan 2025'!AU174</f>
        <v>0</v>
      </c>
      <c r="AV213" s="135">
        <f>'Master Plan 2025'!AV174</f>
        <v>0</v>
      </c>
      <c r="AW213" s="135">
        <f>'Master Plan 2025'!AW174</f>
        <v>0</v>
      </c>
      <c r="AX213" s="135">
        <f>'Master Plan 2025'!AX174</f>
        <v>0</v>
      </c>
      <c r="AY213" s="135">
        <f>'Master Plan 2025'!AY174</f>
        <v>0</v>
      </c>
    </row>
    <row r="214">
      <c r="B214" s="16"/>
      <c r="C214" s="18" t="str">
        <f>'Master Plan 2025'!C175</f>
        <v>US &amp; Canada</v>
      </c>
      <c r="D214" s="18" t="str">
        <f>'Master Plan 2025'!D175</f>
        <v>WSJ Subscribers</v>
      </c>
      <c r="E214" s="18" t="str">
        <f>'Master Plan 2025'!E175</f>
        <v>Subscribers</v>
      </c>
      <c r="F214" s="18" t="str">
        <f>'Master Plan 2025'!F175</f>
        <v>300x600</v>
      </c>
      <c r="G214" s="18" t="str">
        <f>'Master Plan 2025'!G175</f>
        <v>WSJ_NAM_Subscribers_Display_300x600</v>
      </c>
      <c r="H214" s="135"/>
      <c r="I214" s="135">
        <f>'Master Plan 2025'!I175</f>
        <v>51934.7305</v>
      </c>
      <c r="J214" s="135">
        <f>'Master Plan 2025'!J175</f>
        <v>0</v>
      </c>
      <c r="K214" s="135">
        <f>'Master Plan 2025'!K175</f>
        <v>0</v>
      </c>
      <c r="L214" s="135">
        <f>'Master Plan 2025'!L175</f>
        <v>0</v>
      </c>
      <c r="M214" s="135">
        <f>'Master Plan 2025'!M175</f>
        <v>0.0008</v>
      </c>
      <c r="N214" s="135">
        <f>'Master Plan 2025'!N175</f>
        <v>0.75</v>
      </c>
      <c r="O214" s="135">
        <f>'Master Plan 2025'!O175</f>
        <v>1180203</v>
      </c>
      <c r="P214" s="135">
        <f>'Master Plan 2025'!P175</f>
        <v>7946.09</v>
      </c>
      <c r="Q214" s="135">
        <f>'Master Plan 2025'!Q175</f>
        <v>6284.0915</v>
      </c>
      <c r="R214" s="135">
        <f>'Master Plan 2025'!R175</f>
        <v>0</v>
      </c>
      <c r="S214" s="135">
        <f>'Master Plan 2025'!S175</f>
        <v>4189.394333</v>
      </c>
      <c r="T214" s="135">
        <f>'Master Plan 2025'!T175</f>
        <v>4189.394333</v>
      </c>
      <c r="U214" s="135">
        <f>'Master Plan 2025'!U175</f>
        <v>4189.394333</v>
      </c>
      <c r="V214" s="135">
        <f>'Master Plan 2025'!V175</f>
        <v>4189.394333</v>
      </c>
      <c r="W214" s="135">
        <f>'Master Plan 2025'!W175</f>
        <v>4189.394333</v>
      </c>
      <c r="X214" s="135">
        <f>'Master Plan 2025'!X175</f>
        <v>4189.394333</v>
      </c>
      <c r="Y214" s="135">
        <f>'Master Plan 2025'!Y175</f>
        <v>4189.394333</v>
      </c>
      <c r="Z214" s="135">
        <f>'Master Plan 2025'!Z175</f>
        <v>4189.394333</v>
      </c>
      <c r="AA214" s="135">
        <f>'Master Plan 2025'!AA175</f>
        <v>4189.394333</v>
      </c>
      <c r="AB214" s="135">
        <f>'Master Plan 2025'!AB175</f>
        <v>144474.25</v>
      </c>
      <c r="AC214" s="135">
        <f>'Master Plan 2025'!AC175</f>
        <v>114256.2091</v>
      </c>
      <c r="AD214" s="135">
        <f>'Master Plan 2025'!AD176</f>
        <v>228512.4182</v>
      </c>
      <c r="AE214" s="135">
        <f>'Master Plan 2025'!AE175</f>
        <v>95638.33333</v>
      </c>
      <c r="AF214" s="135">
        <f>'Master Plan 2025'!AF175</f>
        <v>0</v>
      </c>
      <c r="AG214" s="135">
        <f>'Master Plan 2025'!AG175</f>
        <v>0</v>
      </c>
      <c r="AH214" s="135">
        <f>'Master Plan 2025'!AH175</f>
        <v>0</v>
      </c>
      <c r="AI214" s="135">
        <f>'Master Plan 2025'!AI175</f>
        <v>0</v>
      </c>
      <c r="AJ214" s="135">
        <f>'Master Plan 2025'!AJ175</f>
        <v>0</v>
      </c>
      <c r="AK214" s="135">
        <f>'Master Plan 2025'!AK175</f>
        <v>0</v>
      </c>
      <c r="AL214" s="135">
        <f>'Master Plan 2025'!AL175</f>
        <v>0</v>
      </c>
      <c r="AM214" s="135">
        <f>'Master Plan 2025'!AM175</f>
        <v>0</v>
      </c>
      <c r="AN214" s="135">
        <f>'Master Plan 2025'!AN175</f>
        <v>115.5</v>
      </c>
      <c r="AO214" s="135">
        <f>'Master Plan 2025'!AO175</f>
        <v>115.5</v>
      </c>
      <c r="AP214" s="135">
        <f>'Master Plan 2025'!AP175</f>
        <v>0</v>
      </c>
      <c r="AQ214" s="135">
        <f>'Master Plan 2025'!AQ175</f>
        <v>75</v>
      </c>
      <c r="AR214" s="135">
        <f>'Master Plan 2025'!AR175</f>
        <v>0</v>
      </c>
      <c r="AS214" s="135">
        <f>'Master Plan 2025'!AS175</f>
        <v>0</v>
      </c>
      <c r="AT214" s="135">
        <f>'Master Plan 2025'!AT175</f>
        <v>0</v>
      </c>
      <c r="AU214" s="135">
        <f>'Master Plan 2025'!AU175</f>
        <v>0</v>
      </c>
      <c r="AV214" s="135">
        <f>'Master Plan 2025'!AV175</f>
        <v>0</v>
      </c>
      <c r="AW214" s="135">
        <f>'Master Plan 2025'!AW175</f>
        <v>0</v>
      </c>
      <c r="AX214" s="135">
        <f>'Master Plan 2025'!AX175</f>
        <v>0</v>
      </c>
      <c r="AY214" s="135">
        <f>'Master Plan 2025'!AY175</f>
        <v>0</v>
      </c>
    </row>
    <row r="215">
      <c r="B215" s="16"/>
      <c r="C215" s="18" t="str">
        <f>'Master Plan 2025'!C176</f>
        <v>US &amp; Canada</v>
      </c>
      <c r="D215" s="18" t="str">
        <f>'Master Plan 2025'!D176</f>
        <v>WSJ Subscribers</v>
      </c>
      <c r="E215" s="18" t="str">
        <f>'Master Plan 2025'!E176</f>
        <v>Subscribers</v>
      </c>
      <c r="F215" s="18" t="str">
        <f>'Master Plan 2025'!F176</f>
        <v>300x250</v>
      </c>
      <c r="G215" s="18" t="str">
        <f>'Master Plan 2025'!G176</f>
        <v>WSJ_NAM_Subscribers_Display_300x250</v>
      </c>
      <c r="H215" s="135"/>
      <c r="I215" s="135">
        <f>'Master Plan 2025'!I176</f>
        <v>64502.9135</v>
      </c>
      <c r="J215" s="135">
        <f>'Master Plan 2025'!J176</f>
        <v>0</v>
      </c>
      <c r="K215" s="135">
        <f>'Master Plan 2025'!K176</f>
        <v>0</v>
      </c>
      <c r="L215" s="135">
        <f>'Master Plan 2025'!L176</f>
        <v>0</v>
      </c>
      <c r="M215" s="135">
        <f>'Master Plan 2025'!M176</f>
        <v>0.0008</v>
      </c>
      <c r="N215" s="135">
        <f>'Master Plan 2025'!N176</f>
        <v>0.75</v>
      </c>
      <c r="O215" s="135">
        <f>'Master Plan 2025'!O176</f>
        <v>1180203</v>
      </c>
      <c r="P215" s="135">
        <f>'Master Plan 2025'!P176</f>
        <v>7946.09</v>
      </c>
      <c r="Q215" s="135">
        <f>'Master Plan 2025'!Q176</f>
        <v>6284.0915</v>
      </c>
      <c r="R215" s="135">
        <f>'Master Plan 2025'!R176</f>
        <v>12568.183</v>
      </c>
      <c r="S215" s="135">
        <f>'Master Plan 2025'!S176</f>
        <v>4189.394333</v>
      </c>
      <c r="T215" s="135">
        <f>'Master Plan 2025'!T176</f>
        <v>4189.394333</v>
      </c>
      <c r="U215" s="135">
        <f>'Master Plan 2025'!U176</f>
        <v>4189.394333</v>
      </c>
      <c r="V215" s="135">
        <f>'Master Plan 2025'!V176</f>
        <v>4189.394333</v>
      </c>
      <c r="W215" s="135">
        <f>'Master Plan 2025'!W176</f>
        <v>4189.394333</v>
      </c>
      <c r="X215" s="135">
        <f>'Master Plan 2025'!X176</f>
        <v>4189.394333</v>
      </c>
      <c r="Y215" s="135">
        <f>'Master Plan 2025'!Y176</f>
        <v>4189.394333</v>
      </c>
      <c r="Z215" s="135">
        <f>'Master Plan 2025'!Z176</f>
        <v>4189.394333</v>
      </c>
      <c r="AA215" s="135">
        <f>'Master Plan 2025'!AA176</f>
        <v>4189.394333</v>
      </c>
      <c r="AB215" s="135">
        <f>'Master Plan 2025'!AB176</f>
        <v>144474.25</v>
      </c>
      <c r="AC215" s="135">
        <f>'Master Plan 2025'!AC176</f>
        <v>114256.2091</v>
      </c>
      <c r="AD215" s="135">
        <f>'Master Plan 2025'!AD177</f>
        <v>0</v>
      </c>
      <c r="AE215" s="135">
        <f>'Master Plan 2025'!AE176</f>
        <v>95638.33333</v>
      </c>
      <c r="AF215" s="135">
        <f>'Master Plan 2025'!AF176</f>
        <v>0</v>
      </c>
      <c r="AG215" s="135">
        <f>'Master Plan 2025'!AG176</f>
        <v>0</v>
      </c>
      <c r="AH215" s="135">
        <f>'Master Plan 2025'!AH176</f>
        <v>0</v>
      </c>
      <c r="AI215" s="135">
        <f>'Master Plan 2025'!AI176</f>
        <v>0</v>
      </c>
      <c r="AJ215" s="135">
        <f>'Master Plan 2025'!AJ176</f>
        <v>0</v>
      </c>
      <c r="AK215" s="135">
        <f>'Master Plan 2025'!AK176</f>
        <v>0</v>
      </c>
      <c r="AL215" s="135">
        <f>'Master Plan 2025'!AL176</f>
        <v>0</v>
      </c>
      <c r="AM215" s="135">
        <f>'Master Plan 2025'!AM176</f>
        <v>0</v>
      </c>
      <c r="AN215" s="135">
        <f>'Master Plan 2025'!AN176</f>
        <v>115.5</v>
      </c>
      <c r="AO215" s="135">
        <f>'Master Plan 2025'!AO176</f>
        <v>115.5</v>
      </c>
      <c r="AP215" s="135">
        <f>'Master Plan 2025'!AP176</f>
        <v>182.8099345</v>
      </c>
      <c r="AQ215" s="135">
        <f>'Master Plan 2025'!AQ176</f>
        <v>80</v>
      </c>
      <c r="AR215" s="135">
        <f>'Master Plan 2025'!AR176</f>
        <v>0</v>
      </c>
      <c r="AS215" s="135">
        <f>'Master Plan 2025'!AS176</f>
        <v>0</v>
      </c>
      <c r="AT215" s="135">
        <f>'Master Plan 2025'!AT176</f>
        <v>0</v>
      </c>
      <c r="AU215" s="135">
        <f>'Master Plan 2025'!AU176</f>
        <v>0</v>
      </c>
      <c r="AV215" s="135">
        <f>'Master Plan 2025'!AV176</f>
        <v>0</v>
      </c>
      <c r="AW215" s="135">
        <f>'Master Plan 2025'!AW176</f>
        <v>0</v>
      </c>
      <c r="AX215" s="135">
        <f>'Master Plan 2025'!AX176</f>
        <v>0</v>
      </c>
      <c r="AY215" s="135">
        <f>'Master Plan 2025'!AY176</f>
        <v>0</v>
      </c>
    </row>
    <row r="216">
      <c r="B216" s="16"/>
      <c r="C216" s="18" t="str">
        <f>'Master Plan 2025'!C177</f>
        <v>US &amp; Canada</v>
      </c>
      <c r="D216" s="18" t="str">
        <f>'Master Plan 2025'!D177</f>
        <v>Fortune 500 AND C0Suite/SBDM</v>
      </c>
      <c r="E216" s="18" t="str">
        <f>'Master Plan 2025'!E177</f>
        <v>Audience</v>
      </c>
      <c r="F216" s="18" t="str">
        <f>'Master Plan 2025'!F177</f>
        <v>Folio</v>
      </c>
      <c r="G216" s="18" t="str">
        <f>'Master Plan 2025'!G177</f>
        <v>WSJ_NAM_CustomABM+Contextual_Display_Folio</v>
      </c>
      <c r="H216" s="135"/>
      <c r="I216" s="135">
        <f>'Master Plan 2025'!I177</f>
        <v>64205.43191</v>
      </c>
      <c r="J216" s="135">
        <f>'Master Plan 2025'!J177</f>
        <v>1692220.217</v>
      </c>
      <c r="K216" s="135">
        <f>'Master Plan 2025'!K177</f>
        <v>66</v>
      </c>
      <c r="L216" s="135">
        <f>'Master Plan 2025'!L177</f>
        <v>1354.494774</v>
      </c>
      <c r="M216" s="135">
        <f>'Master Plan 2025'!M177</f>
        <v>0.0008</v>
      </c>
      <c r="N216" s="135">
        <f>'Master Plan 2025'!N177</f>
        <v>0.75</v>
      </c>
      <c r="O216" s="135">
        <f>'Master Plan 2025'!O177</f>
        <v>1180203</v>
      </c>
      <c r="P216" s="135">
        <f>'Master Plan 2025'!P177</f>
        <v>2444.0625</v>
      </c>
      <c r="Q216" s="135">
        <f>'Master Plan 2025'!Q177</f>
        <v>2856.060982</v>
      </c>
      <c r="R216" s="135">
        <f>'Master Plan 2025'!R177</f>
        <v>0</v>
      </c>
      <c r="S216" s="135">
        <f>'Master Plan 2025'!S177</f>
        <v>8212.122</v>
      </c>
      <c r="T216" s="135">
        <f>'Master Plan 2025'!T177</f>
        <v>5712.121963</v>
      </c>
      <c r="U216" s="135">
        <f>'Master Plan 2025'!U177</f>
        <v>8212.12</v>
      </c>
      <c r="V216" s="135">
        <f>'Master Plan 2025'!V177</f>
        <v>6712.125</v>
      </c>
      <c r="W216" s="135">
        <f>'Master Plan 2025'!W177</f>
        <v>5712.121963</v>
      </c>
      <c r="X216" s="135">
        <f>'Master Plan 2025'!X177</f>
        <v>6712.123285</v>
      </c>
      <c r="Y216" s="135">
        <f>'Master Plan 2025'!Y177</f>
        <v>7212.122857</v>
      </c>
      <c r="Z216" s="135">
        <f>'Master Plan 2025'!Z177</f>
        <v>3208.3285</v>
      </c>
      <c r="AA216" s="135">
        <f>'Master Plan 2025'!AA177</f>
        <v>7212.122857</v>
      </c>
      <c r="AB216" s="135">
        <f>'Master Plan 2025'!AB177</f>
        <v>37031.25</v>
      </c>
      <c r="AC216" s="135">
        <f>'Master Plan 2025'!AC177</f>
        <v>43273.65124</v>
      </c>
      <c r="AD216" s="135">
        <f>'Master Plan 2025'!AD178</f>
        <v>101698.8376</v>
      </c>
      <c r="AE216" s="135">
        <f>'Master Plan 2025'!AE177</f>
        <v>75758</v>
      </c>
      <c r="AF216" s="135">
        <f>'Master Plan 2025'!AF177</f>
        <v>173094.6049</v>
      </c>
      <c r="AG216" s="135">
        <f>'Master Plan 2025'!AG177</f>
        <v>248852</v>
      </c>
      <c r="AH216" s="135">
        <f>'Master Plan 2025'!AH177</f>
        <v>203398</v>
      </c>
      <c r="AI216" s="135">
        <f>'Master Plan 2025'!AI177</f>
        <v>173094.6049</v>
      </c>
      <c r="AJ216" s="135">
        <f>'Master Plan 2025'!AJ177</f>
        <v>203397.6753</v>
      </c>
      <c r="AK216" s="135">
        <f>'Master Plan 2025'!AK177</f>
        <v>218549.1775</v>
      </c>
      <c r="AL216" s="135">
        <f>'Master Plan 2025'!AL177</f>
        <v>97222.07576</v>
      </c>
      <c r="AM216" s="135">
        <f>'Master Plan 2025'!AM177</f>
        <v>218549.1775</v>
      </c>
      <c r="AN216" s="135">
        <f>'Master Plan 2025'!AN177</f>
        <v>29.75</v>
      </c>
      <c r="AO216" s="135">
        <f>'Master Plan 2025'!AO177</f>
        <v>34.61892099</v>
      </c>
      <c r="AP216" s="135">
        <f>'Master Plan 2025'!AP177</f>
        <v>0</v>
      </c>
      <c r="AQ216" s="135">
        <f>'Master Plan 2025'!AQ177</f>
        <v>61</v>
      </c>
      <c r="AR216" s="135">
        <f>'Master Plan 2025'!AR177</f>
        <v>138.475684</v>
      </c>
      <c r="AS216" s="135">
        <f>'Master Plan 2025'!AS177</f>
        <v>199</v>
      </c>
      <c r="AT216" s="135">
        <f>'Master Plan 2025'!AT177</f>
        <v>163</v>
      </c>
      <c r="AU216" s="135">
        <f>'Master Plan 2025'!AU177</f>
        <v>138.475684</v>
      </c>
      <c r="AV216" s="135">
        <f>'Master Plan 2025'!AV177</f>
        <v>162.7181402</v>
      </c>
      <c r="AW216" s="135">
        <f>'Master Plan 2025'!AW177</f>
        <v>174.839342</v>
      </c>
      <c r="AX216" s="135">
        <f>'Master Plan 2025'!AX177</f>
        <v>77.77766061</v>
      </c>
      <c r="AY216" s="135">
        <f>'Master Plan 2025'!AY177</f>
        <v>174.839342</v>
      </c>
    </row>
    <row r="217">
      <c r="B217" s="16"/>
      <c r="C217" s="18" t="str">
        <f>'Master Plan 2025'!C178</f>
        <v>US &amp; Canada</v>
      </c>
      <c r="D217" s="18" t="str">
        <f>'Master Plan 2025'!D178</f>
        <v>Fortune 500 AND C0Suite/SBDM</v>
      </c>
      <c r="E217" s="18" t="str">
        <f>'Master Plan 2025'!E178</f>
        <v>Audience</v>
      </c>
      <c r="F217" s="18" t="str">
        <f>'Master Plan 2025'!F178</f>
        <v>Folio</v>
      </c>
      <c r="G217" s="18" t="str">
        <f>'Master Plan 2025'!G178</f>
        <v>WSJ_NAM_Audience_Display_Energy_Flex_FolioStandard</v>
      </c>
      <c r="H217" s="135"/>
      <c r="I217" s="135">
        <f>'Master Plan 2025'!I178</f>
        <v>6712.123285</v>
      </c>
      <c r="J217" s="135">
        <f>'Master Plan 2025'!J178</f>
        <v>0</v>
      </c>
      <c r="K217" s="135">
        <f>'Master Plan 2025'!K178</f>
        <v>0</v>
      </c>
      <c r="L217" s="135">
        <f>'Master Plan 2025'!L178</f>
        <v>0</v>
      </c>
      <c r="M217" s="135">
        <f>'Master Plan 2025'!M178</f>
        <v>0.0008</v>
      </c>
      <c r="N217" s="135">
        <f>'Master Plan 2025'!N178</f>
        <v>0.75</v>
      </c>
      <c r="O217" s="135">
        <f>'Master Plan 2025'!O178</f>
        <v>1180203</v>
      </c>
      <c r="P217" s="135">
        <f>'Master Plan 2025'!P178</f>
        <v>0</v>
      </c>
      <c r="Q217" s="135">
        <f>'Master Plan 2025'!Q178</f>
        <v>0</v>
      </c>
      <c r="R217" s="135">
        <f>'Master Plan 2025'!R178</f>
        <v>6712.123285</v>
      </c>
      <c r="S217" s="135">
        <f>'Master Plan 2025'!S178</f>
        <v>0</v>
      </c>
      <c r="T217" s="135">
        <f>'Master Plan 2025'!T178</f>
        <v>0</v>
      </c>
      <c r="U217" s="135">
        <f>'Master Plan 2025'!U178</f>
        <v>0</v>
      </c>
      <c r="V217" s="135">
        <f>'Master Plan 2025'!V178</f>
        <v>0</v>
      </c>
      <c r="W217" s="135">
        <f>'Master Plan 2025'!W178</f>
        <v>0</v>
      </c>
      <c r="X217" s="135">
        <f>'Master Plan 2025'!X178</f>
        <v>0</v>
      </c>
      <c r="Y217" s="135">
        <f>'Master Plan 2025'!Y178</f>
        <v>0</v>
      </c>
      <c r="Z217" s="135">
        <f>'Master Plan 2025'!Z178</f>
        <v>0</v>
      </c>
      <c r="AA217" s="135">
        <f>'Master Plan 2025'!AA178</f>
        <v>0</v>
      </c>
      <c r="AB217" s="135">
        <f>'Master Plan 2025'!AB178</f>
        <v>0</v>
      </c>
      <c r="AC217" s="135">
        <f>'Master Plan 2025'!AC178</f>
        <v>0</v>
      </c>
      <c r="AD217" s="135">
        <f>'Master Plan 2025'!AD179</f>
        <v>33899.61255</v>
      </c>
      <c r="AE217" s="135">
        <f>'Master Plan 2025'!AE178</f>
        <v>0</v>
      </c>
      <c r="AF217" s="135">
        <f>'Master Plan 2025'!AF178</f>
        <v>0</v>
      </c>
      <c r="AG217" s="135">
        <f>'Master Plan 2025'!AG178</f>
        <v>0</v>
      </c>
      <c r="AH217" s="135">
        <f>'Master Plan 2025'!AH178</f>
        <v>0</v>
      </c>
      <c r="AI217" s="135">
        <f>'Master Plan 2025'!AI178</f>
        <v>0</v>
      </c>
      <c r="AJ217" s="135">
        <f>'Master Plan 2025'!AJ178</f>
        <v>0</v>
      </c>
      <c r="AK217" s="135">
        <f>'Master Plan 2025'!AK178</f>
        <v>0</v>
      </c>
      <c r="AL217" s="135">
        <f>'Master Plan 2025'!AL178</f>
        <v>0</v>
      </c>
      <c r="AM217" s="135">
        <f>'Master Plan 2025'!AM178</f>
        <v>0</v>
      </c>
      <c r="AN217" s="135">
        <f>'Master Plan 2025'!AN178</f>
        <v>0</v>
      </c>
      <c r="AO217" s="135">
        <f>'Master Plan 2025'!AO178</f>
        <v>0</v>
      </c>
      <c r="AP217" s="135">
        <f>'Master Plan 2025'!AP178</f>
        <v>40.67953506</v>
      </c>
      <c r="AQ217" s="135">
        <f>'Master Plan 2025'!AQ178</f>
        <v>0</v>
      </c>
      <c r="AR217" s="135">
        <f>'Master Plan 2025'!AR178</f>
        <v>0</v>
      </c>
      <c r="AS217" s="135">
        <f>'Master Plan 2025'!AS178</f>
        <v>0</v>
      </c>
      <c r="AT217" s="135">
        <f>'Master Plan 2025'!AT178</f>
        <v>0</v>
      </c>
      <c r="AU217" s="135">
        <f>'Master Plan 2025'!AU178</f>
        <v>0</v>
      </c>
      <c r="AV217" s="135">
        <f>'Master Plan 2025'!AV178</f>
        <v>0</v>
      </c>
      <c r="AW217" s="135">
        <f>'Master Plan 2025'!AW178</f>
        <v>0</v>
      </c>
      <c r="AX217" s="135">
        <f>'Master Plan 2025'!AX178</f>
        <v>0</v>
      </c>
      <c r="AY217" s="135">
        <f>'Master Plan 2025'!AY178</f>
        <v>0</v>
      </c>
    </row>
    <row r="218">
      <c r="B218" s="16"/>
      <c r="C218" s="18" t="str">
        <f>'Master Plan 2025'!C179</f>
        <v>US &amp; Canada</v>
      </c>
      <c r="D218" s="18" t="str">
        <f>'Master Plan 2025'!D179</f>
        <v>Fortune 500 AND C0Suite/SBDM</v>
      </c>
      <c r="E218" s="18" t="str">
        <f>'Master Plan 2025'!E179</f>
        <v>Audience</v>
      </c>
      <c r="F218" s="18" t="str">
        <f>'Master Plan 2025'!F179</f>
        <v>970x250</v>
      </c>
      <c r="G218" s="18" t="str">
        <f>'Master Plan 2025'!G179</f>
        <v>WSJ_NAM_CustomABM+Contextual_Display_970x250</v>
      </c>
      <c r="H218" s="135"/>
      <c r="I218" s="135">
        <f>'Master Plan 2025'!I179</f>
        <v>27172.60072</v>
      </c>
      <c r="J218" s="135">
        <f>'Master Plan 2025'!J179</f>
        <v>0</v>
      </c>
      <c r="K218" s="135">
        <f>'Master Plan 2025'!K179</f>
        <v>0</v>
      </c>
      <c r="L218" s="135">
        <f>'Master Plan 2025'!L179</f>
        <v>0</v>
      </c>
      <c r="M218" s="135">
        <f>'Master Plan 2025'!M179</f>
        <v>0.0008</v>
      </c>
      <c r="N218" s="135">
        <f>'Master Plan 2025'!N179</f>
        <v>0.75</v>
      </c>
      <c r="O218" s="135">
        <f>'Master Plan 2025'!O179</f>
        <v>1180203</v>
      </c>
      <c r="P218" s="135">
        <f>'Master Plan 2025'!P179</f>
        <v>2444.0625</v>
      </c>
      <c r="Q218" s="135">
        <f>'Master Plan 2025'!Q179</f>
        <v>2856.060982</v>
      </c>
      <c r="R218" s="135">
        <f>'Master Plan 2025'!R179</f>
        <v>2237.374428</v>
      </c>
      <c r="S218" s="135">
        <f>'Master Plan 2025'!S179</f>
        <v>2737.374</v>
      </c>
      <c r="T218" s="135">
        <f>'Master Plan 2025'!T179</f>
        <v>1904.040654</v>
      </c>
      <c r="U218" s="135">
        <f>'Master Plan 2025'!U179</f>
        <v>2737.373333</v>
      </c>
      <c r="V218" s="135">
        <f>'Master Plan 2025'!V179</f>
        <v>2237.375</v>
      </c>
      <c r="W218" s="135">
        <f>'Master Plan 2025'!W179</f>
        <v>1904.040654</v>
      </c>
      <c r="X218" s="135">
        <f>'Master Plan 2025'!X179</f>
        <v>2237.374428</v>
      </c>
      <c r="Y218" s="135">
        <f>'Master Plan 2025'!Y179</f>
        <v>2404.040952</v>
      </c>
      <c r="Z218" s="135">
        <f>'Master Plan 2025'!Z179</f>
        <v>1069.442833</v>
      </c>
      <c r="AA218" s="135">
        <f>'Master Plan 2025'!AA179</f>
        <v>2404.040952</v>
      </c>
      <c r="AB218" s="135">
        <f>'Master Plan 2025'!AB179</f>
        <v>37031.25</v>
      </c>
      <c r="AC218" s="135">
        <f>'Master Plan 2025'!AC179</f>
        <v>43273.65124</v>
      </c>
      <c r="AD218" s="135">
        <f>'Master Plan 2025'!AD180</f>
        <v>33899.61255</v>
      </c>
      <c r="AE218" s="135">
        <f>'Master Plan 2025'!AE179</f>
        <v>25252.66667</v>
      </c>
      <c r="AF218" s="135">
        <f>'Master Plan 2025'!AF179</f>
        <v>0</v>
      </c>
      <c r="AG218" s="135">
        <f>'Master Plan 2025'!AG179</f>
        <v>0</v>
      </c>
      <c r="AH218" s="135">
        <f>'Master Plan 2025'!AH179</f>
        <v>0</v>
      </c>
      <c r="AI218" s="135">
        <f>'Master Plan 2025'!AI179</f>
        <v>0</v>
      </c>
      <c r="AJ218" s="135">
        <f>'Master Plan 2025'!AJ179</f>
        <v>0</v>
      </c>
      <c r="AK218" s="135">
        <f>'Master Plan 2025'!AK179</f>
        <v>0</v>
      </c>
      <c r="AL218" s="135">
        <f>'Master Plan 2025'!AL179</f>
        <v>0</v>
      </c>
      <c r="AM218" s="135">
        <f>'Master Plan 2025'!AM179</f>
        <v>0</v>
      </c>
      <c r="AN218" s="135">
        <f>'Master Plan 2025'!AN179</f>
        <v>29.75</v>
      </c>
      <c r="AO218" s="135">
        <f>'Master Plan 2025'!AO179</f>
        <v>34.61892099</v>
      </c>
      <c r="AP218" s="135">
        <f>'Master Plan 2025'!AP179</f>
        <v>40.67953506</v>
      </c>
      <c r="AQ218" s="135">
        <f>'Master Plan 2025'!AQ179</f>
        <v>21</v>
      </c>
      <c r="AR218" s="135">
        <f>'Master Plan 2025'!AR179</f>
        <v>0</v>
      </c>
      <c r="AS218" s="135">
        <f>'Master Plan 2025'!AS179</f>
        <v>0</v>
      </c>
      <c r="AT218" s="135">
        <f>'Master Plan 2025'!AT179</f>
        <v>0</v>
      </c>
      <c r="AU218" s="135">
        <f>'Master Plan 2025'!AU179</f>
        <v>0</v>
      </c>
      <c r="AV218" s="135">
        <f>'Master Plan 2025'!AV179</f>
        <v>0</v>
      </c>
      <c r="AW218" s="135">
        <f>'Master Plan 2025'!AW179</f>
        <v>0</v>
      </c>
      <c r="AX218" s="135">
        <f>'Master Plan 2025'!AX179</f>
        <v>0</v>
      </c>
      <c r="AY218" s="135">
        <f>'Master Plan 2025'!AY179</f>
        <v>0</v>
      </c>
    </row>
    <row r="219">
      <c r="B219" s="16"/>
      <c r="C219" s="18" t="str">
        <f>'Master Plan 2025'!C180</f>
        <v>US &amp; Canada</v>
      </c>
      <c r="D219" s="18" t="str">
        <f>'Master Plan 2025'!D180</f>
        <v>Fortune 500 AND C0Suite/SBDM</v>
      </c>
      <c r="E219" s="18" t="str">
        <f>'Master Plan 2025'!E180</f>
        <v>Audience</v>
      </c>
      <c r="F219" s="18" t="str">
        <f>'Master Plan 2025'!F180</f>
        <v>300x600</v>
      </c>
      <c r="G219" s="18" t="str">
        <f>'Master Plan 2025'!G180</f>
        <v>WSJ_NAM_CustomABM+Contextual_Display_300x600</v>
      </c>
      <c r="H219" s="135"/>
      <c r="I219" s="135">
        <f>'Master Plan 2025'!I180</f>
        <v>27172.60072</v>
      </c>
      <c r="J219" s="135">
        <f>'Master Plan 2025'!J180</f>
        <v>0</v>
      </c>
      <c r="K219" s="135">
        <f>'Master Plan 2025'!K180</f>
        <v>0</v>
      </c>
      <c r="L219" s="135">
        <f>'Master Plan 2025'!L180</f>
        <v>0</v>
      </c>
      <c r="M219" s="135">
        <f>'Master Plan 2025'!M180</f>
        <v>0.0008</v>
      </c>
      <c r="N219" s="135">
        <f>'Master Plan 2025'!N180</f>
        <v>0.75</v>
      </c>
      <c r="O219" s="135">
        <f>'Master Plan 2025'!O180</f>
        <v>1180203</v>
      </c>
      <c r="P219" s="135">
        <f>'Master Plan 2025'!P180</f>
        <v>2444.0625</v>
      </c>
      <c r="Q219" s="135">
        <f>'Master Plan 2025'!Q180</f>
        <v>2856.060982</v>
      </c>
      <c r="R219" s="135">
        <f>'Master Plan 2025'!R180</f>
        <v>2237.374428</v>
      </c>
      <c r="S219" s="135">
        <f>'Master Plan 2025'!S180</f>
        <v>2737.374</v>
      </c>
      <c r="T219" s="135">
        <f>'Master Plan 2025'!T180</f>
        <v>1904.040654</v>
      </c>
      <c r="U219" s="135">
        <f>'Master Plan 2025'!U180</f>
        <v>2737.373333</v>
      </c>
      <c r="V219" s="135">
        <f>'Master Plan 2025'!V180</f>
        <v>2237.375</v>
      </c>
      <c r="W219" s="135">
        <f>'Master Plan 2025'!W180</f>
        <v>1904.040654</v>
      </c>
      <c r="X219" s="135">
        <f>'Master Plan 2025'!X180</f>
        <v>2237.374428</v>
      </c>
      <c r="Y219" s="135">
        <f>'Master Plan 2025'!Y180</f>
        <v>2404.040952</v>
      </c>
      <c r="Z219" s="135">
        <f>'Master Plan 2025'!Z180</f>
        <v>1069.442833</v>
      </c>
      <c r="AA219" s="135">
        <f>'Master Plan 2025'!AA180</f>
        <v>2404.040952</v>
      </c>
      <c r="AB219" s="135">
        <f>'Master Plan 2025'!AB180</f>
        <v>37031.25</v>
      </c>
      <c r="AC219" s="135">
        <f>'Master Plan 2025'!AC180</f>
        <v>43273.65124</v>
      </c>
      <c r="AD219" s="135">
        <f>'Master Plan 2025'!AD181</f>
        <v>33899.61255</v>
      </c>
      <c r="AE219" s="135">
        <f>'Master Plan 2025'!AE180</f>
        <v>25252.66667</v>
      </c>
      <c r="AF219" s="135">
        <f>'Master Plan 2025'!AF180</f>
        <v>0</v>
      </c>
      <c r="AG219" s="135">
        <f>'Master Plan 2025'!AG180</f>
        <v>0</v>
      </c>
      <c r="AH219" s="135">
        <f>'Master Plan 2025'!AH180</f>
        <v>0</v>
      </c>
      <c r="AI219" s="135">
        <f>'Master Plan 2025'!AI180</f>
        <v>0</v>
      </c>
      <c r="AJ219" s="135">
        <f>'Master Plan 2025'!AJ180</f>
        <v>0</v>
      </c>
      <c r="AK219" s="135">
        <f>'Master Plan 2025'!AK180</f>
        <v>0</v>
      </c>
      <c r="AL219" s="135">
        <f>'Master Plan 2025'!AL180</f>
        <v>0</v>
      </c>
      <c r="AM219" s="135">
        <f>'Master Plan 2025'!AM180</f>
        <v>0</v>
      </c>
      <c r="AN219" s="135">
        <f>'Master Plan 2025'!AN180</f>
        <v>29.75</v>
      </c>
      <c r="AO219" s="135">
        <f>'Master Plan 2025'!AO180</f>
        <v>34.61892099</v>
      </c>
      <c r="AP219" s="135">
        <f>'Master Plan 2025'!AP180</f>
        <v>40.67953506</v>
      </c>
      <c r="AQ219" s="135">
        <f>'Master Plan 2025'!AQ180</f>
        <v>20</v>
      </c>
      <c r="AR219" s="135">
        <f>'Master Plan 2025'!AR180</f>
        <v>0</v>
      </c>
      <c r="AS219" s="135">
        <f>'Master Plan 2025'!AS180</f>
        <v>0</v>
      </c>
      <c r="AT219" s="135">
        <f>'Master Plan 2025'!AT180</f>
        <v>0</v>
      </c>
      <c r="AU219" s="135">
        <f>'Master Plan 2025'!AU180</f>
        <v>0</v>
      </c>
      <c r="AV219" s="135">
        <f>'Master Plan 2025'!AV180</f>
        <v>0</v>
      </c>
      <c r="AW219" s="135">
        <f>'Master Plan 2025'!AW180</f>
        <v>0</v>
      </c>
      <c r="AX219" s="135">
        <f>'Master Plan 2025'!AX180</f>
        <v>0</v>
      </c>
      <c r="AY219" s="135">
        <f>'Master Plan 2025'!AY180</f>
        <v>0</v>
      </c>
    </row>
    <row r="220">
      <c r="B220" s="16"/>
      <c r="C220" s="18" t="str">
        <f>'Master Plan 2025'!C181</f>
        <v>US &amp; Canada</v>
      </c>
      <c r="D220" s="18" t="str">
        <f>'Master Plan 2025'!D181</f>
        <v>Fortune 500 AND C0Suite/SBDM</v>
      </c>
      <c r="E220" s="18" t="str">
        <f>'Master Plan 2025'!E181</f>
        <v>Audience</v>
      </c>
      <c r="F220" s="18" t="str">
        <f>'Master Plan 2025'!F181</f>
        <v>300x250</v>
      </c>
      <c r="G220" s="18" t="str">
        <f>'Master Plan 2025'!G181</f>
        <v>WSJ_NAM_CustomABM+Contextual_Display_300x250</v>
      </c>
      <c r="H220" s="135"/>
      <c r="I220" s="135">
        <f>'Master Plan 2025'!I181</f>
        <v>27172.60072</v>
      </c>
      <c r="J220" s="135">
        <f>'Master Plan 2025'!J181</f>
        <v>0</v>
      </c>
      <c r="K220" s="135">
        <f>'Master Plan 2025'!K181</f>
        <v>0</v>
      </c>
      <c r="L220" s="135">
        <f>'Master Plan 2025'!L181</f>
        <v>0</v>
      </c>
      <c r="M220" s="135">
        <f>'Master Plan 2025'!M181</f>
        <v>0.0008</v>
      </c>
      <c r="N220" s="135">
        <f>'Master Plan 2025'!N181</f>
        <v>0.75</v>
      </c>
      <c r="O220" s="135">
        <f>'Master Plan 2025'!O181</f>
        <v>1180203</v>
      </c>
      <c r="P220" s="135">
        <f>'Master Plan 2025'!P181</f>
        <v>2444.0625</v>
      </c>
      <c r="Q220" s="135">
        <f>'Master Plan 2025'!Q181</f>
        <v>2856.060982</v>
      </c>
      <c r="R220" s="135">
        <f>'Master Plan 2025'!R181</f>
        <v>2237.374428</v>
      </c>
      <c r="S220" s="135">
        <f>'Master Plan 2025'!S181</f>
        <v>2737.374</v>
      </c>
      <c r="T220" s="135">
        <f>'Master Plan 2025'!T181</f>
        <v>1904.040654</v>
      </c>
      <c r="U220" s="135">
        <f>'Master Plan 2025'!U181</f>
        <v>2737.373333</v>
      </c>
      <c r="V220" s="135">
        <f>'Master Plan 2025'!V181</f>
        <v>2237.375</v>
      </c>
      <c r="W220" s="135">
        <f>'Master Plan 2025'!W181</f>
        <v>1904.040654</v>
      </c>
      <c r="X220" s="135">
        <f>'Master Plan 2025'!X181</f>
        <v>2237.374428</v>
      </c>
      <c r="Y220" s="135">
        <f>'Master Plan 2025'!Y181</f>
        <v>2404.040952</v>
      </c>
      <c r="Z220" s="135">
        <f>'Master Plan 2025'!Z181</f>
        <v>1069.442833</v>
      </c>
      <c r="AA220" s="135">
        <f>'Master Plan 2025'!AA181</f>
        <v>2404.040952</v>
      </c>
      <c r="AB220" s="135">
        <f>'Master Plan 2025'!AB181</f>
        <v>37031.25</v>
      </c>
      <c r="AC220" s="135">
        <f>'Master Plan 2025'!AC181</f>
        <v>43273.65124</v>
      </c>
      <c r="AD220" s="135" t="str">
        <f>'Master Plan 2025'!AD182</f>
        <v/>
      </c>
      <c r="AE220" s="135">
        <f>'Master Plan 2025'!AE181</f>
        <v>25252.66667</v>
      </c>
      <c r="AF220" s="135">
        <f>'Master Plan 2025'!AF181</f>
        <v>0</v>
      </c>
      <c r="AG220" s="135">
        <f>'Master Plan 2025'!AG181</f>
        <v>0</v>
      </c>
      <c r="AH220" s="135">
        <f>'Master Plan 2025'!AH181</f>
        <v>0</v>
      </c>
      <c r="AI220" s="135">
        <f>'Master Plan 2025'!AI181</f>
        <v>0</v>
      </c>
      <c r="AJ220" s="135">
        <f>'Master Plan 2025'!AJ181</f>
        <v>0</v>
      </c>
      <c r="AK220" s="135">
        <f>'Master Plan 2025'!AK181</f>
        <v>0</v>
      </c>
      <c r="AL220" s="135">
        <f>'Master Plan 2025'!AL181</f>
        <v>0</v>
      </c>
      <c r="AM220" s="135">
        <f>'Master Plan 2025'!AM181</f>
        <v>0</v>
      </c>
      <c r="AN220" s="135">
        <f>'Master Plan 2025'!AN181</f>
        <v>29.75</v>
      </c>
      <c r="AO220" s="135">
        <f>'Master Plan 2025'!AO181</f>
        <v>34.61892099</v>
      </c>
      <c r="AP220" s="135">
        <f>'Master Plan 2025'!AP181</f>
        <v>40.67953506</v>
      </c>
      <c r="AQ220" s="135">
        <f>'Master Plan 2025'!AQ181</f>
        <v>20</v>
      </c>
      <c r="AR220" s="135">
        <f>'Master Plan 2025'!AR181</f>
        <v>0</v>
      </c>
      <c r="AS220" s="135">
        <f>'Master Plan 2025'!AS181</f>
        <v>0</v>
      </c>
      <c r="AT220" s="135">
        <f>'Master Plan 2025'!AT181</f>
        <v>0</v>
      </c>
      <c r="AU220" s="135">
        <f>'Master Plan 2025'!AU181</f>
        <v>0</v>
      </c>
      <c r="AV220" s="135">
        <f>'Master Plan 2025'!AV181</f>
        <v>0</v>
      </c>
      <c r="AW220" s="135">
        <f>'Master Plan 2025'!AW181</f>
        <v>0</v>
      </c>
      <c r="AX220" s="135">
        <f>'Master Plan 2025'!AX181</f>
        <v>0</v>
      </c>
      <c r="AY220" s="135">
        <f>'Master Plan 2025'!AY181</f>
        <v>0</v>
      </c>
    </row>
    <row r="221">
      <c r="B221" s="16"/>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row>
    <row r="222">
      <c r="B222" s="16"/>
      <c r="H222" s="135"/>
      <c r="I222" s="135"/>
      <c r="J222" s="135"/>
      <c r="K222" s="135"/>
      <c r="L222" s="135"/>
      <c r="M222" s="135"/>
      <c r="N222" s="135"/>
      <c r="O222" s="135"/>
      <c r="P222" s="135"/>
      <c r="Q222" s="135"/>
      <c r="R222" s="135"/>
      <c r="S222" s="135"/>
      <c r="T222" s="135"/>
      <c r="U222" s="135"/>
      <c r="V222" s="135"/>
      <c r="W222" s="135"/>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row>
    <row r="223">
      <c r="B223" s="16"/>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row>
    <row r="224">
      <c r="B224" s="16"/>
      <c r="C224" s="18" t="str">
        <f>'Master Plan 2025'!C182</f>
        <v>TOTAL</v>
      </c>
      <c r="D224" s="18" t="str">
        <f>'Master Plan 2025'!D182</f>
        <v/>
      </c>
      <c r="E224" s="18" t="str">
        <f>'Master Plan 2025'!E182</f>
        <v/>
      </c>
      <c r="F224" s="18" t="str">
        <f>'Master Plan 2025'!F182</f>
        <v/>
      </c>
      <c r="G224" s="18" t="str">
        <f>'Master Plan 2025'!G182</f>
        <v/>
      </c>
      <c r="H224" s="135"/>
      <c r="I224" s="135">
        <f>'Master Plan 2025'!I182</f>
        <v>460719.7433</v>
      </c>
      <c r="J224" s="135">
        <f>'Master Plan 2025'!J182</f>
        <v>5626433.04</v>
      </c>
      <c r="K224" s="135" t="str">
        <f>'Master Plan 2025'!K182</f>
        <v/>
      </c>
      <c r="L224" s="135">
        <f>'Master Plan 2025'!L182</f>
        <v>4527.108665</v>
      </c>
      <c r="M224" s="135" t="str">
        <f>'Master Plan 2025'!M182</f>
        <v/>
      </c>
      <c r="N224" s="135" t="str">
        <f>'Master Plan 2025'!N182</f>
        <v/>
      </c>
      <c r="O224" s="135" t="str">
        <f>'Master Plan 2025'!O182</f>
        <v/>
      </c>
      <c r="P224" s="135" t="str">
        <f>'Master Plan 2025'!P182</f>
        <v/>
      </c>
      <c r="Q224" s="135" t="str">
        <f>'Master Plan 2025'!Q182</f>
        <v/>
      </c>
      <c r="R224" s="135" t="str">
        <f>'Master Plan 2025'!R182</f>
        <v/>
      </c>
      <c r="S224" s="135" t="str">
        <f>'Master Plan 2025'!S182</f>
        <v/>
      </c>
      <c r="T224" s="135" t="str">
        <f>'Master Plan 2025'!T182</f>
        <v/>
      </c>
      <c r="U224" s="135" t="str">
        <f>'Master Plan 2025'!U182</f>
        <v/>
      </c>
      <c r="V224" s="135" t="str">
        <f>'Master Plan 2025'!V182</f>
        <v/>
      </c>
      <c r="W224" s="135" t="str">
        <f>'Master Plan 2025'!W182</f>
        <v/>
      </c>
      <c r="X224" s="135" t="str">
        <f>'Master Plan 2025'!X182</f>
        <v/>
      </c>
      <c r="Y224" s="135" t="str">
        <f>'Master Plan 2025'!Y182</f>
        <v/>
      </c>
      <c r="Z224" s="135" t="str">
        <f>'Master Plan 2025'!Z182</f>
        <v/>
      </c>
      <c r="AA224" s="135" t="str">
        <f>'Master Plan 2025'!AA182</f>
        <v/>
      </c>
      <c r="AB224" s="135" t="str">
        <f>'Master Plan 2025'!AB182</f>
        <v/>
      </c>
      <c r="AC224" s="135" t="str">
        <f>'Master Plan 2025'!AC182</f>
        <v/>
      </c>
      <c r="AD224" s="135" t="str">
        <f>'Master Plan 2025'!AD182</f>
        <v/>
      </c>
      <c r="AE224" s="135" t="str">
        <f>'Master Plan 2025'!AE182</f>
        <v/>
      </c>
      <c r="AF224" s="135" t="str">
        <f>'Master Plan 2025'!AF182</f>
        <v/>
      </c>
      <c r="AG224" s="135" t="str">
        <f>'Master Plan 2025'!AG182</f>
        <v/>
      </c>
      <c r="AH224" s="135" t="str">
        <f>'Master Plan 2025'!AH182</f>
        <v/>
      </c>
      <c r="AI224" s="135" t="str">
        <f>'Master Plan 2025'!AI182</f>
        <v/>
      </c>
      <c r="AJ224" s="135" t="str">
        <f>'Master Plan 2025'!AJ182</f>
        <v/>
      </c>
      <c r="AK224" s="135" t="str">
        <f>'Master Plan 2025'!AK182</f>
        <v/>
      </c>
      <c r="AL224" s="135" t="str">
        <f>'Master Plan 2025'!AL182</f>
        <v/>
      </c>
      <c r="AM224" s="135" t="str">
        <f>'Master Plan 2025'!AM182</f>
        <v/>
      </c>
      <c r="AN224" s="135" t="str">
        <f>'Master Plan 2025'!AN182</f>
        <v/>
      </c>
      <c r="AO224" s="135" t="str">
        <f>'Master Plan 2025'!AO182</f>
        <v/>
      </c>
      <c r="AP224" s="135" t="str">
        <f>'Master Plan 2025'!AP182</f>
        <v/>
      </c>
      <c r="AQ224" s="135" t="str">
        <f>'Master Plan 2025'!AQ182</f>
        <v/>
      </c>
      <c r="AR224" s="135" t="str">
        <f>'Master Plan 2025'!AR182</f>
        <v/>
      </c>
      <c r="AS224" s="135" t="str">
        <f>'Master Plan 2025'!AS182</f>
        <v/>
      </c>
      <c r="AT224" s="135" t="str">
        <f>'Master Plan 2025'!AT182</f>
        <v/>
      </c>
      <c r="AU224" s="135" t="str">
        <f>'Master Plan 2025'!AU182</f>
        <v/>
      </c>
      <c r="AV224" s="135" t="str">
        <f>'Master Plan 2025'!AV182</f>
        <v/>
      </c>
      <c r="AW224" s="135" t="str">
        <f>'Master Plan 2025'!AW182</f>
        <v/>
      </c>
      <c r="AX224" s="135" t="str">
        <f>'Master Plan 2025'!AX182</f>
        <v/>
      </c>
      <c r="AY224" s="135" t="str">
        <f>'Master Plan 2025'!AY182</f>
        <v/>
      </c>
    </row>
    <row r="225">
      <c r="A225" s="139"/>
      <c r="B225" s="10"/>
      <c r="C225" s="13" t="s">
        <v>5</v>
      </c>
      <c r="D225" s="13" t="s">
        <v>6</v>
      </c>
      <c r="E225" s="13" t="s">
        <v>291</v>
      </c>
      <c r="F225" s="13" t="s">
        <v>8</v>
      </c>
      <c r="G225" s="13" t="s">
        <v>292</v>
      </c>
      <c r="H225" s="140"/>
      <c r="I225" s="140" t="s">
        <v>1</v>
      </c>
      <c r="J225" s="140" t="s">
        <v>12</v>
      </c>
      <c r="K225" s="140" t="s">
        <v>293</v>
      </c>
      <c r="L225" s="140" t="s">
        <v>3</v>
      </c>
      <c r="M225" s="140" t="s">
        <v>14</v>
      </c>
      <c r="N225" s="140" t="s">
        <v>15</v>
      </c>
      <c r="O225" s="140" t="s">
        <v>294</v>
      </c>
      <c r="P225" s="140" t="s">
        <v>295</v>
      </c>
      <c r="Q225" s="140" t="s">
        <v>296</v>
      </c>
      <c r="R225" s="140" t="s">
        <v>297</v>
      </c>
      <c r="S225" s="140" t="s">
        <v>298</v>
      </c>
      <c r="T225" s="140" t="s">
        <v>299</v>
      </c>
      <c r="U225" s="140" t="s">
        <v>300</v>
      </c>
      <c r="V225" s="140" t="s">
        <v>301</v>
      </c>
      <c r="W225" s="140" t="s">
        <v>302</v>
      </c>
      <c r="X225" s="140" t="s">
        <v>303</v>
      </c>
      <c r="Y225" s="140" t="s">
        <v>304</v>
      </c>
      <c r="Z225" s="140" t="s">
        <v>305</v>
      </c>
      <c r="AA225" s="140" t="s">
        <v>306</v>
      </c>
      <c r="AB225" s="140" t="s">
        <v>307</v>
      </c>
      <c r="AC225" s="140" t="s">
        <v>308</v>
      </c>
      <c r="AD225" s="140" t="s">
        <v>309</v>
      </c>
      <c r="AE225" s="140" t="s">
        <v>310</v>
      </c>
      <c r="AF225" s="140" t="s">
        <v>311</v>
      </c>
      <c r="AG225" s="140" t="s">
        <v>312</v>
      </c>
      <c r="AH225" s="140" t="s">
        <v>313</v>
      </c>
      <c r="AI225" s="140" t="s">
        <v>314</v>
      </c>
      <c r="AJ225" s="140" t="s">
        <v>315</v>
      </c>
      <c r="AK225" s="140" t="s">
        <v>316</v>
      </c>
      <c r="AL225" s="140" t="s">
        <v>317</v>
      </c>
      <c r="AM225" s="140" t="s">
        <v>318</v>
      </c>
      <c r="AN225" s="140" t="s">
        <v>319</v>
      </c>
      <c r="AO225" s="140" t="s">
        <v>320</v>
      </c>
      <c r="AP225" s="140" t="s">
        <v>321</v>
      </c>
      <c r="AQ225" s="140" t="s">
        <v>322</v>
      </c>
      <c r="AR225" s="140" t="s">
        <v>323</v>
      </c>
      <c r="AS225" s="140" t="s">
        <v>324</v>
      </c>
      <c r="AT225" s="140" t="s">
        <v>325</v>
      </c>
      <c r="AU225" s="140" t="s">
        <v>326</v>
      </c>
      <c r="AV225" s="140" t="s">
        <v>327</v>
      </c>
      <c r="AW225" s="140" t="s">
        <v>328</v>
      </c>
      <c r="AX225" s="140" t="s">
        <v>329</v>
      </c>
      <c r="AY225" s="140" t="s">
        <v>330</v>
      </c>
    </row>
    <row r="226">
      <c r="B226" s="16"/>
      <c r="C226" s="18" t="str">
        <f>'Master Plan 2025'!C183</f>
        <v>Global</v>
      </c>
      <c r="D226" s="18" t="str">
        <f>'Master Plan 2025'!D183</f>
        <v>WSJ Subscribers</v>
      </c>
      <c r="E226" s="18" t="str">
        <f>'Master Plan 2025'!E183</f>
        <v>Subscribers</v>
      </c>
      <c r="F226" s="18" t="str">
        <f>'Master Plan 2025'!F183</f>
        <v>Folio</v>
      </c>
      <c r="G226" s="18" t="str">
        <f>'Master Plan 2025'!G183</f>
        <v>WSJ_Global_Subcribers_Display_Folio</v>
      </c>
      <c r="H226" s="135"/>
      <c r="I226" s="135">
        <f>'Master Plan 2025'!I183</f>
        <v>16945.55</v>
      </c>
      <c r="J226" s="135">
        <f>'Master Plan 2025'!J183</f>
        <v>289919.7273</v>
      </c>
      <c r="K226" s="135">
        <f>'Master Plan 2025'!K183</f>
        <v>55</v>
      </c>
      <c r="L226" s="135">
        <f>'Master Plan 2025'!L183</f>
        <v>0</v>
      </c>
      <c r="M226" s="135">
        <f>'Master Plan 2025'!M183</f>
        <v>0.0008</v>
      </c>
      <c r="N226" s="135">
        <f>'Master Plan 2025'!N183</f>
        <v>0.75</v>
      </c>
      <c r="O226" s="135" t="str">
        <f>'Master Plan 2025'!O183</f>
        <v/>
      </c>
      <c r="P226" s="135">
        <f>'Master Plan 2025'!P183</f>
        <v>445.55</v>
      </c>
      <c r="Q226" s="135">
        <f>'Master Plan 2025'!Q183</f>
        <v>500</v>
      </c>
      <c r="R226" s="135">
        <f>'Master Plan 2025'!R184</f>
        <v>1000</v>
      </c>
      <c r="S226" s="135">
        <f>'Master Plan 2025'!S183</f>
        <v>2000</v>
      </c>
      <c r="T226" s="135">
        <f>'Master Plan 2025'!T183</f>
        <v>2000</v>
      </c>
      <c r="U226" s="135">
        <f>'Master Plan 2025'!U183</f>
        <v>1000</v>
      </c>
      <c r="V226" s="135">
        <f>'Master Plan 2025'!V183</f>
        <v>1000</v>
      </c>
      <c r="W226" s="135">
        <f>'Master Plan 2025'!W183</f>
        <v>2000</v>
      </c>
      <c r="X226" s="135">
        <f>'Master Plan 2025'!X183</f>
        <v>2000</v>
      </c>
      <c r="Y226" s="135">
        <f>'Master Plan 2025'!Y183</f>
        <v>2000</v>
      </c>
      <c r="Z226" s="135">
        <f>'Master Plan 2025'!Z183</f>
        <v>2000</v>
      </c>
      <c r="AA226" s="135">
        <f>'Master Plan 2025'!AA183</f>
        <v>2000</v>
      </c>
      <c r="AB226" s="135">
        <f>'Master Plan 2025'!AB183</f>
        <v>8101</v>
      </c>
      <c r="AC226" s="135">
        <f>'Master Plan 2025'!AC183</f>
        <v>9090.909091</v>
      </c>
      <c r="AD226" s="135">
        <f>'Master Plan 2025'!AD184</f>
        <v>18181.81818</v>
      </c>
      <c r="AE226" s="135">
        <f>'Master Plan 2025'!AE183</f>
        <v>18182</v>
      </c>
      <c r="AF226" s="135">
        <f>'Master Plan 2025'!AF183</f>
        <v>36363.63636</v>
      </c>
      <c r="AG226" s="135">
        <f>'Master Plan 2025'!AG183</f>
        <v>18182</v>
      </c>
      <c r="AH226" s="135">
        <f>'Master Plan 2025'!AH183</f>
        <v>18182</v>
      </c>
      <c r="AI226" s="135">
        <f>'Master Plan 2025'!AI183</f>
        <v>36363.63636</v>
      </c>
      <c r="AJ226" s="135">
        <f>'Master Plan 2025'!AJ183</f>
        <v>36363.63636</v>
      </c>
      <c r="AK226" s="135">
        <f>'Master Plan 2025'!AK183</f>
        <v>36363.63636</v>
      </c>
      <c r="AL226" s="135">
        <f>'Master Plan 2025'!AL183</f>
        <v>36363.63636</v>
      </c>
      <c r="AM226" s="135">
        <f>'Master Plan 2025'!AM183</f>
        <v>36363.63636</v>
      </c>
      <c r="AN226" s="135">
        <f>'Master Plan 2025'!AN183</f>
        <v>6.5</v>
      </c>
      <c r="AO226" s="135">
        <f>'Master Plan 2025'!AO183</f>
        <v>0</v>
      </c>
      <c r="AP226" s="135">
        <f>'Master Plan 2025'!AP183</f>
        <v>0</v>
      </c>
      <c r="AQ226" s="135">
        <f>'Master Plan 2025'!AQ183</f>
        <v>15</v>
      </c>
      <c r="AR226" s="135">
        <f>'Master Plan 2025'!AR183</f>
        <v>15</v>
      </c>
      <c r="AS226" s="135">
        <f>'Master Plan 2025'!AS183</f>
        <v>0</v>
      </c>
      <c r="AT226" s="135">
        <f>'Master Plan 2025'!AT183</f>
        <v>0</v>
      </c>
      <c r="AU226" s="135">
        <f>'Master Plan 2025'!AU183</f>
        <v>0</v>
      </c>
      <c r="AV226" s="135">
        <f>'Master Plan 2025'!AV183</f>
        <v>0</v>
      </c>
      <c r="AW226" s="135">
        <f>'Master Plan 2025'!AW183</f>
        <v>0</v>
      </c>
      <c r="AX226" s="135">
        <f>'Master Plan 2025'!AX183</f>
        <v>0</v>
      </c>
      <c r="AY226" s="135">
        <f>'Master Plan 2025'!AY183</f>
        <v>0</v>
      </c>
    </row>
    <row r="227">
      <c r="B227" s="16"/>
      <c r="C227" s="18" t="str">
        <f>'Master Plan 2025'!C184</f>
        <v>Global</v>
      </c>
      <c r="D227" s="18" t="str">
        <f>'Master Plan 2025'!D184</f>
        <v>WSJ Subscribers</v>
      </c>
      <c r="E227" s="18" t="str">
        <f>'Master Plan 2025'!E184</f>
        <v>Subscribers</v>
      </c>
      <c r="F227" s="18" t="str">
        <f>'Master Plan 2025'!F184</f>
        <v>Folio</v>
      </c>
      <c r="G227" s="18" t="str">
        <f>'Master Plan 2025'!G184</f>
        <v>WSJ_GLOBAL_Subscribers_Display_Energy_Flex_FolioStandard</v>
      </c>
      <c r="H227" s="135"/>
      <c r="I227" s="135">
        <f>'Master Plan 2025'!I184</f>
        <v>1000</v>
      </c>
      <c r="J227" s="135">
        <f>'Master Plan 2025'!J184</f>
        <v>0</v>
      </c>
      <c r="K227" s="135">
        <f>'Master Plan 2025'!K184</f>
        <v>0</v>
      </c>
      <c r="L227" s="135">
        <f>'Master Plan 2025'!L184</f>
        <v>0</v>
      </c>
      <c r="M227" s="135">
        <f>'Master Plan 2025'!M184</f>
        <v>0.0008</v>
      </c>
      <c r="N227" s="135">
        <f>'Master Plan 2025'!N184</f>
        <v>0.75</v>
      </c>
      <c r="O227" s="135" t="str">
        <f>'Master Plan 2025'!O184</f>
        <v/>
      </c>
      <c r="P227" s="135">
        <f>'Master Plan 2025'!P184</f>
        <v>0</v>
      </c>
      <c r="Q227" s="135">
        <f>'Master Plan 2025'!Q184</f>
        <v>0</v>
      </c>
      <c r="R227" s="135">
        <f>'Master Plan 2025'!R185</f>
        <v>0</v>
      </c>
      <c r="S227" s="135">
        <f>'Master Plan 2025'!S184</f>
        <v>0</v>
      </c>
      <c r="T227" s="135">
        <f>'Master Plan 2025'!T184</f>
        <v>0</v>
      </c>
      <c r="U227" s="135">
        <f>'Master Plan 2025'!U184</f>
        <v>0</v>
      </c>
      <c r="V227" s="135">
        <f>'Master Plan 2025'!V184</f>
        <v>0</v>
      </c>
      <c r="W227" s="135">
        <f>'Master Plan 2025'!W184</f>
        <v>0</v>
      </c>
      <c r="X227" s="135">
        <f>'Master Plan 2025'!X184</f>
        <v>0</v>
      </c>
      <c r="Y227" s="135">
        <f>'Master Plan 2025'!Y184</f>
        <v>0</v>
      </c>
      <c r="Z227" s="135">
        <f>'Master Plan 2025'!Z184</f>
        <v>0</v>
      </c>
      <c r="AA227" s="135">
        <f>'Master Plan 2025'!AA184</f>
        <v>0</v>
      </c>
      <c r="AB227" s="135">
        <f>'Master Plan 2025'!AB184</f>
        <v>0</v>
      </c>
      <c r="AC227" s="135">
        <f>'Master Plan 2025'!AC184</f>
        <v>0</v>
      </c>
      <c r="AD227" s="135">
        <f>'Master Plan 2025'!AD185</f>
        <v>0</v>
      </c>
      <c r="AE227" s="135">
        <f>'Master Plan 2025'!AE184</f>
        <v>0</v>
      </c>
      <c r="AF227" s="135">
        <f>'Master Plan 2025'!AF184</f>
        <v>0</v>
      </c>
      <c r="AG227" s="135">
        <f>'Master Plan 2025'!AG184</f>
        <v>0</v>
      </c>
      <c r="AH227" s="135">
        <f>'Master Plan 2025'!AH184</f>
        <v>0</v>
      </c>
      <c r="AI227" s="135">
        <f>'Master Plan 2025'!AI184</f>
        <v>0</v>
      </c>
      <c r="AJ227" s="135">
        <f>'Master Plan 2025'!AJ184</f>
        <v>0</v>
      </c>
      <c r="AK227" s="135">
        <f>'Master Plan 2025'!AK184</f>
        <v>0</v>
      </c>
      <c r="AL227" s="135">
        <f>'Master Plan 2025'!AL184</f>
        <v>0</v>
      </c>
      <c r="AM227" s="135">
        <f>'Master Plan 2025'!AM184</f>
        <v>0</v>
      </c>
      <c r="AN227" s="135">
        <f>'Master Plan 2025'!AN184</f>
        <v>0</v>
      </c>
      <c r="AO227" s="135">
        <f>'Master Plan 2025'!AO184</f>
        <v>0</v>
      </c>
      <c r="AP227" s="135">
        <f>'Master Plan 2025'!AP184</f>
        <v>0</v>
      </c>
      <c r="AQ227" s="135">
        <f>'Master Plan 2025'!AQ184</f>
        <v>0</v>
      </c>
      <c r="AR227" s="135">
        <f>'Master Plan 2025'!AR184</f>
        <v>0</v>
      </c>
      <c r="AS227" s="135">
        <f>'Master Plan 2025'!AS184</f>
        <v>0</v>
      </c>
      <c r="AT227" s="135">
        <f>'Master Plan 2025'!AT184</f>
        <v>0</v>
      </c>
      <c r="AU227" s="135">
        <f>'Master Plan 2025'!AU184</f>
        <v>0</v>
      </c>
      <c r="AV227" s="135">
        <f>'Master Plan 2025'!AV184</f>
        <v>0</v>
      </c>
      <c r="AW227" s="135">
        <f>'Master Plan 2025'!AW184</f>
        <v>0</v>
      </c>
      <c r="AX227" s="135">
        <f>'Master Plan 2025'!AX184</f>
        <v>0</v>
      </c>
      <c r="AY227" s="135">
        <f>'Master Plan 2025'!AY184</f>
        <v>0</v>
      </c>
    </row>
    <row r="228">
      <c r="B228" s="16"/>
      <c r="C228" s="18" t="str">
        <f>'Master Plan 2025'!C185</f>
        <v>Global</v>
      </c>
      <c r="D228" s="18" t="str">
        <f>'Master Plan 2025'!D185</f>
        <v>WSJ Subscribers</v>
      </c>
      <c r="E228" s="18" t="str">
        <f>'Master Plan 2025'!E185</f>
        <v>Subscribers</v>
      </c>
      <c r="F228" s="18" t="str">
        <f>'Master Plan 2025'!F185</f>
        <v>970x250</v>
      </c>
      <c r="G228" s="18" t="str">
        <f>'Master Plan 2025'!G185</f>
        <v>WSJ_Global_Subscribers_Display_970x250</v>
      </c>
      <c r="H228" s="135"/>
      <c r="I228" s="135">
        <f>'Master Plan 2025'!I185</f>
        <v>945.55</v>
      </c>
      <c r="J228" s="135">
        <f>'Master Plan 2025'!J185</f>
        <v>0</v>
      </c>
      <c r="K228" s="135">
        <f>'Master Plan 2025'!K185</f>
        <v>0</v>
      </c>
      <c r="L228" s="135">
        <f>'Master Plan 2025'!L185</f>
        <v>0</v>
      </c>
      <c r="M228" s="135">
        <f>'Master Plan 2025'!M185</f>
        <v>0.0008</v>
      </c>
      <c r="N228" s="135">
        <f>'Master Plan 2025'!N185</f>
        <v>0.75</v>
      </c>
      <c r="O228" s="135" t="str">
        <f>'Master Plan 2025'!O185</f>
        <v/>
      </c>
      <c r="P228" s="135">
        <f>'Master Plan 2025'!P185</f>
        <v>445.55</v>
      </c>
      <c r="Q228" s="135">
        <f>'Master Plan 2025'!Q185</f>
        <v>500</v>
      </c>
      <c r="R228" s="135">
        <f>'Master Plan 2025'!R186</f>
        <v>0</v>
      </c>
      <c r="S228" s="135">
        <f>'Master Plan 2025'!S185</f>
        <v>0</v>
      </c>
      <c r="T228" s="135">
        <f>'Master Plan 2025'!T185</f>
        <v>0</v>
      </c>
      <c r="U228" s="135">
        <f>'Master Plan 2025'!U185</f>
        <v>0</v>
      </c>
      <c r="V228" s="135">
        <f>'Master Plan 2025'!V185</f>
        <v>0</v>
      </c>
      <c r="W228" s="135">
        <f>'Master Plan 2025'!W185</f>
        <v>0</v>
      </c>
      <c r="X228" s="135">
        <f>'Master Plan 2025'!X185</f>
        <v>0</v>
      </c>
      <c r="Y228" s="135">
        <f>'Master Plan 2025'!Y185</f>
        <v>0</v>
      </c>
      <c r="Z228" s="135">
        <f>'Master Plan 2025'!Z185</f>
        <v>0</v>
      </c>
      <c r="AA228" s="135">
        <f>'Master Plan 2025'!AA185</f>
        <v>0</v>
      </c>
      <c r="AB228" s="135">
        <f>'Master Plan 2025'!AB185</f>
        <v>8101</v>
      </c>
      <c r="AC228" s="135">
        <f>'Master Plan 2025'!AC185</f>
        <v>9090.909091</v>
      </c>
      <c r="AD228" s="135">
        <f>'Master Plan 2025'!AD186</f>
        <v>0</v>
      </c>
      <c r="AE228" s="135">
        <f>'Master Plan 2025'!AE185</f>
        <v>6060.666667</v>
      </c>
      <c r="AF228" s="135">
        <f>'Master Plan 2025'!AF185</f>
        <v>0</v>
      </c>
      <c r="AG228" s="135">
        <f>'Master Plan 2025'!AG185</f>
        <v>0</v>
      </c>
      <c r="AH228" s="135">
        <f>'Master Plan 2025'!AH185</f>
        <v>0</v>
      </c>
      <c r="AI228" s="135">
        <f>'Master Plan 2025'!AI185</f>
        <v>0</v>
      </c>
      <c r="AJ228" s="135">
        <f>'Master Plan 2025'!AJ185</f>
        <v>0</v>
      </c>
      <c r="AK228" s="135">
        <f>'Master Plan 2025'!AK185</f>
        <v>0</v>
      </c>
      <c r="AL228" s="135">
        <f>'Master Plan 2025'!AL185</f>
        <v>0</v>
      </c>
      <c r="AM228" s="135">
        <f>'Master Plan 2025'!AM185</f>
        <v>0</v>
      </c>
      <c r="AN228" s="135">
        <f>'Master Plan 2025'!AN185</f>
        <v>6.5</v>
      </c>
      <c r="AO228" s="135">
        <f>'Master Plan 2025'!AO185</f>
        <v>0</v>
      </c>
      <c r="AP228" s="135">
        <f>'Master Plan 2025'!AP185</f>
        <v>0</v>
      </c>
      <c r="AQ228" s="135">
        <f>'Master Plan 2025'!AQ185</f>
        <v>5</v>
      </c>
      <c r="AR228" s="135">
        <f>'Master Plan 2025'!AR185</f>
        <v>5</v>
      </c>
      <c r="AS228" s="135">
        <f>'Master Plan 2025'!AS185</f>
        <v>0</v>
      </c>
      <c r="AT228" s="135">
        <f>'Master Plan 2025'!AT185</f>
        <v>0</v>
      </c>
      <c r="AU228" s="135">
        <f>'Master Plan 2025'!AU185</f>
        <v>0</v>
      </c>
      <c r="AV228" s="135">
        <f>'Master Plan 2025'!AV185</f>
        <v>0</v>
      </c>
      <c r="AW228" s="135">
        <f>'Master Plan 2025'!AW185</f>
        <v>0</v>
      </c>
      <c r="AX228" s="135">
        <f>'Master Plan 2025'!AX185</f>
        <v>0</v>
      </c>
      <c r="AY228" s="135">
        <f>'Master Plan 2025'!AY185</f>
        <v>0</v>
      </c>
    </row>
    <row r="229">
      <c r="B229" s="16"/>
      <c r="C229" s="18" t="str">
        <f>'Master Plan 2025'!C186</f>
        <v>Global</v>
      </c>
      <c r="D229" s="18" t="str">
        <f>'Master Plan 2025'!D186</f>
        <v>WSJ Subscribers</v>
      </c>
      <c r="E229" s="18" t="str">
        <f>'Master Plan 2025'!E186</f>
        <v>Subscribers</v>
      </c>
      <c r="F229" s="18" t="str">
        <f>'Master Plan 2025'!F186</f>
        <v>300x600</v>
      </c>
      <c r="G229" s="18" t="str">
        <f>'Master Plan 2025'!G186</f>
        <v>WSJ_Global_Subscribers_Display_300x600</v>
      </c>
      <c r="H229" s="135"/>
      <c r="I229" s="135">
        <f>'Master Plan 2025'!I186</f>
        <v>945.55</v>
      </c>
      <c r="J229" s="135">
        <f>'Master Plan 2025'!J186</f>
        <v>0</v>
      </c>
      <c r="K229" s="135">
        <f>'Master Plan 2025'!K186</f>
        <v>0</v>
      </c>
      <c r="L229" s="135">
        <f>'Master Plan 2025'!L186</f>
        <v>0</v>
      </c>
      <c r="M229" s="135">
        <f>'Master Plan 2025'!M186</f>
        <v>0.0008</v>
      </c>
      <c r="N229" s="135">
        <f>'Master Plan 2025'!N186</f>
        <v>0.75</v>
      </c>
      <c r="O229" s="135" t="str">
        <f>'Master Plan 2025'!O186</f>
        <v/>
      </c>
      <c r="P229" s="135">
        <f>'Master Plan 2025'!P186</f>
        <v>445.55</v>
      </c>
      <c r="Q229" s="135">
        <f>'Master Plan 2025'!Q186</f>
        <v>500</v>
      </c>
      <c r="R229" s="135">
        <f>'Master Plan 2025'!R187</f>
        <v>1000</v>
      </c>
      <c r="S229" s="135">
        <f>'Master Plan 2025'!S186</f>
        <v>0</v>
      </c>
      <c r="T229" s="135">
        <f>'Master Plan 2025'!T186</f>
        <v>0</v>
      </c>
      <c r="U229" s="135">
        <f>'Master Plan 2025'!U186</f>
        <v>0</v>
      </c>
      <c r="V229" s="135">
        <f>'Master Plan 2025'!V186</f>
        <v>0</v>
      </c>
      <c r="W229" s="135">
        <f>'Master Plan 2025'!W186</f>
        <v>0</v>
      </c>
      <c r="X229" s="135">
        <f>'Master Plan 2025'!X186</f>
        <v>0</v>
      </c>
      <c r="Y229" s="135">
        <f>'Master Plan 2025'!Y186</f>
        <v>0</v>
      </c>
      <c r="Z229" s="135">
        <f>'Master Plan 2025'!Z186</f>
        <v>0</v>
      </c>
      <c r="AA229" s="135">
        <f>'Master Plan 2025'!AA186</f>
        <v>0</v>
      </c>
      <c r="AB229" s="135">
        <f>'Master Plan 2025'!AB186</f>
        <v>8101</v>
      </c>
      <c r="AC229" s="135">
        <f>'Master Plan 2025'!AC186</f>
        <v>9090.909091</v>
      </c>
      <c r="AD229" s="135">
        <f>'Master Plan 2025'!AD187</f>
        <v>18181.81818</v>
      </c>
      <c r="AE229" s="135">
        <f>'Master Plan 2025'!AE186</f>
        <v>6060.666667</v>
      </c>
      <c r="AF229" s="135">
        <f>'Master Plan 2025'!AF186</f>
        <v>0</v>
      </c>
      <c r="AG229" s="135">
        <f>'Master Plan 2025'!AG186</f>
        <v>0</v>
      </c>
      <c r="AH229" s="135">
        <f>'Master Plan 2025'!AH186</f>
        <v>0</v>
      </c>
      <c r="AI229" s="135">
        <f>'Master Plan 2025'!AI186</f>
        <v>0</v>
      </c>
      <c r="AJ229" s="135">
        <f>'Master Plan 2025'!AJ186</f>
        <v>0</v>
      </c>
      <c r="AK229" s="135">
        <f>'Master Plan 2025'!AK186</f>
        <v>0</v>
      </c>
      <c r="AL229" s="135">
        <f>'Master Plan 2025'!AL186</f>
        <v>0</v>
      </c>
      <c r="AM229" s="135">
        <f>'Master Plan 2025'!AM186</f>
        <v>0</v>
      </c>
      <c r="AN229" s="135">
        <f>'Master Plan 2025'!AN186</f>
        <v>6.5</v>
      </c>
      <c r="AO229" s="135">
        <f>'Master Plan 2025'!AO186</f>
        <v>0</v>
      </c>
      <c r="AP229" s="135">
        <f>'Master Plan 2025'!AP186</f>
        <v>0</v>
      </c>
      <c r="AQ229" s="135">
        <f>'Master Plan 2025'!AQ186</f>
        <v>5</v>
      </c>
      <c r="AR229" s="135">
        <f>'Master Plan 2025'!AR186</f>
        <v>5</v>
      </c>
      <c r="AS229" s="135">
        <f>'Master Plan 2025'!AS186</f>
        <v>0</v>
      </c>
      <c r="AT229" s="135">
        <f>'Master Plan 2025'!AT186</f>
        <v>0</v>
      </c>
      <c r="AU229" s="135">
        <f>'Master Plan 2025'!AU186</f>
        <v>0</v>
      </c>
      <c r="AV229" s="135">
        <f>'Master Plan 2025'!AV186</f>
        <v>0</v>
      </c>
      <c r="AW229" s="135">
        <f>'Master Plan 2025'!AW186</f>
        <v>0</v>
      </c>
      <c r="AX229" s="135">
        <f>'Master Plan 2025'!AX186</f>
        <v>0</v>
      </c>
      <c r="AY229" s="135">
        <f>'Master Plan 2025'!AY186</f>
        <v>0</v>
      </c>
    </row>
    <row r="230">
      <c r="B230" s="16"/>
      <c r="C230" s="18" t="str">
        <f>'Master Plan 2025'!C187</f>
        <v>Global</v>
      </c>
      <c r="D230" s="18" t="str">
        <f>'Master Plan 2025'!D187</f>
        <v>WSJ Subscribers</v>
      </c>
      <c r="E230" s="18" t="str">
        <f>'Master Plan 2025'!E187</f>
        <v>Subscribers</v>
      </c>
      <c r="F230" s="18" t="str">
        <f>'Master Plan 2025'!F187</f>
        <v>300x250</v>
      </c>
      <c r="G230" s="18" t="str">
        <f>'Master Plan 2025'!G187</f>
        <v>WSJ_Global_Subscribers_Display_300x250</v>
      </c>
      <c r="H230" s="135"/>
      <c r="I230" s="135">
        <f>'Master Plan 2025'!I187</f>
        <v>1945.55</v>
      </c>
      <c r="J230" s="135">
        <f>'Master Plan 2025'!J187</f>
        <v>0</v>
      </c>
      <c r="K230" s="135">
        <f>'Master Plan 2025'!K187</f>
        <v>0</v>
      </c>
      <c r="L230" s="135">
        <f>'Master Plan 2025'!L187</f>
        <v>0</v>
      </c>
      <c r="M230" s="135">
        <f>'Master Plan 2025'!M187</f>
        <v>0.0008</v>
      </c>
      <c r="N230" s="135">
        <f>'Master Plan 2025'!N187</f>
        <v>0.75</v>
      </c>
      <c r="O230" s="135" t="str">
        <f>'Master Plan 2025'!O187</f>
        <v/>
      </c>
      <c r="P230" s="135">
        <f>'Master Plan 2025'!P187</f>
        <v>445.55</v>
      </c>
      <c r="Q230" s="135">
        <f>'Master Plan 2025'!Q187</f>
        <v>500</v>
      </c>
      <c r="R230" s="135">
        <f>'Master Plan 2025'!R188</f>
        <v>0</v>
      </c>
      <c r="S230" s="135">
        <f>'Master Plan 2025'!S187</f>
        <v>0</v>
      </c>
      <c r="T230" s="135">
        <f>'Master Plan 2025'!T187</f>
        <v>0</v>
      </c>
      <c r="U230" s="135">
        <f>'Master Plan 2025'!U187</f>
        <v>0</v>
      </c>
      <c r="V230" s="135">
        <f>'Master Plan 2025'!V187</f>
        <v>0</v>
      </c>
      <c r="W230" s="135">
        <f>'Master Plan 2025'!W187</f>
        <v>0</v>
      </c>
      <c r="X230" s="135">
        <f>'Master Plan 2025'!X187</f>
        <v>0</v>
      </c>
      <c r="Y230" s="135">
        <f>'Master Plan 2025'!Y187</f>
        <v>0</v>
      </c>
      <c r="Z230" s="135">
        <f>'Master Plan 2025'!Z187</f>
        <v>0</v>
      </c>
      <c r="AA230" s="135">
        <f>'Master Plan 2025'!AA187</f>
        <v>0</v>
      </c>
      <c r="AB230" s="135">
        <f>'Master Plan 2025'!AB187</f>
        <v>8101</v>
      </c>
      <c r="AC230" s="135">
        <f>'Master Plan 2025'!AC187</f>
        <v>9090.909091</v>
      </c>
      <c r="AD230" s="135">
        <f>'Master Plan 2025'!AD188</f>
        <v>0</v>
      </c>
      <c r="AE230" s="135">
        <f>'Master Plan 2025'!AE187</f>
        <v>6060.666667</v>
      </c>
      <c r="AF230" s="135">
        <f>'Master Plan 2025'!AF187</f>
        <v>0</v>
      </c>
      <c r="AG230" s="135">
        <f>'Master Plan 2025'!AG187</f>
        <v>0</v>
      </c>
      <c r="AH230" s="135">
        <f>'Master Plan 2025'!AH187</f>
        <v>0</v>
      </c>
      <c r="AI230" s="135">
        <f>'Master Plan 2025'!AI187</f>
        <v>0</v>
      </c>
      <c r="AJ230" s="135">
        <f>'Master Plan 2025'!AJ187</f>
        <v>0</v>
      </c>
      <c r="AK230" s="135">
        <f>'Master Plan 2025'!AK187</f>
        <v>0</v>
      </c>
      <c r="AL230" s="135">
        <f>'Master Plan 2025'!AL187</f>
        <v>0</v>
      </c>
      <c r="AM230" s="135">
        <f>'Master Plan 2025'!AM187</f>
        <v>0</v>
      </c>
      <c r="AN230" s="135">
        <f>'Master Plan 2025'!AN187</f>
        <v>6.5</v>
      </c>
      <c r="AO230" s="135">
        <f>'Master Plan 2025'!AO187</f>
        <v>0</v>
      </c>
      <c r="AP230" s="135">
        <f>'Master Plan 2025'!AP187</f>
        <v>0</v>
      </c>
      <c r="AQ230" s="135">
        <f>'Master Plan 2025'!AQ187</f>
        <v>5</v>
      </c>
      <c r="AR230" s="135">
        <f>'Master Plan 2025'!AR187</f>
        <v>5</v>
      </c>
      <c r="AS230" s="135">
        <f>'Master Plan 2025'!AS187</f>
        <v>0</v>
      </c>
      <c r="AT230" s="135">
        <f>'Master Plan 2025'!AT187</f>
        <v>0</v>
      </c>
      <c r="AU230" s="135">
        <f>'Master Plan 2025'!AU187</f>
        <v>0</v>
      </c>
      <c r="AV230" s="135">
        <f>'Master Plan 2025'!AV187</f>
        <v>0</v>
      </c>
      <c r="AW230" s="135">
        <f>'Master Plan 2025'!AW187</f>
        <v>0</v>
      </c>
      <c r="AX230" s="135">
        <f>'Master Plan 2025'!AX187</f>
        <v>0</v>
      </c>
      <c r="AY230" s="135">
        <f>'Master Plan 2025'!AY187</f>
        <v>0</v>
      </c>
    </row>
    <row r="231">
      <c r="B231" s="16"/>
      <c r="C231" s="18" t="str">
        <f>'Master Plan 2025'!C188</f>
        <v>Global</v>
      </c>
      <c r="D231" s="18" t="str">
        <f>'Master Plan 2025'!D188</f>
        <v>Fortune 500 AND C0Suite/SBDM</v>
      </c>
      <c r="E231" s="18" t="str">
        <f>'Master Plan 2025'!E188</f>
        <v>Audience</v>
      </c>
      <c r="F231" s="18" t="str">
        <f>'Master Plan 2025'!F188</f>
        <v>Folio</v>
      </c>
      <c r="G231" s="18" t="str">
        <f>'Master Plan 2025'!G188</f>
        <v>WSJ_Global_CustomABM+Contextual_Display_Folio</v>
      </c>
      <c r="H231" s="135"/>
      <c r="I231" s="135">
        <f>'Master Plan 2025'!I188</f>
        <v>304.45</v>
      </c>
      <c r="J231" s="135">
        <f>'Master Plan 2025'!J188</f>
        <v>15977</v>
      </c>
      <c r="K231" s="135">
        <f>'Master Plan 2025'!K188</f>
        <v>66</v>
      </c>
      <c r="L231" s="135">
        <f>'Master Plan 2025'!L188</f>
        <v>0</v>
      </c>
      <c r="M231" s="135">
        <f>'Master Plan 2025'!M188</f>
        <v>0.0008</v>
      </c>
      <c r="N231" s="135">
        <f>'Master Plan 2025'!N188</f>
        <v>0.75</v>
      </c>
      <c r="O231" s="135" t="str">
        <f>'Master Plan 2025'!O188</f>
        <v/>
      </c>
      <c r="P231" s="135">
        <f>'Master Plan 2025'!P188</f>
        <v>54.45</v>
      </c>
      <c r="Q231" s="135">
        <f>'Master Plan 2025'!Q188</f>
        <v>0</v>
      </c>
      <c r="R231" s="135">
        <f>'Master Plan 2025'!R189</f>
        <v>0</v>
      </c>
      <c r="S231" s="135">
        <f>'Master Plan 2025'!S188</f>
        <v>0</v>
      </c>
      <c r="T231" s="135">
        <f>'Master Plan 2025'!T188</f>
        <v>0</v>
      </c>
      <c r="U231" s="135">
        <f>'Master Plan 2025'!U188</f>
        <v>0</v>
      </c>
      <c r="V231" s="135">
        <f>'Master Plan 2025'!V188</f>
        <v>250</v>
      </c>
      <c r="W231" s="135">
        <f>'Master Plan 2025'!W188</f>
        <v>0</v>
      </c>
      <c r="X231" s="135">
        <f>'Master Plan 2025'!X188</f>
        <v>0</v>
      </c>
      <c r="Y231" s="135">
        <f>'Master Plan 2025'!Y188</f>
        <v>0</v>
      </c>
      <c r="Z231" s="135">
        <f>'Master Plan 2025'!Z188</f>
        <v>0</v>
      </c>
      <c r="AA231" s="135">
        <f>'Master Plan 2025'!AA188</f>
        <v>0</v>
      </c>
      <c r="AB231" s="135">
        <f>'Master Plan 2025'!AB188</f>
        <v>825</v>
      </c>
      <c r="AC231" s="135">
        <f>'Master Plan 2025'!AC188</f>
        <v>0</v>
      </c>
      <c r="AD231" s="135">
        <f>'Master Plan 2025'!AD189</f>
        <v>0</v>
      </c>
      <c r="AE231" s="135">
        <f>'Master Plan 2025'!AE188</f>
        <v>0</v>
      </c>
      <c r="AF231" s="135">
        <f>'Master Plan 2025'!AF188</f>
        <v>0</v>
      </c>
      <c r="AG231" s="135">
        <f>'Master Plan 2025'!AG188</f>
        <v>15152</v>
      </c>
      <c r="AH231" s="135">
        <f>'Master Plan 2025'!AH188</f>
        <v>0</v>
      </c>
      <c r="AI231" s="135">
        <f>'Master Plan 2025'!AI188</f>
        <v>0</v>
      </c>
      <c r="AJ231" s="135">
        <f>'Master Plan 2025'!AJ188</f>
        <v>0</v>
      </c>
      <c r="AK231" s="135">
        <f>'Master Plan 2025'!AK188</f>
        <v>0</v>
      </c>
      <c r="AL231" s="135">
        <f>'Master Plan 2025'!AL188</f>
        <v>0</v>
      </c>
      <c r="AM231" s="135">
        <f>'Master Plan 2025'!AM188</f>
        <v>0</v>
      </c>
      <c r="AN231" s="135">
        <f>'Master Plan 2025'!AN188</f>
        <v>0</v>
      </c>
      <c r="AO231" s="135">
        <f>'Master Plan 2025'!AO188</f>
        <v>0</v>
      </c>
      <c r="AP231" s="135">
        <f>'Master Plan 2025'!AP188</f>
        <v>0</v>
      </c>
      <c r="AQ231" s="135">
        <f>'Master Plan 2025'!AQ188</f>
        <v>0</v>
      </c>
      <c r="AR231" s="135">
        <f>'Master Plan 2025'!AR188</f>
        <v>0</v>
      </c>
      <c r="AS231" s="135">
        <f>'Master Plan 2025'!AS188</f>
        <v>0</v>
      </c>
      <c r="AT231" s="135">
        <f>'Master Plan 2025'!AT188</f>
        <v>0</v>
      </c>
      <c r="AU231" s="135">
        <f>'Master Plan 2025'!AU188</f>
        <v>0</v>
      </c>
      <c r="AV231" s="135">
        <f>'Master Plan 2025'!AV188</f>
        <v>0</v>
      </c>
      <c r="AW231" s="135">
        <f>'Master Plan 2025'!AW188</f>
        <v>0</v>
      </c>
      <c r="AX231" s="135">
        <f>'Master Plan 2025'!AX188</f>
        <v>0</v>
      </c>
      <c r="AY231" s="135">
        <f>'Master Plan 2025'!AY188</f>
        <v>0</v>
      </c>
    </row>
    <row r="232">
      <c r="B232" s="16"/>
      <c r="C232" s="18" t="str">
        <f>'Master Plan 2025'!C189</f>
        <v>Global</v>
      </c>
      <c r="D232" s="18" t="str">
        <f>'Master Plan 2025'!D189</f>
        <v>Fortune 500 AND C0Suite/SBDM</v>
      </c>
      <c r="E232" s="18" t="str">
        <f>'Master Plan 2025'!E189</f>
        <v>Audience</v>
      </c>
      <c r="F232" s="18" t="str">
        <f>'Master Plan 2025'!F189</f>
        <v>970x250</v>
      </c>
      <c r="G232" s="18" t="str">
        <f>'Master Plan 2025'!G189</f>
        <v>WSJ_Global_CustomABM+Contextual_Display_970x250</v>
      </c>
      <c r="H232" s="135"/>
      <c r="I232" s="135">
        <f>'Master Plan 2025'!I189</f>
        <v>304.45</v>
      </c>
      <c r="J232" s="135">
        <f>'Master Plan 2025'!J189</f>
        <v>0</v>
      </c>
      <c r="K232" s="135">
        <f>'Master Plan 2025'!K189</f>
        <v>0</v>
      </c>
      <c r="L232" s="135">
        <f>'Master Plan 2025'!L189</f>
        <v>0</v>
      </c>
      <c r="M232" s="135">
        <f>'Master Plan 2025'!M189</f>
        <v>0.0008</v>
      </c>
      <c r="N232" s="135">
        <f>'Master Plan 2025'!N189</f>
        <v>0.75</v>
      </c>
      <c r="O232" s="135" t="str">
        <f>'Master Plan 2025'!O189</f>
        <v/>
      </c>
      <c r="P232" s="135">
        <f>'Master Plan 2025'!P189</f>
        <v>54.45</v>
      </c>
      <c r="Q232" s="135">
        <f>'Master Plan 2025'!Q189</f>
        <v>0</v>
      </c>
      <c r="R232" s="135">
        <f>'Master Plan 2025'!R190</f>
        <v>0</v>
      </c>
      <c r="S232" s="135">
        <f>'Master Plan 2025'!S189</f>
        <v>0</v>
      </c>
      <c r="T232" s="135">
        <f>'Master Plan 2025'!T189</f>
        <v>0</v>
      </c>
      <c r="U232" s="135">
        <f>'Master Plan 2025'!U189</f>
        <v>0</v>
      </c>
      <c r="V232" s="135">
        <f>'Master Plan 2025'!V189</f>
        <v>250</v>
      </c>
      <c r="W232" s="135">
        <f>'Master Plan 2025'!W189</f>
        <v>0</v>
      </c>
      <c r="X232" s="135">
        <f>'Master Plan 2025'!X189</f>
        <v>0</v>
      </c>
      <c r="Y232" s="135">
        <f>'Master Plan 2025'!Y189</f>
        <v>0</v>
      </c>
      <c r="Z232" s="135">
        <f>'Master Plan 2025'!Z189</f>
        <v>0</v>
      </c>
      <c r="AA232" s="135">
        <f>'Master Plan 2025'!AA189</f>
        <v>0</v>
      </c>
      <c r="AB232" s="135">
        <f>'Master Plan 2025'!AB189</f>
        <v>825</v>
      </c>
      <c r="AC232" s="135">
        <f>'Master Plan 2025'!AC189</f>
        <v>0</v>
      </c>
      <c r="AD232" s="135">
        <f>'Master Plan 2025'!AD190</f>
        <v>0</v>
      </c>
      <c r="AE232" s="135">
        <f>'Master Plan 2025'!AE189</f>
        <v>0</v>
      </c>
      <c r="AF232" s="135">
        <f>'Master Plan 2025'!AF189</f>
        <v>0</v>
      </c>
      <c r="AG232" s="135">
        <f>'Master Plan 2025'!AG189</f>
        <v>0</v>
      </c>
      <c r="AH232" s="135">
        <f>'Master Plan 2025'!AH189</f>
        <v>0</v>
      </c>
      <c r="AI232" s="135">
        <f>'Master Plan 2025'!AI189</f>
        <v>0</v>
      </c>
      <c r="AJ232" s="135">
        <f>'Master Plan 2025'!AJ189</f>
        <v>0</v>
      </c>
      <c r="AK232" s="135">
        <f>'Master Plan 2025'!AK189</f>
        <v>0</v>
      </c>
      <c r="AL232" s="135">
        <f>'Master Plan 2025'!AL189</f>
        <v>0</v>
      </c>
      <c r="AM232" s="135">
        <f>'Master Plan 2025'!AM189</f>
        <v>0</v>
      </c>
      <c r="AN232" s="135">
        <f>'Master Plan 2025'!AN189</f>
        <v>0</v>
      </c>
      <c r="AO232" s="135">
        <f>'Master Plan 2025'!AO189</f>
        <v>0</v>
      </c>
      <c r="AP232" s="135">
        <f>'Master Plan 2025'!AP189</f>
        <v>0</v>
      </c>
      <c r="AQ232" s="135">
        <f>'Master Plan 2025'!AQ189</f>
        <v>0</v>
      </c>
      <c r="AR232" s="135">
        <f>'Master Plan 2025'!AR189</f>
        <v>0</v>
      </c>
      <c r="AS232" s="135">
        <f>'Master Plan 2025'!AS189</f>
        <v>0</v>
      </c>
      <c r="AT232" s="135">
        <f>'Master Plan 2025'!AT189</f>
        <v>0</v>
      </c>
      <c r="AU232" s="135">
        <f>'Master Plan 2025'!AU189</f>
        <v>0</v>
      </c>
      <c r="AV232" s="135">
        <f>'Master Plan 2025'!AV189</f>
        <v>0</v>
      </c>
      <c r="AW232" s="135">
        <f>'Master Plan 2025'!AW189</f>
        <v>0</v>
      </c>
      <c r="AX232" s="135">
        <f>'Master Plan 2025'!AX189</f>
        <v>0</v>
      </c>
      <c r="AY232" s="135">
        <f>'Master Plan 2025'!AY189</f>
        <v>0</v>
      </c>
    </row>
    <row r="233">
      <c r="B233" s="16"/>
      <c r="C233" s="18" t="str">
        <f>'Master Plan 2025'!C190</f>
        <v>Global</v>
      </c>
      <c r="D233" s="18" t="str">
        <f>'Master Plan 2025'!D190</f>
        <v>Fortune 500 AND C0Suite/SBDM</v>
      </c>
      <c r="E233" s="18" t="str">
        <f>'Master Plan 2025'!E190</f>
        <v>Audience</v>
      </c>
      <c r="F233" s="18" t="str">
        <f>'Master Plan 2025'!F190</f>
        <v>300x600</v>
      </c>
      <c r="G233" s="18" t="str">
        <f>'Master Plan 2025'!G190</f>
        <v>WSJ_Global_CustomABM+Contextual_Display_300x600</v>
      </c>
      <c r="H233" s="135"/>
      <c r="I233" s="135">
        <f>'Master Plan 2025'!I190</f>
        <v>304.45</v>
      </c>
      <c r="J233" s="135">
        <f>'Master Plan 2025'!J190</f>
        <v>0</v>
      </c>
      <c r="K233" s="135">
        <f>'Master Plan 2025'!K190</f>
        <v>0</v>
      </c>
      <c r="L233" s="135">
        <f>'Master Plan 2025'!L190</f>
        <v>0</v>
      </c>
      <c r="M233" s="135">
        <f>'Master Plan 2025'!M190</f>
        <v>0.0008</v>
      </c>
      <c r="N233" s="135">
        <f>'Master Plan 2025'!N190</f>
        <v>0.75</v>
      </c>
      <c r="O233" s="135" t="str">
        <f>'Master Plan 2025'!O190</f>
        <v/>
      </c>
      <c r="P233" s="135">
        <f>'Master Plan 2025'!P190</f>
        <v>54.45</v>
      </c>
      <c r="Q233" s="135">
        <f>'Master Plan 2025'!Q190</f>
        <v>0</v>
      </c>
      <c r="R233" s="135">
        <f>'Master Plan 2025'!R191</f>
        <v>0</v>
      </c>
      <c r="S233" s="135">
        <f>'Master Plan 2025'!S190</f>
        <v>0</v>
      </c>
      <c r="T233" s="135">
        <f>'Master Plan 2025'!T190</f>
        <v>0</v>
      </c>
      <c r="U233" s="135">
        <f>'Master Plan 2025'!U190</f>
        <v>0</v>
      </c>
      <c r="V233" s="135">
        <f>'Master Plan 2025'!V190</f>
        <v>250</v>
      </c>
      <c r="W233" s="135">
        <f>'Master Plan 2025'!W190</f>
        <v>0</v>
      </c>
      <c r="X233" s="135">
        <f>'Master Plan 2025'!X190</f>
        <v>0</v>
      </c>
      <c r="Y233" s="135">
        <f>'Master Plan 2025'!Y190</f>
        <v>0</v>
      </c>
      <c r="Z233" s="135">
        <f>'Master Plan 2025'!Z190</f>
        <v>0</v>
      </c>
      <c r="AA233" s="135">
        <f>'Master Plan 2025'!AA190</f>
        <v>0</v>
      </c>
      <c r="AB233" s="135">
        <f>'Master Plan 2025'!AB190</f>
        <v>825</v>
      </c>
      <c r="AC233" s="135">
        <f>'Master Plan 2025'!AC190</f>
        <v>0</v>
      </c>
      <c r="AD233" s="135">
        <f>'Master Plan 2025'!AD191</f>
        <v>0</v>
      </c>
      <c r="AE233" s="135">
        <f>'Master Plan 2025'!AE190</f>
        <v>0</v>
      </c>
      <c r="AF233" s="135">
        <f>'Master Plan 2025'!AF190</f>
        <v>0</v>
      </c>
      <c r="AG233" s="135">
        <f>'Master Plan 2025'!AG190</f>
        <v>0</v>
      </c>
      <c r="AH233" s="135">
        <f>'Master Plan 2025'!AH190</f>
        <v>0</v>
      </c>
      <c r="AI233" s="135">
        <f>'Master Plan 2025'!AI190</f>
        <v>0</v>
      </c>
      <c r="AJ233" s="135">
        <f>'Master Plan 2025'!AJ190</f>
        <v>0</v>
      </c>
      <c r="AK233" s="135">
        <f>'Master Plan 2025'!AK190</f>
        <v>0</v>
      </c>
      <c r="AL233" s="135">
        <f>'Master Plan 2025'!AL190</f>
        <v>0</v>
      </c>
      <c r="AM233" s="135">
        <f>'Master Plan 2025'!AM190</f>
        <v>0</v>
      </c>
      <c r="AN233" s="135">
        <f>'Master Plan 2025'!AN190</f>
        <v>0</v>
      </c>
      <c r="AO233" s="135">
        <f>'Master Plan 2025'!AO190</f>
        <v>0</v>
      </c>
      <c r="AP233" s="135">
        <f>'Master Plan 2025'!AP190</f>
        <v>0</v>
      </c>
      <c r="AQ233" s="135">
        <f>'Master Plan 2025'!AQ190</f>
        <v>0</v>
      </c>
      <c r="AR233" s="135">
        <f>'Master Plan 2025'!AR190</f>
        <v>0</v>
      </c>
      <c r="AS233" s="135">
        <f>'Master Plan 2025'!AS190</f>
        <v>0</v>
      </c>
      <c r="AT233" s="135">
        <f>'Master Plan 2025'!AT190</f>
        <v>0</v>
      </c>
      <c r="AU233" s="135">
        <f>'Master Plan 2025'!AU190</f>
        <v>0</v>
      </c>
      <c r="AV233" s="135">
        <f>'Master Plan 2025'!AV190</f>
        <v>0</v>
      </c>
      <c r="AW233" s="135">
        <f>'Master Plan 2025'!AW190</f>
        <v>0</v>
      </c>
      <c r="AX233" s="135">
        <f>'Master Plan 2025'!AX190</f>
        <v>0</v>
      </c>
      <c r="AY233" s="135">
        <f>'Master Plan 2025'!AY190</f>
        <v>0</v>
      </c>
    </row>
    <row r="234">
      <c r="B234" s="16"/>
      <c r="C234" s="18" t="str">
        <f>'Master Plan 2025'!C191</f>
        <v>Global</v>
      </c>
      <c r="D234" s="18" t="str">
        <f>'Master Plan 2025'!D191</f>
        <v>Fortune 500 AND C0Suite/SBDM</v>
      </c>
      <c r="E234" s="18" t="str">
        <f>'Master Plan 2025'!E191</f>
        <v>Audience</v>
      </c>
      <c r="F234" s="18" t="str">
        <f>'Master Plan 2025'!F191</f>
        <v>300x250</v>
      </c>
      <c r="G234" s="18" t="str">
        <f>'Master Plan 2025'!G191</f>
        <v>WSJ_Global_CustomABM+Contextual_Display_300x250</v>
      </c>
      <c r="H234" s="135"/>
      <c r="I234" s="135">
        <f>'Master Plan 2025'!I191</f>
        <v>304.45</v>
      </c>
      <c r="J234" s="135">
        <f>'Master Plan 2025'!J191</f>
        <v>0</v>
      </c>
      <c r="K234" s="135">
        <f>'Master Plan 2025'!K191</f>
        <v>0</v>
      </c>
      <c r="L234" s="135">
        <f>'Master Plan 2025'!L191</f>
        <v>0</v>
      </c>
      <c r="M234" s="135">
        <f>'Master Plan 2025'!M191</f>
        <v>0.0008</v>
      </c>
      <c r="N234" s="135">
        <f>'Master Plan 2025'!N191</f>
        <v>0.75</v>
      </c>
      <c r="O234" s="135" t="str">
        <f>'Master Plan 2025'!O191</f>
        <v/>
      </c>
      <c r="P234" s="135">
        <f>'Master Plan 2025'!P191</f>
        <v>54.45</v>
      </c>
      <c r="Q234" s="135">
        <f>'Master Plan 2025'!Q191</f>
        <v>0</v>
      </c>
      <c r="R234" s="135">
        <f>'Master Plan 2025'!R192</f>
        <v>0</v>
      </c>
      <c r="S234" s="135">
        <f>'Master Plan 2025'!S191</f>
        <v>0</v>
      </c>
      <c r="T234" s="135">
        <f>'Master Plan 2025'!T191</f>
        <v>0</v>
      </c>
      <c r="U234" s="135">
        <f>'Master Plan 2025'!U191</f>
        <v>0</v>
      </c>
      <c r="V234" s="135">
        <f>'Master Plan 2025'!V191</f>
        <v>250</v>
      </c>
      <c r="W234" s="135">
        <f>'Master Plan 2025'!W191</f>
        <v>0</v>
      </c>
      <c r="X234" s="135">
        <f>'Master Plan 2025'!X191</f>
        <v>0</v>
      </c>
      <c r="Y234" s="135">
        <f>'Master Plan 2025'!Y191</f>
        <v>0</v>
      </c>
      <c r="Z234" s="135">
        <f>'Master Plan 2025'!Z191</f>
        <v>0</v>
      </c>
      <c r="AA234" s="135">
        <f>'Master Plan 2025'!AA191</f>
        <v>0</v>
      </c>
      <c r="AB234" s="135">
        <f>'Master Plan 2025'!AB191</f>
        <v>825</v>
      </c>
      <c r="AC234" s="135">
        <f>'Master Plan 2025'!AC191</f>
        <v>0</v>
      </c>
      <c r="AD234" s="135">
        <f>'Master Plan 2025'!AD192</f>
        <v>0</v>
      </c>
      <c r="AE234" s="135">
        <f>'Master Plan 2025'!AE191</f>
        <v>0</v>
      </c>
      <c r="AF234" s="135">
        <f>'Master Plan 2025'!AF191</f>
        <v>0</v>
      </c>
      <c r="AG234" s="135">
        <f>'Master Plan 2025'!AG191</f>
        <v>0</v>
      </c>
      <c r="AH234" s="135">
        <f>'Master Plan 2025'!AH191</f>
        <v>0</v>
      </c>
      <c r="AI234" s="135">
        <f>'Master Plan 2025'!AI191</f>
        <v>0</v>
      </c>
      <c r="AJ234" s="135">
        <f>'Master Plan 2025'!AJ191</f>
        <v>0</v>
      </c>
      <c r="AK234" s="135">
        <f>'Master Plan 2025'!AK191</f>
        <v>0</v>
      </c>
      <c r="AL234" s="135">
        <f>'Master Plan 2025'!AL191</f>
        <v>0</v>
      </c>
      <c r="AM234" s="135">
        <f>'Master Plan 2025'!AM191</f>
        <v>0</v>
      </c>
      <c r="AN234" s="135">
        <f>'Master Plan 2025'!AN191</f>
        <v>0</v>
      </c>
      <c r="AO234" s="135">
        <f>'Master Plan 2025'!AO191</f>
        <v>0</v>
      </c>
      <c r="AP234" s="135">
        <f>'Master Plan 2025'!AP191</f>
        <v>0</v>
      </c>
      <c r="AQ234" s="135">
        <f>'Master Plan 2025'!AQ191</f>
        <v>0</v>
      </c>
      <c r="AR234" s="135">
        <f>'Master Plan 2025'!AR191</f>
        <v>0</v>
      </c>
      <c r="AS234" s="135">
        <f>'Master Plan 2025'!AS191</f>
        <v>0</v>
      </c>
      <c r="AT234" s="135">
        <f>'Master Plan 2025'!AT191</f>
        <v>0</v>
      </c>
      <c r="AU234" s="135">
        <f>'Master Plan 2025'!AU191</f>
        <v>0</v>
      </c>
      <c r="AV234" s="135">
        <f>'Master Plan 2025'!AV191</f>
        <v>0</v>
      </c>
      <c r="AW234" s="135">
        <f>'Master Plan 2025'!AW191</f>
        <v>0</v>
      </c>
      <c r="AX234" s="135">
        <f>'Master Plan 2025'!AX191</f>
        <v>0</v>
      </c>
      <c r="AY234" s="135">
        <f>'Master Plan 2025'!AY191</f>
        <v>0</v>
      </c>
    </row>
    <row r="235">
      <c r="B235" s="16"/>
      <c r="C235" s="18" t="str">
        <f>'Master Plan 2025'!C192</f>
        <v>Global</v>
      </c>
      <c r="D235" s="18" t="str">
        <f>'Master Plan 2025'!D192</f>
        <v>Front Buyout | Global </v>
      </c>
      <c r="E235" s="18" t="str">
        <f>'Master Plan 2025'!E192</f>
        <v>Takeover</v>
      </c>
      <c r="F235" s="18" t="str">
        <f>'Master Plan 2025'!F192</f>
        <v>FrontBuyOut</v>
      </c>
      <c r="G235" s="18" t="str">
        <f>'Master Plan 2025'!G192</f>
        <v>WSJ_Global_USNewsBuyoutMarch_Display_Macro_TariffUncertainty_300x250</v>
      </c>
      <c r="H235" s="135"/>
      <c r="I235" s="135">
        <f>'Master Plan 2025'!I192</f>
        <v>800</v>
      </c>
      <c r="J235" s="135">
        <f>'Master Plan 2025'!J192</f>
        <v>2400</v>
      </c>
      <c r="K235" s="135">
        <f>'Master Plan 2025'!K192</f>
        <v>0</v>
      </c>
      <c r="L235" s="135">
        <f>'Master Plan 2025'!L192</f>
        <v>1.4</v>
      </c>
      <c r="M235" s="135">
        <f>'Master Plan 2025'!M192</f>
        <v>0.0006</v>
      </c>
      <c r="N235" s="135">
        <f>'Master Plan 2025'!N192</f>
        <v>0.75</v>
      </c>
      <c r="O235" s="135" t="str">
        <f>'Master Plan 2025'!O192</f>
        <v/>
      </c>
      <c r="P235" s="135">
        <f>'Master Plan 2025'!P192</f>
        <v>0</v>
      </c>
      <c r="Q235" s="135">
        <f>'Master Plan 2025'!Q192</f>
        <v>400</v>
      </c>
      <c r="R235" s="135">
        <f>'Master Plan 2025'!R193</f>
        <v>0</v>
      </c>
      <c r="S235" s="135">
        <f>'Master Plan 2025'!S192</f>
        <v>0</v>
      </c>
      <c r="T235" s="135">
        <f>'Master Plan 2025'!T192</f>
        <v>400</v>
      </c>
      <c r="U235" s="135">
        <f>'Master Plan 2025'!U192</f>
        <v>0</v>
      </c>
      <c r="V235" s="135">
        <f>'Master Plan 2025'!V192</f>
        <v>0</v>
      </c>
      <c r="W235" s="135">
        <f>'Master Plan 2025'!W192</f>
        <v>0</v>
      </c>
      <c r="X235" s="135">
        <f>'Master Plan 2025'!X192</f>
        <v>0</v>
      </c>
      <c r="Y235" s="135">
        <f>'Master Plan 2025'!Y192</f>
        <v>0</v>
      </c>
      <c r="Z235" s="135">
        <f>'Master Plan 2025'!Z192</f>
        <v>0</v>
      </c>
      <c r="AA235" s="135">
        <f>'Master Plan 2025'!AA192</f>
        <v>0</v>
      </c>
      <c r="AB235" s="135">
        <f>'Master Plan 2025'!AB192</f>
        <v>0</v>
      </c>
      <c r="AC235" s="135">
        <f>'Master Plan 2025'!AC192</f>
        <v>2400</v>
      </c>
      <c r="AD235" s="135">
        <f>'Master Plan 2025'!AD193</f>
        <v>0</v>
      </c>
      <c r="AE235" s="135">
        <f>'Master Plan 2025'!AE192</f>
        <v>0</v>
      </c>
      <c r="AF235" s="135">
        <f>'Master Plan 2025'!AF192</f>
        <v>2400</v>
      </c>
      <c r="AG235" s="135">
        <f>'Master Plan 2025'!AG192</f>
        <v>0</v>
      </c>
      <c r="AH235" s="135">
        <f>'Master Plan 2025'!AH192</f>
        <v>0</v>
      </c>
      <c r="AI235" s="135">
        <f>'Master Plan 2025'!AI192</f>
        <v>0</v>
      </c>
      <c r="AJ235" s="135">
        <f>'Master Plan 2025'!AJ192</f>
        <v>0</v>
      </c>
      <c r="AK235" s="135">
        <f>'Master Plan 2025'!AK192</f>
        <v>0</v>
      </c>
      <c r="AL235" s="135">
        <f>'Master Plan 2025'!AL192</f>
        <v>0</v>
      </c>
      <c r="AM235" s="135">
        <f>'Master Plan 2025'!AM192</f>
        <v>0</v>
      </c>
      <c r="AN235" s="135">
        <f>'Master Plan 2025'!AN192</f>
        <v>0</v>
      </c>
      <c r="AO235" s="135">
        <f>'Master Plan 2025'!AO192</f>
        <v>0</v>
      </c>
      <c r="AP235" s="135">
        <f>'Master Plan 2025'!AP192</f>
        <v>0</v>
      </c>
      <c r="AQ235" s="135">
        <f>'Master Plan 2025'!AQ192</f>
        <v>0</v>
      </c>
      <c r="AR235" s="135">
        <f>'Master Plan 2025'!AR192</f>
        <v>0</v>
      </c>
      <c r="AS235" s="135">
        <f>'Master Plan 2025'!AS192</f>
        <v>0</v>
      </c>
      <c r="AT235" s="135">
        <f>'Master Plan 2025'!AT192</f>
        <v>0</v>
      </c>
      <c r="AU235" s="135">
        <f>'Master Plan 2025'!AU192</f>
        <v>0</v>
      </c>
      <c r="AV235" s="135">
        <f>'Master Plan 2025'!AV192</f>
        <v>0</v>
      </c>
      <c r="AW235" s="135">
        <f>'Master Plan 2025'!AW192</f>
        <v>0</v>
      </c>
      <c r="AX235" s="135">
        <f>'Master Plan 2025'!AX192</f>
        <v>0</v>
      </c>
      <c r="AY235" s="135">
        <f>'Master Plan 2025'!AY192</f>
        <v>0</v>
      </c>
    </row>
    <row r="236">
      <c r="B236" s="16"/>
      <c r="C236" s="18" t="str">
        <f>'Master Plan 2025'!C193</f>
        <v>Global</v>
      </c>
      <c r="D236" s="18" t="str">
        <f>'Master Plan 2025'!D193</f>
        <v>Front Buyout | Global </v>
      </c>
      <c r="E236" s="18" t="str">
        <f>'Master Plan 2025'!E193</f>
        <v>Takeover</v>
      </c>
      <c r="F236" s="18" t="str">
        <f>'Master Plan 2025'!F193</f>
        <v>FrontBuyOut</v>
      </c>
      <c r="G236" s="18" t="str">
        <f>'Master Plan 2025'!G193</f>
        <v>WSJ_Global_USNewsBuyoutMarch_Display_Macro_SupplyChain_300x600</v>
      </c>
      <c r="H236" s="135"/>
      <c r="I236" s="135">
        <f>'Master Plan 2025'!I193</f>
        <v>800</v>
      </c>
      <c r="J236" s="135">
        <f>'Master Plan 2025'!J193</f>
        <v>2400</v>
      </c>
      <c r="K236" s="135">
        <f>'Master Plan 2025'!K193</f>
        <v>0</v>
      </c>
      <c r="L236" s="135">
        <f>'Master Plan 2025'!L193</f>
        <v>1.4</v>
      </c>
      <c r="M236" s="135">
        <f>'Master Plan 2025'!M193</f>
        <v>0.0006</v>
      </c>
      <c r="N236" s="135">
        <f>'Master Plan 2025'!N193</f>
        <v>0.75</v>
      </c>
      <c r="O236" s="135" t="str">
        <f>'Master Plan 2025'!O193</f>
        <v/>
      </c>
      <c r="P236" s="135">
        <f>'Master Plan 2025'!P193</f>
        <v>0</v>
      </c>
      <c r="Q236" s="135">
        <f>'Master Plan 2025'!Q193</f>
        <v>400</v>
      </c>
      <c r="R236" s="135">
        <f>'Master Plan 2025'!R194</f>
        <v>0</v>
      </c>
      <c r="S236" s="135">
        <f>'Master Plan 2025'!S193</f>
        <v>0</v>
      </c>
      <c r="T236" s="135">
        <f>'Master Plan 2025'!T193</f>
        <v>400</v>
      </c>
      <c r="U236" s="135">
        <f>'Master Plan 2025'!U193</f>
        <v>0</v>
      </c>
      <c r="V236" s="135">
        <f>'Master Plan 2025'!V193</f>
        <v>0</v>
      </c>
      <c r="W236" s="135">
        <f>'Master Plan 2025'!W193</f>
        <v>0</v>
      </c>
      <c r="X236" s="135">
        <f>'Master Plan 2025'!X193</f>
        <v>0</v>
      </c>
      <c r="Y236" s="135">
        <f>'Master Plan 2025'!Y193</f>
        <v>0</v>
      </c>
      <c r="Z236" s="135">
        <f>'Master Plan 2025'!Z193</f>
        <v>0</v>
      </c>
      <c r="AA236" s="135">
        <f>'Master Plan 2025'!AA193</f>
        <v>0</v>
      </c>
      <c r="AB236" s="135">
        <f>'Master Plan 2025'!AB193</f>
        <v>0</v>
      </c>
      <c r="AC236" s="135">
        <f>'Master Plan 2025'!AC193</f>
        <v>2400</v>
      </c>
      <c r="AD236" s="135">
        <f>'Master Plan 2025'!AD194</f>
        <v>0</v>
      </c>
      <c r="AE236" s="135">
        <f>'Master Plan 2025'!AE193</f>
        <v>0</v>
      </c>
      <c r="AF236" s="135">
        <f>'Master Plan 2025'!AF193</f>
        <v>2400</v>
      </c>
      <c r="AG236" s="135">
        <f>'Master Plan 2025'!AG193</f>
        <v>0</v>
      </c>
      <c r="AH236" s="135">
        <f>'Master Plan 2025'!AH193</f>
        <v>0</v>
      </c>
      <c r="AI236" s="135">
        <f>'Master Plan 2025'!AI193</f>
        <v>0</v>
      </c>
      <c r="AJ236" s="135">
        <f>'Master Plan 2025'!AJ193</f>
        <v>0</v>
      </c>
      <c r="AK236" s="135">
        <f>'Master Plan 2025'!AK193</f>
        <v>0</v>
      </c>
      <c r="AL236" s="135">
        <f>'Master Plan 2025'!AL193</f>
        <v>0</v>
      </c>
      <c r="AM236" s="135">
        <f>'Master Plan 2025'!AM193</f>
        <v>0</v>
      </c>
      <c r="AN236" s="135">
        <f>'Master Plan 2025'!AN193</f>
        <v>0</v>
      </c>
      <c r="AO236" s="135">
        <f>'Master Plan 2025'!AO193</f>
        <v>0</v>
      </c>
      <c r="AP236" s="135">
        <f>'Master Plan 2025'!AP193</f>
        <v>0</v>
      </c>
      <c r="AQ236" s="135">
        <f>'Master Plan 2025'!AQ193</f>
        <v>0</v>
      </c>
      <c r="AR236" s="135">
        <f>'Master Plan 2025'!AR193</f>
        <v>0</v>
      </c>
      <c r="AS236" s="135">
        <f>'Master Plan 2025'!AS193</f>
        <v>0</v>
      </c>
      <c r="AT236" s="135">
        <f>'Master Plan 2025'!AT193</f>
        <v>0</v>
      </c>
      <c r="AU236" s="135">
        <f>'Master Plan 2025'!AU193</f>
        <v>0</v>
      </c>
      <c r="AV236" s="135">
        <f>'Master Plan 2025'!AV193</f>
        <v>0</v>
      </c>
      <c r="AW236" s="135">
        <f>'Master Plan 2025'!AW193</f>
        <v>0</v>
      </c>
      <c r="AX236" s="135">
        <f>'Master Plan 2025'!AX193</f>
        <v>0</v>
      </c>
      <c r="AY236" s="135">
        <f>'Master Plan 2025'!AY193</f>
        <v>0</v>
      </c>
    </row>
    <row r="237">
      <c r="B237" s="16"/>
      <c r="C237" s="18" t="str">
        <f>'Master Plan 2025'!C194</f>
        <v>Global</v>
      </c>
      <c r="D237" s="18" t="str">
        <f>'Master Plan 2025'!D194</f>
        <v>Front Buyout | Global </v>
      </c>
      <c r="E237" s="18" t="str">
        <f>'Master Plan 2025'!E194</f>
        <v>Takeover</v>
      </c>
      <c r="F237" s="18" t="str">
        <f>'Master Plan 2025'!F194</f>
        <v>FrontBuyOut</v>
      </c>
      <c r="G237" s="18" t="str">
        <f>'Master Plan 2025'!G194</f>
        <v>WSJ_Global_USNewsBuyoutMarch_Display_Macro_Headwinds_970x250</v>
      </c>
      <c r="H237" s="135"/>
      <c r="I237" s="135">
        <f>'Master Plan 2025'!I194</f>
        <v>800</v>
      </c>
      <c r="J237" s="135">
        <f>'Master Plan 2025'!J194</f>
        <v>2400</v>
      </c>
      <c r="K237" s="135">
        <f>'Master Plan 2025'!K194</f>
        <v>0</v>
      </c>
      <c r="L237" s="135">
        <f>'Master Plan 2025'!L194</f>
        <v>1.4</v>
      </c>
      <c r="M237" s="135">
        <f>'Master Plan 2025'!M194</f>
        <v>0.0006</v>
      </c>
      <c r="N237" s="135">
        <f>'Master Plan 2025'!N194</f>
        <v>0.75</v>
      </c>
      <c r="O237" s="135" t="str">
        <f>'Master Plan 2025'!O194</f>
        <v/>
      </c>
      <c r="P237" s="135">
        <f>'Master Plan 2025'!P194</f>
        <v>0</v>
      </c>
      <c r="Q237" s="135">
        <f>'Master Plan 2025'!Q194</f>
        <v>400</v>
      </c>
      <c r="R237" s="135">
        <f>'Master Plan 2025'!R195</f>
        <v>0</v>
      </c>
      <c r="S237" s="135">
        <f>'Master Plan 2025'!S194</f>
        <v>0</v>
      </c>
      <c r="T237" s="135">
        <f>'Master Plan 2025'!T194</f>
        <v>400</v>
      </c>
      <c r="U237" s="135">
        <f>'Master Plan 2025'!U194</f>
        <v>0</v>
      </c>
      <c r="V237" s="135">
        <f>'Master Plan 2025'!V194</f>
        <v>0</v>
      </c>
      <c r="W237" s="135">
        <f>'Master Plan 2025'!W194</f>
        <v>0</v>
      </c>
      <c r="X237" s="135">
        <f>'Master Plan 2025'!X194</f>
        <v>0</v>
      </c>
      <c r="Y237" s="135">
        <f>'Master Plan 2025'!Y194</f>
        <v>0</v>
      </c>
      <c r="Z237" s="135">
        <f>'Master Plan 2025'!Z194</f>
        <v>0</v>
      </c>
      <c r="AA237" s="135">
        <f>'Master Plan 2025'!AA194</f>
        <v>0</v>
      </c>
      <c r="AB237" s="135">
        <f>'Master Plan 2025'!AB194</f>
        <v>0</v>
      </c>
      <c r="AC237" s="135">
        <f>'Master Plan 2025'!AC194</f>
        <v>2400</v>
      </c>
      <c r="AD237" s="135">
        <f>'Master Plan 2025'!AD195</f>
        <v>0</v>
      </c>
      <c r="AE237" s="135">
        <f>'Master Plan 2025'!AE194</f>
        <v>0</v>
      </c>
      <c r="AF237" s="135">
        <f>'Master Plan 2025'!AF194</f>
        <v>2400</v>
      </c>
      <c r="AG237" s="135">
        <f>'Master Plan 2025'!AG194</f>
        <v>0</v>
      </c>
      <c r="AH237" s="135">
        <f>'Master Plan 2025'!AH194</f>
        <v>0</v>
      </c>
      <c r="AI237" s="135">
        <f>'Master Plan 2025'!AI194</f>
        <v>0</v>
      </c>
      <c r="AJ237" s="135">
        <f>'Master Plan 2025'!AJ194</f>
        <v>0</v>
      </c>
      <c r="AK237" s="135">
        <f>'Master Plan 2025'!AK194</f>
        <v>0</v>
      </c>
      <c r="AL237" s="135">
        <f>'Master Plan 2025'!AL194</f>
        <v>0</v>
      </c>
      <c r="AM237" s="135">
        <f>'Master Plan 2025'!AM194</f>
        <v>0</v>
      </c>
      <c r="AN237" s="135">
        <f>'Master Plan 2025'!AN194</f>
        <v>0</v>
      </c>
      <c r="AO237" s="135">
        <f>'Master Plan 2025'!AO194</f>
        <v>0</v>
      </c>
      <c r="AP237" s="135">
        <f>'Master Plan 2025'!AP194</f>
        <v>0</v>
      </c>
      <c r="AQ237" s="135">
        <f>'Master Plan 2025'!AQ194</f>
        <v>0</v>
      </c>
      <c r="AR237" s="135">
        <f>'Master Plan 2025'!AR194</f>
        <v>0</v>
      </c>
      <c r="AS237" s="135">
        <f>'Master Plan 2025'!AS194</f>
        <v>0</v>
      </c>
      <c r="AT237" s="135">
        <f>'Master Plan 2025'!AT194</f>
        <v>0</v>
      </c>
      <c r="AU237" s="135">
        <f>'Master Plan 2025'!AU194</f>
        <v>0</v>
      </c>
      <c r="AV237" s="135">
        <f>'Master Plan 2025'!AV194</f>
        <v>0</v>
      </c>
      <c r="AW237" s="135">
        <f>'Master Plan 2025'!AW194</f>
        <v>0</v>
      </c>
      <c r="AX237" s="135">
        <f>'Master Plan 2025'!AX194</f>
        <v>0</v>
      </c>
      <c r="AY237" s="135">
        <f>'Master Plan 2025'!AY194</f>
        <v>0</v>
      </c>
    </row>
    <row r="238">
      <c r="B238" s="16"/>
      <c r="C238" s="18" t="str">
        <f>'Master Plan 2025'!C195</f>
        <v>Global</v>
      </c>
      <c r="D238" s="18" t="str">
        <f>'Master Plan 2025'!D195</f>
        <v>Front Buyout | Global </v>
      </c>
      <c r="E238" s="18" t="str">
        <f>'Master Plan 2025'!E195</f>
        <v>Takeover</v>
      </c>
      <c r="F238" s="18" t="str">
        <f>'Master Plan 2025'!F195</f>
        <v>FrontBuyOut</v>
      </c>
      <c r="G238" s="18" t="str">
        <f>'Master Plan 2025'!G195</f>
        <v>WSJ_Global_USNewsBuyoutMarch_Display_Macro_Headwinds_728x90</v>
      </c>
      <c r="H238" s="135"/>
      <c r="I238" s="135">
        <f>'Master Plan 2025'!I195</f>
        <v>800</v>
      </c>
      <c r="J238" s="135">
        <f>'Master Plan 2025'!J195</f>
        <v>2400</v>
      </c>
      <c r="K238" s="135">
        <f>'Master Plan 2025'!K195</f>
        <v>0</v>
      </c>
      <c r="L238" s="135">
        <f>'Master Plan 2025'!L195</f>
        <v>1.4</v>
      </c>
      <c r="M238" s="135">
        <f>'Master Plan 2025'!M195</f>
        <v>0.0006</v>
      </c>
      <c r="N238" s="135">
        <f>'Master Plan 2025'!N195</f>
        <v>0.75</v>
      </c>
      <c r="O238" s="135" t="str">
        <f>'Master Plan 2025'!O195</f>
        <v/>
      </c>
      <c r="P238" s="135">
        <f>'Master Plan 2025'!P195</f>
        <v>0</v>
      </c>
      <c r="Q238" s="135">
        <f>'Master Plan 2025'!Q195</f>
        <v>400</v>
      </c>
      <c r="R238" s="135">
        <f>'Master Plan 2025'!R196</f>
        <v>0</v>
      </c>
      <c r="S238" s="135">
        <f>'Master Plan 2025'!S195</f>
        <v>0</v>
      </c>
      <c r="T238" s="135">
        <f>'Master Plan 2025'!T195</f>
        <v>400</v>
      </c>
      <c r="U238" s="135">
        <f>'Master Plan 2025'!U195</f>
        <v>0</v>
      </c>
      <c r="V238" s="135">
        <f>'Master Plan 2025'!V195</f>
        <v>0</v>
      </c>
      <c r="W238" s="135">
        <f>'Master Plan 2025'!W195</f>
        <v>0</v>
      </c>
      <c r="X238" s="135">
        <f>'Master Plan 2025'!X195</f>
        <v>0</v>
      </c>
      <c r="Y238" s="135">
        <f>'Master Plan 2025'!Y195</f>
        <v>0</v>
      </c>
      <c r="Z238" s="135">
        <f>'Master Plan 2025'!Z195</f>
        <v>0</v>
      </c>
      <c r="AA238" s="135">
        <f>'Master Plan 2025'!AA195</f>
        <v>0</v>
      </c>
      <c r="AB238" s="135">
        <f>'Master Plan 2025'!AB195</f>
        <v>0</v>
      </c>
      <c r="AC238" s="135">
        <f>'Master Plan 2025'!AC195</f>
        <v>2400</v>
      </c>
      <c r="AD238" s="135">
        <f>'Master Plan 2025'!AD196</f>
        <v>0</v>
      </c>
      <c r="AE238" s="135">
        <f>'Master Plan 2025'!AE195</f>
        <v>0</v>
      </c>
      <c r="AF238" s="135">
        <f>'Master Plan 2025'!AF195</f>
        <v>2400</v>
      </c>
      <c r="AG238" s="135">
        <f>'Master Plan 2025'!AG195</f>
        <v>0</v>
      </c>
      <c r="AH238" s="135">
        <f>'Master Plan 2025'!AH195</f>
        <v>0</v>
      </c>
      <c r="AI238" s="135">
        <f>'Master Plan 2025'!AI195</f>
        <v>0</v>
      </c>
      <c r="AJ238" s="135">
        <f>'Master Plan 2025'!AJ195</f>
        <v>0</v>
      </c>
      <c r="AK238" s="135">
        <f>'Master Plan 2025'!AK195</f>
        <v>0</v>
      </c>
      <c r="AL238" s="135">
        <f>'Master Plan 2025'!AL195</f>
        <v>0</v>
      </c>
      <c r="AM238" s="135">
        <f>'Master Plan 2025'!AM195</f>
        <v>0</v>
      </c>
      <c r="AN238" s="135">
        <f>'Master Plan 2025'!AN195</f>
        <v>0</v>
      </c>
      <c r="AO238" s="135">
        <f>'Master Plan 2025'!AO195</f>
        <v>0</v>
      </c>
      <c r="AP238" s="135">
        <f>'Master Plan 2025'!AP195</f>
        <v>0</v>
      </c>
      <c r="AQ238" s="135">
        <f>'Master Plan 2025'!AQ195</f>
        <v>0</v>
      </c>
      <c r="AR238" s="135">
        <f>'Master Plan 2025'!AR195</f>
        <v>0</v>
      </c>
      <c r="AS238" s="135">
        <f>'Master Plan 2025'!AS195</f>
        <v>0</v>
      </c>
      <c r="AT238" s="135">
        <f>'Master Plan 2025'!AT195</f>
        <v>0</v>
      </c>
      <c r="AU238" s="135">
        <f>'Master Plan 2025'!AU195</f>
        <v>0</v>
      </c>
      <c r="AV238" s="135">
        <f>'Master Plan 2025'!AV195</f>
        <v>0</v>
      </c>
      <c r="AW238" s="135">
        <f>'Master Plan 2025'!AW195</f>
        <v>0</v>
      </c>
      <c r="AX238" s="135">
        <f>'Master Plan 2025'!AX195</f>
        <v>0</v>
      </c>
      <c r="AY238" s="135">
        <f>'Master Plan 2025'!AY195</f>
        <v>0</v>
      </c>
    </row>
    <row r="239">
      <c r="B239" s="16"/>
      <c r="C239" s="18" t="str">
        <f>'Master Plan 2025'!C196</f>
        <v>Global</v>
      </c>
      <c r="D239" s="18" t="str">
        <f>'Master Plan 2025'!D196</f>
        <v>Front Buyout | Global </v>
      </c>
      <c r="E239" s="18" t="str">
        <f>'Master Plan 2025'!E196</f>
        <v>Takeover</v>
      </c>
      <c r="F239" s="18" t="str">
        <f>'Master Plan 2025'!F196</f>
        <v>FrontBuyOut</v>
      </c>
      <c r="G239" s="18" t="str">
        <f>'Master Plan 2025'!G196</f>
        <v>WSJ_Global_USNewsBuyoutMarch_Display_Macro_Headwinds_Hero</v>
      </c>
      <c r="H239" s="135"/>
      <c r="I239" s="135">
        <f>'Master Plan 2025'!I196</f>
        <v>800</v>
      </c>
      <c r="J239" s="135">
        <f>'Master Plan 2025'!J196</f>
        <v>2400</v>
      </c>
      <c r="K239" s="135">
        <f>'Master Plan 2025'!K196</f>
        <v>0</v>
      </c>
      <c r="L239" s="135">
        <f>'Master Plan 2025'!L196</f>
        <v>1.4</v>
      </c>
      <c r="M239" s="135">
        <f>'Master Plan 2025'!M196</f>
        <v>0.0006</v>
      </c>
      <c r="N239" s="135">
        <f>'Master Plan 2025'!N196</f>
        <v>0.75</v>
      </c>
      <c r="O239" s="135" t="str">
        <f>'Master Plan 2025'!O196</f>
        <v/>
      </c>
      <c r="P239" s="135">
        <f>'Master Plan 2025'!P196</f>
        <v>0</v>
      </c>
      <c r="Q239" s="135">
        <f>'Master Plan 2025'!Q196</f>
        <v>400</v>
      </c>
      <c r="R239" s="135">
        <f>'Master Plan 2025'!R197</f>
        <v>0</v>
      </c>
      <c r="S239" s="135">
        <f>'Master Plan 2025'!S196</f>
        <v>0</v>
      </c>
      <c r="T239" s="135">
        <f>'Master Plan 2025'!T196</f>
        <v>400</v>
      </c>
      <c r="U239" s="135">
        <f>'Master Plan 2025'!U196</f>
        <v>0</v>
      </c>
      <c r="V239" s="135">
        <f>'Master Plan 2025'!V196</f>
        <v>0</v>
      </c>
      <c r="W239" s="135">
        <f>'Master Plan 2025'!W196</f>
        <v>0</v>
      </c>
      <c r="X239" s="135">
        <f>'Master Plan 2025'!X196</f>
        <v>0</v>
      </c>
      <c r="Y239" s="135">
        <f>'Master Plan 2025'!Y196</f>
        <v>0</v>
      </c>
      <c r="Z239" s="135">
        <f>'Master Plan 2025'!Z196</f>
        <v>0</v>
      </c>
      <c r="AA239" s="135">
        <f>'Master Plan 2025'!AA196</f>
        <v>0</v>
      </c>
      <c r="AB239" s="135">
        <f>'Master Plan 2025'!AB196</f>
        <v>0</v>
      </c>
      <c r="AC239" s="135">
        <f>'Master Plan 2025'!AC196</f>
        <v>2400</v>
      </c>
      <c r="AD239" s="135">
        <f>'Master Plan 2025'!AD197</f>
        <v>0</v>
      </c>
      <c r="AE239" s="135">
        <f>'Master Plan 2025'!AE196</f>
        <v>0</v>
      </c>
      <c r="AF239" s="135">
        <f>'Master Plan 2025'!AF196</f>
        <v>2400</v>
      </c>
      <c r="AG239" s="135">
        <f>'Master Plan 2025'!AG196</f>
        <v>0</v>
      </c>
      <c r="AH239" s="135">
        <f>'Master Plan 2025'!AH196</f>
        <v>0</v>
      </c>
      <c r="AI239" s="135">
        <f>'Master Plan 2025'!AI196</f>
        <v>0</v>
      </c>
      <c r="AJ239" s="135">
        <f>'Master Plan 2025'!AJ196</f>
        <v>0</v>
      </c>
      <c r="AK239" s="135">
        <f>'Master Plan 2025'!AK196</f>
        <v>0</v>
      </c>
      <c r="AL239" s="135">
        <f>'Master Plan 2025'!AL196</f>
        <v>0</v>
      </c>
      <c r="AM239" s="135">
        <f>'Master Plan 2025'!AM196</f>
        <v>0</v>
      </c>
      <c r="AN239" s="135">
        <f>'Master Plan 2025'!AN196</f>
        <v>0</v>
      </c>
      <c r="AO239" s="135">
        <f>'Master Plan 2025'!AO196</f>
        <v>0</v>
      </c>
      <c r="AP239" s="135">
        <f>'Master Plan 2025'!AP196</f>
        <v>0</v>
      </c>
      <c r="AQ239" s="135">
        <f>'Master Plan 2025'!AQ196</f>
        <v>0</v>
      </c>
      <c r="AR239" s="135">
        <f>'Master Plan 2025'!AR196</f>
        <v>0</v>
      </c>
      <c r="AS239" s="135">
        <f>'Master Plan 2025'!AS196</f>
        <v>0</v>
      </c>
      <c r="AT239" s="135">
        <f>'Master Plan 2025'!AT196</f>
        <v>0</v>
      </c>
      <c r="AU239" s="135">
        <f>'Master Plan 2025'!AU196</f>
        <v>0</v>
      </c>
      <c r="AV239" s="135">
        <f>'Master Plan 2025'!AV196</f>
        <v>0</v>
      </c>
      <c r="AW239" s="135">
        <f>'Master Plan 2025'!AW196</f>
        <v>0</v>
      </c>
      <c r="AX239" s="135">
        <f>'Master Plan 2025'!AX196</f>
        <v>0</v>
      </c>
      <c r="AY239" s="135">
        <f>'Master Plan 2025'!AY196</f>
        <v>0</v>
      </c>
    </row>
    <row r="240">
      <c r="B240" s="16"/>
      <c r="C240" s="18" t="str">
        <f>'Master Plan 2025'!C197</f>
        <v>Global</v>
      </c>
      <c r="D240" s="18" t="str">
        <f>'Master Plan 2025'!D197</f>
        <v>Front Buyout | Global </v>
      </c>
      <c r="E240" s="18" t="str">
        <f>'Master Plan 2025'!E197</f>
        <v>Takeover</v>
      </c>
      <c r="F240" s="18" t="str">
        <f>'Master Plan 2025'!F197</f>
        <v>FrontBuyOut</v>
      </c>
      <c r="G240" s="18" t="str">
        <f>'Master Plan 2025'!G197</f>
        <v/>
      </c>
      <c r="H240" s="135"/>
      <c r="I240" s="135">
        <f>'Master Plan 2025'!I197</f>
        <v>7999.998287</v>
      </c>
      <c r="J240" s="135">
        <f>'Master Plan 2025'!J197</f>
        <v>48000</v>
      </c>
      <c r="K240" s="135">
        <f>'Master Plan 2025'!K197</f>
        <v>0</v>
      </c>
      <c r="L240" s="135">
        <f>'Master Plan 2025'!L197</f>
        <v>43.2</v>
      </c>
      <c r="M240" s="135">
        <f>'Master Plan 2025'!M197</f>
        <v>0.0006</v>
      </c>
      <c r="N240" s="135">
        <f>'Master Plan 2025'!N197</f>
        <v>0.75</v>
      </c>
      <c r="O240" s="135" t="str">
        <f>'Master Plan 2025'!O197</f>
        <v/>
      </c>
      <c r="P240" s="135">
        <f>'Master Plan 2025'!P197</f>
        <v>0</v>
      </c>
      <c r="Q240" s="135">
        <f>'Master Plan 2025'!Q197</f>
        <v>0</v>
      </c>
      <c r="R240" s="135" t="str">
        <f>'Master Plan 2025'!R198</f>
        <v/>
      </c>
      <c r="S240" s="135">
        <f>'Master Plan 2025'!S197</f>
        <v>0</v>
      </c>
      <c r="T240" s="135">
        <f>'Master Plan 2025'!T197</f>
        <v>0</v>
      </c>
      <c r="U240" s="135">
        <f>'Master Plan 2025'!U197</f>
        <v>0</v>
      </c>
      <c r="V240" s="135">
        <f>'Master Plan 2025'!V197</f>
        <v>0</v>
      </c>
      <c r="W240" s="135">
        <f>'Master Plan 2025'!W197</f>
        <v>2000</v>
      </c>
      <c r="X240" s="135">
        <f>'Master Plan 2025'!X197</f>
        <v>0</v>
      </c>
      <c r="Y240" s="135">
        <f>'Master Plan 2025'!Y197</f>
        <v>2000</v>
      </c>
      <c r="Z240" s="135">
        <f>'Master Plan 2025'!Z197</f>
        <v>2000</v>
      </c>
      <c r="AA240" s="135">
        <f>'Master Plan 2025'!AA197</f>
        <v>1999.998287</v>
      </c>
      <c r="AB240" s="135">
        <f>'Master Plan 2025'!AB197</f>
        <v>0</v>
      </c>
      <c r="AC240" s="135">
        <f>'Master Plan 2025'!AC197</f>
        <v>0</v>
      </c>
      <c r="AD240" s="135" t="str">
        <f>'Master Plan 2025'!AD198</f>
        <v/>
      </c>
      <c r="AE240" s="135">
        <f>'Master Plan 2025'!AE197</f>
        <v>0</v>
      </c>
      <c r="AF240" s="135">
        <f>'Master Plan 2025'!AF197</f>
        <v>0</v>
      </c>
      <c r="AG240" s="135">
        <f>'Master Plan 2025'!AG197</f>
        <v>0</v>
      </c>
      <c r="AH240" s="135">
        <f>'Master Plan 2025'!AH197</f>
        <v>0</v>
      </c>
      <c r="AI240" s="135">
        <f>'Master Plan 2025'!AI197</f>
        <v>12000</v>
      </c>
      <c r="AJ240" s="135">
        <f>'Master Plan 2025'!AJ197</f>
        <v>0</v>
      </c>
      <c r="AK240" s="135">
        <f>'Master Plan 2025'!AK197</f>
        <v>12000</v>
      </c>
      <c r="AL240" s="135">
        <f>'Master Plan 2025'!AL197</f>
        <v>12000</v>
      </c>
      <c r="AM240" s="135">
        <f>'Master Plan 2025'!AM197</f>
        <v>12000</v>
      </c>
      <c r="AN240" s="135">
        <f>'Master Plan 2025'!AN197</f>
        <v>0</v>
      </c>
      <c r="AO240" s="135">
        <f>'Master Plan 2025'!AO197</f>
        <v>7.2</v>
      </c>
      <c r="AP240" s="135">
        <f>'Master Plan 2025'!AP197</f>
        <v>0</v>
      </c>
      <c r="AQ240" s="135">
        <f>'Master Plan 2025'!AQ197</f>
        <v>0</v>
      </c>
      <c r="AR240" s="135">
        <f>'Master Plan 2025'!AR197</f>
        <v>7.2</v>
      </c>
      <c r="AS240" s="135">
        <f>'Master Plan 2025'!AS197</f>
        <v>0</v>
      </c>
      <c r="AT240" s="135">
        <f>'Master Plan 2025'!AT197</f>
        <v>0</v>
      </c>
      <c r="AU240" s="135">
        <f>'Master Plan 2025'!AU197</f>
        <v>7.2</v>
      </c>
      <c r="AV240" s="135">
        <f>'Master Plan 2025'!AV197</f>
        <v>0</v>
      </c>
      <c r="AW240" s="135">
        <f>'Master Plan 2025'!AW197</f>
        <v>7.2</v>
      </c>
      <c r="AX240" s="135">
        <f>'Master Plan 2025'!AX197</f>
        <v>7.2</v>
      </c>
      <c r="AY240" s="135">
        <f>'Master Plan 2025'!AY197</f>
        <v>7.2</v>
      </c>
    </row>
    <row r="241">
      <c r="B241" s="16"/>
      <c r="H241" s="135"/>
      <c r="I241" s="135"/>
      <c r="J241" s="135"/>
      <c r="K241" s="135"/>
      <c r="L241" s="135"/>
      <c r="M241" s="135"/>
      <c r="N241" s="135"/>
      <c r="O241" s="135"/>
      <c r="P241" s="135"/>
      <c r="Q241" s="135"/>
      <c r="R241" s="135"/>
      <c r="S241" s="135"/>
      <c r="T241" s="135"/>
      <c r="U241" s="135"/>
      <c r="V241" s="135"/>
      <c r="W241" s="135"/>
      <c r="X241" s="135"/>
      <c r="Y241" s="135"/>
      <c r="Z241" s="135"/>
      <c r="AA241" s="135"/>
      <c r="AB241" s="135"/>
      <c r="AC241" s="135"/>
      <c r="AD241" s="135"/>
      <c r="AE241" s="135"/>
      <c r="AF241" s="135"/>
      <c r="AG241" s="135"/>
      <c r="AH241" s="135"/>
      <c r="AI241" s="135"/>
      <c r="AJ241" s="135"/>
      <c r="AK241" s="135"/>
      <c r="AL241" s="135"/>
      <c r="AM241" s="135"/>
      <c r="AN241" s="135"/>
      <c r="AO241" s="135"/>
      <c r="AP241" s="135"/>
      <c r="AQ241" s="135"/>
      <c r="AR241" s="135"/>
      <c r="AS241" s="135"/>
      <c r="AT241" s="135"/>
      <c r="AU241" s="135"/>
      <c r="AV241" s="135"/>
      <c r="AW241" s="135"/>
      <c r="AX241" s="135"/>
      <c r="AY241" s="135"/>
    </row>
    <row r="242">
      <c r="B242" s="16"/>
      <c r="H242" s="135"/>
      <c r="I242" s="135"/>
      <c r="J242" s="135"/>
      <c r="K242" s="135"/>
      <c r="L242" s="135"/>
      <c r="M242" s="135"/>
      <c r="N242" s="135"/>
      <c r="O242" s="135"/>
      <c r="P242" s="135"/>
      <c r="Q242" s="135"/>
      <c r="R242" s="135"/>
      <c r="S242" s="135"/>
      <c r="T242" s="135"/>
      <c r="U242" s="135"/>
      <c r="V242" s="135"/>
      <c r="W242" s="135"/>
      <c r="X242" s="135"/>
      <c r="Y242" s="135"/>
      <c r="Z242" s="135"/>
      <c r="AA242" s="135"/>
      <c r="AB242" s="135"/>
      <c r="AC242" s="135"/>
      <c r="AD242" s="135"/>
      <c r="AE242" s="135"/>
      <c r="AF242" s="135"/>
      <c r="AG242" s="135"/>
      <c r="AH242" s="135"/>
      <c r="AI242" s="135"/>
      <c r="AJ242" s="135"/>
      <c r="AK242" s="135"/>
      <c r="AL242" s="135"/>
      <c r="AM242" s="135"/>
      <c r="AN242" s="135"/>
      <c r="AO242" s="135"/>
      <c r="AP242" s="135"/>
      <c r="AQ242" s="135"/>
      <c r="AR242" s="135"/>
      <c r="AS242" s="135"/>
      <c r="AT242" s="135"/>
      <c r="AU242" s="135"/>
      <c r="AV242" s="135"/>
      <c r="AW242" s="135"/>
      <c r="AX242" s="135"/>
      <c r="AY242" s="135"/>
    </row>
    <row r="243">
      <c r="B243" s="16"/>
      <c r="H243" s="135"/>
      <c r="I243" s="135"/>
      <c r="J243" s="135"/>
      <c r="K243" s="135"/>
      <c r="L243" s="135"/>
      <c r="M243" s="135"/>
      <c r="N243" s="135"/>
      <c r="O243" s="135"/>
      <c r="P243" s="135"/>
      <c r="Q243" s="135"/>
      <c r="R243" s="135"/>
      <c r="S243" s="135"/>
      <c r="T243" s="135"/>
      <c r="U243" s="135"/>
      <c r="V243" s="135"/>
      <c r="W243" s="135"/>
      <c r="X243" s="135"/>
      <c r="Y243" s="135"/>
      <c r="Z243" s="135"/>
      <c r="AA243" s="135"/>
      <c r="AB243" s="135"/>
      <c r="AC243" s="135"/>
      <c r="AD243" s="135"/>
      <c r="AE243" s="135"/>
      <c r="AF243" s="135"/>
      <c r="AG243" s="135"/>
      <c r="AH243" s="135"/>
      <c r="AI243" s="135"/>
      <c r="AJ243" s="135"/>
      <c r="AK243" s="135"/>
      <c r="AL243" s="135"/>
      <c r="AM243" s="135"/>
      <c r="AN243" s="135"/>
      <c r="AO243" s="135"/>
      <c r="AP243" s="135"/>
      <c r="AQ243" s="135"/>
      <c r="AR243" s="135"/>
      <c r="AS243" s="135"/>
      <c r="AT243" s="135"/>
      <c r="AU243" s="135"/>
      <c r="AV243" s="135"/>
      <c r="AW243" s="135"/>
      <c r="AX243" s="135"/>
      <c r="AY243" s="135"/>
    </row>
    <row r="244">
      <c r="B244" s="16"/>
      <c r="H244" s="135"/>
      <c r="I244" s="135"/>
      <c r="J244" s="135"/>
      <c r="K244" s="135"/>
      <c r="L244" s="135"/>
      <c r="M244" s="135"/>
      <c r="N244" s="135"/>
      <c r="O244" s="135"/>
      <c r="P244" s="135"/>
      <c r="Q244" s="135"/>
      <c r="R244" s="135"/>
      <c r="S244" s="135"/>
      <c r="T244" s="135"/>
      <c r="U244" s="135"/>
      <c r="V244" s="135"/>
      <c r="W244" s="135"/>
      <c r="X244" s="135"/>
      <c r="Y244" s="135"/>
      <c r="Z244" s="135"/>
      <c r="AA244" s="135"/>
      <c r="AB244" s="135"/>
      <c r="AC244" s="135"/>
      <c r="AD244" s="135"/>
      <c r="AE244" s="135"/>
      <c r="AF244" s="135"/>
      <c r="AG244" s="135"/>
      <c r="AH244" s="135"/>
      <c r="AI244" s="135"/>
      <c r="AJ244" s="135"/>
      <c r="AK244" s="135"/>
      <c r="AL244" s="135"/>
      <c r="AM244" s="135"/>
      <c r="AN244" s="135"/>
      <c r="AO244" s="135"/>
      <c r="AP244" s="135"/>
      <c r="AQ244" s="135"/>
      <c r="AR244" s="135"/>
      <c r="AS244" s="135"/>
      <c r="AT244" s="135"/>
      <c r="AU244" s="135"/>
      <c r="AV244" s="135"/>
      <c r="AW244" s="135"/>
      <c r="AX244" s="135"/>
      <c r="AY244" s="135"/>
    </row>
    <row r="245">
      <c r="B245" s="16"/>
      <c r="H245" s="135"/>
      <c r="I245" s="135"/>
      <c r="J245" s="135"/>
      <c r="K245" s="135"/>
      <c r="L245" s="135"/>
      <c r="M245" s="135"/>
      <c r="N245" s="135"/>
      <c r="O245" s="135"/>
      <c r="P245" s="135"/>
      <c r="Q245" s="135"/>
      <c r="R245" s="135"/>
      <c r="S245" s="135"/>
      <c r="T245" s="135"/>
      <c r="U245" s="135"/>
      <c r="V245" s="135"/>
      <c r="W245" s="135"/>
      <c r="X245" s="135"/>
      <c r="Y245" s="135"/>
      <c r="Z245" s="135"/>
      <c r="AA245" s="135"/>
      <c r="AB245" s="135"/>
      <c r="AC245" s="135"/>
      <c r="AD245" s="135"/>
      <c r="AE245" s="135"/>
      <c r="AF245" s="135"/>
      <c r="AG245" s="135"/>
      <c r="AH245" s="135"/>
      <c r="AI245" s="135"/>
      <c r="AJ245" s="135"/>
      <c r="AK245" s="135"/>
      <c r="AL245" s="135"/>
      <c r="AM245" s="135"/>
      <c r="AN245" s="135"/>
      <c r="AO245" s="135"/>
      <c r="AP245" s="135"/>
      <c r="AQ245" s="135"/>
      <c r="AR245" s="135"/>
      <c r="AS245" s="135"/>
      <c r="AT245" s="135"/>
      <c r="AU245" s="135"/>
      <c r="AV245" s="135"/>
      <c r="AW245" s="135"/>
      <c r="AX245" s="135"/>
      <c r="AY245" s="135"/>
    </row>
    <row r="246">
      <c r="B246" s="16"/>
      <c r="H246" s="135"/>
      <c r="I246" s="135"/>
      <c r="J246" s="135"/>
      <c r="K246" s="135"/>
      <c r="L246" s="135"/>
      <c r="M246" s="135"/>
      <c r="N246" s="135"/>
      <c r="O246" s="135"/>
      <c r="P246" s="135"/>
      <c r="Q246" s="135"/>
      <c r="R246" s="135"/>
      <c r="S246" s="135"/>
      <c r="T246" s="135"/>
      <c r="U246" s="135"/>
      <c r="V246" s="135"/>
      <c r="W246" s="135"/>
      <c r="X246" s="135"/>
      <c r="Y246" s="135"/>
      <c r="Z246" s="135"/>
      <c r="AA246" s="135"/>
      <c r="AB246" s="135"/>
      <c r="AC246" s="135"/>
      <c r="AD246" s="135"/>
      <c r="AE246" s="135"/>
      <c r="AF246" s="135"/>
      <c r="AG246" s="135"/>
      <c r="AH246" s="135"/>
      <c r="AI246" s="135"/>
      <c r="AJ246" s="135"/>
      <c r="AK246" s="135"/>
      <c r="AL246" s="135"/>
      <c r="AM246" s="135"/>
      <c r="AN246" s="135"/>
      <c r="AO246" s="135"/>
      <c r="AP246" s="135"/>
      <c r="AQ246" s="135"/>
      <c r="AR246" s="135"/>
      <c r="AS246" s="135"/>
      <c r="AT246" s="135"/>
      <c r="AU246" s="135"/>
      <c r="AV246" s="135"/>
      <c r="AW246" s="135"/>
      <c r="AX246" s="135"/>
      <c r="AY246" s="135"/>
    </row>
    <row r="247">
      <c r="B247" s="16"/>
      <c r="C247" s="18" t="str">
        <f>'Master Plan 2025'!C198</f>
        <v>TOTAL</v>
      </c>
      <c r="D247" s="18" t="str">
        <f>'Master Plan 2025'!D198</f>
        <v/>
      </c>
      <c r="E247" s="18" t="str">
        <f>'Master Plan 2025'!E198</f>
        <v/>
      </c>
      <c r="F247" s="18" t="str">
        <f>'Master Plan 2025'!F198</f>
        <v/>
      </c>
      <c r="G247" s="18" t="str">
        <f>'Master Plan 2025'!G198</f>
        <v/>
      </c>
      <c r="H247" s="135"/>
      <c r="I247" s="135">
        <f>'Master Plan 2025'!I198</f>
        <v>34999.99829</v>
      </c>
      <c r="J247" s="135">
        <f>'Master Plan 2025'!J198</f>
        <v>308296.7273</v>
      </c>
      <c r="K247" s="135" t="str">
        <f>'Master Plan 2025'!K198</f>
        <v/>
      </c>
      <c r="L247" s="135">
        <f>'Master Plan 2025'!L198</f>
        <v>1.4</v>
      </c>
      <c r="M247" s="135" t="str">
        <f>'Master Plan 2025'!M198</f>
        <v/>
      </c>
      <c r="N247" s="135" t="str">
        <f>'Master Plan 2025'!N198</f>
        <v/>
      </c>
      <c r="O247" s="135" t="str">
        <f>'Master Plan 2025'!O198</f>
        <v/>
      </c>
      <c r="P247" s="135" t="str">
        <f>'Master Plan 2025'!P198</f>
        <v/>
      </c>
      <c r="Q247" s="135" t="str">
        <f>'Master Plan 2025'!Q198</f>
        <v/>
      </c>
      <c r="R247" s="135" t="str">
        <f>'Master Plan 2025'!R198</f>
        <v/>
      </c>
      <c r="S247" s="135" t="str">
        <f>'Master Plan 2025'!S198</f>
        <v/>
      </c>
      <c r="T247" s="135" t="str">
        <f>'Master Plan 2025'!T198</f>
        <v/>
      </c>
      <c r="U247" s="135" t="str">
        <f>'Master Plan 2025'!U198</f>
        <v/>
      </c>
      <c r="V247" s="135" t="str">
        <f>'Master Plan 2025'!V198</f>
        <v/>
      </c>
      <c r="W247" s="135" t="str">
        <f>'Master Plan 2025'!W198</f>
        <v/>
      </c>
      <c r="X247" s="135" t="str">
        <f>'Master Plan 2025'!X198</f>
        <v/>
      </c>
      <c r="Y247" s="135" t="str">
        <f>'Master Plan 2025'!Y198</f>
        <v/>
      </c>
      <c r="Z247" s="135" t="str">
        <f>'Master Plan 2025'!Z198</f>
        <v/>
      </c>
      <c r="AA247" s="135" t="str">
        <f>'Master Plan 2025'!AA198</f>
        <v/>
      </c>
      <c r="AB247" s="135" t="str">
        <f>'Master Plan 2025'!AB198</f>
        <v/>
      </c>
      <c r="AC247" s="135" t="str">
        <f>'Master Plan 2025'!AC198</f>
        <v/>
      </c>
      <c r="AD247" s="135" t="str">
        <f>'Master Plan 2025'!AD198</f>
        <v/>
      </c>
      <c r="AE247" s="135" t="str">
        <f>'Master Plan 2025'!AE198</f>
        <v/>
      </c>
      <c r="AF247" s="135" t="str">
        <f>'Master Plan 2025'!AF198</f>
        <v/>
      </c>
      <c r="AG247" s="135" t="str">
        <f>'Master Plan 2025'!AG198</f>
        <v/>
      </c>
      <c r="AH247" s="135" t="str">
        <f>'Master Plan 2025'!AH198</f>
        <v/>
      </c>
      <c r="AI247" s="135" t="str">
        <f>'Master Plan 2025'!AI198</f>
        <v/>
      </c>
      <c r="AJ247" s="135" t="str">
        <f>'Master Plan 2025'!AJ198</f>
        <v/>
      </c>
      <c r="AK247" s="135" t="str">
        <f>'Master Plan 2025'!AK198</f>
        <v/>
      </c>
      <c r="AL247" s="135" t="str">
        <f>'Master Plan 2025'!AL198</f>
        <v/>
      </c>
      <c r="AM247" s="135" t="str">
        <f>'Master Plan 2025'!AM198</f>
        <v/>
      </c>
      <c r="AN247" s="135" t="str">
        <f>'Master Plan 2025'!AN198</f>
        <v/>
      </c>
      <c r="AO247" s="135" t="str">
        <f>'Master Plan 2025'!AO198</f>
        <v/>
      </c>
      <c r="AP247" s="135" t="str">
        <f>'Master Plan 2025'!AP198</f>
        <v/>
      </c>
      <c r="AQ247" s="135" t="str">
        <f>'Master Plan 2025'!AQ198</f>
        <v/>
      </c>
      <c r="AR247" s="135" t="str">
        <f>'Master Plan 2025'!AR198</f>
        <v/>
      </c>
      <c r="AS247" s="135" t="str">
        <f>'Master Plan 2025'!AS198</f>
        <v/>
      </c>
      <c r="AT247" s="135" t="str">
        <f>'Master Plan 2025'!AT198</f>
        <v/>
      </c>
      <c r="AU247" s="135" t="str">
        <f>'Master Plan 2025'!AU198</f>
        <v/>
      </c>
      <c r="AV247" s="135" t="str">
        <f>'Master Plan 2025'!AV198</f>
        <v/>
      </c>
      <c r="AW247" s="135" t="str">
        <f>'Master Plan 2025'!AW198</f>
        <v/>
      </c>
      <c r="AX247" s="135" t="str">
        <f>'Master Plan 2025'!AX198</f>
        <v/>
      </c>
      <c r="AY247" s="135" t="str">
        <f>'Master Plan 2025'!AY198</f>
        <v/>
      </c>
    </row>
    <row r="248">
      <c r="A248" s="139"/>
      <c r="B248" s="10"/>
      <c r="C248" s="13" t="s">
        <v>5</v>
      </c>
      <c r="D248" s="13" t="s">
        <v>6</v>
      </c>
      <c r="E248" s="13" t="s">
        <v>291</v>
      </c>
      <c r="F248" s="13" t="s">
        <v>8</v>
      </c>
      <c r="G248" s="13" t="s">
        <v>292</v>
      </c>
      <c r="H248" s="140"/>
      <c r="I248" s="140" t="s">
        <v>1</v>
      </c>
      <c r="J248" s="140" t="s">
        <v>12</v>
      </c>
      <c r="K248" s="140" t="s">
        <v>293</v>
      </c>
      <c r="L248" s="140" t="s">
        <v>3</v>
      </c>
      <c r="M248" s="140" t="s">
        <v>14</v>
      </c>
      <c r="N248" s="140" t="s">
        <v>15</v>
      </c>
      <c r="O248" s="140" t="s">
        <v>294</v>
      </c>
      <c r="P248" s="140" t="s">
        <v>295</v>
      </c>
      <c r="Q248" s="140" t="s">
        <v>296</v>
      </c>
      <c r="R248" s="140" t="s">
        <v>297</v>
      </c>
      <c r="S248" s="140" t="s">
        <v>298</v>
      </c>
      <c r="T248" s="140" t="s">
        <v>299</v>
      </c>
      <c r="U248" s="140" t="s">
        <v>300</v>
      </c>
      <c r="V248" s="140" t="s">
        <v>301</v>
      </c>
      <c r="W248" s="140" t="s">
        <v>302</v>
      </c>
      <c r="X248" s="140" t="s">
        <v>303</v>
      </c>
      <c r="Y248" s="140" t="s">
        <v>304</v>
      </c>
      <c r="Z248" s="140" t="s">
        <v>305</v>
      </c>
      <c r="AA248" s="140" t="s">
        <v>306</v>
      </c>
      <c r="AB248" s="140" t="s">
        <v>307</v>
      </c>
      <c r="AC248" s="140" t="s">
        <v>308</v>
      </c>
      <c r="AD248" s="140" t="s">
        <v>309</v>
      </c>
      <c r="AE248" s="140" t="s">
        <v>310</v>
      </c>
      <c r="AF248" s="140" t="s">
        <v>311</v>
      </c>
      <c r="AG248" s="140" t="s">
        <v>312</v>
      </c>
      <c r="AH248" s="140" t="s">
        <v>313</v>
      </c>
      <c r="AI248" s="140" t="s">
        <v>314</v>
      </c>
      <c r="AJ248" s="140" t="s">
        <v>315</v>
      </c>
      <c r="AK248" s="140" t="s">
        <v>316</v>
      </c>
      <c r="AL248" s="140" t="s">
        <v>317</v>
      </c>
      <c r="AM248" s="140" t="s">
        <v>318</v>
      </c>
      <c r="AN248" s="140" t="s">
        <v>319</v>
      </c>
      <c r="AO248" s="140" t="s">
        <v>320</v>
      </c>
      <c r="AP248" s="140" t="s">
        <v>321</v>
      </c>
      <c r="AQ248" s="140" t="s">
        <v>322</v>
      </c>
      <c r="AR248" s="140" t="s">
        <v>323</v>
      </c>
      <c r="AS248" s="140" t="s">
        <v>324</v>
      </c>
      <c r="AT248" s="140" t="s">
        <v>325</v>
      </c>
      <c r="AU248" s="140" t="s">
        <v>326</v>
      </c>
      <c r="AV248" s="140" t="s">
        <v>327</v>
      </c>
      <c r="AW248" s="140" t="s">
        <v>328</v>
      </c>
      <c r="AX248" s="140" t="s">
        <v>329</v>
      </c>
      <c r="AY248" s="140" t="s">
        <v>330</v>
      </c>
    </row>
    <row r="249">
      <c r="B249" s="16"/>
      <c r="H249" s="135"/>
      <c r="I249" s="135"/>
      <c r="J249" s="135"/>
      <c r="K249" s="135"/>
      <c r="L249" s="135"/>
      <c r="M249" s="135"/>
      <c r="N249" s="135"/>
      <c r="O249" s="135"/>
      <c r="P249" s="135"/>
      <c r="Q249" s="135"/>
      <c r="R249" s="135"/>
      <c r="S249" s="135"/>
      <c r="T249" s="135"/>
      <c r="U249" s="135"/>
      <c r="V249" s="135"/>
      <c r="W249" s="135"/>
      <c r="X249" s="135"/>
      <c r="Y249" s="135"/>
      <c r="Z249" s="135"/>
      <c r="AA249" s="135"/>
      <c r="AB249" s="135"/>
      <c r="AC249" s="135"/>
      <c r="AD249" s="135"/>
      <c r="AE249" s="135"/>
      <c r="AF249" s="135"/>
      <c r="AG249" s="135"/>
      <c r="AH249" s="135"/>
      <c r="AI249" s="135"/>
      <c r="AJ249" s="135"/>
      <c r="AK249" s="135"/>
      <c r="AL249" s="135"/>
      <c r="AM249" s="135"/>
      <c r="AN249" s="135"/>
      <c r="AO249" s="135"/>
      <c r="AP249" s="135"/>
      <c r="AQ249" s="135"/>
      <c r="AR249" s="135"/>
      <c r="AS249" s="135"/>
      <c r="AT249" s="135"/>
      <c r="AU249" s="135"/>
      <c r="AV249" s="135"/>
      <c r="AW249" s="135"/>
      <c r="AX249" s="135"/>
      <c r="AY249" s="135"/>
    </row>
    <row r="250">
      <c r="B250" s="16"/>
      <c r="H250" s="135"/>
      <c r="I250" s="135"/>
      <c r="J250" s="135"/>
      <c r="K250" s="135"/>
      <c r="L250" s="135"/>
      <c r="M250" s="135"/>
      <c r="N250" s="135"/>
      <c r="O250" s="135"/>
      <c r="P250" s="135"/>
      <c r="Q250" s="135"/>
      <c r="R250" s="135"/>
      <c r="S250" s="135"/>
      <c r="T250" s="135"/>
      <c r="U250" s="135"/>
      <c r="V250" s="135"/>
      <c r="W250" s="135"/>
      <c r="X250" s="135"/>
      <c r="Y250" s="135"/>
      <c r="Z250" s="135"/>
      <c r="AA250" s="135"/>
      <c r="AB250" s="135"/>
      <c r="AC250" s="135"/>
      <c r="AD250" s="135"/>
      <c r="AE250" s="135"/>
      <c r="AF250" s="135"/>
      <c r="AG250" s="135"/>
      <c r="AH250" s="135"/>
      <c r="AI250" s="135"/>
      <c r="AJ250" s="135"/>
      <c r="AK250" s="135"/>
      <c r="AL250" s="135"/>
      <c r="AM250" s="135"/>
      <c r="AN250" s="135"/>
      <c r="AO250" s="135"/>
      <c r="AP250" s="135"/>
      <c r="AQ250" s="135"/>
      <c r="AR250" s="135"/>
      <c r="AS250" s="135"/>
      <c r="AT250" s="135"/>
      <c r="AU250" s="135"/>
      <c r="AV250" s="135"/>
      <c r="AW250" s="135"/>
      <c r="AX250" s="135"/>
      <c r="AY250" s="135"/>
    </row>
    <row r="251">
      <c r="A251" s="139"/>
      <c r="B251" s="10"/>
      <c r="C251" s="13" t="s">
        <v>5</v>
      </c>
      <c r="D251" s="13" t="s">
        <v>6</v>
      </c>
      <c r="E251" s="13" t="s">
        <v>291</v>
      </c>
      <c r="F251" s="13" t="s">
        <v>8</v>
      </c>
      <c r="G251" s="13" t="s">
        <v>292</v>
      </c>
      <c r="H251" s="13" t="s">
        <v>332</v>
      </c>
      <c r="I251" s="140" t="s">
        <v>1</v>
      </c>
      <c r="J251" s="140" t="s">
        <v>12</v>
      </c>
      <c r="K251" s="140" t="s">
        <v>293</v>
      </c>
      <c r="L251" s="140" t="s">
        <v>3</v>
      </c>
      <c r="M251" s="140" t="s">
        <v>14</v>
      </c>
      <c r="N251" s="140" t="s">
        <v>15</v>
      </c>
      <c r="O251" s="140" t="s">
        <v>294</v>
      </c>
      <c r="P251" s="140" t="s">
        <v>295</v>
      </c>
      <c r="Q251" s="140" t="s">
        <v>296</v>
      </c>
      <c r="R251" s="140" t="s">
        <v>297</v>
      </c>
      <c r="S251" s="140" t="s">
        <v>298</v>
      </c>
      <c r="T251" s="140" t="s">
        <v>299</v>
      </c>
      <c r="U251" s="140" t="s">
        <v>300</v>
      </c>
      <c r="V251" s="140" t="s">
        <v>301</v>
      </c>
      <c r="W251" s="140" t="s">
        <v>302</v>
      </c>
      <c r="X251" s="140" t="s">
        <v>303</v>
      </c>
      <c r="Y251" s="140" t="s">
        <v>304</v>
      </c>
      <c r="Z251" s="140" t="s">
        <v>305</v>
      </c>
      <c r="AA251" s="140" t="s">
        <v>306</v>
      </c>
      <c r="AB251" s="140" t="s">
        <v>307</v>
      </c>
      <c r="AC251" s="140" t="s">
        <v>308</v>
      </c>
      <c r="AD251" s="140" t="s">
        <v>309</v>
      </c>
      <c r="AE251" s="140" t="s">
        <v>310</v>
      </c>
      <c r="AF251" s="140" t="s">
        <v>311</v>
      </c>
      <c r="AG251" s="140" t="s">
        <v>312</v>
      </c>
      <c r="AH251" s="140" t="s">
        <v>313</v>
      </c>
      <c r="AI251" s="140" t="s">
        <v>314</v>
      </c>
      <c r="AJ251" s="140" t="s">
        <v>315</v>
      </c>
      <c r="AK251" s="140" t="s">
        <v>316</v>
      </c>
      <c r="AL251" s="140" t="s">
        <v>317</v>
      </c>
      <c r="AM251" s="140" t="s">
        <v>318</v>
      </c>
      <c r="AN251" s="140" t="s">
        <v>319</v>
      </c>
      <c r="AO251" s="140" t="s">
        <v>320</v>
      </c>
      <c r="AP251" s="140" t="s">
        <v>321</v>
      </c>
      <c r="AQ251" s="140" t="s">
        <v>322</v>
      </c>
      <c r="AR251" s="140" t="s">
        <v>323</v>
      </c>
      <c r="AS251" s="140" t="s">
        <v>324</v>
      </c>
      <c r="AT251" s="140" t="s">
        <v>325</v>
      </c>
      <c r="AU251" s="140" t="s">
        <v>326</v>
      </c>
      <c r="AV251" s="140" t="s">
        <v>327</v>
      </c>
      <c r="AW251" s="140" t="s">
        <v>328</v>
      </c>
      <c r="AX251" s="140" t="s">
        <v>329</v>
      </c>
      <c r="AY251" s="140" t="s">
        <v>330</v>
      </c>
    </row>
    <row r="252">
      <c r="B252" s="16"/>
      <c r="C252" s="18" t="str">
        <f>'Master Plan 2025'!C199</f>
        <v>None0Media</v>
      </c>
      <c r="D252" s="18" t="str">
        <f>'Master Plan 2025'!D199</f>
        <v>WSJ 0 Production Fee 0 1x Hero Unit | Paid</v>
      </c>
      <c r="E252" s="18" t="str">
        <f>'Master Plan 2025'!E199</f>
        <v>NA</v>
      </c>
      <c r="F252" s="18" t="str">
        <f>'Master Plan 2025'!F199</f>
        <v>NA</v>
      </c>
      <c r="G252" s="18" t="str">
        <f>'Master Plan 2025'!G199</f>
        <v>NA</v>
      </c>
      <c r="H252" s="18" t="str">
        <f>'Master Plan 2025'!H199</f>
        <v/>
      </c>
      <c r="I252" s="135">
        <f>'Master Plan 2025'!I199</f>
        <v>9000</v>
      </c>
      <c r="J252" s="135">
        <f>'Master Plan 2025'!J199</f>
        <v>0</v>
      </c>
      <c r="K252" s="135">
        <f>'Master Plan 2025'!K199</f>
        <v>0</v>
      </c>
      <c r="L252" s="135">
        <f>'Master Plan 2025'!L199</f>
        <v>0</v>
      </c>
      <c r="M252" s="135">
        <f>'Master Plan 2025'!M199</f>
        <v>0</v>
      </c>
      <c r="N252" s="135">
        <f>'Master Plan 2025'!N199</f>
        <v>0</v>
      </c>
      <c r="O252" s="135">
        <f>'Master Plan 2025'!O199</f>
        <v>0</v>
      </c>
      <c r="P252" s="135">
        <f>'Master Plan 2025'!P199</f>
        <v>0</v>
      </c>
      <c r="Q252" s="135">
        <f>'Master Plan 2025'!Q199</f>
        <v>3000</v>
      </c>
      <c r="R252" s="135">
        <f>'Master Plan 2025'!R199</f>
        <v>0</v>
      </c>
      <c r="S252" s="135">
        <f>'Master Plan 2025'!S199</f>
        <v>0</v>
      </c>
      <c r="T252" s="135">
        <f>'Master Plan 2025'!T199</f>
        <v>0</v>
      </c>
      <c r="U252" s="135">
        <f>'Master Plan 2025'!U199</f>
        <v>0</v>
      </c>
      <c r="V252" s="135">
        <f>'Master Plan 2025'!V199</f>
        <v>0</v>
      </c>
      <c r="W252" s="135">
        <f>'Master Plan 2025'!W199</f>
        <v>0</v>
      </c>
      <c r="X252" s="135">
        <f>'Master Plan 2025'!X199</f>
        <v>0</v>
      </c>
      <c r="Y252" s="135">
        <f>'Master Plan 2025'!Y199</f>
        <v>0</v>
      </c>
      <c r="Z252" s="135">
        <f>'Master Plan 2025'!Z199</f>
        <v>0</v>
      </c>
      <c r="AA252" s="135">
        <f>'Master Plan 2025'!AA199</f>
        <v>0</v>
      </c>
      <c r="AB252" s="135">
        <f>'Master Plan 2025'!AB199</f>
        <v>0</v>
      </c>
      <c r="AC252" s="135">
        <f>'Master Plan 2025'!AC199</f>
        <v>0</v>
      </c>
      <c r="AD252" s="135">
        <f>'Master Plan 2025'!AD199</f>
        <v>0</v>
      </c>
      <c r="AE252" s="135">
        <f>'Master Plan 2025'!AE199</f>
        <v>0</v>
      </c>
      <c r="AF252" s="135">
        <f>'Master Plan 2025'!AF199</f>
        <v>0</v>
      </c>
      <c r="AG252" s="135">
        <f>'Master Plan 2025'!AG199</f>
        <v>0</v>
      </c>
      <c r="AH252" s="135">
        <f>'Master Plan 2025'!AH199</f>
        <v>0</v>
      </c>
      <c r="AI252" s="135">
        <f>'Master Plan 2025'!AI199</f>
        <v>0</v>
      </c>
      <c r="AJ252" s="135">
        <f>'Master Plan 2025'!AJ199</f>
        <v>0</v>
      </c>
      <c r="AK252" s="135">
        <f>'Master Plan 2025'!AK199</f>
        <v>0</v>
      </c>
      <c r="AL252" s="135">
        <f>'Master Plan 2025'!AL199</f>
        <v>0</v>
      </c>
      <c r="AM252" s="135">
        <f>'Master Plan 2025'!AM199</f>
        <v>0</v>
      </c>
      <c r="AN252" s="135">
        <f>'Master Plan 2025'!AN199</f>
        <v>0</v>
      </c>
      <c r="AO252" s="135">
        <f>'Master Plan 2025'!AO199</f>
        <v>0</v>
      </c>
      <c r="AP252" s="135">
        <f>'Master Plan 2025'!AP199</f>
        <v>0</v>
      </c>
      <c r="AQ252" s="135">
        <f>'Master Plan 2025'!AQ199</f>
        <v>0</v>
      </c>
      <c r="AR252" s="135">
        <f>'Master Plan 2025'!AR199</f>
        <v>0</v>
      </c>
      <c r="AS252" s="135">
        <f>'Master Plan 2025'!AS199</f>
        <v>0</v>
      </c>
      <c r="AT252" s="135">
        <f>'Master Plan 2025'!AT199</f>
        <v>0</v>
      </c>
      <c r="AU252" s="135">
        <f>'Master Plan 2025'!AU199</f>
        <v>0</v>
      </c>
      <c r="AV252" s="135">
        <f>'Master Plan 2025'!AV199</f>
        <v>0</v>
      </c>
      <c r="AW252" s="135">
        <f>'Master Plan 2025'!AW199</f>
        <v>0</v>
      </c>
      <c r="AX252" s="135">
        <f>'Master Plan 2025'!AX199</f>
        <v>0</v>
      </c>
      <c r="AY252" s="135">
        <f>'Master Plan 2025'!AY199</f>
        <v>0</v>
      </c>
    </row>
    <row r="253">
      <c r="B253" s="16"/>
      <c r="C253" s="18" t="str">
        <f>'Master Plan 2025'!C200</f>
        <v>Added0Value</v>
      </c>
      <c r="D253" s="18" t="str">
        <f>'Master Plan 2025'!D200</f>
        <v>WSJ 0 Production Fee 0 1x Folio Unit | Added Value</v>
      </c>
      <c r="E253" s="18" t="str">
        <f>'Master Plan 2025'!E200</f>
        <v>NA</v>
      </c>
      <c r="F253" s="18" t="str">
        <f>'Master Plan 2025'!F200</f>
        <v>NA</v>
      </c>
      <c r="G253" s="18" t="str">
        <f>'Master Plan 2025'!G200</f>
        <v/>
      </c>
      <c r="H253" s="18" t="str">
        <f>'Master Plan 2025'!H200</f>
        <v/>
      </c>
      <c r="I253" s="135">
        <f>'Master Plan 2025'!I200</f>
        <v>0</v>
      </c>
      <c r="J253" s="135">
        <f>'Master Plan 2025'!J200</f>
        <v>0</v>
      </c>
      <c r="K253" s="135">
        <f>'Master Plan 2025'!K200</f>
        <v>0</v>
      </c>
      <c r="L253" s="135">
        <f>'Master Plan 2025'!L200</f>
        <v>0</v>
      </c>
      <c r="M253" s="135">
        <f>'Master Plan 2025'!M200</f>
        <v>0</v>
      </c>
      <c r="N253" s="135">
        <f>'Master Plan 2025'!N200</f>
        <v>0</v>
      </c>
      <c r="O253" s="135">
        <f>'Master Plan 2025'!O200</f>
        <v>0</v>
      </c>
      <c r="P253" s="135">
        <f>'Master Plan 2025'!P200</f>
        <v>0</v>
      </c>
      <c r="Q253" s="135">
        <f>'Master Plan 2025'!Q200</f>
        <v>0</v>
      </c>
      <c r="R253" s="135">
        <f>'Master Plan 2025'!R200</f>
        <v>0</v>
      </c>
      <c r="S253" s="135">
        <f>'Master Plan 2025'!S200</f>
        <v>0</v>
      </c>
      <c r="T253" s="135">
        <f>'Master Plan 2025'!T200</f>
        <v>0</v>
      </c>
      <c r="U253" s="135">
        <f>'Master Plan 2025'!U200</f>
        <v>0</v>
      </c>
      <c r="V253" s="135">
        <f>'Master Plan 2025'!V200</f>
        <v>0</v>
      </c>
      <c r="W253" s="135">
        <f>'Master Plan 2025'!W200</f>
        <v>0</v>
      </c>
      <c r="X253" s="135">
        <f>'Master Plan 2025'!X200</f>
        <v>0</v>
      </c>
      <c r="Y253" s="135">
        <f>'Master Plan 2025'!Y200</f>
        <v>0</v>
      </c>
      <c r="Z253" s="135">
        <f>'Master Plan 2025'!Z200</f>
        <v>0</v>
      </c>
      <c r="AA253" s="135">
        <f>'Master Plan 2025'!AA200</f>
        <v>0</v>
      </c>
      <c r="AB253" s="135">
        <f>'Master Plan 2025'!AB200</f>
        <v>0</v>
      </c>
      <c r="AC253" s="135">
        <f>'Master Plan 2025'!AC200</f>
        <v>0</v>
      </c>
      <c r="AD253" s="135">
        <f>'Master Plan 2025'!AD200</f>
        <v>0</v>
      </c>
      <c r="AE253" s="135">
        <f>'Master Plan 2025'!AE200</f>
        <v>0</v>
      </c>
      <c r="AF253" s="135">
        <f>'Master Plan 2025'!AF200</f>
        <v>0</v>
      </c>
      <c r="AG253" s="135">
        <f>'Master Plan 2025'!AG200</f>
        <v>0</v>
      </c>
      <c r="AH253" s="135">
        <f>'Master Plan 2025'!AH200</f>
        <v>0</v>
      </c>
      <c r="AI253" s="135">
        <f>'Master Plan 2025'!AI200</f>
        <v>0</v>
      </c>
      <c r="AJ253" s="135">
        <f>'Master Plan 2025'!AJ200</f>
        <v>0</v>
      </c>
      <c r="AK253" s="135">
        <f>'Master Plan 2025'!AK200</f>
        <v>0</v>
      </c>
      <c r="AL253" s="135">
        <f>'Master Plan 2025'!AL200</f>
        <v>0</v>
      </c>
      <c r="AM253" s="135">
        <f>'Master Plan 2025'!AM200</f>
        <v>0</v>
      </c>
      <c r="AN253" s="135">
        <f>'Master Plan 2025'!AN200</f>
        <v>0</v>
      </c>
      <c r="AO253" s="135">
        <f>'Master Plan 2025'!AO200</f>
        <v>0</v>
      </c>
      <c r="AP253" s="135">
        <f>'Master Plan 2025'!AP200</f>
        <v>0</v>
      </c>
      <c r="AQ253" s="135">
        <f>'Master Plan 2025'!AQ200</f>
        <v>0</v>
      </c>
      <c r="AR253" s="135">
        <f>'Master Plan 2025'!AR200</f>
        <v>0</v>
      </c>
      <c r="AS253" s="135">
        <f>'Master Plan 2025'!AS200</f>
        <v>0</v>
      </c>
      <c r="AT253" s="135">
        <f>'Master Plan 2025'!AT200</f>
        <v>0</v>
      </c>
      <c r="AU253" s="135">
        <f>'Master Plan 2025'!AU200</f>
        <v>0</v>
      </c>
      <c r="AV253" s="135">
        <f>'Master Plan 2025'!AV200</f>
        <v>0</v>
      </c>
      <c r="AW253" s="135">
        <f>'Master Plan 2025'!AW200</f>
        <v>0</v>
      </c>
      <c r="AX253" s="135">
        <f>'Master Plan 2025'!AX200</f>
        <v>0</v>
      </c>
      <c r="AY253" s="135">
        <f>'Master Plan 2025'!AY200</f>
        <v>0</v>
      </c>
    </row>
    <row r="254">
      <c r="B254" s="16"/>
      <c r="C254" s="18" t="str">
        <f>'Master Plan 2025'!C201</f>
        <v>None0Media</v>
      </c>
      <c r="D254" s="18" t="str">
        <f>'Master Plan 2025'!D201</f>
        <v>WSJ 0 Production Fee 0 1x Folio Unit | Paid</v>
      </c>
      <c r="E254" s="18" t="str">
        <f>'Master Plan 2025'!E201</f>
        <v>NA</v>
      </c>
      <c r="F254" s="18" t="str">
        <f>'Master Plan 2025'!F201</f>
        <v>NA</v>
      </c>
      <c r="G254" s="18" t="str">
        <f>'Master Plan 2025'!G201</f>
        <v/>
      </c>
      <c r="H254" s="18" t="str">
        <f>'Master Plan 2025'!H201</f>
        <v/>
      </c>
      <c r="I254" s="135">
        <f>'Master Plan 2025'!I201</f>
        <v>0</v>
      </c>
      <c r="J254" s="135">
        <f>'Master Plan 2025'!J201</f>
        <v>0</v>
      </c>
      <c r="K254" s="135">
        <f>'Master Plan 2025'!K201</f>
        <v>0</v>
      </c>
      <c r="L254" s="135">
        <f>'Master Plan 2025'!L201</f>
        <v>0</v>
      </c>
      <c r="M254" s="135">
        <f>'Master Plan 2025'!M201</f>
        <v>0</v>
      </c>
      <c r="N254" s="135">
        <f>'Master Plan 2025'!N201</f>
        <v>0</v>
      </c>
      <c r="O254" s="135">
        <f>'Master Plan 2025'!O201</f>
        <v>0</v>
      </c>
      <c r="P254" s="135">
        <f>'Master Plan 2025'!P201</f>
        <v>0</v>
      </c>
      <c r="Q254" s="135">
        <f>'Master Plan 2025'!Q201</f>
        <v>0</v>
      </c>
      <c r="R254" s="135">
        <f>'Master Plan 2025'!R201</f>
        <v>3000</v>
      </c>
      <c r="S254" s="135">
        <f>'Master Plan 2025'!S201</f>
        <v>0</v>
      </c>
      <c r="T254" s="135">
        <f>'Master Plan 2025'!T201</f>
        <v>3000</v>
      </c>
      <c r="U254" s="135">
        <f>'Master Plan 2025'!U201</f>
        <v>0</v>
      </c>
      <c r="V254" s="135">
        <f>'Master Plan 2025'!V201</f>
        <v>0</v>
      </c>
      <c r="W254" s="135">
        <f>'Master Plan 2025'!W201</f>
        <v>0</v>
      </c>
      <c r="X254" s="135">
        <f>'Master Plan 2025'!X201</f>
        <v>0</v>
      </c>
      <c r="Y254" s="135">
        <f>'Master Plan 2025'!Y201</f>
        <v>0</v>
      </c>
      <c r="Z254" s="135">
        <f>'Master Plan 2025'!Z201</f>
        <v>0</v>
      </c>
      <c r="AA254" s="135">
        <f>'Master Plan 2025'!AA201</f>
        <v>0</v>
      </c>
      <c r="AB254" s="135">
        <f>'Master Plan 2025'!AB201</f>
        <v>0</v>
      </c>
      <c r="AC254" s="135">
        <f>'Master Plan 2025'!AC201</f>
        <v>0</v>
      </c>
      <c r="AD254" s="135">
        <f>'Master Plan 2025'!AD201</f>
        <v>0</v>
      </c>
      <c r="AE254" s="135">
        <f>'Master Plan 2025'!AE201</f>
        <v>0</v>
      </c>
      <c r="AF254" s="135">
        <f>'Master Plan 2025'!AF201</f>
        <v>0</v>
      </c>
      <c r="AG254" s="135">
        <f>'Master Plan 2025'!AG201</f>
        <v>0</v>
      </c>
      <c r="AH254" s="135">
        <f>'Master Plan 2025'!AH201</f>
        <v>0</v>
      </c>
      <c r="AI254" s="135">
        <f>'Master Plan 2025'!AI201</f>
        <v>0</v>
      </c>
      <c r="AJ254" s="135">
        <f>'Master Plan 2025'!AJ201</f>
        <v>0</v>
      </c>
      <c r="AK254" s="135">
        <f>'Master Plan 2025'!AK201</f>
        <v>0</v>
      </c>
      <c r="AL254" s="135">
        <f>'Master Plan 2025'!AL201</f>
        <v>0</v>
      </c>
      <c r="AM254" s="135">
        <f>'Master Plan 2025'!AM201</f>
        <v>0</v>
      </c>
      <c r="AN254" s="135">
        <f>'Master Plan 2025'!AN201</f>
        <v>0</v>
      </c>
      <c r="AO254" s="135">
        <f>'Master Plan 2025'!AO201</f>
        <v>0</v>
      </c>
      <c r="AP254" s="135">
        <f>'Master Plan 2025'!AP201</f>
        <v>0</v>
      </c>
      <c r="AQ254" s="135">
        <f>'Master Plan 2025'!AQ201</f>
        <v>0</v>
      </c>
      <c r="AR254" s="135">
        <f>'Master Plan 2025'!AR201</f>
        <v>0</v>
      </c>
      <c r="AS254" s="135">
        <f>'Master Plan 2025'!AS201</f>
        <v>0</v>
      </c>
      <c r="AT254" s="135">
        <f>'Master Plan 2025'!AT201</f>
        <v>0</v>
      </c>
      <c r="AU254" s="135">
        <f>'Master Plan 2025'!AU201</f>
        <v>0</v>
      </c>
      <c r="AV254" s="135">
        <f>'Master Plan 2025'!AV201</f>
        <v>0</v>
      </c>
      <c r="AW254" s="135">
        <f>'Master Plan 2025'!AW201</f>
        <v>0</v>
      </c>
      <c r="AX254" s="135">
        <f>'Master Plan 2025'!AX201</f>
        <v>0</v>
      </c>
      <c r="AY254" s="135">
        <f>'Master Plan 2025'!AY201</f>
        <v>0</v>
      </c>
    </row>
    <row r="255">
      <c r="B255" s="16"/>
      <c r="C255" s="18" t="str">
        <f>'Master Plan 2025'!C202</f>
        <v>Added0Value</v>
      </c>
      <c r="D255" s="18" t="str">
        <f>'Master Plan 2025'!D202</f>
        <v>WSJ 0 Production Fee 0 RAM Study for Buyout | Added Value</v>
      </c>
      <c r="E255" s="18" t="str">
        <f>'Master Plan 2025'!E202</f>
        <v>NA</v>
      </c>
      <c r="F255" s="18" t="str">
        <f>'Master Plan 2025'!F202</f>
        <v>NA</v>
      </c>
      <c r="G255" s="18" t="str">
        <f>'Master Plan 2025'!G202</f>
        <v/>
      </c>
      <c r="H255" s="18" t="str">
        <f>'Master Plan 2025'!H202</f>
        <v/>
      </c>
      <c r="I255" s="135">
        <f>'Master Plan 2025'!I202</f>
        <v>0</v>
      </c>
      <c r="J255" s="135">
        <f>'Master Plan 2025'!J202</f>
        <v>0</v>
      </c>
      <c r="K255" s="135">
        <f>'Master Plan 2025'!K202</f>
        <v>0</v>
      </c>
      <c r="L255" s="135">
        <f>'Master Plan 2025'!L202</f>
        <v>0</v>
      </c>
      <c r="M255" s="135">
        <f>'Master Plan 2025'!M202</f>
        <v>0</v>
      </c>
      <c r="N255" s="135">
        <f>'Master Plan 2025'!N202</f>
        <v>0</v>
      </c>
      <c r="O255" s="135">
        <f>'Master Plan 2025'!O202</f>
        <v>0</v>
      </c>
      <c r="P255" s="135">
        <f>'Master Plan 2025'!P202</f>
        <v>0</v>
      </c>
      <c r="Q255" s="135">
        <f>'Master Plan 2025'!Q202</f>
        <v>0</v>
      </c>
      <c r="R255" s="135">
        <f>'Master Plan 2025'!R202</f>
        <v>0</v>
      </c>
      <c r="S255" s="135">
        <f>'Master Plan 2025'!S202</f>
        <v>0</v>
      </c>
      <c r="T255" s="135">
        <f>'Master Plan 2025'!T202</f>
        <v>0</v>
      </c>
      <c r="U255" s="135">
        <f>'Master Plan 2025'!U202</f>
        <v>0</v>
      </c>
      <c r="V255" s="135">
        <f>'Master Plan 2025'!V202</f>
        <v>0</v>
      </c>
      <c r="W255" s="135">
        <f>'Master Plan 2025'!W202</f>
        <v>0</v>
      </c>
      <c r="X255" s="135">
        <f>'Master Plan 2025'!X202</f>
        <v>0</v>
      </c>
      <c r="Y255" s="135">
        <f>'Master Plan 2025'!Y202</f>
        <v>0</v>
      </c>
      <c r="Z255" s="135">
        <f>'Master Plan 2025'!Z202</f>
        <v>0</v>
      </c>
      <c r="AA255" s="135">
        <f>'Master Plan 2025'!AA202</f>
        <v>0</v>
      </c>
      <c r="AB255" s="135">
        <f>'Master Plan 2025'!AB202</f>
        <v>0</v>
      </c>
      <c r="AC255" s="135">
        <f>'Master Plan 2025'!AC202</f>
        <v>0</v>
      </c>
      <c r="AD255" s="135">
        <f>'Master Plan 2025'!AD202</f>
        <v>0</v>
      </c>
      <c r="AE255" s="135">
        <f>'Master Plan 2025'!AE202</f>
        <v>0</v>
      </c>
      <c r="AF255" s="135">
        <f>'Master Plan 2025'!AF202</f>
        <v>0</v>
      </c>
      <c r="AG255" s="135">
        <f>'Master Plan 2025'!AG202</f>
        <v>0</v>
      </c>
      <c r="AH255" s="135">
        <f>'Master Plan 2025'!AH202</f>
        <v>0</v>
      </c>
      <c r="AI255" s="135">
        <f>'Master Plan 2025'!AI202</f>
        <v>0</v>
      </c>
      <c r="AJ255" s="135">
        <f>'Master Plan 2025'!AJ202</f>
        <v>0</v>
      </c>
      <c r="AK255" s="135">
        <f>'Master Plan 2025'!AK202</f>
        <v>0</v>
      </c>
      <c r="AL255" s="135">
        <f>'Master Plan 2025'!AL202</f>
        <v>0</v>
      </c>
      <c r="AM255" s="135">
        <f>'Master Plan 2025'!AM202</f>
        <v>0</v>
      </c>
      <c r="AN255" s="135">
        <f>'Master Plan 2025'!AN202</f>
        <v>0</v>
      </c>
      <c r="AO255" s="135">
        <f>'Master Plan 2025'!AO202</f>
        <v>0</v>
      </c>
      <c r="AP255" s="135">
        <f>'Master Plan 2025'!AP202</f>
        <v>0</v>
      </c>
      <c r="AQ255" s="135">
        <f>'Master Plan 2025'!AQ202</f>
        <v>0</v>
      </c>
      <c r="AR255" s="135">
        <f>'Master Plan 2025'!AR202</f>
        <v>0</v>
      </c>
      <c r="AS255" s="135">
        <f>'Master Plan 2025'!AS202</f>
        <v>0</v>
      </c>
      <c r="AT255" s="135">
        <f>'Master Plan 2025'!AT202</f>
        <v>0</v>
      </c>
      <c r="AU255" s="135">
        <f>'Master Plan 2025'!AU202</f>
        <v>0</v>
      </c>
      <c r="AV255" s="135">
        <f>'Master Plan 2025'!AV202</f>
        <v>0</v>
      </c>
      <c r="AW255" s="135">
        <f>'Master Plan 2025'!AW202</f>
        <v>0</v>
      </c>
      <c r="AX255" s="135">
        <f>'Master Plan 2025'!AX202</f>
        <v>0</v>
      </c>
      <c r="AY255" s="135">
        <f>'Master Plan 2025'!AY202</f>
        <v>0</v>
      </c>
    </row>
    <row r="256">
      <c r="B256" s="16"/>
      <c r="C256" s="18" t="str">
        <f>'Master Plan 2025'!C203</f>
        <v>None0Media</v>
      </c>
      <c r="D256" s="18" t="str">
        <f>'Master Plan 2025'!D203</f>
        <v/>
      </c>
      <c r="E256" s="18" t="str">
        <f>'Master Plan 2025'!E203</f>
        <v>NA</v>
      </c>
      <c r="F256" s="18" t="str">
        <f>'Master Plan 2025'!F203</f>
        <v>NA</v>
      </c>
      <c r="G256" s="18" t="str">
        <f>'Master Plan 2025'!G203</f>
        <v/>
      </c>
      <c r="H256" s="18" t="str">
        <f>'Master Plan 2025'!H203</f>
        <v/>
      </c>
      <c r="I256" s="135">
        <f>'Master Plan 2025'!I203</f>
        <v>0</v>
      </c>
      <c r="J256" s="135">
        <f>'Master Plan 2025'!J203</f>
        <v>0</v>
      </c>
      <c r="K256" s="135">
        <f>'Master Plan 2025'!K203</f>
        <v>0</v>
      </c>
      <c r="L256" s="135">
        <f>'Master Plan 2025'!L203</f>
        <v>0</v>
      </c>
      <c r="M256" s="135">
        <f>'Master Plan 2025'!M203</f>
        <v>0</v>
      </c>
      <c r="N256" s="135">
        <f>'Master Plan 2025'!N203</f>
        <v>0</v>
      </c>
      <c r="O256" s="135">
        <f>'Master Plan 2025'!O203</f>
        <v>0</v>
      </c>
      <c r="P256" s="135">
        <f>'Master Plan 2025'!P203</f>
        <v>0</v>
      </c>
      <c r="Q256" s="135">
        <f>'Master Plan 2025'!Q203</f>
        <v>0</v>
      </c>
      <c r="R256" s="135">
        <f>'Master Plan 2025'!R203</f>
        <v>0</v>
      </c>
      <c r="S256" s="135">
        <f>'Master Plan 2025'!S203</f>
        <v>0</v>
      </c>
      <c r="T256" s="135">
        <f>'Master Plan 2025'!T203</f>
        <v>0</v>
      </c>
      <c r="U256" s="135">
        <f>'Master Plan 2025'!U203</f>
        <v>0</v>
      </c>
      <c r="V256" s="135">
        <f>'Master Plan 2025'!V203</f>
        <v>0</v>
      </c>
      <c r="W256" s="135">
        <f>'Master Plan 2025'!W203</f>
        <v>0</v>
      </c>
      <c r="X256" s="135">
        <f>'Master Plan 2025'!X203</f>
        <v>0</v>
      </c>
      <c r="Y256" s="135">
        <f>'Master Plan 2025'!Y203</f>
        <v>0</v>
      </c>
      <c r="Z256" s="135">
        <f>'Master Plan 2025'!Z203</f>
        <v>0</v>
      </c>
      <c r="AA256" s="135">
        <f>'Master Plan 2025'!AA203</f>
        <v>0</v>
      </c>
      <c r="AB256" s="135">
        <f>'Master Plan 2025'!AB203</f>
        <v>0</v>
      </c>
      <c r="AC256" s="135">
        <f>'Master Plan 2025'!AC203</f>
        <v>0</v>
      </c>
      <c r="AD256" s="135">
        <f>'Master Plan 2025'!AD203</f>
        <v>0</v>
      </c>
      <c r="AE256" s="135">
        <f>'Master Plan 2025'!AE203</f>
        <v>0</v>
      </c>
      <c r="AF256" s="135">
        <f>'Master Plan 2025'!AF203</f>
        <v>0</v>
      </c>
      <c r="AG256" s="135">
        <f>'Master Plan 2025'!AG203</f>
        <v>0</v>
      </c>
      <c r="AH256" s="135">
        <f>'Master Plan 2025'!AH203</f>
        <v>0</v>
      </c>
      <c r="AI256" s="135">
        <f>'Master Plan 2025'!AI203</f>
        <v>0</v>
      </c>
      <c r="AJ256" s="135">
        <f>'Master Plan 2025'!AJ203</f>
        <v>0</v>
      </c>
      <c r="AK256" s="135">
        <f>'Master Plan 2025'!AK203</f>
        <v>0</v>
      </c>
      <c r="AL256" s="135">
        <f>'Master Plan 2025'!AL203</f>
        <v>0</v>
      </c>
      <c r="AM256" s="135">
        <f>'Master Plan 2025'!AM203</f>
        <v>0</v>
      </c>
      <c r="AN256" s="135">
        <f>'Master Plan 2025'!AN203</f>
        <v>0</v>
      </c>
      <c r="AO256" s="135">
        <f>'Master Plan 2025'!AO203</f>
        <v>0</v>
      </c>
      <c r="AP256" s="135">
        <f>'Master Plan 2025'!AP203</f>
        <v>0</v>
      </c>
      <c r="AQ256" s="135">
        <f>'Master Plan 2025'!AQ203</f>
        <v>0</v>
      </c>
      <c r="AR256" s="135">
        <f>'Master Plan 2025'!AR203</f>
        <v>0</v>
      </c>
      <c r="AS256" s="135">
        <f>'Master Plan 2025'!AS203</f>
        <v>0</v>
      </c>
      <c r="AT256" s="135">
        <f>'Master Plan 2025'!AT203</f>
        <v>0</v>
      </c>
      <c r="AU256" s="135">
        <f>'Master Plan 2025'!AU203</f>
        <v>0</v>
      </c>
      <c r="AV256" s="135">
        <f>'Master Plan 2025'!AV203</f>
        <v>0</v>
      </c>
      <c r="AW256" s="135">
        <f>'Master Plan 2025'!AW203</f>
        <v>0</v>
      </c>
      <c r="AX256" s="135">
        <f>'Master Plan 2025'!AX203</f>
        <v>0</v>
      </c>
      <c r="AY256" s="135">
        <f>'Master Plan 2025'!AY203</f>
        <v>0</v>
      </c>
    </row>
    <row r="257">
      <c r="B257" s="16"/>
      <c r="C257" s="18" t="str">
        <f>'Master Plan 2025'!C204</f>
        <v>Added0Value</v>
      </c>
      <c r="D257" s="18" t="str">
        <f>'Master Plan 2025'!D204</f>
        <v>WSJ 0 Production Fee 0 RAM Study for Buyout | Added Value</v>
      </c>
      <c r="E257" s="18" t="str">
        <f>'Master Plan 2025'!E204</f>
        <v>NA</v>
      </c>
      <c r="F257" s="18" t="str">
        <f>'Master Plan 2025'!F204</f>
        <v>NA</v>
      </c>
      <c r="G257" s="18" t="str">
        <f>'Master Plan 2025'!G204</f>
        <v/>
      </c>
      <c r="H257" s="18" t="str">
        <f>'Master Plan 2025'!H204</f>
        <v/>
      </c>
      <c r="I257" s="135">
        <f>'Master Plan 2025'!I204</f>
        <v>0</v>
      </c>
      <c r="J257" s="135">
        <f>'Master Plan 2025'!J204</f>
        <v>0</v>
      </c>
      <c r="K257" s="135">
        <f>'Master Plan 2025'!K204</f>
        <v>0</v>
      </c>
      <c r="L257" s="135">
        <f>'Master Plan 2025'!L204</f>
        <v>0</v>
      </c>
      <c r="M257" s="135">
        <f>'Master Plan 2025'!M204</f>
        <v>0</v>
      </c>
      <c r="N257" s="135">
        <f>'Master Plan 2025'!N204</f>
        <v>0</v>
      </c>
      <c r="O257" s="135">
        <f>'Master Plan 2025'!O204</f>
        <v>0</v>
      </c>
      <c r="P257" s="135">
        <f>'Master Plan 2025'!P204</f>
        <v>0</v>
      </c>
      <c r="Q257" s="135">
        <f>'Master Plan 2025'!Q204</f>
        <v>0</v>
      </c>
      <c r="R257" s="135">
        <f>'Master Plan 2025'!R204</f>
        <v>0</v>
      </c>
      <c r="S257" s="135">
        <f>'Master Plan 2025'!S204</f>
        <v>0</v>
      </c>
      <c r="T257" s="135">
        <f>'Master Plan 2025'!T204</f>
        <v>0</v>
      </c>
      <c r="U257" s="135">
        <f>'Master Plan 2025'!U204</f>
        <v>0</v>
      </c>
      <c r="V257" s="135">
        <f>'Master Plan 2025'!V204</f>
        <v>0</v>
      </c>
      <c r="W257" s="135">
        <f>'Master Plan 2025'!W204</f>
        <v>0</v>
      </c>
      <c r="X257" s="135">
        <f>'Master Plan 2025'!X204</f>
        <v>0</v>
      </c>
      <c r="Y257" s="135">
        <f>'Master Plan 2025'!Y204</f>
        <v>0</v>
      </c>
      <c r="Z257" s="135">
        <f>'Master Plan 2025'!Z204</f>
        <v>0</v>
      </c>
      <c r="AA257" s="135">
        <f>'Master Plan 2025'!AA204</f>
        <v>0</v>
      </c>
      <c r="AB257" s="135">
        <f>'Master Plan 2025'!AB204</f>
        <v>0</v>
      </c>
      <c r="AC257" s="135">
        <f>'Master Plan 2025'!AC204</f>
        <v>0</v>
      </c>
      <c r="AD257" s="135">
        <f>'Master Plan 2025'!AD204</f>
        <v>0</v>
      </c>
      <c r="AE257" s="135">
        <f>'Master Plan 2025'!AE204</f>
        <v>0</v>
      </c>
      <c r="AF257" s="135">
        <f>'Master Plan 2025'!AF204</f>
        <v>0</v>
      </c>
      <c r="AG257" s="135">
        <f>'Master Plan 2025'!AG204</f>
        <v>0</v>
      </c>
      <c r="AH257" s="135">
        <f>'Master Plan 2025'!AH204</f>
        <v>0</v>
      </c>
      <c r="AI257" s="135">
        <f>'Master Plan 2025'!AI204</f>
        <v>0</v>
      </c>
      <c r="AJ257" s="135">
        <f>'Master Plan 2025'!AJ204</f>
        <v>0</v>
      </c>
      <c r="AK257" s="135">
        <f>'Master Plan 2025'!AK204</f>
        <v>0</v>
      </c>
      <c r="AL257" s="135">
        <f>'Master Plan 2025'!AL204</f>
        <v>0</v>
      </c>
      <c r="AM257" s="135">
        <f>'Master Plan 2025'!AM204</f>
        <v>0</v>
      </c>
      <c r="AN257" s="135">
        <f>'Master Plan 2025'!AN204</f>
        <v>0</v>
      </c>
      <c r="AO257" s="135">
        <f>'Master Plan 2025'!AO204</f>
        <v>0</v>
      </c>
      <c r="AP257" s="135">
        <f>'Master Plan 2025'!AP204</f>
        <v>0</v>
      </c>
      <c r="AQ257" s="135">
        <f>'Master Plan 2025'!AQ204</f>
        <v>0</v>
      </c>
      <c r="AR257" s="135">
        <f>'Master Plan 2025'!AR204</f>
        <v>0</v>
      </c>
      <c r="AS257" s="135">
        <f>'Master Plan 2025'!AS204</f>
        <v>0</v>
      </c>
      <c r="AT257" s="135">
        <f>'Master Plan 2025'!AT204</f>
        <v>0</v>
      </c>
      <c r="AU257" s="135">
        <f>'Master Plan 2025'!AU204</f>
        <v>0</v>
      </c>
      <c r="AV257" s="135">
        <f>'Master Plan 2025'!AV204</f>
        <v>0</v>
      </c>
      <c r="AW257" s="135">
        <f>'Master Plan 2025'!AW204</f>
        <v>0</v>
      </c>
      <c r="AX257" s="135">
        <f>'Master Plan 2025'!AX204</f>
        <v>0</v>
      </c>
      <c r="AY257" s="135">
        <f>'Master Plan 2025'!AY204</f>
        <v>0</v>
      </c>
    </row>
    <row r="258">
      <c r="B258" s="18" t="str">
        <f>'Master Plan 2025'!B207</f>
        <v/>
      </c>
      <c r="C258" s="18" t="str">
        <f>'Master Plan 2025'!C207</f>
        <v/>
      </c>
      <c r="D258" s="18" t="str">
        <f>'Master Plan 2025'!D207</f>
        <v/>
      </c>
      <c r="E258" s="18" t="str">
        <f>'Master Plan 2025'!E207</f>
        <v/>
      </c>
      <c r="F258" s="18" t="str">
        <f>'Master Plan 2025'!F207</f>
        <v/>
      </c>
      <c r="G258" s="18" t="str">
        <f>'Master Plan 2025'!G207</f>
        <v/>
      </c>
      <c r="H258" s="135"/>
      <c r="I258" s="135" t="str">
        <f>'Master Plan 2025'!I207</f>
        <v/>
      </c>
      <c r="J258" s="135">
        <f>'Master Plan 2025'!J207</f>
        <v>5934729.767</v>
      </c>
      <c r="K258" s="135" t="str">
        <f>'Master Plan 2025'!K207</f>
        <v/>
      </c>
      <c r="L258" s="145">
        <v>0.0</v>
      </c>
      <c r="M258" s="135">
        <f>'Master Plan 2025'!M207</f>
        <v>0.00076305221</v>
      </c>
      <c r="N258" s="135" t="str">
        <f>'Master Plan 2025'!N207</f>
        <v/>
      </c>
      <c r="O258" s="135" t="str">
        <f>'Master Plan 2025'!O207</f>
        <v/>
      </c>
      <c r="P258" s="135" t="str">
        <f>'Master Plan 2025'!P207</f>
        <v/>
      </c>
      <c r="Q258" s="135" t="str">
        <f>'Master Plan 2025'!Q207</f>
        <v/>
      </c>
      <c r="R258" s="135" t="str">
        <f>'Master Plan 2025'!R207</f>
        <v/>
      </c>
      <c r="S258" s="135" t="str">
        <f>'Master Plan 2025'!S207</f>
        <v/>
      </c>
      <c r="T258" s="135" t="str">
        <f>'Master Plan 2025'!T207</f>
        <v/>
      </c>
      <c r="U258" s="135" t="str">
        <f>'Master Plan 2025'!U207</f>
        <v/>
      </c>
      <c r="V258" s="135" t="str">
        <f>'Master Plan 2025'!V207</f>
        <v/>
      </c>
      <c r="W258" s="135" t="str">
        <f>'Master Plan 2025'!W207</f>
        <v/>
      </c>
      <c r="X258" s="135" t="str">
        <f>'Master Plan 2025'!X207</f>
        <v/>
      </c>
      <c r="Y258" s="135" t="str">
        <f>'Master Plan 2025'!Y207</f>
        <v/>
      </c>
      <c r="Z258" s="135" t="str">
        <f>'Master Plan 2025'!Z207</f>
        <v/>
      </c>
      <c r="AA258" s="135" t="str">
        <f>'Master Plan 2025'!AA207</f>
        <v/>
      </c>
      <c r="AB258" s="135" t="str">
        <f>'Master Plan 2025'!AB207</f>
        <v/>
      </c>
      <c r="AC258" s="135" t="str">
        <f>'Master Plan 2025'!AC207</f>
        <v/>
      </c>
      <c r="AD258" s="135" t="str">
        <f>'Master Plan 2025'!AD207</f>
        <v/>
      </c>
      <c r="AE258" s="135" t="str">
        <f>'Master Plan 2025'!AE207</f>
        <v/>
      </c>
      <c r="AF258" s="135" t="str">
        <f>'Master Plan 2025'!AF207</f>
        <v/>
      </c>
      <c r="AG258" s="135" t="str">
        <f>'Master Plan 2025'!AG207</f>
        <v/>
      </c>
      <c r="AH258" s="135" t="str">
        <f>'Master Plan 2025'!AH207</f>
        <v/>
      </c>
      <c r="AI258" s="135" t="str">
        <f>'Master Plan 2025'!AI207</f>
        <v/>
      </c>
      <c r="AJ258" s="135" t="str">
        <f>'Master Plan 2025'!AJ207</f>
        <v/>
      </c>
      <c r="AK258" s="135" t="str">
        <f>'Master Plan 2025'!AK207</f>
        <v/>
      </c>
      <c r="AL258" s="135" t="str">
        <f>'Master Plan 2025'!AL207</f>
        <v/>
      </c>
      <c r="AM258" s="135" t="str">
        <f>'Master Plan 2025'!AM207</f>
        <v/>
      </c>
      <c r="AN258" s="135" t="str">
        <f>'Master Plan 2025'!AN207</f>
        <v/>
      </c>
      <c r="AO258" s="135" t="str">
        <f>'Master Plan 2025'!AO207</f>
        <v/>
      </c>
      <c r="AP258" s="135" t="str">
        <f>'Master Plan 2025'!AP207</f>
        <v/>
      </c>
      <c r="AQ258" s="135" t="str">
        <f>'Master Plan 2025'!AQ207</f>
        <v/>
      </c>
      <c r="AR258" s="135" t="str">
        <f>'Master Plan 2025'!AR207</f>
        <v/>
      </c>
      <c r="AS258" s="135" t="str">
        <f>'Master Plan 2025'!AS207</f>
        <v/>
      </c>
      <c r="AT258" s="135" t="str">
        <f>'Master Plan 2025'!AT207</f>
        <v/>
      </c>
      <c r="AU258" s="135" t="str">
        <f>'Master Plan 2025'!AU207</f>
        <v/>
      </c>
      <c r="AV258" s="135" t="str">
        <f>'Master Plan 2025'!AV207</f>
        <v/>
      </c>
      <c r="AW258" s="135" t="str">
        <f>'Master Plan 2025'!AW207</f>
        <v/>
      </c>
      <c r="AX258" s="135" t="str">
        <f>'Master Plan 2025'!AX207</f>
        <v/>
      </c>
      <c r="AY258" s="135" t="str">
        <f>'Master Plan 2025'!AY207</f>
        <v/>
      </c>
    </row>
    <row r="259">
      <c r="B259" s="18" t="str">
        <f>'Master Plan 2025'!B208</f>
        <v/>
      </c>
      <c r="C259" s="18" t="str">
        <f>'Master Plan 2025'!C208</f>
        <v/>
      </c>
      <c r="D259" s="18" t="str">
        <f>'Master Plan 2025'!D208</f>
        <v/>
      </c>
      <c r="E259" s="18" t="str">
        <f>'Master Plan 2025'!E208</f>
        <v/>
      </c>
      <c r="F259" s="18" t="str">
        <f>'Master Plan 2025'!F208</f>
        <v/>
      </c>
      <c r="G259" s="18" t="str">
        <f>'Master Plan 2025'!G208</f>
        <v/>
      </c>
      <c r="H259" s="135"/>
      <c r="I259" s="135" t="str">
        <f>'Master Plan 2025'!I208</f>
        <v/>
      </c>
      <c r="J259" s="135" t="str">
        <f>'Master Plan 2025'!J208</f>
        <v/>
      </c>
      <c r="K259" s="135" t="str">
        <f>'Master Plan 2025'!K208</f>
        <v/>
      </c>
      <c r="L259" s="145">
        <v>0.0</v>
      </c>
      <c r="M259" s="135" t="str">
        <f>'Master Plan 2025'!M208</f>
        <v/>
      </c>
      <c r="N259" s="135" t="str">
        <f>'Master Plan 2025'!N208</f>
        <v/>
      </c>
      <c r="O259" s="135" t="str">
        <f>'Master Plan 2025'!O208</f>
        <v/>
      </c>
      <c r="P259" s="135" t="str">
        <f>'Master Plan 2025'!P208</f>
        <v/>
      </c>
      <c r="Q259" s="135" t="str">
        <f>'Master Plan 2025'!Q208</f>
        <v/>
      </c>
      <c r="R259" s="135" t="str">
        <f>'Master Plan 2025'!R208</f>
        <v/>
      </c>
      <c r="S259" s="135" t="str">
        <f>'Master Plan 2025'!S208</f>
        <v/>
      </c>
      <c r="T259" s="135" t="str">
        <f>'Master Plan 2025'!T208</f>
        <v/>
      </c>
      <c r="U259" s="135" t="str">
        <f>'Master Plan 2025'!U208</f>
        <v/>
      </c>
      <c r="V259" s="135" t="str">
        <f>'Master Plan 2025'!V208</f>
        <v/>
      </c>
      <c r="W259" s="135" t="str">
        <f>'Master Plan 2025'!W208</f>
        <v/>
      </c>
      <c r="X259" s="135" t="str">
        <f>'Master Plan 2025'!X208</f>
        <v/>
      </c>
      <c r="Y259" s="135" t="str">
        <f>'Master Plan 2025'!Y208</f>
        <v/>
      </c>
      <c r="Z259" s="135" t="str">
        <f>'Master Plan 2025'!Z208</f>
        <v/>
      </c>
      <c r="AA259" s="135" t="str">
        <f>'Master Plan 2025'!AA208</f>
        <v/>
      </c>
      <c r="AB259" s="135" t="str">
        <f>'Master Plan 2025'!AB208</f>
        <v/>
      </c>
      <c r="AC259" s="135" t="str">
        <f>'Master Plan 2025'!AC208</f>
        <v/>
      </c>
      <c r="AD259" s="135" t="str">
        <f>'Master Plan 2025'!AD208</f>
        <v/>
      </c>
      <c r="AE259" s="135" t="str">
        <f>'Master Plan 2025'!AE208</f>
        <v/>
      </c>
      <c r="AF259" s="135" t="str">
        <f>'Master Plan 2025'!AF208</f>
        <v/>
      </c>
      <c r="AG259" s="135" t="str">
        <f>'Master Plan 2025'!AG208</f>
        <v/>
      </c>
      <c r="AH259" s="135" t="str">
        <f>'Master Plan 2025'!AH208</f>
        <v/>
      </c>
      <c r="AI259" s="135" t="str">
        <f>'Master Plan 2025'!AI208</f>
        <v/>
      </c>
      <c r="AJ259" s="135" t="str">
        <f>'Master Plan 2025'!AJ208</f>
        <v/>
      </c>
      <c r="AK259" s="135" t="str">
        <f>'Master Plan 2025'!AK208</f>
        <v/>
      </c>
      <c r="AL259" s="135" t="str">
        <f>'Master Plan 2025'!AL208</f>
        <v/>
      </c>
      <c r="AM259" s="135" t="str">
        <f>'Master Plan 2025'!AM208</f>
        <v/>
      </c>
      <c r="AN259" s="135" t="str">
        <f>'Master Plan 2025'!AN208</f>
        <v/>
      </c>
      <c r="AO259" s="135" t="str">
        <f>'Master Plan 2025'!AO208</f>
        <v/>
      </c>
      <c r="AP259" s="135" t="str">
        <f>'Master Plan 2025'!AP208</f>
        <v/>
      </c>
      <c r="AQ259" s="135" t="str">
        <f>'Master Plan 2025'!AQ208</f>
        <v/>
      </c>
      <c r="AR259" s="135" t="str">
        <f>'Master Plan 2025'!AR208</f>
        <v/>
      </c>
      <c r="AS259" s="135" t="str">
        <f>'Master Plan 2025'!AS208</f>
        <v/>
      </c>
      <c r="AT259" s="135" t="str">
        <f>'Master Plan 2025'!AT208</f>
        <v/>
      </c>
      <c r="AU259" s="135" t="str">
        <f>'Master Plan 2025'!AU208</f>
        <v/>
      </c>
      <c r="AV259" s="135" t="str">
        <f>'Master Plan 2025'!AV208</f>
        <v/>
      </c>
      <c r="AW259" s="135" t="str">
        <f>'Master Plan 2025'!AW208</f>
        <v/>
      </c>
      <c r="AX259" s="135" t="str">
        <f>'Master Plan 2025'!AX208</f>
        <v/>
      </c>
      <c r="AY259" s="135" t="str">
        <f>'Master Plan 2025'!AY208</f>
        <v/>
      </c>
    </row>
    <row r="260">
      <c r="B260" s="18" t="str">
        <f>'Master Plan 2025'!B209</f>
        <v/>
      </c>
      <c r="C260" s="18" t="str">
        <f>'Master Plan 2025'!C209</f>
        <v/>
      </c>
      <c r="D260" s="18" t="str">
        <f>'Master Plan 2025'!D209</f>
        <v/>
      </c>
      <c r="E260" s="18" t="str">
        <f>'Master Plan 2025'!E209</f>
        <v/>
      </c>
      <c r="F260" s="18" t="str">
        <f>'Master Plan 2025'!F209</f>
        <v/>
      </c>
      <c r="G260" s="18" t="str">
        <f>'Master Plan 2025'!G209</f>
        <v/>
      </c>
      <c r="H260" s="135"/>
      <c r="I260" s="135" t="str">
        <f>'Master Plan 2025'!I209</f>
        <v/>
      </c>
      <c r="J260" s="135" t="str">
        <f>'Master Plan 2025'!J209</f>
        <v/>
      </c>
      <c r="K260" s="135" t="str">
        <f>'Master Plan 2025'!K209</f>
        <v/>
      </c>
      <c r="L260" s="145">
        <v>0.0</v>
      </c>
      <c r="M260" s="135" t="str">
        <f>'Master Plan 2025'!M209</f>
        <v/>
      </c>
      <c r="N260" s="135" t="str">
        <f>'Master Plan 2025'!N209</f>
        <v/>
      </c>
      <c r="O260" s="135" t="str">
        <f>'Master Plan 2025'!O209</f>
        <v/>
      </c>
      <c r="P260" s="135" t="str">
        <f>'Master Plan 2025'!P209</f>
        <v>SPEND</v>
      </c>
      <c r="Q260" s="135" t="str">
        <f>'Master Plan 2025'!Q209</f>
        <v/>
      </c>
      <c r="R260" s="135" t="str">
        <f>'Master Plan 2025'!R209</f>
        <v/>
      </c>
      <c r="S260" s="135" t="str">
        <f>'Master Plan 2025'!S209</f>
        <v/>
      </c>
      <c r="T260" s="135" t="str">
        <f>'Master Plan 2025'!T209</f>
        <v/>
      </c>
      <c r="U260" s="135" t="str">
        <f>'Master Plan 2025'!U209</f>
        <v/>
      </c>
      <c r="V260" s="135" t="str">
        <f>'Master Plan 2025'!V209</f>
        <v/>
      </c>
      <c r="W260" s="135" t="str">
        <f>'Master Plan 2025'!W209</f>
        <v/>
      </c>
      <c r="X260" s="135" t="str">
        <f>'Master Plan 2025'!X209</f>
        <v/>
      </c>
      <c r="Y260" s="135" t="str">
        <f>'Master Plan 2025'!Y209</f>
        <v/>
      </c>
      <c r="Z260" s="135" t="str">
        <f>'Master Plan 2025'!Z209</f>
        <v/>
      </c>
      <c r="AA260" s="135" t="str">
        <f>'Master Plan 2025'!AA209</f>
        <v/>
      </c>
      <c r="AB260" s="135" t="str">
        <f>'Master Plan 2025'!AB209</f>
        <v>IMPRESSONS</v>
      </c>
      <c r="AC260" s="135" t="str">
        <f>'Master Plan 2025'!AC209</f>
        <v/>
      </c>
      <c r="AD260" s="135" t="str">
        <f>'Master Plan 2025'!AD209</f>
        <v/>
      </c>
      <c r="AE260" s="135" t="str">
        <f>'Master Plan 2025'!AE209</f>
        <v/>
      </c>
      <c r="AF260" s="135" t="str">
        <f>'Master Plan 2025'!AF209</f>
        <v/>
      </c>
      <c r="AG260" s="135" t="str">
        <f>'Master Plan 2025'!AG209</f>
        <v/>
      </c>
      <c r="AH260" s="135" t="str">
        <f>'Master Plan 2025'!AH209</f>
        <v/>
      </c>
      <c r="AI260" s="135" t="str">
        <f>'Master Plan 2025'!AI209</f>
        <v/>
      </c>
      <c r="AJ260" s="135" t="str">
        <f>'Master Plan 2025'!AJ209</f>
        <v/>
      </c>
      <c r="AK260" s="135" t="str">
        <f>'Master Plan 2025'!AK209</f>
        <v/>
      </c>
      <c r="AL260" s="135" t="str">
        <f>'Master Plan 2025'!AL209</f>
        <v/>
      </c>
      <c r="AM260" s="135" t="str">
        <f>'Master Plan 2025'!AM209</f>
        <v/>
      </c>
      <c r="AN260" s="135" t="str">
        <f>'Master Plan 2025'!AN209</f>
        <v>CLICKS</v>
      </c>
      <c r="AO260" s="135" t="str">
        <f>'Master Plan 2025'!AO209</f>
        <v/>
      </c>
      <c r="AP260" s="135" t="str">
        <f>'Master Plan 2025'!AP209</f>
        <v/>
      </c>
      <c r="AQ260" s="135" t="str">
        <f>'Master Plan 2025'!AQ209</f>
        <v/>
      </c>
      <c r="AR260" s="135" t="str">
        <f>'Master Plan 2025'!AR209</f>
        <v/>
      </c>
      <c r="AS260" s="135" t="str">
        <f>'Master Plan 2025'!AS209</f>
        <v/>
      </c>
      <c r="AT260" s="135" t="str">
        <f>'Master Plan 2025'!AT209</f>
        <v/>
      </c>
      <c r="AU260" s="135" t="str">
        <f>'Master Plan 2025'!AU209</f>
        <v/>
      </c>
      <c r="AV260" s="135" t="str">
        <f>'Master Plan 2025'!AV209</f>
        <v/>
      </c>
      <c r="AW260" s="135" t="str">
        <f>'Master Plan 2025'!AW209</f>
        <v/>
      </c>
      <c r="AX260" s="135" t="str">
        <f>'Master Plan 2025'!AX209</f>
        <v/>
      </c>
      <c r="AY260" s="135" t="str">
        <f>'Master Plan 2025'!AY209</f>
        <v/>
      </c>
    </row>
    <row r="261">
      <c r="A261" s="146"/>
      <c r="B261" s="147"/>
      <c r="C261" s="147" t="s">
        <v>5</v>
      </c>
      <c r="D261" s="147" t="s">
        <v>6</v>
      </c>
      <c r="E261" s="147" t="s">
        <v>291</v>
      </c>
      <c r="F261" s="147" t="s">
        <v>8</v>
      </c>
      <c r="G261" s="147" t="s">
        <v>292</v>
      </c>
      <c r="H261" s="147" t="s">
        <v>332</v>
      </c>
      <c r="I261" s="148" t="s">
        <v>1</v>
      </c>
      <c r="J261" s="148" t="s">
        <v>12</v>
      </c>
      <c r="K261" s="148" t="s">
        <v>293</v>
      </c>
      <c r="L261" s="149" t="s">
        <v>3</v>
      </c>
      <c r="M261" s="148" t="s">
        <v>14</v>
      </c>
      <c r="N261" s="148" t="s">
        <v>15</v>
      </c>
      <c r="O261" s="148" t="s">
        <v>294</v>
      </c>
      <c r="P261" s="148" t="s">
        <v>295</v>
      </c>
      <c r="Q261" s="148" t="s">
        <v>296</v>
      </c>
      <c r="R261" s="148" t="s">
        <v>297</v>
      </c>
      <c r="S261" s="148" t="s">
        <v>298</v>
      </c>
      <c r="T261" s="148" t="s">
        <v>299</v>
      </c>
      <c r="U261" s="148" t="s">
        <v>300</v>
      </c>
      <c r="V261" s="148" t="s">
        <v>301</v>
      </c>
      <c r="W261" s="148" t="s">
        <v>302</v>
      </c>
      <c r="X261" s="148" t="s">
        <v>303</v>
      </c>
      <c r="Y261" s="148" t="s">
        <v>304</v>
      </c>
      <c r="Z261" s="148" t="s">
        <v>305</v>
      </c>
      <c r="AA261" s="148" t="s">
        <v>306</v>
      </c>
      <c r="AB261" s="148" t="s">
        <v>307</v>
      </c>
      <c r="AC261" s="148" t="s">
        <v>308</v>
      </c>
      <c r="AD261" s="148" t="s">
        <v>309</v>
      </c>
      <c r="AE261" s="148" t="s">
        <v>310</v>
      </c>
      <c r="AF261" s="148" t="s">
        <v>311</v>
      </c>
      <c r="AG261" s="148" t="s">
        <v>312</v>
      </c>
      <c r="AH261" s="148" t="s">
        <v>313</v>
      </c>
      <c r="AI261" s="148" t="s">
        <v>314</v>
      </c>
      <c r="AJ261" s="148" t="s">
        <v>315</v>
      </c>
      <c r="AK261" s="148" t="s">
        <v>316</v>
      </c>
      <c r="AL261" s="148" t="s">
        <v>317</v>
      </c>
      <c r="AM261" s="148" t="s">
        <v>318</v>
      </c>
      <c r="AN261" s="148" t="s">
        <v>319</v>
      </c>
      <c r="AO261" s="148" t="s">
        <v>320</v>
      </c>
      <c r="AP261" s="148" t="s">
        <v>321</v>
      </c>
      <c r="AQ261" s="148" t="s">
        <v>322</v>
      </c>
      <c r="AR261" s="148" t="s">
        <v>323</v>
      </c>
      <c r="AS261" s="148" t="s">
        <v>324</v>
      </c>
      <c r="AT261" s="148" t="s">
        <v>325</v>
      </c>
      <c r="AU261" s="148" t="s">
        <v>326</v>
      </c>
      <c r="AV261" s="148" t="s">
        <v>327</v>
      </c>
      <c r="AW261" s="148" t="s">
        <v>328</v>
      </c>
      <c r="AX261" s="148" t="s">
        <v>329</v>
      </c>
      <c r="AY261" s="148" t="s">
        <v>330</v>
      </c>
    </row>
    <row r="262">
      <c r="B262" s="16" t="str">
        <f>'Master Plan 2025'!B211</f>
        <v>Nativo</v>
      </c>
      <c r="C262" s="18" t="str">
        <f>'Master Plan 2025'!C211</f>
        <v>North America (NAM)</v>
      </c>
      <c r="D262" s="18" t="str">
        <f>'Master Plan 2025'!D211</f>
        <v>Audience Article1</v>
      </c>
      <c r="E262" s="18" t="str">
        <f>'Master Plan 2025'!E211</f>
        <v>Audience</v>
      </c>
      <c r="F262" s="18" t="str">
        <f>'Master Plan 2025'!F211</f>
        <v>InsightsCTA</v>
      </c>
      <c r="G262" s="18" t="str">
        <f>'Master Plan 2025'!G211</f>
        <v>Nativo_NAM_Audience_NativeArticle1_AI_BoardsPhase1_InsightsCTA</v>
      </c>
      <c r="H262" s="18" t="str">
        <f>'Master Plan 2025'!H211</f>
        <v>Nativo_NAM_Audience</v>
      </c>
      <c r="I262" s="135">
        <f>'Master Plan 2025'!I211</f>
        <v>16666.66667</v>
      </c>
      <c r="J262" s="135">
        <f>'Master Plan 2025'!J211</f>
        <v>974658.8694</v>
      </c>
      <c r="K262" s="135">
        <f>'Master Plan 2025'!K211</f>
        <v>17.1</v>
      </c>
      <c r="L262" s="145">
        <v>0.0</v>
      </c>
      <c r="M262" s="135">
        <f>'Master Plan 2025'!M211</f>
        <v>0.002</v>
      </c>
      <c r="N262" s="135">
        <f>'Master Plan 2025'!N211</f>
        <v>0.75</v>
      </c>
      <c r="O262" s="135" t="str">
        <f>'Master Plan 2025'!O211</f>
        <v/>
      </c>
      <c r="P262" s="135">
        <f>'Master Plan 2025'!P211</f>
        <v>0</v>
      </c>
      <c r="Q262" s="135">
        <f>'Master Plan 2025'!Q211</f>
        <v>0</v>
      </c>
      <c r="R262" s="135">
        <f>'Master Plan 2025'!R211</f>
        <v>0</v>
      </c>
      <c r="S262" s="135">
        <f>'Master Plan 2025'!S211</f>
        <v>8333.333333</v>
      </c>
      <c r="T262" s="135">
        <f>'Master Plan 2025'!T211</f>
        <v>8333.333333</v>
      </c>
      <c r="U262" s="135">
        <f>'Master Plan 2025'!U211</f>
        <v>0</v>
      </c>
      <c r="V262" s="135">
        <f>'Master Plan 2025'!V211</f>
        <v>0</v>
      </c>
      <c r="W262" s="135">
        <f>'Master Plan 2025'!W211</f>
        <v>0</v>
      </c>
      <c r="X262" s="135">
        <f>'Master Plan 2025'!X211</f>
        <v>0</v>
      </c>
      <c r="Y262" s="135">
        <f>'Master Plan 2025'!Y211</f>
        <v>0</v>
      </c>
      <c r="Z262" s="135">
        <f>'Master Plan 2025'!Z211</f>
        <v>0</v>
      </c>
      <c r="AA262" s="135">
        <f>'Master Plan 2025'!AA211</f>
        <v>0</v>
      </c>
      <c r="AB262" s="135">
        <f>'Master Plan 2025'!AB211</f>
        <v>0</v>
      </c>
      <c r="AC262" s="135">
        <f>'Master Plan 2025'!AC211</f>
        <v>0</v>
      </c>
      <c r="AD262" s="135">
        <f>'Master Plan 2025'!AD211</f>
        <v>0</v>
      </c>
      <c r="AE262" s="135">
        <f>'Master Plan 2025'!AE211</f>
        <v>487329.4347</v>
      </c>
      <c r="AF262" s="135">
        <f>'Master Plan 2025'!AF211</f>
        <v>487329.4347</v>
      </c>
      <c r="AG262" s="135">
        <f>'Master Plan 2025'!AG211</f>
        <v>0</v>
      </c>
      <c r="AH262" s="135">
        <f>'Master Plan 2025'!AH211</f>
        <v>0</v>
      </c>
      <c r="AI262" s="135">
        <f>'Master Plan 2025'!AI211</f>
        <v>0</v>
      </c>
      <c r="AJ262" s="135">
        <f>'Master Plan 2025'!AJ211</f>
        <v>0</v>
      </c>
      <c r="AK262" s="135">
        <f>'Master Plan 2025'!AK211</f>
        <v>0</v>
      </c>
      <c r="AL262" s="135">
        <f>'Master Plan 2025'!AL211</f>
        <v>0</v>
      </c>
      <c r="AM262" s="135">
        <f>'Master Plan 2025'!AM211</f>
        <v>0</v>
      </c>
      <c r="AN262" s="135">
        <f>'Master Plan 2025'!AN211</f>
        <v>0</v>
      </c>
      <c r="AO262" s="135">
        <f>'Master Plan 2025'!AO211</f>
        <v>0</v>
      </c>
      <c r="AP262" s="135">
        <f>'Master Plan 2025'!AP211</f>
        <v>0</v>
      </c>
      <c r="AQ262" s="135">
        <f>'Master Plan 2025'!AQ211</f>
        <v>1023.391813</v>
      </c>
      <c r="AR262" s="135">
        <f>'Master Plan 2025'!AR211</f>
        <v>1023.391813</v>
      </c>
      <c r="AS262" s="135">
        <f>'Master Plan 2025'!AS211</f>
        <v>0</v>
      </c>
      <c r="AT262" s="135">
        <f>'Master Plan 2025'!AT211</f>
        <v>0</v>
      </c>
      <c r="AU262" s="135">
        <f>'Master Plan 2025'!AU211</f>
        <v>0</v>
      </c>
      <c r="AV262" s="135">
        <f>'Master Plan 2025'!AV211</f>
        <v>0</v>
      </c>
      <c r="AW262" s="135">
        <f>'Master Plan 2025'!AW211</f>
        <v>0</v>
      </c>
      <c r="AX262" s="135">
        <f>'Master Plan 2025'!AX211</f>
        <v>0</v>
      </c>
      <c r="AY262" s="135">
        <f>'Master Plan 2025'!AY211</f>
        <v>0</v>
      </c>
    </row>
    <row r="263">
      <c r="B263" s="16" t="str">
        <f>'Master Plan 2025'!B212</f>
        <v/>
      </c>
      <c r="C263" s="18" t="str">
        <f>'Master Plan 2025'!C212</f>
        <v/>
      </c>
      <c r="D263" s="18" t="str">
        <f>'Master Plan 2025'!D212</f>
        <v>Audience Article1</v>
      </c>
      <c r="E263" s="18" t="str">
        <f>'Master Plan 2025'!E212</f>
        <v>Audience</v>
      </c>
      <c r="F263" s="18" t="str">
        <f>'Master Plan 2025'!F212</f>
        <v>ContentLandingPage</v>
      </c>
      <c r="G263" s="18" t="str">
        <f>'Master Plan 2025'!G212</f>
        <v>Nativo_NAM_Audience_NativeArticle1_AI_BoardsPhase1_ContentLandingPage</v>
      </c>
      <c r="H263" s="18" t="str">
        <f>'Master Plan 2025'!H212</f>
        <v>Nativo_NAM_Audience</v>
      </c>
      <c r="I263" s="135">
        <f>'Master Plan 2025'!I212</f>
        <v>0</v>
      </c>
      <c r="J263" s="135">
        <f>'Master Plan 2025'!J212</f>
        <v>0</v>
      </c>
      <c r="K263" s="135">
        <f>'Master Plan 2025'!K212</f>
        <v>0</v>
      </c>
      <c r="L263" s="145">
        <v>0.0</v>
      </c>
      <c r="M263" s="135">
        <f>'Master Plan 2025'!M212</f>
        <v>0</v>
      </c>
      <c r="N263" s="135">
        <f>'Master Plan 2025'!N212</f>
        <v>0.75</v>
      </c>
      <c r="O263" s="135">
        <f>'Master Plan 2025'!O212</f>
        <v>0</v>
      </c>
      <c r="P263" s="135">
        <f>'Master Plan 2025'!P212</f>
        <v>0</v>
      </c>
      <c r="Q263" s="135">
        <f>'Master Plan 2025'!Q212</f>
        <v>0</v>
      </c>
      <c r="R263" s="135">
        <f>'Master Plan 2025'!R212</f>
        <v>0</v>
      </c>
      <c r="S263" s="135">
        <f>'Master Plan 2025'!S212</f>
        <v>0</v>
      </c>
      <c r="T263" s="135">
        <f>'Master Plan 2025'!T212</f>
        <v>0</v>
      </c>
      <c r="U263" s="135">
        <f>'Master Plan 2025'!U212</f>
        <v>0</v>
      </c>
      <c r="V263" s="135">
        <f>'Master Plan 2025'!V212</f>
        <v>0</v>
      </c>
      <c r="W263" s="135">
        <f>'Master Plan 2025'!W212</f>
        <v>0</v>
      </c>
      <c r="X263" s="135">
        <f>'Master Plan 2025'!X212</f>
        <v>0</v>
      </c>
      <c r="Y263" s="135">
        <f>'Master Plan 2025'!Y212</f>
        <v>0</v>
      </c>
      <c r="Z263" s="135">
        <f>'Master Plan 2025'!Z212</f>
        <v>0</v>
      </c>
      <c r="AA263" s="135">
        <f>'Master Plan 2025'!AA212</f>
        <v>0</v>
      </c>
      <c r="AB263" s="135">
        <f>'Master Plan 2025'!AB212</f>
        <v>0</v>
      </c>
      <c r="AC263" s="135">
        <f>'Master Plan 2025'!AC212</f>
        <v>0</v>
      </c>
      <c r="AD263" s="135">
        <f>'Master Plan 2025'!AD212</f>
        <v>0</v>
      </c>
      <c r="AE263" s="135">
        <f>'Master Plan 2025'!AE212</f>
        <v>0</v>
      </c>
      <c r="AF263" s="135">
        <f>'Master Plan 2025'!AF212</f>
        <v>0</v>
      </c>
      <c r="AG263" s="135">
        <f>'Master Plan 2025'!AG212</f>
        <v>0</v>
      </c>
      <c r="AH263" s="135">
        <f>'Master Plan 2025'!AH212</f>
        <v>0</v>
      </c>
      <c r="AI263" s="135">
        <f>'Master Plan 2025'!AI212</f>
        <v>0</v>
      </c>
      <c r="AJ263" s="135">
        <f>'Master Plan 2025'!AJ212</f>
        <v>0</v>
      </c>
      <c r="AK263" s="135">
        <f>'Master Plan 2025'!AK212</f>
        <v>0</v>
      </c>
      <c r="AL263" s="135">
        <f>'Master Plan 2025'!AL212</f>
        <v>0</v>
      </c>
      <c r="AM263" s="135">
        <f>'Master Plan 2025'!AM212</f>
        <v>0</v>
      </c>
      <c r="AN263" s="135">
        <f>'Master Plan 2025'!AN212</f>
        <v>0</v>
      </c>
      <c r="AO263" s="135">
        <f>'Master Plan 2025'!AO212</f>
        <v>0</v>
      </c>
      <c r="AP263" s="135">
        <f>'Master Plan 2025'!AP212</f>
        <v>0</v>
      </c>
      <c r="AQ263" s="135">
        <f>'Master Plan 2025'!AQ212</f>
        <v>0</v>
      </c>
      <c r="AR263" s="135">
        <f>'Master Plan 2025'!AR212</f>
        <v>0</v>
      </c>
      <c r="AS263" s="135">
        <f>'Master Plan 2025'!AS212</f>
        <v>0</v>
      </c>
      <c r="AT263" s="135">
        <f>'Master Plan 2025'!AT212</f>
        <v>0</v>
      </c>
      <c r="AU263" s="135">
        <f>'Master Plan 2025'!AU212</f>
        <v>0</v>
      </c>
      <c r="AV263" s="135">
        <f>'Master Plan 2025'!AV212</f>
        <v>0</v>
      </c>
      <c r="AW263" s="135">
        <f>'Master Plan 2025'!AW212</f>
        <v>0</v>
      </c>
      <c r="AX263" s="135">
        <f>'Master Plan 2025'!AX212</f>
        <v>0</v>
      </c>
      <c r="AY263" s="135">
        <f>'Master Plan 2025'!AY212</f>
        <v>0</v>
      </c>
    </row>
    <row r="264">
      <c r="B264" s="16" t="str">
        <f>'Master Plan 2025'!B213</f>
        <v/>
      </c>
      <c r="C264" s="18" t="str">
        <f>'Master Plan 2025'!C213</f>
        <v/>
      </c>
      <c r="D264" s="18" t="str">
        <f>'Master Plan 2025'!D213</f>
        <v>Audience Article1</v>
      </c>
      <c r="E264" s="18" t="str">
        <f>'Master Plan 2025'!E213</f>
        <v>Audience</v>
      </c>
      <c r="F264" s="18" t="str">
        <f>'Master Plan 2025'!F213</f>
        <v>InFeedUnit</v>
      </c>
      <c r="G264" s="18" t="str">
        <f>'Master Plan 2025'!G213</f>
        <v>Nativo_NAM_Audience_NativeArticle1_AI_BoardsPhase1_InFeedUnit</v>
      </c>
      <c r="H264" s="18" t="str">
        <f>'Master Plan 2025'!H213</f>
        <v>Nativo_NAM_Audience</v>
      </c>
      <c r="I264" s="135">
        <f>'Master Plan 2025'!I213</f>
        <v>0</v>
      </c>
      <c r="J264" s="135">
        <f>'Master Plan 2025'!J213</f>
        <v>0</v>
      </c>
      <c r="K264" s="135">
        <f>'Master Plan 2025'!K213</f>
        <v>0</v>
      </c>
      <c r="L264" s="145">
        <v>0.0</v>
      </c>
      <c r="M264" s="135">
        <f>'Master Plan 2025'!M213</f>
        <v>0</v>
      </c>
      <c r="N264" s="135">
        <f>'Master Plan 2025'!N213</f>
        <v>0.75</v>
      </c>
      <c r="O264" s="135">
        <f>'Master Plan 2025'!O213</f>
        <v>0</v>
      </c>
      <c r="P264" s="135">
        <f>'Master Plan 2025'!P213</f>
        <v>0</v>
      </c>
      <c r="Q264" s="135">
        <f>'Master Plan 2025'!Q213</f>
        <v>0</v>
      </c>
      <c r="R264" s="135">
        <f>'Master Plan 2025'!R213</f>
        <v>0</v>
      </c>
      <c r="S264" s="135">
        <f>'Master Plan 2025'!S213</f>
        <v>0</v>
      </c>
      <c r="T264" s="135">
        <f>'Master Plan 2025'!T213</f>
        <v>0</v>
      </c>
      <c r="U264" s="135">
        <f>'Master Plan 2025'!U213</f>
        <v>0</v>
      </c>
      <c r="V264" s="135">
        <f>'Master Plan 2025'!V213</f>
        <v>0</v>
      </c>
      <c r="W264" s="135">
        <f>'Master Plan 2025'!W213</f>
        <v>0</v>
      </c>
      <c r="X264" s="135">
        <f>'Master Plan 2025'!X213</f>
        <v>0</v>
      </c>
      <c r="Y264" s="135">
        <f>'Master Plan 2025'!Y213</f>
        <v>0</v>
      </c>
      <c r="Z264" s="135">
        <f>'Master Plan 2025'!Z213</f>
        <v>0</v>
      </c>
      <c r="AA264" s="135">
        <f>'Master Plan 2025'!AA213</f>
        <v>0</v>
      </c>
      <c r="AB264" s="135">
        <f>'Master Plan 2025'!AB213</f>
        <v>0</v>
      </c>
      <c r="AC264" s="135">
        <f>'Master Plan 2025'!AC213</f>
        <v>0</v>
      </c>
      <c r="AD264" s="135">
        <f>'Master Plan 2025'!AD213</f>
        <v>0</v>
      </c>
      <c r="AE264" s="135">
        <f>'Master Plan 2025'!AE213</f>
        <v>0</v>
      </c>
      <c r="AF264" s="135">
        <f>'Master Plan 2025'!AF213</f>
        <v>0</v>
      </c>
      <c r="AG264" s="135">
        <f>'Master Plan 2025'!AG213</f>
        <v>0</v>
      </c>
      <c r="AH264" s="135">
        <f>'Master Plan 2025'!AH213</f>
        <v>0</v>
      </c>
      <c r="AI264" s="135">
        <f>'Master Plan 2025'!AI213</f>
        <v>0</v>
      </c>
      <c r="AJ264" s="135">
        <f>'Master Plan 2025'!AJ213</f>
        <v>0</v>
      </c>
      <c r="AK264" s="135">
        <f>'Master Plan 2025'!AK213</f>
        <v>0</v>
      </c>
      <c r="AL264" s="135">
        <f>'Master Plan 2025'!AL213</f>
        <v>0</v>
      </c>
      <c r="AM264" s="135">
        <f>'Master Plan 2025'!AM213</f>
        <v>0</v>
      </c>
      <c r="AN264" s="135">
        <f>'Master Plan 2025'!AN213</f>
        <v>0</v>
      </c>
      <c r="AO264" s="135">
        <f>'Master Plan 2025'!AO213</f>
        <v>0</v>
      </c>
      <c r="AP264" s="135">
        <f>'Master Plan 2025'!AP213</f>
        <v>0</v>
      </c>
      <c r="AQ264" s="135">
        <f>'Master Plan 2025'!AQ213</f>
        <v>0</v>
      </c>
      <c r="AR264" s="135">
        <f>'Master Plan 2025'!AR213</f>
        <v>0</v>
      </c>
      <c r="AS264" s="135">
        <f>'Master Plan 2025'!AS213</f>
        <v>0</v>
      </c>
      <c r="AT264" s="135">
        <f>'Master Plan 2025'!AT213</f>
        <v>0</v>
      </c>
      <c r="AU264" s="135">
        <f>'Master Plan 2025'!AU213</f>
        <v>0</v>
      </c>
      <c r="AV264" s="135">
        <f>'Master Plan 2025'!AV213</f>
        <v>0</v>
      </c>
      <c r="AW264" s="135">
        <f>'Master Plan 2025'!AW213</f>
        <v>0</v>
      </c>
      <c r="AX264" s="135">
        <f>'Master Plan 2025'!AX213</f>
        <v>0</v>
      </c>
      <c r="AY264" s="135">
        <f>'Master Plan 2025'!AY213</f>
        <v>0</v>
      </c>
    </row>
    <row r="265">
      <c r="B265" s="16" t="str">
        <f>'Master Plan 2025'!B214</f>
        <v/>
      </c>
      <c r="C265" s="18" t="str">
        <f>'Master Plan 2025'!C214</f>
        <v>Added0Value</v>
      </c>
      <c r="D265" s="18" t="str">
        <f>'Master Plan 2025'!D214</f>
        <v>Audience Article1</v>
      </c>
      <c r="E265" s="18" t="str">
        <f>'Master Plan 2025'!E214</f>
        <v>Audience</v>
      </c>
      <c r="F265" s="18" t="str">
        <f>'Master Plan 2025'!F214</f>
        <v>728x90</v>
      </c>
      <c r="G265" s="18" t="str">
        <f>'Master Plan 2025'!G214</f>
        <v>Nativo_NAM_Audience_AVDisplay1_728x90</v>
      </c>
      <c r="H265" s="18" t="str">
        <f>'Master Plan 2025'!H214</f>
        <v>Nativo_NAM_Audience</v>
      </c>
      <c r="I265" s="135">
        <f>'Master Plan 2025'!I214</f>
        <v>0</v>
      </c>
      <c r="J265" s="135">
        <f>'Master Plan 2025'!J214</f>
        <v>0</v>
      </c>
      <c r="K265" s="135">
        <f>'Master Plan 2025'!K214</f>
        <v>0</v>
      </c>
      <c r="L265" s="145">
        <v>0.0</v>
      </c>
      <c r="M265" s="135">
        <f>'Master Plan 2025'!M214</f>
        <v>0</v>
      </c>
      <c r="N265" s="135">
        <f>'Master Plan 2025'!N214</f>
        <v>0.75</v>
      </c>
      <c r="O265" s="135">
        <f>'Master Plan 2025'!O214</f>
        <v>0</v>
      </c>
      <c r="P265" s="135">
        <f>'Master Plan 2025'!P214</f>
        <v>0</v>
      </c>
      <c r="Q265" s="135">
        <f>'Master Plan 2025'!Q214</f>
        <v>0</v>
      </c>
      <c r="R265" s="135">
        <f>'Master Plan 2025'!R214</f>
        <v>0</v>
      </c>
      <c r="S265" s="135">
        <f>'Master Plan 2025'!S214</f>
        <v>0</v>
      </c>
      <c r="T265" s="135">
        <f>'Master Plan 2025'!T214</f>
        <v>0</v>
      </c>
      <c r="U265" s="135">
        <f>'Master Plan 2025'!U214</f>
        <v>0</v>
      </c>
      <c r="V265" s="135">
        <f>'Master Plan 2025'!V214</f>
        <v>0</v>
      </c>
      <c r="W265" s="135">
        <f>'Master Plan 2025'!W214</f>
        <v>0</v>
      </c>
      <c r="X265" s="135">
        <f>'Master Plan 2025'!X214</f>
        <v>0</v>
      </c>
      <c r="Y265" s="135">
        <f>'Master Plan 2025'!Y214</f>
        <v>0</v>
      </c>
      <c r="Z265" s="135">
        <f>'Master Plan 2025'!Z214</f>
        <v>0</v>
      </c>
      <c r="AA265" s="135">
        <f>'Master Plan 2025'!AA214</f>
        <v>0</v>
      </c>
      <c r="AB265" s="135">
        <f>'Master Plan 2025'!AB214</f>
        <v>0</v>
      </c>
      <c r="AC265" s="135">
        <f>'Master Plan 2025'!AC214</f>
        <v>0</v>
      </c>
      <c r="AD265" s="135">
        <f>'Master Plan 2025'!AD214</f>
        <v>0</v>
      </c>
      <c r="AE265" s="135">
        <f>'Master Plan 2025'!AE214</f>
        <v>0</v>
      </c>
      <c r="AF265" s="135">
        <f>'Master Plan 2025'!AF214</f>
        <v>0</v>
      </c>
      <c r="AG265" s="135">
        <f>'Master Plan 2025'!AG214</f>
        <v>0</v>
      </c>
      <c r="AH265" s="135">
        <f>'Master Plan 2025'!AH214</f>
        <v>0</v>
      </c>
      <c r="AI265" s="135">
        <f>'Master Plan 2025'!AI214</f>
        <v>0</v>
      </c>
      <c r="AJ265" s="135">
        <f>'Master Plan 2025'!AJ214</f>
        <v>0</v>
      </c>
      <c r="AK265" s="135">
        <f>'Master Plan 2025'!AK214</f>
        <v>0</v>
      </c>
      <c r="AL265" s="135">
        <f>'Master Plan 2025'!AL214</f>
        <v>0</v>
      </c>
      <c r="AM265" s="135">
        <f>'Master Plan 2025'!AM214</f>
        <v>0</v>
      </c>
      <c r="AN265" s="135">
        <f>'Master Plan 2025'!AN214</f>
        <v>0</v>
      </c>
      <c r="AO265" s="135">
        <f>'Master Plan 2025'!AO214</f>
        <v>0</v>
      </c>
      <c r="AP265" s="135">
        <f>'Master Plan 2025'!AP214</f>
        <v>0</v>
      </c>
      <c r="AQ265" s="135">
        <f>'Master Plan 2025'!AQ214</f>
        <v>0</v>
      </c>
      <c r="AR265" s="135">
        <f>'Master Plan 2025'!AR214</f>
        <v>0</v>
      </c>
      <c r="AS265" s="135">
        <f>'Master Plan 2025'!AS214</f>
        <v>0</v>
      </c>
      <c r="AT265" s="135">
        <f>'Master Plan 2025'!AT214</f>
        <v>0</v>
      </c>
      <c r="AU265" s="135">
        <f>'Master Plan 2025'!AU214</f>
        <v>0</v>
      </c>
      <c r="AV265" s="135">
        <f>'Master Plan 2025'!AV214</f>
        <v>0</v>
      </c>
      <c r="AW265" s="135">
        <f>'Master Plan 2025'!AW214</f>
        <v>0</v>
      </c>
      <c r="AX265" s="135">
        <f>'Master Plan 2025'!AX214</f>
        <v>0</v>
      </c>
      <c r="AY265" s="135">
        <f>'Master Plan 2025'!AY214</f>
        <v>0</v>
      </c>
    </row>
    <row r="266">
      <c r="B266" s="16" t="str">
        <f>'Master Plan 2025'!B215</f>
        <v/>
      </c>
      <c r="C266" s="18" t="str">
        <f>'Master Plan 2025'!C215</f>
        <v>Added0Value</v>
      </c>
      <c r="D266" s="18" t="str">
        <f>'Master Plan 2025'!D215</f>
        <v>Audience Article1</v>
      </c>
      <c r="E266" s="18" t="str">
        <f>'Master Plan 2025'!E215</f>
        <v>Audience</v>
      </c>
      <c r="F266" s="18" t="str">
        <f>'Master Plan 2025'!F215</f>
        <v>300x250</v>
      </c>
      <c r="G266" s="18" t="str">
        <f>'Master Plan 2025'!G215</f>
        <v>Nativo_NAM_Audience_AVDisplay1_300x250</v>
      </c>
      <c r="H266" s="18" t="str">
        <f>'Master Plan 2025'!H215</f>
        <v>Nativo_NAM_Audience</v>
      </c>
      <c r="I266" s="135">
        <f>'Master Plan 2025'!I215</f>
        <v>0</v>
      </c>
      <c r="J266" s="135">
        <f>'Master Plan 2025'!J215</f>
        <v>0</v>
      </c>
      <c r="K266" s="135">
        <f>'Master Plan 2025'!K215</f>
        <v>0</v>
      </c>
      <c r="L266" s="145">
        <v>0.0</v>
      </c>
      <c r="M266" s="135">
        <f>'Master Plan 2025'!M215</f>
        <v>0</v>
      </c>
      <c r="N266" s="135">
        <f>'Master Plan 2025'!N215</f>
        <v>0.75</v>
      </c>
      <c r="O266" s="135">
        <f>'Master Plan 2025'!O215</f>
        <v>0</v>
      </c>
      <c r="P266" s="135">
        <f>'Master Plan 2025'!P215</f>
        <v>0</v>
      </c>
      <c r="Q266" s="135">
        <f>'Master Plan 2025'!Q215</f>
        <v>0</v>
      </c>
      <c r="R266" s="135">
        <f>'Master Plan 2025'!R215</f>
        <v>0</v>
      </c>
      <c r="S266" s="135">
        <f>'Master Plan 2025'!S215</f>
        <v>0</v>
      </c>
      <c r="T266" s="135">
        <f>'Master Plan 2025'!T215</f>
        <v>0</v>
      </c>
      <c r="U266" s="135">
        <f>'Master Plan 2025'!U215</f>
        <v>0</v>
      </c>
      <c r="V266" s="135">
        <f>'Master Plan 2025'!V215</f>
        <v>0</v>
      </c>
      <c r="W266" s="135">
        <f>'Master Plan 2025'!W215</f>
        <v>0</v>
      </c>
      <c r="X266" s="135">
        <f>'Master Plan 2025'!X215</f>
        <v>0</v>
      </c>
      <c r="Y266" s="135">
        <f>'Master Plan 2025'!Y215</f>
        <v>0</v>
      </c>
      <c r="Z266" s="135">
        <f>'Master Plan 2025'!Z215</f>
        <v>0</v>
      </c>
      <c r="AA266" s="135">
        <f>'Master Plan 2025'!AA215</f>
        <v>0</v>
      </c>
      <c r="AB266" s="135">
        <f>'Master Plan 2025'!AB215</f>
        <v>0</v>
      </c>
      <c r="AC266" s="135">
        <f>'Master Plan 2025'!AC215</f>
        <v>0</v>
      </c>
      <c r="AD266" s="135">
        <f>'Master Plan 2025'!AD215</f>
        <v>0</v>
      </c>
      <c r="AE266" s="135">
        <f>'Master Plan 2025'!AE215</f>
        <v>0</v>
      </c>
      <c r="AF266" s="135">
        <f>'Master Plan 2025'!AF215</f>
        <v>0</v>
      </c>
      <c r="AG266" s="135">
        <f>'Master Plan 2025'!AG215</f>
        <v>0</v>
      </c>
      <c r="AH266" s="135">
        <f>'Master Plan 2025'!AH215</f>
        <v>0</v>
      </c>
      <c r="AI266" s="135">
        <f>'Master Plan 2025'!AI215</f>
        <v>0</v>
      </c>
      <c r="AJ266" s="135">
        <f>'Master Plan 2025'!AJ215</f>
        <v>0</v>
      </c>
      <c r="AK266" s="135">
        <f>'Master Plan 2025'!AK215</f>
        <v>0</v>
      </c>
      <c r="AL266" s="135">
        <f>'Master Plan 2025'!AL215</f>
        <v>0</v>
      </c>
      <c r="AM266" s="135">
        <f>'Master Plan 2025'!AM215</f>
        <v>0</v>
      </c>
      <c r="AN266" s="135">
        <f>'Master Plan 2025'!AN215</f>
        <v>0</v>
      </c>
      <c r="AO266" s="135">
        <f>'Master Plan 2025'!AO215</f>
        <v>0</v>
      </c>
      <c r="AP266" s="135">
        <f>'Master Plan 2025'!AP215</f>
        <v>0</v>
      </c>
      <c r="AQ266" s="135">
        <f>'Master Plan 2025'!AQ215</f>
        <v>0</v>
      </c>
      <c r="AR266" s="135">
        <f>'Master Plan 2025'!AR215</f>
        <v>0</v>
      </c>
      <c r="AS266" s="135">
        <f>'Master Plan 2025'!AS215</f>
        <v>0</v>
      </c>
      <c r="AT266" s="135">
        <f>'Master Plan 2025'!AT215</f>
        <v>0</v>
      </c>
      <c r="AU266" s="135">
        <f>'Master Plan 2025'!AU215</f>
        <v>0</v>
      </c>
      <c r="AV266" s="135">
        <f>'Master Plan 2025'!AV215</f>
        <v>0</v>
      </c>
      <c r="AW266" s="135">
        <f>'Master Plan 2025'!AW215</f>
        <v>0</v>
      </c>
      <c r="AX266" s="135">
        <f>'Master Plan 2025'!AX215</f>
        <v>0</v>
      </c>
      <c r="AY266" s="135">
        <f>'Master Plan 2025'!AY215</f>
        <v>0</v>
      </c>
    </row>
    <row r="267">
      <c r="B267" s="16" t="str">
        <f>'Master Plan 2025'!B216</f>
        <v/>
      </c>
      <c r="C267" s="18" t="str">
        <f>'Master Plan 2025'!C216</f>
        <v>Added0Value</v>
      </c>
      <c r="D267" s="18" t="str">
        <f>'Master Plan 2025'!D216</f>
        <v>Audience Article1</v>
      </c>
      <c r="E267" s="18" t="str">
        <f>'Master Plan 2025'!E216</f>
        <v>Audience</v>
      </c>
      <c r="F267" s="18" t="str">
        <f>'Master Plan 2025'!F216</f>
        <v>300x600</v>
      </c>
      <c r="G267" s="18" t="str">
        <f>'Master Plan 2025'!G216</f>
        <v>Nativo_NAM_Audience_AVDisplay1_300x600</v>
      </c>
      <c r="H267" s="18" t="str">
        <f>'Master Plan 2025'!H216</f>
        <v>Nativo_NAM_Audience</v>
      </c>
      <c r="I267" s="135">
        <f>'Master Plan 2025'!I216</f>
        <v>0</v>
      </c>
      <c r="J267" s="135">
        <f>'Master Plan 2025'!J216</f>
        <v>0</v>
      </c>
      <c r="K267" s="135">
        <f>'Master Plan 2025'!K216</f>
        <v>0</v>
      </c>
      <c r="L267" s="145">
        <v>0.0</v>
      </c>
      <c r="M267" s="135">
        <f>'Master Plan 2025'!M216</f>
        <v>0</v>
      </c>
      <c r="N267" s="135">
        <f>'Master Plan 2025'!N216</f>
        <v>0.75</v>
      </c>
      <c r="O267" s="135">
        <f>'Master Plan 2025'!O216</f>
        <v>0</v>
      </c>
      <c r="P267" s="135">
        <f>'Master Plan 2025'!P216</f>
        <v>0</v>
      </c>
      <c r="Q267" s="135">
        <f>'Master Plan 2025'!Q216</f>
        <v>0</v>
      </c>
      <c r="R267" s="135">
        <f>'Master Plan 2025'!R216</f>
        <v>0</v>
      </c>
      <c r="S267" s="135">
        <f>'Master Plan 2025'!S216</f>
        <v>0</v>
      </c>
      <c r="T267" s="135">
        <f>'Master Plan 2025'!T216</f>
        <v>0</v>
      </c>
      <c r="U267" s="135">
        <f>'Master Plan 2025'!U216</f>
        <v>0</v>
      </c>
      <c r="V267" s="135">
        <f>'Master Plan 2025'!V216</f>
        <v>0</v>
      </c>
      <c r="W267" s="135">
        <f>'Master Plan 2025'!W216</f>
        <v>0</v>
      </c>
      <c r="X267" s="135">
        <f>'Master Plan 2025'!X216</f>
        <v>0</v>
      </c>
      <c r="Y267" s="135">
        <f>'Master Plan 2025'!Y216</f>
        <v>0</v>
      </c>
      <c r="Z267" s="135">
        <f>'Master Plan 2025'!Z216</f>
        <v>0</v>
      </c>
      <c r="AA267" s="135">
        <f>'Master Plan 2025'!AA216</f>
        <v>0</v>
      </c>
      <c r="AB267" s="135">
        <f>'Master Plan 2025'!AB216</f>
        <v>0</v>
      </c>
      <c r="AC267" s="135">
        <f>'Master Plan 2025'!AC216</f>
        <v>0</v>
      </c>
      <c r="AD267" s="135">
        <f>'Master Plan 2025'!AD216</f>
        <v>0</v>
      </c>
      <c r="AE267" s="135">
        <f>'Master Plan 2025'!AE216</f>
        <v>0</v>
      </c>
      <c r="AF267" s="135">
        <f>'Master Plan 2025'!AF216</f>
        <v>0</v>
      </c>
      <c r="AG267" s="135">
        <f>'Master Plan 2025'!AG216</f>
        <v>0</v>
      </c>
      <c r="AH267" s="135">
        <f>'Master Plan 2025'!AH216</f>
        <v>0</v>
      </c>
      <c r="AI267" s="135">
        <f>'Master Plan 2025'!AI216</f>
        <v>0</v>
      </c>
      <c r="AJ267" s="135">
        <f>'Master Plan 2025'!AJ216</f>
        <v>0</v>
      </c>
      <c r="AK267" s="135">
        <f>'Master Plan 2025'!AK216</f>
        <v>0</v>
      </c>
      <c r="AL267" s="135">
        <f>'Master Plan 2025'!AL216</f>
        <v>0</v>
      </c>
      <c r="AM267" s="135">
        <f>'Master Plan 2025'!AM216</f>
        <v>0</v>
      </c>
      <c r="AN267" s="135">
        <f>'Master Plan 2025'!AN216</f>
        <v>0</v>
      </c>
      <c r="AO267" s="135">
        <f>'Master Plan 2025'!AO216</f>
        <v>0</v>
      </c>
      <c r="AP267" s="135">
        <f>'Master Plan 2025'!AP216</f>
        <v>0</v>
      </c>
      <c r="AQ267" s="135">
        <f>'Master Plan 2025'!AQ216</f>
        <v>0</v>
      </c>
      <c r="AR267" s="135">
        <f>'Master Plan 2025'!AR216</f>
        <v>0</v>
      </c>
      <c r="AS267" s="135">
        <f>'Master Plan 2025'!AS216</f>
        <v>0</v>
      </c>
      <c r="AT267" s="135">
        <f>'Master Plan 2025'!AT216</f>
        <v>0</v>
      </c>
      <c r="AU267" s="135">
        <f>'Master Plan 2025'!AU216</f>
        <v>0</v>
      </c>
      <c r="AV267" s="135">
        <f>'Master Plan 2025'!AV216</f>
        <v>0</v>
      </c>
      <c r="AW267" s="135">
        <f>'Master Plan 2025'!AW216</f>
        <v>0</v>
      </c>
      <c r="AX267" s="135">
        <f>'Master Plan 2025'!AX216</f>
        <v>0</v>
      </c>
      <c r="AY267" s="135">
        <f>'Master Plan 2025'!AY216</f>
        <v>0</v>
      </c>
    </row>
    <row r="268">
      <c r="B268" s="16" t="str">
        <f>'Master Plan 2025'!B217</f>
        <v/>
      </c>
      <c r="C268" s="18" t="str">
        <f>'Master Plan 2025'!C217</f>
        <v>North America (NAM)</v>
      </c>
      <c r="D268" s="18" t="str">
        <f>'Master Plan 2025'!D217</f>
        <v>Audience Article2</v>
      </c>
      <c r="E268" s="18" t="str">
        <f>'Master Plan 2025'!E217</f>
        <v>Audience</v>
      </c>
      <c r="F268" s="18" t="str">
        <f>'Master Plan 2025'!F217</f>
        <v>InsightsCTA</v>
      </c>
      <c r="G268" s="18" t="str">
        <f>'Master Plan 2025'!G217</f>
        <v>Nativo_NAM_Audience_NativeArticle2_Macro_TarrifsPhase1_InsightsCTA</v>
      </c>
      <c r="H268" s="18" t="str">
        <f>'Master Plan 2025'!H217</f>
        <v>Nativo_NAM_Audience</v>
      </c>
      <c r="I268" s="135">
        <f>'Master Plan 2025'!I217</f>
        <v>16666.66667</v>
      </c>
      <c r="J268" s="135">
        <f>'Master Plan 2025'!J217</f>
        <v>974658.8694</v>
      </c>
      <c r="K268" s="135">
        <f>'Master Plan 2025'!K217</f>
        <v>17.1</v>
      </c>
      <c r="L268" s="145">
        <v>0.0</v>
      </c>
      <c r="M268" s="135">
        <f>'Master Plan 2025'!M217</f>
        <v>0.002</v>
      </c>
      <c r="N268" s="135">
        <f>'Master Plan 2025'!N217</f>
        <v>0.75</v>
      </c>
      <c r="O268" s="135" t="str">
        <f>'Master Plan 2025'!O217</f>
        <v/>
      </c>
      <c r="P268" s="135">
        <f>'Master Plan 2025'!P217</f>
        <v>0</v>
      </c>
      <c r="Q268" s="135">
        <f>'Master Plan 2025'!Q217</f>
        <v>0</v>
      </c>
      <c r="R268" s="135">
        <f>'Master Plan 2025'!R217</f>
        <v>0</v>
      </c>
      <c r="S268" s="135">
        <f>'Master Plan 2025'!S217</f>
        <v>8333.333333</v>
      </c>
      <c r="T268" s="135">
        <f>'Master Plan 2025'!T217</f>
        <v>8333.333333</v>
      </c>
      <c r="U268" s="135">
        <f>'Master Plan 2025'!U217</f>
        <v>0</v>
      </c>
      <c r="V268" s="135">
        <f>'Master Plan 2025'!V217</f>
        <v>0</v>
      </c>
      <c r="W268" s="135">
        <f>'Master Plan 2025'!W217</f>
        <v>0</v>
      </c>
      <c r="X268" s="135">
        <f>'Master Plan 2025'!X217</f>
        <v>0</v>
      </c>
      <c r="Y268" s="135">
        <f>'Master Plan 2025'!Y217</f>
        <v>0</v>
      </c>
      <c r="Z268" s="135">
        <f>'Master Plan 2025'!Z217</f>
        <v>0</v>
      </c>
      <c r="AA268" s="135">
        <f>'Master Plan 2025'!AA217</f>
        <v>0</v>
      </c>
      <c r="AB268" s="135">
        <f>'Master Plan 2025'!AB217</f>
        <v>0</v>
      </c>
      <c r="AC268" s="135">
        <f>'Master Plan 2025'!AC217</f>
        <v>0</v>
      </c>
      <c r="AD268" s="135">
        <f>'Master Plan 2025'!AD217</f>
        <v>0</v>
      </c>
      <c r="AE268" s="135">
        <f>'Master Plan 2025'!AE217</f>
        <v>487329.4347</v>
      </c>
      <c r="AF268" s="135">
        <f>'Master Plan 2025'!AF217</f>
        <v>487329.4347</v>
      </c>
      <c r="AG268" s="135">
        <f>'Master Plan 2025'!AG217</f>
        <v>0</v>
      </c>
      <c r="AH268" s="135">
        <f>'Master Plan 2025'!AH217</f>
        <v>0</v>
      </c>
      <c r="AI268" s="135">
        <f>'Master Plan 2025'!AI217</f>
        <v>0</v>
      </c>
      <c r="AJ268" s="135">
        <f>'Master Plan 2025'!AJ217</f>
        <v>0</v>
      </c>
      <c r="AK268" s="135">
        <f>'Master Plan 2025'!AK217</f>
        <v>0</v>
      </c>
      <c r="AL268" s="135">
        <f>'Master Plan 2025'!AL217</f>
        <v>0</v>
      </c>
      <c r="AM268" s="135">
        <f>'Master Plan 2025'!AM217</f>
        <v>0</v>
      </c>
      <c r="AN268" s="135">
        <f>'Master Plan 2025'!AN217</f>
        <v>0</v>
      </c>
      <c r="AO268" s="135">
        <f>'Master Plan 2025'!AO217</f>
        <v>0</v>
      </c>
      <c r="AP268" s="135">
        <f>'Master Plan 2025'!AP217</f>
        <v>0</v>
      </c>
      <c r="AQ268" s="135">
        <f>'Master Plan 2025'!AQ217</f>
        <v>974.6588694</v>
      </c>
      <c r="AR268" s="135">
        <f>'Master Plan 2025'!AR217</f>
        <v>974.6588694</v>
      </c>
      <c r="AS268" s="135">
        <f>'Master Plan 2025'!AS217</f>
        <v>0</v>
      </c>
      <c r="AT268" s="135">
        <f>'Master Plan 2025'!AT217</f>
        <v>0</v>
      </c>
      <c r="AU268" s="135">
        <f>'Master Plan 2025'!AU217</f>
        <v>0</v>
      </c>
      <c r="AV268" s="135">
        <f>'Master Plan 2025'!AV217</f>
        <v>0</v>
      </c>
      <c r="AW268" s="135">
        <f>'Master Plan 2025'!AW217</f>
        <v>0</v>
      </c>
      <c r="AX268" s="135">
        <f>'Master Plan 2025'!AX217</f>
        <v>0</v>
      </c>
      <c r="AY268" s="135">
        <f>'Master Plan 2025'!AY217</f>
        <v>0</v>
      </c>
    </row>
    <row r="269">
      <c r="B269" s="16" t="str">
        <f>'Master Plan 2025'!B218</f>
        <v/>
      </c>
      <c r="C269" s="18" t="str">
        <f>'Master Plan 2025'!C218</f>
        <v/>
      </c>
      <c r="D269" s="18" t="str">
        <f>'Master Plan 2025'!D218</f>
        <v>Audience Article2</v>
      </c>
      <c r="E269" s="18" t="str">
        <f>'Master Plan 2025'!E218</f>
        <v>Audience</v>
      </c>
      <c r="F269" s="18" t="str">
        <f>'Master Plan 2025'!F218</f>
        <v>ContentLandingPage</v>
      </c>
      <c r="G269" s="18" t="str">
        <f>'Master Plan 2025'!G218</f>
        <v>Nativo_NAM_Audience_NativeArticle2_Macro_TarrifsPhase1_ContentLandingPage</v>
      </c>
      <c r="H269" s="18" t="str">
        <f>'Master Plan 2025'!H218</f>
        <v>Nativo_NAM_Audience</v>
      </c>
      <c r="I269" s="135">
        <f>'Master Plan 2025'!I218</f>
        <v>0</v>
      </c>
      <c r="J269" s="135">
        <f>'Master Plan 2025'!J218</f>
        <v>0</v>
      </c>
      <c r="K269" s="135">
        <f>'Master Plan 2025'!K218</f>
        <v>0</v>
      </c>
      <c r="L269" s="145">
        <v>0.0</v>
      </c>
      <c r="M269" s="135">
        <f>'Master Plan 2025'!M218</f>
        <v>0</v>
      </c>
      <c r="N269" s="135">
        <f>'Master Plan 2025'!N218</f>
        <v>0.75</v>
      </c>
      <c r="O269" s="135">
        <f>'Master Plan 2025'!O218</f>
        <v>0</v>
      </c>
      <c r="P269" s="135">
        <f>'Master Plan 2025'!P218</f>
        <v>0</v>
      </c>
      <c r="Q269" s="135">
        <f>'Master Plan 2025'!Q218</f>
        <v>0</v>
      </c>
      <c r="R269" s="135">
        <f>'Master Plan 2025'!R218</f>
        <v>0</v>
      </c>
      <c r="S269" s="135">
        <f>'Master Plan 2025'!S218</f>
        <v>0</v>
      </c>
      <c r="T269" s="135">
        <f>'Master Plan 2025'!T218</f>
        <v>0</v>
      </c>
      <c r="U269" s="135">
        <f>'Master Plan 2025'!U218</f>
        <v>0</v>
      </c>
      <c r="V269" s="135">
        <f>'Master Plan 2025'!V218</f>
        <v>0</v>
      </c>
      <c r="W269" s="135">
        <f>'Master Plan 2025'!W218</f>
        <v>0</v>
      </c>
      <c r="X269" s="135">
        <f>'Master Plan 2025'!X218</f>
        <v>0</v>
      </c>
      <c r="Y269" s="135">
        <f>'Master Plan 2025'!Y218</f>
        <v>0</v>
      </c>
      <c r="Z269" s="135">
        <f>'Master Plan 2025'!Z218</f>
        <v>0</v>
      </c>
      <c r="AA269" s="135">
        <f>'Master Plan 2025'!AA218</f>
        <v>0</v>
      </c>
      <c r="AB269" s="135">
        <f>'Master Plan 2025'!AB218</f>
        <v>0</v>
      </c>
      <c r="AC269" s="135">
        <f>'Master Plan 2025'!AC218</f>
        <v>0</v>
      </c>
      <c r="AD269" s="135">
        <f>'Master Plan 2025'!AD218</f>
        <v>0</v>
      </c>
      <c r="AE269" s="135">
        <f>'Master Plan 2025'!AE218</f>
        <v>0</v>
      </c>
      <c r="AF269" s="135">
        <f>'Master Plan 2025'!AF218</f>
        <v>0</v>
      </c>
      <c r="AG269" s="135">
        <f>'Master Plan 2025'!AG218</f>
        <v>0</v>
      </c>
      <c r="AH269" s="135">
        <f>'Master Plan 2025'!AH218</f>
        <v>0</v>
      </c>
      <c r="AI269" s="135">
        <f>'Master Plan 2025'!AI218</f>
        <v>0</v>
      </c>
      <c r="AJ269" s="135">
        <f>'Master Plan 2025'!AJ218</f>
        <v>0</v>
      </c>
      <c r="AK269" s="135">
        <f>'Master Plan 2025'!AK218</f>
        <v>0</v>
      </c>
      <c r="AL269" s="135">
        <f>'Master Plan 2025'!AL218</f>
        <v>0</v>
      </c>
      <c r="AM269" s="135">
        <f>'Master Plan 2025'!AM218</f>
        <v>0</v>
      </c>
      <c r="AN269" s="135">
        <f>'Master Plan 2025'!AN218</f>
        <v>0</v>
      </c>
      <c r="AO269" s="135">
        <f>'Master Plan 2025'!AO218</f>
        <v>0</v>
      </c>
      <c r="AP269" s="135">
        <f>'Master Plan 2025'!AP218</f>
        <v>0</v>
      </c>
      <c r="AQ269" s="135">
        <f>'Master Plan 2025'!AQ218</f>
        <v>0</v>
      </c>
      <c r="AR269" s="135">
        <f>'Master Plan 2025'!AR218</f>
        <v>0</v>
      </c>
      <c r="AS269" s="135">
        <f>'Master Plan 2025'!AS218</f>
        <v>0</v>
      </c>
      <c r="AT269" s="135">
        <f>'Master Plan 2025'!AT218</f>
        <v>0</v>
      </c>
      <c r="AU269" s="135">
        <f>'Master Plan 2025'!AU218</f>
        <v>0</v>
      </c>
      <c r="AV269" s="135">
        <f>'Master Plan 2025'!AV218</f>
        <v>0</v>
      </c>
      <c r="AW269" s="135">
        <f>'Master Plan 2025'!AW218</f>
        <v>0</v>
      </c>
      <c r="AX269" s="135">
        <f>'Master Plan 2025'!AX218</f>
        <v>0</v>
      </c>
      <c r="AY269" s="135">
        <f>'Master Plan 2025'!AY218</f>
        <v>0</v>
      </c>
    </row>
    <row r="270">
      <c r="B270" s="16" t="str">
        <f>'Master Plan 2025'!B219</f>
        <v/>
      </c>
      <c r="C270" s="18" t="str">
        <f>'Master Plan 2025'!C219</f>
        <v/>
      </c>
      <c r="D270" s="18" t="str">
        <f>'Master Plan 2025'!D219</f>
        <v>Audience Article2</v>
      </c>
      <c r="E270" s="18" t="str">
        <f>'Master Plan 2025'!E219</f>
        <v>Audience</v>
      </c>
      <c r="F270" s="18" t="str">
        <f>'Master Plan 2025'!F219</f>
        <v>InFeedUnit</v>
      </c>
      <c r="G270" s="18" t="str">
        <f>'Master Plan 2025'!G219</f>
        <v>Nativo_NAM_Audience_NativeArticle2_Macro_TarrifsPhase1_InFeedUnit</v>
      </c>
      <c r="H270" s="18" t="str">
        <f>'Master Plan 2025'!H219</f>
        <v>Nativo_NAM_Audience</v>
      </c>
      <c r="I270" s="135">
        <f>'Master Plan 2025'!I219</f>
        <v>0</v>
      </c>
      <c r="J270" s="135">
        <f>'Master Plan 2025'!J219</f>
        <v>0</v>
      </c>
      <c r="K270" s="135">
        <f>'Master Plan 2025'!K219</f>
        <v>0</v>
      </c>
      <c r="L270" s="145">
        <v>0.0</v>
      </c>
      <c r="M270" s="135">
        <f>'Master Plan 2025'!M219</f>
        <v>0</v>
      </c>
      <c r="N270" s="135">
        <f>'Master Plan 2025'!N219</f>
        <v>0.75</v>
      </c>
      <c r="O270" s="135">
        <f>'Master Plan 2025'!O219</f>
        <v>0</v>
      </c>
      <c r="P270" s="135">
        <f>'Master Plan 2025'!P219</f>
        <v>0</v>
      </c>
      <c r="Q270" s="135">
        <f>'Master Plan 2025'!Q219</f>
        <v>0</v>
      </c>
      <c r="R270" s="135">
        <f>'Master Plan 2025'!R219</f>
        <v>0</v>
      </c>
      <c r="S270" s="135">
        <f>'Master Plan 2025'!S219</f>
        <v>0</v>
      </c>
      <c r="T270" s="135">
        <f>'Master Plan 2025'!T219</f>
        <v>0</v>
      </c>
      <c r="U270" s="135">
        <f>'Master Plan 2025'!U219</f>
        <v>0</v>
      </c>
      <c r="V270" s="135">
        <f>'Master Plan 2025'!V219</f>
        <v>0</v>
      </c>
      <c r="W270" s="135">
        <f>'Master Plan 2025'!W219</f>
        <v>0</v>
      </c>
      <c r="X270" s="135">
        <f>'Master Plan 2025'!X219</f>
        <v>0</v>
      </c>
      <c r="Y270" s="135">
        <f>'Master Plan 2025'!Y219</f>
        <v>0</v>
      </c>
      <c r="Z270" s="135">
        <f>'Master Plan 2025'!Z219</f>
        <v>0</v>
      </c>
      <c r="AA270" s="135">
        <f>'Master Plan 2025'!AA219</f>
        <v>0</v>
      </c>
      <c r="AB270" s="135">
        <f>'Master Plan 2025'!AB219</f>
        <v>0</v>
      </c>
      <c r="AC270" s="135">
        <f>'Master Plan 2025'!AC219</f>
        <v>0</v>
      </c>
      <c r="AD270" s="135">
        <f>'Master Plan 2025'!AD219</f>
        <v>0</v>
      </c>
      <c r="AE270" s="135">
        <f>'Master Plan 2025'!AE219</f>
        <v>0</v>
      </c>
      <c r="AF270" s="135">
        <f>'Master Plan 2025'!AF219</f>
        <v>0</v>
      </c>
      <c r="AG270" s="135">
        <f>'Master Plan 2025'!AG219</f>
        <v>0</v>
      </c>
      <c r="AH270" s="135">
        <f>'Master Plan 2025'!AH219</f>
        <v>0</v>
      </c>
      <c r="AI270" s="135">
        <f>'Master Plan 2025'!AI219</f>
        <v>0</v>
      </c>
      <c r="AJ270" s="135">
        <f>'Master Plan 2025'!AJ219</f>
        <v>0</v>
      </c>
      <c r="AK270" s="135">
        <f>'Master Plan 2025'!AK219</f>
        <v>0</v>
      </c>
      <c r="AL270" s="135">
        <f>'Master Plan 2025'!AL219</f>
        <v>0</v>
      </c>
      <c r="AM270" s="135">
        <f>'Master Plan 2025'!AM219</f>
        <v>0</v>
      </c>
      <c r="AN270" s="135">
        <f>'Master Plan 2025'!AN219</f>
        <v>0</v>
      </c>
      <c r="AO270" s="135">
        <f>'Master Plan 2025'!AO219</f>
        <v>0</v>
      </c>
      <c r="AP270" s="135">
        <f>'Master Plan 2025'!AP219</f>
        <v>0</v>
      </c>
      <c r="AQ270" s="135">
        <f>'Master Plan 2025'!AQ219</f>
        <v>0</v>
      </c>
      <c r="AR270" s="135">
        <f>'Master Plan 2025'!AR219</f>
        <v>0</v>
      </c>
      <c r="AS270" s="135">
        <f>'Master Plan 2025'!AS219</f>
        <v>0</v>
      </c>
      <c r="AT270" s="135">
        <f>'Master Plan 2025'!AT219</f>
        <v>0</v>
      </c>
      <c r="AU270" s="135">
        <f>'Master Plan 2025'!AU219</f>
        <v>0</v>
      </c>
      <c r="AV270" s="135">
        <f>'Master Plan 2025'!AV219</f>
        <v>0</v>
      </c>
      <c r="AW270" s="135">
        <f>'Master Plan 2025'!AW219</f>
        <v>0</v>
      </c>
      <c r="AX270" s="135">
        <f>'Master Plan 2025'!AX219</f>
        <v>0</v>
      </c>
      <c r="AY270" s="135">
        <f>'Master Plan 2025'!AY219</f>
        <v>0</v>
      </c>
    </row>
    <row r="271">
      <c r="B271" s="16" t="str">
        <f>'Master Plan 2025'!B220</f>
        <v/>
      </c>
      <c r="C271" s="18" t="str">
        <f>'Master Plan 2025'!C220</f>
        <v>Added0Value</v>
      </c>
      <c r="D271" s="18" t="str">
        <f>'Master Plan 2025'!D220</f>
        <v>Audience Article2</v>
      </c>
      <c r="E271" s="18" t="str">
        <f>'Master Plan 2025'!E220</f>
        <v>Audience</v>
      </c>
      <c r="F271" s="18" t="str">
        <f>'Master Plan 2025'!F220</f>
        <v>728x90</v>
      </c>
      <c r="G271" s="18" t="str">
        <f>'Master Plan 2025'!G220</f>
        <v>Nativo_NAM_Audience_AVDisplay2_728x90</v>
      </c>
      <c r="H271" s="18" t="str">
        <f>'Master Plan 2025'!H220</f>
        <v>Nativo_NAM_Audience</v>
      </c>
      <c r="I271" s="135">
        <f>'Master Plan 2025'!I220</f>
        <v>0</v>
      </c>
      <c r="J271" s="135">
        <f>'Master Plan 2025'!J220</f>
        <v>0</v>
      </c>
      <c r="K271" s="135">
        <f>'Master Plan 2025'!K220</f>
        <v>0</v>
      </c>
      <c r="L271" s="145">
        <v>0.0</v>
      </c>
      <c r="M271" s="135">
        <f>'Master Plan 2025'!M220</f>
        <v>0</v>
      </c>
      <c r="N271" s="135">
        <f>'Master Plan 2025'!N220</f>
        <v>0.75</v>
      </c>
      <c r="O271" s="135">
        <f>'Master Plan 2025'!O220</f>
        <v>0</v>
      </c>
      <c r="P271" s="135">
        <f>'Master Plan 2025'!P220</f>
        <v>0</v>
      </c>
      <c r="Q271" s="135">
        <f>'Master Plan 2025'!Q220</f>
        <v>0</v>
      </c>
      <c r="R271" s="135">
        <f>'Master Plan 2025'!R220</f>
        <v>0</v>
      </c>
      <c r="S271" s="135">
        <f>'Master Plan 2025'!S220</f>
        <v>0</v>
      </c>
      <c r="T271" s="135">
        <f>'Master Plan 2025'!T220</f>
        <v>0</v>
      </c>
      <c r="U271" s="135">
        <f>'Master Plan 2025'!U220</f>
        <v>0</v>
      </c>
      <c r="V271" s="135">
        <f>'Master Plan 2025'!V220</f>
        <v>0</v>
      </c>
      <c r="W271" s="135">
        <f>'Master Plan 2025'!W220</f>
        <v>0</v>
      </c>
      <c r="X271" s="135">
        <f>'Master Plan 2025'!X220</f>
        <v>0</v>
      </c>
      <c r="Y271" s="135">
        <f>'Master Plan 2025'!Y220</f>
        <v>0</v>
      </c>
      <c r="Z271" s="135">
        <f>'Master Plan 2025'!Z220</f>
        <v>0</v>
      </c>
      <c r="AA271" s="135">
        <f>'Master Plan 2025'!AA220</f>
        <v>0</v>
      </c>
      <c r="AB271" s="135">
        <f>'Master Plan 2025'!AB220</f>
        <v>0</v>
      </c>
      <c r="AC271" s="135">
        <f>'Master Plan 2025'!AC220</f>
        <v>0</v>
      </c>
      <c r="AD271" s="135">
        <f>'Master Plan 2025'!AD220</f>
        <v>0</v>
      </c>
      <c r="AE271" s="135">
        <f>'Master Plan 2025'!AE220</f>
        <v>0</v>
      </c>
      <c r="AF271" s="135">
        <f>'Master Plan 2025'!AF220</f>
        <v>0</v>
      </c>
      <c r="AG271" s="135">
        <f>'Master Plan 2025'!AG220</f>
        <v>0</v>
      </c>
      <c r="AH271" s="135">
        <f>'Master Plan 2025'!AH220</f>
        <v>0</v>
      </c>
      <c r="AI271" s="135">
        <f>'Master Plan 2025'!AI220</f>
        <v>0</v>
      </c>
      <c r="AJ271" s="135">
        <f>'Master Plan 2025'!AJ220</f>
        <v>0</v>
      </c>
      <c r="AK271" s="135">
        <f>'Master Plan 2025'!AK220</f>
        <v>0</v>
      </c>
      <c r="AL271" s="135">
        <f>'Master Plan 2025'!AL220</f>
        <v>0</v>
      </c>
      <c r="AM271" s="135">
        <f>'Master Plan 2025'!AM220</f>
        <v>0</v>
      </c>
      <c r="AN271" s="135">
        <f>'Master Plan 2025'!AN220</f>
        <v>0</v>
      </c>
      <c r="AO271" s="135">
        <f>'Master Plan 2025'!AO220</f>
        <v>0</v>
      </c>
      <c r="AP271" s="135">
        <f>'Master Plan 2025'!AP220</f>
        <v>0</v>
      </c>
      <c r="AQ271" s="135">
        <f>'Master Plan 2025'!AQ220</f>
        <v>0</v>
      </c>
      <c r="AR271" s="135">
        <f>'Master Plan 2025'!AR220</f>
        <v>0</v>
      </c>
      <c r="AS271" s="135">
        <f>'Master Plan 2025'!AS220</f>
        <v>0</v>
      </c>
      <c r="AT271" s="135">
        <f>'Master Plan 2025'!AT220</f>
        <v>0</v>
      </c>
      <c r="AU271" s="135">
        <f>'Master Plan 2025'!AU220</f>
        <v>0</v>
      </c>
      <c r="AV271" s="135">
        <f>'Master Plan 2025'!AV220</f>
        <v>0</v>
      </c>
      <c r="AW271" s="135">
        <f>'Master Plan 2025'!AW220</f>
        <v>0</v>
      </c>
      <c r="AX271" s="135">
        <f>'Master Plan 2025'!AX220</f>
        <v>0</v>
      </c>
      <c r="AY271" s="135">
        <f>'Master Plan 2025'!AY220</f>
        <v>0</v>
      </c>
    </row>
    <row r="272">
      <c r="B272" s="16" t="str">
        <f>'Master Plan 2025'!B221</f>
        <v/>
      </c>
      <c r="C272" s="18" t="str">
        <f>'Master Plan 2025'!C221</f>
        <v>Added0Value</v>
      </c>
      <c r="D272" s="18" t="str">
        <f>'Master Plan 2025'!D221</f>
        <v>Audience Article2</v>
      </c>
      <c r="E272" s="18" t="str">
        <f>'Master Plan 2025'!E221</f>
        <v>Audience</v>
      </c>
      <c r="F272" s="18" t="str">
        <f>'Master Plan 2025'!F221</f>
        <v>300x250</v>
      </c>
      <c r="G272" s="18" t="str">
        <f>'Master Plan 2025'!G221</f>
        <v>Nativo_NAM_Audience_AVDisplay2_300x250</v>
      </c>
      <c r="H272" s="18" t="str">
        <f>'Master Plan 2025'!H221</f>
        <v>Nativo_NAM_Audience</v>
      </c>
      <c r="I272" s="135">
        <f>'Master Plan 2025'!I221</f>
        <v>0</v>
      </c>
      <c r="J272" s="135">
        <f>'Master Plan 2025'!J221</f>
        <v>0</v>
      </c>
      <c r="K272" s="135">
        <f>'Master Plan 2025'!K221</f>
        <v>0</v>
      </c>
      <c r="L272" s="145">
        <v>0.0</v>
      </c>
      <c r="M272" s="135">
        <f>'Master Plan 2025'!M221</f>
        <v>0</v>
      </c>
      <c r="N272" s="135">
        <f>'Master Plan 2025'!N221</f>
        <v>0.75</v>
      </c>
      <c r="O272" s="135">
        <f>'Master Plan 2025'!O221</f>
        <v>0</v>
      </c>
      <c r="P272" s="135">
        <f>'Master Plan 2025'!P221</f>
        <v>0</v>
      </c>
      <c r="Q272" s="135">
        <f>'Master Plan 2025'!Q221</f>
        <v>0</v>
      </c>
      <c r="R272" s="135">
        <f>'Master Plan 2025'!R221</f>
        <v>0</v>
      </c>
      <c r="S272" s="135">
        <f>'Master Plan 2025'!S221</f>
        <v>0</v>
      </c>
      <c r="T272" s="135">
        <f>'Master Plan 2025'!T221</f>
        <v>0</v>
      </c>
      <c r="U272" s="135">
        <f>'Master Plan 2025'!U221</f>
        <v>0</v>
      </c>
      <c r="V272" s="135">
        <f>'Master Plan 2025'!V221</f>
        <v>0</v>
      </c>
      <c r="W272" s="135">
        <f>'Master Plan 2025'!W221</f>
        <v>0</v>
      </c>
      <c r="X272" s="135">
        <f>'Master Plan 2025'!X221</f>
        <v>0</v>
      </c>
      <c r="Y272" s="135">
        <f>'Master Plan 2025'!Y221</f>
        <v>0</v>
      </c>
      <c r="Z272" s="135">
        <f>'Master Plan 2025'!Z221</f>
        <v>0</v>
      </c>
      <c r="AA272" s="135">
        <f>'Master Plan 2025'!AA221</f>
        <v>0</v>
      </c>
      <c r="AB272" s="135">
        <f>'Master Plan 2025'!AB221</f>
        <v>0</v>
      </c>
      <c r="AC272" s="135">
        <f>'Master Plan 2025'!AC221</f>
        <v>0</v>
      </c>
      <c r="AD272" s="135">
        <f>'Master Plan 2025'!AD221</f>
        <v>0</v>
      </c>
      <c r="AE272" s="135">
        <f>'Master Plan 2025'!AE221</f>
        <v>0</v>
      </c>
      <c r="AF272" s="135">
        <f>'Master Plan 2025'!AF221</f>
        <v>0</v>
      </c>
      <c r="AG272" s="135">
        <f>'Master Plan 2025'!AG221</f>
        <v>0</v>
      </c>
      <c r="AH272" s="135">
        <f>'Master Plan 2025'!AH221</f>
        <v>0</v>
      </c>
      <c r="AI272" s="135">
        <f>'Master Plan 2025'!AI221</f>
        <v>0</v>
      </c>
      <c r="AJ272" s="135">
        <f>'Master Plan 2025'!AJ221</f>
        <v>0</v>
      </c>
      <c r="AK272" s="135">
        <f>'Master Plan 2025'!AK221</f>
        <v>0</v>
      </c>
      <c r="AL272" s="135">
        <f>'Master Plan 2025'!AL221</f>
        <v>0</v>
      </c>
      <c r="AM272" s="135">
        <f>'Master Plan 2025'!AM221</f>
        <v>0</v>
      </c>
      <c r="AN272" s="135">
        <f>'Master Plan 2025'!AN221</f>
        <v>0</v>
      </c>
      <c r="AO272" s="135">
        <f>'Master Plan 2025'!AO221</f>
        <v>0</v>
      </c>
      <c r="AP272" s="135">
        <f>'Master Plan 2025'!AP221</f>
        <v>0</v>
      </c>
      <c r="AQ272" s="135">
        <f>'Master Plan 2025'!AQ221</f>
        <v>0</v>
      </c>
      <c r="AR272" s="135">
        <f>'Master Plan 2025'!AR221</f>
        <v>0</v>
      </c>
      <c r="AS272" s="135">
        <f>'Master Plan 2025'!AS221</f>
        <v>0</v>
      </c>
      <c r="AT272" s="135">
        <f>'Master Plan 2025'!AT221</f>
        <v>0</v>
      </c>
      <c r="AU272" s="135">
        <f>'Master Plan 2025'!AU221</f>
        <v>0</v>
      </c>
      <c r="AV272" s="135">
        <f>'Master Plan 2025'!AV221</f>
        <v>0</v>
      </c>
      <c r="AW272" s="135">
        <f>'Master Plan 2025'!AW221</f>
        <v>0</v>
      </c>
      <c r="AX272" s="135">
        <f>'Master Plan 2025'!AX221</f>
        <v>0</v>
      </c>
      <c r="AY272" s="135">
        <f>'Master Plan 2025'!AY221</f>
        <v>0</v>
      </c>
    </row>
    <row r="273">
      <c r="B273" s="16" t="str">
        <f>'Master Plan 2025'!B222</f>
        <v/>
      </c>
      <c r="C273" s="18" t="str">
        <f>'Master Plan 2025'!C222</f>
        <v>Added0Value</v>
      </c>
      <c r="D273" s="18" t="str">
        <f>'Master Plan 2025'!D222</f>
        <v>Audience Article2</v>
      </c>
      <c r="E273" s="18" t="str">
        <f>'Master Plan 2025'!E222</f>
        <v>Audience</v>
      </c>
      <c r="F273" s="18" t="str">
        <f>'Master Plan 2025'!F222</f>
        <v>300x600</v>
      </c>
      <c r="G273" s="18" t="str">
        <f>'Master Plan 2025'!G222</f>
        <v>Nativo_NAM_Audience_AVDisplay2_300x600</v>
      </c>
      <c r="H273" s="18" t="str">
        <f>'Master Plan 2025'!H222</f>
        <v>Nativo_NAM_Audience</v>
      </c>
      <c r="I273" s="135">
        <f>'Master Plan 2025'!I222</f>
        <v>0</v>
      </c>
      <c r="J273" s="135">
        <f>'Master Plan 2025'!J222</f>
        <v>0</v>
      </c>
      <c r="K273" s="135">
        <f>'Master Plan 2025'!K222</f>
        <v>0</v>
      </c>
      <c r="L273" s="145">
        <v>0.0</v>
      </c>
      <c r="M273" s="135">
        <f>'Master Plan 2025'!M222</f>
        <v>0</v>
      </c>
      <c r="N273" s="135">
        <f>'Master Plan 2025'!N222</f>
        <v>0.75</v>
      </c>
      <c r="O273" s="135">
        <f>'Master Plan 2025'!O222</f>
        <v>0</v>
      </c>
      <c r="P273" s="135">
        <f>'Master Plan 2025'!P222</f>
        <v>0</v>
      </c>
      <c r="Q273" s="135">
        <f>'Master Plan 2025'!Q222</f>
        <v>0</v>
      </c>
      <c r="R273" s="135">
        <f>'Master Plan 2025'!R222</f>
        <v>0</v>
      </c>
      <c r="S273" s="135">
        <f>'Master Plan 2025'!S222</f>
        <v>0</v>
      </c>
      <c r="T273" s="135">
        <f>'Master Plan 2025'!T222</f>
        <v>0</v>
      </c>
      <c r="U273" s="135">
        <f>'Master Plan 2025'!U222</f>
        <v>0</v>
      </c>
      <c r="V273" s="135">
        <f>'Master Plan 2025'!V222</f>
        <v>0</v>
      </c>
      <c r="W273" s="135">
        <f>'Master Plan 2025'!W222</f>
        <v>0</v>
      </c>
      <c r="X273" s="135">
        <f>'Master Plan 2025'!X222</f>
        <v>0</v>
      </c>
      <c r="Y273" s="135">
        <f>'Master Plan 2025'!Y222</f>
        <v>0</v>
      </c>
      <c r="Z273" s="135">
        <f>'Master Plan 2025'!Z222</f>
        <v>0</v>
      </c>
      <c r="AA273" s="135">
        <f>'Master Plan 2025'!AA222</f>
        <v>0</v>
      </c>
      <c r="AB273" s="135">
        <f>'Master Plan 2025'!AB222</f>
        <v>0</v>
      </c>
      <c r="AC273" s="135">
        <f>'Master Plan 2025'!AC222</f>
        <v>0</v>
      </c>
      <c r="AD273" s="135">
        <f>'Master Plan 2025'!AD222</f>
        <v>0</v>
      </c>
      <c r="AE273" s="135">
        <f>'Master Plan 2025'!AE222</f>
        <v>0</v>
      </c>
      <c r="AF273" s="135">
        <f>'Master Plan 2025'!AF222</f>
        <v>0</v>
      </c>
      <c r="AG273" s="135">
        <f>'Master Plan 2025'!AG222</f>
        <v>0</v>
      </c>
      <c r="AH273" s="135">
        <f>'Master Plan 2025'!AH222</f>
        <v>0</v>
      </c>
      <c r="AI273" s="135">
        <f>'Master Plan 2025'!AI222</f>
        <v>0</v>
      </c>
      <c r="AJ273" s="135">
        <f>'Master Plan 2025'!AJ222</f>
        <v>0</v>
      </c>
      <c r="AK273" s="135">
        <f>'Master Plan 2025'!AK222</f>
        <v>0</v>
      </c>
      <c r="AL273" s="135">
        <f>'Master Plan 2025'!AL222</f>
        <v>0</v>
      </c>
      <c r="AM273" s="135">
        <f>'Master Plan 2025'!AM222</f>
        <v>0</v>
      </c>
      <c r="AN273" s="135">
        <f>'Master Plan 2025'!AN222</f>
        <v>0</v>
      </c>
      <c r="AO273" s="135">
        <f>'Master Plan 2025'!AO222</f>
        <v>0</v>
      </c>
      <c r="AP273" s="135">
        <f>'Master Plan 2025'!AP222</f>
        <v>0</v>
      </c>
      <c r="AQ273" s="135">
        <f>'Master Plan 2025'!AQ222</f>
        <v>0</v>
      </c>
      <c r="AR273" s="135">
        <f>'Master Plan 2025'!AR222</f>
        <v>0</v>
      </c>
      <c r="AS273" s="135">
        <f>'Master Plan 2025'!AS222</f>
        <v>0</v>
      </c>
      <c r="AT273" s="135">
        <f>'Master Plan 2025'!AT222</f>
        <v>0</v>
      </c>
      <c r="AU273" s="135">
        <f>'Master Plan 2025'!AU222</f>
        <v>0</v>
      </c>
      <c r="AV273" s="135">
        <f>'Master Plan 2025'!AV222</f>
        <v>0</v>
      </c>
      <c r="AW273" s="135">
        <f>'Master Plan 2025'!AW222</f>
        <v>0</v>
      </c>
      <c r="AX273" s="135">
        <f>'Master Plan 2025'!AX222</f>
        <v>0</v>
      </c>
      <c r="AY273" s="135">
        <f>'Master Plan 2025'!AY222</f>
        <v>0</v>
      </c>
    </row>
    <row r="274">
      <c r="B274" s="16" t="str">
        <f>'Master Plan 2025'!B223</f>
        <v/>
      </c>
      <c r="C274" s="18" t="str">
        <f>'Master Plan 2025'!C223</f>
        <v>North America (NAM)</v>
      </c>
      <c r="D274" s="18" t="str">
        <f>'Master Plan 2025'!D223</f>
        <v>Audience Article3</v>
      </c>
      <c r="E274" s="18" t="str">
        <f>'Master Plan 2025'!E223</f>
        <v>Audience</v>
      </c>
      <c r="F274" s="18" t="str">
        <f>'Master Plan 2025'!F223</f>
        <v>InsightsCTA</v>
      </c>
      <c r="G274" s="18" t="str">
        <f>'Master Plan 2025'!G223</f>
        <v>Nativo_NAM_Audience_NativeArticle3_Energy_AgendaPhase1_InsightsCTA</v>
      </c>
      <c r="H274" s="18" t="str">
        <f>'Master Plan 2025'!H223</f>
        <v>Nativo_NAM_Audience</v>
      </c>
      <c r="I274" s="135">
        <f>'Master Plan 2025'!I223</f>
        <v>16666.66667</v>
      </c>
      <c r="J274" s="135">
        <f>'Master Plan 2025'!J223</f>
        <v>974658.8694</v>
      </c>
      <c r="K274" s="135">
        <f>'Master Plan 2025'!K223</f>
        <v>17.1</v>
      </c>
      <c r="L274" s="145">
        <v>0.0</v>
      </c>
      <c r="M274" s="135">
        <f>'Master Plan 2025'!M223</f>
        <v>0.002</v>
      </c>
      <c r="N274" s="135">
        <f>'Master Plan 2025'!N223</f>
        <v>0.75</v>
      </c>
      <c r="O274" s="135" t="str">
        <f>'Master Plan 2025'!O223</f>
        <v/>
      </c>
      <c r="P274" s="135">
        <f>'Master Plan 2025'!P223</f>
        <v>0</v>
      </c>
      <c r="Q274" s="135">
        <f>'Master Plan 2025'!Q223</f>
        <v>0</v>
      </c>
      <c r="R274" s="135">
        <f>'Master Plan 2025'!R223</f>
        <v>0</v>
      </c>
      <c r="S274" s="135">
        <f>'Master Plan 2025'!S223</f>
        <v>8333.333333</v>
      </c>
      <c r="T274" s="135">
        <f>'Master Plan 2025'!T223</f>
        <v>8333.333333</v>
      </c>
      <c r="U274" s="135">
        <f>'Master Plan 2025'!U223</f>
        <v>0</v>
      </c>
      <c r="V274" s="135">
        <f>'Master Plan 2025'!V223</f>
        <v>0</v>
      </c>
      <c r="W274" s="135">
        <f>'Master Plan 2025'!W223</f>
        <v>0</v>
      </c>
      <c r="X274" s="135">
        <f>'Master Plan 2025'!X223</f>
        <v>0</v>
      </c>
      <c r="Y274" s="135">
        <f>'Master Plan 2025'!Y223</f>
        <v>0</v>
      </c>
      <c r="Z274" s="135">
        <f>'Master Plan 2025'!Z223</f>
        <v>0</v>
      </c>
      <c r="AA274" s="135">
        <f>'Master Plan 2025'!AA223</f>
        <v>0</v>
      </c>
      <c r="AB274" s="135">
        <f>'Master Plan 2025'!AB223</f>
        <v>0</v>
      </c>
      <c r="AC274" s="135">
        <f>'Master Plan 2025'!AC223</f>
        <v>0</v>
      </c>
      <c r="AD274" s="135">
        <f>'Master Plan 2025'!AD223</f>
        <v>0</v>
      </c>
      <c r="AE274" s="135">
        <f>'Master Plan 2025'!AE223</f>
        <v>487329.4347</v>
      </c>
      <c r="AF274" s="135">
        <f>'Master Plan 2025'!AF223</f>
        <v>487329.4347</v>
      </c>
      <c r="AG274" s="135">
        <f>'Master Plan 2025'!AG223</f>
        <v>0</v>
      </c>
      <c r="AH274" s="135">
        <f>'Master Plan 2025'!AH223</f>
        <v>0</v>
      </c>
      <c r="AI274" s="135">
        <f>'Master Plan 2025'!AI223</f>
        <v>0</v>
      </c>
      <c r="AJ274" s="135">
        <f>'Master Plan 2025'!AJ223</f>
        <v>0</v>
      </c>
      <c r="AK274" s="135">
        <f>'Master Plan 2025'!AK223</f>
        <v>0</v>
      </c>
      <c r="AL274" s="135">
        <f>'Master Plan 2025'!AL223</f>
        <v>0</v>
      </c>
      <c r="AM274" s="135">
        <f>'Master Plan 2025'!AM223</f>
        <v>0</v>
      </c>
      <c r="AN274" s="135">
        <f>'Master Plan 2025'!AN223</f>
        <v>0</v>
      </c>
      <c r="AO274" s="135">
        <f>'Master Plan 2025'!AO223</f>
        <v>0</v>
      </c>
      <c r="AP274" s="135">
        <f>'Master Plan 2025'!AP223</f>
        <v>0</v>
      </c>
      <c r="AQ274" s="135">
        <f>'Master Plan 2025'!AQ223</f>
        <v>974.6588694</v>
      </c>
      <c r="AR274" s="135">
        <f>'Master Plan 2025'!AR223</f>
        <v>974.6588694</v>
      </c>
      <c r="AS274" s="135">
        <f>'Master Plan 2025'!AS223</f>
        <v>0</v>
      </c>
      <c r="AT274" s="135">
        <f>'Master Plan 2025'!AT223</f>
        <v>0</v>
      </c>
      <c r="AU274" s="135">
        <f>'Master Plan 2025'!AU223</f>
        <v>0</v>
      </c>
      <c r="AV274" s="135">
        <f>'Master Plan 2025'!AV223</f>
        <v>0</v>
      </c>
      <c r="AW274" s="135">
        <f>'Master Plan 2025'!AW223</f>
        <v>0</v>
      </c>
      <c r="AX274" s="135">
        <f>'Master Plan 2025'!AX223</f>
        <v>0</v>
      </c>
      <c r="AY274" s="135">
        <f>'Master Plan 2025'!AY223</f>
        <v>0</v>
      </c>
    </row>
    <row r="275">
      <c r="B275" s="16" t="str">
        <f>'Master Plan 2025'!B224</f>
        <v/>
      </c>
      <c r="C275" s="18" t="str">
        <f>'Master Plan 2025'!C224</f>
        <v/>
      </c>
      <c r="D275" s="18" t="str">
        <f>'Master Plan 2025'!D224</f>
        <v>Audience Article3</v>
      </c>
      <c r="E275" s="18" t="str">
        <f>'Master Plan 2025'!E224</f>
        <v>Audience</v>
      </c>
      <c r="F275" s="18" t="str">
        <f>'Master Plan 2025'!F224</f>
        <v>ContentLandingPage</v>
      </c>
      <c r="G275" s="18" t="str">
        <f>'Master Plan 2025'!G224</f>
        <v>Nativo_NAM_Audience_NativeArticle3_Energy_AgendaPhase1_ContentLandingPage</v>
      </c>
      <c r="H275" s="18" t="str">
        <f>'Master Plan 2025'!H224</f>
        <v>Nativo_NAM_Audience</v>
      </c>
      <c r="I275" s="135">
        <f>'Master Plan 2025'!I224</f>
        <v>0</v>
      </c>
      <c r="J275" s="135">
        <f>'Master Plan 2025'!J224</f>
        <v>0</v>
      </c>
      <c r="K275" s="135">
        <f>'Master Plan 2025'!K224</f>
        <v>0</v>
      </c>
      <c r="L275" s="145">
        <v>0.0</v>
      </c>
      <c r="M275" s="135">
        <f>'Master Plan 2025'!M224</f>
        <v>0</v>
      </c>
      <c r="N275" s="135">
        <f>'Master Plan 2025'!N224</f>
        <v>0.75</v>
      </c>
      <c r="O275" s="135">
        <f>'Master Plan 2025'!O224</f>
        <v>0</v>
      </c>
      <c r="P275" s="135">
        <f>'Master Plan 2025'!P224</f>
        <v>0</v>
      </c>
      <c r="Q275" s="135">
        <f>'Master Plan 2025'!Q224</f>
        <v>0</v>
      </c>
      <c r="R275" s="135">
        <f>'Master Plan 2025'!R224</f>
        <v>0</v>
      </c>
      <c r="S275" s="135">
        <f>'Master Plan 2025'!S224</f>
        <v>0</v>
      </c>
      <c r="T275" s="135">
        <f>'Master Plan 2025'!T224</f>
        <v>0</v>
      </c>
      <c r="U275" s="135">
        <f>'Master Plan 2025'!U224</f>
        <v>0</v>
      </c>
      <c r="V275" s="135">
        <f>'Master Plan 2025'!V224</f>
        <v>0</v>
      </c>
      <c r="W275" s="135">
        <f>'Master Plan 2025'!W224</f>
        <v>0</v>
      </c>
      <c r="X275" s="135">
        <f>'Master Plan 2025'!X224</f>
        <v>0</v>
      </c>
      <c r="Y275" s="135">
        <f>'Master Plan 2025'!Y224</f>
        <v>0</v>
      </c>
      <c r="Z275" s="135">
        <f>'Master Plan 2025'!Z224</f>
        <v>0</v>
      </c>
      <c r="AA275" s="135">
        <f>'Master Plan 2025'!AA224</f>
        <v>0</v>
      </c>
      <c r="AB275" s="135">
        <f>'Master Plan 2025'!AB224</f>
        <v>0</v>
      </c>
      <c r="AC275" s="135">
        <f>'Master Plan 2025'!AC224</f>
        <v>0</v>
      </c>
      <c r="AD275" s="135">
        <f>'Master Plan 2025'!AD224</f>
        <v>0</v>
      </c>
      <c r="AE275" s="135">
        <f>'Master Plan 2025'!AE224</f>
        <v>0</v>
      </c>
      <c r="AF275" s="135">
        <f>'Master Plan 2025'!AF224</f>
        <v>0</v>
      </c>
      <c r="AG275" s="135">
        <f>'Master Plan 2025'!AG224</f>
        <v>0</v>
      </c>
      <c r="AH275" s="135">
        <f>'Master Plan 2025'!AH224</f>
        <v>0</v>
      </c>
      <c r="AI275" s="135">
        <f>'Master Plan 2025'!AI224</f>
        <v>0</v>
      </c>
      <c r="AJ275" s="135">
        <f>'Master Plan 2025'!AJ224</f>
        <v>0</v>
      </c>
      <c r="AK275" s="135">
        <f>'Master Plan 2025'!AK224</f>
        <v>0</v>
      </c>
      <c r="AL275" s="135">
        <f>'Master Plan 2025'!AL224</f>
        <v>0</v>
      </c>
      <c r="AM275" s="135">
        <f>'Master Plan 2025'!AM224</f>
        <v>0</v>
      </c>
      <c r="AN275" s="135">
        <f>'Master Plan 2025'!AN224</f>
        <v>0</v>
      </c>
      <c r="AO275" s="135">
        <f>'Master Plan 2025'!AO224</f>
        <v>0</v>
      </c>
      <c r="AP275" s="135">
        <f>'Master Plan 2025'!AP224</f>
        <v>0</v>
      </c>
      <c r="AQ275" s="135">
        <f>'Master Plan 2025'!AQ224</f>
        <v>0</v>
      </c>
      <c r="AR275" s="135">
        <f>'Master Plan 2025'!AR224</f>
        <v>0</v>
      </c>
      <c r="AS275" s="135">
        <f>'Master Plan 2025'!AS224</f>
        <v>0</v>
      </c>
      <c r="AT275" s="135">
        <f>'Master Plan 2025'!AT224</f>
        <v>0</v>
      </c>
      <c r="AU275" s="135">
        <f>'Master Plan 2025'!AU224</f>
        <v>0</v>
      </c>
      <c r="AV275" s="135">
        <f>'Master Plan 2025'!AV224</f>
        <v>0</v>
      </c>
      <c r="AW275" s="135">
        <f>'Master Plan 2025'!AW224</f>
        <v>0</v>
      </c>
      <c r="AX275" s="135">
        <f>'Master Plan 2025'!AX224</f>
        <v>0</v>
      </c>
      <c r="AY275" s="135">
        <f>'Master Plan 2025'!AY224</f>
        <v>0</v>
      </c>
    </row>
    <row r="276">
      <c r="B276" s="16" t="str">
        <f>'Master Plan 2025'!B225</f>
        <v/>
      </c>
      <c r="C276" s="18" t="str">
        <f>'Master Plan 2025'!C225</f>
        <v/>
      </c>
      <c r="D276" s="18" t="str">
        <f>'Master Plan 2025'!D225</f>
        <v>Audience Article3</v>
      </c>
      <c r="E276" s="18" t="str">
        <f>'Master Plan 2025'!E225</f>
        <v>Audience</v>
      </c>
      <c r="F276" s="18" t="str">
        <f>'Master Plan 2025'!F225</f>
        <v>InFeedUnit</v>
      </c>
      <c r="G276" s="18" t="str">
        <f>'Master Plan 2025'!G225</f>
        <v>Nativo_NAM_Audience_NativeArticle3_Energy_AgendaPhase1_InFeedUnit</v>
      </c>
      <c r="H276" s="18" t="str">
        <f>'Master Plan 2025'!H225</f>
        <v>Nativo_NAM_Audience</v>
      </c>
      <c r="I276" s="135">
        <f>'Master Plan 2025'!I225</f>
        <v>0</v>
      </c>
      <c r="J276" s="135">
        <f>'Master Plan 2025'!J225</f>
        <v>0</v>
      </c>
      <c r="K276" s="135">
        <f>'Master Plan 2025'!K225</f>
        <v>0</v>
      </c>
      <c r="L276" s="145">
        <v>0.0</v>
      </c>
      <c r="M276" s="135">
        <f>'Master Plan 2025'!M225</f>
        <v>0</v>
      </c>
      <c r="N276" s="135">
        <f>'Master Plan 2025'!N225</f>
        <v>0.75</v>
      </c>
      <c r="O276" s="135">
        <f>'Master Plan 2025'!O225</f>
        <v>0</v>
      </c>
      <c r="P276" s="135">
        <f>'Master Plan 2025'!P225</f>
        <v>0</v>
      </c>
      <c r="Q276" s="135">
        <f>'Master Plan 2025'!Q225</f>
        <v>0</v>
      </c>
      <c r="R276" s="135">
        <f>'Master Plan 2025'!R225</f>
        <v>0</v>
      </c>
      <c r="S276" s="135">
        <f>'Master Plan 2025'!S225</f>
        <v>0</v>
      </c>
      <c r="T276" s="135">
        <f>'Master Plan 2025'!T225</f>
        <v>0</v>
      </c>
      <c r="U276" s="135">
        <f>'Master Plan 2025'!U225</f>
        <v>0</v>
      </c>
      <c r="V276" s="135">
        <f>'Master Plan 2025'!V225</f>
        <v>0</v>
      </c>
      <c r="W276" s="135">
        <f>'Master Plan 2025'!W225</f>
        <v>0</v>
      </c>
      <c r="X276" s="135">
        <f>'Master Plan 2025'!X225</f>
        <v>0</v>
      </c>
      <c r="Y276" s="135">
        <f>'Master Plan 2025'!Y225</f>
        <v>0</v>
      </c>
      <c r="Z276" s="135">
        <f>'Master Plan 2025'!Z225</f>
        <v>0</v>
      </c>
      <c r="AA276" s="135">
        <f>'Master Plan 2025'!AA225</f>
        <v>0</v>
      </c>
      <c r="AB276" s="135">
        <f>'Master Plan 2025'!AB225</f>
        <v>0</v>
      </c>
      <c r="AC276" s="135">
        <f>'Master Plan 2025'!AC225</f>
        <v>0</v>
      </c>
      <c r="AD276" s="135">
        <f>'Master Plan 2025'!AD225</f>
        <v>0</v>
      </c>
      <c r="AE276" s="135">
        <f>'Master Plan 2025'!AE225</f>
        <v>0</v>
      </c>
      <c r="AF276" s="135">
        <f>'Master Plan 2025'!AF225</f>
        <v>0</v>
      </c>
      <c r="AG276" s="135">
        <f>'Master Plan 2025'!AG225</f>
        <v>0</v>
      </c>
      <c r="AH276" s="135">
        <f>'Master Plan 2025'!AH225</f>
        <v>0</v>
      </c>
      <c r="AI276" s="135">
        <f>'Master Plan 2025'!AI225</f>
        <v>0</v>
      </c>
      <c r="AJ276" s="135">
        <f>'Master Plan 2025'!AJ225</f>
        <v>0</v>
      </c>
      <c r="AK276" s="135">
        <f>'Master Plan 2025'!AK225</f>
        <v>0</v>
      </c>
      <c r="AL276" s="135">
        <f>'Master Plan 2025'!AL225</f>
        <v>0</v>
      </c>
      <c r="AM276" s="135">
        <f>'Master Plan 2025'!AM225</f>
        <v>0</v>
      </c>
      <c r="AN276" s="135">
        <f>'Master Plan 2025'!AN225</f>
        <v>0</v>
      </c>
      <c r="AO276" s="135">
        <f>'Master Plan 2025'!AO225</f>
        <v>0</v>
      </c>
      <c r="AP276" s="135">
        <f>'Master Plan 2025'!AP225</f>
        <v>0</v>
      </c>
      <c r="AQ276" s="135">
        <f>'Master Plan 2025'!AQ225</f>
        <v>0</v>
      </c>
      <c r="AR276" s="135">
        <f>'Master Plan 2025'!AR225</f>
        <v>0</v>
      </c>
      <c r="AS276" s="135">
        <f>'Master Plan 2025'!AS225</f>
        <v>0</v>
      </c>
      <c r="AT276" s="135">
        <f>'Master Plan 2025'!AT225</f>
        <v>0</v>
      </c>
      <c r="AU276" s="135">
        <f>'Master Plan 2025'!AU225</f>
        <v>0</v>
      </c>
      <c r="AV276" s="135">
        <f>'Master Plan 2025'!AV225</f>
        <v>0</v>
      </c>
      <c r="AW276" s="135">
        <f>'Master Plan 2025'!AW225</f>
        <v>0</v>
      </c>
      <c r="AX276" s="135">
        <f>'Master Plan 2025'!AX225</f>
        <v>0</v>
      </c>
      <c r="AY276" s="135">
        <f>'Master Plan 2025'!AY225</f>
        <v>0</v>
      </c>
    </row>
    <row r="277">
      <c r="B277" s="16" t="str">
        <f>'Master Plan 2025'!B226</f>
        <v/>
      </c>
      <c r="C277" s="18" t="str">
        <f>'Master Plan 2025'!C226</f>
        <v>Added0Value</v>
      </c>
      <c r="D277" s="18" t="str">
        <f>'Master Plan 2025'!D226</f>
        <v>Audience Article3</v>
      </c>
      <c r="E277" s="18" t="str">
        <f>'Master Plan 2025'!E226</f>
        <v>Audience</v>
      </c>
      <c r="F277" s="18" t="str">
        <f>'Master Plan 2025'!F226</f>
        <v>728x90</v>
      </c>
      <c r="G277" s="18" t="str">
        <f>'Master Plan 2025'!G226</f>
        <v>Nativo_NAM_Audience_AVDisplay3_728x90</v>
      </c>
      <c r="H277" s="18" t="str">
        <f>'Master Plan 2025'!H226</f>
        <v>Nativo_NAM_Audience</v>
      </c>
      <c r="I277" s="135">
        <f>'Master Plan 2025'!I226</f>
        <v>0</v>
      </c>
      <c r="J277" s="135">
        <f>'Master Plan 2025'!J226</f>
        <v>0</v>
      </c>
      <c r="K277" s="135">
        <f>'Master Plan 2025'!K226</f>
        <v>0</v>
      </c>
      <c r="L277" s="145">
        <v>0.0</v>
      </c>
      <c r="M277" s="135">
        <f>'Master Plan 2025'!M226</f>
        <v>0</v>
      </c>
      <c r="N277" s="135">
        <f>'Master Plan 2025'!N226</f>
        <v>0.75</v>
      </c>
      <c r="O277" s="135">
        <f>'Master Plan 2025'!O226</f>
        <v>0</v>
      </c>
      <c r="P277" s="135">
        <f>'Master Plan 2025'!P226</f>
        <v>0</v>
      </c>
      <c r="Q277" s="135">
        <f>'Master Plan 2025'!Q226</f>
        <v>0</v>
      </c>
      <c r="R277" s="135">
        <f>'Master Plan 2025'!R226</f>
        <v>0</v>
      </c>
      <c r="S277" s="135">
        <f>'Master Plan 2025'!S226</f>
        <v>0</v>
      </c>
      <c r="T277" s="135">
        <f>'Master Plan 2025'!T226</f>
        <v>0</v>
      </c>
      <c r="U277" s="135">
        <f>'Master Plan 2025'!U226</f>
        <v>0</v>
      </c>
      <c r="V277" s="135">
        <f>'Master Plan 2025'!V226</f>
        <v>0</v>
      </c>
      <c r="W277" s="135">
        <f>'Master Plan 2025'!W226</f>
        <v>0</v>
      </c>
      <c r="X277" s="135">
        <f>'Master Plan 2025'!X226</f>
        <v>0</v>
      </c>
      <c r="Y277" s="135">
        <f>'Master Plan 2025'!Y226</f>
        <v>0</v>
      </c>
      <c r="Z277" s="135">
        <f>'Master Plan 2025'!Z226</f>
        <v>0</v>
      </c>
      <c r="AA277" s="135">
        <f>'Master Plan 2025'!AA226</f>
        <v>0</v>
      </c>
      <c r="AB277" s="135">
        <f>'Master Plan 2025'!AB226</f>
        <v>0</v>
      </c>
      <c r="AC277" s="135">
        <f>'Master Plan 2025'!AC226</f>
        <v>0</v>
      </c>
      <c r="AD277" s="135">
        <f>'Master Plan 2025'!AD226</f>
        <v>0</v>
      </c>
      <c r="AE277" s="135">
        <f>'Master Plan 2025'!AE226</f>
        <v>0</v>
      </c>
      <c r="AF277" s="135">
        <f>'Master Plan 2025'!AF226</f>
        <v>0</v>
      </c>
      <c r="AG277" s="135">
        <f>'Master Plan 2025'!AG226</f>
        <v>0</v>
      </c>
      <c r="AH277" s="135">
        <f>'Master Plan 2025'!AH226</f>
        <v>0</v>
      </c>
      <c r="AI277" s="135">
        <f>'Master Plan 2025'!AI226</f>
        <v>0</v>
      </c>
      <c r="AJ277" s="135">
        <f>'Master Plan 2025'!AJ226</f>
        <v>0</v>
      </c>
      <c r="AK277" s="135">
        <f>'Master Plan 2025'!AK226</f>
        <v>0</v>
      </c>
      <c r="AL277" s="135">
        <f>'Master Plan 2025'!AL226</f>
        <v>0</v>
      </c>
      <c r="AM277" s="135">
        <f>'Master Plan 2025'!AM226</f>
        <v>0</v>
      </c>
      <c r="AN277" s="135">
        <f>'Master Plan 2025'!AN226</f>
        <v>0</v>
      </c>
      <c r="AO277" s="135">
        <f>'Master Plan 2025'!AO226</f>
        <v>0</v>
      </c>
      <c r="AP277" s="135">
        <f>'Master Plan 2025'!AP226</f>
        <v>0</v>
      </c>
      <c r="AQ277" s="135">
        <f>'Master Plan 2025'!AQ226</f>
        <v>0</v>
      </c>
      <c r="AR277" s="135">
        <f>'Master Plan 2025'!AR226</f>
        <v>0</v>
      </c>
      <c r="AS277" s="135">
        <f>'Master Plan 2025'!AS226</f>
        <v>0</v>
      </c>
      <c r="AT277" s="135">
        <f>'Master Plan 2025'!AT226</f>
        <v>0</v>
      </c>
      <c r="AU277" s="135">
        <f>'Master Plan 2025'!AU226</f>
        <v>0</v>
      </c>
      <c r="AV277" s="135">
        <f>'Master Plan 2025'!AV226</f>
        <v>0</v>
      </c>
      <c r="AW277" s="135">
        <f>'Master Plan 2025'!AW226</f>
        <v>0</v>
      </c>
      <c r="AX277" s="135">
        <f>'Master Plan 2025'!AX226</f>
        <v>0</v>
      </c>
      <c r="AY277" s="135">
        <f>'Master Plan 2025'!AY226</f>
        <v>0</v>
      </c>
    </row>
    <row r="278">
      <c r="B278" s="16" t="str">
        <f>'Master Plan 2025'!B227</f>
        <v/>
      </c>
      <c r="C278" s="18" t="str">
        <f>'Master Plan 2025'!C227</f>
        <v>Added0Value</v>
      </c>
      <c r="D278" s="18" t="str">
        <f>'Master Plan 2025'!D227</f>
        <v>Audience Article3</v>
      </c>
      <c r="E278" s="18" t="str">
        <f>'Master Plan 2025'!E227</f>
        <v>Audience</v>
      </c>
      <c r="F278" s="18" t="str">
        <f>'Master Plan 2025'!F227</f>
        <v>300x250</v>
      </c>
      <c r="G278" s="18" t="str">
        <f>'Master Plan 2025'!G227</f>
        <v>Nativo_NAM_Audience_AVDisplay3_300x250</v>
      </c>
      <c r="H278" s="18" t="str">
        <f>'Master Plan 2025'!H227</f>
        <v>Nativo_NAM_Audience</v>
      </c>
      <c r="I278" s="135">
        <f>'Master Plan 2025'!I227</f>
        <v>0</v>
      </c>
      <c r="J278" s="135">
        <f>'Master Plan 2025'!J227</f>
        <v>0</v>
      </c>
      <c r="K278" s="135">
        <f>'Master Plan 2025'!K227</f>
        <v>0</v>
      </c>
      <c r="L278" s="145">
        <v>0.0</v>
      </c>
      <c r="M278" s="135">
        <f>'Master Plan 2025'!M227</f>
        <v>0</v>
      </c>
      <c r="N278" s="135">
        <f>'Master Plan 2025'!N227</f>
        <v>0.75</v>
      </c>
      <c r="O278" s="135">
        <f>'Master Plan 2025'!O227</f>
        <v>0</v>
      </c>
      <c r="P278" s="135">
        <f>'Master Plan 2025'!P227</f>
        <v>0</v>
      </c>
      <c r="Q278" s="135">
        <f>'Master Plan 2025'!Q227</f>
        <v>0</v>
      </c>
      <c r="R278" s="135">
        <f>'Master Plan 2025'!R227</f>
        <v>0</v>
      </c>
      <c r="S278" s="135">
        <f>'Master Plan 2025'!S227</f>
        <v>0</v>
      </c>
      <c r="T278" s="135">
        <f>'Master Plan 2025'!T227</f>
        <v>0</v>
      </c>
      <c r="U278" s="135">
        <f>'Master Plan 2025'!U227</f>
        <v>0</v>
      </c>
      <c r="V278" s="135">
        <f>'Master Plan 2025'!V227</f>
        <v>0</v>
      </c>
      <c r="W278" s="135">
        <f>'Master Plan 2025'!W227</f>
        <v>0</v>
      </c>
      <c r="X278" s="135">
        <f>'Master Plan 2025'!X227</f>
        <v>0</v>
      </c>
      <c r="Y278" s="135">
        <f>'Master Plan 2025'!Y227</f>
        <v>0</v>
      </c>
      <c r="Z278" s="135">
        <f>'Master Plan 2025'!Z227</f>
        <v>0</v>
      </c>
      <c r="AA278" s="135">
        <f>'Master Plan 2025'!AA227</f>
        <v>0</v>
      </c>
      <c r="AB278" s="135">
        <f>'Master Plan 2025'!AB227</f>
        <v>0</v>
      </c>
      <c r="AC278" s="135">
        <f>'Master Plan 2025'!AC227</f>
        <v>0</v>
      </c>
      <c r="AD278" s="135">
        <f>'Master Plan 2025'!AD227</f>
        <v>0</v>
      </c>
      <c r="AE278" s="135">
        <f>'Master Plan 2025'!AE227</f>
        <v>0</v>
      </c>
      <c r="AF278" s="135">
        <f>'Master Plan 2025'!AF227</f>
        <v>0</v>
      </c>
      <c r="AG278" s="135">
        <f>'Master Plan 2025'!AG227</f>
        <v>0</v>
      </c>
      <c r="AH278" s="135">
        <f>'Master Plan 2025'!AH227</f>
        <v>0</v>
      </c>
      <c r="AI278" s="135">
        <f>'Master Plan 2025'!AI227</f>
        <v>0</v>
      </c>
      <c r="AJ278" s="135">
        <f>'Master Plan 2025'!AJ227</f>
        <v>0</v>
      </c>
      <c r="AK278" s="135">
        <f>'Master Plan 2025'!AK227</f>
        <v>0</v>
      </c>
      <c r="AL278" s="135">
        <f>'Master Plan 2025'!AL227</f>
        <v>0</v>
      </c>
      <c r="AM278" s="135">
        <f>'Master Plan 2025'!AM227</f>
        <v>0</v>
      </c>
      <c r="AN278" s="135">
        <f>'Master Plan 2025'!AN227</f>
        <v>0</v>
      </c>
      <c r="AO278" s="135">
        <f>'Master Plan 2025'!AO227</f>
        <v>0</v>
      </c>
      <c r="AP278" s="135">
        <f>'Master Plan 2025'!AP227</f>
        <v>0</v>
      </c>
      <c r="AQ278" s="135">
        <f>'Master Plan 2025'!AQ227</f>
        <v>0</v>
      </c>
      <c r="AR278" s="135">
        <f>'Master Plan 2025'!AR227</f>
        <v>0</v>
      </c>
      <c r="AS278" s="135">
        <f>'Master Plan 2025'!AS227</f>
        <v>0</v>
      </c>
      <c r="AT278" s="135">
        <f>'Master Plan 2025'!AT227</f>
        <v>0</v>
      </c>
      <c r="AU278" s="135">
        <f>'Master Plan 2025'!AU227</f>
        <v>0</v>
      </c>
      <c r="AV278" s="135">
        <f>'Master Plan 2025'!AV227</f>
        <v>0</v>
      </c>
      <c r="AW278" s="135">
        <f>'Master Plan 2025'!AW227</f>
        <v>0</v>
      </c>
      <c r="AX278" s="135">
        <f>'Master Plan 2025'!AX227</f>
        <v>0</v>
      </c>
      <c r="AY278" s="135">
        <f>'Master Plan 2025'!AY227</f>
        <v>0</v>
      </c>
    </row>
    <row r="279">
      <c r="B279" s="16" t="str">
        <f>'Master Plan 2025'!B228</f>
        <v/>
      </c>
      <c r="C279" s="18" t="str">
        <f>'Master Plan 2025'!C228</f>
        <v>Added0Value</v>
      </c>
      <c r="D279" s="18" t="str">
        <f>'Master Plan 2025'!D228</f>
        <v>Audience Article3</v>
      </c>
      <c r="E279" s="18" t="str">
        <f>'Master Plan 2025'!E228</f>
        <v>Audience</v>
      </c>
      <c r="F279" s="18" t="str">
        <f>'Master Plan 2025'!F228</f>
        <v>300x600</v>
      </c>
      <c r="G279" s="18" t="str">
        <f>'Master Plan 2025'!G228</f>
        <v>Nativo_NAM_Audience_AVDisplay3_300x600</v>
      </c>
      <c r="H279" s="18" t="str">
        <f>'Master Plan 2025'!H228</f>
        <v>Nativo_NAM_Audience</v>
      </c>
      <c r="I279" s="135">
        <f>'Master Plan 2025'!I228</f>
        <v>0</v>
      </c>
      <c r="J279" s="135">
        <f>'Master Plan 2025'!J228</f>
        <v>0</v>
      </c>
      <c r="K279" s="135">
        <f>'Master Plan 2025'!K228</f>
        <v>0</v>
      </c>
      <c r="L279" s="145">
        <v>0.0</v>
      </c>
      <c r="M279" s="135">
        <f>'Master Plan 2025'!M228</f>
        <v>0</v>
      </c>
      <c r="N279" s="135">
        <f>'Master Plan 2025'!N228</f>
        <v>0.75</v>
      </c>
      <c r="O279" s="135">
        <f>'Master Plan 2025'!O228</f>
        <v>0</v>
      </c>
      <c r="P279" s="135">
        <f>'Master Plan 2025'!P228</f>
        <v>0</v>
      </c>
      <c r="Q279" s="135">
        <f>'Master Plan 2025'!Q228</f>
        <v>0</v>
      </c>
      <c r="R279" s="135">
        <f>'Master Plan 2025'!R228</f>
        <v>0</v>
      </c>
      <c r="S279" s="135">
        <f>'Master Plan 2025'!S228</f>
        <v>0</v>
      </c>
      <c r="T279" s="135">
        <f>'Master Plan 2025'!T228</f>
        <v>0</v>
      </c>
      <c r="U279" s="135">
        <f>'Master Plan 2025'!U228</f>
        <v>0</v>
      </c>
      <c r="V279" s="135">
        <f>'Master Plan 2025'!V228</f>
        <v>0</v>
      </c>
      <c r="W279" s="135">
        <f>'Master Plan 2025'!W228</f>
        <v>0</v>
      </c>
      <c r="X279" s="135">
        <f>'Master Plan 2025'!X228</f>
        <v>0</v>
      </c>
      <c r="Y279" s="135">
        <f>'Master Plan 2025'!Y228</f>
        <v>0</v>
      </c>
      <c r="Z279" s="135">
        <f>'Master Plan 2025'!Z228</f>
        <v>0</v>
      </c>
      <c r="AA279" s="135">
        <f>'Master Plan 2025'!AA228</f>
        <v>0</v>
      </c>
      <c r="AB279" s="135">
        <f>'Master Plan 2025'!AB228</f>
        <v>0</v>
      </c>
      <c r="AC279" s="135">
        <f>'Master Plan 2025'!AC228</f>
        <v>0</v>
      </c>
      <c r="AD279" s="135">
        <f>'Master Plan 2025'!AD228</f>
        <v>0</v>
      </c>
      <c r="AE279" s="135">
        <f>'Master Plan 2025'!AE228</f>
        <v>0</v>
      </c>
      <c r="AF279" s="135">
        <f>'Master Plan 2025'!AF228</f>
        <v>0</v>
      </c>
      <c r="AG279" s="135">
        <f>'Master Plan 2025'!AG228</f>
        <v>0</v>
      </c>
      <c r="AH279" s="135">
        <f>'Master Plan 2025'!AH228</f>
        <v>0</v>
      </c>
      <c r="AI279" s="135">
        <f>'Master Plan 2025'!AI228</f>
        <v>0</v>
      </c>
      <c r="AJ279" s="135">
        <f>'Master Plan 2025'!AJ228</f>
        <v>0</v>
      </c>
      <c r="AK279" s="135">
        <f>'Master Plan 2025'!AK228</f>
        <v>0</v>
      </c>
      <c r="AL279" s="135">
        <f>'Master Plan 2025'!AL228</f>
        <v>0</v>
      </c>
      <c r="AM279" s="135">
        <f>'Master Plan 2025'!AM228</f>
        <v>0</v>
      </c>
      <c r="AN279" s="135">
        <f>'Master Plan 2025'!AN228</f>
        <v>0</v>
      </c>
      <c r="AO279" s="135">
        <f>'Master Plan 2025'!AO228</f>
        <v>0</v>
      </c>
      <c r="AP279" s="135">
        <f>'Master Plan 2025'!AP228</f>
        <v>0</v>
      </c>
      <c r="AQ279" s="135">
        <f>'Master Plan 2025'!AQ228</f>
        <v>0</v>
      </c>
      <c r="AR279" s="135">
        <f>'Master Plan 2025'!AR228</f>
        <v>0</v>
      </c>
      <c r="AS279" s="135">
        <f>'Master Plan 2025'!AS228</f>
        <v>0</v>
      </c>
      <c r="AT279" s="135">
        <f>'Master Plan 2025'!AT228</f>
        <v>0</v>
      </c>
      <c r="AU279" s="135">
        <f>'Master Plan 2025'!AU228</f>
        <v>0</v>
      </c>
      <c r="AV279" s="135">
        <f>'Master Plan 2025'!AV228</f>
        <v>0</v>
      </c>
      <c r="AW279" s="135">
        <f>'Master Plan 2025'!AW228</f>
        <v>0</v>
      </c>
      <c r="AX279" s="135">
        <f>'Master Plan 2025'!AX228</f>
        <v>0</v>
      </c>
      <c r="AY279" s="135">
        <f>'Master Plan 2025'!AY228</f>
        <v>0</v>
      </c>
    </row>
    <row r="280">
      <c r="B280" s="16" t="str">
        <f>'Master Plan 2025'!B229</f>
        <v/>
      </c>
      <c r="C280" s="18" t="str">
        <f>'Master Plan 2025'!C229</f>
        <v>North America (NAM)</v>
      </c>
      <c r="D280" s="18" t="str">
        <f>'Master Plan 2025'!D229</f>
        <v>Audience Article4</v>
      </c>
      <c r="E280" s="18" t="str">
        <f>'Master Plan 2025'!E229</f>
        <v>Audience</v>
      </c>
      <c r="F280" s="18" t="str">
        <f>'Master Plan 2025'!F229</f>
        <v>InsightsCTA</v>
      </c>
      <c r="G280" s="18" t="str">
        <f>'Master Plan 2025'!G229</f>
        <v/>
      </c>
      <c r="H280" s="18" t="str">
        <f>'Master Plan 2025'!H229</f>
        <v>Nativo_NAM_Audience</v>
      </c>
      <c r="I280" s="135">
        <f>'Master Plan 2025'!I229</f>
        <v>16666.66667</v>
      </c>
      <c r="J280" s="135">
        <f>'Master Plan 2025'!J229</f>
        <v>974658.8694</v>
      </c>
      <c r="K280" s="135">
        <f>'Master Plan 2025'!K229</f>
        <v>17.1</v>
      </c>
      <c r="L280" s="145">
        <v>0.0</v>
      </c>
      <c r="M280" s="135">
        <f>'Master Plan 2025'!M229</f>
        <v>0.002</v>
      </c>
      <c r="N280" s="135">
        <f>'Master Plan 2025'!N229</f>
        <v>0.75</v>
      </c>
      <c r="O280" s="135" t="str">
        <f>'Master Plan 2025'!O229</f>
        <v/>
      </c>
      <c r="P280" s="135">
        <f>'Master Plan 2025'!P229</f>
        <v>0</v>
      </c>
      <c r="Q280" s="135">
        <f>'Master Plan 2025'!Q229</f>
        <v>0</v>
      </c>
      <c r="R280" s="135">
        <f>'Master Plan 2025'!R229</f>
        <v>0</v>
      </c>
      <c r="S280" s="135">
        <f>'Master Plan 2025'!S229</f>
        <v>0</v>
      </c>
      <c r="T280" s="135">
        <f>'Master Plan 2025'!T229</f>
        <v>0</v>
      </c>
      <c r="U280" s="135">
        <f>'Master Plan 2025'!U229</f>
        <v>0</v>
      </c>
      <c r="V280" s="135">
        <f>'Master Plan 2025'!V229</f>
        <v>0</v>
      </c>
      <c r="W280" s="135">
        <f>'Master Plan 2025'!W229</f>
        <v>5555.555556</v>
      </c>
      <c r="X280" s="135">
        <f>'Master Plan 2025'!X229</f>
        <v>5555.555556</v>
      </c>
      <c r="Y280" s="135">
        <f>'Master Plan 2025'!Y229</f>
        <v>5555.555556</v>
      </c>
      <c r="Z280" s="135">
        <f>'Master Plan 2025'!Z229</f>
        <v>0</v>
      </c>
      <c r="AA280" s="135">
        <f>'Master Plan 2025'!AA229</f>
        <v>0</v>
      </c>
      <c r="AB280" s="135">
        <f>'Master Plan 2025'!AB229</f>
        <v>0</v>
      </c>
      <c r="AC280" s="135">
        <f>'Master Plan 2025'!AC229</f>
        <v>0</v>
      </c>
      <c r="AD280" s="135">
        <f>'Master Plan 2025'!AD229</f>
        <v>0</v>
      </c>
      <c r="AE280" s="135">
        <f>'Master Plan 2025'!AE229</f>
        <v>0</v>
      </c>
      <c r="AF280" s="135">
        <f>'Master Plan 2025'!AF229</f>
        <v>0</v>
      </c>
      <c r="AG280" s="135">
        <f>'Master Plan 2025'!AG229</f>
        <v>0</v>
      </c>
      <c r="AH280" s="135">
        <f>'Master Plan 2025'!AH229</f>
        <v>0</v>
      </c>
      <c r="AI280" s="135">
        <f>'Master Plan 2025'!AI229</f>
        <v>324886.2898</v>
      </c>
      <c r="AJ280" s="135">
        <f>'Master Plan 2025'!AJ229</f>
        <v>324886.2898</v>
      </c>
      <c r="AK280" s="135">
        <f>'Master Plan 2025'!AK229</f>
        <v>324886.2898</v>
      </c>
      <c r="AL280" s="135">
        <f>'Master Plan 2025'!AL229</f>
        <v>0</v>
      </c>
      <c r="AM280" s="135">
        <f>'Master Plan 2025'!AM229</f>
        <v>0</v>
      </c>
      <c r="AN280" s="135">
        <f>'Master Plan 2025'!AN229</f>
        <v>0</v>
      </c>
      <c r="AO280" s="135">
        <f>'Master Plan 2025'!AO229</f>
        <v>0</v>
      </c>
      <c r="AP280" s="135">
        <f>'Master Plan 2025'!AP229</f>
        <v>0</v>
      </c>
      <c r="AQ280" s="135">
        <f>'Master Plan 2025'!AQ229</f>
        <v>0</v>
      </c>
      <c r="AR280" s="135">
        <f>'Master Plan 2025'!AR229</f>
        <v>0</v>
      </c>
      <c r="AS280" s="135">
        <f>'Master Plan 2025'!AS229</f>
        <v>0</v>
      </c>
      <c r="AT280" s="135">
        <f>'Master Plan 2025'!AT229</f>
        <v>0</v>
      </c>
      <c r="AU280" s="135">
        <f>'Master Plan 2025'!AU229</f>
        <v>649.7725796</v>
      </c>
      <c r="AV280" s="135">
        <f>'Master Plan 2025'!AV229</f>
        <v>649.7725796</v>
      </c>
      <c r="AW280" s="135">
        <f>'Master Plan 2025'!AW229</f>
        <v>649.7725796</v>
      </c>
      <c r="AX280" s="135">
        <f>'Master Plan 2025'!AX229</f>
        <v>0</v>
      </c>
      <c r="AY280" s="135">
        <f>'Master Plan 2025'!AY229</f>
        <v>0</v>
      </c>
    </row>
    <row r="281">
      <c r="B281" s="16" t="str">
        <f>'Master Plan 2025'!B230</f>
        <v/>
      </c>
      <c r="C281" s="18" t="str">
        <f>'Master Plan 2025'!C230</f>
        <v/>
      </c>
      <c r="D281" s="18" t="str">
        <f>'Master Plan 2025'!D230</f>
        <v>Audience Article4</v>
      </c>
      <c r="E281" s="18" t="str">
        <f>'Master Plan 2025'!E230</f>
        <v>Audience</v>
      </c>
      <c r="F281" s="18" t="str">
        <f>'Master Plan 2025'!F230</f>
        <v>ContentLandingPage</v>
      </c>
      <c r="G281" s="18" t="str">
        <f>'Master Plan 2025'!G230</f>
        <v/>
      </c>
      <c r="H281" s="18" t="str">
        <f>'Master Plan 2025'!H230</f>
        <v>Nativo_NAM_Audience</v>
      </c>
      <c r="I281" s="135">
        <f>'Master Plan 2025'!I230</f>
        <v>0</v>
      </c>
      <c r="J281" s="135">
        <f>'Master Plan 2025'!J230</f>
        <v>0</v>
      </c>
      <c r="K281" s="135">
        <f>'Master Plan 2025'!K230</f>
        <v>0</v>
      </c>
      <c r="L281" s="145">
        <v>0.0</v>
      </c>
      <c r="M281" s="135">
        <f>'Master Plan 2025'!M230</f>
        <v>0</v>
      </c>
      <c r="N281" s="135">
        <f>'Master Plan 2025'!N230</f>
        <v>0.75</v>
      </c>
      <c r="O281" s="135">
        <f>'Master Plan 2025'!O230</f>
        <v>0</v>
      </c>
      <c r="P281" s="135">
        <f>'Master Plan 2025'!P230</f>
        <v>0</v>
      </c>
      <c r="Q281" s="135">
        <f>'Master Plan 2025'!Q230</f>
        <v>0</v>
      </c>
      <c r="R281" s="135">
        <f>'Master Plan 2025'!R230</f>
        <v>0</v>
      </c>
      <c r="S281" s="135">
        <f>'Master Plan 2025'!S230</f>
        <v>0</v>
      </c>
      <c r="T281" s="135">
        <f>'Master Plan 2025'!T230</f>
        <v>0</v>
      </c>
      <c r="U281" s="135">
        <f>'Master Plan 2025'!U230</f>
        <v>0</v>
      </c>
      <c r="V281" s="135">
        <f>'Master Plan 2025'!V230</f>
        <v>0</v>
      </c>
      <c r="W281" s="135">
        <f>'Master Plan 2025'!W230</f>
        <v>0</v>
      </c>
      <c r="X281" s="135">
        <f>'Master Plan 2025'!X230</f>
        <v>0</v>
      </c>
      <c r="Y281" s="135">
        <f>'Master Plan 2025'!Y230</f>
        <v>0</v>
      </c>
      <c r="Z281" s="135">
        <f>'Master Plan 2025'!Z230</f>
        <v>0</v>
      </c>
      <c r="AA281" s="135">
        <f>'Master Plan 2025'!AA230</f>
        <v>0</v>
      </c>
      <c r="AB281" s="135">
        <f>'Master Plan 2025'!AB230</f>
        <v>0</v>
      </c>
      <c r="AC281" s="135">
        <f>'Master Plan 2025'!AC230</f>
        <v>0</v>
      </c>
      <c r="AD281" s="135">
        <f>'Master Plan 2025'!AD230</f>
        <v>0</v>
      </c>
      <c r="AE281" s="135">
        <f>'Master Plan 2025'!AE230</f>
        <v>0</v>
      </c>
      <c r="AF281" s="135">
        <f>'Master Plan 2025'!AF230</f>
        <v>0</v>
      </c>
      <c r="AG281" s="135">
        <f>'Master Plan 2025'!AG230</f>
        <v>0</v>
      </c>
      <c r="AH281" s="135">
        <f>'Master Plan 2025'!AH230</f>
        <v>0</v>
      </c>
      <c r="AI281" s="135">
        <f>'Master Plan 2025'!AI230</f>
        <v>0</v>
      </c>
      <c r="AJ281" s="135">
        <f>'Master Plan 2025'!AJ230</f>
        <v>0</v>
      </c>
      <c r="AK281" s="135">
        <f>'Master Plan 2025'!AK230</f>
        <v>0</v>
      </c>
      <c r="AL281" s="135">
        <f>'Master Plan 2025'!AL230</f>
        <v>0</v>
      </c>
      <c r="AM281" s="135">
        <f>'Master Plan 2025'!AM230</f>
        <v>0</v>
      </c>
      <c r="AN281" s="135">
        <f>'Master Plan 2025'!AN230</f>
        <v>0</v>
      </c>
      <c r="AO281" s="135">
        <f>'Master Plan 2025'!AO230</f>
        <v>0</v>
      </c>
      <c r="AP281" s="135">
        <f>'Master Plan 2025'!AP230</f>
        <v>0</v>
      </c>
      <c r="AQ281" s="135">
        <f>'Master Plan 2025'!AQ230</f>
        <v>0</v>
      </c>
      <c r="AR281" s="135">
        <f>'Master Plan 2025'!AR230</f>
        <v>0</v>
      </c>
      <c r="AS281" s="135">
        <f>'Master Plan 2025'!AS230</f>
        <v>0</v>
      </c>
      <c r="AT281" s="135">
        <f>'Master Plan 2025'!AT230</f>
        <v>0</v>
      </c>
      <c r="AU281" s="135">
        <f>'Master Plan 2025'!AU230</f>
        <v>0</v>
      </c>
      <c r="AV281" s="135">
        <f>'Master Plan 2025'!AV230</f>
        <v>0</v>
      </c>
      <c r="AW281" s="135">
        <f>'Master Plan 2025'!AW230</f>
        <v>0</v>
      </c>
      <c r="AX281" s="135">
        <f>'Master Plan 2025'!AX230</f>
        <v>0</v>
      </c>
      <c r="AY281" s="135">
        <f>'Master Plan 2025'!AY230</f>
        <v>0</v>
      </c>
    </row>
    <row r="282">
      <c r="B282" s="16" t="str">
        <f>'Master Plan 2025'!B231</f>
        <v/>
      </c>
      <c r="C282" s="18" t="str">
        <f>'Master Plan 2025'!C231</f>
        <v/>
      </c>
      <c r="D282" s="18" t="str">
        <f>'Master Plan 2025'!D231</f>
        <v>Audience Article4</v>
      </c>
      <c r="E282" s="18" t="str">
        <f>'Master Plan 2025'!E231</f>
        <v>Audience</v>
      </c>
      <c r="F282" s="18" t="str">
        <f>'Master Plan 2025'!F231</f>
        <v>InFeedUnit</v>
      </c>
      <c r="G282" s="18" t="str">
        <f>'Master Plan 2025'!G231</f>
        <v/>
      </c>
      <c r="H282" s="18" t="str">
        <f>'Master Plan 2025'!H231</f>
        <v>Nativo_NAM_Audience</v>
      </c>
      <c r="I282" s="135">
        <f>'Master Plan 2025'!I231</f>
        <v>0</v>
      </c>
      <c r="J282" s="135">
        <f>'Master Plan 2025'!J231</f>
        <v>0</v>
      </c>
      <c r="K282" s="135">
        <f>'Master Plan 2025'!K231</f>
        <v>0</v>
      </c>
      <c r="L282" s="145">
        <v>0.0</v>
      </c>
      <c r="M282" s="135">
        <f>'Master Plan 2025'!M231</f>
        <v>0</v>
      </c>
      <c r="N282" s="135">
        <f>'Master Plan 2025'!N231</f>
        <v>0.75</v>
      </c>
      <c r="O282" s="135">
        <f>'Master Plan 2025'!O231</f>
        <v>0</v>
      </c>
      <c r="P282" s="135">
        <f>'Master Plan 2025'!P231</f>
        <v>0</v>
      </c>
      <c r="Q282" s="135">
        <f>'Master Plan 2025'!Q231</f>
        <v>0</v>
      </c>
      <c r="R282" s="135">
        <f>'Master Plan 2025'!R231</f>
        <v>0</v>
      </c>
      <c r="S282" s="135">
        <f>'Master Plan 2025'!S231</f>
        <v>0</v>
      </c>
      <c r="T282" s="135">
        <f>'Master Plan 2025'!T231</f>
        <v>0</v>
      </c>
      <c r="U282" s="135">
        <f>'Master Plan 2025'!U231</f>
        <v>0</v>
      </c>
      <c r="V282" s="135">
        <f>'Master Plan 2025'!V231</f>
        <v>0</v>
      </c>
      <c r="W282" s="135">
        <f>'Master Plan 2025'!W231</f>
        <v>0</v>
      </c>
      <c r="X282" s="135">
        <f>'Master Plan 2025'!X231</f>
        <v>0</v>
      </c>
      <c r="Y282" s="135">
        <f>'Master Plan 2025'!Y231</f>
        <v>0</v>
      </c>
      <c r="Z282" s="135">
        <f>'Master Plan 2025'!Z231</f>
        <v>0</v>
      </c>
      <c r="AA282" s="135">
        <f>'Master Plan 2025'!AA231</f>
        <v>0</v>
      </c>
      <c r="AB282" s="135">
        <f>'Master Plan 2025'!AB231</f>
        <v>0</v>
      </c>
      <c r="AC282" s="135">
        <f>'Master Plan 2025'!AC231</f>
        <v>0</v>
      </c>
      <c r="AD282" s="135">
        <f>'Master Plan 2025'!AD231</f>
        <v>0</v>
      </c>
      <c r="AE282" s="135">
        <f>'Master Plan 2025'!AE231</f>
        <v>0</v>
      </c>
      <c r="AF282" s="135">
        <f>'Master Plan 2025'!AF231</f>
        <v>0</v>
      </c>
      <c r="AG282" s="135">
        <f>'Master Plan 2025'!AG231</f>
        <v>0</v>
      </c>
      <c r="AH282" s="135">
        <f>'Master Plan 2025'!AH231</f>
        <v>0</v>
      </c>
      <c r="AI282" s="135">
        <f>'Master Plan 2025'!AI231</f>
        <v>0</v>
      </c>
      <c r="AJ282" s="135">
        <f>'Master Plan 2025'!AJ231</f>
        <v>0</v>
      </c>
      <c r="AK282" s="135">
        <f>'Master Plan 2025'!AK231</f>
        <v>0</v>
      </c>
      <c r="AL282" s="135">
        <f>'Master Plan 2025'!AL231</f>
        <v>0</v>
      </c>
      <c r="AM282" s="135">
        <f>'Master Plan 2025'!AM231</f>
        <v>0</v>
      </c>
      <c r="AN282" s="135">
        <f>'Master Plan 2025'!AN231</f>
        <v>0</v>
      </c>
      <c r="AO282" s="135">
        <f>'Master Plan 2025'!AO231</f>
        <v>0</v>
      </c>
      <c r="AP282" s="135">
        <f>'Master Plan 2025'!AP231</f>
        <v>0</v>
      </c>
      <c r="AQ282" s="135">
        <f>'Master Plan 2025'!AQ231</f>
        <v>0</v>
      </c>
      <c r="AR282" s="135">
        <f>'Master Plan 2025'!AR231</f>
        <v>0</v>
      </c>
      <c r="AS282" s="135">
        <f>'Master Plan 2025'!AS231</f>
        <v>0</v>
      </c>
      <c r="AT282" s="135">
        <f>'Master Plan 2025'!AT231</f>
        <v>0</v>
      </c>
      <c r="AU282" s="135">
        <f>'Master Plan 2025'!AU231</f>
        <v>0</v>
      </c>
      <c r="AV282" s="135">
        <f>'Master Plan 2025'!AV231</f>
        <v>0</v>
      </c>
      <c r="AW282" s="135">
        <f>'Master Plan 2025'!AW231</f>
        <v>0</v>
      </c>
      <c r="AX282" s="135">
        <f>'Master Plan 2025'!AX231</f>
        <v>0</v>
      </c>
      <c r="AY282" s="135">
        <f>'Master Plan 2025'!AY231</f>
        <v>0</v>
      </c>
    </row>
    <row r="283">
      <c r="B283" s="16" t="str">
        <f>'Master Plan 2025'!B232</f>
        <v/>
      </c>
      <c r="C283" s="18" t="str">
        <f>'Master Plan 2025'!C232</f>
        <v>Added0Value</v>
      </c>
      <c r="D283" s="18" t="str">
        <f>'Master Plan 2025'!D232</f>
        <v>Audience Article4</v>
      </c>
      <c r="E283" s="18" t="str">
        <f>'Master Plan 2025'!E232</f>
        <v>Audience</v>
      </c>
      <c r="F283" s="18" t="str">
        <f>'Master Plan 2025'!F232</f>
        <v>728x90</v>
      </c>
      <c r="G283" s="18" t="str">
        <f>'Master Plan 2025'!G232</f>
        <v/>
      </c>
      <c r="H283" s="18" t="str">
        <f>'Master Plan 2025'!H232</f>
        <v>Nativo_NAM_Audience</v>
      </c>
      <c r="I283" s="135">
        <f>'Master Plan 2025'!I232</f>
        <v>0</v>
      </c>
      <c r="J283" s="135">
        <f>'Master Plan 2025'!J232</f>
        <v>0</v>
      </c>
      <c r="K283" s="135">
        <f>'Master Plan 2025'!K232</f>
        <v>0</v>
      </c>
      <c r="L283" s="145">
        <v>0.0</v>
      </c>
      <c r="M283" s="135">
        <f>'Master Plan 2025'!M232</f>
        <v>0</v>
      </c>
      <c r="N283" s="135">
        <f>'Master Plan 2025'!N232</f>
        <v>0.75</v>
      </c>
      <c r="O283" s="135">
        <f>'Master Plan 2025'!O232</f>
        <v>0</v>
      </c>
      <c r="P283" s="135">
        <f>'Master Plan 2025'!P232</f>
        <v>0</v>
      </c>
      <c r="Q283" s="135">
        <f>'Master Plan 2025'!Q232</f>
        <v>0</v>
      </c>
      <c r="R283" s="135">
        <f>'Master Plan 2025'!R232</f>
        <v>0</v>
      </c>
      <c r="S283" s="135">
        <f>'Master Plan 2025'!S232</f>
        <v>0</v>
      </c>
      <c r="T283" s="135">
        <f>'Master Plan 2025'!T232</f>
        <v>0</v>
      </c>
      <c r="U283" s="135">
        <f>'Master Plan 2025'!U232</f>
        <v>0</v>
      </c>
      <c r="V283" s="135">
        <f>'Master Plan 2025'!V232</f>
        <v>0</v>
      </c>
      <c r="W283" s="135">
        <f>'Master Plan 2025'!W232</f>
        <v>0</v>
      </c>
      <c r="X283" s="135">
        <f>'Master Plan 2025'!X232</f>
        <v>0</v>
      </c>
      <c r="Y283" s="135">
        <f>'Master Plan 2025'!Y232</f>
        <v>0</v>
      </c>
      <c r="Z283" s="135">
        <f>'Master Plan 2025'!Z232</f>
        <v>0</v>
      </c>
      <c r="AA283" s="135">
        <f>'Master Plan 2025'!AA232</f>
        <v>0</v>
      </c>
      <c r="AB283" s="135">
        <f>'Master Plan 2025'!AB232</f>
        <v>0</v>
      </c>
      <c r="AC283" s="135">
        <f>'Master Plan 2025'!AC232</f>
        <v>0</v>
      </c>
      <c r="AD283" s="135">
        <f>'Master Plan 2025'!AD232</f>
        <v>0</v>
      </c>
      <c r="AE283" s="135">
        <f>'Master Plan 2025'!AE232</f>
        <v>0</v>
      </c>
      <c r="AF283" s="135">
        <f>'Master Plan 2025'!AF232</f>
        <v>0</v>
      </c>
      <c r="AG283" s="135">
        <f>'Master Plan 2025'!AG232</f>
        <v>0</v>
      </c>
      <c r="AH283" s="135">
        <f>'Master Plan 2025'!AH232</f>
        <v>0</v>
      </c>
      <c r="AI283" s="135">
        <f>'Master Plan 2025'!AI232</f>
        <v>0</v>
      </c>
      <c r="AJ283" s="135">
        <f>'Master Plan 2025'!AJ232</f>
        <v>0</v>
      </c>
      <c r="AK283" s="135">
        <f>'Master Plan 2025'!AK232</f>
        <v>0</v>
      </c>
      <c r="AL283" s="135">
        <f>'Master Plan 2025'!AL232</f>
        <v>0</v>
      </c>
      <c r="AM283" s="135">
        <f>'Master Plan 2025'!AM232</f>
        <v>0</v>
      </c>
      <c r="AN283" s="135">
        <f>'Master Plan 2025'!AN232</f>
        <v>0</v>
      </c>
      <c r="AO283" s="135">
        <f>'Master Plan 2025'!AO232</f>
        <v>0</v>
      </c>
      <c r="AP283" s="135">
        <f>'Master Plan 2025'!AP232</f>
        <v>0</v>
      </c>
      <c r="AQ283" s="135">
        <f>'Master Plan 2025'!AQ232</f>
        <v>0</v>
      </c>
      <c r="AR283" s="135">
        <f>'Master Plan 2025'!AR232</f>
        <v>0</v>
      </c>
      <c r="AS283" s="135">
        <f>'Master Plan 2025'!AS232</f>
        <v>0</v>
      </c>
      <c r="AT283" s="135">
        <f>'Master Plan 2025'!AT232</f>
        <v>0</v>
      </c>
      <c r="AU283" s="135">
        <f>'Master Plan 2025'!AU232</f>
        <v>0</v>
      </c>
      <c r="AV283" s="135">
        <f>'Master Plan 2025'!AV232</f>
        <v>0</v>
      </c>
      <c r="AW283" s="135">
        <f>'Master Plan 2025'!AW232</f>
        <v>0</v>
      </c>
      <c r="AX283" s="135">
        <f>'Master Plan 2025'!AX232</f>
        <v>0</v>
      </c>
      <c r="AY283" s="135">
        <f>'Master Plan 2025'!AY232</f>
        <v>0</v>
      </c>
    </row>
    <row r="284">
      <c r="B284" s="16" t="str">
        <f>'Master Plan 2025'!B233</f>
        <v/>
      </c>
      <c r="C284" s="18" t="str">
        <f>'Master Plan 2025'!C233</f>
        <v>Added0Value</v>
      </c>
      <c r="D284" s="18" t="str">
        <f>'Master Plan 2025'!D233</f>
        <v>Audience Article4</v>
      </c>
      <c r="E284" s="18" t="str">
        <f>'Master Plan 2025'!E233</f>
        <v>Audience</v>
      </c>
      <c r="F284" s="18" t="str">
        <f>'Master Plan 2025'!F233</f>
        <v>300x250</v>
      </c>
      <c r="G284" s="18" t="str">
        <f>'Master Plan 2025'!G233</f>
        <v/>
      </c>
      <c r="H284" s="18" t="str">
        <f>'Master Plan 2025'!H233</f>
        <v>Nativo_NAM_Audience</v>
      </c>
      <c r="I284" s="135">
        <f>'Master Plan 2025'!I233</f>
        <v>0</v>
      </c>
      <c r="J284" s="135">
        <f>'Master Plan 2025'!J233</f>
        <v>0</v>
      </c>
      <c r="K284" s="135">
        <f>'Master Plan 2025'!K233</f>
        <v>0</v>
      </c>
      <c r="L284" s="145">
        <v>0.0</v>
      </c>
      <c r="M284" s="135">
        <f>'Master Plan 2025'!M233</f>
        <v>0</v>
      </c>
      <c r="N284" s="135">
        <f>'Master Plan 2025'!N233</f>
        <v>0.75</v>
      </c>
      <c r="O284" s="135">
        <f>'Master Plan 2025'!O233</f>
        <v>0</v>
      </c>
      <c r="P284" s="135">
        <f>'Master Plan 2025'!P233</f>
        <v>0</v>
      </c>
      <c r="Q284" s="135">
        <f>'Master Plan 2025'!Q233</f>
        <v>0</v>
      </c>
      <c r="R284" s="135">
        <f>'Master Plan 2025'!R233</f>
        <v>0</v>
      </c>
      <c r="S284" s="135">
        <f>'Master Plan 2025'!S233</f>
        <v>0</v>
      </c>
      <c r="T284" s="135">
        <f>'Master Plan 2025'!T233</f>
        <v>0</v>
      </c>
      <c r="U284" s="135">
        <f>'Master Plan 2025'!U233</f>
        <v>0</v>
      </c>
      <c r="V284" s="135">
        <f>'Master Plan 2025'!V233</f>
        <v>0</v>
      </c>
      <c r="W284" s="135">
        <f>'Master Plan 2025'!W233</f>
        <v>0</v>
      </c>
      <c r="X284" s="135">
        <f>'Master Plan 2025'!X233</f>
        <v>0</v>
      </c>
      <c r="Y284" s="135">
        <f>'Master Plan 2025'!Y233</f>
        <v>0</v>
      </c>
      <c r="Z284" s="135">
        <f>'Master Plan 2025'!Z233</f>
        <v>0</v>
      </c>
      <c r="AA284" s="135">
        <f>'Master Plan 2025'!AA233</f>
        <v>0</v>
      </c>
      <c r="AB284" s="135">
        <f>'Master Plan 2025'!AB233</f>
        <v>0</v>
      </c>
      <c r="AC284" s="135">
        <f>'Master Plan 2025'!AC233</f>
        <v>0</v>
      </c>
      <c r="AD284" s="135">
        <f>'Master Plan 2025'!AD233</f>
        <v>0</v>
      </c>
      <c r="AE284" s="135">
        <f>'Master Plan 2025'!AE233</f>
        <v>0</v>
      </c>
      <c r="AF284" s="135">
        <f>'Master Plan 2025'!AF233</f>
        <v>0</v>
      </c>
      <c r="AG284" s="135">
        <f>'Master Plan 2025'!AG233</f>
        <v>0</v>
      </c>
      <c r="AH284" s="135">
        <f>'Master Plan 2025'!AH233</f>
        <v>0</v>
      </c>
      <c r="AI284" s="135">
        <f>'Master Plan 2025'!AI233</f>
        <v>0</v>
      </c>
      <c r="AJ284" s="135">
        <f>'Master Plan 2025'!AJ233</f>
        <v>0</v>
      </c>
      <c r="AK284" s="135">
        <f>'Master Plan 2025'!AK233</f>
        <v>0</v>
      </c>
      <c r="AL284" s="135">
        <f>'Master Plan 2025'!AL233</f>
        <v>0</v>
      </c>
      <c r="AM284" s="135">
        <f>'Master Plan 2025'!AM233</f>
        <v>0</v>
      </c>
      <c r="AN284" s="135">
        <f>'Master Plan 2025'!AN233</f>
        <v>0</v>
      </c>
      <c r="AO284" s="135">
        <f>'Master Plan 2025'!AO233</f>
        <v>0</v>
      </c>
      <c r="AP284" s="135">
        <f>'Master Plan 2025'!AP233</f>
        <v>0</v>
      </c>
      <c r="AQ284" s="135">
        <f>'Master Plan 2025'!AQ233</f>
        <v>0</v>
      </c>
      <c r="AR284" s="135">
        <f>'Master Plan 2025'!AR233</f>
        <v>0</v>
      </c>
      <c r="AS284" s="135">
        <f>'Master Plan 2025'!AS233</f>
        <v>0</v>
      </c>
      <c r="AT284" s="135">
        <f>'Master Plan 2025'!AT233</f>
        <v>0</v>
      </c>
      <c r="AU284" s="135">
        <f>'Master Plan 2025'!AU233</f>
        <v>0</v>
      </c>
      <c r="AV284" s="135">
        <f>'Master Plan 2025'!AV233</f>
        <v>0</v>
      </c>
      <c r="AW284" s="135">
        <f>'Master Plan 2025'!AW233</f>
        <v>0</v>
      </c>
      <c r="AX284" s="135">
        <f>'Master Plan 2025'!AX233</f>
        <v>0</v>
      </c>
      <c r="AY284" s="135">
        <f>'Master Plan 2025'!AY233</f>
        <v>0</v>
      </c>
    </row>
    <row r="285">
      <c r="B285" s="16" t="str">
        <f>'Master Plan 2025'!B234</f>
        <v/>
      </c>
      <c r="C285" s="18" t="str">
        <f>'Master Plan 2025'!C234</f>
        <v>Added0Value</v>
      </c>
      <c r="D285" s="18" t="str">
        <f>'Master Plan 2025'!D234</f>
        <v>Audience Article4</v>
      </c>
      <c r="E285" s="18" t="str">
        <f>'Master Plan 2025'!E234</f>
        <v>Audience</v>
      </c>
      <c r="F285" s="18" t="str">
        <f>'Master Plan 2025'!F234</f>
        <v>300x600</v>
      </c>
      <c r="G285" s="18" t="str">
        <f>'Master Plan 2025'!G234</f>
        <v/>
      </c>
      <c r="H285" s="18" t="str">
        <f>'Master Plan 2025'!H234</f>
        <v>Nativo_NAM_Audience</v>
      </c>
      <c r="I285" s="135">
        <f>'Master Plan 2025'!I234</f>
        <v>0</v>
      </c>
      <c r="J285" s="135">
        <f>'Master Plan 2025'!J234</f>
        <v>0</v>
      </c>
      <c r="K285" s="135">
        <f>'Master Plan 2025'!K234</f>
        <v>0</v>
      </c>
      <c r="L285" s="145">
        <v>0.0</v>
      </c>
      <c r="M285" s="135">
        <f>'Master Plan 2025'!M234</f>
        <v>0</v>
      </c>
      <c r="N285" s="135">
        <f>'Master Plan 2025'!N234</f>
        <v>0.75</v>
      </c>
      <c r="O285" s="135">
        <f>'Master Plan 2025'!O234</f>
        <v>0</v>
      </c>
      <c r="P285" s="135">
        <f>'Master Plan 2025'!P234</f>
        <v>0</v>
      </c>
      <c r="Q285" s="135">
        <f>'Master Plan 2025'!Q234</f>
        <v>0</v>
      </c>
      <c r="R285" s="135">
        <f>'Master Plan 2025'!R234</f>
        <v>0</v>
      </c>
      <c r="S285" s="135">
        <f>'Master Plan 2025'!S234</f>
        <v>0</v>
      </c>
      <c r="T285" s="135">
        <f>'Master Plan 2025'!T234</f>
        <v>0</v>
      </c>
      <c r="U285" s="135">
        <f>'Master Plan 2025'!U234</f>
        <v>0</v>
      </c>
      <c r="V285" s="135">
        <f>'Master Plan 2025'!V234</f>
        <v>0</v>
      </c>
      <c r="W285" s="135">
        <f>'Master Plan 2025'!W234</f>
        <v>0</v>
      </c>
      <c r="X285" s="135">
        <f>'Master Plan 2025'!X234</f>
        <v>0</v>
      </c>
      <c r="Y285" s="135">
        <f>'Master Plan 2025'!Y234</f>
        <v>0</v>
      </c>
      <c r="Z285" s="135">
        <f>'Master Plan 2025'!Z234</f>
        <v>0</v>
      </c>
      <c r="AA285" s="135">
        <f>'Master Plan 2025'!AA234</f>
        <v>0</v>
      </c>
      <c r="AB285" s="135">
        <f>'Master Plan 2025'!AB234</f>
        <v>0</v>
      </c>
      <c r="AC285" s="135">
        <f>'Master Plan 2025'!AC234</f>
        <v>0</v>
      </c>
      <c r="AD285" s="135">
        <f>'Master Plan 2025'!AD234</f>
        <v>0</v>
      </c>
      <c r="AE285" s="135">
        <f>'Master Plan 2025'!AE234</f>
        <v>0</v>
      </c>
      <c r="AF285" s="135">
        <f>'Master Plan 2025'!AF234</f>
        <v>0</v>
      </c>
      <c r="AG285" s="135">
        <f>'Master Plan 2025'!AG234</f>
        <v>0</v>
      </c>
      <c r="AH285" s="135">
        <f>'Master Plan 2025'!AH234</f>
        <v>0</v>
      </c>
      <c r="AI285" s="135">
        <f>'Master Plan 2025'!AI234</f>
        <v>0</v>
      </c>
      <c r="AJ285" s="135">
        <f>'Master Plan 2025'!AJ234</f>
        <v>0</v>
      </c>
      <c r="AK285" s="135">
        <f>'Master Plan 2025'!AK234</f>
        <v>0</v>
      </c>
      <c r="AL285" s="135">
        <f>'Master Plan 2025'!AL234</f>
        <v>0</v>
      </c>
      <c r="AM285" s="135">
        <f>'Master Plan 2025'!AM234</f>
        <v>0</v>
      </c>
      <c r="AN285" s="135">
        <f>'Master Plan 2025'!AN234</f>
        <v>0</v>
      </c>
      <c r="AO285" s="135">
        <f>'Master Plan 2025'!AO234</f>
        <v>0</v>
      </c>
      <c r="AP285" s="135">
        <f>'Master Plan 2025'!AP234</f>
        <v>0</v>
      </c>
      <c r="AQ285" s="135">
        <f>'Master Plan 2025'!AQ234</f>
        <v>0</v>
      </c>
      <c r="AR285" s="135">
        <f>'Master Plan 2025'!AR234</f>
        <v>0</v>
      </c>
      <c r="AS285" s="135">
        <f>'Master Plan 2025'!AS234</f>
        <v>0</v>
      </c>
      <c r="AT285" s="135">
        <f>'Master Plan 2025'!AT234</f>
        <v>0</v>
      </c>
      <c r="AU285" s="135">
        <f>'Master Plan 2025'!AU234</f>
        <v>0</v>
      </c>
      <c r="AV285" s="135">
        <f>'Master Plan 2025'!AV234</f>
        <v>0</v>
      </c>
      <c r="AW285" s="135">
        <f>'Master Plan 2025'!AW234</f>
        <v>0</v>
      </c>
      <c r="AX285" s="135">
        <f>'Master Plan 2025'!AX234</f>
        <v>0</v>
      </c>
      <c r="AY285" s="135">
        <f>'Master Plan 2025'!AY234</f>
        <v>0</v>
      </c>
    </row>
    <row r="286">
      <c r="B286" s="16" t="str">
        <f>'Master Plan 2025'!B235</f>
        <v/>
      </c>
      <c r="C286" s="18" t="str">
        <f>'Master Plan 2025'!C235</f>
        <v>North America (NAM)</v>
      </c>
      <c r="D286" s="18" t="str">
        <f>'Master Plan 2025'!D235</f>
        <v>Audience Article5</v>
      </c>
      <c r="E286" s="18" t="str">
        <f>'Master Plan 2025'!E235</f>
        <v>Audience</v>
      </c>
      <c r="F286" s="18" t="str">
        <f>'Master Plan 2025'!F235</f>
        <v>InsightsCTA</v>
      </c>
      <c r="G286" s="18" t="str">
        <f>'Master Plan 2025'!G235</f>
        <v/>
      </c>
      <c r="H286" s="18" t="str">
        <f>'Master Plan 2025'!H235</f>
        <v>Nativo_NAM_Audience</v>
      </c>
      <c r="I286" s="135">
        <f>'Master Plan 2025'!I235</f>
        <v>16666.66667</v>
      </c>
      <c r="J286" s="135">
        <f>'Master Plan 2025'!J235</f>
        <v>974658.8694</v>
      </c>
      <c r="K286" s="135">
        <f>'Master Plan 2025'!K235</f>
        <v>17.1</v>
      </c>
      <c r="L286" s="145">
        <v>0.0</v>
      </c>
      <c r="M286" s="135">
        <f>'Master Plan 2025'!M235</f>
        <v>0.002</v>
      </c>
      <c r="N286" s="135">
        <f>'Master Plan 2025'!N235</f>
        <v>0.75</v>
      </c>
      <c r="O286" s="135" t="str">
        <f>'Master Plan 2025'!O235</f>
        <v/>
      </c>
      <c r="P286" s="135">
        <f>'Master Plan 2025'!P235</f>
        <v>0</v>
      </c>
      <c r="Q286" s="135">
        <f>'Master Plan 2025'!Q235</f>
        <v>0</v>
      </c>
      <c r="R286" s="135">
        <f>'Master Plan 2025'!R235</f>
        <v>0</v>
      </c>
      <c r="S286" s="135">
        <f>'Master Plan 2025'!S235</f>
        <v>0</v>
      </c>
      <c r="T286" s="135">
        <f>'Master Plan 2025'!T235</f>
        <v>0</v>
      </c>
      <c r="U286" s="135">
        <f>'Master Plan 2025'!U235</f>
        <v>0</v>
      </c>
      <c r="V286" s="135">
        <f>'Master Plan 2025'!V235</f>
        <v>0</v>
      </c>
      <c r="W286" s="135">
        <f>'Master Plan 2025'!W235</f>
        <v>5555.555556</v>
      </c>
      <c r="X286" s="135">
        <f>'Master Plan 2025'!X235</f>
        <v>5555.555556</v>
      </c>
      <c r="Y286" s="135">
        <f>'Master Plan 2025'!Y235</f>
        <v>5555.555556</v>
      </c>
      <c r="Z286" s="135">
        <f>'Master Plan 2025'!Z235</f>
        <v>0</v>
      </c>
      <c r="AA286" s="135">
        <f>'Master Plan 2025'!AA235</f>
        <v>0</v>
      </c>
      <c r="AB286" s="135">
        <f>'Master Plan 2025'!AB235</f>
        <v>0</v>
      </c>
      <c r="AC286" s="135">
        <f>'Master Plan 2025'!AC235</f>
        <v>0</v>
      </c>
      <c r="AD286" s="135">
        <f>'Master Plan 2025'!AD235</f>
        <v>0</v>
      </c>
      <c r="AE286" s="135">
        <f>'Master Plan 2025'!AE235</f>
        <v>0</v>
      </c>
      <c r="AF286" s="135">
        <f>'Master Plan 2025'!AF235</f>
        <v>0</v>
      </c>
      <c r="AG286" s="135">
        <f>'Master Plan 2025'!AG235</f>
        <v>0</v>
      </c>
      <c r="AH286" s="135">
        <f>'Master Plan 2025'!AH235</f>
        <v>0</v>
      </c>
      <c r="AI286" s="135">
        <f>'Master Plan 2025'!AI235</f>
        <v>324886.2898</v>
      </c>
      <c r="AJ286" s="135">
        <f>'Master Plan 2025'!AJ235</f>
        <v>324886.2898</v>
      </c>
      <c r="AK286" s="135">
        <f>'Master Plan 2025'!AK235</f>
        <v>324886.2898</v>
      </c>
      <c r="AL286" s="135">
        <f>'Master Plan 2025'!AL235</f>
        <v>0</v>
      </c>
      <c r="AM286" s="135">
        <f>'Master Plan 2025'!AM235</f>
        <v>0</v>
      </c>
      <c r="AN286" s="135">
        <f>'Master Plan 2025'!AN235</f>
        <v>0</v>
      </c>
      <c r="AO286" s="135">
        <f>'Master Plan 2025'!AO235</f>
        <v>0</v>
      </c>
      <c r="AP286" s="135">
        <f>'Master Plan 2025'!AP235</f>
        <v>0</v>
      </c>
      <c r="AQ286" s="135">
        <f>'Master Plan 2025'!AQ235</f>
        <v>0</v>
      </c>
      <c r="AR286" s="135">
        <f>'Master Plan 2025'!AR235</f>
        <v>0</v>
      </c>
      <c r="AS286" s="135">
        <f>'Master Plan 2025'!AS235</f>
        <v>0</v>
      </c>
      <c r="AT286" s="135">
        <f>'Master Plan 2025'!AT235</f>
        <v>0</v>
      </c>
      <c r="AU286" s="135">
        <f>'Master Plan 2025'!AU235</f>
        <v>649.7725796</v>
      </c>
      <c r="AV286" s="135">
        <f>'Master Plan 2025'!AV235</f>
        <v>649.7725796</v>
      </c>
      <c r="AW286" s="135">
        <f>'Master Plan 2025'!AW235</f>
        <v>649.7725796</v>
      </c>
      <c r="AX286" s="135">
        <f>'Master Plan 2025'!AX235</f>
        <v>0</v>
      </c>
      <c r="AY286" s="135">
        <f>'Master Plan 2025'!AY235</f>
        <v>0</v>
      </c>
    </row>
    <row r="287">
      <c r="B287" s="16" t="str">
        <f>'Master Plan 2025'!B236</f>
        <v/>
      </c>
      <c r="C287" s="18" t="str">
        <f>'Master Plan 2025'!C236</f>
        <v/>
      </c>
      <c r="D287" s="18" t="str">
        <f>'Master Plan 2025'!D236</f>
        <v>Audience Article5</v>
      </c>
      <c r="E287" s="18" t="str">
        <f>'Master Plan 2025'!E236</f>
        <v>Audience</v>
      </c>
      <c r="F287" s="18" t="str">
        <f>'Master Plan 2025'!F236</f>
        <v>ContentLandingPage</v>
      </c>
      <c r="G287" s="18" t="str">
        <f>'Master Plan 2025'!G236</f>
        <v/>
      </c>
      <c r="H287" s="18" t="str">
        <f>'Master Plan 2025'!H236</f>
        <v>Nativo_NAM_Audience</v>
      </c>
      <c r="I287" s="135">
        <f>'Master Plan 2025'!I236</f>
        <v>0</v>
      </c>
      <c r="J287" s="135">
        <f>'Master Plan 2025'!J236</f>
        <v>0</v>
      </c>
      <c r="K287" s="135">
        <f>'Master Plan 2025'!K236</f>
        <v>0</v>
      </c>
      <c r="L287" s="145">
        <v>0.0</v>
      </c>
      <c r="M287" s="135">
        <f>'Master Plan 2025'!M236</f>
        <v>0</v>
      </c>
      <c r="N287" s="135">
        <f>'Master Plan 2025'!N236</f>
        <v>0.75</v>
      </c>
      <c r="O287" s="135">
        <f>'Master Plan 2025'!O236</f>
        <v>0</v>
      </c>
      <c r="P287" s="135">
        <f>'Master Plan 2025'!P236</f>
        <v>0</v>
      </c>
      <c r="Q287" s="135">
        <f>'Master Plan 2025'!Q236</f>
        <v>0</v>
      </c>
      <c r="R287" s="135">
        <f>'Master Plan 2025'!R236</f>
        <v>0</v>
      </c>
      <c r="S287" s="135">
        <f>'Master Plan 2025'!S236</f>
        <v>0</v>
      </c>
      <c r="T287" s="135">
        <f>'Master Plan 2025'!T236</f>
        <v>0</v>
      </c>
      <c r="U287" s="135">
        <f>'Master Plan 2025'!U236</f>
        <v>0</v>
      </c>
      <c r="V287" s="135">
        <f>'Master Plan 2025'!V236</f>
        <v>0</v>
      </c>
      <c r="W287" s="135">
        <f>'Master Plan 2025'!W236</f>
        <v>0</v>
      </c>
      <c r="X287" s="135">
        <f>'Master Plan 2025'!X236</f>
        <v>0</v>
      </c>
      <c r="Y287" s="135">
        <f>'Master Plan 2025'!Y236</f>
        <v>0</v>
      </c>
      <c r="Z287" s="135">
        <f>'Master Plan 2025'!Z236</f>
        <v>0</v>
      </c>
      <c r="AA287" s="135">
        <f>'Master Plan 2025'!AA236</f>
        <v>0</v>
      </c>
      <c r="AB287" s="135">
        <f>'Master Plan 2025'!AB236</f>
        <v>0</v>
      </c>
      <c r="AC287" s="135">
        <f>'Master Plan 2025'!AC236</f>
        <v>0</v>
      </c>
      <c r="AD287" s="135">
        <f>'Master Plan 2025'!AD236</f>
        <v>0</v>
      </c>
      <c r="AE287" s="135">
        <f>'Master Plan 2025'!AE236</f>
        <v>0</v>
      </c>
      <c r="AF287" s="135">
        <f>'Master Plan 2025'!AF236</f>
        <v>0</v>
      </c>
      <c r="AG287" s="135">
        <f>'Master Plan 2025'!AG236</f>
        <v>0</v>
      </c>
      <c r="AH287" s="135">
        <f>'Master Plan 2025'!AH236</f>
        <v>0</v>
      </c>
      <c r="AI287" s="135">
        <f>'Master Plan 2025'!AI236</f>
        <v>0</v>
      </c>
      <c r="AJ287" s="135">
        <f>'Master Plan 2025'!AJ236</f>
        <v>0</v>
      </c>
      <c r="AK287" s="135">
        <f>'Master Plan 2025'!AK236</f>
        <v>0</v>
      </c>
      <c r="AL287" s="135">
        <f>'Master Plan 2025'!AL236</f>
        <v>0</v>
      </c>
      <c r="AM287" s="135">
        <f>'Master Plan 2025'!AM236</f>
        <v>0</v>
      </c>
      <c r="AN287" s="135">
        <f>'Master Plan 2025'!AN236</f>
        <v>0</v>
      </c>
      <c r="AO287" s="135">
        <f>'Master Plan 2025'!AO236</f>
        <v>0</v>
      </c>
      <c r="AP287" s="135">
        <f>'Master Plan 2025'!AP236</f>
        <v>0</v>
      </c>
      <c r="AQ287" s="135">
        <f>'Master Plan 2025'!AQ236</f>
        <v>0</v>
      </c>
      <c r="AR287" s="135">
        <f>'Master Plan 2025'!AR236</f>
        <v>0</v>
      </c>
      <c r="AS287" s="135">
        <f>'Master Plan 2025'!AS236</f>
        <v>0</v>
      </c>
      <c r="AT287" s="135">
        <f>'Master Plan 2025'!AT236</f>
        <v>0</v>
      </c>
      <c r="AU287" s="135">
        <f>'Master Plan 2025'!AU236</f>
        <v>0</v>
      </c>
      <c r="AV287" s="135">
        <f>'Master Plan 2025'!AV236</f>
        <v>0</v>
      </c>
      <c r="AW287" s="135">
        <f>'Master Plan 2025'!AW236</f>
        <v>0</v>
      </c>
      <c r="AX287" s="135">
        <f>'Master Plan 2025'!AX236</f>
        <v>0</v>
      </c>
      <c r="AY287" s="135">
        <f>'Master Plan 2025'!AY236</f>
        <v>0</v>
      </c>
    </row>
    <row r="288">
      <c r="B288" s="16" t="str">
        <f>'Master Plan 2025'!B237</f>
        <v/>
      </c>
      <c r="C288" s="18" t="str">
        <f>'Master Plan 2025'!C237</f>
        <v/>
      </c>
      <c r="D288" s="18" t="str">
        <f>'Master Plan 2025'!D237</f>
        <v>Audience Article5</v>
      </c>
      <c r="E288" s="18" t="str">
        <f>'Master Plan 2025'!E237</f>
        <v>Audience</v>
      </c>
      <c r="F288" s="18" t="str">
        <f>'Master Plan 2025'!F237</f>
        <v>InFeedUnit</v>
      </c>
      <c r="G288" s="18" t="str">
        <f>'Master Plan 2025'!G237</f>
        <v/>
      </c>
      <c r="H288" s="18" t="str">
        <f>'Master Plan 2025'!H237</f>
        <v>Nativo_NAM_Audience</v>
      </c>
      <c r="I288" s="135">
        <f>'Master Plan 2025'!I237</f>
        <v>0</v>
      </c>
      <c r="J288" s="135">
        <f>'Master Plan 2025'!J237</f>
        <v>0</v>
      </c>
      <c r="K288" s="135">
        <f>'Master Plan 2025'!K237</f>
        <v>0</v>
      </c>
      <c r="L288" s="145">
        <v>0.0</v>
      </c>
      <c r="M288" s="135">
        <f>'Master Plan 2025'!M237</f>
        <v>0</v>
      </c>
      <c r="N288" s="135">
        <f>'Master Plan 2025'!N237</f>
        <v>0.75</v>
      </c>
      <c r="O288" s="135">
        <f>'Master Plan 2025'!O237</f>
        <v>0</v>
      </c>
      <c r="P288" s="135">
        <f>'Master Plan 2025'!P237</f>
        <v>0</v>
      </c>
      <c r="Q288" s="135">
        <f>'Master Plan 2025'!Q237</f>
        <v>0</v>
      </c>
      <c r="R288" s="135">
        <f>'Master Plan 2025'!R237</f>
        <v>0</v>
      </c>
      <c r="S288" s="135">
        <f>'Master Plan 2025'!S237</f>
        <v>0</v>
      </c>
      <c r="T288" s="135">
        <f>'Master Plan 2025'!T237</f>
        <v>0</v>
      </c>
      <c r="U288" s="135">
        <f>'Master Plan 2025'!U237</f>
        <v>0</v>
      </c>
      <c r="V288" s="135">
        <f>'Master Plan 2025'!V237</f>
        <v>0</v>
      </c>
      <c r="W288" s="135">
        <f>'Master Plan 2025'!W237</f>
        <v>0</v>
      </c>
      <c r="X288" s="135">
        <f>'Master Plan 2025'!X237</f>
        <v>0</v>
      </c>
      <c r="Y288" s="135">
        <f>'Master Plan 2025'!Y237</f>
        <v>0</v>
      </c>
      <c r="Z288" s="135">
        <f>'Master Plan 2025'!Z237</f>
        <v>0</v>
      </c>
      <c r="AA288" s="135">
        <f>'Master Plan 2025'!AA237</f>
        <v>0</v>
      </c>
      <c r="AB288" s="135">
        <f>'Master Plan 2025'!AB237</f>
        <v>0</v>
      </c>
      <c r="AC288" s="135">
        <f>'Master Plan 2025'!AC237</f>
        <v>0</v>
      </c>
      <c r="AD288" s="135">
        <f>'Master Plan 2025'!AD237</f>
        <v>0</v>
      </c>
      <c r="AE288" s="135">
        <f>'Master Plan 2025'!AE237</f>
        <v>0</v>
      </c>
      <c r="AF288" s="135">
        <f>'Master Plan 2025'!AF237</f>
        <v>0</v>
      </c>
      <c r="AG288" s="135">
        <f>'Master Plan 2025'!AG237</f>
        <v>0</v>
      </c>
      <c r="AH288" s="135">
        <f>'Master Plan 2025'!AH237</f>
        <v>0</v>
      </c>
      <c r="AI288" s="135">
        <f>'Master Plan 2025'!AI237</f>
        <v>0</v>
      </c>
      <c r="AJ288" s="135">
        <f>'Master Plan 2025'!AJ237</f>
        <v>0</v>
      </c>
      <c r="AK288" s="135">
        <f>'Master Plan 2025'!AK237</f>
        <v>0</v>
      </c>
      <c r="AL288" s="135">
        <f>'Master Plan 2025'!AL237</f>
        <v>0</v>
      </c>
      <c r="AM288" s="135">
        <f>'Master Plan 2025'!AM237</f>
        <v>0</v>
      </c>
      <c r="AN288" s="135">
        <f>'Master Plan 2025'!AN237</f>
        <v>0</v>
      </c>
      <c r="AO288" s="135">
        <f>'Master Plan 2025'!AO237</f>
        <v>0</v>
      </c>
      <c r="AP288" s="135">
        <f>'Master Plan 2025'!AP237</f>
        <v>0</v>
      </c>
      <c r="AQ288" s="135">
        <f>'Master Plan 2025'!AQ237</f>
        <v>0</v>
      </c>
      <c r="AR288" s="135">
        <f>'Master Plan 2025'!AR237</f>
        <v>0</v>
      </c>
      <c r="AS288" s="135">
        <f>'Master Plan 2025'!AS237</f>
        <v>0</v>
      </c>
      <c r="AT288" s="135">
        <f>'Master Plan 2025'!AT237</f>
        <v>0</v>
      </c>
      <c r="AU288" s="135">
        <f>'Master Plan 2025'!AU237</f>
        <v>0</v>
      </c>
      <c r="AV288" s="135">
        <f>'Master Plan 2025'!AV237</f>
        <v>0</v>
      </c>
      <c r="AW288" s="135">
        <f>'Master Plan 2025'!AW237</f>
        <v>0</v>
      </c>
      <c r="AX288" s="135">
        <f>'Master Plan 2025'!AX237</f>
        <v>0</v>
      </c>
      <c r="AY288" s="135">
        <f>'Master Plan 2025'!AY237</f>
        <v>0</v>
      </c>
    </row>
    <row r="289">
      <c r="B289" s="16" t="str">
        <f>'Master Plan 2025'!B238</f>
        <v/>
      </c>
      <c r="C289" s="18" t="str">
        <f>'Master Plan 2025'!C238</f>
        <v>Added0Value</v>
      </c>
      <c r="D289" s="18" t="str">
        <f>'Master Plan 2025'!D238</f>
        <v>Audience Article5</v>
      </c>
      <c r="E289" s="18" t="str">
        <f>'Master Plan 2025'!E238</f>
        <v>Audience</v>
      </c>
      <c r="F289" s="18" t="str">
        <f>'Master Plan 2025'!F238</f>
        <v>728x90</v>
      </c>
      <c r="G289" s="18" t="str">
        <f>'Master Plan 2025'!G238</f>
        <v/>
      </c>
      <c r="H289" s="18" t="str">
        <f>'Master Plan 2025'!H238</f>
        <v>Nativo_NAM_Audience</v>
      </c>
      <c r="I289" s="135">
        <f>'Master Plan 2025'!I238</f>
        <v>0</v>
      </c>
      <c r="J289" s="135">
        <f>'Master Plan 2025'!J238</f>
        <v>0</v>
      </c>
      <c r="K289" s="135">
        <f>'Master Plan 2025'!K238</f>
        <v>0</v>
      </c>
      <c r="L289" s="145">
        <v>0.0</v>
      </c>
      <c r="M289" s="135">
        <f>'Master Plan 2025'!M238</f>
        <v>0</v>
      </c>
      <c r="N289" s="135">
        <f>'Master Plan 2025'!N238</f>
        <v>0.75</v>
      </c>
      <c r="O289" s="135">
        <f>'Master Plan 2025'!O238</f>
        <v>0</v>
      </c>
      <c r="P289" s="135">
        <f>'Master Plan 2025'!P238</f>
        <v>0</v>
      </c>
      <c r="Q289" s="135">
        <f>'Master Plan 2025'!Q238</f>
        <v>0</v>
      </c>
      <c r="R289" s="135">
        <f>'Master Plan 2025'!R238</f>
        <v>0</v>
      </c>
      <c r="S289" s="135">
        <f>'Master Plan 2025'!S238</f>
        <v>0</v>
      </c>
      <c r="T289" s="135">
        <f>'Master Plan 2025'!T238</f>
        <v>0</v>
      </c>
      <c r="U289" s="135">
        <f>'Master Plan 2025'!U238</f>
        <v>0</v>
      </c>
      <c r="V289" s="135">
        <f>'Master Plan 2025'!V238</f>
        <v>0</v>
      </c>
      <c r="W289" s="135">
        <f>'Master Plan 2025'!W238</f>
        <v>0</v>
      </c>
      <c r="X289" s="135">
        <f>'Master Plan 2025'!X238</f>
        <v>0</v>
      </c>
      <c r="Y289" s="135">
        <f>'Master Plan 2025'!Y238</f>
        <v>0</v>
      </c>
      <c r="Z289" s="135">
        <f>'Master Plan 2025'!Z238</f>
        <v>0</v>
      </c>
      <c r="AA289" s="135">
        <f>'Master Plan 2025'!AA238</f>
        <v>0</v>
      </c>
      <c r="AB289" s="135">
        <f>'Master Plan 2025'!AB238</f>
        <v>0</v>
      </c>
      <c r="AC289" s="135">
        <f>'Master Plan 2025'!AC238</f>
        <v>0</v>
      </c>
      <c r="AD289" s="135">
        <f>'Master Plan 2025'!AD238</f>
        <v>0</v>
      </c>
      <c r="AE289" s="135">
        <f>'Master Plan 2025'!AE238</f>
        <v>0</v>
      </c>
      <c r="AF289" s="135">
        <f>'Master Plan 2025'!AF238</f>
        <v>0</v>
      </c>
      <c r="AG289" s="135">
        <f>'Master Plan 2025'!AG238</f>
        <v>0</v>
      </c>
      <c r="AH289" s="135">
        <f>'Master Plan 2025'!AH238</f>
        <v>0</v>
      </c>
      <c r="AI289" s="135">
        <f>'Master Plan 2025'!AI238</f>
        <v>0</v>
      </c>
      <c r="AJ289" s="135">
        <f>'Master Plan 2025'!AJ238</f>
        <v>0</v>
      </c>
      <c r="AK289" s="135">
        <f>'Master Plan 2025'!AK238</f>
        <v>0</v>
      </c>
      <c r="AL289" s="135">
        <f>'Master Plan 2025'!AL238</f>
        <v>0</v>
      </c>
      <c r="AM289" s="135">
        <f>'Master Plan 2025'!AM238</f>
        <v>0</v>
      </c>
      <c r="AN289" s="135">
        <f>'Master Plan 2025'!AN238</f>
        <v>0</v>
      </c>
      <c r="AO289" s="135">
        <f>'Master Plan 2025'!AO238</f>
        <v>0</v>
      </c>
      <c r="AP289" s="135">
        <f>'Master Plan 2025'!AP238</f>
        <v>0</v>
      </c>
      <c r="AQ289" s="135">
        <f>'Master Plan 2025'!AQ238</f>
        <v>0</v>
      </c>
      <c r="AR289" s="135">
        <f>'Master Plan 2025'!AR238</f>
        <v>0</v>
      </c>
      <c r="AS289" s="135">
        <f>'Master Plan 2025'!AS238</f>
        <v>0</v>
      </c>
      <c r="AT289" s="135">
        <f>'Master Plan 2025'!AT238</f>
        <v>0</v>
      </c>
      <c r="AU289" s="135">
        <f>'Master Plan 2025'!AU238</f>
        <v>0</v>
      </c>
      <c r="AV289" s="135">
        <f>'Master Plan 2025'!AV238</f>
        <v>0</v>
      </c>
      <c r="AW289" s="135">
        <f>'Master Plan 2025'!AW238</f>
        <v>0</v>
      </c>
      <c r="AX289" s="135">
        <f>'Master Plan 2025'!AX238</f>
        <v>0</v>
      </c>
      <c r="AY289" s="135">
        <f>'Master Plan 2025'!AY238</f>
        <v>0</v>
      </c>
    </row>
    <row r="290">
      <c r="B290" s="16" t="str">
        <f>'Master Plan 2025'!B239</f>
        <v/>
      </c>
      <c r="C290" s="18" t="str">
        <f>'Master Plan 2025'!C239</f>
        <v>Added0Value</v>
      </c>
      <c r="D290" s="18" t="str">
        <f>'Master Plan 2025'!D239</f>
        <v>Audience Article5</v>
      </c>
      <c r="E290" s="18" t="str">
        <f>'Master Plan 2025'!E239</f>
        <v>Audience</v>
      </c>
      <c r="F290" s="18" t="str">
        <f>'Master Plan 2025'!F239</f>
        <v>300x250</v>
      </c>
      <c r="G290" s="18" t="str">
        <f>'Master Plan 2025'!G239</f>
        <v/>
      </c>
      <c r="H290" s="18" t="str">
        <f>'Master Plan 2025'!H239</f>
        <v>Nativo_NAM_Audience</v>
      </c>
      <c r="I290" s="135">
        <f>'Master Plan 2025'!I239</f>
        <v>0</v>
      </c>
      <c r="J290" s="135">
        <f>'Master Plan 2025'!J239</f>
        <v>0</v>
      </c>
      <c r="K290" s="135">
        <f>'Master Plan 2025'!K239</f>
        <v>0</v>
      </c>
      <c r="L290" s="145">
        <v>0.0</v>
      </c>
      <c r="M290" s="135">
        <f>'Master Plan 2025'!M239</f>
        <v>0</v>
      </c>
      <c r="N290" s="135">
        <f>'Master Plan 2025'!N239</f>
        <v>0.75</v>
      </c>
      <c r="O290" s="135">
        <f>'Master Plan 2025'!O239</f>
        <v>0</v>
      </c>
      <c r="P290" s="135">
        <f>'Master Plan 2025'!P239</f>
        <v>0</v>
      </c>
      <c r="Q290" s="135">
        <f>'Master Plan 2025'!Q239</f>
        <v>0</v>
      </c>
      <c r="R290" s="135">
        <f>'Master Plan 2025'!R239</f>
        <v>0</v>
      </c>
      <c r="S290" s="135">
        <f>'Master Plan 2025'!S239</f>
        <v>0</v>
      </c>
      <c r="T290" s="135">
        <f>'Master Plan 2025'!T239</f>
        <v>0</v>
      </c>
      <c r="U290" s="135">
        <f>'Master Plan 2025'!U239</f>
        <v>0</v>
      </c>
      <c r="V290" s="135">
        <f>'Master Plan 2025'!V239</f>
        <v>0</v>
      </c>
      <c r="W290" s="135">
        <f>'Master Plan 2025'!W239</f>
        <v>0</v>
      </c>
      <c r="X290" s="135">
        <f>'Master Plan 2025'!X239</f>
        <v>0</v>
      </c>
      <c r="Y290" s="135">
        <f>'Master Plan 2025'!Y239</f>
        <v>0</v>
      </c>
      <c r="Z290" s="135">
        <f>'Master Plan 2025'!Z239</f>
        <v>0</v>
      </c>
      <c r="AA290" s="135">
        <f>'Master Plan 2025'!AA239</f>
        <v>0</v>
      </c>
      <c r="AB290" s="135">
        <f>'Master Plan 2025'!AB239</f>
        <v>0</v>
      </c>
      <c r="AC290" s="135">
        <f>'Master Plan 2025'!AC239</f>
        <v>0</v>
      </c>
      <c r="AD290" s="135">
        <f>'Master Plan 2025'!AD239</f>
        <v>0</v>
      </c>
      <c r="AE290" s="135">
        <f>'Master Plan 2025'!AE239</f>
        <v>0</v>
      </c>
      <c r="AF290" s="135">
        <f>'Master Plan 2025'!AF239</f>
        <v>0</v>
      </c>
      <c r="AG290" s="135">
        <f>'Master Plan 2025'!AG239</f>
        <v>0</v>
      </c>
      <c r="AH290" s="135">
        <f>'Master Plan 2025'!AH239</f>
        <v>0</v>
      </c>
      <c r="AI290" s="135">
        <f>'Master Plan 2025'!AI239</f>
        <v>0</v>
      </c>
      <c r="AJ290" s="135">
        <f>'Master Plan 2025'!AJ239</f>
        <v>0</v>
      </c>
      <c r="AK290" s="135">
        <f>'Master Plan 2025'!AK239</f>
        <v>0</v>
      </c>
      <c r="AL290" s="135">
        <f>'Master Plan 2025'!AL239</f>
        <v>0</v>
      </c>
      <c r="AM290" s="135">
        <f>'Master Plan 2025'!AM239</f>
        <v>0</v>
      </c>
      <c r="AN290" s="135">
        <f>'Master Plan 2025'!AN239</f>
        <v>0</v>
      </c>
      <c r="AO290" s="135">
        <f>'Master Plan 2025'!AO239</f>
        <v>0</v>
      </c>
      <c r="AP290" s="135">
        <f>'Master Plan 2025'!AP239</f>
        <v>0</v>
      </c>
      <c r="AQ290" s="135">
        <f>'Master Plan 2025'!AQ239</f>
        <v>0</v>
      </c>
      <c r="AR290" s="135">
        <f>'Master Plan 2025'!AR239</f>
        <v>0</v>
      </c>
      <c r="AS290" s="135">
        <f>'Master Plan 2025'!AS239</f>
        <v>0</v>
      </c>
      <c r="AT290" s="135">
        <f>'Master Plan 2025'!AT239</f>
        <v>0</v>
      </c>
      <c r="AU290" s="135">
        <f>'Master Plan 2025'!AU239</f>
        <v>0</v>
      </c>
      <c r="AV290" s="135">
        <f>'Master Plan 2025'!AV239</f>
        <v>0</v>
      </c>
      <c r="AW290" s="135">
        <f>'Master Plan 2025'!AW239</f>
        <v>0</v>
      </c>
      <c r="AX290" s="135">
        <f>'Master Plan 2025'!AX239</f>
        <v>0</v>
      </c>
      <c r="AY290" s="135">
        <f>'Master Plan 2025'!AY239</f>
        <v>0</v>
      </c>
    </row>
    <row r="291">
      <c r="B291" s="16" t="str">
        <f>'Master Plan 2025'!B240</f>
        <v/>
      </c>
      <c r="C291" s="18" t="str">
        <f>'Master Plan 2025'!C240</f>
        <v>Added0Value</v>
      </c>
      <c r="D291" s="18" t="str">
        <f>'Master Plan 2025'!D240</f>
        <v>Audience Article5</v>
      </c>
      <c r="E291" s="18" t="str">
        <f>'Master Plan 2025'!E240</f>
        <v>Audience</v>
      </c>
      <c r="F291" s="18" t="str">
        <f>'Master Plan 2025'!F240</f>
        <v>300x600</v>
      </c>
      <c r="G291" s="18" t="str">
        <f>'Master Plan 2025'!G240</f>
        <v/>
      </c>
      <c r="H291" s="18" t="str">
        <f>'Master Plan 2025'!H240</f>
        <v>Nativo_NAM_Audience</v>
      </c>
      <c r="I291" s="135">
        <f>'Master Plan 2025'!I240</f>
        <v>0</v>
      </c>
      <c r="J291" s="135">
        <f>'Master Plan 2025'!J240</f>
        <v>0</v>
      </c>
      <c r="K291" s="135">
        <f>'Master Plan 2025'!K240</f>
        <v>0</v>
      </c>
      <c r="L291" s="145">
        <v>0.0</v>
      </c>
      <c r="M291" s="135">
        <f>'Master Plan 2025'!M240</f>
        <v>0</v>
      </c>
      <c r="N291" s="135">
        <f>'Master Plan 2025'!N240</f>
        <v>0.75</v>
      </c>
      <c r="O291" s="135">
        <f>'Master Plan 2025'!O240</f>
        <v>0</v>
      </c>
      <c r="P291" s="135">
        <f>'Master Plan 2025'!P240</f>
        <v>0</v>
      </c>
      <c r="Q291" s="135">
        <f>'Master Plan 2025'!Q240</f>
        <v>0</v>
      </c>
      <c r="R291" s="135">
        <f>'Master Plan 2025'!R240</f>
        <v>0</v>
      </c>
      <c r="S291" s="135">
        <f>'Master Plan 2025'!S240</f>
        <v>0</v>
      </c>
      <c r="T291" s="135">
        <f>'Master Plan 2025'!T240</f>
        <v>0</v>
      </c>
      <c r="U291" s="135">
        <f>'Master Plan 2025'!U240</f>
        <v>0</v>
      </c>
      <c r="V291" s="135">
        <f>'Master Plan 2025'!V240</f>
        <v>0</v>
      </c>
      <c r="W291" s="135">
        <f>'Master Plan 2025'!W240</f>
        <v>0</v>
      </c>
      <c r="X291" s="135">
        <f>'Master Plan 2025'!X240</f>
        <v>0</v>
      </c>
      <c r="Y291" s="135">
        <f>'Master Plan 2025'!Y240</f>
        <v>0</v>
      </c>
      <c r="Z291" s="135">
        <f>'Master Plan 2025'!Z240</f>
        <v>0</v>
      </c>
      <c r="AA291" s="135">
        <f>'Master Plan 2025'!AA240</f>
        <v>0</v>
      </c>
      <c r="AB291" s="135">
        <f>'Master Plan 2025'!AB240</f>
        <v>0</v>
      </c>
      <c r="AC291" s="135">
        <f>'Master Plan 2025'!AC240</f>
        <v>0</v>
      </c>
      <c r="AD291" s="135">
        <f>'Master Plan 2025'!AD240</f>
        <v>0</v>
      </c>
      <c r="AE291" s="135">
        <f>'Master Plan 2025'!AE240</f>
        <v>0</v>
      </c>
      <c r="AF291" s="135">
        <f>'Master Plan 2025'!AF240</f>
        <v>0</v>
      </c>
      <c r="AG291" s="135">
        <f>'Master Plan 2025'!AG240</f>
        <v>0</v>
      </c>
      <c r="AH291" s="135">
        <f>'Master Plan 2025'!AH240</f>
        <v>0</v>
      </c>
      <c r="AI291" s="135">
        <f>'Master Plan 2025'!AI240</f>
        <v>0</v>
      </c>
      <c r="AJ291" s="135">
        <f>'Master Plan 2025'!AJ240</f>
        <v>0</v>
      </c>
      <c r="AK291" s="135">
        <f>'Master Plan 2025'!AK240</f>
        <v>0</v>
      </c>
      <c r="AL291" s="135">
        <f>'Master Plan 2025'!AL240</f>
        <v>0</v>
      </c>
      <c r="AM291" s="135">
        <f>'Master Plan 2025'!AM240</f>
        <v>0</v>
      </c>
      <c r="AN291" s="135">
        <f>'Master Plan 2025'!AN240</f>
        <v>0</v>
      </c>
      <c r="AO291" s="135">
        <f>'Master Plan 2025'!AO240</f>
        <v>0</v>
      </c>
      <c r="AP291" s="135">
        <f>'Master Plan 2025'!AP240</f>
        <v>0</v>
      </c>
      <c r="AQ291" s="135">
        <f>'Master Plan 2025'!AQ240</f>
        <v>0</v>
      </c>
      <c r="AR291" s="135">
        <f>'Master Plan 2025'!AR240</f>
        <v>0</v>
      </c>
      <c r="AS291" s="135">
        <f>'Master Plan 2025'!AS240</f>
        <v>0</v>
      </c>
      <c r="AT291" s="135">
        <f>'Master Plan 2025'!AT240</f>
        <v>0</v>
      </c>
      <c r="AU291" s="135">
        <f>'Master Plan 2025'!AU240</f>
        <v>0</v>
      </c>
      <c r="AV291" s="135">
        <f>'Master Plan 2025'!AV240</f>
        <v>0</v>
      </c>
      <c r="AW291" s="135">
        <f>'Master Plan 2025'!AW240</f>
        <v>0</v>
      </c>
      <c r="AX291" s="135">
        <f>'Master Plan 2025'!AX240</f>
        <v>0</v>
      </c>
      <c r="AY291" s="135">
        <f>'Master Plan 2025'!AY240</f>
        <v>0</v>
      </c>
    </row>
    <row r="292">
      <c r="B292" s="16" t="str">
        <f>'Master Plan 2025'!B241</f>
        <v/>
      </c>
      <c r="C292" s="18" t="str">
        <f>'Master Plan 2025'!C241</f>
        <v>North America (NAM)</v>
      </c>
      <c r="D292" s="18" t="str">
        <f>'Master Plan 2025'!D241</f>
        <v>Audience Article6</v>
      </c>
      <c r="E292" s="18" t="str">
        <f>'Master Plan 2025'!E241</f>
        <v>Audience</v>
      </c>
      <c r="F292" s="18" t="str">
        <f>'Master Plan 2025'!F241</f>
        <v>InsightsCTA</v>
      </c>
      <c r="G292" s="18" t="str">
        <f>'Master Plan 2025'!G241</f>
        <v/>
      </c>
      <c r="H292" s="18" t="str">
        <f>'Master Plan 2025'!H241</f>
        <v>Nativo_NAM_Audience</v>
      </c>
      <c r="I292" s="135">
        <f>'Master Plan 2025'!I241</f>
        <v>16666.66667</v>
      </c>
      <c r="J292" s="135">
        <f>'Master Plan 2025'!J241</f>
        <v>974658.8694</v>
      </c>
      <c r="K292" s="135">
        <f>'Master Plan 2025'!K241</f>
        <v>17.1</v>
      </c>
      <c r="L292" s="145">
        <v>0.0</v>
      </c>
      <c r="M292" s="135">
        <f>'Master Plan 2025'!M241</f>
        <v>0.002</v>
      </c>
      <c r="N292" s="135">
        <f>'Master Plan 2025'!N241</f>
        <v>0.75</v>
      </c>
      <c r="O292" s="135" t="str">
        <f>'Master Plan 2025'!O241</f>
        <v/>
      </c>
      <c r="P292" s="135">
        <f>'Master Plan 2025'!P241</f>
        <v>0</v>
      </c>
      <c r="Q292" s="135">
        <f>'Master Plan 2025'!Q241</f>
        <v>0</v>
      </c>
      <c r="R292" s="135">
        <f>'Master Plan 2025'!R241</f>
        <v>0</v>
      </c>
      <c r="S292" s="135">
        <f>'Master Plan 2025'!S241</f>
        <v>0</v>
      </c>
      <c r="T292" s="135">
        <f>'Master Plan 2025'!T241</f>
        <v>0</v>
      </c>
      <c r="U292" s="135">
        <f>'Master Plan 2025'!U241</f>
        <v>0</v>
      </c>
      <c r="V292" s="135">
        <f>'Master Plan 2025'!V241</f>
        <v>0</v>
      </c>
      <c r="W292" s="135">
        <f>'Master Plan 2025'!W241</f>
        <v>5555.555556</v>
      </c>
      <c r="X292" s="135">
        <f>'Master Plan 2025'!X241</f>
        <v>5555.555556</v>
      </c>
      <c r="Y292" s="135">
        <f>'Master Plan 2025'!Y241</f>
        <v>5555.555556</v>
      </c>
      <c r="Z292" s="135">
        <f>'Master Plan 2025'!Z241</f>
        <v>0</v>
      </c>
      <c r="AA292" s="135">
        <f>'Master Plan 2025'!AA241</f>
        <v>0</v>
      </c>
      <c r="AB292" s="135">
        <f>'Master Plan 2025'!AB241</f>
        <v>0</v>
      </c>
      <c r="AC292" s="135">
        <f>'Master Plan 2025'!AC241</f>
        <v>0</v>
      </c>
      <c r="AD292" s="135">
        <f>'Master Plan 2025'!AD241</f>
        <v>0</v>
      </c>
      <c r="AE292" s="135">
        <f>'Master Plan 2025'!AE241</f>
        <v>0</v>
      </c>
      <c r="AF292" s="135">
        <f>'Master Plan 2025'!AF241</f>
        <v>0</v>
      </c>
      <c r="AG292" s="135">
        <f>'Master Plan 2025'!AG241</f>
        <v>0</v>
      </c>
      <c r="AH292" s="135">
        <f>'Master Plan 2025'!AH241</f>
        <v>0</v>
      </c>
      <c r="AI292" s="135">
        <f>'Master Plan 2025'!AI241</f>
        <v>324886.2898</v>
      </c>
      <c r="AJ292" s="135">
        <f>'Master Plan 2025'!AJ241</f>
        <v>324886.2898</v>
      </c>
      <c r="AK292" s="135">
        <f>'Master Plan 2025'!AK241</f>
        <v>324886.2898</v>
      </c>
      <c r="AL292" s="135">
        <f>'Master Plan 2025'!AL241</f>
        <v>0</v>
      </c>
      <c r="AM292" s="135">
        <f>'Master Plan 2025'!AM241</f>
        <v>0</v>
      </c>
      <c r="AN292" s="135">
        <f>'Master Plan 2025'!AN241</f>
        <v>0</v>
      </c>
      <c r="AO292" s="135">
        <f>'Master Plan 2025'!AO241</f>
        <v>0</v>
      </c>
      <c r="AP292" s="135">
        <f>'Master Plan 2025'!AP241</f>
        <v>0</v>
      </c>
      <c r="AQ292" s="135">
        <f>'Master Plan 2025'!AQ241</f>
        <v>0</v>
      </c>
      <c r="AR292" s="135">
        <f>'Master Plan 2025'!AR241</f>
        <v>0</v>
      </c>
      <c r="AS292" s="135">
        <f>'Master Plan 2025'!AS241</f>
        <v>0</v>
      </c>
      <c r="AT292" s="135">
        <f>'Master Plan 2025'!AT241</f>
        <v>0</v>
      </c>
      <c r="AU292" s="135">
        <f>'Master Plan 2025'!AU241</f>
        <v>649.7725796</v>
      </c>
      <c r="AV292" s="135">
        <f>'Master Plan 2025'!AV241</f>
        <v>649.7725796</v>
      </c>
      <c r="AW292" s="135">
        <f>'Master Plan 2025'!AW241</f>
        <v>649.7725796</v>
      </c>
      <c r="AX292" s="135">
        <f>'Master Plan 2025'!AX241</f>
        <v>0</v>
      </c>
      <c r="AY292" s="135">
        <f>'Master Plan 2025'!AY241</f>
        <v>0</v>
      </c>
    </row>
    <row r="293">
      <c r="B293" s="16" t="str">
        <f>'Master Plan 2025'!B242</f>
        <v/>
      </c>
      <c r="C293" s="18" t="str">
        <f>'Master Plan 2025'!C242</f>
        <v/>
      </c>
      <c r="D293" s="18" t="str">
        <f>'Master Plan 2025'!D242</f>
        <v>Audience Article6</v>
      </c>
      <c r="E293" s="18" t="str">
        <f>'Master Plan 2025'!E242</f>
        <v>Audience</v>
      </c>
      <c r="F293" s="18" t="str">
        <f>'Master Plan 2025'!F242</f>
        <v>ContentLandingPage</v>
      </c>
      <c r="G293" s="18" t="str">
        <f>'Master Plan 2025'!G242</f>
        <v/>
      </c>
      <c r="H293" s="18" t="str">
        <f>'Master Plan 2025'!H242</f>
        <v>Nativo_NAM_Audience</v>
      </c>
      <c r="I293" s="135">
        <f>'Master Plan 2025'!I242</f>
        <v>0</v>
      </c>
      <c r="J293" s="135">
        <f>'Master Plan 2025'!J242</f>
        <v>0</v>
      </c>
      <c r="K293" s="135">
        <f>'Master Plan 2025'!K242</f>
        <v>0</v>
      </c>
      <c r="L293" s="145">
        <v>0.0</v>
      </c>
      <c r="M293" s="135">
        <f>'Master Plan 2025'!M242</f>
        <v>0</v>
      </c>
      <c r="N293" s="135">
        <f>'Master Plan 2025'!N242</f>
        <v>0.75</v>
      </c>
      <c r="O293" s="135">
        <f>'Master Plan 2025'!O242</f>
        <v>0</v>
      </c>
      <c r="P293" s="135">
        <f>'Master Plan 2025'!P242</f>
        <v>0</v>
      </c>
      <c r="Q293" s="135">
        <f>'Master Plan 2025'!Q242</f>
        <v>0</v>
      </c>
      <c r="R293" s="135">
        <f>'Master Plan 2025'!R242</f>
        <v>0</v>
      </c>
      <c r="S293" s="135">
        <f>'Master Plan 2025'!S242</f>
        <v>0</v>
      </c>
      <c r="T293" s="135">
        <f>'Master Plan 2025'!T242</f>
        <v>0</v>
      </c>
      <c r="U293" s="135">
        <f>'Master Plan 2025'!U242</f>
        <v>0</v>
      </c>
      <c r="V293" s="135">
        <f>'Master Plan 2025'!V242</f>
        <v>0</v>
      </c>
      <c r="W293" s="135">
        <f>'Master Plan 2025'!W242</f>
        <v>0</v>
      </c>
      <c r="X293" s="135">
        <f>'Master Plan 2025'!X242</f>
        <v>0</v>
      </c>
      <c r="Y293" s="135">
        <f>'Master Plan 2025'!Y242</f>
        <v>0</v>
      </c>
      <c r="Z293" s="135">
        <f>'Master Plan 2025'!Z242</f>
        <v>0</v>
      </c>
      <c r="AA293" s="135">
        <f>'Master Plan 2025'!AA242</f>
        <v>0</v>
      </c>
      <c r="AB293" s="135">
        <f>'Master Plan 2025'!AB242</f>
        <v>0</v>
      </c>
      <c r="AC293" s="135">
        <f>'Master Plan 2025'!AC242</f>
        <v>0</v>
      </c>
      <c r="AD293" s="135">
        <f>'Master Plan 2025'!AD242</f>
        <v>0</v>
      </c>
      <c r="AE293" s="135">
        <f>'Master Plan 2025'!AE242</f>
        <v>0</v>
      </c>
      <c r="AF293" s="135">
        <f>'Master Plan 2025'!AF242</f>
        <v>0</v>
      </c>
      <c r="AG293" s="135">
        <f>'Master Plan 2025'!AG242</f>
        <v>0</v>
      </c>
      <c r="AH293" s="135">
        <f>'Master Plan 2025'!AH242</f>
        <v>0</v>
      </c>
      <c r="AI293" s="135">
        <f>'Master Plan 2025'!AI242</f>
        <v>0</v>
      </c>
      <c r="AJ293" s="135">
        <f>'Master Plan 2025'!AJ242</f>
        <v>0</v>
      </c>
      <c r="AK293" s="135">
        <f>'Master Plan 2025'!AK242</f>
        <v>0</v>
      </c>
      <c r="AL293" s="135">
        <f>'Master Plan 2025'!AL242</f>
        <v>0</v>
      </c>
      <c r="AM293" s="135">
        <f>'Master Plan 2025'!AM242</f>
        <v>0</v>
      </c>
      <c r="AN293" s="135">
        <f>'Master Plan 2025'!AN242</f>
        <v>0</v>
      </c>
      <c r="AO293" s="135">
        <f>'Master Plan 2025'!AO242</f>
        <v>0</v>
      </c>
      <c r="AP293" s="135">
        <f>'Master Plan 2025'!AP242</f>
        <v>0</v>
      </c>
      <c r="AQ293" s="135">
        <f>'Master Plan 2025'!AQ242</f>
        <v>0</v>
      </c>
      <c r="AR293" s="135">
        <f>'Master Plan 2025'!AR242</f>
        <v>0</v>
      </c>
      <c r="AS293" s="135">
        <f>'Master Plan 2025'!AS242</f>
        <v>0</v>
      </c>
      <c r="AT293" s="135">
        <f>'Master Plan 2025'!AT242</f>
        <v>0</v>
      </c>
      <c r="AU293" s="135">
        <f>'Master Plan 2025'!AU242</f>
        <v>0</v>
      </c>
      <c r="AV293" s="135">
        <f>'Master Plan 2025'!AV242</f>
        <v>0</v>
      </c>
      <c r="AW293" s="135">
        <f>'Master Plan 2025'!AW242</f>
        <v>0</v>
      </c>
      <c r="AX293" s="135">
        <f>'Master Plan 2025'!AX242</f>
        <v>0</v>
      </c>
      <c r="AY293" s="135">
        <f>'Master Plan 2025'!AY242</f>
        <v>0</v>
      </c>
    </row>
    <row r="294">
      <c r="B294" s="16" t="str">
        <f>'Master Plan 2025'!B243</f>
        <v/>
      </c>
      <c r="C294" s="18" t="str">
        <f>'Master Plan 2025'!C243</f>
        <v/>
      </c>
      <c r="D294" s="18" t="str">
        <f>'Master Plan 2025'!D243</f>
        <v>Audience Article6</v>
      </c>
      <c r="E294" s="18" t="str">
        <f>'Master Plan 2025'!E243</f>
        <v>Audience</v>
      </c>
      <c r="F294" s="18" t="str">
        <f>'Master Plan 2025'!F243</f>
        <v>InFeedUnit</v>
      </c>
      <c r="G294" s="18" t="str">
        <f>'Master Plan 2025'!G243</f>
        <v/>
      </c>
      <c r="H294" s="18" t="str">
        <f>'Master Plan 2025'!H243</f>
        <v>Nativo_NAM_Audience</v>
      </c>
      <c r="I294" s="135">
        <f>'Master Plan 2025'!I243</f>
        <v>0</v>
      </c>
      <c r="J294" s="135">
        <f>'Master Plan 2025'!J243</f>
        <v>0</v>
      </c>
      <c r="K294" s="135">
        <f>'Master Plan 2025'!K243</f>
        <v>0</v>
      </c>
      <c r="L294" s="145">
        <v>0.0</v>
      </c>
      <c r="M294" s="135">
        <f>'Master Plan 2025'!M243</f>
        <v>0</v>
      </c>
      <c r="N294" s="135">
        <f>'Master Plan 2025'!N243</f>
        <v>0.75</v>
      </c>
      <c r="O294" s="135">
        <f>'Master Plan 2025'!O243</f>
        <v>0</v>
      </c>
      <c r="P294" s="135">
        <f>'Master Plan 2025'!P243</f>
        <v>0</v>
      </c>
      <c r="Q294" s="135">
        <f>'Master Plan 2025'!Q243</f>
        <v>0</v>
      </c>
      <c r="R294" s="135">
        <f>'Master Plan 2025'!R243</f>
        <v>0</v>
      </c>
      <c r="S294" s="135">
        <f>'Master Plan 2025'!S243</f>
        <v>0</v>
      </c>
      <c r="T294" s="135">
        <f>'Master Plan 2025'!T243</f>
        <v>0</v>
      </c>
      <c r="U294" s="135">
        <f>'Master Plan 2025'!U243</f>
        <v>0</v>
      </c>
      <c r="V294" s="135">
        <f>'Master Plan 2025'!V243</f>
        <v>0</v>
      </c>
      <c r="W294" s="135">
        <f>'Master Plan 2025'!W243</f>
        <v>0</v>
      </c>
      <c r="X294" s="135">
        <f>'Master Plan 2025'!X243</f>
        <v>0</v>
      </c>
      <c r="Y294" s="135">
        <f>'Master Plan 2025'!Y243</f>
        <v>0</v>
      </c>
      <c r="Z294" s="135">
        <f>'Master Plan 2025'!Z243</f>
        <v>0</v>
      </c>
      <c r="AA294" s="135">
        <f>'Master Plan 2025'!AA243</f>
        <v>0</v>
      </c>
      <c r="AB294" s="135">
        <f>'Master Plan 2025'!AB243</f>
        <v>0</v>
      </c>
      <c r="AC294" s="135">
        <f>'Master Plan 2025'!AC243</f>
        <v>0</v>
      </c>
      <c r="AD294" s="135">
        <f>'Master Plan 2025'!AD243</f>
        <v>0</v>
      </c>
      <c r="AE294" s="135">
        <f>'Master Plan 2025'!AE243</f>
        <v>0</v>
      </c>
      <c r="AF294" s="135">
        <f>'Master Plan 2025'!AF243</f>
        <v>0</v>
      </c>
      <c r="AG294" s="135">
        <f>'Master Plan 2025'!AG243</f>
        <v>0</v>
      </c>
      <c r="AH294" s="135">
        <f>'Master Plan 2025'!AH243</f>
        <v>0</v>
      </c>
      <c r="AI294" s="135">
        <f>'Master Plan 2025'!AI243</f>
        <v>0</v>
      </c>
      <c r="AJ294" s="135">
        <f>'Master Plan 2025'!AJ243</f>
        <v>0</v>
      </c>
      <c r="AK294" s="135">
        <f>'Master Plan 2025'!AK243</f>
        <v>0</v>
      </c>
      <c r="AL294" s="135">
        <f>'Master Plan 2025'!AL243</f>
        <v>0</v>
      </c>
      <c r="AM294" s="135">
        <f>'Master Plan 2025'!AM243</f>
        <v>0</v>
      </c>
      <c r="AN294" s="135">
        <f>'Master Plan 2025'!AN243</f>
        <v>0</v>
      </c>
      <c r="AO294" s="135">
        <f>'Master Plan 2025'!AO243</f>
        <v>0</v>
      </c>
      <c r="AP294" s="135">
        <f>'Master Plan 2025'!AP243</f>
        <v>0</v>
      </c>
      <c r="AQ294" s="135">
        <f>'Master Plan 2025'!AQ243</f>
        <v>0</v>
      </c>
      <c r="AR294" s="135">
        <f>'Master Plan 2025'!AR243</f>
        <v>0</v>
      </c>
      <c r="AS294" s="135">
        <f>'Master Plan 2025'!AS243</f>
        <v>0</v>
      </c>
      <c r="AT294" s="135">
        <f>'Master Plan 2025'!AT243</f>
        <v>0</v>
      </c>
      <c r="AU294" s="135">
        <f>'Master Plan 2025'!AU243</f>
        <v>0</v>
      </c>
      <c r="AV294" s="135">
        <f>'Master Plan 2025'!AV243</f>
        <v>0</v>
      </c>
      <c r="AW294" s="135">
        <f>'Master Plan 2025'!AW243</f>
        <v>0</v>
      </c>
      <c r="AX294" s="135">
        <f>'Master Plan 2025'!AX243</f>
        <v>0</v>
      </c>
      <c r="AY294" s="135">
        <f>'Master Plan 2025'!AY243</f>
        <v>0</v>
      </c>
    </row>
    <row r="295">
      <c r="B295" s="16" t="str">
        <f>'Master Plan 2025'!B244</f>
        <v/>
      </c>
      <c r="C295" s="18" t="str">
        <f>'Master Plan 2025'!C244</f>
        <v>Added0Value</v>
      </c>
      <c r="D295" s="18" t="str">
        <f>'Master Plan 2025'!D244</f>
        <v>Audience Article6</v>
      </c>
      <c r="E295" s="18" t="str">
        <f>'Master Plan 2025'!E244</f>
        <v>Audience</v>
      </c>
      <c r="F295" s="18" t="str">
        <f>'Master Plan 2025'!F244</f>
        <v>728x90</v>
      </c>
      <c r="G295" s="18" t="str">
        <f>'Master Plan 2025'!G244</f>
        <v/>
      </c>
      <c r="H295" s="18" t="str">
        <f>'Master Plan 2025'!H244</f>
        <v>Nativo_NAM_Audience</v>
      </c>
      <c r="I295" s="135">
        <f>'Master Plan 2025'!I244</f>
        <v>0</v>
      </c>
      <c r="J295" s="135">
        <f>'Master Plan 2025'!J244</f>
        <v>0</v>
      </c>
      <c r="K295" s="135">
        <f>'Master Plan 2025'!K244</f>
        <v>0</v>
      </c>
      <c r="L295" s="145">
        <v>0.0</v>
      </c>
      <c r="M295" s="135">
        <f>'Master Plan 2025'!M244</f>
        <v>0</v>
      </c>
      <c r="N295" s="135">
        <f>'Master Plan 2025'!N244</f>
        <v>0.75</v>
      </c>
      <c r="O295" s="135">
        <f>'Master Plan 2025'!O244</f>
        <v>0</v>
      </c>
      <c r="P295" s="135">
        <f>'Master Plan 2025'!P244</f>
        <v>0</v>
      </c>
      <c r="Q295" s="135">
        <f>'Master Plan 2025'!Q244</f>
        <v>0</v>
      </c>
      <c r="R295" s="135">
        <f>'Master Plan 2025'!R244</f>
        <v>0</v>
      </c>
      <c r="S295" s="135">
        <f>'Master Plan 2025'!S244</f>
        <v>0</v>
      </c>
      <c r="T295" s="135">
        <f>'Master Plan 2025'!T244</f>
        <v>0</v>
      </c>
      <c r="U295" s="135">
        <f>'Master Plan 2025'!U244</f>
        <v>0</v>
      </c>
      <c r="V295" s="135">
        <f>'Master Plan 2025'!V244</f>
        <v>0</v>
      </c>
      <c r="W295" s="135">
        <f>'Master Plan 2025'!W244</f>
        <v>0</v>
      </c>
      <c r="X295" s="135">
        <f>'Master Plan 2025'!X244</f>
        <v>0</v>
      </c>
      <c r="Y295" s="135">
        <f>'Master Plan 2025'!Y244</f>
        <v>0</v>
      </c>
      <c r="Z295" s="135">
        <f>'Master Plan 2025'!Z244</f>
        <v>0</v>
      </c>
      <c r="AA295" s="135">
        <f>'Master Plan 2025'!AA244</f>
        <v>0</v>
      </c>
      <c r="AB295" s="135">
        <f>'Master Plan 2025'!AB244</f>
        <v>0</v>
      </c>
      <c r="AC295" s="135">
        <f>'Master Plan 2025'!AC244</f>
        <v>0</v>
      </c>
      <c r="AD295" s="135">
        <f>'Master Plan 2025'!AD244</f>
        <v>0</v>
      </c>
      <c r="AE295" s="135">
        <f>'Master Plan 2025'!AE244</f>
        <v>0</v>
      </c>
      <c r="AF295" s="135">
        <f>'Master Plan 2025'!AF244</f>
        <v>0</v>
      </c>
      <c r="AG295" s="135">
        <f>'Master Plan 2025'!AG244</f>
        <v>0</v>
      </c>
      <c r="AH295" s="135">
        <f>'Master Plan 2025'!AH244</f>
        <v>0</v>
      </c>
      <c r="AI295" s="135">
        <f>'Master Plan 2025'!AI244</f>
        <v>0</v>
      </c>
      <c r="AJ295" s="135">
        <f>'Master Plan 2025'!AJ244</f>
        <v>0</v>
      </c>
      <c r="AK295" s="135">
        <f>'Master Plan 2025'!AK244</f>
        <v>0</v>
      </c>
      <c r="AL295" s="135">
        <f>'Master Plan 2025'!AL244</f>
        <v>0</v>
      </c>
      <c r="AM295" s="135">
        <f>'Master Plan 2025'!AM244</f>
        <v>0</v>
      </c>
      <c r="AN295" s="135">
        <f>'Master Plan 2025'!AN244</f>
        <v>0</v>
      </c>
      <c r="AO295" s="135">
        <f>'Master Plan 2025'!AO244</f>
        <v>0</v>
      </c>
      <c r="AP295" s="135">
        <f>'Master Plan 2025'!AP244</f>
        <v>0</v>
      </c>
      <c r="AQ295" s="135">
        <f>'Master Plan 2025'!AQ244</f>
        <v>0</v>
      </c>
      <c r="AR295" s="135">
        <f>'Master Plan 2025'!AR244</f>
        <v>0</v>
      </c>
      <c r="AS295" s="135">
        <f>'Master Plan 2025'!AS244</f>
        <v>0</v>
      </c>
      <c r="AT295" s="135">
        <f>'Master Plan 2025'!AT244</f>
        <v>0</v>
      </c>
      <c r="AU295" s="135">
        <f>'Master Plan 2025'!AU244</f>
        <v>0</v>
      </c>
      <c r="AV295" s="135">
        <f>'Master Plan 2025'!AV244</f>
        <v>0</v>
      </c>
      <c r="AW295" s="135">
        <f>'Master Plan 2025'!AW244</f>
        <v>0</v>
      </c>
      <c r="AX295" s="135">
        <f>'Master Plan 2025'!AX244</f>
        <v>0</v>
      </c>
      <c r="AY295" s="135">
        <f>'Master Plan 2025'!AY244</f>
        <v>0</v>
      </c>
    </row>
    <row r="296">
      <c r="B296" s="16" t="str">
        <f>'Master Plan 2025'!B245</f>
        <v/>
      </c>
      <c r="C296" s="18" t="str">
        <f>'Master Plan 2025'!C245</f>
        <v>Added0Value</v>
      </c>
      <c r="D296" s="18" t="str">
        <f>'Master Plan 2025'!D245</f>
        <v>Audience Article6</v>
      </c>
      <c r="E296" s="18" t="str">
        <f>'Master Plan 2025'!E245</f>
        <v>Audience</v>
      </c>
      <c r="F296" s="18" t="str">
        <f>'Master Plan 2025'!F245</f>
        <v>300x250</v>
      </c>
      <c r="G296" s="18" t="str">
        <f>'Master Plan 2025'!G245</f>
        <v/>
      </c>
      <c r="H296" s="18" t="str">
        <f>'Master Plan 2025'!H245</f>
        <v>Nativo_NAM_Audience</v>
      </c>
      <c r="I296" s="135">
        <f>'Master Plan 2025'!I245</f>
        <v>0</v>
      </c>
      <c r="J296" s="135">
        <f>'Master Plan 2025'!J245</f>
        <v>0</v>
      </c>
      <c r="K296" s="135">
        <f>'Master Plan 2025'!K245</f>
        <v>0</v>
      </c>
      <c r="L296" s="145">
        <v>0.0</v>
      </c>
      <c r="M296" s="135">
        <f>'Master Plan 2025'!M245</f>
        <v>0</v>
      </c>
      <c r="N296" s="135">
        <f>'Master Plan 2025'!N245</f>
        <v>0.75</v>
      </c>
      <c r="O296" s="135">
        <f>'Master Plan 2025'!O245</f>
        <v>0</v>
      </c>
      <c r="P296" s="135">
        <f>'Master Plan 2025'!P245</f>
        <v>0</v>
      </c>
      <c r="Q296" s="135">
        <f>'Master Plan 2025'!Q245</f>
        <v>0</v>
      </c>
      <c r="R296" s="135">
        <f>'Master Plan 2025'!R245</f>
        <v>0</v>
      </c>
      <c r="S296" s="135">
        <f>'Master Plan 2025'!S245</f>
        <v>0</v>
      </c>
      <c r="T296" s="135">
        <f>'Master Plan 2025'!T245</f>
        <v>0</v>
      </c>
      <c r="U296" s="135">
        <f>'Master Plan 2025'!U245</f>
        <v>0</v>
      </c>
      <c r="V296" s="135">
        <f>'Master Plan 2025'!V245</f>
        <v>0</v>
      </c>
      <c r="W296" s="135">
        <f>'Master Plan 2025'!W245</f>
        <v>0</v>
      </c>
      <c r="X296" s="135">
        <f>'Master Plan 2025'!X245</f>
        <v>0</v>
      </c>
      <c r="Y296" s="135">
        <f>'Master Plan 2025'!Y245</f>
        <v>0</v>
      </c>
      <c r="Z296" s="135">
        <f>'Master Plan 2025'!Z245</f>
        <v>0</v>
      </c>
      <c r="AA296" s="135">
        <f>'Master Plan 2025'!AA245</f>
        <v>0</v>
      </c>
      <c r="AB296" s="135">
        <f>'Master Plan 2025'!AB245</f>
        <v>0</v>
      </c>
      <c r="AC296" s="135">
        <f>'Master Plan 2025'!AC245</f>
        <v>0</v>
      </c>
      <c r="AD296" s="135">
        <f>'Master Plan 2025'!AD245</f>
        <v>0</v>
      </c>
      <c r="AE296" s="135">
        <f>'Master Plan 2025'!AE245</f>
        <v>0</v>
      </c>
      <c r="AF296" s="135">
        <f>'Master Plan 2025'!AF245</f>
        <v>0</v>
      </c>
      <c r="AG296" s="135">
        <f>'Master Plan 2025'!AG245</f>
        <v>0</v>
      </c>
      <c r="AH296" s="135">
        <f>'Master Plan 2025'!AH245</f>
        <v>0</v>
      </c>
      <c r="AI296" s="135">
        <f>'Master Plan 2025'!AI245</f>
        <v>0</v>
      </c>
      <c r="AJ296" s="135">
        <f>'Master Plan 2025'!AJ245</f>
        <v>0</v>
      </c>
      <c r="AK296" s="135">
        <f>'Master Plan 2025'!AK245</f>
        <v>0</v>
      </c>
      <c r="AL296" s="135">
        <f>'Master Plan 2025'!AL245</f>
        <v>0</v>
      </c>
      <c r="AM296" s="135">
        <f>'Master Plan 2025'!AM245</f>
        <v>0</v>
      </c>
      <c r="AN296" s="135">
        <f>'Master Plan 2025'!AN245</f>
        <v>0</v>
      </c>
      <c r="AO296" s="135">
        <f>'Master Plan 2025'!AO245</f>
        <v>0</v>
      </c>
      <c r="AP296" s="135">
        <f>'Master Plan 2025'!AP245</f>
        <v>0</v>
      </c>
      <c r="AQ296" s="135">
        <f>'Master Plan 2025'!AQ245</f>
        <v>0</v>
      </c>
      <c r="AR296" s="135">
        <f>'Master Plan 2025'!AR245</f>
        <v>0</v>
      </c>
      <c r="AS296" s="135">
        <f>'Master Plan 2025'!AS245</f>
        <v>0</v>
      </c>
      <c r="AT296" s="135">
        <f>'Master Plan 2025'!AT245</f>
        <v>0</v>
      </c>
      <c r="AU296" s="135">
        <f>'Master Plan 2025'!AU245</f>
        <v>0</v>
      </c>
      <c r="AV296" s="135">
        <f>'Master Plan 2025'!AV245</f>
        <v>0</v>
      </c>
      <c r="AW296" s="135">
        <f>'Master Plan 2025'!AW245</f>
        <v>0</v>
      </c>
      <c r="AX296" s="135">
        <f>'Master Plan 2025'!AX245</f>
        <v>0</v>
      </c>
      <c r="AY296" s="135">
        <f>'Master Plan 2025'!AY245</f>
        <v>0</v>
      </c>
    </row>
    <row r="297">
      <c r="B297" s="16" t="str">
        <f>'Master Plan 2025'!B246</f>
        <v/>
      </c>
      <c r="C297" s="18" t="str">
        <f>'Master Plan 2025'!C246</f>
        <v>Added0Value</v>
      </c>
      <c r="D297" s="18" t="str">
        <f>'Master Plan 2025'!D246</f>
        <v>Audience Article6</v>
      </c>
      <c r="E297" s="18" t="str">
        <f>'Master Plan 2025'!E246</f>
        <v>Audience</v>
      </c>
      <c r="F297" s="18" t="str">
        <f>'Master Plan 2025'!F246</f>
        <v>300x600</v>
      </c>
      <c r="G297" s="18" t="str">
        <f>'Master Plan 2025'!G246</f>
        <v/>
      </c>
      <c r="H297" s="18" t="str">
        <f>'Master Plan 2025'!H246</f>
        <v>Nativo_NAM_Audience</v>
      </c>
      <c r="I297" s="135">
        <f>'Master Plan 2025'!I246</f>
        <v>0</v>
      </c>
      <c r="J297" s="135">
        <f>'Master Plan 2025'!J246</f>
        <v>0</v>
      </c>
      <c r="K297" s="135">
        <f>'Master Plan 2025'!K246</f>
        <v>0</v>
      </c>
      <c r="L297" s="145">
        <v>0.0</v>
      </c>
      <c r="M297" s="135">
        <f>'Master Plan 2025'!M246</f>
        <v>0</v>
      </c>
      <c r="N297" s="135">
        <f>'Master Plan 2025'!N246</f>
        <v>0.75</v>
      </c>
      <c r="O297" s="135">
        <f>'Master Plan 2025'!O246</f>
        <v>0</v>
      </c>
      <c r="P297" s="135">
        <f>'Master Plan 2025'!P246</f>
        <v>0</v>
      </c>
      <c r="Q297" s="135">
        <f>'Master Plan 2025'!Q246</f>
        <v>0</v>
      </c>
      <c r="R297" s="135">
        <f>'Master Plan 2025'!R246</f>
        <v>0</v>
      </c>
      <c r="S297" s="135">
        <f>'Master Plan 2025'!S246</f>
        <v>0</v>
      </c>
      <c r="T297" s="135">
        <f>'Master Plan 2025'!T246</f>
        <v>0</v>
      </c>
      <c r="U297" s="135">
        <f>'Master Plan 2025'!U246</f>
        <v>0</v>
      </c>
      <c r="V297" s="135">
        <f>'Master Plan 2025'!V246</f>
        <v>0</v>
      </c>
      <c r="W297" s="135">
        <f>'Master Plan 2025'!W246</f>
        <v>0</v>
      </c>
      <c r="X297" s="135">
        <f>'Master Plan 2025'!X246</f>
        <v>0</v>
      </c>
      <c r="Y297" s="135">
        <f>'Master Plan 2025'!Y246</f>
        <v>0</v>
      </c>
      <c r="Z297" s="135">
        <f>'Master Plan 2025'!Z246</f>
        <v>0</v>
      </c>
      <c r="AA297" s="135">
        <f>'Master Plan 2025'!AA246</f>
        <v>0</v>
      </c>
      <c r="AB297" s="135">
        <f>'Master Plan 2025'!AB246</f>
        <v>0</v>
      </c>
      <c r="AC297" s="135">
        <f>'Master Plan 2025'!AC246</f>
        <v>0</v>
      </c>
      <c r="AD297" s="135">
        <f>'Master Plan 2025'!AD246</f>
        <v>0</v>
      </c>
      <c r="AE297" s="135">
        <f>'Master Plan 2025'!AE246</f>
        <v>0</v>
      </c>
      <c r="AF297" s="135">
        <f>'Master Plan 2025'!AF246</f>
        <v>0</v>
      </c>
      <c r="AG297" s="135">
        <f>'Master Plan 2025'!AG246</f>
        <v>0</v>
      </c>
      <c r="AH297" s="135">
        <f>'Master Plan 2025'!AH246</f>
        <v>0</v>
      </c>
      <c r="AI297" s="135">
        <f>'Master Plan 2025'!AI246</f>
        <v>0</v>
      </c>
      <c r="AJ297" s="135">
        <f>'Master Plan 2025'!AJ246</f>
        <v>0</v>
      </c>
      <c r="AK297" s="135">
        <f>'Master Plan 2025'!AK246</f>
        <v>0</v>
      </c>
      <c r="AL297" s="135">
        <f>'Master Plan 2025'!AL246</f>
        <v>0</v>
      </c>
      <c r="AM297" s="135">
        <f>'Master Plan 2025'!AM246</f>
        <v>0</v>
      </c>
      <c r="AN297" s="135">
        <f>'Master Plan 2025'!AN246</f>
        <v>0</v>
      </c>
      <c r="AO297" s="135">
        <f>'Master Plan 2025'!AO246</f>
        <v>0</v>
      </c>
      <c r="AP297" s="135">
        <f>'Master Plan 2025'!AP246</f>
        <v>0</v>
      </c>
      <c r="AQ297" s="135">
        <f>'Master Plan 2025'!AQ246</f>
        <v>0</v>
      </c>
      <c r="AR297" s="135">
        <f>'Master Plan 2025'!AR246</f>
        <v>0</v>
      </c>
      <c r="AS297" s="135">
        <f>'Master Plan 2025'!AS246</f>
        <v>0</v>
      </c>
      <c r="AT297" s="135">
        <f>'Master Plan 2025'!AT246</f>
        <v>0</v>
      </c>
      <c r="AU297" s="135">
        <f>'Master Plan 2025'!AU246</f>
        <v>0</v>
      </c>
      <c r="AV297" s="135">
        <f>'Master Plan 2025'!AV246</f>
        <v>0</v>
      </c>
      <c r="AW297" s="135">
        <f>'Master Plan 2025'!AW246</f>
        <v>0</v>
      </c>
      <c r="AX297" s="135">
        <f>'Master Plan 2025'!AX246</f>
        <v>0</v>
      </c>
      <c r="AY297" s="135">
        <f>'Master Plan 2025'!AY246</f>
        <v>0</v>
      </c>
    </row>
    <row r="298">
      <c r="B298" s="16" t="str">
        <f>'Master Plan 2025'!B247</f>
        <v/>
      </c>
      <c r="C298" s="18" t="str">
        <f>'Master Plan 2025'!C247</f>
        <v>North America (NAM)</v>
      </c>
      <c r="D298" s="18" t="str">
        <f>'Master Plan 2025'!D247</f>
        <v>Audience ABM</v>
      </c>
      <c r="E298" s="18" t="str">
        <f>'Master Plan 2025'!E247</f>
        <v>Audience</v>
      </c>
      <c r="F298" s="18" t="str">
        <f>'Master Plan 2025'!F247</f>
        <v>Native Unit1</v>
      </c>
      <c r="G298" s="18" t="str">
        <f>'Master Plan 2025'!G247</f>
        <v/>
      </c>
      <c r="H298" s="18" t="str">
        <f>'Master Plan 2025'!H247</f>
        <v>Nativo_NAM_Audience</v>
      </c>
      <c r="I298" s="135">
        <f>'Master Plan 2025'!I247</f>
        <v>25000</v>
      </c>
      <c r="J298" s="135">
        <f>'Master Plan 2025'!J247</f>
        <v>2083333.333</v>
      </c>
      <c r="K298" s="135">
        <f>'Master Plan 2025'!K247</f>
        <v>12</v>
      </c>
      <c r="L298" s="145">
        <v>0.0</v>
      </c>
      <c r="M298" s="135">
        <f>'Master Plan 2025'!M247</f>
        <v>0.0025</v>
      </c>
      <c r="N298" s="135">
        <f>'Master Plan 2025'!N247</f>
        <v>0.75</v>
      </c>
      <c r="O298" s="135" t="str">
        <f>'Master Plan 2025'!O247</f>
        <v/>
      </c>
      <c r="P298" s="135" t="str">
        <f>'Master Plan 2025'!P247</f>
        <v/>
      </c>
      <c r="Q298" s="135" t="str">
        <f>'Master Plan 2025'!Q247</f>
        <v/>
      </c>
      <c r="R298" s="135" t="str">
        <f>'Master Plan 2025'!R247</f>
        <v/>
      </c>
      <c r="S298" s="135" t="str">
        <f>'Master Plan 2025'!S247</f>
        <v/>
      </c>
      <c r="T298" s="135" t="str">
        <f>'Master Plan 2025'!T247</f>
        <v/>
      </c>
      <c r="U298" s="135" t="str">
        <f>'Master Plan 2025'!U247</f>
        <v/>
      </c>
      <c r="V298" s="135" t="str">
        <f>'Master Plan 2025'!V247</f>
        <v/>
      </c>
      <c r="W298" s="135" t="str">
        <f>'Master Plan 2025'!W247</f>
        <v/>
      </c>
      <c r="X298" s="135" t="str">
        <f>'Master Plan 2025'!X247</f>
        <v/>
      </c>
      <c r="Y298" s="135" t="str">
        <f>'Master Plan 2025'!Y247</f>
        <v/>
      </c>
      <c r="Z298" s="135" t="str">
        <f>'Master Plan 2025'!Z247</f>
        <v/>
      </c>
      <c r="AA298" s="135" t="str">
        <f>'Master Plan 2025'!AA247</f>
        <v/>
      </c>
      <c r="AB298" s="135" t="str">
        <f>'Master Plan 2025'!AB247</f>
        <v/>
      </c>
      <c r="AC298" s="135" t="str">
        <f>'Master Plan 2025'!AC247</f>
        <v/>
      </c>
      <c r="AD298" s="135" t="str">
        <f>'Master Plan 2025'!AD247</f>
        <v/>
      </c>
      <c r="AE298" s="135" t="str">
        <f>'Master Plan 2025'!AE247</f>
        <v/>
      </c>
      <c r="AF298" s="135" t="str">
        <f>'Master Plan 2025'!AF247</f>
        <v/>
      </c>
      <c r="AG298" s="135" t="str">
        <f>'Master Plan 2025'!AG247</f>
        <v/>
      </c>
      <c r="AH298" s="135" t="str">
        <f>'Master Plan 2025'!AH247</f>
        <v/>
      </c>
      <c r="AI298" s="135" t="str">
        <f>'Master Plan 2025'!AI247</f>
        <v/>
      </c>
      <c r="AJ298" s="135" t="str">
        <f>'Master Plan 2025'!AJ247</f>
        <v/>
      </c>
      <c r="AK298" s="135" t="str">
        <f>'Master Plan 2025'!AK247</f>
        <v/>
      </c>
      <c r="AL298" s="135" t="str">
        <f>'Master Plan 2025'!AL247</f>
        <v/>
      </c>
      <c r="AM298" s="135" t="str">
        <f>'Master Plan 2025'!AM247</f>
        <v/>
      </c>
      <c r="AN298" s="135" t="str">
        <f>'Master Plan 2025'!AN247</f>
        <v/>
      </c>
      <c r="AO298" s="135" t="str">
        <f>'Master Plan 2025'!AO247</f>
        <v/>
      </c>
      <c r="AP298" s="135" t="str">
        <f>'Master Plan 2025'!AP247</f>
        <v/>
      </c>
      <c r="AQ298" s="135" t="str">
        <f>'Master Plan 2025'!AQ247</f>
        <v/>
      </c>
      <c r="AR298" s="135" t="str">
        <f>'Master Plan 2025'!AR247</f>
        <v/>
      </c>
      <c r="AS298" s="135" t="str">
        <f>'Master Plan 2025'!AS247</f>
        <v/>
      </c>
      <c r="AT298" s="135" t="str">
        <f>'Master Plan 2025'!AT247</f>
        <v/>
      </c>
      <c r="AU298" s="135" t="str">
        <f>'Master Plan 2025'!AU247</f>
        <v/>
      </c>
      <c r="AV298" s="135" t="str">
        <f>'Master Plan 2025'!AV247</f>
        <v/>
      </c>
      <c r="AW298" s="135" t="str">
        <f>'Master Plan 2025'!AW247</f>
        <v/>
      </c>
      <c r="AX298" s="135" t="str">
        <f>'Master Plan 2025'!AX247</f>
        <v/>
      </c>
      <c r="AY298" s="135" t="str">
        <f>'Master Plan 2025'!AY247</f>
        <v/>
      </c>
    </row>
    <row r="299">
      <c r="B299" s="16" t="str">
        <f>'Master Plan 2025'!B248</f>
        <v/>
      </c>
      <c r="C299" s="18" t="str">
        <f>'Master Plan 2025'!C248</f>
        <v>North America (NAM)</v>
      </c>
      <c r="D299" s="18" t="str">
        <f>'Master Plan 2025'!D248</f>
        <v>Audience ABM</v>
      </c>
      <c r="E299" s="18" t="str">
        <f>'Master Plan 2025'!E248</f>
        <v>Audience</v>
      </c>
      <c r="F299" s="18" t="str">
        <f>'Master Plan 2025'!F248</f>
        <v>Native Unit2</v>
      </c>
      <c r="G299" s="18" t="str">
        <f>'Master Plan 2025'!G248</f>
        <v/>
      </c>
      <c r="H299" s="18" t="str">
        <f>'Master Plan 2025'!H248</f>
        <v>Nativo_NAM_Audience</v>
      </c>
      <c r="I299" s="135">
        <f>'Master Plan 2025'!I248</f>
        <v>25000</v>
      </c>
      <c r="J299" s="135">
        <f>'Master Plan 2025'!J248</f>
        <v>2083333.333</v>
      </c>
      <c r="K299" s="135">
        <f>'Master Plan 2025'!K248</f>
        <v>12</v>
      </c>
      <c r="L299" s="145">
        <v>0.0</v>
      </c>
      <c r="M299" s="135">
        <f>'Master Plan 2025'!M248</f>
        <v>0.0025</v>
      </c>
      <c r="N299" s="135">
        <f>'Master Plan 2025'!N248</f>
        <v>0.75</v>
      </c>
      <c r="O299" s="135" t="str">
        <f>'Master Plan 2025'!O248</f>
        <v/>
      </c>
      <c r="P299" s="135" t="str">
        <f>'Master Plan 2025'!P248</f>
        <v/>
      </c>
      <c r="Q299" s="135" t="str">
        <f>'Master Plan 2025'!Q248</f>
        <v/>
      </c>
      <c r="R299" s="135" t="str">
        <f>'Master Plan 2025'!R248</f>
        <v/>
      </c>
      <c r="S299" s="135" t="str">
        <f>'Master Plan 2025'!S248</f>
        <v/>
      </c>
      <c r="T299" s="135" t="str">
        <f>'Master Plan 2025'!T248</f>
        <v/>
      </c>
      <c r="U299" s="135" t="str">
        <f>'Master Plan 2025'!U248</f>
        <v/>
      </c>
      <c r="V299" s="135" t="str">
        <f>'Master Plan 2025'!V248</f>
        <v/>
      </c>
      <c r="W299" s="135" t="str">
        <f>'Master Plan 2025'!W248</f>
        <v/>
      </c>
      <c r="X299" s="135" t="str">
        <f>'Master Plan 2025'!X248</f>
        <v/>
      </c>
      <c r="Y299" s="135" t="str">
        <f>'Master Plan 2025'!Y248</f>
        <v/>
      </c>
      <c r="Z299" s="135" t="str">
        <f>'Master Plan 2025'!Z248</f>
        <v/>
      </c>
      <c r="AA299" s="135" t="str">
        <f>'Master Plan 2025'!AA248</f>
        <v/>
      </c>
      <c r="AB299" s="135" t="str">
        <f>'Master Plan 2025'!AB248</f>
        <v/>
      </c>
      <c r="AC299" s="135" t="str">
        <f>'Master Plan 2025'!AC248</f>
        <v/>
      </c>
      <c r="AD299" s="135" t="str">
        <f>'Master Plan 2025'!AD248</f>
        <v/>
      </c>
      <c r="AE299" s="135" t="str">
        <f>'Master Plan 2025'!AE248</f>
        <v/>
      </c>
      <c r="AF299" s="135" t="str">
        <f>'Master Plan 2025'!AF248</f>
        <v/>
      </c>
      <c r="AG299" s="135" t="str">
        <f>'Master Plan 2025'!AG248</f>
        <v/>
      </c>
      <c r="AH299" s="135" t="str">
        <f>'Master Plan 2025'!AH248</f>
        <v/>
      </c>
      <c r="AI299" s="135" t="str">
        <f>'Master Plan 2025'!AI248</f>
        <v/>
      </c>
      <c r="AJ299" s="135" t="str">
        <f>'Master Plan 2025'!AJ248</f>
        <v/>
      </c>
      <c r="AK299" s="135" t="str">
        <f>'Master Plan 2025'!AK248</f>
        <v/>
      </c>
      <c r="AL299" s="135" t="str">
        <f>'Master Plan 2025'!AL248</f>
        <v/>
      </c>
      <c r="AM299" s="135" t="str">
        <f>'Master Plan 2025'!AM248</f>
        <v/>
      </c>
      <c r="AN299" s="135" t="str">
        <f>'Master Plan 2025'!AN248</f>
        <v/>
      </c>
      <c r="AO299" s="135" t="str">
        <f>'Master Plan 2025'!AO248</f>
        <v/>
      </c>
      <c r="AP299" s="135" t="str">
        <f>'Master Plan 2025'!AP248</f>
        <v/>
      </c>
      <c r="AQ299" s="135" t="str">
        <f>'Master Plan 2025'!AQ248</f>
        <v/>
      </c>
      <c r="AR299" s="135" t="str">
        <f>'Master Plan 2025'!AR248</f>
        <v/>
      </c>
      <c r="AS299" s="135" t="str">
        <f>'Master Plan 2025'!AS248</f>
        <v/>
      </c>
      <c r="AT299" s="135" t="str">
        <f>'Master Plan 2025'!AT248</f>
        <v/>
      </c>
      <c r="AU299" s="135" t="str">
        <f>'Master Plan 2025'!AU248</f>
        <v/>
      </c>
      <c r="AV299" s="135" t="str">
        <f>'Master Plan 2025'!AV248</f>
        <v/>
      </c>
      <c r="AW299" s="135" t="str">
        <f>'Master Plan 2025'!AW248</f>
        <v/>
      </c>
      <c r="AX299" s="135" t="str">
        <f>'Master Plan 2025'!AX248</f>
        <v/>
      </c>
      <c r="AY299" s="135" t="str">
        <f>'Master Plan 2025'!AY248</f>
        <v/>
      </c>
    </row>
    <row r="300">
      <c r="B300" s="16" t="str">
        <f>'Master Plan 2025'!B249</f>
        <v/>
      </c>
      <c r="C300" s="18" t="str">
        <f>'Master Plan 2025'!C249</f>
        <v>TOTAL</v>
      </c>
      <c r="D300" s="18" t="str">
        <f>'Master Plan 2025'!D249</f>
        <v/>
      </c>
      <c r="E300" s="18" t="str">
        <f>'Master Plan 2025'!E249</f>
        <v/>
      </c>
      <c r="F300" s="18" t="str">
        <f>'Master Plan 2025'!F249</f>
        <v/>
      </c>
      <c r="G300" s="18" t="str">
        <f>'Master Plan 2025'!G249</f>
        <v/>
      </c>
      <c r="H300" s="18" t="str">
        <f>'Master Plan 2025'!H249</f>
        <v/>
      </c>
      <c r="I300" s="135" t="str">
        <f>'Master Plan 2025'!I249</f>
        <v/>
      </c>
      <c r="J300" s="135" t="str">
        <f>'Master Plan 2025'!J249</f>
        <v/>
      </c>
      <c r="K300" s="135" t="str">
        <f>'Master Plan 2025'!K249</f>
        <v/>
      </c>
      <c r="L300" s="145">
        <v>0.0</v>
      </c>
      <c r="M300" s="135" t="str">
        <f>'Master Plan 2025'!M249</f>
        <v/>
      </c>
      <c r="N300" s="135" t="str">
        <f>'Master Plan 2025'!N249</f>
        <v/>
      </c>
      <c r="O300" s="135" t="str">
        <f>'Master Plan 2025'!O249</f>
        <v/>
      </c>
      <c r="P300" s="135" t="str">
        <f>'Master Plan 2025'!P249</f>
        <v/>
      </c>
      <c r="Q300" s="135" t="str">
        <f>'Master Plan 2025'!Q249</f>
        <v/>
      </c>
      <c r="R300" s="135" t="str">
        <f>'Master Plan 2025'!R249</f>
        <v/>
      </c>
      <c r="S300" s="135" t="str">
        <f>'Master Plan 2025'!S249</f>
        <v/>
      </c>
      <c r="T300" s="135" t="str">
        <f>'Master Plan 2025'!T249</f>
        <v/>
      </c>
      <c r="U300" s="135" t="str">
        <f>'Master Plan 2025'!U249</f>
        <v/>
      </c>
      <c r="V300" s="135" t="str">
        <f>'Master Plan 2025'!V249</f>
        <v/>
      </c>
      <c r="W300" s="135" t="str">
        <f>'Master Plan 2025'!W249</f>
        <v/>
      </c>
      <c r="X300" s="135" t="str">
        <f>'Master Plan 2025'!X249</f>
        <v/>
      </c>
      <c r="Y300" s="135" t="str">
        <f>'Master Plan 2025'!Y249</f>
        <v/>
      </c>
      <c r="Z300" s="135" t="str">
        <f>'Master Plan 2025'!Z249</f>
        <v/>
      </c>
      <c r="AA300" s="135" t="str">
        <f>'Master Plan 2025'!AA249</f>
        <v/>
      </c>
      <c r="AB300" s="135" t="str">
        <f>'Master Plan 2025'!AB249</f>
        <v/>
      </c>
      <c r="AC300" s="135" t="str">
        <f>'Master Plan 2025'!AC249</f>
        <v/>
      </c>
      <c r="AD300" s="135" t="str">
        <f>'Master Plan 2025'!AD249</f>
        <v/>
      </c>
      <c r="AE300" s="135" t="str">
        <f>'Master Plan 2025'!AE249</f>
        <v/>
      </c>
      <c r="AF300" s="135" t="str">
        <f>'Master Plan 2025'!AF249</f>
        <v/>
      </c>
      <c r="AG300" s="135" t="str">
        <f>'Master Plan 2025'!AG249</f>
        <v/>
      </c>
      <c r="AH300" s="135" t="str">
        <f>'Master Plan 2025'!AH249</f>
        <v/>
      </c>
      <c r="AI300" s="135" t="str">
        <f>'Master Plan 2025'!AI249</f>
        <v/>
      </c>
      <c r="AJ300" s="135" t="str">
        <f>'Master Plan 2025'!AJ249</f>
        <v/>
      </c>
      <c r="AK300" s="135" t="str">
        <f>'Master Plan 2025'!AK249</f>
        <v/>
      </c>
      <c r="AL300" s="135" t="str">
        <f>'Master Plan 2025'!AL249</f>
        <v/>
      </c>
      <c r="AM300" s="135" t="str">
        <f>'Master Plan 2025'!AM249</f>
        <v/>
      </c>
      <c r="AN300" s="135" t="str">
        <f>'Master Plan 2025'!AN249</f>
        <v/>
      </c>
      <c r="AO300" s="135" t="str">
        <f>'Master Plan 2025'!AO249</f>
        <v/>
      </c>
      <c r="AP300" s="135" t="str">
        <f>'Master Plan 2025'!AP249</f>
        <v/>
      </c>
      <c r="AQ300" s="135" t="str">
        <f>'Master Plan 2025'!AQ249</f>
        <v/>
      </c>
      <c r="AR300" s="135" t="str">
        <f>'Master Plan 2025'!AR249</f>
        <v/>
      </c>
      <c r="AS300" s="135" t="str">
        <f>'Master Plan 2025'!AS249</f>
        <v/>
      </c>
      <c r="AT300" s="135" t="str">
        <f>'Master Plan 2025'!AT249</f>
        <v/>
      </c>
      <c r="AU300" s="135" t="str">
        <f>'Master Plan 2025'!AU249</f>
        <v/>
      </c>
      <c r="AV300" s="135" t="str">
        <f>'Master Plan 2025'!AV249</f>
        <v/>
      </c>
      <c r="AW300" s="135" t="str">
        <f>'Master Plan 2025'!AW249</f>
        <v/>
      </c>
      <c r="AX300" s="135" t="str">
        <f>'Master Plan 2025'!AX249</f>
        <v/>
      </c>
      <c r="AY300" s="135" t="str">
        <f>'Master Plan 2025'!AY249</f>
        <v/>
      </c>
    </row>
    <row r="301">
      <c r="B301" s="16"/>
      <c r="I301" s="135"/>
      <c r="J301" s="135"/>
      <c r="K301" s="135"/>
      <c r="L301" s="145"/>
      <c r="M301" s="135"/>
      <c r="N301" s="135"/>
      <c r="O301" s="135"/>
      <c r="P301" s="135"/>
      <c r="Q301" s="135"/>
      <c r="R301" s="135"/>
      <c r="S301" s="135"/>
      <c r="T301" s="135"/>
      <c r="U301" s="135"/>
      <c r="V301" s="135"/>
      <c r="W301" s="135"/>
      <c r="X301" s="135"/>
      <c r="Y301" s="135"/>
      <c r="Z301" s="135"/>
      <c r="AA301" s="135"/>
      <c r="AB301" s="135"/>
      <c r="AC301" s="135"/>
      <c r="AD301" s="135"/>
      <c r="AE301" s="135"/>
      <c r="AF301" s="135"/>
      <c r="AG301" s="135"/>
      <c r="AH301" s="135"/>
      <c r="AI301" s="135"/>
      <c r="AJ301" s="135"/>
      <c r="AK301" s="135"/>
      <c r="AL301" s="135"/>
      <c r="AM301" s="135"/>
      <c r="AN301" s="135"/>
      <c r="AO301" s="135"/>
      <c r="AP301" s="135"/>
      <c r="AQ301" s="135"/>
      <c r="AR301" s="135"/>
      <c r="AS301" s="135"/>
      <c r="AT301" s="135"/>
      <c r="AU301" s="135"/>
      <c r="AV301" s="135"/>
      <c r="AW301" s="135"/>
      <c r="AX301" s="135"/>
      <c r="AY301" s="135"/>
    </row>
    <row r="302">
      <c r="B302" s="16"/>
      <c r="I302" s="135"/>
      <c r="J302" s="135"/>
      <c r="K302" s="135"/>
      <c r="L302" s="145"/>
      <c r="M302" s="135"/>
      <c r="N302" s="135"/>
      <c r="O302" s="135"/>
      <c r="P302" s="135"/>
      <c r="Q302" s="135"/>
      <c r="R302" s="135"/>
      <c r="S302" s="135"/>
      <c r="T302" s="135"/>
      <c r="U302" s="135"/>
      <c r="V302" s="135"/>
      <c r="W302" s="135"/>
      <c r="X302" s="135"/>
      <c r="Y302" s="135"/>
      <c r="Z302" s="135"/>
      <c r="AA302" s="135"/>
      <c r="AB302" s="135"/>
      <c r="AC302" s="135"/>
      <c r="AD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row>
    <row r="303">
      <c r="A303" s="146"/>
      <c r="B303" s="16"/>
      <c r="C303" s="147" t="s">
        <v>5</v>
      </c>
      <c r="D303" s="147" t="s">
        <v>6</v>
      </c>
      <c r="E303" s="147" t="s">
        <v>291</v>
      </c>
      <c r="F303" s="147" t="s">
        <v>8</v>
      </c>
      <c r="G303" s="147" t="s">
        <v>292</v>
      </c>
      <c r="H303" s="147" t="s">
        <v>332</v>
      </c>
      <c r="I303" s="148" t="s">
        <v>1</v>
      </c>
      <c r="J303" s="148" t="s">
        <v>12</v>
      </c>
      <c r="K303" s="148" t="s">
        <v>293</v>
      </c>
      <c r="L303" s="149" t="s">
        <v>3</v>
      </c>
      <c r="M303" s="148" t="s">
        <v>14</v>
      </c>
      <c r="N303" s="148" t="s">
        <v>15</v>
      </c>
      <c r="O303" s="148" t="s">
        <v>294</v>
      </c>
      <c r="P303" s="148" t="s">
        <v>295</v>
      </c>
      <c r="Q303" s="148" t="s">
        <v>296</v>
      </c>
      <c r="R303" s="148" t="s">
        <v>297</v>
      </c>
      <c r="S303" s="148" t="s">
        <v>298</v>
      </c>
      <c r="T303" s="148" t="s">
        <v>299</v>
      </c>
      <c r="U303" s="148" t="s">
        <v>300</v>
      </c>
      <c r="V303" s="148" t="s">
        <v>301</v>
      </c>
      <c r="W303" s="148" t="s">
        <v>302</v>
      </c>
      <c r="X303" s="148" t="s">
        <v>303</v>
      </c>
      <c r="Y303" s="148" t="s">
        <v>304</v>
      </c>
      <c r="Z303" s="148" t="s">
        <v>305</v>
      </c>
      <c r="AA303" s="148" t="s">
        <v>306</v>
      </c>
      <c r="AB303" s="148" t="s">
        <v>307</v>
      </c>
      <c r="AC303" s="148" t="s">
        <v>308</v>
      </c>
      <c r="AD303" s="148" t="s">
        <v>309</v>
      </c>
      <c r="AE303" s="148" t="s">
        <v>310</v>
      </c>
      <c r="AF303" s="148" t="s">
        <v>311</v>
      </c>
      <c r="AG303" s="148" t="s">
        <v>312</v>
      </c>
      <c r="AH303" s="148" t="s">
        <v>313</v>
      </c>
      <c r="AI303" s="148" t="s">
        <v>314</v>
      </c>
      <c r="AJ303" s="148" t="s">
        <v>315</v>
      </c>
      <c r="AK303" s="148" t="s">
        <v>316</v>
      </c>
      <c r="AL303" s="148" t="s">
        <v>317</v>
      </c>
      <c r="AM303" s="148" t="s">
        <v>318</v>
      </c>
      <c r="AN303" s="148" t="s">
        <v>319</v>
      </c>
      <c r="AO303" s="148" t="s">
        <v>320</v>
      </c>
      <c r="AP303" s="148" t="s">
        <v>321</v>
      </c>
      <c r="AQ303" s="148" t="s">
        <v>322</v>
      </c>
      <c r="AR303" s="148" t="s">
        <v>323</v>
      </c>
      <c r="AS303" s="148" t="s">
        <v>324</v>
      </c>
      <c r="AT303" s="148" t="s">
        <v>325</v>
      </c>
      <c r="AU303" s="148" t="s">
        <v>326</v>
      </c>
      <c r="AV303" s="148" t="s">
        <v>327</v>
      </c>
      <c r="AW303" s="148" t="s">
        <v>328</v>
      </c>
      <c r="AX303" s="148" t="s">
        <v>329</v>
      </c>
      <c r="AY303" s="148" t="s">
        <v>330</v>
      </c>
    </row>
    <row r="304">
      <c r="B304" s="16" t="str">
        <f>'Master Plan 2025'!B250</f>
        <v/>
      </c>
      <c r="C304" s="18" t="str">
        <f>'Master Plan 2025'!C250</f>
        <v>Global</v>
      </c>
      <c r="D304" s="18" t="str">
        <f>'Master Plan 2025'!D250</f>
        <v>Audience Article1</v>
      </c>
      <c r="E304" s="18" t="str">
        <f>'Master Plan 2025'!E250</f>
        <v>Audience</v>
      </c>
      <c r="F304" s="18" t="str">
        <f>'Master Plan 2025'!F250</f>
        <v>InsightsCTA</v>
      </c>
      <c r="G304" s="18" t="str">
        <f>'Master Plan 2025'!G250</f>
        <v>Nativo_GLOBAL_Audience_NativeArticle1_AI_BoardsPhase1_InsightsCTA</v>
      </c>
      <c r="H304" s="18" t="str">
        <f>'Master Plan 2025'!H250</f>
        <v>Nativo_Global_Audience</v>
      </c>
      <c r="I304" s="135">
        <f>'Master Plan 2025'!I250</f>
        <v>16666.66667</v>
      </c>
      <c r="J304" s="135">
        <f>'Master Plan 2025'!J250</f>
        <v>925925.9259</v>
      </c>
      <c r="K304" s="135">
        <f>'Master Plan 2025'!K250</f>
        <v>18</v>
      </c>
      <c r="L304" s="145">
        <v>0.0</v>
      </c>
      <c r="M304" s="135">
        <f>'Master Plan 2025'!M250</f>
        <v>0.002</v>
      </c>
      <c r="N304" s="135">
        <f>'Master Plan 2025'!N250</f>
        <v>0.75</v>
      </c>
      <c r="O304" s="135" t="str">
        <f>'Master Plan 2025'!O250</f>
        <v/>
      </c>
      <c r="P304" s="135">
        <f>'Master Plan 2025'!P250</f>
        <v>0</v>
      </c>
      <c r="Q304" s="135">
        <f>'Master Plan 2025'!Q250</f>
        <v>0</v>
      </c>
      <c r="R304" s="135">
        <f>'Master Plan 2025'!R250</f>
        <v>0</v>
      </c>
      <c r="S304" s="135">
        <f>'Master Plan 2025'!S250</f>
        <v>8333.333333</v>
      </c>
      <c r="T304" s="135">
        <f>'Master Plan 2025'!T250</f>
        <v>8333.333333</v>
      </c>
      <c r="U304" s="135">
        <f>'Master Plan 2025'!U250</f>
        <v>0</v>
      </c>
      <c r="V304" s="135">
        <f>'Master Plan 2025'!V250</f>
        <v>0</v>
      </c>
      <c r="W304" s="135">
        <f>'Master Plan 2025'!W250</f>
        <v>0</v>
      </c>
      <c r="X304" s="135">
        <f>'Master Plan 2025'!X250</f>
        <v>0</v>
      </c>
      <c r="Y304" s="135">
        <f>'Master Plan 2025'!Y250</f>
        <v>0</v>
      </c>
      <c r="Z304" s="135">
        <f>'Master Plan 2025'!Z250</f>
        <v>0</v>
      </c>
      <c r="AA304" s="135">
        <f>'Master Plan 2025'!AA250</f>
        <v>0</v>
      </c>
      <c r="AB304" s="135">
        <f>'Master Plan 2025'!AB250</f>
        <v>0</v>
      </c>
      <c r="AC304" s="135">
        <f>'Master Plan 2025'!AC250</f>
        <v>0</v>
      </c>
      <c r="AD304" s="135">
        <f>'Master Plan 2025'!AD250</f>
        <v>0</v>
      </c>
      <c r="AE304" s="135">
        <f>'Master Plan 2025'!AE250</f>
        <v>462962.963</v>
      </c>
      <c r="AF304" s="135">
        <f>'Master Plan 2025'!AF250</f>
        <v>462962.963</v>
      </c>
      <c r="AG304" s="135">
        <f>'Master Plan 2025'!AG250</f>
        <v>0</v>
      </c>
      <c r="AH304" s="135">
        <f>'Master Plan 2025'!AH250</f>
        <v>0</v>
      </c>
      <c r="AI304" s="135">
        <f>'Master Plan 2025'!AI250</f>
        <v>0</v>
      </c>
      <c r="AJ304" s="135">
        <f>'Master Plan 2025'!AJ250</f>
        <v>0</v>
      </c>
      <c r="AK304" s="135">
        <f>'Master Plan 2025'!AK250</f>
        <v>0</v>
      </c>
      <c r="AL304" s="135">
        <f>'Master Plan 2025'!AL250</f>
        <v>0</v>
      </c>
      <c r="AM304" s="135">
        <f>'Master Plan 2025'!AM250</f>
        <v>0</v>
      </c>
      <c r="AN304" s="135">
        <f>'Master Plan 2025'!AN250</f>
        <v>0</v>
      </c>
      <c r="AO304" s="135">
        <f>'Master Plan 2025'!AO250</f>
        <v>0</v>
      </c>
      <c r="AP304" s="135">
        <f>'Master Plan 2025'!AP250</f>
        <v>0</v>
      </c>
      <c r="AQ304" s="135">
        <f>'Master Plan 2025'!AQ250</f>
        <v>925.9259259</v>
      </c>
      <c r="AR304" s="135">
        <f>'Master Plan 2025'!AR250</f>
        <v>925.9259259</v>
      </c>
      <c r="AS304" s="135">
        <f>'Master Plan 2025'!AS250</f>
        <v>0</v>
      </c>
      <c r="AT304" s="135">
        <f>'Master Plan 2025'!AT250</f>
        <v>0</v>
      </c>
      <c r="AU304" s="135">
        <f>'Master Plan 2025'!AU250</f>
        <v>0</v>
      </c>
      <c r="AV304" s="135">
        <f>'Master Plan 2025'!AV250</f>
        <v>0</v>
      </c>
      <c r="AW304" s="135">
        <f>'Master Plan 2025'!AW250</f>
        <v>0</v>
      </c>
      <c r="AX304" s="135">
        <f>'Master Plan 2025'!AX250</f>
        <v>0</v>
      </c>
      <c r="AY304" s="135">
        <f>'Master Plan 2025'!AY250</f>
        <v>0</v>
      </c>
    </row>
    <row r="305">
      <c r="B305" s="16" t="str">
        <f>'Master Plan 2025'!B251</f>
        <v/>
      </c>
      <c r="C305" s="18" t="str">
        <f>'Master Plan 2025'!C251</f>
        <v/>
      </c>
      <c r="D305" s="18" t="str">
        <f>'Master Plan 2025'!D251</f>
        <v>Audience Article1</v>
      </c>
      <c r="E305" s="18" t="str">
        <f>'Master Plan 2025'!E251</f>
        <v>Audience</v>
      </c>
      <c r="F305" s="18" t="str">
        <f>'Master Plan 2025'!F251</f>
        <v>ContentLandingPage</v>
      </c>
      <c r="G305" s="18" t="str">
        <f>'Master Plan 2025'!G251</f>
        <v>Nativo_GLOBAL_Audience_NativeArticle1_AI_BoardsPhase1_ContentLandingPage</v>
      </c>
      <c r="H305" s="18" t="str">
        <f>'Master Plan 2025'!H251</f>
        <v>Nativo_Global_Audience</v>
      </c>
      <c r="I305" s="135">
        <f>'Master Plan 2025'!I251</f>
        <v>0</v>
      </c>
      <c r="J305" s="135">
        <f>'Master Plan 2025'!J251</f>
        <v>0</v>
      </c>
      <c r="K305" s="135">
        <f>'Master Plan 2025'!K251</f>
        <v>0</v>
      </c>
      <c r="L305" s="145">
        <v>0.0</v>
      </c>
      <c r="M305" s="135">
        <f>'Master Plan 2025'!M251</f>
        <v>0</v>
      </c>
      <c r="N305" s="135">
        <f>'Master Plan 2025'!N251</f>
        <v>0.75</v>
      </c>
      <c r="O305" s="135">
        <f>'Master Plan 2025'!O251</f>
        <v>0</v>
      </c>
      <c r="P305" s="135">
        <f>'Master Plan 2025'!P251</f>
        <v>0</v>
      </c>
      <c r="Q305" s="135">
        <f>'Master Plan 2025'!Q251</f>
        <v>0</v>
      </c>
      <c r="R305" s="135">
        <f>'Master Plan 2025'!R251</f>
        <v>0</v>
      </c>
      <c r="S305" s="135">
        <f>'Master Plan 2025'!S251</f>
        <v>0</v>
      </c>
      <c r="T305" s="135">
        <f>'Master Plan 2025'!T251</f>
        <v>0</v>
      </c>
      <c r="U305" s="135">
        <f>'Master Plan 2025'!U251</f>
        <v>0</v>
      </c>
      <c r="V305" s="135">
        <f>'Master Plan 2025'!V251</f>
        <v>0</v>
      </c>
      <c r="W305" s="135">
        <f>'Master Plan 2025'!W251</f>
        <v>0</v>
      </c>
      <c r="X305" s="135">
        <f>'Master Plan 2025'!X251</f>
        <v>0</v>
      </c>
      <c r="Y305" s="135">
        <f>'Master Plan 2025'!Y251</f>
        <v>0</v>
      </c>
      <c r="Z305" s="135">
        <f>'Master Plan 2025'!Z251</f>
        <v>0</v>
      </c>
      <c r="AA305" s="135">
        <f>'Master Plan 2025'!AA251</f>
        <v>0</v>
      </c>
      <c r="AB305" s="135">
        <f>'Master Plan 2025'!AB251</f>
        <v>0</v>
      </c>
      <c r="AC305" s="135">
        <f>'Master Plan 2025'!AC251</f>
        <v>0</v>
      </c>
      <c r="AD305" s="135">
        <f>'Master Plan 2025'!AD251</f>
        <v>0</v>
      </c>
      <c r="AE305" s="135">
        <f>'Master Plan 2025'!AE251</f>
        <v>0</v>
      </c>
      <c r="AF305" s="135">
        <f>'Master Plan 2025'!AF251</f>
        <v>0</v>
      </c>
      <c r="AG305" s="135">
        <f>'Master Plan 2025'!AG251</f>
        <v>0</v>
      </c>
      <c r="AH305" s="135">
        <f>'Master Plan 2025'!AH251</f>
        <v>0</v>
      </c>
      <c r="AI305" s="135">
        <f>'Master Plan 2025'!AI251</f>
        <v>0</v>
      </c>
      <c r="AJ305" s="135">
        <f>'Master Plan 2025'!AJ251</f>
        <v>0</v>
      </c>
      <c r="AK305" s="135">
        <f>'Master Plan 2025'!AK251</f>
        <v>0</v>
      </c>
      <c r="AL305" s="135">
        <f>'Master Plan 2025'!AL251</f>
        <v>0</v>
      </c>
      <c r="AM305" s="135">
        <f>'Master Plan 2025'!AM251</f>
        <v>0</v>
      </c>
      <c r="AN305" s="135">
        <f>'Master Plan 2025'!AN251</f>
        <v>0</v>
      </c>
      <c r="AO305" s="135">
        <f>'Master Plan 2025'!AO251</f>
        <v>0</v>
      </c>
      <c r="AP305" s="135">
        <f>'Master Plan 2025'!AP251</f>
        <v>0</v>
      </c>
      <c r="AQ305" s="135">
        <f>'Master Plan 2025'!AQ251</f>
        <v>0</v>
      </c>
      <c r="AR305" s="135">
        <f>'Master Plan 2025'!AR251</f>
        <v>0</v>
      </c>
      <c r="AS305" s="135">
        <f>'Master Plan 2025'!AS251</f>
        <v>0</v>
      </c>
      <c r="AT305" s="135">
        <f>'Master Plan 2025'!AT251</f>
        <v>0</v>
      </c>
      <c r="AU305" s="135">
        <f>'Master Plan 2025'!AU251</f>
        <v>0</v>
      </c>
      <c r="AV305" s="135">
        <f>'Master Plan 2025'!AV251</f>
        <v>0</v>
      </c>
      <c r="AW305" s="135">
        <f>'Master Plan 2025'!AW251</f>
        <v>0</v>
      </c>
      <c r="AX305" s="135">
        <f>'Master Plan 2025'!AX251</f>
        <v>0</v>
      </c>
      <c r="AY305" s="135">
        <f>'Master Plan 2025'!AY251</f>
        <v>0</v>
      </c>
    </row>
    <row r="306">
      <c r="B306" s="16" t="str">
        <f>'Master Plan 2025'!B252</f>
        <v/>
      </c>
      <c r="C306" s="18" t="str">
        <f>'Master Plan 2025'!C252</f>
        <v/>
      </c>
      <c r="D306" s="18" t="str">
        <f>'Master Plan 2025'!D252</f>
        <v>Audience Article1</v>
      </c>
      <c r="E306" s="18" t="str">
        <f>'Master Plan 2025'!E252</f>
        <v>Audience</v>
      </c>
      <c r="F306" s="18" t="str">
        <f>'Master Plan 2025'!F252</f>
        <v>InFeedUnit</v>
      </c>
      <c r="G306" s="18" t="str">
        <f>'Master Plan 2025'!G252</f>
        <v>Nativo_GLOBAL_Audience_NativeArticle1_AI_BoardsPhase1_InFeedUnit</v>
      </c>
      <c r="H306" s="18" t="str">
        <f>'Master Plan 2025'!H252</f>
        <v>Nativo_Global_Audience</v>
      </c>
      <c r="I306" s="135">
        <f>'Master Plan 2025'!I252</f>
        <v>0</v>
      </c>
      <c r="J306" s="135">
        <f>'Master Plan 2025'!J252</f>
        <v>0</v>
      </c>
      <c r="K306" s="135">
        <f>'Master Plan 2025'!K252</f>
        <v>0</v>
      </c>
      <c r="L306" s="145">
        <v>0.0</v>
      </c>
      <c r="M306" s="135">
        <f>'Master Plan 2025'!M252</f>
        <v>0</v>
      </c>
      <c r="N306" s="135">
        <f>'Master Plan 2025'!N252</f>
        <v>0.75</v>
      </c>
      <c r="O306" s="135">
        <f>'Master Plan 2025'!O252</f>
        <v>0</v>
      </c>
      <c r="P306" s="135">
        <f>'Master Plan 2025'!P252</f>
        <v>0</v>
      </c>
      <c r="Q306" s="135">
        <f>'Master Plan 2025'!Q252</f>
        <v>0</v>
      </c>
      <c r="R306" s="135">
        <f>'Master Plan 2025'!R252</f>
        <v>0</v>
      </c>
      <c r="S306" s="135">
        <f>'Master Plan 2025'!S252</f>
        <v>0</v>
      </c>
      <c r="T306" s="135">
        <f>'Master Plan 2025'!T252</f>
        <v>0</v>
      </c>
      <c r="U306" s="135">
        <f>'Master Plan 2025'!U252</f>
        <v>0</v>
      </c>
      <c r="V306" s="135">
        <f>'Master Plan 2025'!V252</f>
        <v>0</v>
      </c>
      <c r="W306" s="135">
        <f>'Master Plan 2025'!W252</f>
        <v>0</v>
      </c>
      <c r="X306" s="135">
        <f>'Master Plan 2025'!X252</f>
        <v>0</v>
      </c>
      <c r="Y306" s="135">
        <f>'Master Plan 2025'!Y252</f>
        <v>0</v>
      </c>
      <c r="Z306" s="135">
        <f>'Master Plan 2025'!Z252</f>
        <v>0</v>
      </c>
      <c r="AA306" s="135">
        <f>'Master Plan 2025'!AA252</f>
        <v>0</v>
      </c>
      <c r="AB306" s="135">
        <f>'Master Plan 2025'!AB252</f>
        <v>0</v>
      </c>
      <c r="AC306" s="135">
        <f>'Master Plan 2025'!AC252</f>
        <v>0</v>
      </c>
      <c r="AD306" s="135">
        <f>'Master Plan 2025'!AD252</f>
        <v>0</v>
      </c>
      <c r="AE306" s="135">
        <f>'Master Plan 2025'!AE252</f>
        <v>0</v>
      </c>
      <c r="AF306" s="135">
        <f>'Master Plan 2025'!AF252</f>
        <v>0</v>
      </c>
      <c r="AG306" s="135">
        <f>'Master Plan 2025'!AG252</f>
        <v>0</v>
      </c>
      <c r="AH306" s="135">
        <f>'Master Plan 2025'!AH252</f>
        <v>0</v>
      </c>
      <c r="AI306" s="135">
        <f>'Master Plan 2025'!AI252</f>
        <v>0</v>
      </c>
      <c r="AJ306" s="135">
        <f>'Master Plan 2025'!AJ252</f>
        <v>0</v>
      </c>
      <c r="AK306" s="135">
        <f>'Master Plan 2025'!AK252</f>
        <v>0</v>
      </c>
      <c r="AL306" s="135">
        <f>'Master Plan 2025'!AL252</f>
        <v>0</v>
      </c>
      <c r="AM306" s="135">
        <f>'Master Plan 2025'!AM252</f>
        <v>0</v>
      </c>
      <c r="AN306" s="135">
        <f>'Master Plan 2025'!AN252</f>
        <v>0</v>
      </c>
      <c r="AO306" s="135">
        <f>'Master Plan 2025'!AO252</f>
        <v>0</v>
      </c>
      <c r="AP306" s="135">
        <f>'Master Plan 2025'!AP252</f>
        <v>0</v>
      </c>
      <c r="AQ306" s="135">
        <f>'Master Plan 2025'!AQ252</f>
        <v>0</v>
      </c>
      <c r="AR306" s="135">
        <f>'Master Plan 2025'!AR252</f>
        <v>0</v>
      </c>
      <c r="AS306" s="135">
        <f>'Master Plan 2025'!AS252</f>
        <v>0</v>
      </c>
      <c r="AT306" s="135">
        <f>'Master Plan 2025'!AT252</f>
        <v>0</v>
      </c>
      <c r="AU306" s="135">
        <f>'Master Plan 2025'!AU252</f>
        <v>0</v>
      </c>
      <c r="AV306" s="135">
        <f>'Master Plan 2025'!AV252</f>
        <v>0</v>
      </c>
      <c r="AW306" s="135">
        <f>'Master Plan 2025'!AW252</f>
        <v>0</v>
      </c>
      <c r="AX306" s="135">
        <f>'Master Plan 2025'!AX252</f>
        <v>0</v>
      </c>
      <c r="AY306" s="135">
        <f>'Master Plan 2025'!AY252</f>
        <v>0</v>
      </c>
    </row>
    <row r="307">
      <c r="B307" s="16" t="str">
        <f>'Master Plan 2025'!B253</f>
        <v/>
      </c>
      <c r="C307" s="18" t="str">
        <f>'Master Plan 2025'!C253</f>
        <v>Added0Value</v>
      </c>
      <c r="D307" s="18" t="str">
        <f>'Master Plan 2025'!D253</f>
        <v>Audience Article1</v>
      </c>
      <c r="E307" s="18" t="str">
        <f>'Master Plan 2025'!E253</f>
        <v>Audience</v>
      </c>
      <c r="F307" s="18" t="str">
        <f>'Master Plan 2025'!F253</f>
        <v>728x90</v>
      </c>
      <c r="G307" s="18" t="str">
        <f>'Master Plan 2025'!G253</f>
        <v>Nativo_Global_Audience_AVDisplay1_728x90</v>
      </c>
      <c r="H307" s="18" t="str">
        <f>'Master Plan 2025'!H253</f>
        <v>Nativo_Global_Audience</v>
      </c>
      <c r="I307" s="135">
        <f>'Master Plan 2025'!I253</f>
        <v>0</v>
      </c>
      <c r="J307" s="135">
        <f>'Master Plan 2025'!J253</f>
        <v>0</v>
      </c>
      <c r="K307" s="135">
        <f>'Master Plan 2025'!K253</f>
        <v>0</v>
      </c>
      <c r="L307" s="145">
        <v>0.0</v>
      </c>
      <c r="M307" s="135">
        <f>'Master Plan 2025'!M253</f>
        <v>0</v>
      </c>
      <c r="N307" s="135">
        <f>'Master Plan 2025'!N253</f>
        <v>0.75</v>
      </c>
      <c r="O307" s="135">
        <f>'Master Plan 2025'!O253</f>
        <v>0</v>
      </c>
      <c r="P307" s="135">
        <f>'Master Plan 2025'!P253</f>
        <v>0</v>
      </c>
      <c r="Q307" s="135">
        <f>'Master Plan 2025'!Q253</f>
        <v>0</v>
      </c>
      <c r="R307" s="135">
        <f>'Master Plan 2025'!R253</f>
        <v>0</v>
      </c>
      <c r="S307" s="135">
        <f>'Master Plan 2025'!S253</f>
        <v>0</v>
      </c>
      <c r="T307" s="135">
        <f>'Master Plan 2025'!T253</f>
        <v>0</v>
      </c>
      <c r="U307" s="135">
        <f>'Master Plan 2025'!U253</f>
        <v>0</v>
      </c>
      <c r="V307" s="135">
        <f>'Master Plan 2025'!V253</f>
        <v>0</v>
      </c>
      <c r="W307" s="135">
        <f>'Master Plan 2025'!W253</f>
        <v>0</v>
      </c>
      <c r="X307" s="135">
        <f>'Master Plan 2025'!X253</f>
        <v>0</v>
      </c>
      <c r="Y307" s="135">
        <f>'Master Plan 2025'!Y253</f>
        <v>0</v>
      </c>
      <c r="Z307" s="135">
        <f>'Master Plan 2025'!Z253</f>
        <v>0</v>
      </c>
      <c r="AA307" s="135">
        <f>'Master Plan 2025'!AA253</f>
        <v>0</v>
      </c>
      <c r="AB307" s="135">
        <f>'Master Plan 2025'!AB253</f>
        <v>0</v>
      </c>
      <c r="AC307" s="135">
        <f>'Master Plan 2025'!AC253</f>
        <v>0</v>
      </c>
      <c r="AD307" s="135">
        <f>'Master Plan 2025'!AD253</f>
        <v>0</v>
      </c>
      <c r="AE307" s="135">
        <f>'Master Plan 2025'!AE253</f>
        <v>0</v>
      </c>
      <c r="AF307" s="135">
        <f>'Master Plan 2025'!AF253</f>
        <v>0</v>
      </c>
      <c r="AG307" s="135">
        <f>'Master Plan 2025'!AG253</f>
        <v>0</v>
      </c>
      <c r="AH307" s="135">
        <f>'Master Plan 2025'!AH253</f>
        <v>0</v>
      </c>
      <c r="AI307" s="135">
        <f>'Master Plan 2025'!AI253</f>
        <v>0</v>
      </c>
      <c r="AJ307" s="135">
        <f>'Master Plan 2025'!AJ253</f>
        <v>0</v>
      </c>
      <c r="AK307" s="135">
        <f>'Master Plan 2025'!AK253</f>
        <v>0</v>
      </c>
      <c r="AL307" s="135">
        <f>'Master Plan 2025'!AL253</f>
        <v>0</v>
      </c>
      <c r="AM307" s="135">
        <f>'Master Plan 2025'!AM253</f>
        <v>0</v>
      </c>
      <c r="AN307" s="135">
        <f>'Master Plan 2025'!AN253</f>
        <v>0</v>
      </c>
      <c r="AO307" s="135">
        <f>'Master Plan 2025'!AO253</f>
        <v>0</v>
      </c>
      <c r="AP307" s="135">
        <f>'Master Plan 2025'!AP253</f>
        <v>0</v>
      </c>
      <c r="AQ307" s="135">
        <f>'Master Plan 2025'!AQ253</f>
        <v>0</v>
      </c>
      <c r="AR307" s="135">
        <f>'Master Plan 2025'!AR253</f>
        <v>0</v>
      </c>
      <c r="AS307" s="135">
        <f>'Master Plan 2025'!AS253</f>
        <v>0</v>
      </c>
      <c r="AT307" s="135">
        <f>'Master Plan 2025'!AT253</f>
        <v>0</v>
      </c>
      <c r="AU307" s="135">
        <f>'Master Plan 2025'!AU253</f>
        <v>0</v>
      </c>
      <c r="AV307" s="135">
        <f>'Master Plan 2025'!AV253</f>
        <v>0</v>
      </c>
      <c r="AW307" s="135">
        <f>'Master Plan 2025'!AW253</f>
        <v>0</v>
      </c>
      <c r="AX307" s="135">
        <f>'Master Plan 2025'!AX253</f>
        <v>0</v>
      </c>
      <c r="AY307" s="135">
        <f>'Master Plan 2025'!AY253</f>
        <v>0</v>
      </c>
    </row>
    <row r="308">
      <c r="B308" s="16" t="str">
        <f>'Master Plan 2025'!B254</f>
        <v/>
      </c>
      <c r="C308" s="18" t="str">
        <f>'Master Plan 2025'!C254</f>
        <v>Added0Value</v>
      </c>
      <c r="D308" s="18" t="str">
        <f>'Master Plan 2025'!D254</f>
        <v>Audience Article1</v>
      </c>
      <c r="E308" s="18" t="str">
        <f>'Master Plan 2025'!E254</f>
        <v>Audience</v>
      </c>
      <c r="F308" s="18" t="str">
        <f>'Master Plan 2025'!F254</f>
        <v>300x250</v>
      </c>
      <c r="G308" s="18" t="str">
        <f>'Master Plan 2025'!G254</f>
        <v>Nativo_Global_Audience_AVDisplay1_300x250</v>
      </c>
      <c r="H308" s="18" t="str">
        <f>'Master Plan 2025'!H254</f>
        <v>Nativo_Global_Audience</v>
      </c>
      <c r="I308" s="135">
        <f>'Master Plan 2025'!I254</f>
        <v>0</v>
      </c>
      <c r="J308" s="135">
        <f>'Master Plan 2025'!J254</f>
        <v>0</v>
      </c>
      <c r="K308" s="135">
        <f>'Master Plan 2025'!K254</f>
        <v>0</v>
      </c>
      <c r="L308" s="145">
        <v>0.0</v>
      </c>
      <c r="M308" s="135">
        <f>'Master Plan 2025'!M254</f>
        <v>0</v>
      </c>
      <c r="N308" s="135">
        <f>'Master Plan 2025'!N254</f>
        <v>0.75</v>
      </c>
      <c r="O308" s="135">
        <f>'Master Plan 2025'!O254</f>
        <v>0</v>
      </c>
      <c r="P308" s="135">
        <f>'Master Plan 2025'!P254</f>
        <v>0</v>
      </c>
      <c r="Q308" s="135">
        <f>'Master Plan 2025'!Q254</f>
        <v>0</v>
      </c>
      <c r="R308" s="135">
        <f>'Master Plan 2025'!R254</f>
        <v>0</v>
      </c>
      <c r="S308" s="135">
        <f>'Master Plan 2025'!S254</f>
        <v>0</v>
      </c>
      <c r="T308" s="135">
        <f>'Master Plan 2025'!T254</f>
        <v>0</v>
      </c>
      <c r="U308" s="135">
        <f>'Master Plan 2025'!U254</f>
        <v>0</v>
      </c>
      <c r="V308" s="135">
        <f>'Master Plan 2025'!V254</f>
        <v>0</v>
      </c>
      <c r="W308" s="135">
        <f>'Master Plan 2025'!W254</f>
        <v>0</v>
      </c>
      <c r="X308" s="135">
        <f>'Master Plan 2025'!X254</f>
        <v>0</v>
      </c>
      <c r="Y308" s="135">
        <f>'Master Plan 2025'!Y254</f>
        <v>0</v>
      </c>
      <c r="Z308" s="135">
        <f>'Master Plan 2025'!Z254</f>
        <v>0</v>
      </c>
      <c r="AA308" s="135">
        <f>'Master Plan 2025'!AA254</f>
        <v>0</v>
      </c>
      <c r="AB308" s="135">
        <f>'Master Plan 2025'!AB254</f>
        <v>0</v>
      </c>
      <c r="AC308" s="135">
        <f>'Master Plan 2025'!AC254</f>
        <v>0</v>
      </c>
      <c r="AD308" s="135">
        <f>'Master Plan 2025'!AD254</f>
        <v>0</v>
      </c>
      <c r="AE308" s="135">
        <f>'Master Plan 2025'!AE254</f>
        <v>0</v>
      </c>
      <c r="AF308" s="135">
        <f>'Master Plan 2025'!AF254</f>
        <v>0</v>
      </c>
      <c r="AG308" s="135">
        <f>'Master Plan 2025'!AG254</f>
        <v>0</v>
      </c>
      <c r="AH308" s="135">
        <f>'Master Plan 2025'!AH254</f>
        <v>0</v>
      </c>
      <c r="AI308" s="135">
        <f>'Master Plan 2025'!AI254</f>
        <v>0</v>
      </c>
      <c r="AJ308" s="135">
        <f>'Master Plan 2025'!AJ254</f>
        <v>0</v>
      </c>
      <c r="AK308" s="135">
        <f>'Master Plan 2025'!AK254</f>
        <v>0</v>
      </c>
      <c r="AL308" s="135">
        <f>'Master Plan 2025'!AL254</f>
        <v>0</v>
      </c>
      <c r="AM308" s="135">
        <f>'Master Plan 2025'!AM254</f>
        <v>0</v>
      </c>
      <c r="AN308" s="135">
        <f>'Master Plan 2025'!AN254</f>
        <v>0</v>
      </c>
      <c r="AO308" s="135">
        <f>'Master Plan 2025'!AO254</f>
        <v>0</v>
      </c>
      <c r="AP308" s="135">
        <f>'Master Plan 2025'!AP254</f>
        <v>0</v>
      </c>
      <c r="AQ308" s="135">
        <f>'Master Plan 2025'!AQ254</f>
        <v>0</v>
      </c>
      <c r="AR308" s="135">
        <f>'Master Plan 2025'!AR254</f>
        <v>0</v>
      </c>
      <c r="AS308" s="135">
        <f>'Master Plan 2025'!AS254</f>
        <v>0</v>
      </c>
      <c r="AT308" s="135">
        <f>'Master Plan 2025'!AT254</f>
        <v>0</v>
      </c>
      <c r="AU308" s="135">
        <f>'Master Plan 2025'!AU254</f>
        <v>0</v>
      </c>
      <c r="AV308" s="135">
        <f>'Master Plan 2025'!AV254</f>
        <v>0</v>
      </c>
      <c r="AW308" s="135">
        <f>'Master Plan 2025'!AW254</f>
        <v>0</v>
      </c>
      <c r="AX308" s="135">
        <f>'Master Plan 2025'!AX254</f>
        <v>0</v>
      </c>
      <c r="AY308" s="135">
        <f>'Master Plan 2025'!AY254</f>
        <v>0</v>
      </c>
    </row>
    <row r="309">
      <c r="B309" s="16" t="str">
        <f>'Master Plan 2025'!B255</f>
        <v/>
      </c>
      <c r="C309" s="18" t="str">
        <f>'Master Plan 2025'!C255</f>
        <v>Added0Value</v>
      </c>
      <c r="D309" s="18" t="str">
        <f>'Master Plan 2025'!D255</f>
        <v>Audience Article1</v>
      </c>
      <c r="E309" s="18" t="str">
        <f>'Master Plan 2025'!E255</f>
        <v>Audience</v>
      </c>
      <c r="F309" s="18" t="str">
        <f>'Master Plan 2025'!F255</f>
        <v>300x600</v>
      </c>
      <c r="G309" s="18" t="str">
        <f>'Master Plan 2025'!G255</f>
        <v>Nativo_Global_Audience_AVDisplay1_300x600</v>
      </c>
      <c r="H309" s="18" t="str">
        <f>'Master Plan 2025'!H255</f>
        <v>Nativo_Global_Audience</v>
      </c>
      <c r="I309" s="135">
        <f>'Master Plan 2025'!I255</f>
        <v>0</v>
      </c>
      <c r="J309" s="135">
        <f>'Master Plan 2025'!J255</f>
        <v>0</v>
      </c>
      <c r="K309" s="135">
        <f>'Master Plan 2025'!K255</f>
        <v>0</v>
      </c>
      <c r="L309" s="145">
        <v>0.0</v>
      </c>
      <c r="M309" s="135">
        <f>'Master Plan 2025'!M255</f>
        <v>0</v>
      </c>
      <c r="N309" s="135">
        <f>'Master Plan 2025'!N255</f>
        <v>0.75</v>
      </c>
      <c r="O309" s="135">
        <f>'Master Plan 2025'!O255</f>
        <v>0</v>
      </c>
      <c r="P309" s="135">
        <f>'Master Plan 2025'!P255</f>
        <v>0</v>
      </c>
      <c r="Q309" s="135">
        <f>'Master Plan 2025'!Q255</f>
        <v>0</v>
      </c>
      <c r="R309" s="135">
        <f>'Master Plan 2025'!R255</f>
        <v>0</v>
      </c>
      <c r="S309" s="135">
        <f>'Master Plan 2025'!S255</f>
        <v>0</v>
      </c>
      <c r="T309" s="135">
        <f>'Master Plan 2025'!T255</f>
        <v>0</v>
      </c>
      <c r="U309" s="135">
        <f>'Master Plan 2025'!U255</f>
        <v>0</v>
      </c>
      <c r="V309" s="135">
        <f>'Master Plan 2025'!V255</f>
        <v>0</v>
      </c>
      <c r="W309" s="135">
        <f>'Master Plan 2025'!W255</f>
        <v>0</v>
      </c>
      <c r="X309" s="135">
        <f>'Master Plan 2025'!X255</f>
        <v>0</v>
      </c>
      <c r="Y309" s="135">
        <f>'Master Plan 2025'!Y255</f>
        <v>0</v>
      </c>
      <c r="Z309" s="135">
        <f>'Master Plan 2025'!Z255</f>
        <v>0</v>
      </c>
      <c r="AA309" s="135">
        <f>'Master Plan 2025'!AA255</f>
        <v>0</v>
      </c>
      <c r="AB309" s="135">
        <f>'Master Plan 2025'!AB255</f>
        <v>0</v>
      </c>
      <c r="AC309" s="135">
        <f>'Master Plan 2025'!AC255</f>
        <v>0</v>
      </c>
      <c r="AD309" s="135">
        <f>'Master Plan 2025'!AD255</f>
        <v>0</v>
      </c>
      <c r="AE309" s="135">
        <f>'Master Plan 2025'!AE255</f>
        <v>0</v>
      </c>
      <c r="AF309" s="135">
        <f>'Master Plan 2025'!AF255</f>
        <v>0</v>
      </c>
      <c r="AG309" s="135">
        <f>'Master Plan 2025'!AG255</f>
        <v>0</v>
      </c>
      <c r="AH309" s="135">
        <f>'Master Plan 2025'!AH255</f>
        <v>0</v>
      </c>
      <c r="AI309" s="135">
        <f>'Master Plan 2025'!AI255</f>
        <v>0</v>
      </c>
      <c r="AJ309" s="135">
        <f>'Master Plan 2025'!AJ255</f>
        <v>0</v>
      </c>
      <c r="AK309" s="135">
        <f>'Master Plan 2025'!AK255</f>
        <v>0</v>
      </c>
      <c r="AL309" s="135">
        <f>'Master Plan 2025'!AL255</f>
        <v>0</v>
      </c>
      <c r="AM309" s="135">
        <f>'Master Plan 2025'!AM255</f>
        <v>0</v>
      </c>
      <c r="AN309" s="135">
        <f>'Master Plan 2025'!AN255</f>
        <v>0</v>
      </c>
      <c r="AO309" s="135">
        <f>'Master Plan 2025'!AO255</f>
        <v>0</v>
      </c>
      <c r="AP309" s="135">
        <f>'Master Plan 2025'!AP255</f>
        <v>0</v>
      </c>
      <c r="AQ309" s="135">
        <f>'Master Plan 2025'!AQ255</f>
        <v>0</v>
      </c>
      <c r="AR309" s="135">
        <f>'Master Plan 2025'!AR255</f>
        <v>0</v>
      </c>
      <c r="AS309" s="135">
        <f>'Master Plan 2025'!AS255</f>
        <v>0</v>
      </c>
      <c r="AT309" s="135">
        <f>'Master Plan 2025'!AT255</f>
        <v>0</v>
      </c>
      <c r="AU309" s="135">
        <f>'Master Plan 2025'!AU255</f>
        <v>0</v>
      </c>
      <c r="AV309" s="135">
        <f>'Master Plan 2025'!AV255</f>
        <v>0</v>
      </c>
      <c r="AW309" s="135">
        <f>'Master Plan 2025'!AW255</f>
        <v>0</v>
      </c>
      <c r="AX309" s="135">
        <f>'Master Plan 2025'!AX255</f>
        <v>0</v>
      </c>
      <c r="AY309" s="135">
        <f>'Master Plan 2025'!AY255</f>
        <v>0</v>
      </c>
    </row>
    <row r="310">
      <c r="B310" s="16" t="str">
        <f>'Master Plan 2025'!B256</f>
        <v/>
      </c>
      <c r="C310" s="18" t="str">
        <f>'Master Plan 2025'!C256</f>
        <v>Global</v>
      </c>
      <c r="D310" s="18" t="str">
        <f>'Master Plan 2025'!D256</f>
        <v>Audience Article2</v>
      </c>
      <c r="E310" s="18" t="str">
        <f>'Master Plan 2025'!E256</f>
        <v>Audience</v>
      </c>
      <c r="F310" s="18" t="str">
        <f>'Master Plan 2025'!F256</f>
        <v>InsightsCTA</v>
      </c>
      <c r="G310" s="18" t="str">
        <f>'Master Plan 2025'!G256</f>
        <v>Nativo_Global_Audience_NativeArticle2_Macro_TarrifsPhase1_InsightsCTA</v>
      </c>
      <c r="H310" s="18" t="str">
        <f>'Master Plan 2025'!H256</f>
        <v>Nativo_Global_Audience</v>
      </c>
      <c r="I310" s="135">
        <f>'Master Plan 2025'!I256</f>
        <v>16666.66667</v>
      </c>
      <c r="J310" s="135">
        <f>'Master Plan 2025'!J256</f>
        <v>925925.9259</v>
      </c>
      <c r="K310" s="135">
        <f>'Master Plan 2025'!K256</f>
        <v>18</v>
      </c>
      <c r="L310" s="145">
        <v>0.0</v>
      </c>
      <c r="M310" s="135">
        <f>'Master Plan 2025'!M256</f>
        <v>0.002</v>
      </c>
      <c r="N310" s="135">
        <f>'Master Plan 2025'!N256</f>
        <v>0.75</v>
      </c>
      <c r="O310" s="135" t="str">
        <f>'Master Plan 2025'!O256</f>
        <v/>
      </c>
      <c r="P310" s="135">
        <f>'Master Plan 2025'!P256</f>
        <v>0</v>
      </c>
      <c r="Q310" s="135">
        <f>'Master Plan 2025'!Q256</f>
        <v>0</v>
      </c>
      <c r="R310" s="135">
        <f>'Master Plan 2025'!R256</f>
        <v>0</v>
      </c>
      <c r="S310" s="135">
        <f>'Master Plan 2025'!S256</f>
        <v>8333.333333</v>
      </c>
      <c r="T310" s="135">
        <f>'Master Plan 2025'!T256</f>
        <v>8333.333333</v>
      </c>
      <c r="U310" s="135">
        <f>'Master Plan 2025'!U256</f>
        <v>0</v>
      </c>
      <c r="V310" s="135">
        <f>'Master Plan 2025'!V256</f>
        <v>0</v>
      </c>
      <c r="W310" s="135">
        <f>'Master Plan 2025'!W256</f>
        <v>0</v>
      </c>
      <c r="X310" s="135">
        <f>'Master Plan 2025'!X256</f>
        <v>0</v>
      </c>
      <c r="Y310" s="135">
        <f>'Master Plan 2025'!Y256</f>
        <v>0</v>
      </c>
      <c r="Z310" s="135">
        <f>'Master Plan 2025'!Z256</f>
        <v>0</v>
      </c>
      <c r="AA310" s="135">
        <f>'Master Plan 2025'!AA256</f>
        <v>0</v>
      </c>
      <c r="AB310" s="135">
        <f>'Master Plan 2025'!AB256</f>
        <v>0</v>
      </c>
      <c r="AC310" s="135">
        <f>'Master Plan 2025'!AC256</f>
        <v>0</v>
      </c>
      <c r="AD310" s="135">
        <f>'Master Plan 2025'!AD256</f>
        <v>0</v>
      </c>
      <c r="AE310" s="135">
        <f>'Master Plan 2025'!AE256</f>
        <v>462962.963</v>
      </c>
      <c r="AF310" s="135">
        <f>'Master Plan 2025'!AF256</f>
        <v>462962.963</v>
      </c>
      <c r="AG310" s="135">
        <f>'Master Plan 2025'!AG256</f>
        <v>0</v>
      </c>
      <c r="AH310" s="135">
        <f>'Master Plan 2025'!AH256</f>
        <v>0</v>
      </c>
      <c r="AI310" s="135">
        <f>'Master Plan 2025'!AI256</f>
        <v>0</v>
      </c>
      <c r="AJ310" s="135">
        <f>'Master Plan 2025'!AJ256</f>
        <v>0</v>
      </c>
      <c r="AK310" s="135">
        <f>'Master Plan 2025'!AK256</f>
        <v>0</v>
      </c>
      <c r="AL310" s="135">
        <f>'Master Plan 2025'!AL256</f>
        <v>0</v>
      </c>
      <c r="AM310" s="135">
        <f>'Master Plan 2025'!AM256</f>
        <v>0</v>
      </c>
      <c r="AN310" s="135">
        <f>'Master Plan 2025'!AN256</f>
        <v>0</v>
      </c>
      <c r="AO310" s="135">
        <f>'Master Plan 2025'!AO256</f>
        <v>0</v>
      </c>
      <c r="AP310" s="135">
        <f>'Master Plan 2025'!AP256</f>
        <v>0</v>
      </c>
      <c r="AQ310" s="135">
        <f>'Master Plan 2025'!AQ256</f>
        <v>925.9259259</v>
      </c>
      <c r="AR310" s="135">
        <f>'Master Plan 2025'!AR256</f>
        <v>925.9259259</v>
      </c>
      <c r="AS310" s="135">
        <f>'Master Plan 2025'!AS256</f>
        <v>0</v>
      </c>
      <c r="AT310" s="135">
        <f>'Master Plan 2025'!AT256</f>
        <v>0</v>
      </c>
      <c r="AU310" s="135">
        <f>'Master Plan 2025'!AU256</f>
        <v>0</v>
      </c>
      <c r="AV310" s="135">
        <f>'Master Plan 2025'!AV256</f>
        <v>0</v>
      </c>
      <c r="AW310" s="135">
        <f>'Master Plan 2025'!AW256</f>
        <v>0</v>
      </c>
      <c r="AX310" s="135">
        <f>'Master Plan 2025'!AX256</f>
        <v>0</v>
      </c>
      <c r="AY310" s="135">
        <f>'Master Plan 2025'!AY256</f>
        <v>0</v>
      </c>
    </row>
    <row r="311">
      <c r="B311" s="16" t="str">
        <f>'Master Plan 2025'!B257</f>
        <v/>
      </c>
      <c r="C311" s="18" t="str">
        <f>'Master Plan 2025'!C257</f>
        <v/>
      </c>
      <c r="D311" s="18" t="str">
        <f>'Master Plan 2025'!D257</f>
        <v>Audience Article2</v>
      </c>
      <c r="E311" s="18" t="str">
        <f>'Master Plan 2025'!E257</f>
        <v>Audience</v>
      </c>
      <c r="F311" s="18" t="str">
        <f>'Master Plan 2025'!F257</f>
        <v>ContentLandingPage</v>
      </c>
      <c r="G311" s="18" t="str">
        <f>'Master Plan 2025'!G257</f>
        <v>Nativo_Global_Audience_NativeArticle2_Macro_TarrifsPhase1_ContentLandingPage</v>
      </c>
      <c r="H311" s="18" t="str">
        <f>'Master Plan 2025'!H257</f>
        <v>Nativo_Global_Audience</v>
      </c>
      <c r="I311" s="135">
        <f>'Master Plan 2025'!I257</f>
        <v>0</v>
      </c>
      <c r="J311" s="135">
        <f>'Master Plan 2025'!J257</f>
        <v>0</v>
      </c>
      <c r="K311" s="135">
        <f>'Master Plan 2025'!K257</f>
        <v>0</v>
      </c>
      <c r="L311" s="145">
        <v>0.0</v>
      </c>
      <c r="M311" s="135">
        <f>'Master Plan 2025'!M257</f>
        <v>0</v>
      </c>
      <c r="N311" s="135">
        <f>'Master Plan 2025'!N257</f>
        <v>0.75</v>
      </c>
      <c r="O311" s="135">
        <f>'Master Plan 2025'!O257</f>
        <v>0</v>
      </c>
      <c r="P311" s="135">
        <f>'Master Plan 2025'!P257</f>
        <v>0</v>
      </c>
      <c r="Q311" s="135">
        <f>'Master Plan 2025'!Q257</f>
        <v>0</v>
      </c>
      <c r="R311" s="135">
        <f>'Master Plan 2025'!R257</f>
        <v>0</v>
      </c>
      <c r="S311" s="135">
        <f>'Master Plan 2025'!S257</f>
        <v>0</v>
      </c>
      <c r="T311" s="135">
        <f>'Master Plan 2025'!T257</f>
        <v>0</v>
      </c>
      <c r="U311" s="135">
        <f>'Master Plan 2025'!U257</f>
        <v>0</v>
      </c>
      <c r="V311" s="135">
        <f>'Master Plan 2025'!V257</f>
        <v>0</v>
      </c>
      <c r="W311" s="135">
        <f>'Master Plan 2025'!W257</f>
        <v>0</v>
      </c>
      <c r="X311" s="135">
        <f>'Master Plan 2025'!X257</f>
        <v>0</v>
      </c>
      <c r="Y311" s="135">
        <f>'Master Plan 2025'!Y257</f>
        <v>0</v>
      </c>
      <c r="Z311" s="135">
        <f>'Master Plan 2025'!Z257</f>
        <v>0</v>
      </c>
      <c r="AA311" s="135">
        <f>'Master Plan 2025'!AA257</f>
        <v>0</v>
      </c>
      <c r="AB311" s="135">
        <f>'Master Plan 2025'!AB257</f>
        <v>0</v>
      </c>
      <c r="AC311" s="135">
        <f>'Master Plan 2025'!AC257</f>
        <v>0</v>
      </c>
      <c r="AD311" s="135">
        <f>'Master Plan 2025'!AD257</f>
        <v>0</v>
      </c>
      <c r="AE311" s="135">
        <f>'Master Plan 2025'!AE257</f>
        <v>0</v>
      </c>
      <c r="AF311" s="135">
        <f>'Master Plan 2025'!AF257</f>
        <v>0</v>
      </c>
      <c r="AG311" s="135">
        <f>'Master Plan 2025'!AG257</f>
        <v>0</v>
      </c>
      <c r="AH311" s="135">
        <f>'Master Plan 2025'!AH257</f>
        <v>0</v>
      </c>
      <c r="AI311" s="135">
        <f>'Master Plan 2025'!AI257</f>
        <v>0</v>
      </c>
      <c r="AJ311" s="135">
        <f>'Master Plan 2025'!AJ257</f>
        <v>0</v>
      </c>
      <c r="AK311" s="135">
        <f>'Master Plan 2025'!AK257</f>
        <v>0</v>
      </c>
      <c r="AL311" s="135">
        <f>'Master Plan 2025'!AL257</f>
        <v>0</v>
      </c>
      <c r="AM311" s="135">
        <f>'Master Plan 2025'!AM257</f>
        <v>0</v>
      </c>
      <c r="AN311" s="135">
        <f>'Master Plan 2025'!AN257</f>
        <v>0</v>
      </c>
      <c r="AO311" s="135">
        <f>'Master Plan 2025'!AO257</f>
        <v>0</v>
      </c>
      <c r="AP311" s="135">
        <f>'Master Plan 2025'!AP257</f>
        <v>0</v>
      </c>
      <c r="AQ311" s="135">
        <f>'Master Plan 2025'!AQ257</f>
        <v>0</v>
      </c>
      <c r="AR311" s="135">
        <f>'Master Plan 2025'!AR257</f>
        <v>0</v>
      </c>
      <c r="AS311" s="135">
        <f>'Master Plan 2025'!AS257</f>
        <v>0</v>
      </c>
      <c r="AT311" s="135">
        <f>'Master Plan 2025'!AT257</f>
        <v>0</v>
      </c>
      <c r="AU311" s="135">
        <f>'Master Plan 2025'!AU257</f>
        <v>0</v>
      </c>
      <c r="AV311" s="135">
        <f>'Master Plan 2025'!AV257</f>
        <v>0</v>
      </c>
      <c r="AW311" s="135">
        <f>'Master Plan 2025'!AW257</f>
        <v>0</v>
      </c>
      <c r="AX311" s="135">
        <f>'Master Plan 2025'!AX257</f>
        <v>0</v>
      </c>
      <c r="AY311" s="135">
        <f>'Master Plan 2025'!AY257</f>
        <v>0</v>
      </c>
    </row>
    <row r="312">
      <c r="B312" s="16" t="str">
        <f>'Master Plan 2025'!B258</f>
        <v/>
      </c>
      <c r="C312" s="18" t="str">
        <f>'Master Plan 2025'!C258</f>
        <v/>
      </c>
      <c r="D312" s="18" t="str">
        <f>'Master Plan 2025'!D258</f>
        <v>Audience Article2</v>
      </c>
      <c r="E312" s="18" t="str">
        <f>'Master Plan 2025'!E258</f>
        <v>Audience</v>
      </c>
      <c r="F312" s="18" t="str">
        <f>'Master Plan 2025'!F258</f>
        <v>InFeedUnit</v>
      </c>
      <c r="G312" s="18" t="str">
        <f>'Master Plan 2025'!G258</f>
        <v>Nativo_Global_Audience_NativeArticle2_Macro_TarrifsPhase1_InFeedUnit</v>
      </c>
      <c r="H312" s="18" t="str">
        <f>'Master Plan 2025'!H258</f>
        <v>Nativo_Global_Audience</v>
      </c>
      <c r="I312" s="135">
        <f>'Master Plan 2025'!I258</f>
        <v>0</v>
      </c>
      <c r="J312" s="135">
        <f>'Master Plan 2025'!J258</f>
        <v>0</v>
      </c>
      <c r="K312" s="135">
        <f>'Master Plan 2025'!K258</f>
        <v>0</v>
      </c>
      <c r="L312" s="145">
        <v>0.0</v>
      </c>
      <c r="M312" s="135">
        <f>'Master Plan 2025'!M258</f>
        <v>0</v>
      </c>
      <c r="N312" s="135">
        <f>'Master Plan 2025'!N258</f>
        <v>0.75</v>
      </c>
      <c r="O312" s="135">
        <f>'Master Plan 2025'!O258</f>
        <v>0</v>
      </c>
      <c r="P312" s="135">
        <f>'Master Plan 2025'!P258</f>
        <v>0</v>
      </c>
      <c r="Q312" s="135">
        <f>'Master Plan 2025'!Q258</f>
        <v>0</v>
      </c>
      <c r="R312" s="135">
        <f>'Master Plan 2025'!R258</f>
        <v>0</v>
      </c>
      <c r="S312" s="135">
        <f>'Master Plan 2025'!S258</f>
        <v>0</v>
      </c>
      <c r="T312" s="135">
        <f>'Master Plan 2025'!T258</f>
        <v>0</v>
      </c>
      <c r="U312" s="135">
        <f>'Master Plan 2025'!U258</f>
        <v>0</v>
      </c>
      <c r="V312" s="135">
        <f>'Master Plan 2025'!V258</f>
        <v>0</v>
      </c>
      <c r="W312" s="135">
        <f>'Master Plan 2025'!W258</f>
        <v>0</v>
      </c>
      <c r="X312" s="135">
        <f>'Master Plan 2025'!X258</f>
        <v>0</v>
      </c>
      <c r="Y312" s="135">
        <f>'Master Plan 2025'!Y258</f>
        <v>0</v>
      </c>
      <c r="Z312" s="135">
        <f>'Master Plan 2025'!Z258</f>
        <v>0</v>
      </c>
      <c r="AA312" s="135">
        <f>'Master Plan 2025'!AA258</f>
        <v>0</v>
      </c>
      <c r="AB312" s="135">
        <f>'Master Plan 2025'!AB258</f>
        <v>0</v>
      </c>
      <c r="AC312" s="135">
        <f>'Master Plan 2025'!AC258</f>
        <v>0</v>
      </c>
      <c r="AD312" s="135">
        <f>'Master Plan 2025'!AD258</f>
        <v>0</v>
      </c>
      <c r="AE312" s="135">
        <f>'Master Plan 2025'!AE258</f>
        <v>0</v>
      </c>
      <c r="AF312" s="135">
        <f>'Master Plan 2025'!AF258</f>
        <v>0</v>
      </c>
      <c r="AG312" s="135">
        <f>'Master Plan 2025'!AG258</f>
        <v>0</v>
      </c>
      <c r="AH312" s="135">
        <f>'Master Plan 2025'!AH258</f>
        <v>0</v>
      </c>
      <c r="AI312" s="135">
        <f>'Master Plan 2025'!AI258</f>
        <v>0</v>
      </c>
      <c r="AJ312" s="135">
        <f>'Master Plan 2025'!AJ258</f>
        <v>0</v>
      </c>
      <c r="AK312" s="135">
        <f>'Master Plan 2025'!AK258</f>
        <v>0</v>
      </c>
      <c r="AL312" s="135">
        <f>'Master Plan 2025'!AL258</f>
        <v>0</v>
      </c>
      <c r="AM312" s="135">
        <f>'Master Plan 2025'!AM258</f>
        <v>0</v>
      </c>
      <c r="AN312" s="135">
        <f>'Master Plan 2025'!AN258</f>
        <v>0</v>
      </c>
      <c r="AO312" s="135">
        <f>'Master Plan 2025'!AO258</f>
        <v>0</v>
      </c>
      <c r="AP312" s="135">
        <f>'Master Plan 2025'!AP258</f>
        <v>0</v>
      </c>
      <c r="AQ312" s="135">
        <f>'Master Plan 2025'!AQ258</f>
        <v>0</v>
      </c>
      <c r="AR312" s="135">
        <f>'Master Plan 2025'!AR258</f>
        <v>0</v>
      </c>
      <c r="AS312" s="135">
        <f>'Master Plan 2025'!AS258</f>
        <v>0</v>
      </c>
      <c r="AT312" s="135">
        <f>'Master Plan 2025'!AT258</f>
        <v>0</v>
      </c>
      <c r="AU312" s="135">
        <f>'Master Plan 2025'!AU258</f>
        <v>0</v>
      </c>
      <c r="AV312" s="135">
        <f>'Master Plan 2025'!AV258</f>
        <v>0</v>
      </c>
      <c r="AW312" s="135">
        <f>'Master Plan 2025'!AW258</f>
        <v>0</v>
      </c>
      <c r="AX312" s="135">
        <f>'Master Plan 2025'!AX258</f>
        <v>0</v>
      </c>
      <c r="AY312" s="135">
        <f>'Master Plan 2025'!AY258</f>
        <v>0</v>
      </c>
    </row>
    <row r="313">
      <c r="B313" s="16" t="str">
        <f>'Master Plan 2025'!B259</f>
        <v/>
      </c>
      <c r="C313" s="18" t="str">
        <f>'Master Plan 2025'!C259</f>
        <v>Added0Value</v>
      </c>
      <c r="D313" s="18" t="str">
        <f>'Master Plan 2025'!D259</f>
        <v>Audience Article2</v>
      </c>
      <c r="E313" s="18" t="str">
        <f>'Master Plan 2025'!E259</f>
        <v>Audience</v>
      </c>
      <c r="F313" s="18" t="str">
        <f>'Master Plan 2025'!F259</f>
        <v>728x90</v>
      </c>
      <c r="G313" s="18" t="str">
        <f>'Master Plan 2025'!G259</f>
        <v>Nativo_Global_Audience_AVDisplay2_728x90</v>
      </c>
      <c r="H313" s="18" t="str">
        <f>'Master Plan 2025'!H259</f>
        <v>Nativo_Global_Audience</v>
      </c>
      <c r="I313" s="135">
        <f>'Master Plan 2025'!I259</f>
        <v>0</v>
      </c>
      <c r="J313" s="135">
        <f>'Master Plan 2025'!J259</f>
        <v>0</v>
      </c>
      <c r="K313" s="135">
        <f>'Master Plan 2025'!K259</f>
        <v>0</v>
      </c>
      <c r="L313" s="145">
        <v>0.0</v>
      </c>
      <c r="M313" s="135">
        <f>'Master Plan 2025'!M259</f>
        <v>0</v>
      </c>
      <c r="N313" s="135">
        <f>'Master Plan 2025'!N259</f>
        <v>0.75</v>
      </c>
      <c r="O313" s="135">
        <f>'Master Plan 2025'!O259</f>
        <v>0</v>
      </c>
      <c r="P313" s="135">
        <f>'Master Plan 2025'!P259</f>
        <v>0</v>
      </c>
      <c r="Q313" s="135">
        <f>'Master Plan 2025'!Q259</f>
        <v>0</v>
      </c>
      <c r="R313" s="135">
        <f>'Master Plan 2025'!R259</f>
        <v>0</v>
      </c>
      <c r="S313" s="135">
        <f>'Master Plan 2025'!S259</f>
        <v>0</v>
      </c>
      <c r="T313" s="135">
        <f>'Master Plan 2025'!T259</f>
        <v>0</v>
      </c>
      <c r="U313" s="135">
        <f>'Master Plan 2025'!U259</f>
        <v>0</v>
      </c>
      <c r="V313" s="135">
        <f>'Master Plan 2025'!V259</f>
        <v>0</v>
      </c>
      <c r="W313" s="135">
        <f>'Master Plan 2025'!W259</f>
        <v>0</v>
      </c>
      <c r="X313" s="135">
        <f>'Master Plan 2025'!X259</f>
        <v>0</v>
      </c>
      <c r="Y313" s="135">
        <f>'Master Plan 2025'!Y259</f>
        <v>0</v>
      </c>
      <c r="Z313" s="135">
        <f>'Master Plan 2025'!Z259</f>
        <v>0</v>
      </c>
      <c r="AA313" s="135">
        <f>'Master Plan 2025'!AA259</f>
        <v>0</v>
      </c>
      <c r="AB313" s="135">
        <f>'Master Plan 2025'!AB259</f>
        <v>0</v>
      </c>
      <c r="AC313" s="135">
        <f>'Master Plan 2025'!AC259</f>
        <v>0</v>
      </c>
      <c r="AD313" s="135">
        <f>'Master Plan 2025'!AD259</f>
        <v>0</v>
      </c>
      <c r="AE313" s="135">
        <f>'Master Plan 2025'!AE259</f>
        <v>0</v>
      </c>
      <c r="AF313" s="135">
        <f>'Master Plan 2025'!AF259</f>
        <v>0</v>
      </c>
      <c r="AG313" s="135">
        <f>'Master Plan 2025'!AG259</f>
        <v>0</v>
      </c>
      <c r="AH313" s="135">
        <f>'Master Plan 2025'!AH259</f>
        <v>0</v>
      </c>
      <c r="AI313" s="135">
        <f>'Master Plan 2025'!AI259</f>
        <v>0</v>
      </c>
      <c r="AJ313" s="135">
        <f>'Master Plan 2025'!AJ259</f>
        <v>0</v>
      </c>
      <c r="AK313" s="135">
        <f>'Master Plan 2025'!AK259</f>
        <v>0</v>
      </c>
      <c r="AL313" s="135">
        <f>'Master Plan 2025'!AL259</f>
        <v>0</v>
      </c>
      <c r="AM313" s="135">
        <f>'Master Plan 2025'!AM259</f>
        <v>0</v>
      </c>
      <c r="AN313" s="135">
        <f>'Master Plan 2025'!AN259</f>
        <v>0</v>
      </c>
      <c r="AO313" s="135">
        <f>'Master Plan 2025'!AO259</f>
        <v>0</v>
      </c>
      <c r="AP313" s="135">
        <f>'Master Plan 2025'!AP259</f>
        <v>0</v>
      </c>
      <c r="AQ313" s="135">
        <f>'Master Plan 2025'!AQ259</f>
        <v>0</v>
      </c>
      <c r="AR313" s="135">
        <f>'Master Plan 2025'!AR259</f>
        <v>0</v>
      </c>
      <c r="AS313" s="135">
        <f>'Master Plan 2025'!AS259</f>
        <v>0</v>
      </c>
      <c r="AT313" s="135">
        <f>'Master Plan 2025'!AT259</f>
        <v>0</v>
      </c>
      <c r="AU313" s="135">
        <f>'Master Plan 2025'!AU259</f>
        <v>0</v>
      </c>
      <c r="AV313" s="135">
        <f>'Master Plan 2025'!AV259</f>
        <v>0</v>
      </c>
      <c r="AW313" s="135">
        <f>'Master Plan 2025'!AW259</f>
        <v>0</v>
      </c>
      <c r="AX313" s="135">
        <f>'Master Plan 2025'!AX259</f>
        <v>0</v>
      </c>
      <c r="AY313" s="135">
        <f>'Master Plan 2025'!AY259</f>
        <v>0</v>
      </c>
    </row>
    <row r="314">
      <c r="B314" s="16" t="str">
        <f>'Master Plan 2025'!B260</f>
        <v/>
      </c>
      <c r="C314" s="18" t="str">
        <f>'Master Plan 2025'!C260</f>
        <v>Added0Value</v>
      </c>
      <c r="D314" s="18" t="str">
        <f>'Master Plan 2025'!D260</f>
        <v>Audience Article2</v>
      </c>
      <c r="E314" s="18" t="str">
        <f>'Master Plan 2025'!E260</f>
        <v>Audience</v>
      </c>
      <c r="F314" s="18" t="str">
        <f>'Master Plan 2025'!F260</f>
        <v>300x250</v>
      </c>
      <c r="G314" s="18" t="str">
        <f>'Master Plan 2025'!G260</f>
        <v>Nativo_Global_Audience_AVDisplay2_300x250</v>
      </c>
      <c r="H314" s="18" t="str">
        <f>'Master Plan 2025'!H260</f>
        <v>Nativo_Global_Audience</v>
      </c>
      <c r="I314" s="135">
        <f>'Master Plan 2025'!I260</f>
        <v>0</v>
      </c>
      <c r="J314" s="135">
        <f>'Master Plan 2025'!J260</f>
        <v>0</v>
      </c>
      <c r="K314" s="135">
        <f>'Master Plan 2025'!K260</f>
        <v>0</v>
      </c>
      <c r="L314" s="145">
        <v>0.0</v>
      </c>
      <c r="M314" s="135">
        <f>'Master Plan 2025'!M260</f>
        <v>0</v>
      </c>
      <c r="N314" s="135">
        <f>'Master Plan 2025'!N260</f>
        <v>0.75</v>
      </c>
      <c r="O314" s="135">
        <f>'Master Plan 2025'!O260</f>
        <v>0</v>
      </c>
      <c r="P314" s="135">
        <f>'Master Plan 2025'!P260</f>
        <v>0</v>
      </c>
      <c r="Q314" s="135">
        <f>'Master Plan 2025'!Q260</f>
        <v>0</v>
      </c>
      <c r="R314" s="135">
        <f>'Master Plan 2025'!R260</f>
        <v>0</v>
      </c>
      <c r="S314" s="135">
        <f>'Master Plan 2025'!S260</f>
        <v>0</v>
      </c>
      <c r="T314" s="135">
        <f>'Master Plan 2025'!T260</f>
        <v>0</v>
      </c>
      <c r="U314" s="135">
        <f>'Master Plan 2025'!U260</f>
        <v>0</v>
      </c>
      <c r="V314" s="135">
        <f>'Master Plan 2025'!V260</f>
        <v>0</v>
      </c>
      <c r="W314" s="135">
        <f>'Master Plan 2025'!W260</f>
        <v>0</v>
      </c>
      <c r="X314" s="135">
        <f>'Master Plan 2025'!X260</f>
        <v>0</v>
      </c>
      <c r="Y314" s="135">
        <f>'Master Plan 2025'!Y260</f>
        <v>0</v>
      </c>
      <c r="Z314" s="135">
        <f>'Master Plan 2025'!Z260</f>
        <v>0</v>
      </c>
      <c r="AA314" s="135">
        <f>'Master Plan 2025'!AA260</f>
        <v>0</v>
      </c>
      <c r="AB314" s="135">
        <f>'Master Plan 2025'!AB260</f>
        <v>0</v>
      </c>
      <c r="AC314" s="135">
        <f>'Master Plan 2025'!AC260</f>
        <v>0</v>
      </c>
      <c r="AD314" s="135">
        <f>'Master Plan 2025'!AD260</f>
        <v>0</v>
      </c>
      <c r="AE314" s="135">
        <f>'Master Plan 2025'!AE260</f>
        <v>0</v>
      </c>
      <c r="AF314" s="135">
        <f>'Master Plan 2025'!AF260</f>
        <v>0</v>
      </c>
      <c r="AG314" s="135">
        <f>'Master Plan 2025'!AG260</f>
        <v>0</v>
      </c>
      <c r="AH314" s="135">
        <f>'Master Plan 2025'!AH260</f>
        <v>0</v>
      </c>
      <c r="AI314" s="135">
        <f>'Master Plan 2025'!AI260</f>
        <v>0</v>
      </c>
      <c r="AJ314" s="135">
        <f>'Master Plan 2025'!AJ260</f>
        <v>0</v>
      </c>
      <c r="AK314" s="135">
        <f>'Master Plan 2025'!AK260</f>
        <v>0</v>
      </c>
      <c r="AL314" s="135">
        <f>'Master Plan 2025'!AL260</f>
        <v>0</v>
      </c>
      <c r="AM314" s="135">
        <f>'Master Plan 2025'!AM260</f>
        <v>0</v>
      </c>
      <c r="AN314" s="135">
        <f>'Master Plan 2025'!AN260</f>
        <v>0</v>
      </c>
      <c r="AO314" s="135">
        <f>'Master Plan 2025'!AO260</f>
        <v>0</v>
      </c>
      <c r="AP314" s="135">
        <f>'Master Plan 2025'!AP260</f>
        <v>0</v>
      </c>
      <c r="AQ314" s="135">
        <f>'Master Plan 2025'!AQ260</f>
        <v>0</v>
      </c>
      <c r="AR314" s="135">
        <f>'Master Plan 2025'!AR260</f>
        <v>0</v>
      </c>
      <c r="AS314" s="135">
        <f>'Master Plan 2025'!AS260</f>
        <v>0</v>
      </c>
      <c r="AT314" s="135">
        <f>'Master Plan 2025'!AT260</f>
        <v>0</v>
      </c>
      <c r="AU314" s="135">
        <f>'Master Plan 2025'!AU260</f>
        <v>0</v>
      </c>
      <c r="AV314" s="135">
        <f>'Master Plan 2025'!AV260</f>
        <v>0</v>
      </c>
      <c r="AW314" s="135">
        <f>'Master Plan 2025'!AW260</f>
        <v>0</v>
      </c>
      <c r="AX314" s="135">
        <f>'Master Plan 2025'!AX260</f>
        <v>0</v>
      </c>
      <c r="AY314" s="135">
        <f>'Master Plan 2025'!AY260</f>
        <v>0</v>
      </c>
    </row>
    <row r="315">
      <c r="B315" s="16" t="str">
        <f>'Master Plan 2025'!B261</f>
        <v/>
      </c>
      <c r="C315" s="18" t="str">
        <f>'Master Plan 2025'!C261</f>
        <v>Added0Value</v>
      </c>
      <c r="D315" s="18" t="str">
        <f>'Master Plan 2025'!D261</f>
        <v>Audience Article2</v>
      </c>
      <c r="E315" s="18" t="str">
        <f>'Master Plan 2025'!E261</f>
        <v>Audience</v>
      </c>
      <c r="F315" s="18" t="str">
        <f>'Master Plan 2025'!F261</f>
        <v>300x600</v>
      </c>
      <c r="G315" s="18" t="str">
        <f>'Master Plan 2025'!G261</f>
        <v>Nativo_Global_Audience_AVDisplay2_300x600</v>
      </c>
      <c r="H315" s="18" t="str">
        <f>'Master Plan 2025'!H261</f>
        <v>Nativo_Global_Audience</v>
      </c>
      <c r="I315" s="135">
        <f>'Master Plan 2025'!I261</f>
        <v>0</v>
      </c>
      <c r="J315" s="135">
        <f>'Master Plan 2025'!J261</f>
        <v>0</v>
      </c>
      <c r="K315" s="135">
        <f>'Master Plan 2025'!K261</f>
        <v>0</v>
      </c>
      <c r="L315" s="145">
        <v>0.0</v>
      </c>
      <c r="M315" s="135">
        <f>'Master Plan 2025'!M261</f>
        <v>0</v>
      </c>
      <c r="N315" s="135">
        <f>'Master Plan 2025'!N261</f>
        <v>0.75</v>
      </c>
      <c r="O315" s="135">
        <f>'Master Plan 2025'!O261</f>
        <v>0</v>
      </c>
      <c r="P315" s="135">
        <f>'Master Plan 2025'!P261</f>
        <v>0</v>
      </c>
      <c r="Q315" s="135">
        <f>'Master Plan 2025'!Q261</f>
        <v>0</v>
      </c>
      <c r="R315" s="135">
        <f>'Master Plan 2025'!R261</f>
        <v>0</v>
      </c>
      <c r="S315" s="135">
        <f>'Master Plan 2025'!S261</f>
        <v>0</v>
      </c>
      <c r="T315" s="135">
        <f>'Master Plan 2025'!T261</f>
        <v>0</v>
      </c>
      <c r="U315" s="135">
        <f>'Master Plan 2025'!U261</f>
        <v>0</v>
      </c>
      <c r="V315" s="135">
        <f>'Master Plan 2025'!V261</f>
        <v>0</v>
      </c>
      <c r="W315" s="135">
        <f>'Master Plan 2025'!W261</f>
        <v>0</v>
      </c>
      <c r="X315" s="135">
        <f>'Master Plan 2025'!X261</f>
        <v>0</v>
      </c>
      <c r="Y315" s="135">
        <f>'Master Plan 2025'!Y261</f>
        <v>0</v>
      </c>
      <c r="Z315" s="135">
        <f>'Master Plan 2025'!Z261</f>
        <v>0</v>
      </c>
      <c r="AA315" s="135">
        <f>'Master Plan 2025'!AA261</f>
        <v>0</v>
      </c>
      <c r="AB315" s="135">
        <f>'Master Plan 2025'!AB261</f>
        <v>0</v>
      </c>
      <c r="AC315" s="135">
        <f>'Master Plan 2025'!AC261</f>
        <v>0</v>
      </c>
      <c r="AD315" s="135">
        <f>'Master Plan 2025'!AD261</f>
        <v>0</v>
      </c>
      <c r="AE315" s="135">
        <f>'Master Plan 2025'!AE261</f>
        <v>0</v>
      </c>
      <c r="AF315" s="135">
        <f>'Master Plan 2025'!AF261</f>
        <v>0</v>
      </c>
      <c r="AG315" s="135">
        <f>'Master Plan 2025'!AG261</f>
        <v>0</v>
      </c>
      <c r="AH315" s="135">
        <f>'Master Plan 2025'!AH261</f>
        <v>0</v>
      </c>
      <c r="AI315" s="135">
        <f>'Master Plan 2025'!AI261</f>
        <v>0</v>
      </c>
      <c r="AJ315" s="135">
        <f>'Master Plan 2025'!AJ261</f>
        <v>0</v>
      </c>
      <c r="AK315" s="135">
        <f>'Master Plan 2025'!AK261</f>
        <v>0</v>
      </c>
      <c r="AL315" s="135">
        <f>'Master Plan 2025'!AL261</f>
        <v>0</v>
      </c>
      <c r="AM315" s="135">
        <f>'Master Plan 2025'!AM261</f>
        <v>0</v>
      </c>
      <c r="AN315" s="135">
        <f>'Master Plan 2025'!AN261</f>
        <v>0</v>
      </c>
      <c r="AO315" s="135">
        <f>'Master Plan 2025'!AO261</f>
        <v>0</v>
      </c>
      <c r="AP315" s="135">
        <f>'Master Plan 2025'!AP261</f>
        <v>0</v>
      </c>
      <c r="AQ315" s="135">
        <f>'Master Plan 2025'!AQ261</f>
        <v>0</v>
      </c>
      <c r="AR315" s="135">
        <f>'Master Plan 2025'!AR261</f>
        <v>0</v>
      </c>
      <c r="AS315" s="135">
        <f>'Master Plan 2025'!AS261</f>
        <v>0</v>
      </c>
      <c r="AT315" s="135">
        <f>'Master Plan 2025'!AT261</f>
        <v>0</v>
      </c>
      <c r="AU315" s="135">
        <f>'Master Plan 2025'!AU261</f>
        <v>0</v>
      </c>
      <c r="AV315" s="135">
        <f>'Master Plan 2025'!AV261</f>
        <v>0</v>
      </c>
      <c r="AW315" s="135">
        <f>'Master Plan 2025'!AW261</f>
        <v>0</v>
      </c>
      <c r="AX315" s="135">
        <f>'Master Plan 2025'!AX261</f>
        <v>0</v>
      </c>
      <c r="AY315" s="135">
        <f>'Master Plan 2025'!AY261</f>
        <v>0</v>
      </c>
    </row>
    <row r="316">
      <c r="B316" s="16" t="str">
        <f>'Master Plan 2025'!B262</f>
        <v/>
      </c>
      <c r="C316" s="18" t="str">
        <f>'Master Plan 2025'!C262</f>
        <v>Global</v>
      </c>
      <c r="D316" s="18" t="str">
        <f>'Master Plan 2025'!D262</f>
        <v>Audience Article3</v>
      </c>
      <c r="E316" s="18" t="str">
        <f>'Master Plan 2025'!E262</f>
        <v>Audience</v>
      </c>
      <c r="F316" s="18" t="str">
        <f>'Master Plan 2025'!F262</f>
        <v>InsightsCTA</v>
      </c>
      <c r="G316" s="18" t="str">
        <f>'Master Plan 2025'!G262</f>
        <v>Nativo_Global_Audience_NativeArticle3_Energy_AgendaPhase1_InsightsCTA</v>
      </c>
      <c r="H316" s="18" t="str">
        <f>'Master Plan 2025'!H262</f>
        <v>Nativo_Global_Audience</v>
      </c>
      <c r="I316" s="135">
        <f>'Master Plan 2025'!I262</f>
        <v>16666.66667</v>
      </c>
      <c r="J316" s="135">
        <f>'Master Plan 2025'!J262</f>
        <v>925925.9259</v>
      </c>
      <c r="K316" s="135">
        <f>'Master Plan 2025'!K262</f>
        <v>18</v>
      </c>
      <c r="L316" s="145">
        <v>0.0</v>
      </c>
      <c r="M316" s="135">
        <f>'Master Plan 2025'!M262</f>
        <v>0.002</v>
      </c>
      <c r="N316" s="135">
        <f>'Master Plan 2025'!N262</f>
        <v>0.75</v>
      </c>
      <c r="O316" s="135" t="str">
        <f>'Master Plan 2025'!O262</f>
        <v/>
      </c>
      <c r="P316" s="135">
        <f>'Master Plan 2025'!P262</f>
        <v>0</v>
      </c>
      <c r="Q316" s="135">
        <f>'Master Plan 2025'!Q262</f>
        <v>0</v>
      </c>
      <c r="R316" s="135">
        <f>'Master Plan 2025'!R262</f>
        <v>0</v>
      </c>
      <c r="S316" s="135">
        <f>'Master Plan 2025'!S262</f>
        <v>8333.333333</v>
      </c>
      <c r="T316" s="135">
        <f>'Master Plan 2025'!T262</f>
        <v>8333.333333</v>
      </c>
      <c r="U316" s="135">
        <f>'Master Plan 2025'!U262</f>
        <v>0</v>
      </c>
      <c r="V316" s="135">
        <f>'Master Plan 2025'!V262</f>
        <v>0</v>
      </c>
      <c r="W316" s="135">
        <f>'Master Plan 2025'!W262</f>
        <v>0</v>
      </c>
      <c r="X316" s="135">
        <f>'Master Plan 2025'!X262</f>
        <v>0</v>
      </c>
      <c r="Y316" s="135">
        <f>'Master Plan 2025'!Y262</f>
        <v>0</v>
      </c>
      <c r="Z316" s="135">
        <f>'Master Plan 2025'!Z262</f>
        <v>0</v>
      </c>
      <c r="AA316" s="135">
        <f>'Master Plan 2025'!AA262</f>
        <v>0</v>
      </c>
      <c r="AB316" s="135">
        <f>'Master Plan 2025'!AB262</f>
        <v>0</v>
      </c>
      <c r="AC316" s="135">
        <f>'Master Plan 2025'!AC262</f>
        <v>0</v>
      </c>
      <c r="AD316" s="135">
        <f>'Master Plan 2025'!AD262</f>
        <v>0</v>
      </c>
      <c r="AE316" s="135">
        <f>'Master Plan 2025'!AE262</f>
        <v>462962.963</v>
      </c>
      <c r="AF316" s="135">
        <f>'Master Plan 2025'!AF262</f>
        <v>462962.963</v>
      </c>
      <c r="AG316" s="135">
        <f>'Master Plan 2025'!AG262</f>
        <v>0</v>
      </c>
      <c r="AH316" s="135">
        <f>'Master Plan 2025'!AH262</f>
        <v>0</v>
      </c>
      <c r="AI316" s="135">
        <f>'Master Plan 2025'!AI262</f>
        <v>0</v>
      </c>
      <c r="AJ316" s="135">
        <f>'Master Plan 2025'!AJ262</f>
        <v>0</v>
      </c>
      <c r="AK316" s="135">
        <f>'Master Plan 2025'!AK262</f>
        <v>0</v>
      </c>
      <c r="AL316" s="135">
        <f>'Master Plan 2025'!AL262</f>
        <v>0</v>
      </c>
      <c r="AM316" s="135">
        <f>'Master Plan 2025'!AM262</f>
        <v>0</v>
      </c>
      <c r="AN316" s="135">
        <f>'Master Plan 2025'!AN262</f>
        <v>0</v>
      </c>
      <c r="AO316" s="135">
        <f>'Master Plan 2025'!AO262</f>
        <v>0</v>
      </c>
      <c r="AP316" s="135">
        <f>'Master Plan 2025'!AP262</f>
        <v>0</v>
      </c>
      <c r="AQ316" s="135">
        <f>'Master Plan 2025'!AQ262</f>
        <v>925.9259259</v>
      </c>
      <c r="AR316" s="135">
        <f>'Master Plan 2025'!AR262</f>
        <v>925.9259259</v>
      </c>
      <c r="AS316" s="135">
        <f>'Master Plan 2025'!AS262</f>
        <v>0</v>
      </c>
      <c r="AT316" s="135">
        <f>'Master Plan 2025'!AT262</f>
        <v>0</v>
      </c>
      <c r="AU316" s="135">
        <f>'Master Plan 2025'!AU262</f>
        <v>0</v>
      </c>
      <c r="AV316" s="135">
        <f>'Master Plan 2025'!AV262</f>
        <v>0</v>
      </c>
      <c r="AW316" s="135">
        <f>'Master Plan 2025'!AW262</f>
        <v>0</v>
      </c>
      <c r="AX316" s="135">
        <f>'Master Plan 2025'!AX262</f>
        <v>0</v>
      </c>
      <c r="AY316" s="135">
        <f>'Master Plan 2025'!AY262</f>
        <v>0</v>
      </c>
    </row>
    <row r="317">
      <c r="B317" s="16" t="str">
        <f>'Master Plan 2025'!B263</f>
        <v/>
      </c>
      <c r="C317" s="18" t="str">
        <f>'Master Plan 2025'!C263</f>
        <v/>
      </c>
      <c r="D317" s="18" t="str">
        <f>'Master Plan 2025'!D263</f>
        <v>Audience Article3</v>
      </c>
      <c r="E317" s="18" t="str">
        <f>'Master Plan 2025'!E263</f>
        <v>Audience</v>
      </c>
      <c r="F317" s="18" t="str">
        <f>'Master Plan 2025'!F263</f>
        <v>ContentLandingPage</v>
      </c>
      <c r="G317" s="18" t="str">
        <f>'Master Plan 2025'!G263</f>
        <v>Nativo_Global_Audience_NativeArticle3_Energy_AgendaPhase1_ContentLandingPage</v>
      </c>
      <c r="H317" s="18" t="str">
        <f>'Master Plan 2025'!H263</f>
        <v>Nativo_Global_Audience</v>
      </c>
      <c r="I317" s="135">
        <f>'Master Plan 2025'!I263</f>
        <v>0</v>
      </c>
      <c r="J317" s="135">
        <f>'Master Plan 2025'!J263</f>
        <v>0</v>
      </c>
      <c r="K317" s="135">
        <f>'Master Plan 2025'!K263</f>
        <v>0</v>
      </c>
      <c r="L317" s="145">
        <v>0.0</v>
      </c>
      <c r="M317" s="135">
        <f>'Master Plan 2025'!M263</f>
        <v>0</v>
      </c>
      <c r="N317" s="135">
        <f>'Master Plan 2025'!N263</f>
        <v>0.75</v>
      </c>
      <c r="O317" s="135">
        <f>'Master Plan 2025'!O263</f>
        <v>0</v>
      </c>
      <c r="P317" s="135">
        <f>'Master Plan 2025'!P263</f>
        <v>0</v>
      </c>
      <c r="Q317" s="135">
        <f>'Master Plan 2025'!Q263</f>
        <v>0</v>
      </c>
      <c r="R317" s="135">
        <f>'Master Plan 2025'!R263</f>
        <v>0</v>
      </c>
      <c r="S317" s="135">
        <f>'Master Plan 2025'!S263</f>
        <v>0</v>
      </c>
      <c r="T317" s="135">
        <f>'Master Plan 2025'!T263</f>
        <v>0</v>
      </c>
      <c r="U317" s="135">
        <f>'Master Plan 2025'!U263</f>
        <v>0</v>
      </c>
      <c r="V317" s="135">
        <f>'Master Plan 2025'!V263</f>
        <v>0</v>
      </c>
      <c r="W317" s="135">
        <f>'Master Plan 2025'!W263</f>
        <v>0</v>
      </c>
      <c r="X317" s="135">
        <f>'Master Plan 2025'!X263</f>
        <v>0</v>
      </c>
      <c r="Y317" s="135">
        <f>'Master Plan 2025'!Y263</f>
        <v>0</v>
      </c>
      <c r="Z317" s="135">
        <f>'Master Plan 2025'!Z263</f>
        <v>0</v>
      </c>
      <c r="AA317" s="135">
        <f>'Master Plan 2025'!AA263</f>
        <v>0</v>
      </c>
      <c r="AB317" s="135">
        <f>'Master Plan 2025'!AB263</f>
        <v>0</v>
      </c>
      <c r="AC317" s="135">
        <f>'Master Plan 2025'!AC263</f>
        <v>0</v>
      </c>
      <c r="AD317" s="135">
        <f>'Master Plan 2025'!AD263</f>
        <v>0</v>
      </c>
      <c r="AE317" s="135">
        <f>'Master Plan 2025'!AE263</f>
        <v>0</v>
      </c>
      <c r="AF317" s="135">
        <f>'Master Plan 2025'!AF263</f>
        <v>0</v>
      </c>
      <c r="AG317" s="135">
        <f>'Master Plan 2025'!AG263</f>
        <v>0</v>
      </c>
      <c r="AH317" s="135">
        <f>'Master Plan 2025'!AH263</f>
        <v>0</v>
      </c>
      <c r="AI317" s="135">
        <f>'Master Plan 2025'!AI263</f>
        <v>0</v>
      </c>
      <c r="AJ317" s="135">
        <f>'Master Plan 2025'!AJ263</f>
        <v>0</v>
      </c>
      <c r="AK317" s="135">
        <f>'Master Plan 2025'!AK263</f>
        <v>0</v>
      </c>
      <c r="AL317" s="135">
        <f>'Master Plan 2025'!AL263</f>
        <v>0</v>
      </c>
      <c r="AM317" s="135">
        <f>'Master Plan 2025'!AM263</f>
        <v>0</v>
      </c>
      <c r="AN317" s="135">
        <f>'Master Plan 2025'!AN263</f>
        <v>0</v>
      </c>
      <c r="AO317" s="135">
        <f>'Master Plan 2025'!AO263</f>
        <v>0</v>
      </c>
      <c r="AP317" s="135">
        <f>'Master Plan 2025'!AP263</f>
        <v>0</v>
      </c>
      <c r="AQ317" s="135">
        <f>'Master Plan 2025'!AQ263</f>
        <v>0</v>
      </c>
      <c r="AR317" s="135">
        <f>'Master Plan 2025'!AR263</f>
        <v>0</v>
      </c>
      <c r="AS317" s="135">
        <f>'Master Plan 2025'!AS263</f>
        <v>0</v>
      </c>
      <c r="AT317" s="135">
        <f>'Master Plan 2025'!AT263</f>
        <v>0</v>
      </c>
      <c r="AU317" s="135">
        <f>'Master Plan 2025'!AU263</f>
        <v>0</v>
      </c>
      <c r="AV317" s="135">
        <f>'Master Plan 2025'!AV263</f>
        <v>0</v>
      </c>
      <c r="AW317" s="135">
        <f>'Master Plan 2025'!AW263</f>
        <v>0</v>
      </c>
      <c r="AX317" s="135">
        <f>'Master Plan 2025'!AX263</f>
        <v>0</v>
      </c>
      <c r="AY317" s="135">
        <f>'Master Plan 2025'!AY263</f>
        <v>0</v>
      </c>
    </row>
    <row r="318">
      <c r="B318" s="16" t="str">
        <f>'Master Plan 2025'!B264</f>
        <v/>
      </c>
      <c r="C318" s="18" t="str">
        <f>'Master Plan 2025'!C264</f>
        <v/>
      </c>
      <c r="D318" s="18" t="str">
        <f>'Master Plan 2025'!D264</f>
        <v>Audience Article3</v>
      </c>
      <c r="E318" s="18" t="str">
        <f>'Master Plan 2025'!E264</f>
        <v>Audience</v>
      </c>
      <c r="F318" s="18" t="str">
        <f>'Master Plan 2025'!F264</f>
        <v>InFeedUnit</v>
      </c>
      <c r="G318" s="18" t="str">
        <f>'Master Plan 2025'!G264</f>
        <v>Nativo_Global_Audience_NativeArticle3_Energy_AgendaPhase1_InFeedUnit</v>
      </c>
      <c r="H318" s="18" t="str">
        <f>'Master Plan 2025'!H264</f>
        <v>Nativo_Global_Audience</v>
      </c>
      <c r="I318" s="135">
        <f>'Master Plan 2025'!I264</f>
        <v>0</v>
      </c>
      <c r="J318" s="135">
        <f>'Master Plan 2025'!J264</f>
        <v>0</v>
      </c>
      <c r="K318" s="135">
        <f>'Master Plan 2025'!K264</f>
        <v>0</v>
      </c>
      <c r="L318" s="145">
        <v>0.0</v>
      </c>
      <c r="M318" s="135">
        <f>'Master Plan 2025'!M264</f>
        <v>0</v>
      </c>
      <c r="N318" s="135">
        <f>'Master Plan 2025'!N264</f>
        <v>0.75</v>
      </c>
      <c r="O318" s="135">
        <f>'Master Plan 2025'!O264</f>
        <v>0</v>
      </c>
      <c r="P318" s="135">
        <f>'Master Plan 2025'!P264</f>
        <v>0</v>
      </c>
      <c r="Q318" s="135">
        <f>'Master Plan 2025'!Q264</f>
        <v>0</v>
      </c>
      <c r="R318" s="135">
        <f>'Master Plan 2025'!R264</f>
        <v>0</v>
      </c>
      <c r="S318" s="135">
        <f>'Master Plan 2025'!S264</f>
        <v>0</v>
      </c>
      <c r="T318" s="135">
        <f>'Master Plan 2025'!T264</f>
        <v>0</v>
      </c>
      <c r="U318" s="135">
        <f>'Master Plan 2025'!U264</f>
        <v>0</v>
      </c>
      <c r="V318" s="135">
        <f>'Master Plan 2025'!V264</f>
        <v>0</v>
      </c>
      <c r="W318" s="135">
        <f>'Master Plan 2025'!W264</f>
        <v>0</v>
      </c>
      <c r="X318" s="135">
        <f>'Master Plan 2025'!X264</f>
        <v>0</v>
      </c>
      <c r="Y318" s="135">
        <f>'Master Plan 2025'!Y264</f>
        <v>0</v>
      </c>
      <c r="Z318" s="135">
        <f>'Master Plan 2025'!Z264</f>
        <v>0</v>
      </c>
      <c r="AA318" s="135">
        <f>'Master Plan 2025'!AA264</f>
        <v>0</v>
      </c>
      <c r="AB318" s="135">
        <f>'Master Plan 2025'!AB264</f>
        <v>0</v>
      </c>
      <c r="AC318" s="135">
        <f>'Master Plan 2025'!AC264</f>
        <v>0</v>
      </c>
      <c r="AD318" s="135">
        <f>'Master Plan 2025'!AD264</f>
        <v>0</v>
      </c>
      <c r="AE318" s="135">
        <f>'Master Plan 2025'!AE264</f>
        <v>0</v>
      </c>
      <c r="AF318" s="135">
        <f>'Master Plan 2025'!AF264</f>
        <v>0</v>
      </c>
      <c r="AG318" s="135">
        <f>'Master Plan 2025'!AG264</f>
        <v>0</v>
      </c>
      <c r="AH318" s="135">
        <f>'Master Plan 2025'!AH264</f>
        <v>0</v>
      </c>
      <c r="AI318" s="135">
        <f>'Master Plan 2025'!AI264</f>
        <v>0</v>
      </c>
      <c r="AJ318" s="135">
        <f>'Master Plan 2025'!AJ264</f>
        <v>0</v>
      </c>
      <c r="AK318" s="135">
        <f>'Master Plan 2025'!AK264</f>
        <v>0</v>
      </c>
      <c r="AL318" s="135">
        <f>'Master Plan 2025'!AL264</f>
        <v>0</v>
      </c>
      <c r="AM318" s="135">
        <f>'Master Plan 2025'!AM264</f>
        <v>0</v>
      </c>
      <c r="AN318" s="135">
        <f>'Master Plan 2025'!AN264</f>
        <v>0</v>
      </c>
      <c r="AO318" s="135">
        <f>'Master Plan 2025'!AO264</f>
        <v>0</v>
      </c>
      <c r="AP318" s="135">
        <f>'Master Plan 2025'!AP264</f>
        <v>0</v>
      </c>
      <c r="AQ318" s="135">
        <f>'Master Plan 2025'!AQ264</f>
        <v>0</v>
      </c>
      <c r="AR318" s="135">
        <f>'Master Plan 2025'!AR264</f>
        <v>0</v>
      </c>
      <c r="AS318" s="135">
        <f>'Master Plan 2025'!AS264</f>
        <v>0</v>
      </c>
      <c r="AT318" s="135">
        <f>'Master Plan 2025'!AT264</f>
        <v>0</v>
      </c>
      <c r="AU318" s="135">
        <f>'Master Plan 2025'!AU264</f>
        <v>0</v>
      </c>
      <c r="AV318" s="135">
        <f>'Master Plan 2025'!AV264</f>
        <v>0</v>
      </c>
      <c r="AW318" s="135">
        <f>'Master Plan 2025'!AW264</f>
        <v>0</v>
      </c>
      <c r="AX318" s="135">
        <f>'Master Plan 2025'!AX264</f>
        <v>0</v>
      </c>
      <c r="AY318" s="135">
        <f>'Master Plan 2025'!AY264</f>
        <v>0</v>
      </c>
    </row>
    <row r="319">
      <c r="B319" s="16" t="str">
        <f>'Master Plan 2025'!B265</f>
        <v/>
      </c>
      <c r="C319" s="18" t="str">
        <f>'Master Plan 2025'!C265</f>
        <v>Added0Value</v>
      </c>
      <c r="D319" s="18" t="str">
        <f>'Master Plan 2025'!D265</f>
        <v>Audience Article3</v>
      </c>
      <c r="E319" s="18" t="str">
        <f>'Master Plan 2025'!E265</f>
        <v>Audience</v>
      </c>
      <c r="F319" s="18" t="str">
        <f>'Master Plan 2025'!F265</f>
        <v>728x90</v>
      </c>
      <c r="G319" s="18" t="str">
        <f>'Master Plan 2025'!G265</f>
        <v>Nativo_Global_Audience_AVDisplay3_728x90</v>
      </c>
      <c r="H319" s="18" t="str">
        <f>'Master Plan 2025'!H265</f>
        <v>Nativo_Global_Audience</v>
      </c>
      <c r="I319" s="135">
        <f>'Master Plan 2025'!I265</f>
        <v>0</v>
      </c>
      <c r="J319" s="135">
        <f>'Master Plan 2025'!J265</f>
        <v>0</v>
      </c>
      <c r="K319" s="135">
        <f>'Master Plan 2025'!K265</f>
        <v>0</v>
      </c>
      <c r="L319" s="145">
        <v>0.0</v>
      </c>
      <c r="M319" s="135">
        <f>'Master Plan 2025'!M265</f>
        <v>0</v>
      </c>
      <c r="N319" s="135">
        <f>'Master Plan 2025'!N265</f>
        <v>0.75</v>
      </c>
      <c r="O319" s="135">
        <f>'Master Plan 2025'!O265</f>
        <v>0</v>
      </c>
      <c r="P319" s="135">
        <f>'Master Plan 2025'!P265</f>
        <v>0</v>
      </c>
      <c r="Q319" s="135">
        <f>'Master Plan 2025'!Q265</f>
        <v>0</v>
      </c>
      <c r="R319" s="135">
        <f>'Master Plan 2025'!R265</f>
        <v>0</v>
      </c>
      <c r="S319" s="135">
        <f>'Master Plan 2025'!S265</f>
        <v>0</v>
      </c>
      <c r="T319" s="135">
        <f>'Master Plan 2025'!T265</f>
        <v>0</v>
      </c>
      <c r="U319" s="135">
        <f>'Master Plan 2025'!U265</f>
        <v>0</v>
      </c>
      <c r="V319" s="135">
        <f>'Master Plan 2025'!V265</f>
        <v>0</v>
      </c>
      <c r="W319" s="135">
        <f>'Master Plan 2025'!W265</f>
        <v>0</v>
      </c>
      <c r="X319" s="135">
        <f>'Master Plan 2025'!X265</f>
        <v>0</v>
      </c>
      <c r="Y319" s="135">
        <f>'Master Plan 2025'!Y265</f>
        <v>0</v>
      </c>
      <c r="Z319" s="135">
        <f>'Master Plan 2025'!Z265</f>
        <v>0</v>
      </c>
      <c r="AA319" s="135">
        <f>'Master Plan 2025'!AA265</f>
        <v>0</v>
      </c>
      <c r="AB319" s="135">
        <f>'Master Plan 2025'!AB265</f>
        <v>0</v>
      </c>
      <c r="AC319" s="135">
        <f>'Master Plan 2025'!AC265</f>
        <v>0</v>
      </c>
      <c r="AD319" s="135">
        <f>'Master Plan 2025'!AD265</f>
        <v>0</v>
      </c>
      <c r="AE319" s="135">
        <f>'Master Plan 2025'!AE265</f>
        <v>0</v>
      </c>
      <c r="AF319" s="135">
        <f>'Master Plan 2025'!AF265</f>
        <v>0</v>
      </c>
      <c r="AG319" s="135">
        <f>'Master Plan 2025'!AG265</f>
        <v>0</v>
      </c>
      <c r="AH319" s="135">
        <f>'Master Plan 2025'!AH265</f>
        <v>0</v>
      </c>
      <c r="AI319" s="135">
        <f>'Master Plan 2025'!AI265</f>
        <v>0</v>
      </c>
      <c r="AJ319" s="135">
        <f>'Master Plan 2025'!AJ265</f>
        <v>0</v>
      </c>
      <c r="AK319" s="135">
        <f>'Master Plan 2025'!AK265</f>
        <v>0</v>
      </c>
      <c r="AL319" s="135">
        <f>'Master Plan 2025'!AL265</f>
        <v>0</v>
      </c>
      <c r="AM319" s="135">
        <f>'Master Plan 2025'!AM265</f>
        <v>0</v>
      </c>
      <c r="AN319" s="135">
        <f>'Master Plan 2025'!AN265</f>
        <v>0</v>
      </c>
      <c r="AO319" s="135">
        <f>'Master Plan 2025'!AO265</f>
        <v>0</v>
      </c>
      <c r="AP319" s="135">
        <f>'Master Plan 2025'!AP265</f>
        <v>0</v>
      </c>
      <c r="AQ319" s="135">
        <f>'Master Plan 2025'!AQ265</f>
        <v>0</v>
      </c>
      <c r="AR319" s="135">
        <f>'Master Plan 2025'!AR265</f>
        <v>0</v>
      </c>
      <c r="AS319" s="135">
        <f>'Master Plan 2025'!AS265</f>
        <v>0</v>
      </c>
      <c r="AT319" s="135">
        <f>'Master Plan 2025'!AT265</f>
        <v>0</v>
      </c>
      <c r="AU319" s="135">
        <f>'Master Plan 2025'!AU265</f>
        <v>0</v>
      </c>
      <c r="AV319" s="135">
        <f>'Master Plan 2025'!AV265</f>
        <v>0</v>
      </c>
      <c r="AW319" s="135">
        <f>'Master Plan 2025'!AW265</f>
        <v>0</v>
      </c>
      <c r="AX319" s="135">
        <f>'Master Plan 2025'!AX265</f>
        <v>0</v>
      </c>
      <c r="AY319" s="135">
        <f>'Master Plan 2025'!AY265</f>
        <v>0</v>
      </c>
    </row>
    <row r="320">
      <c r="B320" s="16" t="str">
        <f>'Master Plan 2025'!B266</f>
        <v/>
      </c>
      <c r="C320" s="18" t="str">
        <f>'Master Plan 2025'!C266</f>
        <v>Added0Value</v>
      </c>
      <c r="D320" s="18" t="str">
        <f>'Master Plan 2025'!D266</f>
        <v>Audience Article3</v>
      </c>
      <c r="E320" s="18" t="str">
        <f>'Master Plan 2025'!E266</f>
        <v>Audience</v>
      </c>
      <c r="F320" s="18" t="str">
        <f>'Master Plan 2025'!F266</f>
        <v>300x250</v>
      </c>
      <c r="G320" s="18" t="str">
        <f>'Master Plan 2025'!G266</f>
        <v>Nativo_Global_Audience_AVDisplay3_300x250</v>
      </c>
      <c r="H320" s="18" t="str">
        <f>'Master Plan 2025'!H266</f>
        <v>Nativo_Global_Audience</v>
      </c>
      <c r="I320" s="135">
        <f>'Master Plan 2025'!I266</f>
        <v>0</v>
      </c>
      <c r="J320" s="135">
        <f>'Master Plan 2025'!J266</f>
        <v>0</v>
      </c>
      <c r="K320" s="135">
        <f>'Master Plan 2025'!K266</f>
        <v>0</v>
      </c>
      <c r="L320" s="145">
        <v>0.0</v>
      </c>
      <c r="M320" s="135">
        <f>'Master Plan 2025'!M266</f>
        <v>0</v>
      </c>
      <c r="N320" s="135">
        <f>'Master Plan 2025'!N266</f>
        <v>0.75</v>
      </c>
      <c r="O320" s="135">
        <f>'Master Plan 2025'!O266</f>
        <v>0</v>
      </c>
      <c r="P320" s="135">
        <f>'Master Plan 2025'!P266</f>
        <v>0</v>
      </c>
      <c r="Q320" s="135">
        <f>'Master Plan 2025'!Q266</f>
        <v>0</v>
      </c>
      <c r="R320" s="135">
        <f>'Master Plan 2025'!R266</f>
        <v>0</v>
      </c>
      <c r="S320" s="135">
        <f>'Master Plan 2025'!S266</f>
        <v>0</v>
      </c>
      <c r="T320" s="135">
        <f>'Master Plan 2025'!T266</f>
        <v>0</v>
      </c>
      <c r="U320" s="135">
        <f>'Master Plan 2025'!U266</f>
        <v>0</v>
      </c>
      <c r="V320" s="135">
        <f>'Master Plan 2025'!V266</f>
        <v>0</v>
      </c>
      <c r="W320" s="135">
        <f>'Master Plan 2025'!W266</f>
        <v>0</v>
      </c>
      <c r="X320" s="135">
        <f>'Master Plan 2025'!X266</f>
        <v>0</v>
      </c>
      <c r="Y320" s="135">
        <f>'Master Plan 2025'!Y266</f>
        <v>0</v>
      </c>
      <c r="Z320" s="135">
        <f>'Master Plan 2025'!Z266</f>
        <v>0</v>
      </c>
      <c r="AA320" s="135">
        <f>'Master Plan 2025'!AA266</f>
        <v>0</v>
      </c>
      <c r="AB320" s="135">
        <f>'Master Plan 2025'!AB266</f>
        <v>0</v>
      </c>
      <c r="AC320" s="135">
        <f>'Master Plan 2025'!AC266</f>
        <v>0</v>
      </c>
      <c r="AD320" s="135">
        <f>'Master Plan 2025'!AD266</f>
        <v>0</v>
      </c>
      <c r="AE320" s="135">
        <f>'Master Plan 2025'!AE266</f>
        <v>0</v>
      </c>
      <c r="AF320" s="135">
        <f>'Master Plan 2025'!AF266</f>
        <v>0</v>
      </c>
      <c r="AG320" s="135">
        <f>'Master Plan 2025'!AG266</f>
        <v>0</v>
      </c>
      <c r="AH320" s="135">
        <f>'Master Plan 2025'!AH266</f>
        <v>0</v>
      </c>
      <c r="AI320" s="135">
        <f>'Master Plan 2025'!AI266</f>
        <v>0</v>
      </c>
      <c r="AJ320" s="135">
        <f>'Master Plan 2025'!AJ266</f>
        <v>0</v>
      </c>
      <c r="AK320" s="135">
        <f>'Master Plan 2025'!AK266</f>
        <v>0</v>
      </c>
      <c r="AL320" s="135">
        <f>'Master Plan 2025'!AL266</f>
        <v>0</v>
      </c>
      <c r="AM320" s="135">
        <f>'Master Plan 2025'!AM266</f>
        <v>0</v>
      </c>
      <c r="AN320" s="135">
        <f>'Master Plan 2025'!AN266</f>
        <v>0</v>
      </c>
      <c r="AO320" s="135">
        <f>'Master Plan 2025'!AO266</f>
        <v>0</v>
      </c>
      <c r="AP320" s="135">
        <f>'Master Plan 2025'!AP266</f>
        <v>0</v>
      </c>
      <c r="AQ320" s="135">
        <f>'Master Plan 2025'!AQ266</f>
        <v>0</v>
      </c>
      <c r="AR320" s="135">
        <f>'Master Plan 2025'!AR266</f>
        <v>0</v>
      </c>
      <c r="AS320" s="135">
        <f>'Master Plan 2025'!AS266</f>
        <v>0</v>
      </c>
      <c r="AT320" s="135">
        <f>'Master Plan 2025'!AT266</f>
        <v>0</v>
      </c>
      <c r="AU320" s="135">
        <f>'Master Plan 2025'!AU266</f>
        <v>0</v>
      </c>
      <c r="AV320" s="135">
        <f>'Master Plan 2025'!AV266</f>
        <v>0</v>
      </c>
      <c r="AW320" s="135">
        <f>'Master Plan 2025'!AW266</f>
        <v>0</v>
      </c>
      <c r="AX320" s="135">
        <f>'Master Plan 2025'!AX266</f>
        <v>0</v>
      </c>
      <c r="AY320" s="135">
        <f>'Master Plan 2025'!AY266</f>
        <v>0</v>
      </c>
    </row>
    <row r="321">
      <c r="B321" s="16" t="str">
        <f>'Master Plan 2025'!B267</f>
        <v/>
      </c>
      <c r="C321" s="18" t="str">
        <f>'Master Plan 2025'!C267</f>
        <v>Added0Value</v>
      </c>
      <c r="D321" s="18" t="str">
        <f>'Master Plan 2025'!D267</f>
        <v>Audience Article3</v>
      </c>
      <c r="E321" s="18" t="str">
        <f>'Master Plan 2025'!E267</f>
        <v>Audience</v>
      </c>
      <c r="F321" s="18" t="str">
        <f>'Master Plan 2025'!F267</f>
        <v>300x600</v>
      </c>
      <c r="G321" s="18" t="str">
        <f>'Master Plan 2025'!G267</f>
        <v>Nativo_Global_Audience_AVDisplay3_300x600</v>
      </c>
      <c r="H321" s="18" t="str">
        <f>'Master Plan 2025'!H267</f>
        <v>Nativo_Global_Audience</v>
      </c>
      <c r="I321" s="135">
        <f>'Master Plan 2025'!I267</f>
        <v>0</v>
      </c>
      <c r="J321" s="135">
        <f>'Master Plan 2025'!J267</f>
        <v>0</v>
      </c>
      <c r="K321" s="135">
        <f>'Master Plan 2025'!K267</f>
        <v>0</v>
      </c>
      <c r="L321" s="145">
        <v>0.0</v>
      </c>
      <c r="M321" s="135">
        <f>'Master Plan 2025'!M267</f>
        <v>0</v>
      </c>
      <c r="N321" s="135">
        <f>'Master Plan 2025'!N267</f>
        <v>0.75</v>
      </c>
      <c r="O321" s="135">
        <f>'Master Plan 2025'!O267</f>
        <v>0</v>
      </c>
      <c r="P321" s="135">
        <f>'Master Plan 2025'!P267</f>
        <v>0</v>
      </c>
      <c r="Q321" s="135">
        <f>'Master Plan 2025'!Q267</f>
        <v>0</v>
      </c>
      <c r="R321" s="135">
        <f>'Master Plan 2025'!R267</f>
        <v>0</v>
      </c>
      <c r="S321" s="135">
        <f>'Master Plan 2025'!S267</f>
        <v>0</v>
      </c>
      <c r="T321" s="135">
        <f>'Master Plan 2025'!T267</f>
        <v>0</v>
      </c>
      <c r="U321" s="135">
        <f>'Master Plan 2025'!U267</f>
        <v>0</v>
      </c>
      <c r="V321" s="135">
        <f>'Master Plan 2025'!V267</f>
        <v>0</v>
      </c>
      <c r="W321" s="135">
        <f>'Master Plan 2025'!W267</f>
        <v>0</v>
      </c>
      <c r="X321" s="135">
        <f>'Master Plan 2025'!X267</f>
        <v>0</v>
      </c>
      <c r="Y321" s="135">
        <f>'Master Plan 2025'!Y267</f>
        <v>0</v>
      </c>
      <c r="Z321" s="135">
        <f>'Master Plan 2025'!Z267</f>
        <v>0</v>
      </c>
      <c r="AA321" s="135">
        <f>'Master Plan 2025'!AA267</f>
        <v>0</v>
      </c>
      <c r="AB321" s="135">
        <f>'Master Plan 2025'!AB267</f>
        <v>0</v>
      </c>
      <c r="AC321" s="135">
        <f>'Master Plan 2025'!AC267</f>
        <v>0</v>
      </c>
      <c r="AD321" s="135">
        <f>'Master Plan 2025'!AD267</f>
        <v>0</v>
      </c>
      <c r="AE321" s="135">
        <f>'Master Plan 2025'!AE267</f>
        <v>0</v>
      </c>
      <c r="AF321" s="135">
        <f>'Master Plan 2025'!AF267</f>
        <v>0</v>
      </c>
      <c r="AG321" s="135">
        <f>'Master Plan 2025'!AG267</f>
        <v>0</v>
      </c>
      <c r="AH321" s="135">
        <f>'Master Plan 2025'!AH267</f>
        <v>0</v>
      </c>
      <c r="AI321" s="135">
        <f>'Master Plan 2025'!AI267</f>
        <v>0</v>
      </c>
      <c r="AJ321" s="135">
        <f>'Master Plan 2025'!AJ267</f>
        <v>0</v>
      </c>
      <c r="AK321" s="135">
        <f>'Master Plan 2025'!AK267</f>
        <v>0</v>
      </c>
      <c r="AL321" s="135">
        <f>'Master Plan 2025'!AL267</f>
        <v>0</v>
      </c>
      <c r="AM321" s="135">
        <f>'Master Plan 2025'!AM267</f>
        <v>0</v>
      </c>
      <c r="AN321" s="135">
        <f>'Master Plan 2025'!AN267</f>
        <v>0</v>
      </c>
      <c r="AO321" s="135">
        <f>'Master Plan 2025'!AO267</f>
        <v>0</v>
      </c>
      <c r="AP321" s="135">
        <f>'Master Plan 2025'!AP267</f>
        <v>0</v>
      </c>
      <c r="AQ321" s="135">
        <f>'Master Plan 2025'!AQ267</f>
        <v>0</v>
      </c>
      <c r="AR321" s="135">
        <f>'Master Plan 2025'!AR267</f>
        <v>0</v>
      </c>
      <c r="AS321" s="135">
        <f>'Master Plan 2025'!AS267</f>
        <v>0</v>
      </c>
      <c r="AT321" s="135">
        <f>'Master Plan 2025'!AT267</f>
        <v>0</v>
      </c>
      <c r="AU321" s="135">
        <f>'Master Plan 2025'!AU267</f>
        <v>0</v>
      </c>
      <c r="AV321" s="135">
        <f>'Master Plan 2025'!AV267</f>
        <v>0</v>
      </c>
      <c r="AW321" s="135">
        <f>'Master Plan 2025'!AW267</f>
        <v>0</v>
      </c>
      <c r="AX321" s="135">
        <f>'Master Plan 2025'!AX267</f>
        <v>0</v>
      </c>
      <c r="AY321" s="135">
        <f>'Master Plan 2025'!AY267</f>
        <v>0</v>
      </c>
    </row>
    <row r="322">
      <c r="B322" s="16" t="str">
        <f>'Master Plan 2025'!B268</f>
        <v/>
      </c>
      <c r="C322" s="18" t="str">
        <f>'Master Plan 2025'!C268</f>
        <v>Global</v>
      </c>
      <c r="D322" s="18" t="str">
        <f>'Master Plan 2025'!D268</f>
        <v>Audience Article4</v>
      </c>
      <c r="E322" s="18" t="str">
        <f>'Master Plan 2025'!E268</f>
        <v>Audience</v>
      </c>
      <c r="F322" s="18" t="str">
        <f>'Master Plan 2025'!F268</f>
        <v>InsightsCTA</v>
      </c>
      <c r="G322" s="18" t="str">
        <f>'Master Plan 2025'!G268</f>
        <v/>
      </c>
      <c r="H322" s="18" t="str">
        <f>'Master Plan 2025'!H268</f>
        <v>Nativo_Global_Audience</v>
      </c>
      <c r="I322" s="135">
        <f>'Master Plan 2025'!I268</f>
        <v>16666.66667</v>
      </c>
      <c r="J322" s="135">
        <f>'Master Plan 2025'!J268</f>
        <v>925925.9259</v>
      </c>
      <c r="K322" s="135">
        <f>'Master Plan 2025'!K268</f>
        <v>18</v>
      </c>
      <c r="L322" s="145">
        <v>0.0</v>
      </c>
      <c r="M322" s="135">
        <f>'Master Plan 2025'!M268</f>
        <v>0.002</v>
      </c>
      <c r="N322" s="135">
        <f>'Master Plan 2025'!N268</f>
        <v>0.75</v>
      </c>
      <c r="O322" s="135" t="str">
        <f>'Master Plan 2025'!O268</f>
        <v/>
      </c>
      <c r="P322" s="135">
        <f>'Master Plan 2025'!P268</f>
        <v>0</v>
      </c>
      <c r="Q322" s="135">
        <f>'Master Plan 2025'!Q268</f>
        <v>0</v>
      </c>
      <c r="R322" s="135">
        <f>'Master Plan 2025'!R268</f>
        <v>0</v>
      </c>
      <c r="S322" s="135">
        <f>'Master Plan 2025'!S268</f>
        <v>0</v>
      </c>
      <c r="T322" s="135">
        <f>'Master Plan 2025'!T268</f>
        <v>0</v>
      </c>
      <c r="U322" s="135">
        <f>'Master Plan 2025'!U268</f>
        <v>0</v>
      </c>
      <c r="V322" s="135">
        <f>'Master Plan 2025'!V268</f>
        <v>0</v>
      </c>
      <c r="W322" s="135">
        <f>'Master Plan 2025'!W268</f>
        <v>5555.555556</v>
      </c>
      <c r="X322" s="135">
        <f>'Master Plan 2025'!X268</f>
        <v>5555.555556</v>
      </c>
      <c r="Y322" s="135">
        <f>'Master Plan 2025'!Y268</f>
        <v>5555.555556</v>
      </c>
      <c r="Z322" s="135">
        <f>'Master Plan 2025'!Z268</f>
        <v>0</v>
      </c>
      <c r="AA322" s="135">
        <f>'Master Plan 2025'!AA268</f>
        <v>0</v>
      </c>
      <c r="AB322" s="135">
        <f>'Master Plan 2025'!AB268</f>
        <v>0</v>
      </c>
      <c r="AC322" s="135">
        <f>'Master Plan 2025'!AC268</f>
        <v>0</v>
      </c>
      <c r="AD322" s="135">
        <f>'Master Plan 2025'!AD268</f>
        <v>0</v>
      </c>
      <c r="AE322" s="135">
        <f>'Master Plan 2025'!AE268</f>
        <v>0</v>
      </c>
      <c r="AF322" s="135">
        <f>'Master Plan 2025'!AF268</f>
        <v>0</v>
      </c>
      <c r="AG322" s="135">
        <f>'Master Plan 2025'!AG268</f>
        <v>0</v>
      </c>
      <c r="AH322" s="135">
        <f>'Master Plan 2025'!AH268</f>
        <v>0</v>
      </c>
      <c r="AI322" s="135">
        <f>'Master Plan 2025'!AI268</f>
        <v>308641.9753</v>
      </c>
      <c r="AJ322" s="135">
        <f>'Master Plan 2025'!AJ268</f>
        <v>308641.9753</v>
      </c>
      <c r="AK322" s="135">
        <f>'Master Plan 2025'!AK268</f>
        <v>308641.9753</v>
      </c>
      <c r="AL322" s="135">
        <f>'Master Plan 2025'!AL268</f>
        <v>0</v>
      </c>
      <c r="AM322" s="135">
        <f>'Master Plan 2025'!AM268</f>
        <v>0</v>
      </c>
      <c r="AN322" s="135">
        <f>'Master Plan 2025'!AN268</f>
        <v>0</v>
      </c>
      <c r="AO322" s="135">
        <f>'Master Plan 2025'!AO268</f>
        <v>0</v>
      </c>
      <c r="AP322" s="135">
        <f>'Master Plan 2025'!AP268</f>
        <v>0</v>
      </c>
      <c r="AQ322" s="135">
        <f>'Master Plan 2025'!AQ268</f>
        <v>0</v>
      </c>
      <c r="AR322" s="135">
        <f>'Master Plan 2025'!AR268</f>
        <v>0</v>
      </c>
      <c r="AS322" s="135">
        <f>'Master Plan 2025'!AS268</f>
        <v>0</v>
      </c>
      <c r="AT322" s="135">
        <f>'Master Plan 2025'!AT268</f>
        <v>0</v>
      </c>
      <c r="AU322" s="135">
        <f>'Master Plan 2025'!AU268</f>
        <v>617.2839506</v>
      </c>
      <c r="AV322" s="135">
        <f>'Master Plan 2025'!AV268</f>
        <v>617.2839506</v>
      </c>
      <c r="AW322" s="135">
        <f>'Master Plan 2025'!AW268</f>
        <v>617.2839506</v>
      </c>
      <c r="AX322" s="135">
        <f>'Master Plan 2025'!AX268</f>
        <v>0</v>
      </c>
      <c r="AY322" s="135">
        <f>'Master Plan 2025'!AY268</f>
        <v>0</v>
      </c>
    </row>
    <row r="323">
      <c r="B323" s="16" t="str">
        <f>'Master Plan 2025'!B269</f>
        <v/>
      </c>
      <c r="C323" s="18" t="str">
        <f>'Master Plan 2025'!C269</f>
        <v/>
      </c>
      <c r="D323" s="18" t="str">
        <f>'Master Plan 2025'!D269</f>
        <v>Audience Article4</v>
      </c>
      <c r="E323" s="18" t="str">
        <f>'Master Plan 2025'!E269</f>
        <v>Audience</v>
      </c>
      <c r="F323" s="18" t="str">
        <f>'Master Plan 2025'!F269</f>
        <v>ContentLandingPage</v>
      </c>
      <c r="G323" s="18" t="str">
        <f>'Master Plan 2025'!G269</f>
        <v/>
      </c>
      <c r="H323" s="18" t="str">
        <f>'Master Plan 2025'!H269</f>
        <v>Nativo_Global_Audience</v>
      </c>
      <c r="I323" s="135">
        <f>'Master Plan 2025'!I269</f>
        <v>0</v>
      </c>
      <c r="J323" s="135">
        <f>'Master Plan 2025'!J269</f>
        <v>0</v>
      </c>
      <c r="K323" s="135">
        <f>'Master Plan 2025'!K269</f>
        <v>0</v>
      </c>
      <c r="L323" s="145">
        <v>0.0</v>
      </c>
      <c r="M323" s="135">
        <f>'Master Plan 2025'!M269</f>
        <v>0</v>
      </c>
      <c r="N323" s="135">
        <f>'Master Plan 2025'!N269</f>
        <v>0.75</v>
      </c>
      <c r="O323" s="135">
        <f>'Master Plan 2025'!O269</f>
        <v>0</v>
      </c>
      <c r="P323" s="135">
        <f>'Master Plan 2025'!P269</f>
        <v>0</v>
      </c>
      <c r="Q323" s="135">
        <f>'Master Plan 2025'!Q269</f>
        <v>0</v>
      </c>
      <c r="R323" s="135">
        <f>'Master Plan 2025'!R269</f>
        <v>0</v>
      </c>
      <c r="S323" s="135">
        <f>'Master Plan 2025'!S269</f>
        <v>0</v>
      </c>
      <c r="T323" s="135">
        <f>'Master Plan 2025'!T269</f>
        <v>0</v>
      </c>
      <c r="U323" s="135">
        <f>'Master Plan 2025'!U269</f>
        <v>0</v>
      </c>
      <c r="V323" s="135">
        <f>'Master Plan 2025'!V269</f>
        <v>0</v>
      </c>
      <c r="W323" s="135">
        <f>'Master Plan 2025'!W269</f>
        <v>0</v>
      </c>
      <c r="X323" s="135">
        <f>'Master Plan 2025'!X269</f>
        <v>0</v>
      </c>
      <c r="Y323" s="135">
        <f>'Master Plan 2025'!Y269</f>
        <v>0</v>
      </c>
      <c r="Z323" s="135">
        <f>'Master Plan 2025'!Z269</f>
        <v>0</v>
      </c>
      <c r="AA323" s="135">
        <f>'Master Plan 2025'!AA269</f>
        <v>0</v>
      </c>
      <c r="AB323" s="135">
        <f>'Master Plan 2025'!AB269</f>
        <v>0</v>
      </c>
      <c r="AC323" s="135">
        <f>'Master Plan 2025'!AC269</f>
        <v>0</v>
      </c>
      <c r="AD323" s="135">
        <f>'Master Plan 2025'!AD269</f>
        <v>0</v>
      </c>
      <c r="AE323" s="135">
        <f>'Master Plan 2025'!AE269</f>
        <v>0</v>
      </c>
      <c r="AF323" s="135">
        <f>'Master Plan 2025'!AF269</f>
        <v>0</v>
      </c>
      <c r="AG323" s="135">
        <f>'Master Plan 2025'!AG269</f>
        <v>0</v>
      </c>
      <c r="AH323" s="135">
        <f>'Master Plan 2025'!AH269</f>
        <v>0</v>
      </c>
      <c r="AI323" s="135">
        <f>'Master Plan 2025'!AI269</f>
        <v>0</v>
      </c>
      <c r="AJ323" s="135">
        <f>'Master Plan 2025'!AJ269</f>
        <v>0</v>
      </c>
      <c r="AK323" s="135">
        <f>'Master Plan 2025'!AK269</f>
        <v>0</v>
      </c>
      <c r="AL323" s="135">
        <f>'Master Plan 2025'!AL269</f>
        <v>0</v>
      </c>
      <c r="AM323" s="135">
        <f>'Master Plan 2025'!AM269</f>
        <v>0</v>
      </c>
      <c r="AN323" s="135">
        <f>'Master Plan 2025'!AN269</f>
        <v>0</v>
      </c>
      <c r="AO323" s="135">
        <f>'Master Plan 2025'!AO269</f>
        <v>0</v>
      </c>
      <c r="AP323" s="135">
        <f>'Master Plan 2025'!AP269</f>
        <v>0</v>
      </c>
      <c r="AQ323" s="135">
        <f>'Master Plan 2025'!AQ269</f>
        <v>0</v>
      </c>
      <c r="AR323" s="135">
        <f>'Master Plan 2025'!AR269</f>
        <v>0</v>
      </c>
      <c r="AS323" s="135">
        <f>'Master Plan 2025'!AS269</f>
        <v>0</v>
      </c>
      <c r="AT323" s="135">
        <f>'Master Plan 2025'!AT269</f>
        <v>0</v>
      </c>
      <c r="AU323" s="135">
        <f>'Master Plan 2025'!AU269</f>
        <v>0</v>
      </c>
      <c r="AV323" s="135">
        <f>'Master Plan 2025'!AV269</f>
        <v>0</v>
      </c>
      <c r="AW323" s="135">
        <f>'Master Plan 2025'!AW269</f>
        <v>0</v>
      </c>
      <c r="AX323" s="135">
        <f>'Master Plan 2025'!AX269</f>
        <v>0</v>
      </c>
      <c r="AY323" s="135">
        <f>'Master Plan 2025'!AY269</f>
        <v>0</v>
      </c>
    </row>
    <row r="324">
      <c r="B324" s="16" t="str">
        <f>'Master Plan 2025'!B270</f>
        <v/>
      </c>
      <c r="C324" s="18" t="str">
        <f>'Master Plan 2025'!C270</f>
        <v/>
      </c>
      <c r="D324" s="18" t="str">
        <f>'Master Plan 2025'!D270</f>
        <v>Audience Article4</v>
      </c>
      <c r="E324" s="18" t="str">
        <f>'Master Plan 2025'!E270</f>
        <v>Audience</v>
      </c>
      <c r="F324" s="18" t="str">
        <f>'Master Plan 2025'!F270</f>
        <v>InFeedUnit</v>
      </c>
      <c r="G324" s="18" t="str">
        <f>'Master Plan 2025'!G270</f>
        <v/>
      </c>
      <c r="H324" s="18" t="str">
        <f>'Master Plan 2025'!H270</f>
        <v>Nativo_Global_Audience</v>
      </c>
      <c r="I324" s="135">
        <f>'Master Plan 2025'!I270</f>
        <v>0</v>
      </c>
      <c r="J324" s="135">
        <f>'Master Plan 2025'!J270</f>
        <v>0</v>
      </c>
      <c r="K324" s="135">
        <f>'Master Plan 2025'!K270</f>
        <v>0</v>
      </c>
      <c r="L324" s="145">
        <v>0.0</v>
      </c>
      <c r="M324" s="135">
        <f>'Master Plan 2025'!M270</f>
        <v>0</v>
      </c>
      <c r="N324" s="135">
        <f>'Master Plan 2025'!N270</f>
        <v>0.75</v>
      </c>
      <c r="O324" s="135">
        <f>'Master Plan 2025'!O270</f>
        <v>0</v>
      </c>
      <c r="P324" s="135">
        <f>'Master Plan 2025'!P270</f>
        <v>0</v>
      </c>
      <c r="Q324" s="135">
        <f>'Master Plan 2025'!Q270</f>
        <v>0</v>
      </c>
      <c r="R324" s="135">
        <f>'Master Plan 2025'!R270</f>
        <v>0</v>
      </c>
      <c r="S324" s="135">
        <f>'Master Plan 2025'!S270</f>
        <v>0</v>
      </c>
      <c r="T324" s="135">
        <f>'Master Plan 2025'!T270</f>
        <v>0</v>
      </c>
      <c r="U324" s="135">
        <f>'Master Plan 2025'!U270</f>
        <v>0</v>
      </c>
      <c r="V324" s="135">
        <f>'Master Plan 2025'!V270</f>
        <v>0</v>
      </c>
      <c r="W324" s="135">
        <f>'Master Plan 2025'!W270</f>
        <v>0</v>
      </c>
      <c r="X324" s="135">
        <f>'Master Plan 2025'!X270</f>
        <v>0</v>
      </c>
      <c r="Y324" s="135">
        <f>'Master Plan 2025'!Y270</f>
        <v>0</v>
      </c>
      <c r="Z324" s="135">
        <f>'Master Plan 2025'!Z270</f>
        <v>0</v>
      </c>
      <c r="AA324" s="135">
        <f>'Master Plan 2025'!AA270</f>
        <v>0</v>
      </c>
      <c r="AB324" s="135">
        <f>'Master Plan 2025'!AB270</f>
        <v>0</v>
      </c>
      <c r="AC324" s="135">
        <f>'Master Plan 2025'!AC270</f>
        <v>0</v>
      </c>
      <c r="AD324" s="135">
        <f>'Master Plan 2025'!AD270</f>
        <v>0</v>
      </c>
      <c r="AE324" s="135">
        <f>'Master Plan 2025'!AE270</f>
        <v>0</v>
      </c>
      <c r="AF324" s="135">
        <f>'Master Plan 2025'!AF270</f>
        <v>0</v>
      </c>
      <c r="AG324" s="135">
        <f>'Master Plan 2025'!AG270</f>
        <v>0</v>
      </c>
      <c r="AH324" s="135">
        <f>'Master Plan 2025'!AH270</f>
        <v>0</v>
      </c>
      <c r="AI324" s="135">
        <f>'Master Plan 2025'!AI270</f>
        <v>0</v>
      </c>
      <c r="AJ324" s="135">
        <f>'Master Plan 2025'!AJ270</f>
        <v>0</v>
      </c>
      <c r="AK324" s="135">
        <f>'Master Plan 2025'!AK270</f>
        <v>0</v>
      </c>
      <c r="AL324" s="135">
        <f>'Master Plan 2025'!AL270</f>
        <v>0</v>
      </c>
      <c r="AM324" s="135">
        <f>'Master Plan 2025'!AM270</f>
        <v>0</v>
      </c>
      <c r="AN324" s="135">
        <f>'Master Plan 2025'!AN270</f>
        <v>0</v>
      </c>
      <c r="AO324" s="135">
        <f>'Master Plan 2025'!AO270</f>
        <v>0</v>
      </c>
      <c r="AP324" s="135">
        <f>'Master Plan 2025'!AP270</f>
        <v>0</v>
      </c>
      <c r="AQ324" s="135">
        <f>'Master Plan 2025'!AQ270</f>
        <v>0</v>
      </c>
      <c r="AR324" s="135">
        <f>'Master Plan 2025'!AR270</f>
        <v>0</v>
      </c>
      <c r="AS324" s="135">
        <f>'Master Plan 2025'!AS270</f>
        <v>0</v>
      </c>
      <c r="AT324" s="135">
        <f>'Master Plan 2025'!AT270</f>
        <v>0</v>
      </c>
      <c r="AU324" s="135">
        <f>'Master Plan 2025'!AU270</f>
        <v>0</v>
      </c>
      <c r="AV324" s="135">
        <f>'Master Plan 2025'!AV270</f>
        <v>0</v>
      </c>
      <c r="AW324" s="135">
        <f>'Master Plan 2025'!AW270</f>
        <v>0</v>
      </c>
      <c r="AX324" s="135">
        <f>'Master Plan 2025'!AX270</f>
        <v>0</v>
      </c>
      <c r="AY324" s="135">
        <f>'Master Plan 2025'!AY270</f>
        <v>0</v>
      </c>
    </row>
    <row r="325">
      <c r="B325" s="16" t="str">
        <f>'Master Plan 2025'!B271</f>
        <v/>
      </c>
      <c r="C325" s="18" t="str">
        <f>'Master Plan 2025'!C271</f>
        <v>Added0Value</v>
      </c>
      <c r="D325" s="18" t="str">
        <f>'Master Plan 2025'!D271</f>
        <v>Audience Article4</v>
      </c>
      <c r="E325" s="18" t="str">
        <f>'Master Plan 2025'!E271</f>
        <v>Audience</v>
      </c>
      <c r="F325" s="18" t="str">
        <f>'Master Plan 2025'!F271</f>
        <v>728x90</v>
      </c>
      <c r="G325" s="18" t="str">
        <f>'Master Plan 2025'!G271</f>
        <v/>
      </c>
      <c r="H325" s="18" t="str">
        <f>'Master Plan 2025'!H271</f>
        <v>Nativo_Global_Audience</v>
      </c>
      <c r="I325" s="135">
        <f>'Master Plan 2025'!I271</f>
        <v>0</v>
      </c>
      <c r="J325" s="135">
        <f>'Master Plan 2025'!J271</f>
        <v>0</v>
      </c>
      <c r="K325" s="135">
        <f>'Master Plan 2025'!K271</f>
        <v>0</v>
      </c>
      <c r="L325" s="145">
        <v>0.0</v>
      </c>
      <c r="M325" s="135">
        <f>'Master Plan 2025'!M271</f>
        <v>0</v>
      </c>
      <c r="N325" s="135">
        <f>'Master Plan 2025'!N271</f>
        <v>0.75</v>
      </c>
      <c r="O325" s="135">
        <f>'Master Plan 2025'!O271</f>
        <v>0</v>
      </c>
      <c r="P325" s="135">
        <f>'Master Plan 2025'!P271</f>
        <v>0</v>
      </c>
      <c r="Q325" s="135">
        <f>'Master Plan 2025'!Q271</f>
        <v>0</v>
      </c>
      <c r="R325" s="135">
        <f>'Master Plan 2025'!R271</f>
        <v>0</v>
      </c>
      <c r="S325" s="135">
        <f>'Master Plan 2025'!S271</f>
        <v>0</v>
      </c>
      <c r="T325" s="135">
        <f>'Master Plan 2025'!T271</f>
        <v>0</v>
      </c>
      <c r="U325" s="135">
        <f>'Master Plan 2025'!U271</f>
        <v>0</v>
      </c>
      <c r="V325" s="135">
        <f>'Master Plan 2025'!V271</f>
        <v>0</v>
      </c>
      <c r="W325" s="135">
        <f>'Master Plan 2025'!W271</f>
        <v>0</v>
      </c>
      <c r="X325" s="135">
        <f>'Master Plan 2025'!X271</f>
        <v>0</v>
      </c>
      <c r="Y325" s="135">
        <f>'Master Plan 2025'!Y271</f>
        <v>0</v>
      </c>
      <c r="Z325" s="135">
        <f>'Master Plan 2025'!Z271</f>
        <v>0</v>
      </c>
      <c r="AA325" s="135">
        <f>'Master Plan 2025'!AA271</f>
        <v>0</v>
      </c>
      <c r="AB325" s="135">
        <f>'Master Plan 2025'!AB271</f>
        <v>0</v>
      </c>
      <c r="AC325" s="135">
        <f>'Master Plan 2025'!AC271</f>
        <v>0</v>
      </c>
      <c r="AD325" s="135">
        <f>'Master Plan 2025'!AD271</f>
        <v>0</v>
      </c>
      <c r="AE325" s="135">
        <f>'Master Plan 2025'!AE271</f>
        <v>0</v>
      </c>
      <c r="AF325" s="135">
        <f>'Master Plan 2025'!AF271</f>
        <v>0</v>
      </c>
      <c r="AG325" s="135">
        <f>'Master Plan 2025'!AG271</f>
        <v>0</v>
      </c>
      <c r="AH325" s="135">
        <f>'Master Plan 2025'!AH271</f>
        <v>0</v>
      </c>
      <c r="AI325" s="135">
        <f>'Master Plan 2025'!AI271</f>
        <v>0</v>
      </c>
      <c r="AJ325" s="135">
        <f>'Master Plan 2025'!AJ271</f>
        <v>0</v>
      </c>
      <c r="AK325" s="135">
        <f>'Master Plan 2025'!AK271</f>
        <v>0</v>
      </c>
      <c r="AL325" s="135">
        <f>'Master Plan 2025'!AL271</f>
        <v>0</v>
      </c>
      <c r="AM325" s="135">
        <f>'Master Plan 2025'!AM271</f>
        <v>0</v>
      </c>
      <c r="AN325" s="135">
        <f>'Master Plan 2025'!AN271</f>
        <v>0</v>
      </c>
      <c r="AO325" s="135">
        <f>'Master Plan 2025'!AO271</f>
        <v>0</v>
      </c>
      <c r="AP325" s="135">
        <f>'Master Plan 2025'!AP271</f>
        <v>0</v>
      </c>
      <c r="AQ325" s="135">
        <f>'Master Plan 2025'!AQ271</f>
        <v>0</v>
      </c>
      <c r="AR325" s="135">
        <f>'Master Plan 2025'!AR271</f>
        <v>0</v>
      </c>
      <c r="AS325" s="135">
        <f>'Master Plan 2025'!AS271</f>
        <v>0</v>
      </c>
      <c r="AT325" s="135">
        <f>'Master Plan 2025'!AT271</f>
        <v>0</v>
      </c>
      <c r="AU325" s="135">
        <f>'Master Plan 2025'!AU271</f>
        <v>0</v>
      </c>
      <c r="AV325" s="135">
        <f>'Master Plan 2025'!AV271</f>
        <v>0</v>
      </c>
      <c r="AW325" s="135">
        <f>'Master Plan 2025'!AW271</f>
        <v>0</v>
      </c>
      <c r="AX325" s="135">
        <f>'Master Plan 2025'!AX271</f>
        <v>0</v>
      </c>
      <c r="AY325" s="135">
        <f>'Master Plan 2025'!AY271</f>
        <v>0</v>
      </c>
    </row>
    <row r="326">
      <c r="B326" s="16" t="str">
        <f>'Master Plan 2025'!B272</f>
        <v/>
      </c>
      <c r="C326" s="18" t="str">
        <f>'Master Plan 2025'!C272</f>
        <v>Added0Value</v>
      </c>
      <c r="D326" s="18" t="str">
        <f>'Master Plan 2025'!D272</f>
        <v>Audience Article4</v>
      </c>
      <c r="E326" s="18" t="str">
        <f>'Master Plan 2025'!E272</f>
        <v>Audience</v>
      </c>
      <c r="F326" s="18" t="str">
        <f>'Master Plan 2025'!F272</f>
        <v>300x250</v>
      </c>
      <c r="G326" s="18" t="str">
        <f>'Master Plan 2025'!G272</f>
        <v/>
      </c>
      <c r="H326" s="18" t="str">
        <f>'Master Plan 2025'!H272</f>
        <v>Nativo_Global_Audience</v>
      </c>
      <c r="I326" s="135">
        <f>'Master Plan 2025'!I272</f>
        <v>0</v>
      </c>
      <c r="J326" s="135">
        <f>'Master Plan 2025'!J272</f>
        <v>0</v>
      </c>
      <c r="K326" s="135" t="str">
        <f>'Master Plan 2025'!K272</f>
        <v/>
      </c>
      <c r="L326" s="145">
        <v>0.0</v>
      </c>
      <c r="M326" s="135">
        <f>'Master Plan 2025'!M272</f>
        <v>0</v>
      </c>
      <c r="N326" s="135">
        <f>'Master Plan 2025'!N272</f>
        <v>0.75</v>
      </c>
      <c r="O326" s="135">
        <f>'Master Plan 2025'!O272</f>
        <v>0</v>
      </c>
      <c r="P326" s="135">
        <f>'Master Plan 2025'!P272</f>
        <v>0</v>
      </c>
      <c r="Q326" s="135">
        <f>'Master Plan 2025'!Q272</f>
        <v>0</v>
      </c>
      <c r="R326" s="135">
        <f>'Master Plan 2025'!R272</f>
        <v>0</v>
      </c>
      <c r="S326" s="135">
        <f>'Master Plan 2025'!S272</f>
        <v>0</v>
      </c>
      <c r="T326" s="135">
        <f>'Master Plan 2025'!T272</f>
        <v>0</v>
      </c>
      <c r="U326" s="135">
        <f>'Master Plan 2025'!U272</f>
        <v>0</v>
      </c>
      <c r="V326" s="135">
        <f>'Master Plan 2025'!V272</f>
        <v>0</v>
      </c>
      <c r="W326" s="135">
        <f>'Master Plan 2025'!W272</f>
        <v>0</v>
      </c>
      <c r="X326" s="135">
        <f>'Master Plan 2025'!X272</f>
        <v>0</v>
      </c>
      <c r="Y326" s="135">
        <f>'Master Plan 2025'!Y272</f>
        <v>0</v>
      </c>
      <c r="Z326" s="135">
        <f>'Master Plan 2025'!Z272</f>
        <v>0</v>
      </c>
      <c r="AA326" s="135">
        <f>'Master Plan 2025'!AA272</f>
        <v>0</v>
      </c>
      <c r="AB326" s="135">
        <f>'Master Plan 2025'!AB272</f>
        <v>0</v>
      </c>
      <c r="AC326" s="135">
        <f>'Master Plan 2025'!AC272</f>
        <v>0</v>
      </c>
      <c r="AD326" s="135">
        <f>'Master Plan 2025'!AD272</f>
        <v>0</v>
      </c>
      <c r="AE326" s="135">
        <f>'Master Plan 2025'!AE272</f>
        <v>0</v>
      </c>
      <c r="AF326" s="135">
        <f>'Master Plan 2025'!AF272</f>
        <v>0</v>
      </c>
      <c r="AG326" s="135">
        <f>'Master Plan 2025'!AG272</f>
        <v>0</v>
      </c>
      <c r="AH326" s="135">
        <f>'Master Plan 2025'!AH272</f>
        <v>0</v>
      </c>
      <c r="AI326" s="135">
        <f>'Master Plan 2025'!AI272</f>
        <v>0</v>
      </c>
      <c r="AJ326" s="135">
        <f>'Master Plan 2025'!AJ272</f>
        <v>0</v>
      </c>
      <c r="AK326" s="135">
        <f>'Master Plan 2025'!AK272</f>
        <v>0</v>
      </c>
      <c r="AL326" s="135">
        <f>'Master Plan 2025'!AL272</f>
        <v>0</v>
      </c>
      <c r="AM326" s="135">
        <f>'Master Plan 2025'!AM272</f>
        <v>0</v>
      </c>
      <c r="AN326" s="135">
        <f>'Master Plan 2025'!AN272</f>
        <v>0</v>
      </c>
      <c r="AO326" s="135">
        <f>'Master Plan 2025'!AO272</f>
        <v>0</v>
      </c>
      <c r="AP326" s="135">
        <f>'Master Plan 2025'!AP272</f>
        <v>0</v>
      </c>
      <c r="AQ326" s="135">
        <f>'Master Plan 2025'!AQ272</f>
        <v>0</v>
      </c>
      <c r="AR326" s="135">
        <f>'Master Plan 2025'!AR272</f>
        <v>0</v>
      </c>
      <c r="AS326" s="135">
        <f>'Master Plan 2025'!AS272</f>
        <v>0</v>
      </c>
      <c r="AT326" s="135">
        <f>'Master Plan 2025'!AT272</f>
        <v>0</v>
      </c>
      <c r="AU326" s="135">
        <f>'Master Plan 2025'!AU272</f>
        <v>0</v>
      </c>
      <c r="AV326" s="135">
        <f>'Master Plan 2025'!AV272</f>
        <v>0</v>
      </c>
      <c r="AW326" s="135">
        <f>'Master Plan 2025'!AW272</f>
        <v>0</v>
      </c>
      <c r="AX326" s="135">
        <f>'Master Plan 2025'!AX272</f>
        <v>0</v>
      </c>
      <c r="AY326" s="135">
        <f>'Master Plan 2025'!AY272</f>
        <v>0</v>
      </c>
    </row>
    <row r="327">
      <c r="B327" s="16" t="str">
        <f>'Master Plan 2025'!B273</f>
        <v/>
      </c>
      <c r="C327" s="18" t="str">
        <f>'Master Plan 2025'!C273</f>
        <v>Added0Value</v>
      </c>
      <c r="D327" s="18" t="str">
        <f>'Master Plan 2025'!D273</f>
        <v>Audience Article4</v>
      </c>
      <c r="E327" s="18" t="str">
        <f>'Master Plan 2025'!E273</f>
        <v>Audience</v>
      </c>
      <c r="F327" s="18" t="str">
        <f>'Master Plan 2025'!F273</f>
        <v>300x600</v>
      </c>
      <c r="G327" s="18" t="str">
        <f>'Master Plan 2025'!G273</f>
        <v/>
      </c>
      <c r="H327" s="18" t="str">
        <f>'Master Plan 2025'!H273</f>
        <v>Nativo_Global_Audience</v>
      </c>
      <c r="I327" s="135">
        <f>'Master Plan 2025'!I273</f>
        <v>0</v>
      </c>
      <c r="J327" s="135">
        <f>'Master Plan 2025'!J273</f>
        <v>0</v>
      </c>
      <c r="K327" s="135">
        <f>'Master Plan 2025'!K273</f>
        <v>0</v>
      </c>
      <c r="L327" s="145">
        <v>0.0</v>
      </c>
      <c r="M327" s="135">
        <f>'Master Plan 2025'!M273</f>
        <v>0</v>
      </c>
      <c r="N327" s="135">
        <f>'Master Plan 2025'!N273</f>
        <v>0.75</v>
      </c>
      <c r="O327" s="135">
        <f>'Master Plan 2025'!O273</f>
        <v>0</v>
      </c>
      <c r="P327" s="135">
        <f>'Master Plan 2025'!P273</f>
        <v>0</v>
      </c>
      <c r="Q327" s="135">
        <f>'Master Plan 2025'!Q273</f>
        <v>0</v>
      </c>
      <c r="R327" s="135">
        <f>'Master Plan 2025'!R273</f>
        <v>0</v>
      </c>
      <c r="S327" s="135">
        <f>'Master Plan 2025'!S273</f>
        <v>0</v>
      </c>
      <c r="T327" s="135">
        <f>'Master Plan 2025'!T273</f>
        <v>0</v>
      </c>
      <c r="U327" s="135">
        <f>'Master Plan 2025'!U273</f>
        <v>0</v>
      </c>
      <c r="V327" s="135">
        <f>'Master Plan 2025'!V273</f>
        <v>0</v>
      </c>
      <c r="W327" s="135">
        <f>'Master Plan 2025'!W273</f>
        <v>0</v>
      </c>
      <c r="X327" s="135">
        <f>'Master Plan 2025'!X273</f>
        <v>0</v>
      </c>
      <c r="Y327" s="135">
        <f>'Master Plan 2025'!Y273</f>
        <v>0</v>
      </c>
      <c r="Z327" s="135">
        <f>'Master Plan 2025'!Z273</f>
        <v>0</v>
      </c>
      <c r="AA327" s="135">
        <f>'Master Plan 2025'!AA273</f>
        <v>0</v>
      </c>
      <c r="AB327" s="135">
        <f>'Master Plan 2025'!AB273</f>
        <v>0</v>
      </c>
      <c r="AC327" s="135">
        <f>'Master Plan 2025'!AC273</f>
        <v>0</v>
      </c>
      <c r="AD327" s="135">
        <f>'Master Plan 2025'!AD273</f>
        <v>0</v>
      </c>
      <c r="AE327" s="135">
        <f>'Master Plan 2025'!AE273</f>
        <v>0</v>
      </c>
      <c r="AF327" s="135">
        <f>'Master Plan 2025'!AF273</f>
        <v>0</v>
      </c>
      <c r="AG327" s="135">
        <f>'Master Plan 2025'!AG273</f>
        <v>0</v>
      </c>
      <c r="AH327" s="135">
        <f>'Master Plan 2025'!AH273</f>
        <v>0</v>
      </c>
      <c r="AI327" s="135">
        <f>'Master Plan 2025'!AI273</f>
        <v>0</v>
      </c>
      <c r="AJ327" s="135">
        <f>'Master Plan 2025'!AJ273</f>
        <v>0</v>
      </c>
      <c r="AK327" s="135">
        <f>'Master Plan 2025'!AK273</f>
        <v>0</v>
      </c>
      <c r="AL327" s="135">
        <f>'Master Plan 2025'!AL273</f>
        <v>0</v>
      </c>
      <c r="AM327" s="135">
        <f>'Master Plan 2025'!AM273</f>
        <v>0</v>
      </c>
      <c r="AN327" s="135">
        <f>'Master Plan 2025'!AN273</f>
        <v>0</v>
      </c>
      <c r="AO327" s="135">
        <f>'Master Plan 2025'!AO273</f>
        <v>0</v>
      </c>
      <c r="AP327" s="135">
        <f>'Master Plan 2025'!AP273</f>
        <v>0</v>
      </c>
      <c r="AQ327" s="135">
        <f>'Master Plan 2025'!AQ273</f>
        <v>0</v>
      </c>
      <c r="AR327" s="135">
        <f>'Master Plan 2025'!AR273</f>
        <v>0</v>
      </c>
      <c r="AS327" s="135">
        <f>'Master Plan 2025'!AS273</f>
        <v>0</v>
      </c>
      <c r="AT327" s="135">
        <f>'Master Plan 2025'!AT273</f>
        <v>0</v>
      </c>
      <c r="AU327" s="135">
        <f>'Master Plan 2025'!AU273</f>
        <v>0</v>
      </c>
      <c r="AV327" s="135">
        <f>'Master Plan 2025'!AV273</f>
        <v>0</v>
      </c>
      <c r="AW327" s="135">
        <f>'Master Plan 2025'!AW273</f>
        <v>0</v>
      </c>
      <c r="AX327" s="135">
        <f>'Master Plan 2025'!AX273</f>
        <v>0</v>
      </c>
      <c r="AY327" s="135">
        <f>'Master Plan 2025'!AY273</f>
        <v>0</v>
      </c>
    </row>
    <row r="328">
      <c r="B328" s="16" t="str">
        <f>'Master Plan 2025'!B274</f>
        <v/>
      </c>
      <c r="C328" s="18" t="str">
        <f>'Master Plan 2025'!C274</f>
        <v>Global</v>
      </c>
      <c r="D328" s="18" t="str">
        <f>'Master Plan 2025'!D274</f>
        <v>Audience Article5</v>
      </c>
      <c r="E328" s="18" t="str">
        <f>'Master Plan 2025'!E274</f>
        <v>Audience</v>
      </c>
      <c r="F328" s="18" t="str">
        <f>'Master Plan 2025'!F274</f>
        <v>InsightsCTA</v>
      </c>
      <c r="G328" s="18" t="str">
        <f>'Master Plan 2025'!G274</f>
        <v/>
      </c>
      <c r="H328" s="18" t="str">
        <f>'Master Plan 2025'!H274</f>
        <v>Nativo_Global_Audience</v>
      </c>
      <c r="I328" s="135">
        <f>'Master Plan 2025'!I274</f>
        <v>16666.66667</v>
      </c>
      <c r="J328" s="135">
        <f>'Master Plan 2025'!J274</f>
        <v>925925.9259</v>
      </c>
      <c r="K328" s="135">
        <f>'Master Plan 2025'!K274</f>
        <v>18</v>
      </c>
      <c r="L328" s="145">
        <v>0.0</v>
      </c>
      <c r="M328" s="135">
        <f>'Master Plan 2025'!M274</f>
        <v>0.002</v>
      </c>
      <c r="N328" s="135">
        <f>'Master Plan 2025'!N274</f>
        <v>0.75</v>
      </c>
      <c r="O328" s="135" t="str">
        <f>'Master Plan 2025'!O274</f>
        <v/>
      </c>
      <c r="P328" s="135">
        <f>'Master Plan 2025'!P274</f>
        <v>0</v>
      </c>
      <c r="Q328" s="135">
        <f>'Master Plan 2025'!Q274</f>
        <v>0</v>
      </c>
      <c r="R328" s="135">
        <f>'Master Plan 2025'!R274</f>
        <v>0</v>
      </c>
      <c r="S328" s="135">
        <f>'Master Plan 2025'!S274</f>
        <v>0</v>
      </c>
      <c r="T328" s="135">
        <f>'Master Plan 2025'!T274</f>
        <v>0</v>
      </c>
      <c r="U328" s="135">
        <f>'Master Plan 2025'!U274</f>
        <v>0</v>
      </c>
      <c r="V328" s="135">
        <f>'Master Plan 2025'!V274</f>
        <v>0</v>
      </c>
      <c r="W328" s="135">
        <f>'Master Plan 2025'!W274</f>
        <v>5555.555556</v>
      </c>
      <c r="X328" s="135">
        <f>'Master Plan 2025'!X274</f>
        <v>5555.555556</v>
      </c>
      <c r="Y328" s="135">
        <f>'Master Plan 2025'!Y274</f>
        <v>5555.555556</v>
      </c>
      <c r="Z328" s="135">
        <f>'Master Plan 2025'!Z274</f>
        <v>0</v>
      </c>
      <c r="AA328" s="135">
        <f>'Master Plan 2025'!AA274</f>
        <v>0</v>
      </c>
      <c r="AB328" s="135">
        <f>'Master Plan 2025'!AB274</f>
        <v>0</v>
      </c>
      <c r="AC328" s="135">
        <f>'Master Plan 2025'!AC274</f>
        <v>0</v>
      </c>
      <c r="AD328" s="135">
        <f>'Master Plan 2025'!AD274</f>
        <v>0</v>
      </c>
      <c r="AE328" s="135">
        <f>'Master Plan 2025'!AE274</f>
        <v>0</v>
      </c>
      <c r="AF328" s="135">
        <f>'Master Plan 2025'!AF274</f>
        <v>0</v>
      </c>
      <c r="AG328" s="135">
        <f>'Master Plan 2025'!AG274</f>
        <v>0</v>
      </c>
      <c r="AH328" s="135">
        <f>'Master Plan 2025'!AH274</f>
        <v>0</v>
      </c>
      <c r="AI328" s="135">
        <f>'Master Plan 2025'!AI274</f>
        <v>308641.9753</v>
      </c>
      <c r="AJ328" s="135">
        <f>'Master Plan 2025'!AJ274</f>
        <v>308641.9753</v>
      </c>
      <c r="AK328" s="135">
        <f>'Master Plan 2025'!AK274</f>
        <v>308641.9753</v>
      </c>
      <c r="AL328" s="135">
        <f>'Master Plan 2025'!AL274</f>
        <v>0</v>
      </c>
      <c r="AM328" s="135">
        <f>'Master Plan 2025'!AM274</f>
        <v>0</v>
      </c>
      <c r="AN328" s="135">
        <f>'Master Plan 2025'!AN274</f>
        <v>0</v>
      </c>
      <c r="AO328" s="135">
        <f>'Master Plan 2025'!AO274</f>
        <v>0</v>
      </c>
      <c r="AP328" s="135">
        <f>'Master Plan 2025'!AP274</f>
        <v>0</v>
      </c>
      <c r="AQ328" s="135">
        <f>'Master Plan 2025'!AQ274</f>
        <v>0</v>
      </c>
      <c r="AR328" s="135">
        <f>'Master Plan 2025'!AR274</f>
        <v>0</v>
      </c>
      <c r="AS328" s="135">
        <f>'Master Plan 2025'!AS274</f>
        <v>0</v>
      </c>
      <c r="AT328" s="135">
        <f>'Master Plan 2025'!AT274</f>
        <v>0</v>
      </c>
      <c r="AU328" s="135">
        <f>'Master Plan 2025'!AU274</f>
        <v>617.2839506</v>
      </c>
      <c r="AV328" s="135">
        <f>'Master Plan 2025'!AV274</f>
        <v>617.2839506</v>
      </c>
      <c r="AW328" s="135">
        <f>'Master Plan 2025'!AW274</f>
        <v>617.2839506</v>
      </c>
      <c r="AX328" s="135">
        <f>'Master Plan 2025'!AX274</f>
        <v>0</v>
      </c>
      <c r="AY328" s="135">
        <f>'Master Plan 2025'!AY274</f>
        <v>0</v>
      </c>
    </row>
    <row r="329">
      <c r="B329" s="16" t="str">
        <f>'Master Plan 2025'!B275</f>
        <v/>
      </c>
      <c r="C329" s="18" t="str">
        <f>'Master Plan 2025'!C275</f>
        <v/>
      </c>
      <c r="D329" s="18" t="str">
        <f>'Master Plan 2025'!D275</f>
        <v>Audience Article5</v>
      </c>
      <c r="E329" s="18" t="str">
        <f>'Master Plan 2025'!E275</f>
        <v>Audience</v>
      </c>
      <c r="F329" s="18" t="str">
        <f>'Master Plan 2025'!F275</f>
        <v>ContentLandingPage</v>
      </c>
      <c r="G329" s="18" t="str">
        <f>'Master Plan 2025'!G275</f>
        <v/>
      </c>
      <c r="H329" s="18" t="str">
        <f>'Master Plan 2025'!H275</f>
        <v>Nativo_Global_Audience</v>
      </c>
      <c r="I329" s="135">
        <f>'Master Plan 2025'!I275</f>
        <v>0</v>
      </c>
      <c r="J329" s="135">
        <f>'Master Plan 2025'!J275</f>
        <v>0</v>
      </c>
      <c r="K329" s="135">
        <f>'Master Plan 2025'!K275</f>
        <v>0</v>
      </c>
      <c r="L329" s="145">
        <v>0.0</v>
      </c>
      <c r="M329" s="135">
        <f>'Master Plan 2025'!M275</f>
        <v>0</v>
      </c>
      <c r="N329" s="135">
        <f>'Master Plan 2025'!N275</f>
        <v>0.75</v>
      </c>
      <c r="O329" s="135">
        <f>'Master Plan 2025'!O275</f>
        <v>0</v>
      </c>
      <c r="P329" s="135">
        <f>'Master Plan 2025'!P275</f>
        <v>0</v>
      </c>
      <c r="Q329" s="135">
        <f>'Master Plan 2025'!Q275</f>
        <v>0</v>
      </c>
      <c r="R329" s="135">
        <f>'Master Plan 2025'!R275</f>
        <v>0</v>
      </c>
      <c r="S329" s="135">
        <f>'Master Plan 2025'!S275</f>
        <v>0</v>
      </c>
      <c r="T329" s="135">
        <f>'Master Plan 2025'!T275</f>
        <v>0</v>
      </c>
      <c r="U329" s="135">
        <f>'Master Plan 2025'!U275</f>
        <v>0</v>
      </c>
      <c r="V329" s="135">
        <f>'Master Plan 2025'!V275</f>
        <v>0</v>
      </c>
      <c r="W329" s="135">
        <f>'Master Plan 2025'!W275</f>
        <v>0</v>
      </c>
      <c r="X329" s="135">
        <f>'Master Plan 2025'!X275</f>
        <v>0</v>
      </c>
      <c r="Y329" s="135">
        <f>'Master Plan 2025'!Y275</f>
        <v>0</v>
      </c>
      <c r="Z329" s="135">
        <f>'Master Plan 2025'!Z275</f>
        <v>0</v>
      </c>
      <c r="AA329" s="135">
        <f>'Master Plan 2025'!AA275</f>
        <v>0</v>
      </c>
      <c r="AB329" s="135">
        <f>'Master Plan 2025'!AB275</f>
        <v>0</v>
      </c>
      <c r="AC329" s="135">
        <f>'Master Plan 2025'!AC275</f>
        <v>0</v>
      </c>
      <c r="AD329" s="135">
        <f>'Master Plan 2025'!AD275</f>
        <v>0</v>
      </c>
      <c r="AE329" s="135">
        <f>'Master Plan 2025'!AE275</f>
        <v>0</v>
      </c>
      <c r="AF329" s="135">
        <f>'Master Plan 2025'!AF275</f>
        <v>0</v>
      </c>
      <c r="AG329" s="135">
        <f>'Master Plan 2025'!AG275</f>
        <v>0</v>
      </c>
      <c r="AH329" s="135">
        <f>'Master Plan 2025'!AH275</f>
        <v>0</v>
      </c>
      <c r="AI329" s="135">
        <f>'Master Plan 2025'!AI275</f>
        <v>0</v>
      </c>
      <c r="AJ329" s="135">
        <f>'Master Plan 2025'!AJ275</f>
        <v>0</v>
      </c>
      <c r="AK329" s="135">
        <f>'Master Plan 2025'!AK275</f>
        <v>0</v>
      </c>
      <c r="AL329" s="135">
        <f>'Master Plan 2025'!AL275</f>
        <v>0</v>
      </c>
      <c r="AM329" s="135">
        <f>'Master Plan 2025'!AM275</f>
        <v>0</v>
      </c>
      <c r="AN329" s="135">
        <f>'Master Plan 2025'!AN275</f>
        <v>0</v>
      </c>
      <c r="AO329" s="135">
        <f>'Master Plan 2025'!AO275</f>
        <v>0</v>
      </c>
      <c r="AP329" s="135">
        <f>'Master Plan 2025'!AP275</f>
        <v>0</v>
      </c>
      <c r="AQ329" s="135">
        <f>'Master Plan 2025'!AQ275</f>
        <v>0</v>
      </c>
      <c r="AR329" s="135">
        <f>'Master Plan 2025'!AR275</f>
        <v>0</v>
      </c>
      <c r="AS329" s="135">
        <f>'Master Plan 2025'!AS275</f>
        <v>0</v>
      </c>
      <c r="AT329" s="135">
        <f>'Master Plan 2025'!AT275</f>
        <v>0</v>
      </c>
      <c r="AU329" s="135">
        <f>'Master Plan 2025'!AU275</f>
        <v>0</v>
      </c>
      <c r="AV329" s="135">
        <f>'Master Plan 2025'!AV275</f>
        <v>0</v>
      </c>
      <c r="AW329" s="135">
        <f>'Master Plan 2025'!AW275</f>
        <v>0</v>
      </c>
      <c r="AX329" s="135">
        <f>'Master Plan 2025'!AX275</f>
        <v>0</v>
      </c>
      <c r="AY329" s="135">
        <f>'Master Plan 2025'!AY275</f>
        <v>0</v>
      </c>
    </row>
    <row r="330">
      <c r="B330" s="16" t="str">
        <f>'Master Plan 2025'!B276</f>
        <v/>
      </c>
      <c r="C330" s="18" t="str">
        <f>'Master Plan 2025'!C276</f>
        <v/>
      </c>
      <c r="D330" s="18" t="str">
        <f>'Master Plan 2025'!D276</f>
        <v>Audience Article5</v>
      </c>
      <c r="E330" s="18" t="str">
        <f>'Master Plan 2025'!E276</f>
        <v>Audience</v>
      </c>
      <c r="F330" s="18" t="str">
        <f>'Master Plan 2025'!F276</f>
        <v>InFeedUnit</v>
      </c>
      <c r="G330" s="18" t="str">
        <f>'Master Plan 2025'!G276</f>
        <v/>
      </c>
      <c r="H330" s="18" t="str">
        <f>'Master Plan 2025'!H276</f>
        <v>Nativo_Global_Audience</v>
      </c>
      <c r="I330" s="135">
        <f>'Master Plan 2025'!I276</f>
        <v>0</v>
      </c>
      <c r="J330" s="135">
        <f>'Master Plan 2025'!J276</f>
        <v>0</v>
      </c>
      <c r="K330" s="135">
        <f>'Master Plan 2025'!K276</f>
        <v>0</v>
      </c>
      <c r="L330" s="145">
        <v>0.0</v>
      </c>
      <c r="M330" s="135">
        <f>'Master Plan 2025'!M276</f>
        <v>0</v>
      </c>
      <c r="N330" s="135">
        <f>'Master Plan 2025'!N276</f>
        <v>0.75</v>
      </c>
      <c r="O330" s="135">
        <f>'Master Plan 2025'!O276</f>
        <v>0</v>
      </c>
      <c r="P330" s="135">
        <f>'Master Plan 2025'!P276</f>
        <v>0</v>
      </c>
      <c r="Q330" s="135">
        <f>'Master Plan 2025'!Q276</f>
        <v>0</v>
      </c>
      <c r="R330" s="135">
        <f>'Master Plan 2025'!R276</f>
        <v>0</v>
      </c>
      <c r="S330" s="135">
        <f>'Master Plan 2025'!S276</f>
        <v>0</v>
      </c>
      <c r="T330" s="135">
        <f>'Master Plan 2025'!T276</f>
        <v>0</v>
      </c>
      <c r="U330" s="135">
        <f>'Master Plan 2025'!U276</f>
        <v>0</v>
      </c>
      <c r="V330" s="135">
        <f>'Master Plan 2025'!V276</f>
        <v>0</v>
      </c>
      <c r="W330" s="135">
        <f>'Master Plan 2025'!W276</f>
        <v>0</v>
      </c>
      <c r="X330" s="135">
        <f>'Master Plan 2025'!X276</f>
        <v>0</v>
      </c>
      <c r="Y330" s="135">
        <f>'Master Plan 2025'!Y276</f>
        <v>0</v>
      </c>
      <c r="Z330" s="135">
        <f>'Master Plan 2025'!Z276</f>
        <v>0</v>
      </c>
      <c r="AA330" s="135">
        <f>'Master Plan 2025'!AA276</f>
        <v>0</v>
      </c>
      <c r="AB330" s="135">
        <f>'Master Plan 2025'!AB276</f>
        <v>0</v>
      </c>
      <c r="AC330" s="135">
        <f>'Master Plan 2025'!AC276</f>
        <v>0</v>
      </c>
      <c r="AD330" s="135">
        <f>'Master Plan 2025'!AD276</f>
        <v>0</v>
      </c>
      <c r="AE330" s="135">
        <f>'Master Plan 2025'!AE276</f>
        <v>0</v>
      </c>
      <c r="AF330" s="135">
        <f>'Master Plan 2025'!AF276</f>
        <v>0</v>
      </c>
      <c r="AG330" s="135">
        <f>'Master Plan 2025'!AG276</f>
        <v>0</v>
      </c>
      <c r="AH330" s="135">
        <f>'Master Plan 2025'!AH276</f>
        <v>0</v>
      </c>
      <c r="AI330" s="135">
        <f>'Master Plan 2025'!AI276</f>
        <v>0</v>
      </c>
      <c r="AJ330" s="135">
        <f>'Master Plan 2025'!AJ276</f>
        <v>0</v>
      </c>
      <c r="AK330" s="135">
        <f>'Master Plan 2025'!AK276</f>
        <v>0</v>
      </c>
      <c r="AL330" s="135">
        <f>'Master Plan 2025'!AL276</f>
        <v>0</v>
      </c>
      <c r="AM330" s="135">
        <f>'Master Plan 2025'!AM276</f>
        <v>0</v>
      </c>
      <c r="AN330" s="135">
        <f>'Master Plan 2025'!AN276</f>
        <v>0</v>
      </c>
      <c r="AO330" s="135">
        <f>'Master Plan 2025'!AO276</f>
        <v>0</v>
      </c>
      <c r="AP330" s="135">
        <f>'Master Plan 2025'!AP276</f>
        <v>0</v>
      </c>
      <c r="AQ330" s="135">
        <f>'Master Plan 2025'!AQ276</f>
        <v>0</v>
      </c>
      <c r="AR330" s="135">
        <f>'Master Plan 2025'!AR276</f>
        <v>0</v>
      </c>
      <c r="AS330" s="135">
        <f>'Master Plan 2025'!AS276</f>
        <v>0</v>
      </c>
      <c r="AT330" s="135">
        <f>'Master Plan 2025'!AT276</f>
        <v>0</v>
      </c>
      <c r="AU330" s="135">
        <f>'Master Plan 2025'!AU276</f>
        <v>0</v>
      </c>
      <c r="AV330" s="135">
        <f>'Master Plan 2025'!AV276</f>
        <v>0</v>
      </c>
      <c r="AW330" s="135">
        <f>'Master Plan 2025'!AW276</f>
        <v>0</v>
      </c>
      <c r="AX330" s="135">
        <f>'Master Plan 2025'!AX276</f>
        <v>0</v>
      </c>
      <c r="AY330" s="135">
        <f>'Master Plan 2025'!AY276</f>
        <v>0</v>
      </c>
    </row>
    <row r="331">
      <c r="B331" s="16" t="str">
        <f>'Master Plan 2025'!B277</f>
        <v/>
      </c>
      <c r="C331" s="18" t="str">
        <f>'Master Plan 2025'!C277</f>
        <v>Added0Value</v>
      </c>
      <c r="D331" s="18" t="str">
        <f>'Master Plan 2025'!D277</f>
        <v>Audience Article5</v>
      </c>
      <c r="E331" s="18" t="str">
        <f>'Master Plan 2025'!E277</f>
        <v>Audience</v>
      </c>
      <c r="F331" s="18" t="str">
        <f>'Master Plan 2025'!F277</f>
        <v>728x90</v>
      </c>
      <c r="G331" s="18" t="str">
        <f>'Master Plan 2025'!G277</f>
        <v/>
      </c>
      <c r="H331" s="18" t="str">
        <f>'Master Plan 2025'!H277</f>
        <v>Nativo_Global_Audience</v>
      </c>
      <c r="I331" s="135">
        <f>'Master Plan 2025'!I277</f>
        <v>0</v>
      </c>
      <c r="J331" s="135">
        <f>'Master Plan 2025'!J277</f>
        <v>0</v>
      </c>
      <c r="K331" s="135">
        <f>'Master Plan 2025'!K277</f>
        <v>0</v>
      </c>
      <c r="L331" s="145">
        <v>0.0</v>
      </c>
      <c r="M331" s="135">
        <f>'Master Plan 2025'!M277</f>
        <v>0</v>
      </c>
      <c r="N331" s="135">
        <f>'Master Plan 2025'!N277</f>
        <v>0.75</v>
      </c>
      <c r="O331" s="135">
        <f>'Master Plan 2025'!O277</f>
        <v>0</v>
      </c>
      <c r="P331" s="135">
        <f>'Master Plan 2025'!P277</f>
        <v>0</v>
      </c>
      <c r="Q331" s="135">
        <f>'Master Plan 2025'!Q277</f>
        <v>0</v>
      </c>
      <c r="R331" s="135">
        <f>'Master Plan 2025'!R277</f>
        <v>0</v>
      </c>
      <c r="S331" s="135">
        <f>'Master Plan 2025'!S277</f>
        <v>0</v>
      </c>
      <c r="T331" s="135">
        <f>'Master Plan 2025'!T277</f>
        <v>0</v>
      </c>
      <c r="U331" s="135">
        <f>'Master Plan 2025'!U277</f>
        <v>0</v>
      </c>
      <c r="V331" s="135">
        <f>'Master Plan 2025'!V277</f>
        <v>0</v>
      </c>
      <c r="W331" s="135">
        <f>'Master Plan 2025'!W277</f>
        <v>0</v>
      </c>
      <c r="X331" s="135">
        <f>'Master Plan 2025'!X277</f>
        <v>0</v>
      </c>
      <c r="Y331" s="135">
        <f>'Master Plan 2025'!Y277</f>
        <v>0</v>
      </c>
      <c r="Z331" s="135">
        <f>'Master Plan 2025'!Z277</f>
        <v>0</v>
      </c>
      <c r="AA331" s="135">
        <f>'Master Plan 2025'!AA277</f>
        <v>0</v>
      </c>
      <c r="AB331" s="135">
        <f>'Master Plan 2025'!AB277</f>
        <v>0</v>
      </c>
      <c r="AC331" s="135">
        <f>'Master Plan 2025'!AC277</f>
        <v>0</v>
      </c>
      <c r="AD331" s="135">
        <f>'Master Plan 2025'!AD277</f>
        <v>0</v>
      </c>
      <c r="AE331" s="135">
        <f>'Master Plan 2025'!AE277</f>
        <v>0</v>
      </c>
      <c r="AF331" s="135">
        <f>'Master Plan 2025'!AF277</f>
        <v>0</v>
      </c>
      <c r="AG331" s="135">
        <f>'Master Plan 2025'!AG277</f>
        <v>0</v>
      </c>
      <c r="AH331" s="135">
        <f>'Master Plan 2025'!AH277</f>
        <v>0</v>
      </c>
      <c r="AI331" s="135">
        <f>'Master Plan 2025'!AI277</f>
        <v>0</v>
      </c>
      <c r="AJ331" s="135">
        <f>'Master Plan 2025'!AJ277</f>
        <v>0</v>
      </c>
      <c r="AK331" s="135">
        <f>'Master Plan 2025'!AK277</f>
        <v>0</v>
      </c>
      <c r="AL331" s="135">
        <f>'Master Plan 2025'!AL277</f>
        <v>0</v>
      </c>
      <c r="AM331" s="135">
        <f>'Master Plan 2025'!AM277</f>
        <v>0</v>
      </c>
      <c r="AN331" s="135">
        <f>'Master Plan 2025'!AN277</f>
        <v>0</v>
      </c>
      <c r="AO331" s="135">
        <f>'Master Plan 2025'!AO277</f>
        <v>0</v>
      </c>
      <c r="AP331" s="135">
        <f>'Master Plan 2025'!AP277</f>
        <v>0</v>
      </c>
      <c r="AQ331" s="135">
        <f>'Master Plan 2025'!AQ277</f>
        <v>0</v>
      </c>
      <c r="AR331" s="135">
        <f>'Master Plan 2025'!AR277</f>
        <v>0</v>
      </c>
      <c r="AS331" s="135">
        <f>'Master Plan 2025'!AS277</f>
        <v>0</v>
      </c>
      <c r="AT331" s="135">
        <f>'Master Plan 2025'!AT277</f>
        <v>0</v>
      </c>
      <c r="AU331" s="135">
        <f>'Master Plan 2025'!AU277</f>
        <v>0</v>
      </c>
      <c r="AV331" s="135">
        <f>'Master Plan 2025'!AV277</f>
        <v>0</v>
      </c>
      <c r="AW331" s="135">
        <f>'Master Plan 2025'!AW277</f>
        <v>0</v>
      </c>
      <c r="AX331" s="135">
        <f>'Master Plan 2025'!AX277</f>
        <v>0</v>
      </c>
      <c r="AY331" s="135">
        <f>'Master Plan 2025'!AY277</f>
        <v>0</v>
      </c>
    </row>
    <row r="332">
      <c r="B332" s="16" t="str">
        <f>'Master Plan 2025'!B278</f>
        <v/>
      </c>
      <c r="C332" s="18" t="str">
        <f>'Master Plan 2025'!C278</f>
        <v>Added0Value</v>
      </c>
      <c r="D332" s="18" t="str">
        <f>'Master Plan 2025'!D278</f>
        <v>Audience Article5</v>
      </c>
      <c r="E332" s="18" t="str">
        <f>'Master Plan 2025'!E278</f>
        <v>Audience</v>
      </c>
      <c r="F332" s="18" t="str">
        <f>'Master Plan 2025'!F278</f>
        <v>300x250</v>
      </c>
      <c r="G332" s="18" t="str">
        <f>'Master Plan 2025'!G278</f>
        <v/>
      </c>
      <c r="H332" s="18" t="str">
        <f>'Master Plan 2025'!H278</f>
        <v>Nativo_Global_Audience</v>
      </c>
      <c r="I332" s="135">
        <f>'Master Plan 2025'!I278</f>
        <v>0</v>
      </c>
      <c r="J332" s="135">
        <f>'Master Plan 2025'!J278</f>
        <v>0</v>
      </c>
      <c r="K332" s="135">
        <f>'Master Plan 2025'!K278</f>
        <v>0</v>
      </c>
      <c r="L332" s="145">
        <v>0.0</v>
      </c>
      <c r="M332" s="135">
        <f>'Master Plan 2025'!M278</f>
        <v>0</v>
      </c>
      <c r="N332" s="135">
        <f>'Master Plan 2025'!N278</f>
        <v>0.75</v>
      </c>
      <c r="O332" s="135">
        <f>'Master Plan 2025'!O278</f>
        <v>0</v>
      </c>
      <c r="P332" s="135">
        <f>'Master Plan 2025'!P278</f>
        <v>0</v>
      </c>
      <c r="Q332" s="135">
        <f>'Master Plan 2025'!Q278</f>
        <v>0</v>
      </c>
      <c r="R332" s="135">
        <f>'Master Plan 2025'!R278</f>
        <v>0</v>
      </c>
      <c r="S332" s="135">
        <f>'Master Plan 2025'!S278</f>
        <v>0</v>
      </c>
      <c r="T332" s="135">
        <f>'Master Plan 2025'!T278</f>
        <v>0</v>
      </c>
      <c r="U332" s="135">
        <f>'Master Plan 2025'!U278</f>
        <v>0</v>
      </c>
      <c r="V332" s="135">
        <f>'Master Plan 2025'!V278</f>
        <v>0</v>
      </c>
      <c r="W332" s="135">
        <f>'Master Plan 2025'!W278</f>
        <v>0</v>
      </c>
      <c r="X332" s="135">
        <f>'Master Plan 2025'!X278</f>
        <v>0</v>
      </c>
      <c r="Y332" s="135">
        <f>'Master Plan 2025'!Y278</f>
        <v>0</v>
      </c>
      <c r="Z332" s="135">
        <f>'Master Plan 2025'!Z278</f>
        <v>0</v>
      </c>
      <c r="AA332" s="135">
        <f>'Master Plan 2025'!AA278</f>
        <v>0</v>
      </c>
      <c r="AB332" s="135">
        <f>'Master Plan 2025'!AB278</f>
        <v>0</v>
      </c>
      <c r="AC332" s="135">
        <f>'Master Plan 2025'!AC278</f>
        <v>0</v>
      </c>
      <c r="AD332" s="135">
        <f>'Master Plan 2025'!AD278</f>
        <v>0</v>
      </c>
      <c r="AE332" s="135">
        <f>'Master Plan 2025'!AE278</f>
        <v>0</v>
      </c>
      <c r="AF332" s="135">
        <f>'Master Plan 2025'!AF278</f>
        <v>0</v>
      </c>
      <c r="AG332" s="135">
        <f>'Master Plan 2025'!AG278</f>
        <v>0</v>
      </c>
      <c r="AH332" s="135">
        <f>'Master Plan 2025'!AH278</f>
        <v>0</v>
      </c>
      <c r="AI332" s="135">
        <f>'Master Plan 2025'!AI278</f>
        <v>0</v>
      </c>
      <c r="AJ332" s="135">
        <f>'Master Plan 2025'!AJ278</f>
        <v>0</v>
      </c>
      <c r="AK332" s="135">
        <f>'Master Plan 2025'!AK278</f>
        <v>0</v>
      </c>
      <c r="AL332" s="135">
        <f>'Master Plan 2025'!AL278</f>
        <v>0</v>
      </c>
      <c r="AM332" s="135">
        <f>'Master Plan 2025'!AM278</f>
        <v>0</v>
      </c>
      <c r="AN332" s="135">
        <f>'Master Plan 2025'!AN278</f>
        <v>0</v>
      </c>
      <c r="AO332" s="135">
        <f>'Master Plan 2025'!AO278</f>
        <v>0</v>
      </c>
      <c r="AP332" s="135">
        <f>'Master Plan 2025'!AP278</f>
        <v>0</v>
      </c>
      <c r="AQ332" s="135">
        <f>'Master Plan 2025'!AQ278</f>
        <v>0</v>
      </c>
      <c r="AR332" s="135">
        <f>'Master Plan 2025'!AR278</f>
        <v>0</v>
      </c>
      <c r="AS332" s="135">
        <f>'Master Plan 2025'!AS278</f>
        <v>0</v>
      </c>
      <c r="AT332" s="135">
        <f>'Master Plan 2025'!AT278</f>
        <v>0</v>
      </c>
      <c r="AU332" s="135">
        <f>'Master Plan 2025'!AU278</f>
        <v>0</v>
      </c>
      <c r="AV332" s="135">
        <f>'Master Plan 2025'!AV278</f>
        <v>0</v>
      </c>
      <c r="AW332" s="135">
        <f>'Master Plan 2025'!AW278</f>
        <v>0</v>
      </c>
      <c r="AX332" s="135">
        <f>'Master Plan 2025'!AX278</f>
        <v>0</v>
      </c>
      <c r="AY332" s="135">
        <f>'Master Plan 2025'!AY278</f>
        <v>0</v>
      </c>
    </row>
    <row r="333">
      <c r="B333" s="16" t="str">
        <f>'Master Plan 2025'!B279</f>
        <v/>
      </c>
      <c r="C333" s="18" t="str">
        <f>'Master Plan 2025'!C279</f>
        <v>Added0Value</v>
      </c>
      <c r="D333" s="18" t="str">
        <f>'Master Plan 2025'!D279</f>
        <v>Audience Article5</v>
      </c>
      <c r="E333" s="18" t="str">
        <f>'Master Plan 2025'!E279</f>
        <v>Audience</v>
      </c>
      <c r="F333" s="18" t="str">
        <f>'Master Plan 2025'!F279</f>
        <v>300x600</v>
      </c>
      <c r="G333" s="18" t="str">
        <f>'Master Plan 2025'!G279</f>
        <v/>
      </c>
      <c r="H333" s="18" t="str">
        <f>'Master Plan 2025'!H279</f>
        <v>Nativo_Global_Audience</v>
      </c>
      <c r="I333" s="135">
        <f>'Master Plan 2025'!I279</f>
        <v>0</v>
      </c>
      <c r="J333" s="135">
        <f>'Master Plan 2025'!J279</f>
        <v>0</v>
      </c>
      <c r="K333" s="135">
        <f>'Master Plan 2025'!K279</f>
        <v>0</v>
      </c>
      <c r="L333" s="145">
        <v>0.0</v>
      </c>
      <c r="M333" s="135">
        <f>'Master Plan 2025'!M279</f>
        <v>0</v>
      </c>
      <c r="N333" s="135">
        <f>'Master Plan 2025'!N279</f>
        <v>0.75</v>
      </c>
      <c r="O333" s="135">
        <f>'Master Plan 2025'!O279</f>
        <v>0</v>
      </c>
      <c r="P333" s="135">
        <f>'Master Plan 2025'!P279</f>
        <v>0</v>
      </c>
      <c r="Q333" s="135">
        <f>'Master Plan 2025'!Q279</f>
        <v>0</v>
      </c>
      <c r="R333" s="135">
        <f>'Master Plan 2025'!R279</f>
        <v>0</v>
      </c>
      <c r="S333" s="135">
        <f>'Master Plan 2025'!S279</f>
        <v>0</v>
      </c>
      <c r="T333" s="135">
        <f>'Master Plan 2025'!T279</f>
        <v>0</v>
      </c>
      <c r="U333" s="135">
        <f>'Master Plan 2025'!U279</f>
        <v>0</v>
      </c>
      <c r="V333" s="135">
        <f>'Master Plan 2025'!V279</f>
        <v>0</v>
      </c>
      <c r="W333" s="135">
        <f>'Master Plan 2025'!W279</f>
        <v>0</v>
      </c>
      <c r="X333" s="135">
        <f>'Master Plan 2025'!X279</f>
        <v>0</v>
      </c>
      <c r="Y333" s="135">
        <f>'Master Plan 2025'!Y279</f>
        <v>0</v>
      </c>
      <c r="Z333" s="135">
        <f>'Master Plan 2025'!Z279</f>
        <v>0</v>
      </c>
      <c r="AA333" s="135">
        <f>'Master Plan 2025'!AA279</f>
        <v>0</v>
      </c>
      <c r="AB333" s="135">
        <f>'Master Plan 2025'!AB279</f>
        <v>0</v>
      </c>
      <c r="AC333" s="135">
        <f>'Master Plan 2025'!AC279</f>
        <v>0</v>
      </c>
      <c r="AD333" s="135">
        <f>'Master Plan 2025'!AD279</f>
        <v>0</v>
      </c>
      <c r="AE333" s="135">
        <f>'Master Plan 2025'!AE279</f>
        <v>0</v>
      </c>
      <c r="AF333" s="135">
        <f>'Master Plan 2025'!AF279</f>
        <v>0</v>
      </c>
      <c r="AG333" s="135">
        <f>'Master Plan 2025'!AG279</f>
        <v>0</v>
      </c>
      <c r="AH333" s="135">
        <f>'Master Plan 2025'!AH279</f>
        <v>0</v>
      </c>
      <c r="AI333" s="135">
        <f>'Master Plan 2025'!AI279</f>
        <v>0</v>
      </c>
      <c r="AJ333" s="135">
        <f>'Master Plan 2025'!AJ279</f>
        <v>0</v>
      </c>
      <c r="AK333" s="135">
        <f>'Master Plan 2025'!AK279</f>
        <v>0</v>
      </c>
      <c r="AL333" s="135">
        <f>'Master Plan 2025'!AL279</f>
        <v>0</v>
      </c>
      <c r="AM333" s="135">
        <f>'Master Plan 2025'!AM279</f>
        <v>0</v>
      </c>
      <c r="AN333" s="135">
        <f>'Master Plan 2025'!AN279</f>
        <v>0</v>
      </c>
      <c r="AO333" s="135">
        <f>'Master Plan 2025'!AO279</f>
        <v>0</v>
      </c>
      <c r="AP333" s="135">
        <f>'Master Plan 2025'!AP279</f>
        <v>0</v>
      </c>
      <c r="AQ333" s="135">
        <f>'Master Plan 2025'!AQ279</f>
        <v>0</v>
      </c>
      <c r="AR333" s="135">
        <f>'Master Plan 2025'!AR279</f>
        <v>0</v>
      </c>
      <c r="AS333" s="135">
        <f>'Master Plan 2025'!AS279</f>
        <v>0</v>
      </c>
      <c r="AT333" s="135">
        <f>'Master Plan 2025'!AT279</f>
        <v>0</v>
      </c>
      <c r="AU333" s="135">
        <f>'Master Plan 2025'!AU279</f>
        <v>0</v>
      </c>
      <c r="AV333" s="135">
        <f>'Master Plan 2025'!AV279</f>
        <v>0</v>
      </c>
      <c r="AW333" s="135">
        <f>'Master Plan 2025'!AW279</f>
        <v>0</v>
      </c>
      <c r="AX333" s="135">
        <f>'Master Plan 2025'!AX279</f>
        <v>0</v>
      </c>
      <c r="AY333" s="135">
        <f>'Master Plan 2025'!AY279</f>
        <v>0</v>
      </c>
    </row>
    <row r="334">
      <c r="B334" s="16" t="str">
        <f>'Master Plan 2025'!B280</f>
        <v/>
      </c>
      <c r="C334" s="18" t="str">
        <f>'Master Plan 2025'!C280</f>
        <v>Global</v>
      </c>
      <c r="D334" s="18" t="str">
        <f>'Master Plan 2025'!D280</f>
        <v>Audience Article6</v>
      </c>
      <c r="E334" s="18" t="str">
        <f>'Master Plan 2025'!E280</f>
        <v>Audience</v>
      </c>
      <c r="F334" s="18" t="str">
        <f>'Master Plan 2025'!F280</f>
        <v>InsightsCTA</v>
      </c>
      <c r="G334" s="18" t="str">
        <f>'Master Plan 2025'!G280</f>
        <v/>
      </c>
      <c r="H334" s="18" t="str">
        <f>'Master Plan 2025'!H280</f>
        <v>Nativo_Global_Audience</v>
      </c>
      <c r="I334" s="135">
        <f>'Master Plan 2025'!I280</f>
        <v>16666.66667</v>
      </c>
      <c r="J334" s="135">
        <f>'Master Plan 2025'!J280</f>
        <v>925925.9259</v>
      </c>
      <c r="K334" s="135">
        <f>'Master Plan 2025'!K280</f>
        <v>18</v>
      </c>
      <c r="L334" s="145">
        <v>0.0</v>
      </c>
      <c r="M334" s="135">
        <f>'Master Plan 2025'!M280</f>
        <v>0.002</v>
      </c>
      <c r="N334" s="135">
        <f>'Master Plan 2025'!N280</f>
        <v>0.75</v>
      </c>
      <c r="O334" s="135" t="str">
        <f>'Master Plan 2025'!O280</f>
        <v/>
      </c>
      <c r="P334" s="135">
        <f>'Master Plan 2025'!P280</f>
        <v>0</v>
      </c>
      <c r="Q334" s="135">
        <f>'Master Plan 2025'!Q280</f>
        <v>0</v>
      </c>
      <c r="R334" s="135">
        <f>'Master Plan 2025'!R280</f>
        <v>0</v>
      </c>
      <c r="S334" s="135">
        <f>'Master Plan 2025'!S280</f>
        <v>0</v>
      </c>
      <c r="T334" s="135">
        <f>'Master Plan 2025'!T280</f>
        <v>0</v>
      </c>
      <c r="U334" s="135">
        <f>'Master Plan 2025'!U280</f>
        <v>0</v>
      </c>
      <c r="V334" s="135">
        <f>'Master Plan 2025'!V280</f>
        <v>0</v>
      </c>
      <c r="W334" s="135">
        <f>'Master Plan 2025'!W280</f>
        <v>5555.555556</v>
      </c>
      <c r="X334" s="135">
        <f>'Master Plan 2025'!X280</f>
        <v>5555.555556</v>
      </c>
      <c r="Y334" s="135">
        <f>'Master Plan 2025'!Y280</f>
        <v>5555.555556</v>
      </c>
      <c r="Z334" s="135">
        <f>'Master Plan 2025'!Z280</f>
        <v>0</v>
      </c>
      <c r="AA334" s="135">
        <f>'Master Plan 2025'!AA280</f>
        <v>0</v>
      </c>
      <c r="AB334" s="135">
        <f>'Master Plan 2025'!AB280</f>
        <v>0</v>
      </c>
      <c r="AC334" s="135">
        <f>'Master Plan 2025'!AC280</f>
        <v>0</v>
      </c>
      <c r="AD334" s="135">
        <f>'Master Plan 2025'!AD280</f>
        <v>0</v>
      </c>
      <c r="AE334" s="135">
        <f>'Master Plan 2025'!AE280</f>
        <v>0</v>
      </c>
      <c r="AF334" s="135">
        <f>'Master Plan 2025'!AF280</f>
        <v>0</v>
      </c>
      <c r="AG334" s="135">
        <f>'Master Plan 2025'!AG280</f>
        <v>0</v>
      </c>
      <c r="AH334" s="135">
        <f>'Master Plan 2025'!AH280</f>
        <v>0</v>
      </c>
      <c r="AI334" s="135">
        <f>'Master Plan 2025'!AI280</f>
        <v>308641.9753</v>
      </c>
      <c r="AJ334" s="135">
        <f>'Master Plan 2025'!AJ280</f>
        <v>308641.9753</v>
      </c>
      <c r="AK334" s="135">
        <f>'Master Plan 2025'!AK280</f>
        <v>308641.9753</v>
      </c>
      <c r="AL334" s="135">
        <f>'Master Plan 2025'!AL280</f>
        <v>0</v>
      </c>
      <c r="AM334" s="135">
        <f>'Master Plan 2025'!AM280</f>
        <v>0</v>
      </c>
      <c r="AN334" s="135">
        <f>'Master Plan 2025'!AN280</f>
        <v>0</v>
      </c>
      <c r="AO334" s="135">
        <f>'Master Plan 2025'!AO280</f>
        <v>0</v>
      </c>
      <c r="AP334" s="135">
        <f>'Master Plan 2025'!AP280</f>
        <v>0</v>
      </c>
      <c r="AQ334" s="135">
        <f>'Master Plan 2025'!AQ280</f>
        <v>0</v>
      </c>
      <c r="AR334" s="135">
        <f>'Master Plan 2025'!AR280</f>
        <v>0</v>
      </c>
      <c r="AS334" s="135">
        <f>'Master Plan 2025'!AS280</f>
        <v>0</v>
      </c>
      <c r="AT334" s="135">
        <f>'Master Plan 2025'!AT280</f>
        <v>0</v>
      </c>
      <c r="AU334" s="135">
        <f>'Master Plan 2025'!AU280</f>
        <v>617.2839506</v>
      </c>
      <c r="AV334" s="135">
        <f>'Master Plan 2025'!AV280</f>
        <v>617.2839506</v>
      </c>
      <c r="AW334" s="135">
        <f>'Master Plan 2025'!AW280</f>
        <v>617.2839506</v>
      </c>
      <c r="AX334" s="135">
        <f>'Master Plan 2025'!AX280</f>
        <v>0</v>
      </c>
      <c r="AY334" s="135">
        <f>'Master Plan 2025'!AY280</f>
        <v>0</v>
      </c>
    </row>
    <row r="335">
      <c r="B335" s="16" t="str">
        <f>'Master Plan 2025'!B281</f>
        <v/>
      </c>
      <c r="C335" s="18" t="str">
        <f>'Master Plan 2025'!C281</f>
        <v/>
      </c>
      <c r="D335" s="18" t="str">
        <f>'Master Plan 2025'!D281</f>
        <v>Audience Article6</v>
      </c>
      <c r="E335" s="18" t="str">
        <f>'Master Plan 2025'!E281</f>
        <v>Audience</v>
      </c>
      <c r="F335" s="18" t="str">
        <f>'Master Plan 2025'!F281</f>
        <v>ContentLandingPage</v>
      </c>
      <c r="G335" s="18" t="str">
        <f>'Master Plan 2025'!G281</f>
        <v/>
      </c>
      <c r="H335" s="18" t="str">
        <f>'Master Plan 2025'!H281</f>
        <v>Nativo_Global_Audience</v>
      </c>
      <c r="I335" s="135">
        <f>'Master Plan 2025'!I281</f>
        <v>0</v>
      </c>
      <c r="J335" s="135">
        <f>'Master Plan 2025'!J281</f>
        <v>0</v>
      </c>
      <c r="K335" s="135">
        <f>'Master Plan 2025'!K281</f>
        <v>0</v>
      </c>
      <c r="L335" s="145">
        <v>0.0</v>
      </c>
      <c r="M335" s="135">
        <f>'Master Plan 2025'!M281</f>
        <v>0</v>
      </c>
      <c r="N335" s="135">
        <f>'Master Plan 2025'!N281</f>
        <v>0.75</v>
      </c>
      <c r="O335" s="135">
        <f>'Master Plan 2025'!O281</f>
        <v>0</v>
      </c>
      <c r="P335" s="135">
        <f>'Master Plan 2025'!P281</f>
        <v>0</v>
      </c>
      <c r="Q335" s="135">
        <f>'Master Plan 2025'!Q281</f>
        <v>0</v>
      </c>
      <c r="R335" s="135">
        <f>'Master Plan 2025'!R281</f>
        <v>0</v>
      </c>
      <c r="S335" s="135">
        <f>'Master Plan 2025'!S281</f>
        <v>0</v>
      </c>
      <c r="T335" s="135">
        <f>'Master Plan 2025'!T281</f>
        <v>0</v>
      </c>
      <c r="U335" s="135">
        <f>'Master Plan 2025'!U281</f>
        <v>0</v>
      </c>
      <c r="V335" s="135">
        <f>'Master Plan 2025'!V281</f>
        <v>0</v>
      </c>
      <c r="W335" s="135">
        <f>'Master Plan 2025'!W281</f>
        <v>0</v>
      </c>
      <c r="X335" s="135">
        <f>'Master Plan 2025'!X281</f>
        <v>0</v>
      </c>
      <c r="Y335" s="135">
        <f>'Master Plan 2025'!Y281</f>
        <v>0</v>
      </c>
      <c r="Z335" s="135">
        <f>'Master Plan 2025'!Z281</f>
        <v>0</v>
      </c>
      <c r="AA335" s="135">
        <f>'Master Plan 2025'!AA281</f>
        <v>0</v>
      </c>
      <c r="AB335" s="135">
        <f>'Master Plan 2025'!AB281</f>
        <v>0</v>
      </c>
      <c r="AC335" s="135">
        <f>'Master Plan 2025'!AC281</f>
        <v>0</v>
      </c>
      <c r="AD335" s="135">
        <f>'Master Plan 2025'!AD281</f>
        <v>0</v>
      </c>
      <c r="AE335" s="135">
        <f>'Master Plan 2025'!AE281</f>
        <v>0</v>
      </c>
      <c r="AF335" s="135">
        <f>'Master Plan 2025'!AF281</f>
        <v>0</v>
      </c>
      <c r="AG335" s="135">
        <f>'Master Plan 2025'!AG281</f>
        <v>0</v>
      </c>
      <c r="AH335" s="135">
        <f>'Master Plan 2025'!AH281</f>
        <v>0</v>
      </c>
      <c r="AI335" s="135">
        <f>'Master Plan 2025'!AI281</f>
        <v>0</v>
      </c>
      <c r="AJ335" s="135">
        <f>'Master Plan 2025'!AJ281</f>
        <v>0</v>
      </c>
      <c r="AK335" s="135">
        <f>'Master Plan 2025'!AK281</f>
        <v>0</v>
      </c>
      <c r="AL335" s="135">
        <f>'Master Plan 2025'!AL281</f>
        <v>0</v>
      </c>
      <c r="AM335" s="135">
        <f>'Master Plan 2025'!AM281</f>
        <v>0</v>
      </c>
      <c r="AN335" s="135">
        <f>'Master Plan 2025'!AN281</f>
        <v>0</v>
      </c>
      <c r="AO335" s="135">
        <f>'Master Plan 2025'!AO281</f>
        <v>0</v>
      </c>
      <c r="AP335" s="135">
        <f>'Master Plan 2025'!AP281</f>
        <v>0</v>
      </c>
      <c r="AQ335" s="135">
        <f>'Master Plan 2025'!AQ281</f>
        <v>0</v>
      </c>
      <c r="AR335" s="135">
        <f>'Master Plan 2025'!AR281</f>
        <v>0</v>
      </c>
      <c r="AS335" s="135">
        <f>'Master Plan 2025'!AS281</f>
        <v>0</v>
      </c>
      <c r="AT335" s="135">
        <f>'Master Plan 2025'!AT281</f>
        <v>0</v>
      </c>
      <c r="AU335" s="135">
        <f>'Master Plan 2025'!AU281</f>
        <v>0</v>
      </c>
      <c r="AV335" s="135">
        <f>'Master Plan 2025'!AV281</f>
        <v>0</v>
      </c>
      <c r="AW335" s="135">
        <f>'Master Plan 2025'!AW281</f>
        <v>0</v>
      </c>
      <c r="AX335" s="135">
        <f>'Master Plan 2025'!AX281</f>
        <v>0</v>
      </c>
      <c r="AY335" s="135">
        <f>'Master Plan 2025'!AY281</f>
        <v>0</v>
      </c>
    </row>
    <row r="336">
      <c r="B336" s="16" t="str">
        <f>'Master Plan 2025'!B282</f>
        <v/>
      </c>
      <c r="C336" s="18" t="str">
        <f>'Master Plan 2025'!C282</f>
        <v/>
      </c>
      <c r="D336" s="18" t="str">
        <f>'Master Plan 2025'!D282</f>
        <v>Audience Article6</v>
      </c>
      <c r="E336" s="18" t="str">
        <f>'Master Plan 2025'!E282</f>
        <v>Audience</v>
      </c>
      <c r="F336" s="18" t="str">
        <f>'Master Plan 2025'!F282</f>
        <v>InFeedUnit</v>
      </c>
      <c r="G336" s="18" t="str">
        <f>'Master Plan 2025'!G282</f>
        <v/>
      </c>
      <c r="H336" s="18" t="str">
        <f>'Master Plan 2025'!H282</f>
        <v>Nativo_Global_Audience</v>
      </c>
      <c r="I336" s="135">
        <f>'Master Plan 2025'!I282</f>
        <v>0</v>
      </c>
      <c r="J336" s="135">
        <f>'Master Plan 2025'!J282</f>
        <v>0</v>
      </c>
      <c r="K336" s="135">
        <f>'Master Plan 2025'!K282</f>
        <v>0</v>
      </c>
      <c r="L336" s="145">
        <v>0.0</v>
      </c>
      <c r="M336" s="135">
        <f>'Master Plan 2025'!M282</f>
        <v>0</v>
      </c>
      <c r="N336" s="135">
        <f>'Master Plan 2025'!N282</f>
        <v>0.75</v>
      </c>
      <c r="O336" s="135">
        <f>'Master Plan 2025'!O282</f>
        <v>0</v>
      </c>
      <c r="P336" s="135">
        <f>'Master Plan 2025'!P282</f>
        <v>0</v>
      </c>
      <c r="Q336" s="135">
        <f>'Master Plan 2025'!Q282</f>
        <v>0</v>
      </c>
      <c r="R336" s="135">
        <f>'Master Plan 2025'!R282</f>
        <v>0</v>
      </c>
      <c r="S336" s="135">
        <f>'Master Plan 2025'!S282</f>
        <v>0</v>
      </c>
      <c r="T336" s="135">
        <f>'Master Plan 2025'!T282</f>
        <v>0</v>
      </c>
      <c r="U336" s="135">
        <f>'Master Plan 2025'!U282</f>
        <v>0</v>
      </c>
      <c r="V336" s="135">
        <f>'Master Plan 2025'!V282</f>
        <v>0</v>
      </c>
      <c r="W336" s="135">
        <f>'Master Plan 2025'!W282</f>
        <v>0</v>
      </c>
      <c r="X336" s="135">
        <f>'Master Plan 2025'!X282</f>
        <v>0</v>
      </c>
      <c r="Y336" s="135">
        <f>'Master Plan 2025'!Y282</f>
        <v>0</v>
      </c>
      <c r="Z336" s="135">
        <f>'Master Plan 2025'!Z282</f>
        <v>0</v>
      </c>
      <c r="AA336" s="135">
        <f>'Master Plan 2025'!AA282</f>
        <v>0</v>
      </c>
      <c r="AB336" s="135">
        <f>'Master Plan 2025'!AB282</f>
        <v>0</v>
      </c>
      <c r="AC336" s="135">
        <f>'Master Plan 2025'!AC282</f>
        <v>0</v>
      </c>
      <c r="AD336" s="135">
        <f>'Master Plan 2025'!AD282</f>
        <v>0</v>
      </c>
      <c r="AE336" s="135">
        <f>'Master Plan 2025'!AE282</f>
        <v>0</v>
      </c>
      <c r="AF336" s="135">
        <f>'Master Plan 2025'!AF282</f>
        <v>0</v>
      </c>
      <c r="AG336" s="135">
        <f>'Master Plan 2025'!AG282</f>
        <v>0</v>
      </c>
      <c r="AH336" s="135">
        <f>'Master Plan 2025'!AH282</f>
        <v>0</v>
      </c>
      <c r="AI336" s="135">
        <f>'Master Plan 2025'!AI282</f>
        <v>0</v>
      </c>
      <c r="AJ336" s="135">
        <f>'Master Plan 2025'!AJ282</f>
        <v>0</v>
      </c>
      <c r="AK336" s="135">
        <f>'Master Plan 2025'!AK282</f>
        <v>0</v>
      </c>
      <c r="AL336" s="135">
        <f>'Master Plan 2025'!AL282</f>
        <v>0</v>
      </c>
      <c r="AM336" s="135">
        <f>'Master Plan 2025'!AM282</f>
        <v>0</v>
      </c>
      <c r="AN336" s="135">
        <f>'Master Plan 2025'!AN282</f>
        <v>0</v>
      </c>
      <c r="AO336" s="135">
        <f>'Master Plan 2025'!AO282</f>
        <v>0</v>
      </c>
      <c r="AP336" s="135">
        <f>'Master Plan 2025'!AP282</f>
        <v>0</v>
      </c>
      <c r="AQ336" s="135">
        <f>'Master Plan 2025'!AQ282</f>
        <v>0</v>
      </c>
      <c r="AR336" s="135">
        <f>'Master Plan 2025'!AR282</f>
        <v>0</v>
      </c>
      <c r="AS336" s="135">
        <f>'Master Plan 2025'!AS282</f>
        <v>0</v>
      </c>
      <c r="AT336" s="135">
        <f>'Master Plan 2025'!AT282</f>
        <v>0</v>
      </c>
      <c r="AU336" s="135">
        <f>'Master Plan 2025'!AU282</f>
        <v>0</v>
      </c>
      <c r="AV336" s="135">
        <f>'Master Plan 2025'!AV282</f>
        <v>0</v>
      </c>
      <c r="AW336" s="135">
        <f>'Master Plan 2025'!AW282</f>
        <v>0</v>
      </c>
      <c r="AX336" s="135">
        <f>'Master Plan 2025'!AX282</f>
        <v>0</v>
      </c>
      <c r="AY336" s="135">
        <f>'Master Plan 2025'!AY282</f>
        <v>0</v>
      </c>
    </row>
    <row r="337">
      <c r="B337" s="16" t="str">
        <f>'Master Plan 2025'!B283</f>
        <v/>
      </c>
      <c r="C337" s="18" t="str">
        <f>'Master Plan 2025'!C283</f>
        <v>Added0Value</v>
      </c>
      <c r="D337" s="18" t="str">
        <f>'Master Plan 2025'!D283</f>
        <v>Audience Article6</v>
      </c>
      <c r="E337" s="18" t="str">
        <f>'Master Plan 2025'!E283</f>
        <v>Audience</v>
      </c>
      <c r="F337" s="18" t="str">
        <f>'Master Plan 2025'!F283</f>
        <v>728x90</v>
      </c>
      <c r="G337" s="18" t="str">
        <f>'Master Plan 2025'!G283</f>
        <v/>
      </c>
      <c r="H337" s="18" t="str">
        <f>'Master Plan 2025'!H283</f>
        <v>Nativo_Global_Audience</v>
      </c>
      <c r="I337" s="135">
        <f>'Master Plan 2025'!I283</f>
        <v>0</v>
      </c>
      <c r="J337" s="135">
        <f>'Master Plan 2025'!J283</f>
        <v>0</v>
      </c>
      <c r="K337" s="135">
        <f>'Master Plan 2025'!K283</f>
        <v>0</v>
      </c>
      <c r="L337" s="145">
        <v>0.0</v>
      </c>
      <c r="M337" s="135">
        <f>'Master Plan 2025'!M283</f>
        <v>0</v>
      </c>
      <c r="N337" s="135">
        <f>'Master Plan 2025'!N283</f>
        <v>0.75</v>
      </c>
      <c r="O337" s="135">
        <f>'Master Plan 2025'!O283</f>
        <v>0</v>
      </c>
      <c r="P337" s="135">
        <f>'Master Plan 2025'!P283</f>
        <v>0</v>
      </c>
      <c r="Q337" s="135">
        <f>'Master Plan 2025'!Q283</f>
        <v>0</v>
      </c>
      <c r="R337" s="135">
        <f>'Master Plan 2025'!R283</f>
        <v>0</v>
      </c>
      <c r="S337" s="135">
        <f>'Master Plan 2025'!S283</f>
        <v>0</v>
      </c>
      <c r="T337" s="135">
        <f>'Master Plan 2025'!T283</f>
        <v>0</v>
      </c>
      <c r="U337" s="135">
        <f>'Master Plan 2025'!U283</f>
        <v>0</v>
      </c>
      <c r="V337" s="135">
        <f>'Master Plan 2025'!V283</f>
        <v>0</v>
      </c>
      <c r="W337" s="135">
        <f>'Master Plan 2025'!W283</f>
        <v>0</v>
      </c>
      <c r="X337" s="135">
        <f>'Master Plan 2025'!X283</f>
        <v>0</v>
      </c>
      <c r="Y337" s="135">
        <f>'Master Plan 2025'!Y283</f>
        <v>0</v>
      </c>
      <c r="Z337" s="135">
        <f>'Master Plan 2025'!Z283</f>
        <v>0</v>
      </c>
      <c r="AA337" s="135">
        <f>'Master Plan 2025'!AA283</f>
        <v>0</v>
      </c>
      <c r="AB337" s="135">
        <f>'Master Plan 2025'!AB283</f>
        <v>0</v>
      </c>
      <c r="AC337" s="135">
        <f>'Master Plan 2025'!AC283</f>
        <v>0</v>
      </c>
      <c r="AD337" s="135">
        <f>'Master Plan 2025'!AD283</f>
        <v>0</v>
      </c>
      <c r="AE337" s="135">
        <f>'Master Plan 2025'!AE283</f>
        <v>0</v>
      </c>
      <c r="AF337" s="135">
        <f>'Master Plan 2025'!AF283</f>
        <v>0</v>
      </c>
      <c r="AG337" s="135">
        <f>'Master Plan 2025'!AG283</f>
        <v>0</v>
      </c>
      <c r="AH337" s="135">
        <f>'Master Plan 2025'!AH283</f>
        <v>0</v>
      </c>
      <c r="AI337" s="135">
        <f>'Master Plan 2025'!AI283</f>
        <v>0</v>
      </c>
      <c r="AJ337" s="135">
        <f>'Master Plan 2025'!AJ283</f>
        <v>0</v>
      </c>
      <c r="AK337" s="135">
        <f>'Master Plan 2025'!AK283</f>
        <v>0</v>
      </c>
      <c r="AL337" s="135">
        <f>'Master Plan 2025'!AL283</f>
        <v>0</v>
      </c>
      <c r="AM337" s="135">
        <f>'Master Plan 2025'!AM283</f>
        <v>0</v>
      </c>
      <c r="AN337" s="135">
        <f>'Master Plan 2025'!AN283</f>
        <v>0</v>
      </c>
      <c r="AO337" s="135">
        <f>'Master Plan 2025'!AO283</f>
        <v>0</v>
      </c>
      <c r="AP337" s="135">
        <f>'Master Plan 2025'!AP283</f>
        <v>0</v>
      </c>
      <c r="AQ337" s="135">
        <f>'Master Plan 2025'!AQ283</f>
        <v>0</v>
      </c>
      <c r="AR337" s="135">
        <f>'Master Plan 2025'!AR283</f>
        <v>0</v>
      </c>
      <c r="AS337" s="135">
        <f>'Master Plan 2025'!AS283</f>
        <v>0</v>
      </c>
      <c r="AT337" s="135">
        <f>'Master Plan 2025'!AT283</f>
        <v>0</v>
      </c>
      <c r="AU337" s="135">
        <f>'Master Plan 2025'!AU283</f>
        <v>0</v>
      </c>
      <c r="AV337" s="135">
        <f>'Master Plan 2025'!AV283</f>
        <v>0</v>
      </c>
      <c r="AW337" s="135">
        <f>'Master Plan 2025'!AW283</f>
        <v>0</v>
      </c>
      <c r="AX337" s="135">
        <f>'Master Plan 2025'!AX283</f>
        <v>0</v>
      </c>
      <c r="AY337" s="135">
        <f>'Master Plan 2025'!AY283</f>
        <v>0</v>
      </c>
    </row>
    <row r="338">
      <c r="B338" s="16" t="str">
        <f>'Master Plan 2025'!B284</f>
        <v/>
      </c>
      <c r="C338" s="18" t="str">
        <f>'Master Plan 2025'!C284</f>
        <v>Added0Value</v>
      </c>
      <c r="D338" s="18" t="str">
        <f>'Master Plan 2025'!D284</f>
        <v>Audience Article6</v>
      </c>
      <c r="E338" s="18" t="str">
        <f>'Master Plan 2025'!E284</f>
        <v>Audience</v>
      </c>
      <c r="F338" s="18" t="str">
        <f>'Master Plan 2025'!F284</f>
        <v>300x250</v>
      </c>
      <c r="G338" s="18" t="str">
        <f>'Master Plan 2025'!G284</f>
        <v/>
      </c>
      <c r="H338" s="18" t="str">
        <f>'Master Plan 2025'!H284</f>
        <v>Nativo_Global_Audience</v>
      </c>
      <c r="I338" s="135">
        <f>'Master Plan 2025'!I284</f>
        <v>0</v>
      </c>
      <c r="J338" s="135">
        <f>'Master Plan 2025'!J284</f>
        <v>0</v>
      </c>
      <c r="K338" s="135">
        <f>'Master Plan 2025'!K284</f>
        <v>0</v>
      </c>
      <c r="L338" s="145">
        <v>0.0</v>
      </c>
      <c r="M338" s="135">
        <f>'Master Plan 2025'!M284</f>
        <v>0</v>
      </c>
      <c r="N338" s="135">
        <f>'Master Plan 2025'!N284</f>
        <v>0.75</v>
      </c>
      <c r="O338" s="135">
        <f>'Master Plan 2025'!O284</f>
        <v>0</v>
      </c>
      <c r="P338" s="135">
        <f>'Master Plan 2025'!P284</f>
        <v>0</v>
      </c>
      <c r="Q338" s="135">
        <f>'Master Plan 2025'!Q284</f>
        <v>0</v>
      </c>
      <c r="R338" s="135">
        <f>'Master Plan 2025'!R284</f>
        <v>0</v>
      </c>
      <c r="S338" s="135">
        <f>'Master Plan 2025'!S284</f>
        <v>0</v>
      </c>
      <c r="T338" s="135">
        <f>'Master Plan 2025'!T284</f>
        <v>0</v>
      </c>
      <c r="U338" s="135">
        <f>'Master Plan 2025'!U284</f>
        <v>0</v>
      </c>
      <c r="V338" s="135">
        <f>'Master Plan 2025'!V284</f>
        <v>0</v>
      </c>
      <c r="W338" s="135">
        <f>'Master Plan 2025'!W284</f>
        <v>0</v>
      </c>
      <c r="X338" s="135">
        <f>'Master Plan 2025'!X284</f>
        <v>0</v>
      </c>
      <c r="Y338" s="135">
        <f>'Master Plan 2025'!Y284</f>
        <v>0</v>
      </c>
      <c r="Z338" s="135">
        <f>'Master Plan 2025'!Z284</f>
        <v>0</v>
      </c>
      <c r="AA338" s="135">
        <f>'Master Plan 2025'!AA284</f>
        <v>0</v>
      </c>
      <c r="AB338" s="135">
        <f>'Master Plan 2025'!AB284</f>
        <v>0</v>
      </c>
      <c r="AC338" s="135">
        <f>'Master Plan 2025'!AC284</f>
        <v>0</v>
      </c>
      <c r="AD338" s="135">
        <f>'Master Plan 2025'!AD284</f>
        <v>0</v>
      </c>
      <c r="AE338" s="135">
        <f>'Master Plan 2025'!AE284</f>
        <v>0</v>
      </c>
      <c r="AF338" s="135">
        <f>'Master Plan 2025'!AF284</f>
        <v>0</v>
      </c>
      <c r="AG338" s="135">
        <f>'Master Plan 2025'!AG284</f>
        <v>0</v>
      </c>
      <c r="AH338" s="135">
        <f>'Master Plan 2025'!AH284</f>
        <v>0</v>
      </c>
      <c r="AI338" s="135">
        <f>'Master Plan 2025'!AI284</f>
        <v>0</v>
      </c>
      <c r="AJ338" s="135">
        <f>'Master Plan 2025'!AJ284</f>
        <v>0</v>
      </c>
      <c r="AK338" s="135">
        <f>'Master Plan 2025'!AK284</f>
        <v>0</v>
      </c>
      <c r="AL338" s="135">
        <f>'Master Plan 2025'!AL284</f>
        <v>0</v>
      </c>
      <c r="AM338" s="135">
        <f>'Master Plan 2025'!AM284</f>
        <v>0</v>
      </c>
      <c r="AN338" s="135">
        <f>'Master Plan 2025'!AN284</f>
        <v>0</v>
      </c>
      <c r="AO338" s="135">
        <f>'Master Plan 2025'!AO284</f>
        <v>0</v>
      </c>
      <c r="AP338" s="135">
        <f>'Master Plan 2025'!AP284</f>
        <v>0</v>
      </c>
      <c r="AQ338" s="135">
        <f>'Master Plan 2025'!AQ284</f>
        <v>0</v>
      </c>
      <c r="AR338" s="135">
        <f>'Master Plan 2025'!AR284</f>
        <v>0</v>
      </c>
      <c r="AS338" s="135">
        <f>'Master Plan 2025'!AS284</f>
        <v>0</v>
      </c>
      <c r="AT338" s="135">
        <f>'Master Plan 2025'!AT284</f>
        <v>0</v>
      </c>
      <c r="AU338" s="135">
        <f>'Master Plan 2025'!AU284</f>
        <v>0</v>
      </c>
      <c r="AV338" s="135">
        <f>'Master Plan 2025'!AV284</f>
        <v>0</v>
      </c>
      <c r="AW338" s="135">
        <f>'Master Plan 2025'!AW284</f>
        <v>0</v>
      </c>
      <c r="AX338" s="135">
        <f>'Master Plan 2025'!AX284</f>
        <v>0</v>
      </c>
      <c r="AY338" s="135">
        <f>'Master Plan 2025'!AY284</f>
        <v>0</v>
      </c>
    </row>
    <row r="339">
      <c r="B339" s="16" t="str">
        <f>'Master Plan 2025'!B285</f>
        <v/>
      </c>
      <c r="C339" s="18" t="str">
        <f>'Master Plan 2025'!C285</f>
        <v>Added0Value</v>
      </c>
      <c r="D339" s="18" t="str">
        <f>'Master Plan 2025'!D285</f>
        <v>Audience Article6</v>
      </c>
      <c r="E339" s="18" t="str">
        <f>'Master Plan 2025'!E285</f>
        <v>Audience</v>
      </c>
      <c r="F339" s="18" t="str">
        <f>'Master Plan 2025'!F285</f>
        <v>300x600</v>
      </c>
      <c r="G339" s="18" t="str">
        <f>'Master Plan 2025'!G285</f>
        <v/>
      </c>
      <c r="H339" s="18" t="str">
        <f>'Master Plan 2025'!H285</f>
        <v>Nativo_Global_Audience</v>
      </c>
      <c r="I339" s="135">
        <f>'Master Plan 2025'!I285</f>
        <v>0</v>
      </c>
      <c r="J339" s="135">
        <f>'Master Plan 2025'!J285</f>
        <v>0</v>
      </c>
      <c r="K339" s="135">
        <f>'Master Plan 2025'!K285</f>
        <v>0</v>
      </c>
      <c r="L339" s="145">
        <v>0.0</v>
      </c>
      <c r="M339" s="135">
        <f>'Master Plan 2025'!M285</f>
        <v>0</v>
      </c>
      <c r="N339" s="135">
        <f>'Master Plan 2025'!N285</f>
        <v>0.75</v>
      </c>
      <c r="O339" s="135">
        <f>'Master Plan 2025'!O285</f>
        <v>0</v>
      </c>
      <c r="P339" s="135">
        <f>'Master Plan 2025'!P285</f>
        <v>0</v>
      </c>
      <c r="Q339" s="135">
        <f>'Master Plan 2025'!Q285</f>
        <v>0</v>
      </c>
      <c r="R339" s="135">
        <f>'Master Plan 2025'!R285</f>
        <v>0</v>
      </c>
      <c r="S339" s="135">
        <f>'Master Plan 2025'!S285</f>
        <v>0</v>
      </c>
      <c r="T339" s="135">
        <f>'Master Plan 2025'!T285</f>
        <v>0</v>
      </c>
      <c r="U339" s="135">
        <f>'Master Plan 2025'!U285</f>
        <v>0</v>
      </c>
      <c r="V339" s="135">
        <f>'Master Plan 2025'!V285</f>
        <v>0</v>
      </c>
      <c r="W339" s="135">
        <f>'Master Plan 2025'!W285</f>
        <v>0</v>
      </c>
      <c r="X339" s="135">
        <f>'Master Plan 2025'!X285</f>
        <v>0</v>
      </c>
      <c r="Y339" s="135">
        <f>'Master Plan 2025'!Y285</f>
        <v>0</v>
      </c>
      <c r="Z339" s="135">
        <f>'Master Plan 2025'!Z285</f>
        <v>0</v>
      </c>
      <c r="AA339" s="135">
        <f>'Master Plan 2025'!AA285</f>
        <v>0</v>
      </c>
      <c r="AB339" s="135">
        <f>'Master Plan 2025'!AB285</f>
        <v>0</v>
      </c>
      <c r="AC339" s="135">
        <f>'Master Plan 2025'!AC285</f>
        <v>0</v>
      </c>
      <c r="AD339" s="135">
        <f>'Master Plan 2025'!AD285</f>
        <v>0</v>
      </c>
      <c r="AE339" s="135">
        <f>'Master Plan 2025'!AE285</f>
        <v>0</v>
      </c>
      <c r="AF339" s="135">
        <f>'Master Plan 2025'!AF285</f>
        <v>0</v>
      </c>
      <c r="AG339" s="135">
        <f>'Master Plan 2025'!AG285</f>
        <v>0</v>
      </c>
      <c r="AH339" s="135">
        <f>'Master Plan 2025'!AH285</f>
        <v>0</v>
      </c>
      <c r="AI339" s="135">
        <f>'Master Plan 2025'!AI285</f>
        <v>0</v>
      </c>
      <c r="AJ339" s="135">
        <f>'Master Plan 2025'!AJ285</f>
        <v>0</v>
      </c>
      <c r="AK339" s="135">
        <f>'Master Plan 2025'!AK285</f>
        <v>0</v>
      </c>
      <c r="AL339" s="135">
        <f>'Master Plan 2025'!AL285</f>
        <v>0</v>
      </c>
      <c r="AM339" s="135">
        <f>'Master Plan 2025'!AM285</f>
        <v>0</v>
      </c>
      <c r="AN339" s="135">
        <f>'Master Plan 2025'!AN285</f>
        <v>0</v>
      </c>
      <c r="AO339" s="135">
        <f>'Master Plan 2025'!AO285</f>
        <v>0</v>
      </c>
      <c r="AP339" s="135">
        <f>'Master Plan 2025'!AP285</f>
        <v>0</v>
      </c>
      <c r="AQ339" s="135">
        <f>'Master Plan 2025'!AQ285</f>
        <v>0</v>
      </c>
      <c r="AR339" s="135">
        <f>'Master Plan 2025'!AR285</f>
        <v>0</v>
      </c>
      <c r="AS339" s="135">
        <f>'Master Plan 2025'!AS285</f>
        <v>0</v>
      </c>
      <c r="AT339" s="135">
        <f>'Master Plan 2025'!AT285</f>
        <v>0</v>
      </c>
      <c r="AU339" s="135">
        <f>'Master Plan 2025'!AU285</f>
        <v>0</v>
      </c>
      <c r="AV339" s="135">
        <f>'Master Plan 2025'!AV285</f>
        <v>0</v>
      </c>
      <c r="AW339" s="135">
        <f>'Master Plan 2025'!AW285</f>
        <v>0</v>
      </c>
      <c r="AX339" s="135">
        <f>'Master Plan 2025'!AX285</f>
        <v>0</v>
      </c>
      <c r="AY339" s="135">
        <f>'Master Plan 2025'!AY285</f>
        <v>0</v>
      </c>
    </row>
    <row r="340">
      <c r="B340" s="16" t="str">
        <f>'Master Plan 2025'!B286</f>
        <v/>
      </c>
      <c r="C340" s="18" t="str">
        <f>'Master Plan 2025'!C286</f>
        <v>TOTAL</v>
      </c>
      <c r="D340" s="18" t="str">
        <f>'Master Plan 2025'!D286</f>
        <v/>
      </c>
      <c r="E340" s="18" t="str">
        <f>'Master Plan 2025'!E286</f>
        <v/>
      </c>
      <c r="F340" s="18" t="str">
        <f>'Master Plan 2025'!F286</f>
        <v/>
      </c>
      <c r="G340" s="18" t="str">
        <f>'Master Plan 2025'!G286</f>
        <v/>
      </c>
      <c r="H340" s="18" t="str">
        <f>'Master Plan 2025'!H286</f>
        <v/>
      </c>
      <c r="I340" s="135" t="str">
        <f>'Master Plan 2025'!I286</f>
        <v/>
      </c>
      <c r="J340" s="135" t="str">
        <f>'Master Plan 2025'!J286</f>
        <v/>
      </c>
      <c r="K340" s="135" t="str">
        <f>'Master Plan 2025'!K286</f>
        <v/>
      </c>
      <c r="L340" s="145">
        <v>0.0</v>
      </c>
      <c r="M340" s="135" t="str">
        <f>'Master Plan 2025'!M286</f>
        <v/>
      </c>
      <c r="N340" s="135" t="str">
        <f>'Master Plan 2025'!N286</f>
        <v/>
      </c>
      <c r="O340" s="135" t="str">
        <f>'Master Plan 2025'!O286</f>
        <v/>
      </c>
      <c r="P340" s="135" t="str">
        <f>'Master Plan 2025'!P286</f>
        <v/>
      </c>
      <c r="Q340" s="135" t="str">
        <f>'Master Plan 2025'!Q286</f>
        <v/>
      </c>
      <c r="R340" s="135" t="str">
        <f>'Master Plan 2025'!R286</f>
        <v/>
      </c>
      <c r="S340" s="135" t="str">
        <f>'Master Plan 2025'!S286</f>
        <v/>
      </c>
      <c r="T340" s="135" t="str">
        <f>'Master Plan 2025'!T286</f>
        <v/>
      </c>
      <c r="U340" s="135" t="str">
        <f>'Master Plan 2025'!U286</f>
        <v/>
      </c>
      <c r="V340" s="135" t="str">
        <f>'Master Plan 2025'!V286</f>
        <v/>
      </c>
      <c r="W340" s="135" t="str">
        <f>'Master Plan 2025'!W286</f>
        <v/>
      </c>
      <c r="X340" s="135" t="str">
        <f>'Master Plan 2025'!X286</f>
        <v/>
      </c>
      <c r="Y340" s="135" t="str">
        <f>'Master Plan 2025'!Y286</f>
        <v/>
      </c>
      <c r="Z340" s="135" t="str">
        <f>'Master Plan 2025'!Z286</f>
        <v/>
      </c>
      <c r="AA340" s="135" t="str">
        <f>'Master Plan 2025'!AA286</f>
        <v/>
      </c>
      <c r="AB340" s="135" t="str">
        <f>'Master Plan 2025'!AB286</f>
        <v/>
      </c>
      <c r="AC340" s="135" t="str">
        <f>'Master Plan 2025'!AC286</f>
        <v/>
      </c>
      <c r="AD340" s="135" t="str">
        <f>'Master Plan 2025'!AD286</f>
        <v/>
      </c>
      <c r="AE340" s="135" t="str">
        <f>'Master Plan 2025'!AE286</f>
        <v/>
      </c>
      <c r="AF340" s="135" t="str">
        <f>'Master Plan 2025'!AF286</f>
        <v/>
      </c>
      <c r="AG340" s="135" t="str">
        <f>'Master Plan 2025'!AG286</f>
        <v/>
      </c>
      <c r="AH340" s="135" t="str">
        <f>'Master Plan 2025'!AH286</f>
        <v/>
      </c>
      <c r="AI340" s="135" t="str">
        <f>'Master Plan 2025'!AI286</f>
        <v/>
      </c>
      <c r="AJ340" s="135" t="str">
        <f>'Master Plan 2025'!AJ286</f>
        <v/>
      </c>
      <c r="AK340" s="135" t="str">
        <f>'Master Plan 2025'!AK286</f>
        <v/>
      </c>
      <c r="AL340" s="135" t="str">
        <f>'Master Plan 2025'!AL286</f>
        <v/>
      </c>
      <c r="AM340" s="135" t="str">
        <f>'Master Plan 2025'!AM286</f>
        <v/>
      </c>
      <c r="AN340" s="135" t="str">
        <f>'Master Plan 2025'!AN286</f>
        <v/>
      </c>
      <c r="AO340" s="135" t="str">
        <f>'Master Plan 2025'!AO286</f>
        <v/>
      </c>
      <c r="AP340" s="135" t="str">
        <f>'Master Plan 2025'!AP286</f>
        <v/>
      </c>
      <c r="AQ340" s="135" t="str">
        <f>'Master Plan 2025'!AQ286</f>
        <v/>
      </c>
      <c r="AR340" s="135" t="str">
        <f>'Master Plan 2025'!AR286</f>
        <v/>
      </c>
      <c r="AS340" s="135" t="str">
        <f>'Master Plan 2025'!AS286</f>
        <v/>
      </c>
      <c r="AT340" s="135" t="str">
        <f>'Master Plan 2025'!AT286</f>
        <v/>
      </c>
      <c r="AU340" s="135" t="str">
        <f>'Master Plan 2025'!AU286</f>
        <v/>
      </c>
      <c r="AV340" s="135" t="str">
        <f>'Master Plan 2025'!AV286</f>
        <v/>
      </c>
      <c r="AW340" s="135" t="str">
        <f>'Master Plan 2025'!AW286</f>
        <v/>
      </c>
      <c r="AX340" s="135" t="str">
        <f>'Master Plan 2025'!AX286</f>
        <v/>
      </c>
      <c r="AY340" s="135" t="str">
        <f>'Master Plan 2025'!AY286</f>
        <v/>
      </c>
    </row>
    <row r="341">
      <c r="B341" s="18" t="str">
        <f>'Master Plan 2025'!B287</f>
        <v/>
      </c>
      <c r="C341" s="18" t="str">
        <f>'Master Plan 2025'!C287</f>
        <v/>
      </c>
      <c r="D341" s="18" t="str">
        <f>'Master Plan 2025'!D287</f>
        <v/>
      </c>
      <c r="E341" s="18" t="str">
        <f>'Master Plan 2025'!E287</f>
        <v/>
      </c>
      <c r="F341" s="18" t="str">
        <f>'Master Plan 2025'!F287</f>
        <v/>
      </c>
      <c r="G341" s="18" t="str">
        <f>'Master Plan 2025'!G287</f>
        <v/>
      </c>
      <c r="H341" s="18" t="str">
        <f>'Master Plan 2025'!H287</f>
        <v/>
      </c>
      <c r="I341" s="135" t="str">
        <f>'Master Plan 2025'!I287</f>
        <v/>
      </c>
      <c r="J341" s="135">
        <f>'Master Plan 2025'!J287</f>
        <v>15570175.44</v>
      </c>
      <c r="K341" s="135" t="str">
        <f>'Master Plan 2025'!K287</f>
        <v/>
      </c>
      <c r="L341" s="145">
        <v>0.0</v>
      </c>
      <c r="M341" s="135" t="str">
        <f>'Master Plan 2025'!M287</f>
        <v/>
      </c>
      <c r="N341" s="135" t="str">
        <f>'Master Plan 2025'!N287</f>
        <v/>
      </c>
      <c r="O341" s="135" t="str">
        <f>'Master Plan 2025'!O287</f>
        <v/>
      </c>
      <c r="P341" s="135" t="str">
        <f>'Master Plan 2025'!P287</f>
        <v/>
      </c>
      <c r="Q341" s="135" t="str">
        <f>'Master Plan 2025'!Q287</f>
        <v/>
      </c>
      <c r="R341" s="135" t="str">
        <f>'Master Plan 2025'!R287</f>
        <v/>
      </c>
      <c r="S341" s="135" t="str">
        <f>'Master Plan 2025'!S287</f>
        <v/>
      </c>
      <c r="T341" s="135" t="str">
        <f>'Master Plan 2025'!T287</f>
        <v/>
      </c>
      <c r="U341" s="135" t="str">
        <f>'Master Plan 2025'!U287</f>
        <v/>
      </c>
      <c r="V341" s="135" t="str">
        <f>'Master Plan 2025'!V287</f>
        <v/>
      </c>
      <c r="W341" s="135" t="str">
        <f>'Master Plan 2025'!W287</f>
        <v/>
      </c>
      <c r="X341" s="135" t="str">
        <f>'Master Plan 2025'!X287</f>
        <v/>
      </c>
      <c r="Y341" s="135" t="str">
        <f>'Master Plan 2025'!Y287</f>
        <v/>
      </c>
      <c r="Z341" s="135" t="str">
        <f>'Master Plan 2025'!Z287</f>
        <v/>
      </c>
      <c r="AA341" s="135" t="str">
        <f>'Master Plan 2025'!AA287</f>
        <v/>
      </c>
      <c r="AB341" s="135" t="str">
        <f>'Master Plan 2025'!AB287</f>
        <v/>
      </c>
      <c r="AC341" s="135" t="str">
        <f>'Master Plan 2025'!AC287</f>
        <v/>
      </c>
      <c r="AD341" s="135" t="str">
        <f>'Master Plan 2025'!AD287</f>
        <v/>
      </c>
      <c r="AE341" s="135" t="str">
        <f>'Master Plan 2025'!AE287</f>
        <v/>
      </c>
      <c r="AF341" s="135" t="str">
        <f>'Master Plan 2025'!AF287</f>
        <v/>
      </c>
      <c r="AG341" s="135" t="str">
        <f>'Master Plan 2025'!AG287</f>
        <v/>
      </c>
      <c r="AH341" s="135" t="str">
        <f>'Master Plan 2025'!AH287</f>
        <v/>
      </c>
      <c r="AI341" s="135" t="str">
        <f>'Master Plan 2025'!AI287</f>
        <v/>
      </c>
      <c r="AJ341" s="135" t="str">
        <f>'Master Plan 2025'!AJ287</f>
        <v/>
      </c>
      <c r="AK341" s="135" t="str">
        <f>'Master Plan 2025'!AK287</f>
        <v/>
      </c>
      <c r="AL341" s="135" t="str">
        <f>'Master Plan 2025'!AL287</f>
        <v/>
      </c>
      <c r="AM341" s="135" t="str">
        <f>'Master Plan 2025'!AM287</f>
        <v/>
      </c>
      <c r="AN341" s="135" t="str">
        <f>'Master Plan 2025'!AN287</f>
        <v/>
      </c>
      <c r="AO341" s="135" t="str">
        <f>'Master Plan 2025'!AO287</f>
        <v/>
      </c>
      <c r="AP341" s="135" t="str">
        <f>'Master Plan 2025'!AP287</f>
        <v/>
      </c>
      <c r="AQ341" s="135" t="str">
        <f>'Master Plan 2025'!AQ287</f>
        <v/>
      </c>
      <c r="AR341" s="135" t="str">
        <f>'Master Plan 2025'!AR287</f>
        <v/>
      </c>
      <c r="AS341" s="135" t="str">
        <f>'Master Plan 2025'!AS287</f>
        <v/>
      </c>
      <c r="AT341" s="135" t="str">
        <f>'Master Plan 2025'!AT287</f>
        <v/>
      </c>
      <c r="AU341" s="135" t="str">
        <f>'Master Plan 2025'!AU287</f>
        <v/>
      </c>
      <c r="AV341" s="135" t="str">
        <f>'Master Plan 2025'!AV287</f>
        <v/>
      </c>
      <c r="AW341" s="135" t="str">
        <f>'Master Plan 2025'!AW287</f>
        <v/>
      </c>
      <c r="AX341" s="135" t="str">
        <f>'Master Plan 2025'!AX287</f>
        <v/>
      </c>
      <c r="AY341" s="135" t="str">
        <f>'Master Plan 2025'!AY287</f>
        <v/>
      </c>
    </row>
    <row r="342">
      <c r="A342" s="146"/>
      <c r="B342" s="16"/>
      <c r="C342" s="147" t="s">
        <v>5</v>
      </c>
      <c r="D342" s="147" t="s">
        <v>6</v>
      </c>
      <c r="E342" s="147" t="s">
        <v>291</v>
      </c>
      <c r="F342" s="147" t="s">
        <v>8</v>
      </c>
      <c r="G342" s="147" t="s">
        <v>292</v>
      </c>
      <c r="H342" s="147" t="s">
        <v>332</v>
      </c>
      <c r="I342" s="148" t="s">
        <v>1</v>
      </c>
      <c r="J342" s="148" t="s">
        <v>12</v>
      </c>
      <c r="K342" s="148" t="s">
        <v>293</v>
      </c>
      <c r="L342" s="149" t="s">
        <v>3</v>
      </c>
      <c r="M342" s="148" t="s">
        <v>14</v>
      </c>
      <c r="N342" s="148" t="s">
        <v>15</v>
      </c>
      <c r="O342" s="148" t="s">
        <v>294</v>
      </c>
      <c r="P342" s="148" t="s">
        <v>295</v>
      </c>
      <c r="Q342" s="148" t="s">
        <v>296</v>
      </c>
      <c r="R342" s="148" t="s">
        <v>297</v>
      </c>
      <c r="S342" s="148" t="s">
        <v>298</v>
      </c>
      <c r="T342" s="148" t="s">
        <v>299</v>
      </c>
      <c r="U342" s="148" t="s">
        <v>300</v>
      </c>
      <c r="V342" s="148" t="s">
        <v>301</v>
      </c>
      <c r="W342" s="148" t="s">
        <v>302</v>
      </c>
      <c r="X342" s="148" t="s">
        <v>303</v>
      </c>
      <c r="Y342" s="148" t="s">
        <v>304</v>
      </c>
      <c r="Z342" s="148" t="s">
        <v>305</v>
      </c>
      <c r="AA342" s="148" t="s">
        <v>306</v>
      </c>
      <c r="AB342" s="148" t="s">
        <v>307</v>
      </c>
      <c r="AC342" s="148" t="s">
        <v>308</v>
      </c>
      <c r="AD342" s="148" t="s">
        <v>309</v>
      </c>
      <c r="AE342" s="148" t="s">
        <v>310</v>
      </c>
      <c r="AF342" s="148" t="s">
        <v>311</v>
      </c>
      <c r="AG342" s="148" t="s">
        <v>312</v>
      </c>
      <c r="AH342" s="148" t="s">
        <v>313</v>
      </c>
      <c r="AI342" s="148" t="s">
        <v>314</v>
      </c>
      <c r="AJ342" s="148" t="s">
        <v>315</v>
      </c>
      <c r="AK342" s="148" t="s">
        <v>316</v>
      </c>
      <c r="AL342" s="148" t="s">
        <v>317</v>
      </c>
      <c r="AM342" s="148" t="s">
        <v>318</v>
      </c>
      <c r="AN342" s="148" t="s">
        <v>319</v>
      </c>
      <c r="AO342" s="148" t="s">
        <v>320</v>
      </c>
      <c r="AP342" s="148" t="s">
        <v>321</v>
      </c>
      <c r="AQ342" s="148" t="s">
        <v>322</v>
      </c>
      <c r="AR342" s="148" t="s">
        <v>323</v>
      </c>
      <c r="AS342" s="148" t="s">
        <v>324</v>
      </c>
      <c r="AT342" s="148" t="s">
        <v>325</v>
      </c>
      <c r="AU342" s="148" t="s">
        <v>326</v>
      </c>
      <c r="AV342" s="148" t="s">
        <v>327</v>
      </c>
      <c r="AW342" s="148" t="s">
        <v>328</v>
      </c>
      <c r="AX342" s="148" t="s">
        <v>329</v>
      </c>
      <c r="AY342" s="148" t="s">
        <v>330</v>
      </c>
    </row>
    <row r="343">
      <c r="B343" s="16" t="str">
        <f>'Master Plan 2025'!B289</f>
        <v>Mobkoi</v>
      </c>
      <c r="C343" s="18" t="str">
        <f>'Master Plan 2025'!C289</f>
        <v>EMEA TIER 1</v>
      </c>
      <c r="D343" s="18" t="str">
        <f>'Master Plan 2025'!D289</f>
        <v>Contextual</v>
      </c>
      <c r="E343" s="18" t="str">
        <f>'Master Plan 2025'!E289</f>
        <v>Contextual</v>
      </c>
      <c r="F343" s="18" t="str">
        <f>'Master Plan 2025'!F289</f>
        <v>AI &amp; Macro Interscroller</v>
      </c>
      <c r="G343" s="18" t="str">
        <f>'Master Plan 2025'!G289</f>
        <v>Mobkoi_EMEATier1_Contextual_Display_AI &amp; Macro_Subtheme_Interscroller</v>
      </c>
      <c r="H343" s="18" t="str">
        <f>'Master Plan 2025'!H289</f>
        <v>Mobkoi_EMEATier1_Contextual_Display_AI &amp; Macro_Subtheme_Interscroller</v>
      </c>
      <c r="I343" s="135">
        <f>'Master Plan 2025'!I289</f>
        <v>31500</v>
      </c>
      <c r="J343" s="135">
        <f>'Master Plan 2025'!J289</f>
        <v>875000</v>
      </c>
      <c r="K343" s="135" t="str">
        <f>'Master Plan 2025'!K289</f>
        <v/>
      </c>
      <c r="L343" s="135" t="str">
        <f>'Master Plan 2025'!L289</f>
        <v/>
      </c>
      <c r="M343" s="135">
        <f>'Master Plan 2025'!M289</f>
        <v>0.002</v>
      </c>
      <c r="N343" s="135">
        <f>'Master Plan 2025'!N289</f>
        <v>0.75</v>
      </c>
      <c r="O343" s="135" t="str">
        <f>'Master Plan 2025'!O289</f>
        <v/>
      </c>
      <c r="P343" s="135">
        <f>'Master Plan 2025'!P289</f>
        <v>0</v>
      </c>
      <c r="Q343" s="135">
        <f>'Master Plan 2025'!Q289</f>
        <v>0</v>
      </c>
      <c r="R343" s="135">
        <f>'Master Plan 2025'!R289</f>
        <v>0</v>
      </c>
      <c r="S343" s="135">
        <f>'Master Plan 2025'!S289</f>
        <v>15750</v>
      </c>
      <c r="T343" s="135">
        <f>'Master Plan 2025'!T289</f>
        <v>15750</v>
      </c>
      <c r="U343" s="135">
        <f>'Master Plan 2025'!U289</f>
        <v>0</v>
      </c>
      <c r="V343" s="135">
        <f>'Master Plan 2025'!V289</f>
        <v>0</v>
      </c>
      <c r="W343" s="135">
        <f>'Master Plan 2025'!W289</f>
        <v>0</v>
      </c>
      <c r="X343" s="135">
        <f>'Master Plan 2025'!X289</f>
        <v>0</v>
      </c>
      <c r="Y343" s="135">
        <f>'Master Plan 2025'!Y289</f>
        <v>0</v>
      </c>
      <c r="Z343" s="135">
        <f>'Master Plan 2025'!Z289</f>
        <v>0</v>
      </c>
      <c r="AA343" s="135">
        <f>'Master Plan 2025'!AA289</f>
        <v>0</v>
      </c>
      <c r="AB343" s="135">
        <f>'Master Plan 2025'!AB289</f>
        <v>0</v>
      </c>
      <c r="AC343" s="135">
        <f>'Master Plan 2025'!AC289</f>
        <v>0</v>
      </c>
      <c r="AD343" s="135">
        <f>'Master Plan 2025'!AD289</f>
        <v>0</v>
      </c>
      <c r="AE343" s="135">
        <f>'Master Plan 2025'!AE289</f>
        <v>437500</v>
      </c>
      <c r="AF343" s="135">
        <f>'Master Plan 2025'!AF289</f>
        <v>437500</v>
      </c>
      <c r="AG343" s="135">
        <f>'Master Plan 2025'!AG289</f>
        <v>0</v>
      </c>
      <c r="AH343" s="135">
        <f>'Master Plan 2025'!AH289</f>
        <v>0</v>
      </c>
      <c r="AI343" s="135">
        <f>'Master Plan 2025'!AI289</f>
        <v>0</v>
      </c>
      <c r="AJ343" s="135">
        <f>'Master Plan 2025'!AJ289</f>
        <v>0</v>
      </c>
      <c r="AK343" s="135">
        <f>'Master Plan 2025'!AK289</f>
        <v>0</v>
      </c>
      <c r="AL343" s="135">
        <f>'Master Plan 2025'!AL289</f>
        <v>0</v>
      </c>
      <c r="AM343" s="135">
        <f>'Master Plan 2025'!AM289</f>
        <v>0</v>
      </c>
      <c r="AN343" s="135">
        <f>'Master Plan 2025'!AN289</f>
        <v>0</v>
      </c>
      <c r="AO343" s="135">
        <f>'Master Plan 2025'!AO289</f>
        <v>0</v>
      </c>
      <c r="AP343" s="135">
        <f>'Master Plan 2025'!AP289</f>
        <v>0</v>
      </c>
      <c r="AQ343" s="135">
        <f>'Master Plan 2025'!AQ289</f>
        <v>0</v>
      </c>
      <c r="AR343" s="135">
        <f>'Master Plan 2025'!AR289</f>
        <v>0</v>
      </c>
      <c r="AS343" s="135">
        <f>'Master Plan 2025'!AS289</f>
        <v>0</v>
      </c>
      <c r="AT343" s="135">
        <f>'Master Plan 2025'!AT289</f>
        <v>0</v>
      </c>
      <c r="AU343" s="135">
        <f>'Master Plan 2025'!AU289</f>
        <v>0</v>
      </c>
      <c r="AV343" s="135">
        <f>'Master Plan 2025'!AV289</f>
        <v>0</v>
      </c>
      <c r="AW343" s="135">
        <f>'Master Plan 2025'!AW289</f>
        <v>0</v>
      </c>
      <c r="AX343" s="135">
        <f>'Master Plan 2025'!AX289</f>
        <v>0</v>
      </c>
      <c r="AY343" s="135">
        <f>'Master Plan 2025'!AY289</f>
        <v>0</v>
      </c>
    </row>
    <row r="344">
      <c r="B344" s="16" t="str">
        <f>'Master Plan 2025'!B290</f>
        <v/>
      </c>
      <c r="C344" s="18" t="str">
        <f>'Master Plan 2025'!C290</f>
        <v/>
      </c>
      <c r="D344" s="18" t="str">
        <f>'Master Plan 2025'!D290</f>
        <v>Behavioural</v>
      </c>
      <c r="E344" s="18" t="str">
        <f>'Master Plan 2025'!E290</f>
        <v>Behavioural</v>
      </c>
      <c r="F344" s="18" t="str">
        <f>'Master Plan 2025'!F290</f>
        <v>AI &amp; Macro Interscroller</v>
      </c>
      <c r="G344" s="18" t="str">
        <f>'Master Plan 2025'!G290</f>
        <v>Mobkoi_EMEATier1_Audience_Display_AI &amp; Macro_Subtheme_Interscroller</v>
      </c>
      <c r="H344" s="18" t="str">
        <f>'Master Plan 2025'!H290</f>
        <v>Mobkoi_EMEATier1_Audience_Display_AI &amp; Macro_Subtheme_Interscroller</v>
      </c>
      <c r="I344" s="135">
        <f>'Master Plan 2025'!I290</f>
        <v>31500</v>
      </c>
      <c r="J344" s="135">
        <f>'Master Plan 2025'!J290</f>
        <v>875000</v>
      </c>
      <c r="K344" s="135">
        <f>'Master Plan 2025'!K290</f>
        <v>0</v>
      </c>
      <c r="L344" s="135">
        <f>'Master Plan 2025'!L290</f>
        <v>0</v>
      </c>
      <c r="M344" s="135">
        <f>'Master Plan 2025'!M290</f>
        <v>0</v>
      </c>
      <c r="N344" s="135">
        <f>'Master Plan 2025'!N290</f>
        <v>0.75</v>
      </c>
      <c r="O344" s="135">
        <f>'Master Plan 2025'!O290</f>
        <v>0</v>
      </c>
      <c r="P344" s="135">
        <f>'Master Plan 2025'!P290</f>
        <v>0</v>
      </c>
      <c r="Q344" s="135">
        <f>'Master Plan 2025'!Q290</f>
        <v>0</v>
      </c>
      <c r="R344" s="135">
        <f>'Master Plan 2025'!R290</f>
        <v>0</v>
      </c>
      <c r="S344" s="135">
        <f>'Master Plan 2025'!S290</f>
        <v>0</v>
      </c>
      <c r="T344" s="135">
        <f>'Master Plan 2025'!T290</f>
        <v>0</v>
      </c>
      <c r="U344" s="135">
        <f>'Master Plan 2025'!U290</f>
        <v>0</v>
      </c>
      <c r="V344" s="135">
        <f>'Master Plan 2025'!V290</f>
        <v>0</v>
      </c>
      <c r="W344" s="135">
        <f>'Master Plan 2025'!W290</f>
        <v>0</v>
      </c>
      <c r="X344" s="135">
        <f>'Master Plan 2025'!X290</f>
        <v>0</v>
      </c>
      <c r="Y344" s="135">
        <f>'Master Plan 2025'!Y290</f>
        <v>0</v>
      </c>
      <c r="Z344" s="135">
        <f>'Master Plan 2025'!Z290</f>
        <v>0</v>
      </c>
      <c r="AA344" s="135">
        <f>'Master Plan 2025'!AA290</f>
        <v>0</v>
      </c>
      <c r="AB344" s="135">
        <f>'Master Plan 2025'!AB290</f>
        <v>0</v>
      </c>
      <c r="AC344" s="135">
        <f>'Master Plan 2025'!AC290</f>
        <v>0</v>
      </c>
      <c r="AD344" s="135">
        <f>'Master Plan 2025'!AD290</f>
        <v>0</v>
      </c>
      <c r="AE344" s="135">
        <f>'Master Plan 2025'!AE290</f>
        <v>0</v>
      </c>
      <c r="AF344" s="135">
        <f>'Master Plan 2025'!AF290</f>
        <v>0</v>
      </c>
      <c r="AG344" s="135">
        <f>'Master Plan 2025'!AG290</f>
        <v>0</v>
      </c>
      <c r="AH344" s="135">
        <f>'Master Plan 2025'!AH290</f>
        <v>0</v>
      </c>
      <c r="AI344" s="135">
        <f>'Master Plan 2025'!AI290</f>
        <v>0</v>
      </c>
      <c r="AJ344" s="135">
        <f>'Master Plan 2025'!AJ290</f>
        <v>0</v>
      </c>
      <c r="AK344" s="135">
        <f>'Master Plan 2025'!AK290</f>
        <v>0</v>
      </c>
      <c r="AL344" s="135">
        <f>'Master Plan 2025'!AL290</f>
        <v>0</v>
      </c>
      <c r="AM344" s="135">
        <f>'Master Plan 2025'!AM290</f>
        <v>0</v>
      </c>
      <c r="AN344" s="135">
        <f>'Master Plan 2025'!AN290</f>
        <v>0</v>
      </c>
      <c r="AO344" s="135">
        <f>'Master Plan 2025'!AO290</f>
        <v>0</v>
      </c>
      <c r="AP344" s="135">
        <f>'Master Plan 2025'!AP290</f>
        <v>0</v>
      </c>
      <c r="AQ344" s="135">
        <f>'Master Plan 2025'!AQ290</f>
        <v>0</v>
      </c>
      <c r="AR344" s="135">
        <f>'Master Plan 2025'!AR290</f>
        <v>0</v>
      </c>
      <c r="AS344" s="135">
        <f>'Master Plan 2025'!AS290</f>
        <v>0</v>
      </c>
      <c r="AT344" s="135">
        <f>'Master Plan 2025'!AT290</f>
        <v>0</v>
      </c>
      <c r="AU344" s="135">
        <f>'Master Plan 2025'!AU290</f>
        <v>0</v>
      </c>
      <c r="AV344" s="135">
        <f>'Master Plan 2025'!AV290</f>
        <v>0</v>
      </c>
      <c r="AW344" s="135">
        <f>'Master Plan 2025'!AW290</f>
        <v>0</v>
      </c>
      <c r="AX344" s="135">
        <f>'Master Plan 2025'!AX290</f>
        <v>0</v>
      </c>
      <c r="AY344" s="135">
        <f>'Master Plan 2025'!AY290</f>
        <v>0</v>
      </c>
    </row>
    <row r="345">
      <c r="B345" s="16"/>
      <c r="C345" s="18" t="str">
        <f>'Master Plan 2025'!C291</f>
        <v>North America (NAM)</v>
      </c>
      <c r="D345" s="18" t="str">
        <f>'Master Plan 2025'!D291</f>
        <v>Audience Article2</v>
      </c>
      <c r="E345" s="18" t="str">
        <f>'Master Plan 2025'!E291</f>
        <v>Audience</v>
      </c>
      <c r="F345" s="18" t="str">
        <f>'Master Plan 2025'!F291</f>
        <v>InsightsCTA</v>
      </c>
      <c r="G345" s="18" t="str">
        <f>'Master Plan 2025'!G291</f>
        <v>Nativo_NAM_Audience_NativeArticle2_Macro_TarrifsPhase1_InsightsCTA</v>
      </c>
      <c r="H345" s="18" t="str">
        <f>'Master Plan 2025'!H291</f>
        <v>Nativo_NAM_Audience</v>
      </c>
      <c r="I345" s="135" t="str">
        <f>'Master Plan 2025'!I291</f>
        <v/>
      </c>
      <c r="J345" s="135" t="str">
        <f>'Master Plan 2025'!J291</f>
        <v/>
      </c>
      <c r="K345" s="135" t="str">
        <f>'Master Plan 2025'!K291</f>
        <v/>
      </c>
      <c r="L345" s="135" t="str">
        <f>'Master Plan 2025'!L291</f>
        <v/>
      </c>
      <c r="M345" s="135">
        <f>'Master Plan 2025'!M291</f>
        <v>0.002</v>
      </c>
      <c r="N345" s="135">
        <f>'Master Plan 2025'!N291</f>
        <v>0.75</v>
      </c>
      <c r="O345" s="135" t="str">
        <f>'Master Plan 2025'!O291</f>
        <v/>
      </c>
      <c r="P345" s="135">
        <f>'Master Plan 2025'!P291</f>
        <v>0</v>
      </c>
      <c r="Q345" s="135">
        <f>'Master Plan 2025'!Q291</f>
        <v>0</v>
      </c>
      <c r="R345" s="135">
        <f>'Master Plan 2025'!R291</f>
        <v>0</v>
      </c>
      <c r="S345" s="135">
        <f>'Master Plan 2025'!S291</f>
        <v>0</v>
      </c>
      <c r="T345" s="135">
        <f>'Master Plan 2025'!T291</f>
        <v>0</v>
      </c>
      <c r="U345" s="135">
        <f>'Master Plan 2025'!U291</f>
        <v>0</v>
      </c>
      <c r="V345" s="135">
        <f>'Master Plan 2025'!V291</f>
        <v>0</v>
      </c>
      <c r="W345" s="135">
        <f>'Master Plan 2025'!W291</f>
        <v>0</v>
      </c>
      <c r="X345" s="135">
        <f>'Master Plan 2025'!X291</f>
        <v>0</v>
      </c>
      <c r="Y345" s="135">
        <f>'Master Plan 2025'!Y291</f>
        <v>0</v>
      </c>
      <c r="Z345" s="135">
        <f>'Master Plan 2025'!Z291</f>
        <v>0</v>
      </c>
      <c r="AA345" s="135">
        <f>'Master Plan 2025'!AA291</f>
        <v>0</v>
      </c>
      <c r="AB345" s="135">
        <f>'Master Plan 2025'!AB291</f>
        <v>0</v>
      </c>
      <c r="AC345" s="135">
        <f>'Master Plan 2025'!AC291</f>
        <v>0</v>
      </c>
      <c r="AD345" s="135">
        <f>'Master Plan 2025'!AD291</f>
        <v>0</v>
      </c>
      <c r="AE345" s="135">
        <f>'Master Plan 2025'!AE291</f>
        <v>0</v>
      </c>
      <c r="AF345" s="135">
        <f>'Master Plan 2025'!AF291</f>
        <v>0</v>
      </c>
      <c r="AG345" s="135">
        <f>'Master Plan 2025'!AG291</f>
        <v>0</v>
      </c>
      <c r="AH345" s="135">
        <f>'Master Plan 2025'!AH291</f>
        <v>0</v>
      </c>
      <c r="AI345" s="135">
        <f>'Master Plan 2025'!AI291</f>
        <v>0</v>
      </c>
      <c r="AJ345" s="135">
        <f>'Master Plan 2025'!AJ291</f>
        <v>0</v>
      </c>
      <c r="AK345" s="135">
        <f>'Master Plan 2025'!AK291</f>
        <v>0</v>
      </c>
      <c r="AL345" s="135">
        <f>'Master Plan 2025'!AL291</f>
        <v>0</v>
      </c>
      <c r="AM345" s="135">
        <f>'Master Plan 2025'!AM291</f>
        <v>0</v>
      </c>
      <c r="AN345" s="135">
        <f>'Master Plan 2025'!AN291</f>
        <v>0</v>
      </c>
      <c r="AO345" s="135">
        <f>'Master Plan 2025'!AO291</f>
        <v>0</v>
      </c>
      <c r="AP345" s="135">
        <f>'Master Plan 2025'!AP291</f>
        <v>0</v>
      </c>
      <c r="AQ345" s="135">
        <f>'Master Plan 2025'!AQ291</f>
        <v>0</v>
      </c>
      <c r="AR345" s="135">
        <f>'Master Plan 2025'!AR291</f>
        <v>0</v>
      </c>
      <c r="AS345" s="135">
        <f>'Master Plan 2025'!AS291</f>
        <v>0</v>
      </c>
      <c r="AT345" s="135">
        <f>'Master Plan 2025'!AT291</f>
        <v>0</v>
      </c>
      <c r="AU345" s="135">
        <f>'Master Plan 2025'!AU291</f>
        <v>0</v>
      </c>
      <c r="AV345" s="135">
        <f>'Master Plan 2025'!AV291</f>
        <v>0</v>
      </c>
      <c r="AW345" s="135">
        <f>'Master Plan 2025'!AW291</f>
        <v>0</v>
      </c>
      <c r="AX345" s="135">
        <f>'Master Plan 2025'!AX291</f>
        <v>0</v>
      </c>
      <c r="AY345" s="135">
        <f>'Master Plan 2025'!AY291</f>
        <v>0</v>
      </c>
    </row>
    <row r="346">
      <c r="B346" s="16"/>
      <c r="C346" s="18" t="str">
        <f>'Master Plan 2025'!C292</f>
        <v/>
      </c>
      <c r="D346" s="18" t="str">
        <f>'Master Plan 2025'!D292</f>
        <v>Audience Article2</v>
      </c>
      <c r="E346" s="18" t="str">
        <f>'Master Plan 2025'!E292</f>
        <v>Audience</v>
      </c>
      <c r="F346" s="18" t="str">
        <f>'Master Plan 2025'!F292</f>
        <v>ContentLandingPage</v>
      </c>
      <c r="G346" s="18" t="str">
        <f>'Master Plan 2025'!G292</f>
        <v>Nativo_NAM_Audience_NativeArticle2_Macro_TarrifsPhase1_ContentLandingPage</v>
      </c>
      <c r="H346" s="18" t="str">
        <f>'Master Plan 2025'!H292</f>
        <v>Nativo_NAM_Audience</v>
      </c>
      <c r="I346" s="135">
        <f>'Master Plan 2025'!I292</f>
        <v>0</v>
      </c>
      <c r="J346" s="135">
        <f>'Master Plan 2025'!J292</f>
        <v>0</v>
      </c>
      <c r="K346" s="135">
        <f>'Master Plan 2025'!K292</f>
        <v>0</v>
      </c>
      <c r="L346" s="135">
        <f>'Master Plan 2025'!L292</f>
        <v>0</v>
      </c>
      <c r="M346" s="135">
        <f>'Master Plan 2025'!M292</f>
        <v>0</v>
      </c>
      <c r="N346" s="135">
        <f>'Master Plan 2025'!N292</f>
        <v>0.75</v>
      </c>
      <c r="O346" s="135">
        <f>'Master Plan 2025'!O292</f>
        <v>0</v>
      </c>
      <c r="P346" s="135">
        <f>'Master Plan 2025'!P292</f>
        <v>0</v>
      </c>
      <c r="Q346" s="135">
        <f>'Master Plan 2025'!Q292</f>
        <v>0</v>
      </c>
      <c r="R346" s="135">
        <f>'Master Plan 2025'!R292</f>
        <v>0</v>
      </c>
      <c r="S346" s="135">
        <f>'Master Plan 2025'!S292</f>
        <v>0</v>
      </c>
      <c r="T346" s="135">
        <f>'Master Plan 2025'!T292</f>
        <v>0</v>
      </c>
      <c r="U346" s="135">
        <f>'Master Plan 2025'!U292</f>
        <v>0</v>
      </c>
      <c r="V346" s="135">
        <f>'Master Plan 2025'!V292</f>
        <v>0</v>
      </c>
      <c r="W346" s="135">
        <f>'Master Plan 2025'!W292</f>
        <v>0</v>
      </c>
      <c r="X346" s="135">
        <f>'Master Plan 2025'!X292</f>
        <v>0</v>
      </c>
      <c r="Y346" s="135">
        <f>'Master Plan 2025'!Y292</f>
        <v>0</v>
      </c>
      <c r="Z346" s="135">
        <f>'Master Plan 2025'!Z292</f>
        <v>0</v>
      </c>
      <c r="AA346" s="135">
        <f>'Master Plan 2025'!AA292</f>
        <v>0</v>
      </c>
      <c r="AB346" s="135">
        <f>'Master Plan 2025'!AB292</f>
        <v>0</v>
      </c>
      <c r="AC346" s="135">
        <f>'Master Plan 2025'!AC292</f>
        <v>0</v>
      </c>
      <c r="AD346" s="135">
        <f>'Master Plan 2025'!AD292</f>
        <v>0</v>
      </c>
      <c r="AE346" s="135">
        <f>'Master Plan 2025'!AE292</f>
        <v>0</v>
      </c>
      <c r="AF346" s="135">
        <f>'Master Plan 2025'!AF292</f>
        <v>0</v>
      </c>
      <c r="AG346" s="135">
        <f>'Master Plan 2025'!AG292</f>
        <v>0</v>
      </c>
      <c r="AH346" s="135">
        <f>'Master Plan 2025'!AH292</f>
        <v>0</v>
      </c>
      <c r="AI346" s="135">
        <f>'Master Plan 2025'!AI292</f>
        <v>0</v>
      </c>
      <c r="AJ346" s="135">
        <f>'Master Plan 2025'!AJ292</f>
        <v>0</v>
      </c>
      <c r="AK346" s="135">
        <f>'Master Plan 2025'!AK292</f>
        <v>0</v>
      </c>
      <c r="AL346" s="135">
        <f>'Master Plan 2025'!AL292</f>
        <v>0</v>
      </c>
      <c r="AM346" s="135">
        <f>'Master Plan 2025'!AM292</f>
        <v>0</v>
      </c>
      <c r="AN346" s="135">
        <f>'Master Plan 2025'!AN292</f>
        <v>0</v>
      </c>
      <c r="AO346" s="135">
        <f>'Master Plan 2025'!AO292</f>
        <v>0</v>
      </c>
      <c r="AP346" s="135">
        <f>'Master Plan 2025'!AP292</f>
        <v>0</v>
      </c>
      <c r="AQ346" s="135">
        <f>'Master Plan 2025'!AQ292</f>
        <v>0</v>
      </c>
      <c r="AR346" s="135">
        <f>'Master Plan 2025'!AR292</f>
        <v>0</v>
      </c>
      <c r="AS346" s="135">
        <f>'Master Plan 2025'!AS292</f>
        <v>0</v>
      </c>
      <c r="AT346" s="135">
        <f>'Master Plan 2025'!AT292</f>
        <v>0</v>
      </c>
      <c r="AU346" s="135">
        <f>'Master Plan 2025'!AU292</f>
        <v>0</v>
      </c>
      <c r="AV346" s="135">
        <f>'Master Plan 2025'!AV292</f>
        <v>0</v>
      </c>
      <c r="AW346" s="135">
        <f>'Master Plan 2025'!AW292</f>
        <v>0</v>
      </c>
      <c r="AX346" s="135">
        <f>'Master Plan 2025'!AX292</f>
        <v>0</v>
      </c>
      <c r="AY346" s="135">
        <f>'Master Plan 2025'!AY292</f>
        <v>0</v>
      </c>
    </row>
    <row r="347">
      <c r="B347" s="16"/>
      <c r="C347" s="18" t="str">
        <f>'Master Plan 2025'!C293</f>
        <v/>
      </c>
      <c r="D347" s="18" t="str">
        <f>'Master Plan 2025'!D293</f>
        <v>Audience Article2</v>
      </c>
      <c r="E347" s="18" t="str">
        <f>'Master Plan 2025'!E293</f>
        <v>Audience</v>
      </c>
      <c r="F347" s="18" t="str">
        <f>'Master Plan 2025'!F293</f>
        <v>InFeedUnit</v>
      </c>
      <c r="G347" s="18" t="str">
        <f>'Master Plan 2025'!G293</f>
        <v>Nativo_NAM_Audience_NativeArticle2_Macro_TarrifsPhase1_InFeedUnit</v>
      </c>
      <c r="H347" s="18" t="str">
        <f>'Master Plan 2025'!H293</f>
        <v>Nativo_NAM_Audience</v>
      </c>
      <c r="I347" s="135">
        <f>'Master Plan 2025'!I293</f>
        <v>0</v>
      </c>
      <c r="J347" s="135">
        <f>'Master Plan 2025'!J293</f>
        <v>0</v>
      </c>
      <c r="K347" s="135">
        <f>'Master Plan 2025'!K293</f>
        <v>0</v>
      </c>
      <c r="L347" s="135">
        <f>'Master Plan 2025'!L293</f>
        <v>0</v>
      </c>
      <c r="M347" s="135">
        <f>'Master Plan 2025'!M293</f>
        <v>0</v>
      </c>
      <c r="N347" s="135">
        <f>'Master Plan 2025'!N293</f>
        <v>0.75</v>
      </c>
      <c r="O347" s="135">
        <f>'Master Plan 2025'!O293</f>
        <v>0</v>
      </c>
      <c r="P347" s="135">
        <f>'Master Plan 2025'!P293</f>
        <v>0</v>
      </c>
      <c r="Q347" s="135">
        <f>'Master Plan 2025'!Q293</f>
        <v>0</v>
      </c>
      <c r="R347" s="135">
        <f>'Master Plan 2025'!R293</f>
        <v>0</v>
      </c>
      <c r="S347" s="135">
        <f>'Master Plan 2025'!S293</f>
        <v>0</v>
      </c>
      <c r="T347" s="135">
        <f>'Master Plan 2025'!T293</f>
        <v>0</v>
      </c>
      <c r="U347" s="135">
        <f>'Master Plan 2025'!U293</f>
        <v>0</v>
      </c>
      <c r="V347" s="135">
        <f>'Master Plan 2025'!V293</f>
        <v>0</v>
      </c>
      <c r="W347" s="135">
        <f>'Master Plan 2025'!W293</f>
        <v>0</v>
      </c>
      <c r="X347" s="135">
        <f>'Master Plan 2025'!X293</f>
        <v>0</v>
      </c>
      <c r="Y347" s="135">
        <f>'Master Plan 2025'!Y293</f>
        <v>0</v>
      </c>
      <c r="Z347" s="135">
        <f>'Master Plan 2025'!Z293</f>
        <v>0</v>
      </c>
      <c r="AA347" s="135">
        <f>'Master Plan 2025'!AA293</f>
        <v>0</v>
      </c>
      <c r="AB347" s="135">
        <f>'Master Plan 2025'!AB293</f>
        <v>0</v>
      </c>
      <c r="AC347" s="135">
        <f>'Master Plan 2025'!AC293</f>
        <v>0</v>
      </c>
      <c r="AD347" s="135">
        <f>'Master Plan 2025'!AD293</f>
        <v>0</v>
      </c>
      <c r="AE347" s="135">
        <f>'Master Plan 2025'!AE293</f>
        <v>0</v>
      </c>
      <c r="AF347" s="135">
        <f>'Master Plan 2025'!AF293</f>
        <v>0</v>
      </c>
      <c r="AG347" s="135">
        <f>'Master Plan 2025'!AG293</f>
        <v>0</v>
      </c>
      <c r="AH347" s="135">
        <f>'Master Plan 2025'!AH293</f>
        <v>0</v>
      </c>
      <c r="AI347" s="135">
        <f>'Master Plan 2025'!AI293</f>
        <v>0</v>
      </c>
      <c r="AJ347" s="135">
        <f>'Master Plan 2025'!AJ293</f>
        <v>0</v>
      </c>
      <c r="AK347" s="135">
        <f>'Master Plan 2025'!AK293</f>
        <v>0</v>
      </c>
      <c r="AL347" s="135">
        <f>'Master Plan 2025'!AL293</f>
        <v>0</v>
      </c>
      <c r="AM347" s="135">
        <f>'Master Plan 2025'!AM293</f>
        <v>0</v>
      </c>
      <c r="AN347" s="135">
        <f>'Master Plan 2025'!AN293</f>
        <v>0</v>
      </c>
      <c r="AO347" s="135">
        <f>'Master Plan 2025'!AO293</f>
        <v>0</v>
      </c>
      <c r="AP347" s="135">
        <f>'Master Plan 2025'!AP293</f>
        <v>0</v>
      </c>
      <c r="AQ347" s="135">
        <f>'Master Plan 2025'!AQ293</f>
        <v>0</v>
      </c>
      <c r="AR347" s="135">
        <f>'Master Plan 2025'!AR293</f>
        <v>0</v>
      </c>
      <c r="AS347" s="135">
        <f>'Master Plan 2025'!AS293</f>
        <v>0</v>
      </c>
      <c r="AT347" s="135">
        <f>'Master Plan 2025'!AT293</f>
        <v>0</v>
      </c>
      <c r="AU347" s="135">
        <f>'Master Plan 2025'!AU293</f>
        <v>0</v>
      </c>
      <c r="AV347" s="135">
        <f>'Master Plan 2025'!AV293</f>
        <v>0</v>
      </c>
      <c r="AW347" s="135">
        <f>'Master Plan 2025'!AW293</f>
        <v>0</v>
      </c>
      <c r="AX347" s="135">
        <f>'Master Plan 2025'!AX293</f>
        <v>0</v>
      </c>
      <c r="AY347" s="135">
        <f>'Master Plan 2025'!AY293</f>
        <v>0</v>
      </c>
    </row>
    <row r="348">
      <c r="B348" s="16"/>
      <c r="C348" s="18" t="str">
        <f>'Master Plan 2025'!C294</f>
        <v>Added0Value</v>
      </c>
      <c r="D348" s="18" t="str">
        <f>'Master Plan 2025'!D294</f>
        <v>Audience Article2</v>
      </c>
      <c r="E348" s="18" t="str">
        <f>'Master Plan 2025'!E294</f>
        <v>Audience</v>
      </c>
      <c r="F348" s="18" t="str">
        <f>'Master Plan 2025'!F294</f>
        <v>728x90</v>
      </c>
      <c r="G348" s="18" t="str">
        <f>'Master Plan 2025'!G294</f>
        <v>Nativo_NAM_Audience_AVDisplay2_728x90</v>
      </c>
      <c r="H348" s="18" t="str">
        <f>'Master Plan 2025'!H294</f>
        <v>Nativo_NAM_Audience</v>
      </c>
      <c r="I348" s="135">
        <f>'Master Plan 2025'!I294</f>
        <v>0</v>
      </c>
      <c r="J348" s="135">
        <f>'Master Plan 2025'!J294</f>
        <v>0</v>
      </c>
      <c r="K348" s="135">
        <f>'Master Plan 2025'!K294</f>
        <v>0</v>
      </c>
      <c r="L348" s="135">
        <f>'Master Plan 2025'!L294</f>
        <v>0</v>
      </c>
      <c r="M348" s="135">
        <f>'Master Plan 2025'!M294</f>
        <v>0</v>
      </c>
      <c r="N348" s="135">
        <f>'Master Plan 2025'!N294</f>
        <v>0.75</v>
      </c>
      <c r="O348" s="135">
        <f>'Master Plan 2025'!O294</f>
        <v>0</v>
      </c>
      <c r="P348" s="135">
        <f>'Master Plan 2025'!P294</f>
        <v>0</v>
      </c>
      <c r="Q348" s="135">
        <f>'Master Plan 2025'!Q294</f>
        <v>0</v>
      </c>
      <c r="R348" s="135">
        <f>'Master Plan 2025'!R294</f>
        <v>0</v>
      </c>
      <c r="S348" s="135">
        <f>'Master Plan 2025'!S294</f>
        <v>0</v>
      </c>
      <c r="T348" s="135">
        <f>'Master Plan 2025'!T294</f>
        <v>0</v>
      </c>
      <c r="U348" s="135">
        <f>'Master Plan 2025'!U294</f>
        <v>0</v>
      </c>
      <c r="V348" s="135">
        <f>'Master Plan 2025'!V294</f>
        <v>0</v>
      </c>
      <c r="W348" s="135">
        <f>'Master Plan 2025'!W294</f>
        <v>0</v>
      </c>
      <c r="X348" s="135">
        <f>'Master Plan 2025'!X294</f>
        <v>0</v>
      </c>
      <c r="Y348" s="135">
        <f>'Master Plan 2025'!Y294</f>
        <v>0</v>
      </c>
      <c r="Z348" s="135">
        <f>'Master Plan 2025'!Z294</f>
        <v>0</v>
      </c>
      <c r="AA348" s="135">
        <f>'Master Plan 2025'!AA294</f>
        <v>0</v>
      </c>
      <c r="AB348" s="135">
        <f>'Master Plan 2025'!AB294</f>
        <v>0</v>
      </c>
      <c r="AC348" s="135">
        <f>'Master Plan 2025'!AC294</f>
        <v>0</v>
      </c>
      <c r="AD348" s="135">
        <f>'Master Plan 2025'!AD294</f>
        <v>0</v>
      </c>
      <c r="AE348" s="135">
        <f>'Master Plan 2025'!AE294</f>
        <v>0</v>
      </c>
      <c r="AF348" s="135">
        <f>'Master Plan 2025'!AF294</f>
        <v>0</v>
      </c>
      <c r="AG348" s="135">
        <f>'Master Plan 2025'!AG294</f>
        <v>0</v>
      </c>
      <c r="AH348" s="135">
        <f>'Master Plan 2025'!AH294</f>
        <v>0</v>
      </c>
      <c r="AI348" s="135">
        <f>'Master Plan 2025'!AI294</f>
        <v>0</v>
      </c>
      <c r="AJ348" s="135">
        <f>'Master Plan 2025'!AJ294</f>
        <v>0</v>
      </c>
      <c r="AK348" s="135">
        <f>'Master Plan 2025'!AK294</f>
        <v>0</v>
      </c>
      <c r="AL348" s="135">
        <f>'Master Plan 2025'!AL294</f>
        <v>0</v>
      </c>
      <c r="AM348" s="135">
        <f>'Master Plan 2025'!AM294</f>
        <v>0</v>
      </c>
      <c r="AN348" s="135">
        <f>'Master Plan 2025'!AN294</f>
        <v>0</v>
      </c>
      <c r="AO348" s="135">
        <f>'Master Plan 2025'!AO294</f>
        <v>0</v>
      </c>
      <c r="AP348" s="135">
        <f>'Master Plan 2025'!AP294</f>
        <v>0</v>
      </c>
      <c r="AQ348" s="135">
        <f>'Master Plan 2025'!AQ294</f>
        <v>0</v>
      </c>
      <c r="AR348" s="135">
        <f>'Master Plan 2025'!AR294</f>
        <v>0</v>
      </c>
      <c r="AS348" s="135">
        <f>'Master Plan 2025'!AS294</f>
        <v>0</v>
      </c>
      <c r="AT348" s="135">
        <f>'Master Plan 2025'!AT294</f>
        <v>0</v>
      </c>
      <c r="AU348" s="135">
        <f>'Master Plan 2025'!AU294</f>
        <v>0</v>
      </c>
      <c r="AV348" s="135">
        <f>'Master Plan 2025'!AV294</f>
        <v>0</v>
      </c>
      <c r="AW348" s="135">
        <f>'Master Plan 2025'!AW294</f>
        <v>0</v>
      </c>
      <c r="AX348" s="135">
        <f>'Master Plan 2025'!AX294</f>
        <v>0</v>
      </c>
      <c r="AY348" s="135">
        <f>'Master Plan 2025'!AY294</f>
        <v>0</v>
      </c>
    </row>
    <row r="349">
      <c r="B349" s="16" t="str">
        <f>'Master Plan 2025'!B291</f>
        <v/>
      </c>
      <c r="C349" s="18" t="str">
        <f>'Master Plan 2025'!C295</f>
        <v>Added0Value</v>
      </c>
      <c r="D349" s="18" t="str">
        <f>'Master Plan 2025'!D295</f>
        <v>Audience Article2</v>
      </c>
      <c r="E349" s="18" t="str">
        <f>'Master Plan 2025'!E295</f>
        <v>Audience</v>
      </c>
      <c r="F349" s="18" t="str">
        <f>'Master Plan 2025'!F295</f>
        <v>300x250</v>
      </c>
      <c r="G349" s="18" t="str">
        <f>'Master Plan 2025'!G295</f>
        <v>Nativo_NAM_Audience_AVDisplay2_300x250</v>
      </c>
      <c r="H349" s="18" t="str">
        <f>'Master Plan 2025'!H295</f>
        <v>Nativo_NAM_Audience</v>
      </c>
      <c r="I349" s="135">
        <f>'Master Plan 2025'!I295</f>
        <v>0</v>
      </c>
      <c r="J349" s="135">
        <f>'Master Plan 2025'!J295</f>
        <v>0</v>
      </c>
      <c r="K349" s="135">
        <f>'Master Plan 2025'!K295</f>
        <v>0</v>
      </c>
      <c r="L349" s="135">
        <f>'Master Plan 2025'!L295</f>
        <v>0</v>
      </c>
      <c r="M349" s="135">
        <f>'Master Plan 2025'!M295</f>
        <v>0</v>
      </c>
      <c r="N349" s="135">
        <f>'Master Plan 2025'!N295</f>
        <v>0.75</v>
      </c>
      <c r="O349" s="135">
        <f>'Master Plan 2025'!O295</f>
        <v>0</v>
      </c>
      <c r="P349" s="135">
        <f>'Master Plan 2025'!P295</f>
        <v>0</v>
      </c>
      <c r="Q349" s="135">
        <f>'Master Plan 2025'!Q295</f>
        <v>0</v>
      </c>
      <c r="R349" s="135">
        <f>'Master Plan 2025'!R295</f>
        <v>0</v>
      </c>
      <c r="S349" s="135">
        <f>'Master Plan 2025'!S295</f>
        <v>0</v>
      </c>
      <c r="T349" s="135">
        <f>'Master Plan 2025'!T295</f>
        <v>0</v>
      </c>
      <c r="U349" s="135">
        <f>'Master Plan 2025'!U295</f>
        <v>0</v>
      </c>
      <c r="V349" s="135">
        <f>'Master Plan 2025'!V295</f>
        <v>0</v>
      </c>
      <c r="W349" s="135">
        <f>'Master Plan 2025'!W295</f>
        <v>0</v>
      </c>
      <c r="X349" s="135">
        <f>'Master Plan 2025'!X295</f>
        <v>0</v>
      </c>
      <c r="Y349" s="135">
        <f>'Master Plan 2025'!Y295</f>
        <v>0</v>
      </c>
      <c r="Z349" s="135">
        <f>'Master Plan 2025'!Z295</f>
        <v>0</v>
      </c>
      <c r="AA349" s="135">
        <f>'Master Plan 2025'!AA295</f>
        <v>0</v>
      </c>
      <c r="AB349" s="135">
        <f>'Master Plan 2025'!AB295</f>
        <v>0</v>
      </c>
      <c r="AC349" s="135">
        <f>'Master Plan 2025'!AC295</f>
        <v>0</v>
      </c>
      <c r="AD349" s="135">
        <f>'Master Plan 2025'!AD295</f>
        <v>0</v>
      </c>
      <c r="AE349" s="135">
        <f>'Master Plan 2025'!AE295</f>
        <v>0</v>
      </c>
      <c r="AF349" s="135">
        <f>'Master Plan 2025'!AF295</f>
        <v>0</v>
      </c>
      <c r="AG349" s="135">
        <f>'Master Plan 2025'!AG295</f>
        <v>0</v>
      </c>
      <c r="AH349" s="135">
        <f>'Master Plan 2025'!AH295</f>
        <v>0</v>
      </c>
      <c r="AI349" s="135">
        <f>'Master Plan 2025'!AI295</f>
        <v>0</v>
      </c>
      <c r="AJ349" s="135">
        <f>'Master Plan 2025'!AJ295</f>
        <v>0</v>
      </c>
      <c r="AK349" s="135">
        <f>'Master Plan 2025'!AK295</f>
        <v>0</v>
      </c>
      <c r="AL349" s="135">
        <f>'Master Plan 2025'!AL295</f>
        <v>0</v>
      </c>
      <c r="AM349" s="135">
        <f>'Master Plan 2025'!AM295</f>
        <v>0</v>
      </c>
      <c r="AN349" s="135">
        <f>'Master Plan 2025'!AN295</f>
        <v>0</v>
      </c>
      <c r="AO349" s="135">
        <f>'Master Plan 2025'!AO295</f>
        <v>0</v>
      </c>
      <c r="AP349" s="135">
        <f>'Master Plan 2025'!AP295</f>
        <v>0</v>
      </c>
      <c r="AQ349" s="135">
        <f>'Master Plan 2025'!AQ295</f>
        <v>0</v>
      </c>
      <c r="AR349" s="135">
        <f>'Master Plan 2025'!AR295</f>
        <v>0</v>
      </c>
      <c r="AS349" s="135">
        <f>'Master Plan 2025'!AS295</f>
        <v>0</v>
      </c>
      <c r="AT349" s="135">
        <f>'Master Plan 2025'!AT295</f>
        <v>0</v>
      </c>
      <c r="AU349" s="135">
        <f>'Master Plan 2025'!AU295</f>
        <v>0</v>
      </c>
      <c r="AV349" s="135">
        <f>'Master Plan 2025'!AV295</f>
        <v>0</v>
      </c>
      <c r="AW349" s="135">
        <f>'Master Plan 2025'!AW295</f>
        <v>0</v>
      </c>
      <c r="AX349" s="135">
        <f>'Master Plan 2025'!AX295</f>
        <v>0</v>
      </c>
      <c r="AY349" s="135">
        <f>'Master Plan 2025'!AY295</f>
        <v>0</v>
      </c>
    </row>
    <row r="350">
      <c r="B350" s="16" t="str">
        <f>'Master Plan 2025'!B292</f>
        <v/>
      </c>
      <c r="C350" s="18" t="str">
        <f>'Master Plan 2025'!C296</f>
        <v>Added0Value</v>
      </c>
      <c r="D350" s="18" t="str">
        <f>'Master Plan 2025'!D296</f>
        <v>Audience Article2</v>
      </c>
      <c r="E350" s="18" t="str">
        <f>'Master Plan 2025'!E296</f>
        <v>Audience</v>
      </c>
      <c r="F350" s="18" t="str">
        <f>'Master Plan 2025'!F296</f>
        <v>300x600</v>
      </c>
      <c r="G350" s="18" t="str">
        <f>'Master Plan 2025'!G296</f>
        <v>Nativo_NAM_Audience_AVDisplay2_300x600</v>
      </c>
      <c r="H350" s="18" t="str">
        <f>'Master Plan 2025'!H296</f>
        <v>Nativo_NAM_Audience</v>
      </c>
      <c r="I350" s="135">
        <f>'Master Plan 2025'!I296</f>
        <v>0</v>
      </c>
      <c r="J350" s="135">
        <f>'Master Plan 2025'!J296</f>
        <v>0</v>
      </c>
      <c r="K350" s="135">
        <f>'Master Plan 2025'!K296</f>
        <v>0</v>
      </c>
      <c r="L350" s="135">
        <f>'Master Plan 2025'!L296</f>
        <v>0</v>
      </c>
      <c r="M350" s="135">
        <f>'Master Plan 2025'!M296</f>
        <v>0</v>
      </c>
      <c r="N350" s="135">
        <f>'Master Plan 2025'!N296</f>
        <v>0.75</v>
      </c>
      <c r="O350" s="135">
        <f>'Master Plan 2025'!O296</f>
        <v>0</v>
      </c>
      <c r="P350" s="135">
        <f>'Master Plan 2025'!P296</f>
        <v>0</v>
      </c>
      <c r="Q350" s="135">
        <f>'Master Plan 2025'!Q296</f>
        <v>0</v>
      </c>
      <c r="R350" s="135">
        <f>'Master Plan 2025'!R296</f>
        <v>0</v>
      </c>
      <c r="S350" s="135">
        <f>'Master Plan 2025'!S296</f>
        <v>0</v>
      </c>
      <c r="T350" s="135">
        <f>'Master Plan 2025'!T296</f>
        <v>0</v>
      </c>
      <c r="U350" s="135">
        <f>'Master Plan 2025'!U296</f>
        <v>0</v>
      </c>
      <c r="V350" s="135">
        <f>'Master Plan 2025'!V296</f>
        <v>0</v>
      </c>
      <c r="W350" s="135">
        <f>'Master Plan 2025'!W296</f>
        <v>0</v>
      </c>
      <c r="X350" s="135">
        <f>'Master Plan 2025'!X296</f>
        <v>0</v>
      </c>
      <c r="Y350" s="135">
        <f>'Master Plan 2025'!Y296</f>
        <v>0</v>
      </c>
      <c r="Z350" s="135">
        <f>'Master Plan 2025'!Z296</f>
        <v>0</v>
      </c>
      <c r="AA350" s="135">
        <f>'Master Plan 2025'!AA296</f>
        <v>0</v>
      </c>
      <c r="AB350" s="135">
        <f>'Master Plan 2025'!AB296</f>
        <v>0</v>
      </c>
      <c r="AC350" s="135">
        <f>'Master Plan 2025'!AC296</f>
        <v>0</v>
      </c>
      <c r="AD350" s="135">
        <f>'Master Plan 2025'!AD296</f>
        <v>0</v>
      </c>
      <c r="AE350" s="135">
        <f>'Master Plan 2025'!AE296</f>
        <v>0</v>
      </c>
      <c r="AF350" s="135">
        <f>'Master Plan 2025'!AF296</f>
        <v>0</v>
      </c>
      <c r="AG350" s="135">
        <f>'Master Plan 2025'!AG296</f>
        <v>0</v>
      </c>
      <c r="AH350" s="135">
        <f>'Master Plan 2025'!AH296</f>
        <v>0</v>
      </c>
      <c r="AI350" s="135">
        <f>'Master Plan 2025'!AI296</f>
        <v>0</v>
      </c>
      <c r="AJ350" s="135">
        <f>'Master Plan 2025'!AJ296</f>
        <v>0</v>
      </c>
      <c r="AK350" s="135">
        <f>'Master Plan 2025'!AK296</f>
        <v>0</v>
      </c>
      <c r="AL350" s="135">
        <f>'Master Plan 2025'!AL296</f>
        <v>0</v>
      </c>
      <c r="AM350" s="135">
        <f>'Master Plan 2025'!AM296</f>
        <v>0</v>
      </c>
      <c r="AN350" s="135">
        <f>'Master Plan 2025'!AN296</f>
        <v>0</v>
      </c>
      <c r="AO350" s="135">
        <f>'Master Plan 2025'!AO296</f>
        <v>0</v>
      </c>
      <c r="AP350" s="135">
        <f>'Master Plan 2025'!AP296</f>
        <v>0</v>
      </c>
      <c r="AQ350" s="135">
        <f>'Master Plan 2025'!AQ296</f>
        <v>0</v>
      </c>
      <c r="AR350" s="135">
        <f>'Master Plan 2025'!AR296</f>
        <v>0</v>
      </c>
      <c r="AS350" s="135">
        <f>'Master Plan 2025'!AS296</f>
        <v>0</v>
      </c>
      <c r="AT350" s="135">
        <f>'Master Plan 2025'!AT296</f>
        <v>0</v>
      </c>
      <c r="AU350" s="135">
        <f>'Master Plan 2025'!AU296</f>
        <v>0</v>
      </c>
      <c r="AV350" s="135">
        <f>'Master Plan 2025'!AV296</f>
        <v>0</v>
      </c>
      <c r="AW350" s="135">
        <f>'Master Plan 2025'!AW296</f>
        <v>0</v>
      </c>
      <c r="AX350" s="135">
        <f>'Master Plan 2025'!AX296</f>
        <v>0</v>
      </c>
      <c r="AY350" s="135">
        <f>'Master Plan 2025'!AY296</f>
        <v>0</v>
      </c>
    </row>
    <row r="351">
      <c r="B351" s="16" t="str">
        <f>'Master Plan 2025'!B293</f>
        <v/>
      </c>
      <c r="C351" s="18" t="str">
        <f>'Master Plan 2025'!C297</f>
        <v>North America (NAM)</v>
      </c>
      <c r="D351" s="18" t="str">
        <f>'Master Plan 2025'!D297</f>
        <v>Audience Article3</v>
      </c>
      <c r="E351" s="18" t="str">
        <f>'Master Plan 2025'!E297</f>
        <v>Audience</v>
      </c>
      <c r="F351" s="18" t="str">
        <f>'Master Plan 2025'!F297</f>
        <v>InsightsCTA</v>
      </c>
      <c r="G351" s="18" t="str">
        <f>'Master Plan 2025'!G297</f>
        <v>Nativo_NAM_Audience_NativeArticle3_Energy_AgendaPhase1_InsightsCTA</v>
      </c>
      <c r="H351" s="18" t="str">
        <f>'Master Plan 2025'!H297</f>
        <v>Nativo_NAM_Audience</v>
      </c>
      <c r="I351" s="135" t="str">
        <f>'Master Plan 2025'!I297</f>
        <v/>
      </c>
      <c r="J351" s="135" t="str">
        <f>'Master Plan 2025'!J297</f>
        <v/>
      </c>
      <c r="K351" s="135" t="str">
        <f>'Master Plan 2025'!K297</f>
        <v/>
      </c>
      <c r="L351" s="135" t="str">
        <f>'Master Plan 2025'!L297</f>
        <v/>
      </c>
      <c r="M351" s="135">
        <f>'Master Plan 2025'!M297</f>
        <v>0.002</v>
      </c>
      <c r="N351" s="135">
        <f>'Master Plan 2025'!N297</f>
        <v>0.75</v>
      </c>
      <c r="O351" s="135" t="str">
        <f>'Master Plan 2025'!O297</f>
        <v/>
      </c>
      <c r="P351" s="135">
        <f>'Master Plan 2025'!P297</f>
        <v>0</v>
      </c>
      <c r="Q351" s="135">
        <f>'Master Plan 2025'!Q297</f>
        <v>0</v>
      </c>
      <c r="R351" s="135">
        <f>'Master Plan 2025'!R297</f>
        <v>0</v>
      </c>
      <c r="S351" s="135">
        <f>'Master Plan 2025'!S297</f>
        <v>0</v>
      </c>
      <c r="T351" s="135">
        <f>'Master Plan 2025'!T297</f>
        <v>0</v>
      </c>
      <c r="U351" s="135">
        <f>'Master Plan 2025'!U297</f>
        <v>0</v>
      </c>
      <c r="V351" s="135">
        <f>'Master Plan 2025'!V297</f>
        <v>0</v>
      </c>
      <c r="W351" s="135">
        <f>'Master Plan 2025'!W297</f>
        <v>0</v>
      </c>
      <c r="X351" s="135">
        <f>'Master Plan 2025'!X297</f>
        <v>0</v>
      </c>
      <c r="Y351" s="135">
        <f>'Master Plan 2025'!Y297</f>
        <v>0</v>
      </c>
      <c r="Z351" s="135">
        <f>'Master Plan 2025'!Z297</f>
        <v>0</v>
      </c>
      <c r="AA351" s="135">
        <f>'Master Plan 2025'!AA297</f>
        <v>0</v>
      </c>
      <c r="AB351" s="135">
        <f>'Master Plan 2025'!AB297</f>
        <v>0</v>
      </c>
      <c r="AC351" s="135">
        <f>'Master Plan 2025'!AC297</f>
        <v>0</v>
      </c>
      <c r="AD351" s="135">
        <f>'Master Plan 2025'!AD297</f>
        <v>0</v>
      </c>
      <c r="AE351" s="135">
        <f>'Master Plan 2025'!AE297</f>
        <v>0</v>
      </c>
      <c r="AF351" s="135">
        <f>'Master Plan 2025'!AF297</f>
        <v>0</v>
      </c>
      <c r="AG351" s="135">
        <f>'Master Plan 2025'!AG297</f>
        <v>0</v>
      </c>
      <c r="AH351" s="135">
        <f>'Master Plan 2025'!AH297</f>
        <v>0</v>
      </c>
      <c r="AI351" s="135">
        <f>'Master Plan 2025'!AI297</f>
        <v>0</v>
      </c>
      <c r="AJ351" s="135">
        <f>'Master Plan 2025'!AJ297</f>
        <v>0</v>
      </c>
      <c r="AK351" s="135">
        <f>'Master Plan 2025'!AK297</f>
        <v>0</v>
      </c>
      <c r="AL351" s="135">
        <f>'Master Plan 2025'!AL297</f>
        <v>0</v>
      </c>
      <c r="AM351" s="135">
        <f>'Master Plan 2025'!AM297</f>
        <v>0</v>
      </c>
      <c r="AN351" s="135">
        <f>'Master Plan 2025'!AN297</f>
        <v>0</v>
      </c>
      <c r="AO351" s="135">
        <f>'Master Plan 2025'!AO297</f>
        <v>0</v>
      </c>
      <c r="AP351" s="135">
        <f>'Master Plan 2025'!AP297</f>
        <v>0</v>
      </c>
      <c r="AQ351" s="135">
        <f>'Master Plan 2025'!AQ297</f>
        <v>0</v>
      </c>
      <c r="AR351" s="135">
        <f>'Master Plan 2025'!AR297</f>
        <v>0</v>
      </c>
      <c r="AS351" s="135">
        <f>'Master Plan 2025'!AS297</f>
        <v>0</v>
      </c>
      <c r="AT351" s="135">
        <f>'Master Plan 2025'!AT297</f>
        <v>0</v>
      </c>
      <c r="AU351" s="135">
        <f>'Master Plan 2025'!AU297</f>
        <v>0</v>
      </c>
      <c r="AV351" s="135">
        <f>'Master Plan 2025'!AV297</f>
        <v>0</v>
      </c>
      <c r="AW351" s="135">
        <f>'Master Plan 2025'!AW297</f>
        <v>0</v>
      </c>
      <c r="AX351" s="135">
        <f>'Master Plan 2025'!AX297</f>
        <v>0</v>
      </c>
      <c r="AY351" s="135">
        <f>'Master Plan 2025'!AY297</f>
        <v>0</v>
      </c>
    </row>
    <row r="352">
      <c r="B352" s="16" t="str">
        <f>'Master Plan 2025'!B294</f>
        <v/>
      </c>
      <c r="C352" s="18" t="str">
        <f>'Master Plan 2025'!C298</f>
        <v/>
      </c>
      <c r="D352" s="18" t="str">
        <f>'Master Plan 2025'!D298</f>
        <v>Audience Article3</v>
      </c>
      <c r="E352" s="18" t="str">
        <f>'Master Plan 2025'!E298</f>
        <v>Audience</v>
      </c>
      <c r="F352" s="18" t="str">
        <f>'Master Plan 2025'!F298</f>
        <v>ContentLandingPage</v>
      </c>
      <c r="G352" s="18" t="str">
        <f>'Master Plan 2025'!G298</f>
        <v>Nativo_NAM_Audience_NativeArticle3_Energy_AgendaPhase1_ContentLandingPage</v>
      </c>
      <c r="H352" s="18" t="str">
        <f>'Master Plan 2025'!H298</f>
        <v>Nativo_NAM_Audience</v>
      </c>
      <c r="I352" s="135">
        <f>'Master Plan 2025'!I298</f>
        <v>0</v>
      </c>
      <c r="J352" s="135">
        <f>'Master Plan 2025'!J298</f>
        <v>0</v>
      </c>
      <c r="K352" s="135">
        <f>'Master Plan 2025'!K298</f>
        <v>0</v>
      </c>
      <c r="L352" s="135">
        <f>'Master Plan 2025'!L298</f>
        <v>0</v>
      </c>
      <c r="M352" s="135">
        <f>'Master Plan 2025'!M298</f>
        <v>0</v>
      </c>
      <c r="N352" s="135">
        <f>'Master Plan 2025'!N298</f>
        <v>0.75</v>
      </c>
      <c r="O352" s="135">
        <f>'Master Plan 2025'!O298</f>
        <v>0</v>
      </c>
      <c r="P352" s="135">
        <f>'Master Plan 2025'!P298</f>
        <v>0</v>
      </c>
      <c r="Q352" s="135">
        <f>'Master Plan 2025'!Q298</f>
        <v>0</v>
      </c>
      <c r="R352" s="135">
        <f>'Master Plan 2025'!R298</f>
        <v>0</v>
      </c>
      <c r="S352" s="135">
        <f>'Master Plan 2025'!S298</f>
        <v>0</v>
      </c>
      <c r="T352" s="135">
        <f>'Master Plan 2025'!T298</f>
        <v>0</v>
      </c>
      <c r="U352" s="135">
        <f>'Master Plan 2025'!U298</f>
        <v>0</v>
      </c>
      <c r="V352" s="135">
        <f>'Master Plan 2025'!V298</f>
        <v>0</v>
      </c>
      <c r="W352" s="135">
        <f>'Master Plan 2025'!W298</f>
        <v>0</v>
      </c>
      <c r="X352" s="135">
        <f>'Master Plan 2025'!X298</f>
        <v>0</v>
      </c>
      <c r="Y352" s="135">
        <f>'Master Plan 2025'!Y298</f>
        <v>0</v>
      </c>
      <c r="Z352" s="135">
        <f>'Master Plan 2025'!Z298</f>
        <v>0</v>
      </c>
      <c r="AA352" s="135">
        <f>'Master Plan 2025'!AA298</f>
        <v>0</v>
      </c>
      <c r="AB352" s="135">
        <f>'Master Plan 2025'!AB298</f>
        <v>0</v>
      </c>
      <c r="AC352" s="135">
        <f>'Master Plan 2025'!AC298</f>
        <v>0</v>
      </c>
      <c r="AD352" s="135">
        <f>'Master Plan 2025'!AD298</f>
        <v>0</v>
      </c>
      <c r="AE352" s="135">
        <f>'Master Plan 2025'!AE298</f>
        <v>0</v>
      </c>
      <c r="AF352" s="135">
        <f>'Master Plan 2025'!AF298</f>
        <v>0</v>
      </c>
      <c r="AG352" s="135">
        <f>'Master Plan 2025'!AG298</f>
        <v>0</v>
      </c>
      <c r="AH352" s="135">
        <f>'Master Plan 2025'!AH298</f>
        <v>0</v>
      </c>
      <c r="AI352" s="135">
        <f>'Master Plan 2025'!AI298</f>
        <v>0</v>
      </c>
      <c r="AJ352" s="135">
        <f>'Master Plan 2025'!AJ298</f>
        <v>0</v>
      </c>
      <c r="AK352" s="135">
        <f>'Master Plan 2025'!AK298</f>
        <v>0</v>
      </c>
      <c r="AL352" s="135">
        <f>'Master Plan 2025'!AL298</f>
        <v>0</v>
      </c>
      <c r="AM352" s="135">
        <f>'Master Plan 2025'!AM298</f>
        <v>0</v>
      </c>
      <c r="AN352" s="135">
        <f>'Master Plan 2025'!AN298</f>
        <v>0</v>
      </c>
      <c r="AO352" s="135">
        <f>'Master Plan 2025'!AO298</f>
        <v>0</v>
      </c>
      <c r="AP352" s="135">
        <f>'Master Plan 2025'!AP298</f>
        <v>0</v>
      </c>
      <c r="AQ352" s="135">
        <f>'Master Plan 2025'!AQ298</f>
        <v>0</v>
      </c>
      <c r="AR352" s="135">
        <f>'Master Plan 2025'!AR298</f>
        <v>0</v>
      </c>
      <c r="AS352" s="135">
        <f>'Master Plan 2025'!AS298</f>
        <v>0</v>
      </c>
      <c r="AT352" s="135">
        <f>'Master Plan 2025'!AT298</f>
        <v>0</v>
      </c>
      <c r="AU352" s="135">
        <f>'Master Plan 2025'!AU298</f>
        <v>0</v>
      </c>
      <c r="AV352" s="135">
        <f>'Master Plan 2025'!AV298</f>
        <v>0</v>
      </c>
      <c r="AW352" s="135">
        <f>'Master Plan 2025'!AW298</f>
        <v>0</v>
      </c>
      <c r="AX352" s="135">
        <f>'Master Plan 2025'!AX298</f>
        <v>0</v>
      </c>
      <c r="AY352" s="135">
        <f>'Master Plan 2025'!AY298</f>
        <v>0</v>
      </c>
    </row>
    <row r="353">
      <c r="B353" s="16" t="str">
        <f>'Master Plan 2025'!B295</f>
        <v/>
      </c>
      <c r="C353" s="18" t="str">
        <f>'Master Plan 2025'!C299</f>
        <v/>
      </c>
      <c r="D353" s="18" t="str">
        <f>'Master Plan 2025'!D299</f>
        <v>Audience Article3</v>
      </c>
      <c r="E353" s="18" t="str">
        <f>'Master Plan 2025'!E299</f>
        <v>Audience</v>
      </c>
      <c r="F353" s="18" t="str">
        <f>'Master Plan 2025'!F299</f>
        <v>InFeedUnit</v>
      </c>
      <c r="G353" s="18" t="str">
        <f>'Master Plan 2025'!G299</f>
        <v>Nativo_NAM_Audience_NativeArticle3_Energy_AgendaPhase1_InFeedUnit</v>
      </c>
      <c r="H353" s="18" t="str">
        <f>'Master Plan 2025'!H299</f>
        <v>Nativo_NAM_Audience</v>
      </c>
      <c r="I353" s="135">
        <f>'Master Plan 2025'!I299</f>
        <v>0</v>
      </c>
      <c r="J353" s="135">
        <f>'Master Plan 2025'!J299</f>
        <v>0</v>
      </c>
      <c r="K353" s="135">
        <f>'Master Plan 2025'!K299</f>
        <v>0</v>
      </c>
      <c r="L353" s="135">
        <f>'Master Plan 2025'!L299</f>
        <v>0</v>
      </c>
      <c r="M353" s="135">
        <f>'Master Plan 2025'!M299</f>
        <v>0</v>
      </c>
      <c r="N353" s="135">
        <f>'Master Plan 2025'!N299</f>
        <v>0.75</v>
      </c>
      <c r="O353" s="135">
        <f>'Master Plan 2025'!O299</f>
        <v>0</v>
      </c>
      <c r="P353" s="135">
        <f>'Master Plan 2025'!P299</f>
        <v>0</v>
      </c>
      <c r="Q353" s="135">
        <f>'Master Plan 2025'!Q299</f>
        <v>0</v>
      </c>
      <c r="R353" s="135">
        <f>'Master Plan 2025'!R299</f>
        <v>0</v>
      </c>
      <c r="S353" s="135">
        <f>'Master Plan 2025'!S299</f>
        <v>0</v>
      </c>
      <c r="T353" s="135">
        <f>'Master Plan 2025'!T299</f>
        <v>0</v>
      </c>
      <c r="U353" s="135">
        <f>'Master Plan 2025'!U299</f>
        <v>0</v>
      </c>
      <c r="V353" s="135">
        <f>'Master Plan 2025'!V299</f>
        <v>0</v>
      </c>
      <c r="W353" s="135">
        <f>'Master Plan 2025'!W299</f>
        <v>0</v>
      </c>
      <c r="X353" s="135">
        <f>'Master Plan 2025'!X299</f>
        <v>0</v>
      </c>
      <c r="Y353" s="135">
        <f>'Master Plan 2025'!Y299</f>
        <v>0</v>
      </c>
      <c r="Z353" s="135">
        <f>'Master Plan 2025'!Z299</f>
        <v>0</v>
      </c>
      <c r="AA353" s="135">
        <f>'Master Plan 2025'!AA299</f>
        <v>0</v>
      </c>
      <c r="AB353" s="135">
        <f>'Master Plan 2025'!AB299</f>
        <v>0</v>
      </c>
      <c r="AC353" s="135">
        <f>'Master Plan 2025'!AC299</f>
        <v>0</v>
      </c>
      <c r="AD353" s="135">
        <f>'Master Plan 2025'!AD299</f>
        <v>0</v>
      </c>
      <c r="AE353" s="135">
        <f>'Master Plan 2025'!AE299</f>
        <v>0</v>
      </c>
      <c r="AF353" s="135">
        <f>'Master Plan 2025'!AF299</f>
        <v>0</v>
      </c>
      <c r="AG353" s="135">
        <f>'Master Plan 2025'!AG299</f>
        <v>0</v>
      </c>
      <c r="AH353" s="135">
        <f>'Master Plan 2025'!AH299</f>
        <v>0</v>
      </c>
      <c r="AI353" s="135">
        <f>'Master Plan 2025'!AI299</f>
        <v>0</v>
      </c>
      <c r="AJ353" s="135">
        <f>'Master Plan 2025'!AJ299</f>
        <v>0</v>
      </c>
      <c r="AK353" s="135">
        <f>'Master Plan 2025'!AK299</f>
        <v>0</v>
      </c>
      <c r="AL353" s="135">
        <f>'Master Plan 2025'!AL299</f>
        <v>0</v>
      </c>
      <c r="AM353" s="135">
        <f>'Master Plan 2025'!AM299</f>
        <v>0</v>
      </c>
      <c r="AN353" s="135">
        <f>'Master Plan 2025'!AN299</f>
        <v>0</v>
      </c>
      <c r="AO353" s="135">
        <f>'Master Plan 2025'!AO299</f>
        <v>0</v>
      </c>
      <c r="AP353" s="135">
        <f>'Master Plan 2025'!AP299</f>
        <v>0</v>
      </c>
      <c r="AQ353" s="135">
        <f>'Master Plan 2025'!AQ299</f>
        <v>0</v>
      </c>
      <c r="AR353" s="135">
        <f>'Master Plan 2025'!AR299</f>
        <v>0</v>
      </c>
      <c r="AS353" s="135">
        <f>'Master Plan 2025'!AS299</f>
        <v>0</v>
      </c>
      <c r="AT353" s="135">
        <f>'Master Plan 2025'!AT299</f>
        <v>0</v>
      </c>
      <c r="AU353" s="135">
        <f>'Master Plan 2025'!AU299</f>
        <v>0</v>
      </c>
      <c r="AV353" s="135">
        <f>'Master Plan 2025'!AV299</f>
        <v>0</v>
      </c>
      <c r="AW353" s="135">
        <f>'Master Plan 2025'!AW299</f>
        <v>0</v>
      </c>
      <c r="AX353" s="135">
        <f>'Master Plan 2025'!AX299</f>
        <v>0</v>
      </c>
      <c r="AY353" s="135">
        <f>'Master Plan 2025'!AY299</f>
        <v>0</v>
      </c>
    </row>
    <row r="354">
      <c r="B354" s="16" t="str">
        <f>'Master Plan 2025'!B296</f>
        <v/>
      </c>
      <c r="C354" s="18" t="str">
        <f>'Master Plan 2025'!C300</f>
        <v>Added0Value</v>
      </c>
      <c r="D354" s="18" t="str">
        <f>'Master Plan 2025'!D300</f>
        <v>Audience Article3</v>
      </c>
      <c r="E354" s="18" t="str">
        <f>'Master Plan 2025'!E300</f>
        <v>Audience</v>
      </c>
      <c r="F354" s="18" t="str">
        <f>'Master Plan 2025'!F300</f>
        <v>728x90</v>
      </c>
      <c r="G354" s="18" t="str">
        <f>'Master Plan 2025'!G300</f>
        <v>Nativo_NAM_Audience_AVDisplay3_728x90</v>
      </c>
      <c r="H354" s="18" t="str">
        <f>'Master Plan 2025'!H300</f>
        <v>Nativo_NAM_Audience</v>
      </c>
      <c r="I354" s="135">
        <f>'Master Plan 2025'!I300</f>
        <v>0</v>
      </c>
      <c r="J354" s="135">
        <f>'Master Plan 2025'!J300</f>
        <v>0</v>
      </c>
      <c r="K354" s="135">
        <f>'Master Plan 2025'!K300</f>
        <v>0</v>
      </c>
      <c r="L354" s="135">
        <f>'Master Plan 2025'!L300</f>
        <v>0</v>
      </c>
      <c r="M354" s="135">
        <f>'Master Plan 2025'!M300</f>
        <v>0</v>
      </c>
      <c r="N354" s="135">
        <f>'Master Plan 2025'!N300</f>
        <v>0.75</v>
      </c>
      <c r="O354" s="135">
        <f>'Master Plan 2025'!O300</f>
        <v>0</v>
      </c>
      <c r="P354" s="135">
        <f>'Master Plan 2025'!P300</f>
        <v>0</v>
      </c>
      <c r="Q354" s="135">
        <f>'Master Plan 2025'!Q300</f>
        <v>0</v>
      </c>
      <c r="R354" s="135">
        <f>'Master Plan 2025'!R300</f>
        <v>0</v>
      </c>
      <c r="S354" s="135">
        <f>'Master Plan 2025'!S300</f>
        <v>0</v>
      </c>
      <c r="T354" s="135">
        <f>'Master Plan 2025'!T300</f>
        <v>0</v>
      </c>
      <c r="U354" s="135">
        <f>'Master Plan 2025'!U300</f>
        <v>0</v>
      </c>
      <c r="V354" s="135">
        <f>'Master Plan 2025'!V300</f>
        <v>0</v>
      </c>
      <c r="W354" s="135">
        <f>'Master Plan 2025'!W300</f>
        <v>0</v>
      </c>
      <c r="X354" s="135">
        <f>'Master Plan 2025'!X300</f>
        <v>0</v>
      </c>
      <c r="Y354" s="135">
        <f>'Master Plan 2025'!Y300</f>
        <v>0</v>
      </c>
      <c r="Z354" s="135">
        <f>'Master Plan 2025'!Z300</f>
        <v>0</v>
      </c>
      <c r="AA354" s="135">
        <f>'Master Plan 2025'!AA300</f>
        <v>0</v>
      </c>
      <c r="AB354" s="135">
        <f>'Master Plan 2025'!AB300</f>
        <v>0</v>
      </c>
      <c r="AC354" s="135">
        <f>'Master Plan 2025'!AC300</f>
        <v>0</v>
      </c>
      <c r="AD354" s="135">
        <f>'Master Plan 2025'!AD300</f>
        <v>0</v>
      </c>
      <c r="AE354" s="135">
        <f>'Master Plan 2025'!AE300</f>
        <v>0</v>
      </c>
      <c r="AF354" s="135">
        <f>'Master Plan 2025'!AF300</f>
        <v>0</v>
      </c>
      <c r="AG354" s="135">
        <f>'Master Plan 2025'!AG300</f>
        <v>0</v>
      </c>
      <c r="AH354" s="135">
        <f>'Master Plan 2025'!AH300</f>
        <v>0</v>
      </c>
      <c r="AI354" s="135">
        <f>'Master Plan 2025'!AI300</f>
        <v>0</v>
      </c>
      <c r="AJ354" s="135">
        <f>'Master Plan 2025'!AJ300</f>
        <v>0</v>
      </c>
      <c r="AK354" s="135">
        <f>'Master Plan 2025'!AK300</f>
        <v>0</v>
      </c>
      <c r="AL354" s="135">
        <f>'Master Plan 2025'!AL300</f>
        <v>0</v>
      </c>
      <c r="AM354" s="135">
        <f>'Master Plan 2025'!AM300</f>
        <v>0</v>
      </c>
      <c r="AN354" s="135">
        <f>'Master Plan 2025'!AN300</f>
        <v>0</v>
      </c>
      <c r="AO354" s="135">
        <f>'Master Plan 2025'!AO300</f>
        <v>0</v>
      </c>
      <c r="AP354" s="135">
        <f>'Master Plan 2025'!AP300</f>
        <v>0</v>
      </c>
      <c r="AQ354" s="135">
        <f>'Master Plan 2025'!AQ300</f>
        <v>0</v>
      </c>
      <c r="AR354" s="135">
        <f>'Master Plan 2025'!AR300</f>
        <v>0</v>
      </c>
      <c r="AS354" s="135">
        <f>'Master Plan 2025'!AS300</f>
        <v>0</v>
      </c>
      <c r="AT354" s="135">
        <f>'Master Plan 2025'!AT300</f>
        <v>0</v>
      </c>
      <c r="AU354" s="135">
        <f>'Master Plan 2025'!AU300</f>
        <v>0</v>
      </c>
      <c r="AV354" s="135">
        <f>'Master Plan 2025'!AV300</f>
        <v>0</v>
      </c>
      <c r="AW354" s="135">
        <f>'Master Plan 2025'!AW300</f>
        <v>0</v>
      </c>
      <c r="AX354" s="135">
        <f>'Master Plan 2025'!AX300</f>
        <v>0</v>
      </c>
      <c r="AY354" s="135">
        <f>'Master Plan 2025'!AY300</f>
        <v>0</v>
      </c>
    </row>
    <row r="355">
      <c r="B355" s="16" t="str">
        <f>'Master Plan 2025'!B297</f>
        <v/>
      </c>
      <c r="C355" s="18" t="str">
        <f>'Master Plan 2025'!C301</f>
        <v>Added0Value</v>
      </c>
      <c r="D355" s="18" t="str">
        <f>'Master Plan 2025'!D301</f>
        <v>Audience Article3</v>
      </c>
      <c r="E355" s="18" t="str">
        <f>'Master Plan 2025'!E301</f>
        <v>Audience</v>
      </c>
      <c r="F355" s="18" t="str">
        <f>'Master Plan 2025'!F301</f>
        <v>300x250</v>
      </c>
      <c r="G355" s="18" t="str">
        <f>'Master Plan 2025'!G301</f>
        <v>Nativo_NAM_Audience_AVDisplay3_300x250</v>
      </c>
      <c r="H355" s="18" t="str">
        <f>'Master Plan 2025'!H301</f>
        <v>Nativo_NAM_Audience</v>
      </c>
      <c r="I355" s="135">
        <f>'Master Plan 2025'!I301</f>
        <v>0</v>
      </c>
      <c r="J355" s="135">
        <f>'Master Plan 2025'!J301</f>
        <v>0</v>
      </c>
      <c r="K355" s="135">
        <f>'Master Plan 2025'!K301</f>
        <v>0</v>
      </c>
      <c r="L355" s="135">
        <f>'Master Plan 2025'!L301</f>
        <v>0</v>
      </c>
      <c r="M355" s="135">
        <f>'Master Plan 2025'!M301</f>
        <v>0</v>
      </c>
      <c r="N355" s="135">
        <f>'Master Plan 2025'!N301</f>
        <v>0.75</v>
      </c>
      <c r="O355" s="135">
        <f>'Master Plan 2025'!O301</f>
        <v>0</v>
      </c>
      <c r="P355" s="135">
        <f>'Master Plan 2025'!P301</f>
        <v>0</v>
      </c>
      <c r="Q355" s="135">
        <f>'Master Plan 2025'!Q301</f>
        <v>0</v>
      </c>
      <c r="R355" s="135">
        <f>'Master Plan 2025'!R301</f>
        <v>0</v>
      </c>
      <c r="S355" s="135">
        <f>'Master Plan 2025'!S301</f>
        <v>0</v>
      </c>
      <c r="T355" s="135">
        <f>'Master Plan 2025'!T301</f>
        <v>0</v>
      </c>
      <c r="U355" s="135">
        <f>'Master Plan 2025'!U301</f>
        <v>0</v>
      </c>
      <c r="V355" s="135">
        <f>'Master Plan 2025'!V301</f>
        <v>0</v>
      </c>
      <c r="W355" s="135">
        <f>'Master Plan 2025'!W301</f>
        <v>0</v>
      </c>
      <c r="X355" s="135">
        <f>'Master Plan 2025'!X301</f>
        <v>0</v>
      </c>
      <c r="Y355" s="135">
        <f>'Master Plan 2025'!Y301</f>
        <v>0</v>
      </c>
      <c r="Z355" s="135">
        <f>'Master Plan 2025'!Z301</f>
        <v>0</v>
      </c>
      <c r="AA355" s="135">
        <f>'Master Plan 2025'!AA301</f>
        <v>0</v>
      </c>
      <c r="AB355" s="135">
        <f>'Master Plan 2025'!AB301</f>
        <v>0</v>
      </c>
      <c r="AC355" s="135">
        <f>'Master Plan 2025'!AC301</f>
        <v>0</v>
      </c>
      <c r="AD355" s="135">
        <f>'Master Plan 2025'!AD301</f>
        <v>0</v>
      </c>
      <c r="AE355" s="135">
        <f>'Master Plan 2025'!AE301</f>
        <v>0</v>
      </c>
      <c r="AF355" s="135">
        <f>'Master Plan 2025'!AF301</f>
        <v>0</v>
      </c>
      <c r="AG355" s="135">
        <f>'Master Plan 2025'!AG301</f>
        <v>0</v>
      </c>
      <c r="AH355" s="135">
        <f>'Master Plan 2025'!AH301</f>
        <v>0</v>
      </c>
      <c r="AI355" s="135">
        <f>'Master Plan 2025'!AI301</f>
        <v>0</v>
      </c>
      <c r="AJ355" s="135">
        <f>'Master Plan 2025'!AJ301</f>
        <v>0</v>
      </c>
      <c r="AK355" s="135">
        <f>'Master Plan 2025'!AK301</f>
        <v>0</v>
      </c>
      <c r="AL355" s="135">
        <f>'Master Plan 2025'!AL301</f>
        <v>0</v>
      </c>
      <c r="AM355" s="135">
        <f>'Master Plan 2025'!AM301</f>
        <v>0</v>
      </c>
      <c r="AN355" s="135">
        <f>'Master Plan 2025'!AN301</f>
        <v>0</v>
      </c>
      <c r="AO355" s="135">
        <f>'Master Plan 2025'!AO301</f>
        <v>0</v>
      </c>
      <c r="AP355" s="135">
        <f>'Master Plan 2025'!AP301</f>
        <v>0</v>
      </c>
      <c r="AQ355" s="135">
        <f>'Master Plan 2025'!AQ301</f>
        <v>0</v>
      </c>
      <c r="AR355" s="135">
        <f>'Master Plan 2025'!AR301</f>
        <v>0</v>
      </c>
      <c r="AS355" s="135">
        <f>'Master Plan 2025'!AS301</f>
        <v>0</v>
      </c>
      <c r="AT355" s="135">
        <f>'Master Plan 2025'!AT301</f>
        <v>0</v>
      </c>
      <c r="AU355" s="135">
        <f>'Master Plan 2025'!AU301</f>
        <v>0</v>
      </c>
      <c r="AV355" s="135">
        <f>'Master Plan 2025'!AV301</f>
        <v>0</v>
      </c>
      <c r="AW355" s="135">
        <f>'Master Plan 2025'!AW301</f>
        <v>0</v>
      </c>
      <c r="AX355" s="135">
        <f>'Master Plan 2025'!AX301</f>
        <v>0</v>
      </c>
      <c r="AY355" s="135">
        <f>'Master Plan 2025'!AY301</f>
        <v>0</v>
      </c>
    </row>
    <row r="356">
      <c r="B356" s="16" t="str">
        <f>'Master Plan 2025'!B298</f>
        <v/>
      </c>
      <c r="C356" s="18" t="str">
        <f>'Master Plan 2025'!C302</f>
        <v>Added0Value</v>
      </c>
      <c r="D356" s="18" t="str">
        <f>'Master Plan 2025'!D302</f>
        <v>Audience Article3</v>
      </c>
      <c r="E356" s="18" t="str">
        <f>'Master Plan 2025'!E302</f>
        <v>Audience</v>
      </c>
      <c r="F356" s="18" t="str">
        <f>'Master Plan 2025'!F302</f>
        <v>300x600</v>
      </c>
      <c r="G356" s="18" t="str">
        <f>'Master Plan 2025'!G302</f>
        <v>Nativo_NAM_Audience_AVDisplay3_300x600</v>
      </c>
      <c r="H356" s="18" t="str">
        <f>'Master Plan 2025'!H302</f>
        <v>Nativo_NAM_Audience</v>
      </c>
      <c r="I356" s="135">
        <f>'Master Plan 2025'!I302</f>
        <v>0</v>
      </c>
      <c r="J356" s="135">
        <f>'Master Plan 2025'!J302</f>
        <v>0</v>
      </c>
      <c r="K356" s="135">
        <f>'Master Plan 2025'!K302</f>
        <v>0</v>
      </c>
      <c r="L356" s="135">
        <f>'Master Plan 2025'!L302</f>
        <v>0</v>
      </c>
      <c r="M356" s="135">
        <f>'Master Plan 2025'!M302</f>
        <v>0</v>
      </c>
      <c r="N356" s="135">
        <f>'Master Plan 2025'!N302</f>
        <v>0.75</v>
      </c>
      <c r="O356" s="135">
        <f>'Master Plan 2025'!O302</f>
        <v>0</v>
      </c>
      <c r="P356" s="135">
        <f>'Master Plan 2025'!P302</f>
        <v>0</v>
      </c>
      <c r="Q356" s="135">
        <f>'Master Plan 2025'!Q302</f>
        <v>0</v>
      </c>
      <c r="R356" s="135">
        <f>'Master Plan 2025'!R302</f>
        <v>0</v>
      </c>
      <c r="S356" s="135">
        <f>'Master Plan 2025'!S302</f>
        <v>0</v>
      </c>
      <c r="T356" s="135">
        <f>'Master Plan 2025'!T302</f>
        <v>0</v>
      </c>
      <c r="U356" s="135">
        <f>'Master Plan 2025'!U302</f>
        <v>0</v>
      </c>
      <c r="V356" s="135">
        <f>'Master Plan 2025'!V302</f>
        <v>0</v>
      </c>
      <c r="W356" s="135">
        <f>'Master Plan 2025'!W302</f>
        <v>0</v>
      </c>
      <c r="X356" s="135">
        <f>'Master Plan 2025'!X302</f>
        <v>0</v>
      </c>
      <c r="Y356" s="135">
        <f>'Master Plan 2025'!Y302</f>
        <v>0</v>
      </c>
      <c r="Z356" s="135">
        <f>'Master Plan 2025'!Z302</f>
        <v>0</v>
      </c>
      <c r="AA356" s="135">
        <f>'Master Plan 2025'!AA302</f>
        <v>0</v>
      </c>
      <c r="AB356" s="135">
        <f>'Master Plan 2025'!AB302</f>
        <v>0</v>
      </c>
      <c r="AC356" s="135">
        <f>'Master Plan 2025'!AC302</f>
        <v>0</v>
      </c>
      <c r="AD356" s="135">
        <f>'Master Plan 2025'!AD302</f>
        <v>0</v>
      </c>
      <c r="AE356" s="135">
        <f>'Master Plan 2025'!AE302</f>
        <v>0</v>
      </c>
      <c r="AF356" s="135">
        <f>'Master Plan 2025'!AF302</f>
        <v>0</v>
      </c>
      <c r="AG356" s="135">
        <f>'Master Plan 2025'!AG302</f>
        <v>0</v>
      </c>
      <c r="AH356" s="135">
        <f>'Master Plan 2025'!AH302</f>
        <v>0</v>
      </c>
      <c r="AI356" s="135">
        <f>'Master Plan 2025'!AI302</f>
        <v>0</v>
      </c>
      <c r="AJ356" s="135">
        <f>'Master Plan 2025'!AJ302</f>
        <v>0</v>
      </c>
      <c r="AK356" s="135">
        <f>'Master Plan 2025'!AK302</f>
        <v>0</v>
      </c>
      <c r="AL356" s="135">
        <f>'Master Plan 2025'!AL302</f>
        <v>0</v>
      </c>
      <c r="AM356" s="135">
        <f>'Master Plan 2025'!AM302</f>
        <v>0</v>
      </c>
      <c r="AN356" s="135">
        <f>'Master Plan 2025'!AN302</f>
        <v>0</v>
      </c>
      <c r="AO356" s="135">
        <f>'Master Plan 2025'!AO302</f>
        <v>0</v>
      </c>
      <c r="AP356" s="135">
        <f>'Master Plan 2025'!AP302</f>
        <v>0</v>
      </c>
      <c r="AQ356" s="135">
        <f>'Master Plan 2025'!AQ302</f>
        <v>0</v>
      </c>
      <c r="AR356" s="135">
        <f>'Master Plan 2025'!AR302</f>
        <v>0</v>
      </c>
      <c r="AS356" s="135">
        <f>'Master Plan 2025'!AS302</f>
        <v>0</v>
      </c>
      <c r="AT356" s="135">
        <f>'Master Plan 2025'!AT302</f>
        <v>0</v>
      </c>
      <c r="AU356" s="135">
        <f>'Master Plan 2025'!AU302</f>
        <v>0</v>
      </c>
      <c r="AV356" s="135">
        <f>'Master Plan 2025'!AV302</f>
        <v>0</v>
      </c>
      <c r="AW356" s="135">
        <f>'Master Plan 2025'!AW302</f>
        <v>0</v>
      </c>
      <c r="AX356" s="135">
        <f>'Master Plan 2025'!AX302</f>
        <v>0</v>
      </c>
      <c r="AY356" s="135">
        <f>'Master Plan 2025'!AY302</f>
        <v>0</v>
      </c>
    </row>
    <row r="357">
      <c r="B357" s="16" t="str">
        <f>'Master Plan 2025'!B299</f>
        <v/>
      </c>
      <c r="C357" s="18" t="str">
        <f>'Master Plan 2025'!C303</f>
        <v>North America (NAM)</v>
      </c>
      <c r="D357" s="18" t="str">
        <f>'Master Plan 2025'!D303</f>
        <v>Audience Article4</v>
      </c>
      <c r="E357" s="18" t="str">
        <f>'Master Plan 2025'!E303</f>
        <v>Audience</v>
      </c>
      <c r="F357" s="18" t="str">
        <f>'Master Plan 2025'!F303</f>
        <v>InsightsCTA</v>
      </c>
      <c r="G357" s="18" t="str">
        <f>'Master Plan 2025'!G303</f>
        <v/>
      </c>
      <c r="H357" s="18" t="str">
        <f>'Master Plan 2025'!H303</f>
        <v>Nativo_NAM_Audience</v>
      </c>
      <c r="I357" s="135" t="str">
        <f>'Master Plan 2025'!I303</f>
        <v/>
      </c>
      <c r="J357" s="135" t="str">
        <f>'Master Plan 2025'!J303</f>
        <v/>
      </c>
      <c r="K357" s="135" t="str">
        <f>'Master Plan 2025'!K303</f>
        <v/>
      </c>
      <c r="L357" s="135" t="str">
        <f>'Master Plan 2025'!L303</f>
        <v/>
      </c>
      <c r="M357" s="135">
        <f>'Master Plan 2025'!M303</f>
        <v>0.002</v>
      </c>
      <c r="N357" s="135">
        <f>'Master Plan 2025'!N303</f>
        <v>0.75</v>
      </c>
      <c r="O357" s="135" t="str">
        <f>'Master Plan 2025'!O303</f>
        <v/>
      </c>
      <c r="P357" s="135">
        <f>'Master Plan 2025'!P303</f>
        <v>0</v>
      </c>
      <c r="Q357" s="135">
        <f>'Master Plan 2025'!Q303</f>
        <v>0</v>
      </c>
      <c r="R357" s="135">
        <f>'Master Plan 2025'!R303</f>
        <v>0</v>
      </c>
      <c r="S357" s="135">
        <f>'Master Plan 2025'!S303</f>
        <v>0</v>
      </c>
      <c r="T357" s="135">
        <f>'Master Plan 2025'!T303</f>
        <v>0</v>
      </c>
      <c r="U357" s="135">
        <f>'Master Plan 2025'!U303</f>
        <v>0</v>
      </c>
      <c r="V357" s="135">
        <f>'Master Plan 2025'!V303</f>
        <v>0</v>
      </c>
      <c r="W357" s="135">
        <f>'Master Plan 2025'!W303</f>
        <v>0</v>
      </c>
      <c r="X357" s="135">
        <f>'Master Plan 2025'!X303</f>
        <v>0</v>
      </c>
      <c r="Y357" s="135">
        <f>'Master Plan 2025'!Y303</f>
        <v>0</v>
      </c>
      <c r="Z357" s="135">
        <f>'Master Plan 2025'!Z303</f>
        <v>0</v>
      </c>
      <c r="AA357" s="135">
        <f>'Master Plan 2025'!AA303</f>
        <v>0</v>
      </c>
      <c r="AB357" s="135">
        <f>'Master Plan 2025'!AB303</f>
        <v>0</v>
      </c>
      <c r="AC357" s="135">
        <f>'Master Plan 2025'!AC303</f>
        <v>0</v>
      </c>
      <c r="AD357" s="135">
        <f>'Master Plan 2025'!AD303</f>
        <v>0</v>
      </c>
      <c r="AE357" s="135">
        <f>'Master Plan 2025'!AE303</f>
        <v>0</v>
      </c>
      <c r="AF357" s="135">
        <f>'Master Plan 2025'!AF303</f>
        <v>0</v>
      </c>
      <c r="AG357" s="135">
        <f>'Master Plan 2025'!AG303</f>
        <v>0</v>
      </c>
      <c r="AH357" s="135">
        <f>'Master Plan 2025'!AH303</f>
        <v>0</v>
      </c>
      <c r="AI357" s="135">
        <f>'Master Plan 2025'!AI303</f>
        <v>0</v>
      </c>
      <c r="AJ357" s="135">
        <f>'Master Plan 2025'!AJ303</f>
        <v>0</v>
      </c>
      <c r="AK357" s="135">
        <f>'Master Plan 2025'!AK303</f>
        <v>0</v>
      </c>
      <c r="AL357" s="135">
        <f>'Master Plan 2025'!AL303</f>
        <v>0</v>
      </c>
      <c r="AM357" s="135">
        <f>'Master Plan 2025'!AM303</f>
        <v>0</v>
      </c>
      <c r="AN357" s="135">
        <f>'Master Plan 2025'!AN303</f>
        <v>0</v>
      </c>
      <c r="AO357" s="135">
        <f>'Master Plan 2025'!AO303</f>
        <v>0</v>
      </c>
      <c r="AP357" s="135">
        <f>'Master Plan 2025'!AP303</f>
        <v>0</v>
      </c>
      <c r="AQ357" s="135">
        <f>'Master Plan 2025'!AQ303</f>
        <v>0</v>
      </c>
      <c r="AR357" s="135">
        <f>'Master Plan 2025'!AR303</f>
        <v>0</v>
      </c>
      <c r="AS357" s="135">
        <f>'Master Plan 2025'!AS303</f>
        <v>0</v>
      </c>
      <c r="AT357" s="135">
        <f>'Master Plan 2025'!AT303</f>
        <v>0</v>
      </c>
      <c r="AU357" s="135">
        <f>'Master Plan 2025'!AU303</f>
        <v>0</v>
      </c>
      <c r="AV357" s="135">
        <f>'Master Plan 2025'!AV303</f>
        <v>0</v>
      </c>
      <c r="AW357" s="135">
        <f>'Master Plan 2025'!AW303</f>
        <v>0</v>
      </c>
      <c r="AX357" s="135">
        <f>'Master Plan 2025'!AX303</f>
        <v>0</v>
      </c>
      <c r="AY357" s="135">
        <f>'Master Plan 2025'!AY303</f>
        <v>0</v>
      </c>
    </row>
    <row r="358">
      <c r="B358" s="16" t="str">
        <f>'Master Plan 2025'!B300</f>
        <v/>
      </c>
      <c r="C358" s="18" t="str">
        <f>'Master Plan 2025'!C304</f>
        <v/>
      </c>
      <c r="D358" s="18" t="str">
        <f>'Master Plan 2025'!D304</f>
        <v>Audience Article4</v>
      </c>
      <c r="E358" s="18" t="str">
        <f>'Master Plan 2025'!E304</f>
        <v>Audience</v>
      </c>
      <c r="F358" s="18" t="str">
        <f>'Master Plan 2025'!F304</f>
        <v>ContentLandingPage</v>
      </c>
      <c r="G358" s="18" t="str">
        <f>'Master Plan 2025'!G304</f>
        <v/>
      </c>
      <c r="H358" s="18" t="str">
        <f>'Master Plan 2025'!H304</f>
        <v>Nativo_NAM_Audience</v>
      </c>
      <c r="I358" s="135">
        <f>'Master Plan 2025'!I304</f>
        <v>0</v>
      </c>
      <c r="J358" s="135">
        <f>'Master Plan 2025'!J304</f>
        <v>0</v>
      </c>
      <c r="K358" s="135">
        <f>'Master Plan 2025'!K304</f>
        <v>0</v>
      </c>
      <c r="L358" s="135">
        <f>'Master Plan 2025'!L304</f>
        <v>0</v>
      </c>
      <c r="M358" s="135">
        <f>'Master Plan 2025'!M304</f>
        <v>0</v>
      </c>
      <c r="N358" s="135">
        <f>'Master Plan 2025'!N304</f>
        <v>0.75</v>
      </c>
      <c r="O358" s="135">
        <f>'Master Plan 2025'!O304</f>
        <v>0</v>
      </c>
      <c r="P358" s="135">
        <f>'Master Plan 2025'!P304</f>
        <v>0</v>
      </c>
      <c r="Q358" s="135">
        <f>'Master Plan 2025'!Q304</f>
        <v>0</v>
      </c>
      <c r="R358" s="135">
        <f>'Master Plan 2025'!R304</f>
        <v>0</v>
      </c>
      <c r="S358" s="135">
        <f>'Master Plan 2025'!S304</f>
        <v>0</v>
      </c>
      <c r="T358" s="135">
        <f>'Master Plan 2025'!T304</f>
        <v>0</v>
      </c>
      <c r="U358" s="135">
        <f>'Master Plan 2025'!U304</f>
        <v>0</v>
      </c>
      <c r="V358" s="135">
        <f>'Master Plan 2025'!V304</f>
        <v>0</v>
      </c>
      <c r="W358" s="135">
        <f>'Master Plan 2025'!W304</f>
        <v>0</v>
      </c>
      <c r="X358" s="135">
        <f>'Master Plan 2025'!X304</f>
        <v>0</v>
      </c>
      <c r="Y358" s="135">
        <f>'Master Plan 2025'!Y304</f>
        <v>0</v>
      </c>
      <c r="Z358" s="135">
        <f>'Master Plan 2025'!Z304</f>
        <v>0</v>
      </c>
      <c r="AA358" s="135">
        <f>'Master Plan 2025'!AA304</f>
        <v>0</v>
      </c>
      <c r="AB358" s="135">
        <f>'Master Plan 2025'!AB304</f>
        <v>0</v>
      </c>
      <c r="AC358" s="135">
        <f>'Master Plan 2025'!AC304</f>
        <v>0</v>
      </c>
      <c r="AD358" s="135">
        <f>'Master Plan 2025'!AD304</f>
        <v>0</v>
      </c>
      <c r="AE358" s="135">
        <f>'Master Plan 2025'!AE304</f>
        <v>0</v>
      </c>
      <c r="AF358" s="135">
        <f>'Master Plan 2025'!AF304</f>
        <v>0</v>
      </c>
      <c r="AG358" s="135">
        <f>'Master Plan 2025'!AG304</f>
        <v>0</v>
      </c>
      <c r="AH358" s="135">
        <f>'Master Plan 2025'!AH304</f>
        <v>0</v>
      </c>
      <c r="AI358" s="135">
        <f>'Master Plan 2025'!AI304</f>
        <v>0</v>
      </c>
      <c r="AJ358" s="135">
        <f>'Master Plan 2025'!AJ304</f>
        <v>0</v>
      </c>
      <c r="AK358" s="135">
        <f>'Master Plan 2025'!AK304</f>
        <v>0</v>
      </c>
      <c r="AL358" s="135">
        <f>'Master Plan 2025'!AL304</f>
        <v>0</v>
      </c>
      <c r="AM358" s="135">
        <f>'Master Plan 2025'!AM304</f>
        <v>0</v>
      </c>
      <c r="AN358" s="135">
        <f>'Master Plan 2025'!AN304</f>
        <v>0</v>
      </c>
      <c r="AO358" s="135">
        <f>'Master Plan 2025'!AO304</f>
        <v>0</v>
      </c>
      <c r="AP358" s="135">
        <f>'Master Plan 2025'!AP304</f>
        <v>0</v>
      </c>
      <c r="AQ358" s="135">
        <f>'Master Plan 2025'!AQ304</f>
        <v>0</v>
      </c>
      <c r="AR358" s="135">
        <f>'Master Plan 2025'!AR304</f>
        <v>0</v>
      </c>
      <c r="AS358" s="135">
        <f>'Master Plan 2025'!AS304</f>
        <v>0</v>
      </c>
      <c r="AT358" s="135">
        <f>'Master Plan 2025'!AT304</f>
        <v>0</v>
      </c>
      <c r="AU358" s="135">
        <f>'Master Plan 2025'!AU304</f>
        <v>0</v>
      </c>
      <c r="AV358" s="135">
        <f>'Master Plan 2025'!AV304</f>
        <v>0</v>
      </c>
      <c r="AW358" s="135">
        <f>'Master Plan 2025'!AW304</f>
        <v>0</v>
      </c>
      <c r="AX358" s="135">
        <f>'Master Plan 2025'!AX304</f>
        <v>0</v>
      </c>
      <c r="AY358" s="135">
        <f>'Master Plan 2025'!AY304</f>
        <v>0</v>
      </c>
    </row>
    <row r="359">
      <c r="B359" s="16" t="str">
        <f>'Master Plan 2025'!B301</f>
        <v/>
      </c>
      <c r="C359" s="18" t="str">
        <f>'Master Plan 2025'!C305</f>
        <v/>
      </c>
      <c r="D359" s="18" t="str">
        <f>'Master Plan 2025'!D305</f>
        <v>Audience Article4</v>
      </c>
      <c r="E359" s="18" t="str">
        <f>'Master Plan 2025'!E305</f>
        <v>Audience</v>
      </c>
      <c r="F359" s="18" t="str">
        <f>'Master Plan 2025'!F305</f>
        <v>InFeedUnit</v>
      </c>
      <c r="G359" s="18" t="str">
        <f>'Master Plan 2025'!G305</f>
        <v/>
      </c>
      <c r="H359" s="18" t="str">
        <f>'Master Plan 2025'!H305</f>
        <v>Nativo_NAM_Audience</v>
      </c>
      <c r="I359" s="135">
        <f>'Master Plan 2025'!I305</f>
        <v>0</v>
      </c>
      <c r="J359" s="135">
        <f>'Master Plan 2025'!J305</f>
        <v>0</v>
      </c>
      <c r="K359" s="135">
        <f>'Master Plan 2025'!K305</f>
        <v>0</v>
      </c>
      <c r="L359" s="135">
        <f>'Master Plan 2025'!L305</f>
        <v>0</v>
      </c>
      <c r="M359" s="135">
        <f>'Master Plan 2025'!M305</f>
        <v>0</v>
      </c>
      <c r="N359" s="135">
        <f>'Master Plan 2025'!N305</f>
        <v>0.75</v>
      </c>
      <c r="O359" s="135">
        <f>'Master Plan 2025'!O305</f>
        <v>0</v>
      </c>
      <c r="P359" s="135">
        <f>'Master Plan 2025'!P305</f>
        <v>0</v>
      </c>
      <c r="Q359" s="135">
        <f>'Master Plan 2025'!Q305</f>
        <v>0</v>
      </c>
      <c r="R359" s="135">
        <f>'Master Plan 2025'!R305</f>
        <v>0</v>
      </c>
      <c r="S359" s="135">
        <f>'Master Plan 2025'!S305</f>
        <v>0</v>
      </c>
      <c r="T359" s="135">
        <f>'Master Plan 2025'!T305</f>
        <v>0</v>
      </c>
      <c r="U359" s="135">
        <f>'Master Plan 2025'!U305</f>
        <v>0</v>
      </c>
      <c r="V359" s="135">
        <f>'Master Plan 2025'!V305</f>
        <v>0</v>
      </c>
      <c r="W359" s="135">
        <f>'Master Plan 2025'!W305</f>
        <v>0</v>
      </c>
      <c r="X359" s="135">
        <f>'Master Plan 2025'!X305</f>
        <v>0</v>
      </c>
      <c r="Y359" s="135">
        <f>'Master Plan 2025'!Y305</f>
        <v>0</v>
      </c>
      <c r="Z359" s="135">
        <f>'Master Plan 2025'!Z305</f>
        <v>0</v>
      </c>
      <c r="AA359" s="135">
        <f>'Master Plan 2025'!AA305</f>
        <v>0</v>
      </c>
      <c r="AB359" s="135">
        <f>'Master Plan 2025'!AB305</f>
        <v>0</v>
      </c>
      <c r="AC359" s="135">
        <f>'Master Plan 2025'!AC305</f>
        <v>0</v>
      </c>
      <c r="AD359" s="135">
        <f>'Master Plan 2025'!AD305</f>
        <v>0</v>
      </c>
      <c r="AE359" s="135">
        <f>'Master Plan 2025'!AE305</f>
        <v>0</v>
      </c>
      <c r="AF359" s="135">
        <f>'Master Plan 2025'!AF305</f>
        <v>0</v>
      </c>
      <c r="AG359" s="135">
        <f>'Master Plan 2025'!AG305</f>
        <v>0</v>
      </c>
      <c r="AH359" s="135">
        <f>'Master Plan 2025'!AH305</f>
        <v>0</v>
      </c>
      <c r="AI359" s="135">
        <f>'Master Plan 2025'!AI305</f>
        <v>0</v>
      </c>
      <c r="AJ359" s="135">
        <f>'Master Plan 2025'!AJ305</f>
        <v>0</v>
      </c>
      <c r="AK359" s="135">
        <f>'Master Plan 2025'!AK305</f>
        <v>0</v>
      </c>
      <c r="AL359" s="135">
        <f>'Master Plan 2025'!AL305</f>
        <v>0</v>
      </c>
      <c r="AM359" s="135">
        <f>'Master Plan 2025'!AM305</f>
        <v>0</v>
      </c>
      <c r="AN359" s="135">
        <f>'Master Plan 2025'!AN305</f>
        <v>0</v>
      </c>
      <c r="AO359" s="135">
        <f>'Master Plan 2025'!AO305</f>
        <v>0</v>
      </c>
      <c r="AP359" s="135">
        <f>'Master Plan 2025'!AP305</f>
        <v>0</v>
      </c>
      <c r="AQ359" s="135">
        <f>'Master Plan 2025'!AQ305</f>
        <v>0</v>
      </c>
      <c r="AR359" s="135">
        <f>'Master Plan 2025'!AR305</f>
        <v>0</v>
      </c>
      <c r="AS359" s="135">
        <f>'Master Plan 2025'!AS305</f>
        <v>0</v>
      </c>
      <c r="AT359" s="135">
        <f>'Master Plan 2025'!AT305</f>
        <v>0</v>
      </c>
      <c r="AU359" s="135">
        <f>'Master Plan 2025'!AU305</f>
        <v>0</v>
      </c>
      <c r="AV359" s="135">
        <f>'Master Plan 2025'!AV305</f>
        <v>0</v>
      </c>
      <c r="AW359" s="135">
        <f>'Master Plan 2025'!AW305</f>
        <v>0</v>
      </c>
      <c r="AX359" s="135">
        <f>'Master Plan 2025'!AX305</f>
        <v>0</v>
      </c>
      <c r="AY359" s="135">
        <f>'Master Plan 2025'!AY305</f>
        <v>0</v>
      </c>
    </row>
    <row r="360">
      <c r="B360" s="16" t="str">
        <f>'Master Plan 2025'!B302</f>
        <v/>
      </c>
      <c r="C360" s="18" t="str">
        <f>'Master Plan 2025'!C306</f>
        <v>Added0Value</v>
      </c>
      <c r="D360" s="18" t="str">
        <f>'Master Plan 2025'!D306</f>
        <v>Audience Article4</v>
      </c>
      <c r="E360" s="18" t="str">
        <f>'Master Plan 2025'!E306</f>
        <v>Audience</v>
      </c>
      <c r="F360" s="18" t="str">
        <f>'Master Plan 2025'!F306</f>
        <v>728x90</v>
      </c>
      <c r="G360" s="18" t="str">
        <f>'Master Plan 2025'!G306</f>
        <v/>
      </c>
      <c r="H360" s="18" t="str">
        <f>'Master Plan 2025'!H306</f>
        <v>Nativo_NAM_Audience</v>
      </c>
      <c r="I360" s="135">
        <f>'Master Plan 2025'!I306</f>
        <v>0</v>
      </c>
      <c r="J360" s="135">
        <f>'Master Plan 2025'!J306</f>
        <v>0</v>
      </c>
      <c r="K360" s="135">
        <f>'Master Plan 2025'!K306</f>
        <v>0</v>
      </c>
      <c r="L360" s="135">
        <f>'Master Plan 2025'!L306</f>
        <v>0</v>
      </c>
      <c r="M360" s="135">
        <f>'Master Plan 2025'!M306</f>
        <v>0</v>
      </c>
      <c r="N360" s="135">
        <f>'Master Plan 2025'!N306</f>
        <v>0.75</v>
      </c>
      <c r="O360" s="135">
        <f>'Master Plan 2025'!O306</f>
        <v>0</v>
      </c>
      <c r="P360" s="135">
        <f>'Master Plan 2025'!P306</f>
        <v>0</v>
      </c>
      <c r="Q360" s="135">
        <f>'Master Plan 2025'!Q306</f>
        <v>0</v>
      </c>
      <c r="R360" s="135">
        <f>'Master Plan 2025'!R306</f>
        <v>0</v>
      </c>
      <c r="S360" s="135">
        <f>'Master Plan 2025'!S306</f>
        <v>0</v>
      </c>
      <c r="T360" s="135">
        <f>'Master Plan 2025'!T306</f>
        <v>0</v>
      </c>
      <c r="U360" s="135">
        <f>'Master Plan 2025'!U306</f>
        <v>0</v>
      </c>
      <c r="V360" s="135">
        <f>'Master Plan 2025'!V306</f>
        <v>0</v>
      </c>
      <c r="W360" s="135">
        <f>'Master Plan 2025'!W306</f>
        <v>0</v>
      </c>
      <c r="X360" s="135">
        <f>'Master Plan 2025'!X306</f>
        <v>0</v>
      </c>
      <c r="Y360" s="135">
        <f>'Master Plan 2025'!Y306</f>
        <v>0</v>
      </c>
      <c r="Z360" s="135">
        <f>'Master Plan 2025'!Z306</f>
        <v>0</v>
      </c>
      <c r="AA360" s="135">
        <f>'Master Plan 2025'!AA306</f>
        <v>0</v>
      </c>
      <c r="AB360" s="135">
        <f>'Master Plan 2025'!AB306</f>
        <v>0</v>
      </c>
      <c r="AC360" s="135">
        <f>'Master Plan 2025'!AC306</f>
        <v>0</v>
      </c>
      <c r="AD360" s="135">
        <f>'Master Plan 2025'!AD306</f>
        <v>0</v>
      </c>
      <c r="AE360" s="135">
        <f>'Master Plan 2025'!AE306</f>
        <v>0</v>
      </c>
      <c r="AF360" s="135">
        <f>'Master Plan 2025'!AF306</f>
        <v>0</v>
      </c>
      <c r="AG360" s="135">
        <f>'Master Plan 2025'!AG306</f>
        <v>0</v>
      </c>
      <c r="AH360" s="135">
        <f>'Master Plan 2025'!AH306</f>
        <v>0</v>
      </c>
      <c r="AI360" s="135">
        <f>'Master Plan 2025'!AI306</f>
        <v>0</v>
      </c>
      <c r="AJ360" s="135">
        <f>'Master Plan 2025'!AJ306</f>
        <v>0</v>
      </c>
      <c r="AK360" s="135">
        <f>'Master Plan 2025'!AK306</f>
        <v>0</v>
      </c>
      <c r="AL360" s="135">
        <f>'Master Plan 2025'!AL306</f>
        <v>0</v>
      </c>
      <c r="AM360" s="135">
        <f>'Master Plan 2025'!AM306</f>
        <v>0</v>
      </c>
      <c r="AN360" s="135">
        <f>'Master Plan 2025'!AN306</f>
        <v>0</v>
      </c>
      <c r="AO360" s="135">
        <f>'Master Plan 2025'!AO306</f>
        <v>0</v>
      </c>
      <c r="AP360" s="135">
        <f>'Master Plan 2025'!AP306</f>
        <v>0</v>
      </c>
      <c r="AQ360" s="135">
        <f>'Master Plan 2025'!AQ306</f>
        <v>0</v>
      </c>
      <c r="AR360" s="135">
        <f>'Master Plan 2025'!AR306</f>
        <v>0</v>
      </c>
      <c r="AS360" s="135">
        <f>'Master Plan 2025'!AS306</f>
        <v>0</v>
      </c>
      <c r="AT360" s="135">
        <f>'Master Plan 2025'!AT306</f>
        <v>0</v>
      </c>
      <c r="AU360" s="135">
        <f>'Master Plan 2025'!AU306</f>
        <v>0</v>
      </c>
      <c r="AV360" s="135">
        <f>'Master Plan 2025'!AV306</f>
        <v>0</v>
      </c>
      <c r="AW360" s="135">
        <f>'Master Plan 2025'!AW306</f>
        <v>0</v>
      </c>
      <c r="AX360" s="135">
        <f>'Master Plan 2025'!AX306</f>
        <v>0</v>
      </c>
      <c r="AY360" s="135">
        <f>'Master Plan 2025'!AY306</f>
        <v>0</v>
      </c>
    </row>
    <row r="361">
      <c r="B361" s="16" t="str">
        <f>'Master Plan 2025'!B303</f>
        <v/>
      </c>
      <c r="C361" s="18" t="str">
        <f>'Master Plan 2025'!C307</f>
        <v>Added0Value</v>
      </c>
      <c r="D361" s="18" t="str">
        <f>'Master Plan 2025'!D307</f>
        <v>Audience Article4</v>
      </c>
      <c r="E361" s="18" t="str">
        <f>'Master Plan 2025'!E307</f>
        <v>Audience</v>
      </c>
      <c r="F361" s="18" t="str">
        <f>'Master Plan 2025'!F307</f>
        <v>300x250</v>
      </c>
      <c r="G361" s="18" t="str">
        <f>'Master Plan 2025'!G307</f>
        <v/>
      </c>
      <c r="H361" s="18" t="str">
        <f>'Master Plan 2025'!H307</f>
        <v>Nativo_NAM_Audience</v>
      </c>
      <c r="I361" s="135">
        <f>'Master Plan 2025'!I307</f>
        <v>0</v>
      </c>
      <c r="J361" s="135">
        <f>'Master Plan 2025'!J307</f>
        <v>0</v>
      </c>
      <c r="K361" s="135">
        <f>'Master Plan 2025'!K307</f>
        <v>0</v>
      </c>
      <c r="L361" s="135">
        <f>'Master Plan 2025'!L307</f>
        <v>0</v>
      </c>
      <c r="M361" s="135">
        <f>'Master Plan 2025'!M307</f>
        <v>0</v>
      </c>
      <c r="N361" s="135">
        <f>'Master Plan 2025'!N307</f>
        <v>0.75</v>
      </c>
      <c r="O361" s="135">
        <f>'Master Plan 2025'!O307</f>
        <v>0</v>
      </c>
      <c r="P361" s="135">
        <f>'Master Plan 2025'!P307</f>
        <v>0</v>
      </c>
      <c r="Q361" s="135">
        <f>'Master Plan 2025'!Q307</f>
        <v>0</v>
      </c>
      <c r="R361" s="135">
        <f>'Master Plan 2025'!R307</f>
        <v>0</v>
      </c>
      <c r="S361" s="135">
        <f>'Master Plan 2025'!S307</f>
        <v>0</v>
      </c>
      <c r="T361" s="135">
        <f>'Master Plan 2025'!T307</f>
        <v>0</v>
      </c>
      <c r="U361" s="135">
        <f>'Master Plan 2025'!U307</f>
        <v>0</v>
      </c>
      <c r="V361" s="135">
        <f>'Master Plan 2025'!V307</f>
        <v>0</v>
      </c>
      <c r="W361" s="135">
        <f>'Master Plan 2025'!W307</f>
        <v>0</v>
      </c>
      <c r="X361" s="135">
        <f>'Master Plan 2025'!X307</f>
        <v>0</v>
      </c>
      <c r="Y361" s="135">
        <f>'Master Plan 2025'!Y307</f>
        <v>0</v>
      </c>
      <c r="Z361" s="135">
        <f>'Master Plan 2025'!Z307</f>
        <v>0</v>
      </c>
      <c r="AA361" s="135">
        <f>'Master Plan 2025'!AA307</f>
        <v>0</v>
      </c>
      <c r="AB361" s="135">
        <f>'Master Plan 2025'!AB307</f>
        <v>0</v>
      </c>
      <c r="AC361" s="135">
        <f>'Master Plan 2025'!AC307</f>
        <v>0</v>
      </c>
      <c r="AD361" s="135">
        <f>'Master Plan 2025'!AD307</f>
        <v>0</v>
      </c>
      <c r="AE361" s="135">
        <f>'Master Plan 2025'!AE307</f>
        <v>0</v>
      </c>
      <c r="AF361" s="135">
        <f>'Master Plan 2025'!AF307</f>
        <v>0</v>
      </c>
      <c r="AG361" s="135">
        <f>'Master Plan 2025'!AG307</f>
        <v>0</v>
      </c>
      <c r="AH361" s="135">
        <f>'Master Plan 2025'!AH307</f>
        <v>0</v>
      </c>
      <c r="AI361" s="135">
        <f>'Master Plan 2025'!AI307</f>
        <v>0</v>
      </c>
      <c r="AJ361" s="135">
        <f>'Master Plan 2025'!AJ307</f>
        <v>0</v>
      </c>
      <c r="AK361" s="135">
        <f>'Master Plan 2025'!AK307</f>
        <v>0</v>
      </c>
      <c r="AL361" s="135">
        <f>'Master Plan 2025'!AL307</f>
        <v>0</v>
      </c>
      <c r="AM361" s="135">
        <f>'Master Plan 2025'!AM307</f>
        <v>0</v>
      </c>
      <c r="AN361" s="135">
        <f>'Master Plan 2025'!AN307</f>
        <v>0</v>
      </c>
      <c r="AO361" s="135">
        <f>'Master Plan 2025'!AO307</f>
        <v>0</v>
      </c>
      <c r="AP361" s="135">
        <f>'Master Plan 2025'!AP307</f>
        <v>0</v>
      </c>
      <c r="AQ361" s="135">
        <f>'Master Plan 2025'!AQ307</f>
        <v>0</v>
      </c>
      <c r="AR361" s="135">
        <f>'Master Plan 2025'!AR307</f>
        <v>0</v>
      </c>
      <c r="AS361" s="135">
        <f>'Master Plan 2025'!AS307</f>
        <v>0</v>
      </c>
      <c r="AT361" s="135">
        <f>'Master Plan 2025'!AT307</f>
        <v>0</v>
      </c>
      <c r="AU361" s="135">
        <f>'Master Plan 2025'!AU307</f>
        <v>0</v>
      </c>
      <c r="AV361" s="135">
        <f>'Master Plan 2025'!AV307</f>
        <v>0</v>
      </c>
      <c r="AW361" s="135">
        <f>'Master Plan 2025'!AW307</f>
        <v>0</v>
      </c>
      <c r="AX361" s="135">
        <f>'Master Plan 2025'!AX307</f>
        <v>0</v>
      </c>
      <c r="AY361" s="135">
        <f>'Master Plan 2025'!AY307</f>
        <v>0</v>
      </c>
    </row>
    <row r="362">
      <c r="B362" s="16" t="str">
        <f>'Master Plan 2025'!B304</f>
        <v/>
      </c>
      <c r="C362" s="18" t="str">
        <f>'Master Plan 2025'!C308</f>
        <v>Added0Value</v>
      </c>
      <c r="D362" s="18" t="str">
        <f>'Master Plan 2025'!D308</f>
        <v>Audience Article4</v>
      </c>
      <c r="E362" s="18" t="str">
        <f>'Master Plan 2025'!E308</f>
        <v>Audience</v>
      </c>
      <c r="F362" s="18" t="str">
        <f>'Master Plan 2025'!F308</f>
        <v>300x600</v>
      </c>
      <c r="G362" s="18" t="str">
        <f>'Master Plan 2025'!G308</f>
        <v/>
      </c>
      <c r="H362" s="18" t="str">
        <f>'Master Plan 2025'!H308</f>
        <v>Nativo_NAM_Audience</v>
      </c>
      <c r="I362" s="135">
        <f>'Master Plan 2025'!I308</f>
        <v>0</v>
      </c>
      <c r="J362" s="135">
        <f>'Master Plan 2025'!J308</f>
        <v>0</v>
      </c>
      <c r="K362" s="135">
        <f>'Master Plan 2025'!K308</f>
        <v>0</v>
      </c>
      <c r="L362" s="135">
        <f>'Master Plan 2025'!L308</f>
        <v>0</v>
      </c>
      <c r="M362" s="135">
        <f>'Master Plan 2025'!M308</f>
        <v>0</v>
      </c>
      <c r="N362" s="135">
        <f>'Master Plan 2025'!N308</f>
        <v>0.75</v>
      </c>
      <c r="O362" s="135">
        <f>'Master Plan 2025'!O308</f>
        <v>0</v>
      </c>
      <c r="P362" s="135">
        <f>'Master Plan 2025'!P308</f>
        <v>0</v>
      </c>
      <c r="Q362" s="135">
        <f>'Master Plan 2025'!Q308</f>
        <v>0</v>
      </c>
      <c r="R362" s="135">
        <f>'Master Plan 2025'!R308</f>
        <v>0</v>
      </c>
      <c r="S362" s="135">
        <f>'Master Plan 2025'!S308</f>
        <v>0</v>
      </c>
      <c r="T362" s="135">
        <f>'Master Plan 2025'!T308</f>
        <v>0</v>
      </c>
      <c r="U362" s="135">
        <f>'Master Plan 2025'!U308</f>
        <v>0</v>
      </c>
      <c r="V362" s="135">
        <f>'Master Plan 2025'!V308</f>
        <v>0</v>
      </c>
      <c r="W362" s="135">
        <f>'Master Plan 2025'!W308</f>
        <v>0</v>
      </c>
      <c r="X362" s="135">
        <f>'Master Plan 2025'!X308</f>
        <v>0</v>
      </c>
      <c r="Y362" s="135">
        <f>'Master Plan 2025'!Y308</f>
        <v>0</v>
      </c>
      <c r="Z362" s="135">
        <f>'Master Plan 2025'!Z308</f>
        <v>0</v>
      </c>
      <c r="AA362" s="135">
        <f>'Master Plan 2025'!AA308</f>
        <v>0</v>
      </c>
      <c r="AB362" s="135">
        <f>'Master Plan 2025'!AB308</f>
        <v>0</v>
      </c>
      <c r="AC362" s="135">
        <f>'Master Plan 2025'!AC308</f>
        <v>0</v>
      </c>
      <c r="AD362" s="135">
        <f>'Master Plan 2025'!AD308</f>
        <v>0</v>
      </c>
      <c r="AE362" s="135">
        <f>'Master Plan 2025'!AE308</f>
        <v>0</v>
      </c>
      <c r="AF362" s="135">
        <f>'Master Plan 2025'!AF308</f>
        <v>0</v>
      </c>
      <c r="AG362" s="135">
        <f>'Master Plan 2025'!AG308</f>
        <v>0</v>
      </c>
      <c r="AH362" s="135">
        <f>'Master Plan 2025'!AH308</f>
        <v>0</v>
      </c>
      <c r="AI362" s="135">
        <f>'Master Plan 2025'!AI308</f>
        <v>0</v>
      </c>
      <c r="AJ362" s="135">
        <f>'Master Plan 2025'!AJ308</f>
        <v>0</v>
      </c>
      <c r="AK362" s="135">
        <f>'Master Plan 2025'!AK308</f>
        <v>0</v>
      </c>
      <c r="AL362" s="135">
        <f>'Master Plan 2025'!AL308</f>
        <v>0</v>
      </c>
      <c r="AM362" s="135">
        <f>'Master Plan 2025'!AM308</f>
        <v>0</v>
      </c>
      <c r="AN362" s="135">
        <f>'Master Plan 2025'!AN308</f>
        <v>0</v>
      </c>
      <c r="AO362" s="135">
        <f>'Master Plan 2025'!AO308</f>
        <v>0</v>
      </c>
      <c r="AP362" s="135">
        <f>'Master Plan 2025'!AP308</f>
        <v>0</v>
      </c>
      <c r="AQ362" s="135">
        <f>'Master Plan 2025'!AQ308</f>
        <v>0</v>
      </c>
      <c r="AR362" s="135">
        <f>'Master Plan 2025'!AR308</f>
        <v>0</v>
      </c>
      <c r="AS362" s="135">
        <f>'Master Plan 2025'!AS308</f>
        <v>0</v>
      </c>
      <c r="AT362" s="135">
        <f>'Master Plan 2025'!AT308</f>
        <v>0</v>
      </c>
      <c r="AU362" s="135">
        <f>'Master Plan 2025'!AU308</f>
        <v>0</v>
      </c>
      <c r="AV362" s="135">
        <f>'Master Plan 2025'!AV308</f>
        <v>0</v>
      </c>
      <c r="AW362" s="135">
        <f>'Master Plan 2025'!AW308</f>
        <v>0</v>
      </c>
      <c r="AX362" s="135">
        <f>'Master Plan 2025'!AX308</f>
        <v>0</v>
      </c>
      <c r="AY362" s="135">
        <f>'Master Plan 2025'!AY308</f>
        <v>0</v>
      </c>
    </row>
    <row r="363">
      <c r="B363" s="16" t="str">
        <f>'Master Plan 2025'!B305</f>
        <v/>
      </c>
      <c r="C363" s="18" t="str">
        <f>'Master Plan 2025'!C309</f>
        <v>North America (NAM)</v>
      </c>
      <c r="D363" s="18" t="str">
        <f>'Master Plan 2025'!D309</f>
        <v>Audience Article5</v>
      </c>
      <c r="E363" s="18" t="str">
        <f>'Master Plan 2025'!E309</f>
        <v>Audience</v>
      </c>
      <c r="F363" s="18" t="str">
        <f>'Master Plan 2025'!F309</f>
        <v>InsightsCTA</v>
      </c>
      <c r="G363" s="18" t="str">
        <f>'Master Plan 2025'!G309</f>
        <v/>
      </c>
      <c r="H363" s="18" t="str">
        <f>'Master Plan 2025'!H309</f>
        <v>Nativo_NAM_Audience</v>
      </c>
      <c r="I363" s="135" t="str">
        <f>'Master Plan 2025'!I309</f>
        <v/>
      </c>
      <c r="J363" s="135" t="str">
        <f>'Master Plan 2025'!J309</f>
        <v/>
      </c>
      <c r="K363" s="135" t="str">
        <f>'Master Plan 2025'!K309</f>
        <v/>
      </c>
      <c r="L363" s="135" t="str">
        <f>'Master Plan 2025'!L309</f>
        <v/>
      </c>
      <c r="M363" s="135">
        <f>'Master Plan 2025'!M309</f>
        <v>0.002</v>
      </c>
      <c r="N363" s="135">
        <f>'Master Plan 2025'!N309</f>
        <v>0.75</v>
      </c>
      <c r="O363" s="135" t="str">
        <f>'Master Plan 2025'!O309</f>
        <v/>
      </c>
      <c r="P363" s="135">
        <f>'Master Plan 2025'!P309</f>
        <v>0</v>
      </c>
      <c r="Q363" s="135">
        <f>'Master Plan 2025'!Q309</f>
        <v>0</v>
      </c>
      <c r="R363" s="135">
        <f>'Master Plan 2025'!R309</f>
        <v>0</v>
      </c>
      <c r="S363" s="135">
        <f>'Master Plan 2025'!S309</f>
        <v>0</v>
      </c>
      <c r="T363" s="135">
        <f>'Master Plan 2025'!T309</f>
        <v>0</v>
      </c>
      <c r="U363" s="135">
        <f>'Master Plan 2025'!U309</f>
        <v>0</v>
      </c>
      <c r="V363" s="135">
        <f>'Master Plan 2025'!V309</f>
        <v>0</v>
      </c>
      <c r="W363" s="135">
        <f>'Master Plan 2025'!W309</f>
        <v>0</v>
      </c>
      <c r="X363" s="135">
        <f>'Master Plan 2025'!X309</f>
        <v>0</v>
      </c>
      <c r="Y363" s="135">
        <f>'Master Plan 2025'!Y309</f>
        <v>0</v>
      </c>
      <c r="Z363" s="135">
        <f>'Master Plan 2025'!Z309</f>
        <v>0</v>
      </c>
      <c r="AA363" s="135">
        <f>'Master Plan 2025'!AA309</f>
        <v>0</v>
      </c>
      <c r="AB363" s="135">
        <f>'Master Plan 2025'!AB309</f>
        <v>0</v>
      </c>
      <c r="AC363" s="135">
        <f>'Master Plan 2025'!AC309</f>
        <v>0</v>
      </c>
      <c r="AD363" s="135">
        <f>'Master Plan 2025'!AD309</f>
        <v>0</v>
      </c>
      <c r="AE363" s="135">
        <f>'Master Plan 2025'!AE309</f>
        <v>0</v>
      </c>
      <c r="AF363" s="135">
        <f>'Master Plan 2025'!AF309</f>
        <v>0</v>
      </c>
      <c r="AG363" s="135">
        <f>'Master Plan 2025'!AG309</f>
        <v>0</v>
      </c>
      <c r="AH363" s="135">
        <f>'Master Plan 2025'!AH309</f>
        <v>0</v>
      </c>
      <c r="AI363" s="135">
        <f>'Master Plan 2025'!AI309</f>
        <v>0</v>
      </c>
      <c r="AJ363" s="135">
        <f>'Master Plan 2025'!AJ309</f>
        <v>0</v>
      </c>
      <c r="AK363" s="135">
        <f>'Master Plan 2025'!AK309</f>
        <v>0</v>
      </c>
      <c r="AL363" s="135">
        <f>'Master Plan 2025'!AL309</f>
        <v>0</v>
      </c>
      <c r="AM363" s="135">
        <f>'Master Plan 2025'!AM309</f>
        <v>0</v>
      </c>
      <c r="AN363" s="135">
        <f>'Master Plan 2025'!AN309</f>
        <v>0</v>
      </c>
      <c r="AO363" s="135">
        <f>'Master Plan 2025'!AO309</f>
        <v>0</v>
      </c>
      <c r="AP363" s="135">
        <f>'Master Plan 2025'!AP309</f>
        <v>0</v>
      </c>
      <c r="AQ363" s="135">
        <f>'Master Plan 2025'!AQ309</f>
        <v>0</v>
      </c>
      <c r="AR363" s="135">
        <f>'Master Plan 2025'!AR309</f>
        <v>0</v>
      </c>
      <c r="AS363" s="135">
        <f>'Master Plan 2025'!AS309</f>
        <v>0</v>
      </c>
      <c r="AT363" s="135">
        <f>'Master Plan 2025'!AT309</f>
        <v>0</v>
      </c>
      <c r="AU363" s="135">
        <f>'Master Plan 2025'!AU309</f>
        <v>0</v>
      </c>
      <c r="AV363" s="135">
        <f>'Master Plan 2025'!AV309</f>
        <v>0</v>
      </c>
      <c r="AW363" s="135">
        <f>'Master Plan 2025'!AW309</f>
        <v>0</v>
      </c>
      <c r="AX363" s="135">
        <f>'Master Plan 2025'!AX309</f>
        <v>0</v>
      </c>
      <c r="AY363" s="135">
        <f>'Master Plan 2025'!AY309</f>
        <v>0</v>
      </c>
    </row>
    <row r="364">
      <c r="B364" s="16" t="str">
        <f>'Master Plan 2025'!B306</f>
        <v/>
      </c>
      <c r="C364" s="18" t="str">
        <f>'Master Plan 2025'!C310</f>
        <v/>
      </c>
      <c r="D364" s="18" t="str">
        <f>'Master Plan 2025'!D310</f>
        <v>Audience Article5</v>
      </c>
      <c r="E364" s="18" t="str">
        <f>'Master Plan 2025'!E310</f>
        <v>Audience</v>
      </c>
      <c r="F364" s="18" t="str">
        <f>'Master Plan 2025'!F310</f>
        <v>ContentLandingPage</v>
      </c>
      <c r="G364" s="18" t="str">
        <f>'Master Plan 2025'!G310</f>
        <v/>
      </c>
      <c r="H364" s="18" t="str">
        <f>'Master Plan 2025'!H310</f>
        <v>Nativo_NAM_Audience</v>
      </c>
      <c r="I364" s="135">
        <f>'Master Plan 2025'!I310</f>
        <v>0</v>
      </c>
      <c r="J364" s="135">
        <f>'Master Plan 2025'!J310</f>
        <v>0</v>
      </c>
      <c r="K364" s="135">
        <f>'Master Plan 2025'!K310</f>
        <v>0</v>
      </c>
      <c r="L364" s="135">
        <f>'Master Plan 2025'!L310</f>
        <v>0</v>
      </c>
      <c r="M364" s="135">
        <f>'Master Plan 2025'!M310</f>
        <v>0</v>
      </c>
      <c r="N364" s="135">
        <f>'Master Plan 2025'!N310</f>
        <v>0.75</v>
      </c>
      <c r="O364" s="135">
        <f>'Master Plan 2025'!O310</f>
        <v>0</v>
      </c>
      <c r="P364" s="135">
        <f>'Master Plan 2025'!P310</f>
        <v>0</v>
      </c>
      <c r="Q364" s="135">
        <f>'Master Plan 2025'!Q310</f>
        <v>0</v>
      </c>
      <c r="R364" s="135">
        <f>'Master Plan 2025'!R310</f>
        <v>0</v>
      </c>
      <c r="S364" s="135">
        <f>'Master Plan 2025'!S310</f>
        <v>0</v>
      </c>
      <c r="T364" s="135">
        <f>'Master Plan 2025'!T310</f>
        <v>0</v>
      </c>
      <c r="U364" s="135">
        <f>'Master Plan 2025'!U310</f>
        <v>0</v>
      </c>
      <c r="V364" s="135">
        <f>'Master Plan 2025'!V310</f>
        <v>0</v>
      </c>
      <c r="W364" s="135">
        <f>'Master Plan 2025'!W310</f>
        <v>0</v>
      </c>
      <c r="X364" s="135">
        <f>'Master Plan 2025'!X310</f>
        <v>0</v>
      </c>
      <c r="Y364" s="135">
        <f>'Master Plan 2025'!Y310</f>
        <v>0</v>
      </c>
      <c r="Z364" s="135">
        <f>'Master Plan 2025'!Z310</f>
        <v>0</v>
      </c>
      <c r="AA364" s="135">
        <f>'Master Plan 2025'!AA310</f>
        <v>0</v>
      </c>
      <c r="AB364" s="135">
        <f>'Master Plan 2025'!AB310</f>
        <v>0</v>
      </c>
      <c r="AC364" s="135">
        <f>'Master Plan 2025'!AC310</f>
        <v>0</v>
      </c>
      <c r="AD364" s="135">
        <f>'Master Plan 2025'!AD310</f>
        <v>0</v>
      </c>
      <c r="AE364" s="135">
        <f>'Master Plan 2025'!AE310</f>
        <v>0</v>
      </c>
      <c r="AF364" s="135">
        <f>'Master Plan 2025'!AF310</f>
        <v>0</v>
      </c>
      <c r="AG364" s="135">
        <f>'Master Plan 2025'!AG310</f>
        <v>0</v>
      </c>
      <c r="AH364" s="135">
        <f>'Master Plan 2025'!AH310</f>
        <v>0</v>
      </c>
      <c r="AI364" s="135">
        <f>'Master Plan 2025'!AI310</f>
        <v>0</v>
      </c>
      <c r="AJ364" s="135">
        <f>'Master Plan 2025'!AJ310</f>
        <v>0</v>
      </c>
      <c r="AK364" s="135">
        <f>'Master Plan 2025'!AK310</f>
        <v>0</v>
      </c>
      <c r="AL364" s="135">
        <f>'Master Plan 2025'!AL310</f>
        <v>0</v>
      </c>
      <c r="AM364" s="135">
        <f>'Master Plan 2025'!AM310</f>
        <v>0</v>
      </c>
      <c r="AN364" s="135">
        <f>'Master Plan 2025'!AN310</f>
        <v>0</v>
      </c>
      <c r="AO364" s="135">
        <f>'Master Plan 2025'!AO310</f>
        <v>0</v>
      </c>
      <c r="AP364" s="135">
        <f>'Master Plan 2025'!AP310</f>
        <v>0</v>
      </c>
      <c r="AQ364" s="135">
        <f>'Master Plan 2025'!AQ310</f>
        <v>0</v>
      </c>
      <c r="AR364" s="135">
        <f>'Master Plan 2025'!AR310</f>
        <v>0</v>
      </c>
      <c r="AS364" s="135">
        <f>'Master Plan 2025'!AS310</f>
        <v>0</v>
      </c>
      <c r="AT364" s="135">
        <f>'Master Plan 2025'!AT310</f>
        <v>0</v>
      </c>
      <c r="AU364" s="135">
        <f>'Master Plan 2025'!AU310</f>
        <v>0</v>
      </c>
      <c r="AV364" s="135">
        <f>'Master Plan 2025'!AV310</f>
        <v>0</v>
      </c>
      <c r="AW364" s="135">
        <f>'Master Plan 2025'!AW310</f>
        <v>0</v>
      </c>
      <c r="AX364" s="135">
        <f>'Master Plan 2025'!AX310</f>
        <v>0</v>
      </c>
      <c r="AY364" s="135">
        <f>'Master Plan 2025'!AY310</f>
        <v>0</v>
      </c>
    </row>
    <row r="365">
      <c r="B365" s="16" t="str">
        <f>'Master Plan 2025'!B307</f>
        <v/>
      </c>
      <c r="C365" s="18" t="str">
        <f>'Master Plan 2025'!C311</f>
        <v/>
      </c>
      <c r="D365" s="18" t="str">
        <f>'Master Plan 2025'!D311</f>
        <v>Audience Article5</v>
      </c>
      <c r="E365" s="18" t="str">
        <f>'Master Plan 2025'!E311</f>
        <v>Audience</v>
      </c>
      <c r="F365" s="18" t="str">
        <f>'Master Plan 2025'!F311</f>
        <v>InFeedUnit</v>
      </c>
      <c r="G365" s="18" t="str">
        <f>'Master Plan 2025'!G311</f>
        <v/>
      </c>
      <c r="H365" s="18" t="str">
        <f>'Master Plan 2025'!H311</f>
        <v>Nativo_NAM_Audience</v>
      </c>
      <c r="I365" s="135">
        <f>'Master Plan 2025'!I311</f>
        <v>0</v>
      </c>
      <c r="J365" s="135">
        <f>'Master Plan 2025'!J311</f>
        <v>0</v>
      </c>
      <c r="K365" s="135">
        <f>'Master Plan 2025'!K311</f>
        <v>0</v>
      </c>
      <c r="L365" s="135">
        <f>'Master Plan 2025'!L311</f>
        <v>0</v>
      </c>
      <c r="M365" s="135">
        <f>'Master Plan 2025'!M311</f>
        <v>0</v>
      </c>
      <c r="N365" s="135">
        <f>'Master Plan 2025'!N311</f>
        <v>0.75</v>
      </c>
      <c r="O365" s="135">
        <f>'Master Plan 2025'!O311</f>
        <v>0</v>
      </c>
      <c r="P365" s="135">
        <f>'Master Plan 2025'!P311</f>
        <v>0</v>
      </c>
      <c r="Q365" s="135">
        <f>'Master Plan 2025'!Q311</f>
        <v>0</v>
      </c>
      <c r="R365" s="135">
        <f>'Master Plan 2025'!R311</f>
        <v>0</v>
      </c>
      <c r="S365" s="135">
        <f>'Master Plan 2025'!S311</f>
        <v>0</v>
      </c>
      <c r="T365" s="135">
        <f>'Master Plan 2025'!T311</f>
        <v>0</v>
      </c>
      <c r="U365" s="135">
        <f>'Master Plan 2025'!U311</f>
        <v>0</v>
      </c>
      <c r="V365" s="135">
        <f>'Master Plan 2025'!V311</f>
        <v>0</v>
      </c>
      <c r="W365" s="135">
        <f>'Master Plan 2025'!W311</f>
        <v>0</v>
      </c>
      <c r="X365" s="135">
        <f>'Master Plan 2025'!X311</f>
        <v>0</v>
      </c>
      <c r="Y365" s="135">
        <f>'Master Plan 2025'!Y311</f>
        <v>0</v>
      </c>
      <c r="Z365" s="135">
        <f>'Master Plan 2025'!Z311</f>
        <v>0</v>
      </c>
      <c r="AA365" s="135">
        <f>'Master Plan 2025'!AA311</f>
        <v>0</v>
      </c>
      <c r="AB365" s="135">
        <f>'Master Plan 2025'!AB311</f>
        <v>0</v>
      </c>
      <c r="AC365" s="135">
        <f>'Master Plan 2025'!AC311</f>
        <v>0</v>
      </c>
      <c r="AD365" s="135">
        <f>'Master Plan 2025'!AD311</f>
        <v>0</v>
      </c>
      <c r="AE365" s="135">
        <f>'Master Plan 2025'!AE311</f>
        <v>0</v>
      </c>
      <c r="AF365" s="135">
        <f>'Master Plan 2025'!AF311</f>
        <v>0</v>
      </c>
      <c r="AG365" s="135">
        <f>'Master Plan 2025'!AG311</f>
        <v>0</v>
      </c>
      <c r="AH365" s="135">
        <f>'Master Plan 2025'!AH311</f>
        <v>0</v>
      </c>
      <c r="AI365" s="135">
        <f>'Master Plan 2025'!AI311</f>
        <v>0</v>
      </c>
      <c r="AJ365" s="135">
        <f>'Master Plan 2025'!AJ311</f>
        <v>0</v>
      </c>
      <c r="AK365" s="135">
        <f>'Master Plan 2025'!AK311</f>
        <v>0</v>
      </c>
      <c r="AL365" s="135">
        <f>'Master Plan 2025'!AL311</f>
        <v>0</v>
      </c>
      <c r="AM365" s="135">
        <f>'Master Plan 2025'!AM311</f>
        <v>0</v>
      </c>
      <c r="AN365" s="135">
        <f>'Master Plan 2025'!AN311</f>
        <v>0</v>
      </c>
      <c r="AO365" s="135">
        <f>'Master Plan 2025'!AO311</f>
        <v>0</v>
      </c>
      <c r="AP365" s="135">
        <f>'Master Plan 2025'!AP311</f>
        <v>0</v>
      </c>
      <c r="AQ365" s="135">
        <f>'Master Plan 2025'!AQ311</f>
        <v>0</v>
      </c>
      <c r="AR365" s="135">
        <f>'Master Plan 2025'!AR311</f>
        <v>0</v>
      </c>
      <c r="AS365" s="135">
        <f>'Master Plan 2025'!AS311</f>
        <v>0</v>
      </c>
      <c r="AT365" s="135">
        <f>'Master Plan 2025'!AT311</f>
        <v>0</v>
      </c>
      <c r="AU365" s="135">
        <f>'Master Plan 2025'!AU311</f>
        <v>0</v>
      </c>
      <c r="AV365" s="135">
        <f>'Master Plan 2025'!AV311</f>
        <v>0</v>
      </c>
      <c r="AW365" s="135">
        <f>'Master Plan 2025'!AW311</f>
        <v>0</v>
      </c>
      <c r="AX365" s="135">
        <f>'Master Plan 2025'!AX311</f>
        <v>0</v>
      </c>
      <c r="AY365" s="135">
        <f>'Master Plan 2025'!AY311</f>
        <v>0</v>
      </c>
    </row>
    <row r="366">
      <c r="B366" s="16" t="str">
        <f>'Master Plan 2025'!B308</f>
        <v/>
      </c>
      <c r="C366" s="18" t="str">
        <f>'Master Plan 2025'!C312</f>
        <v>Added0Value</v>
      </c>
      <c r="D366" s="18" t="str">
        <f>'Master Plan 2025'!D312</f>
        <v>Audience Article5</v>
      </c>
      <c r="E366" s="18" t="str">
        <f>'Master Plan 2025'!E312</f>
        <v>Audience</v>
      </c>
      <c r="F366" s="18" t="str">
        <f>'Master Plan 2025'!F312</f>
        <v>728x90</v>
      </c>
      <c r="G366" s="18" t="str">
        <f>'Master Plan 2025'!G312</f>
        <v/>
      </c>
      <c r="H366" s="18" t="str">
        <f>'Master Plan 2025'!H312</f>
        <v>Nativo_NAM_Audience</v>
      </c>
      <c r="I366" s="135">
        <f>'Master Plan 2025'!I312</f>
        <v>0</v>
      </c>
      <c r="J366" s="135">
        <f>'Master Plan 2025'!J312</f>
        <v>0</v>
      </c>
      <c r="K366" s="135">
        <f>'Master Plan 2025'!K312</f>
        <v>0</v>
      </c>
      <c r="L366" s="135">
        <f>'Master Plan 2025'!L312</f>
        <v>0</v>
      </c>
      <c r="M366" s="135">
        <f>'Master Plan 2025'!M312</f>
        <v>0</v>
      </c>
      <c r="N366" s="135">
        <f>'Master Plan 2025'!N312</f>
        <v>0.75</v>
      </c>
      <c r="O366" s="135">
        <f>'Master Plan 2025'!O312</f>
        <v>0</v>
      </c>
      <c r="P366" s="135">
        <f>'Master Plan 2025'!P312</f>
        <v>0</v>
      </c>
      <c r="Q366" s="135">
        <f>'Master Plan 2025'!Q312</f>
        <v>0</v>
      </c>
      <c r="R366" s="135">
        <f>'Master Plan 2025'!R312</f>
        <v>0</v>
      </c>
      <c r="S366" s="135">
        <f>'Master Plan 2025'!S312</f>
        <v>0</v>
      </c>
      <c r="T366" s="135">
        <f>'Master Plan 2025'!T312</f>
        <v>0</v>
      </c>
      <c r="U366" s="135">
        <f>'Master Plan 2025'!U312</f>
        <v>0</v>
      </c>
      <c r="V366" s="135">
        <f>'Master Plan 2025'!V312</f>
        <v>0</v>
      </c>
      <c r="W366" s="135">
        <f>'Master Plan 2025'!W312</f>
        <v>0</v>
      </c>
      <c r="X366" s="135">
        <f>'Master Plan 2025'!X312</f>
        <v>0</v>
      </c>
      <c r="Y366" s="135">
        <f>'Master Plan 2025'!Y312</f>
        <v>0</v>
      </c>
      <c r="Z366" s="135">
        <f>'Master Plan 2025'!Z312</f>
        <v>0</v>
      </c>
      <c r="AA366" s="135">
        <f>'Master Plan 2025'!AA312</f>
        <v>0</v>
      </c>
      <c r="AB366" s="135">
        <f>'Master Plan 2025'!AB312</f>
        <v>0</v>
      </c>
      <c r="AC366" s="135">
        <f>'Master Plan 2025'!AC312</f>
        <v>0</v>
      </c>
      <c r="AD366" s="135">
        <f>'Master Plan 2025'!AD312</f>
        <v>0</v>
      </c>
      <c r="AE366" s="135">
        <f>'Master Plan 2025'!AE312</f>
        <v>0</v>
      </c>
      <c r="AF366" s="135">
        <f>'Master Plan 2025'!AF312</f>
        <v>0</v>
      </c>
      <c r="AG366" s="135">
        <f>'Master Plan 2025'!AG312</f>
        <v>0</v>
      </c>
      <c r="AH366" s="135">
        <f>'Master Plan 2025'!AH312</f>
        <v>0</v>
      </c>
      <c r="AI366" s="135">
        <f>'Master Plan 2025'!AI312</f>
        <v>0</v>
      </c>
      <c r="AJ366" s="135">
        <f>'Master Plan 2025'!AJ312</f>
        <v>0</v>
      </c>
      <c r="AK366" s="135">
        <f>'Master Plan 2025'!AK312</f>
        <v>0</v>
      </c>
      <c r="AL366" s="135">
        <f>'Master Plan 2025'!AL312</f>
        <v>0</v>
      </c>
      <c r="AM366" s="135">
        <f>'Master Plan 2025'!AM312</f>
        <v>0</v>
      </c>
      <c r="AN366" s="135">
        <f>'Master Plan 2025'!AN312</f>
        <v>0</v>
      </c>
      <c r="AO366" s="135">
        <f>'Master Plan 2025'!AO312</f>
        <v>0</v>
      </c>
      <c r="AP366" s="135">
        <f>'Master Plan 2025'!AP312</f>
        <v>0</v>
      </c>
      <c r="AQ366" s="135">
        <f>'Master Plan 2025'!AQ312</f>
        <v>0</v>
      </c>
      <c r="AR366" s="135">
        <f>'Master Plan 2025'!AR312</f>
        <v>0</v>
      </c>
      <c r="AS366" s="135">
        <f>'Master Plan 2025'!AS312</f>
        <v>0</v>
      </c>
      <c r="AT366" s="135">
        <f>'Master Plan 2025'!AT312</f>
        <v>0</v>
      </c>
      <c r="AU366" s="135">
        <f>'Master Plan 2025'!AU312</f>
        <v>0</v>
      </c>
      <c r="AV366" s="135">
        <f>'Master Plan 2025'!AV312</f>
        <v>0</v>
      </c>
      <c r="AW366" s="135">
        <f>'Master Plan 2025'!AW312</f>
        <v>0</v>
      </c>
      <c r="AX366" s="135">
        <f>'Master Plan 2025'!AX312</f>
        <v>0</v>
      </c>
      <c r="AY366" s="135">
        <f>'Master Plan 2025'!AY312</f>
        <v>0</v>
      </c>
    </row>
    <row r="367">
      <c r="B367" s="16" t="str">
        <f>'Master Plan 2025'!B309</f>
        <v/>
      </c>
      <c r="C367" s="18" t="str">
        <f>'Master Plan 2025'!C313</f>
        <v>Added0Value</v>
      </c>
      <c r="D367" s="18" t="str">
        <f>'Master Plan 2025'!D313</f>
        <v>Audience Article5</v>
      </c>
      <c r="E367" s="18" t="str">
        <f>'Master Plan 2025'!E313</f>
        <v>Audience</v>
      </c>
      <c r="F367" s="18" t="str">
        <f>'Master Plan 2025'!F313</f>
        <v>300x250</v>
      </c>
      <c r="G367" s="18" t="str">
        <f>'Master Plan 2025'!G313</f>
        <v/>
      </c>
      <c r="H367" s="18" t="str">
        <f>'Master Plan 2025'!H313</f>
        <v>Nativo_NAM_Audience</v>
      </c>
      <c r="I367" s="135">
        <f>'Master Plan 2025'!I313</f>
        <v>0</v>
      </c>
      <c r="J367" s="135">
        <f>'Master Plan 2025'!J313</f>
        <v>0</v>
      </c>
      <c r="K367" s="135">
        <f>'Master Plan 2025'!K313</f>
        <v>0</v>
      </c>
      <c r="L367" s="135">
        <f>'Master Plan 2025'!L313</f>
        <v>0</v>
      </c>
      <c r="M367" s="135">
        <f>'Master Plan 2025'!M313</f>
        <v>0</v>
      </c>
      <c r="N367" s="135">
        <f>'Master Plan 2025'!N313</f>
        <v>0.75</v>
      </c>
      <c r="O367" s="135">
        <f>'Master Plan 2025'!O313</f>
        <v>0</v>
      </c>
      <c r="P367" s="135">
        <f>'Master Plan 2025'!P313</f>
        <v>0</v>
      </c>
      <c r="Q367" s="135">
        <f>'Master Plan 2025'!Q313</f>
        <v>0</v>
      </c>
      <c r="R367" s="135">
        <f>'Master Plan 2025'!R313</f>
        <v>0</v>
      </c>
      <c r="S367" s="135">
        <f>'Master Plan 2025'!S313</f>
        <v>0</v>
      </c>
      <c r="T367" s="135">
        <f>'Master Plan 2025'!T313</f>
        <v>0</v>
      </c>
      <c r="U367" s="135">
        <f>'Master Plan 2025'!U313</f>
        <v>0</v>
      </c>
      <c r="V367" s="135">
        <f>'Master Plan 2025'!V313</f>
        <v>0</v>
      </c>
      <c r="W367" s="135">
        <f>'Master Plan 2025'!W313</f>
        <v>0</v>
      </c>
      <c r="X367" s="135">
        <f>'Master Plan 2025'!X313</f>
        <v>0</v>
      </c>
      <c r="Y367" s="135">
        <f>'Master Plan 2025'!Y313</f>
        <v>0</v>
      </c>
      <c r="Z367" s="135">
        <f>'Master Plan 2025'!Z313</f>
        <v>0</v>
      </c>
      <c r="AA367" s="135">
        <f>'Master Plan 2025'!AA313</f>
        <v>0</v>
      </c>
      <c r="AB367" s="135">
        <f>'Master Plan 2025'!AB313</f>
        <v>0</v>
      </c>
      <c r="AC367" s="135">
        <f>'Master Plan 2025'!AC313</f>
        <v>0</v>
      </c>
      <c r="AD367" s="135">
        <f>'Master Plan 2025'!AD313</f>
        <v>0</v>
      </c>
      <c r="AE367" s="135">
        <f>'Master Plan 2025'!AE313</f>
        <v>0</v>
      </c>
      <c r="AF367" s="135">
        <f>'Master Plan 2025'!AF313</f>
        <v>0</v>
      </c>
      <c r="AG367" s="135">
        <f>'Master Plan 2025'!AG313</f>
        <v>0</v>
      </c>
      <c r="AH367" s="135">
        <f>'Master Plan 2025'!AH313</f>
        <v>0</v>
      </c>
      <c r="AI367" s="135">
        <f>'Master Plan 2025'!AI313</f>
        <v>0</v>
      </c>
      <c r="AJ367" s="135">
        <f>'Master Plan 2025'!AJ313</f>
        <v>0</v>
      </c>
      <c r="AK367" s="135">
        <f>'Master Plan 2025'!AK313</f>
        <v>0</v>
      </c>
      <c r="AL367" s="135">
        <f>'Master Plan 2025'!AL313</f>
        <v>0</v>
      </c>
      <c r="AM367" s="135">
        <f>'Master Plan 2025'!AM313</f>
        <v>0</v>
      </c>
      <c r="AN367" s="135">
        <f>'Master Plan 2025'!AN313</f>
        <v>0</v>
      </c>
      <c r="AO367" s="135">
        <f>'Master Plan 2025'!AO313</f>
        <v>0</v>
      </c>
      <c r="AP367" s="135">
        <f>'Master Plan 2025'!AP313</f>
        <v>0</v>
      </c>
      <c r="AQ367" s="135">
        <f>'Master Plan 2025'!AQ313</f>
        <v>0</v>
      </c>
      <c r="AR367" s="135">
        <f>'Master Plan 2025'!AR313</f>
        <v>0</v>
      </c>
      <c r="AS367" s="135">
        <f>'Master Plan 2025'!AS313</f>
        <v>0</v>
      </c>
      <c r="AT367" s="135">
        <f>'Master Plan 2025'!AT313</f>
        <v>0</v>
      </c>
      <c r="AU367" s="135">
        <f>'Master Plan 2025'!AU313</f>
        <v>0</v>
      </c>
      <c r="AV367" s="135">
        <f>'Master Plan 2025'!AV313</f>
        <v>0</v>
      </c>
      <c r="AW367" s="135">
        <f>'Master Plan 2025'!AW313</f>
        <v>0</v>
      </c>
      <c r="AX367" s="135">
        <f>'Master Plan 2025'!AX313</f>
        <v>0</v>
      </c>
      <c r="AY367" s="135">
        <f>'Master Plan 2025'!AY313</f>
        <v>0</v>
      </c>
    </row>
    <row r="368">
      <c r="B368" s="16" t="str">
        <f>'Master Plan 2025'!B310</f>
        <v/>
      </c>
      <c r="C368" s="18" t="str">
        <f>'Master Plan 2025'!C314</f>
        <v>Added0Value</v>
      </c>
      <c r="D368" s="18" t="str">
        <f>'Master Plan 2025'!D314</f>
        <v>Audience Article5</v>
      </c>
      <c r="E368" s="18" t="str">
        <f>'Master Plan 2025'!E314</f>
        <v>Audience</v>
      </c>
      <c r="F368" s="18" t="str">
        <f>'Master Plan 2025'!F314</f>
        <v>300x600</v>
      </c>
      <c r="G368" s="18" t="str">
        <f>'Master Plan 2025'!G314</f>
        <v/>
      </c>
      <c r="H368" s="18" t="str">
        <f>'Master Plan 2025'!H314</f>
        <v>Nativo_NAM_Audience</v>
      </c>
      <c r="I368" s="135">
        <f>'Master Plan 2025'!I314</f>
        <v>0</v>
      </c>
      <c r="J368" s="135">
        <f>'Master Plan 2025'!J314</f>
        <v>0</v>
      </c>
      <c r="K368" s="135">
        <f>'Master Plan 2025'!K314</f>
        <v>0</v>
      </c>
      <c r="L368" s="135">
        <f>'Master Plan 2025'!L314</f>
        <v>0</v>
      </c>
      <c r="M368" s="135">
        <f>'Master Plan 2025'!M314</f>
        <v>0</v>
      </c>
      <c r="N368" s="135">
        <f>'Master Plan 2025'!N314</f>
        <v>0.75</v>
      </c>
      <c r="O368" s="135">
        <f>'Master Plan 2025'!O314</f>
        <v>0</v>
      </c>
      <c r="P368" s="135">
        <f>'Master Plan 2025'!P314</f>
        <v>0</v>
      </c>
      <c r="Q368" s="135">
        <f>'Master Plan 2025'!Q314</f>
        <v>0</v>
      </c>
      <c r="R368" s="135">
        <f>'Master Plan 2025'!R314</f>
        <v>0</v>
      </c>
      <c r="S368" s="135">
        <f>'Master Plan 2025'!S314</f>
        <v>0</v>
      </c>
      <c r="T368" s="135">
        <f>'Master Plan 2025'!T314</f>
        <v>0</v>
      </c>
      <c r="U368" s="135">
        <f>'Master Plan 2025'!U314</f>
        <v>0</v>
      </c>
      <c r="V368" s="135">
        <f>'Master Plan 2025'!V314</f>
        <v>0</v>
      </c>
      <c r="W368" s="135">
        <f>'Master Plan 2025'!W314</f>
        <v>0</v>
      </c>
      <c r="X368" s="135">
        <f>'Master Plan 2025'!X314</f>
        <v>0</v>
      </c>
      <c r="Y368" s="135">
        <f>'Master Plan 2025'!Y314</f>
        <v>0</v>
      </c>
      <c r="Z368" s="135">
        <f>'Master Plan 2025'!Z314</f>
        <v>0</v>
      </c>
      <c r="AA368" s="135">
        <f>'Master Plan 2025'!AA314</f>
        <v>0</v>
      </c>
      <c r="AB368" s="135">
        <f>'Master Plan 2025'!AB314</f>
        <v>0</v>
      </c>
      <c r="AC368" s="135">
        <f>'Master Plan 2025'!AC314</f>
        <v>0</v>
      </c>
      <c r="AD368" s="135">
        <f>'Master Plan 2025'!AD314</f>
        <v>0</v>
      </c>
      <c r="AE368" s="135">
        <f>'Master Plan 2025'!AE314</f>
        <v>0</v>
      </c>
      <c r="AF368" s="135">
        <f>'Master Plan 2025'!AF314</f>
        <v>0</v>
      </c>
      <c r="AG368" s="135">
        <f>'Master Plan 2025'!AG314</f>
        <v>0</v>
      </c>
      <c r="AH368" s="135">
        <f>'Master Plan 2025'!AH314</f>
        <v>0</v>
      </c>
      <c r="AI368" s="135">
        <f>'Master Plan 2025'!AI314</f>
        <v>0</v>
      </c>
      <c r="AJ368" s="135">
        <f>'Master Plan 2025'!AJ314</f>
        <v>0</v>
      </c>
      <c r="AK368" s="135">
        <f>'Master Plan 2025'!AK314</f>
        <v>0</v>
      </c>
      <c r="AL368" s="135">
        <f>'Master Plan 2025'!AL314</f>
        <v>0</v>
      </c>
      <c r="AM368" s="135">
        <f>'Master Plan 2025'!AM314</f>
        <v>0</v>
      </c>
      <c r="AN368" s="135">
        <f>'Master Plan 2025'!AN314</f>
        <v>0</v>
      </c>
      <c r="AO368" s="135">
        <f>'Master Plan 2025'!AO314</f>
        <v>0</v>
      </c>
      <c r="AP368" s="135">
        <f>'Master Plan 2025'!AP314</f>
        <v>0</v>
      </c>
      <c r="AQ368" s="135">
        <f>'Master Plan 2025'!AQ314</f>
        <v>0</v>
      </c>
      <c r="AR368" s="135">
        <f>'Master Plan 2025'!AR314</f>
        <v>0</v>
      </c>
      <c r="AS368" s="135">
        <f>'Master Plan 2025'!AS314</f>
        <v>0</v>
      </c>
      <c r="AT368" s="135">
        <f>'Master Plan 2025'!AT314</f>
        <v>0</v>
      </c>
      <c r="AU368" s="135">
        <f>'Master Plan 2025'!AU314</f>
        <v>0</v>
      </c>
      <c r="AV368" s="135">
        <f>'Master Plan 2025'!AV314</f>
        <v>0</v>
      </c>
      <c r="AW368" s="135">
        <f>'Master Plan 2025'!AW314</f>
        <v>0</v>
      </c>
      <c r="AX368" s="135">
        <f>'Master Plan 2025'!AX314</f>
        <v>0</v>
      </c>
      <c r="AY368" s="135">
        <f>'Master Plan 2025'!AY314</f>
        <v>0</v>
      </c>
    </row>
    <row r="369">
      <c r="B369" s="16" t="str">
        <f>'Master Plan 2025'!B311</f>
        <v/>
      </c>
      <c r="C369" s="18" t="str">
        <f>'Master Plan 2025'!C315</f>
        <v>North America (NAM)</v>
      </c>
      <c r="D369" s="18" t="str">
        <f>'Master Plan 2025'!D315</f>
        <v>Audience Article6</v>
      </c>
      <c r="E369" s="18" t="str">
        <f>'Master Plan 2025'!E315</f>
        <v>Audience</v>
      </c>
      <c r="F369" s="18" t="str">
        <f>'Master Plan 2025'!F315</f>
        <v>InsightsCTA</v>
      </c>
      <c r="G369" s="18" t="str">
        <f>'Master Plan 2025'!G315</f>
        <v/>
      </c>
      <c r="H369" s="18" t="str">
        <f>'Master Plan 2025'!H315</f>
        <v>Nativo_NAM_Audience</v>
      </c>
      <c r="I369" s="135" t="str">
        <f>'Master Plan 2025'!I315</f>
        <v/>
      </c>
      <c r="J369" s="135" t="str">
        <f>'Master Plan 2025'!J315</f>
        <v/>
      </c>
      <c r="K369" s="135" t="str">
        <f>'Master Plan 2025'!K315</f>
        <v/>
      </c>
      <c r="L369" s="135" t="str">
        <f>'Master Plan 2025'!L315</f>
        <v/>
      </c>
      <c r="M369" s="135">
        <f>'Master Plan 2025'!M315</f>
        <v>0.002</v>
      </c>
      <c r="N369" s="135">
        <f>'Master Plan 2025'!N315</f>
        <v>0.75</v>
      </c>
      <c r="O369" s="135" t="str">
        <f>'Master Plan 2025'!O315</f>
        <v/>
      </c>
      <c r="P369" s="135">
        <f>'Master Plan 2025'!P315</f>
        <v>0</v>
      </c>
      <c r="Q369" s="135">
        <f>'Master Plan 2025'!Q315</f>
        <v>0</v>
      </c>
      <c r="R369" s="135">
        <f>'Master Plan 2025'!R315</f>
        <v>0</v>
      </c>
      <c r="S369" s="135">
        <f>'Master Plan 2025'!S315</f>
        <v>0</v>
      </c>
      <c r="T369" s="135">
        <f>'Master Plan 2025'!T315</f>
        <v>0</v>
      </c>
      <c r="U369" s="135">
        <f>'Master Plan 2025'!U315</f>
        <v>0</v>
      </c>
      <c r="V369" s="135">
        <f>'Master Plan 2025'!V315</f>
        <v>0</v>
      </c>
      <c r="W369" s="135">
        <f>'Master Plan 2025'!W315</f>
        <v>0</v>
      </c>
      <c r="X369" s="135">
        <f>'Master Plan 2025'!X315</f>
        <v>0</v>
      </c>
      <c r="Y369" s="135">
        <f>'Master Plan 2025'!Y315</f>
        <v>0</v>
      </c>
      <c r="Z369" s="135">
        <f>'Master Plan 2025'!Z315</f>
        <v>0</v>
      </c>
      <c r="AA369" s="135">
        <f>'Master Plan 2025'!AA315</f>
        <v>0</v>
      </c>
      <c r="AB369" s="135">
        <f>'Master Plan 2025'!AB315</f>
        <v>0</v>
      </c>
      <c r="AC369" s="135">
        <f>'Master Plan 2025'!AC315</f>
        <v>0</v>
      </c>
      <c r="AD369" s="135">
        <f>'Master Plan 2025'!AD315</f>
        <v>0</v>
      </c>
      <c r="AE369" s="135">
        <f>'Master Plan 2025'!AE315</f>
        <v>0</v>
      </c>
      <c r="AF369" s="135">
        <f>'Master Plan 2025'!AF315</f>
        <v>0</v>
      </c>
      <c r="AG369" s="135">
        <f>'Master Plan 2025'!AG315</f>
        <v>0</v>
      </c>
      <c r="AH369" s="135">
        <f>'Master Plan 2025'!AH315</f>
        <v>0</v>
      </c>
      <c r="AI369" s="135">
        <f>'Master Plan 2025'!AI315</f>
        <v>0</v>
      </c>
      <c r="AJ369" s="135">
        <f>'Master Plan 2025'!AJ315</f>
        <v>0</v>
      </c>
      <c r="AK369" s="135">
        <f>'Master Plan 2025'!AK315</f>
        <v>0</v>
      </c>
      <c r="AL369" s="135">
        <f>'Master Plan 2025'!AL315</f>
        <v>0</v>
      </c>
      <c r="AM369" s="135">
        <f>'Master Plan 2025'!AM315</f>
        <v>0</v>
      </c>
      <c r="AN369" s="135">
        <f>'Master Plan 2025'!AN315</f>
        <v>0</v>
      </c>
      <c r="AO369" s="135">
        <f>'Master Plan 2025'!AO315</f>
        <v>0</v>
      </c>
      <c r="AP369" s="135">
        <f>'Master Plan 2025'!AP315</f>
        <v>0</v>
      </c>
      <c r="AQ369" s="135">
        <f>'Master Plan 2025'!AQ315</f>
        <v>0</v>
      </c>
      <c r="AR369" s="135">
        <f>'Master Plan 2025'!AR315</f>
        <v>0</v>
      </c>
      <c r="AS369" s="135">
        <f>'Master Plan 2025'!AS315</f>
        <v>0</v>
      </c>
      <c r="AT369" s="135">
        <f>'Master Plan 2025'!AT315</f>
        <v>0</v>
      </c>
      <c r="AU369" s="135">
        <f>'Master Plan 2025'!AU315</f>
        <v>0</v>
      </c>
      <c r="AV369" s="135">
        <f>'Master Plan 2025'!AV315</f>
        <v>0</v>
      </c>
      <c r="AW369" s="135">
        <f>'Master Plan 2025'!AW315</f>
        <v>0</v>
      </c>
      <c r="AX369" s="135">
        <f>'Master Plan 2025'!AX315</f>
        <v>0</v>
      </c>
      <c r="AY369" s="135">
        <f>'Master Plan 2025'!AY315</f>
        <v>0</v>
      </c>
    </row>
    <row r="370">
      <c r="B370" s="16" t="str">
        <f>'Master Plan 2025'!B312</f>
        <v/>
      </c>
      <c r="C370" s="18" t="str">
        <f>'Master Plan 2025'!C316</f>
        <v/>
      </c>
      <c r="D370" s="18" t="str">
        <f>'Master Plan 2025'!D316</f>
        <v>Audience Article6</v>
      </c>
      <c r="E370" s="18" t="str">
        <f>'Master Plan 2025'!E316</f>
        <v>Audience</v>
      </c>
      <c r="F370" s="18" t="str">
        <f>'Master Plan 2025'!F316</f>
        <v>ContentLandingPage</v>
      </c>
      <c r="G370" s="18" t="str">
        <f>'Master Plan 2025'!G316</f>
        <v/>
      </c>
      <c r="H370" s="18" t="str">
        <f>'Master Plan 2025'!H316</f>
        <v>Nativo_NAM_Audience</v>
      </c>
      <c r="I370" s="135">
        <f>'Master Plan 2025'!I316</f>
        <v>0</v>
      </c>
      <c r="J370" s="135">
        <f>'Master Plan 2025'!J316</f>
        <v>0</v>
      </c>
      <c r="K370" s="135">
        <f>'Master Plan 2025'!K316</f>
        <v>0</v>
      </c>
      <c r="L370" s="135">
        <f>'Master Plan 2025'!L316</f>
        <v>0</v>
      </c>
      <c r="M370" s="135">
        <f>'Master Plan 2025'!M316</f>
        <v>0</v>
      </c>
      <c r="N370" s="135">
        <f>'Master Plan 2025'!N316</f>
        <v>0.75</v>
      </c>
      <c r="O370" s="135">
        <f>'Master Plan 2025'!O316</f>
        <v>0</v>
      </c>
      <c r="P370" s="135">
        <f>'Master Plan 2025'!P316</f>
        <v>0</v>
      </c>
      <c r="Q370" s="135">
        <f>'Master Plan 2025'!Q316</f>
        <v>0</v>
      </c>
      <c r="R370" s="135">
        <f>'Master Plan 2025'!R316</f>
        <v>0</v>
      </c>
      <c r="S370" s="135">
        <f>'Master Plan 2025'!S316</f>
        <v>0</v>
      </c>
      <c r="T370" s="135">
        <f>'Master Plan 2025'!T316</f>
        <v>0</v>
      </c>
      <c r="U370" s="135">
        <f>'Master Plan 2025'!U316</f>
        <v>0</v>
      </c>
      <c r="V370" s="135">
        <f>'Master Plan 2025'!V316</f>
        <v>0</v>
      </c>
      <c r="W370" s="135">
        <f>'Master Plan 2025'!W316</f>
        <v>0</v>
      </c>
      <c r="X370" s="135">
        <f>'Master Plan 2025'!X316</f>
        <v>0</v>
      </c>
      <c r="Y370" s="135">
        <f>'Master Plan 2025'!Y316</f>
        <v>0</v>
      </c>
      <c r="Z370" s="135">
        <f>'Master Plan 2025'!Z316</f>
        <v>0</v>
      </c>
      <c r="AA370" s="135">
        <f>'Master Plan 2025'!AA316</f>
        <v>0</v>
      </c>
      <c r="AB370" s="135">
        <f>'Master Plan 2025'!AB316</f>
        <v>0</v>
      </c>
      <c r="AC370" s="135">
        <f>'Master Plan 2025'!AC316</f>
        <v>0</v>
      </c>
      <c r="AD370" s="135">
        <f>'Master Plan 2025'!AD316</f>
        <v>0</v>
      </c>
      <c r="AE370" s="135">
        <f>'Master Plan 2025'!AE316</f>
        <v>0</v>
      </c>
      <c r="AF370" s="135">
        <f>'Master Plan 2025'!AF316</f>
        <v>0</v>
      </c>
      <c r="AG370" s="135">
        <f>'Master Plan 2025'!AG316</f>
        <v>0</v>
      </c>
      <c r="AH370" s="135">
        <f>'Master Plan 2025'!AH316</f>
        <v>0</v>
      </c>
      <c r="AI370" s="135">
        <f>'Master Plan 2025'!AI316</f>
        <v>0</v>
      </c>
      <c r="AJ370" s="135">
        <f>'Master Plan 2025'!AJ316</f>
        <v>0</v>
      </c>
      <c r="AK370" s="135">
        <f>'Master Plan 2025'!AK316</f>
        <v>0</v>
      </c>
      <c r="AL370" s="135">
        <f>'Master Plan 2025'!AL316</f>
        <v>0</v>
      </c>
      <c r="AM370" s="135">
        <f>'Master Plan 2025'!AM316</f>
        <v>0</v>
      </c>
      <c r="AN370" s="135">
        <f>'Master Plan 2025'!AN316</f>
        <v>0</v>
      </c>
      <c r="AO370" s="135">
        <f>'Master Plan 2025'!AO316</f>
        <v>0</v>
      </c>
      <c r="AP370" s="135">
        <f>'Master Plan 2025'!AP316</f>
        <v>0</v>
      </c>
      <c r="AQ370" s="135">
        <f>'Master Plan 2025'!AQ316</f>
        <v>0</v>
      </c>
      <c r="AR370" s="135">
        <f>'Master Plan 2025'!AR316</f>
        <v>0</v>
      </c>
      <c r="AS370" s="135">
        <f>'Master Plan 2025'!AS316</f>
        <v>0</v>
      </c>
      <c r="AT370" s="135">
        <f>'Master Plan 2025'!AT316</f>
        <v>0</v>
      </c>
      <c r="AU370" s="135">
        <f>'Master Plan 2025'!AU316</f>
        <v>0</v>
      </c>
      <c r="AV370" s="135">
        <f>'Master Plan 2025'!AV316</f>
        <v>0</v>
      </c>
      <c r="AW370" s="135">
        <f>'Master Plan 2025'!AW316</f>
        <v>0</v>
      </c>
      <c r="AX370" s="135">
        <f>'Master Plan 2025'!AX316</f>
        <v>0</v>
      </c>
      <c r="AY370" s="135">
        <f>'Master Plan 2025'!AY316</f>
        <v>0</v>
      </c>
    </row>
    <row r="371">
      <c r="B371" s="16" t="str">
        <f>'Master Plan 2025'!B313</f>
        <v/>
      </c>
      <c r="C371" s="18" t="str">
        <f>'Master Plan 2025'!C317</f>
        <v/>
      </c>
      <c r="D371" s="18" t="str">
        <f>'Master Plan 2025'!D317</f>
        <v>Audience Article6</v>
      </c>
      <c r="E371" s="18" t="str">
        <f>'Master Plan 2025'!E317</f>
        <v>Audience</v>
      </c>
      <c r="F371" s="18" t="str">
        <f>'Master Plan 2025'!F317</f>
        <v>InFeedUnit</v>
      </c>
      <c r="G371" s="18" t="str">
        <f>'Master Plan 2025'!G317</f>
        <v/>
      </c>
      <c r="H371" s="18" t="str">
        <f>'Master Plan 2025'!H317</f>
        <v>Nativo_NAM_Audience</v>
      </c>
      <c r="I371" s="135">
        <f>'Master Plan 2025'!I317</f>
        <v>0</v>
      </c>
      <c r="J371" s="135">
        <f>'Master Plan 2025'!J317</f>
        <v>0</v>
      </c>
      <c r="K371" s="135">
        <f>'Master Plan 2025'!K317</f>
        <v>0</v>
      </c>
      <c r="L371" s="135">
        <f>'Master Plan 2025'!L317</f>
        <v>0</v>
      </c>
      <c r="M371" s="135">
        <f>'Master Plan 2025'!M317</f>
        <v>0</v>
      </c>
      <c r="N371" s="135">
        <f>'Master Plan 2025'!N317</f>
        <v>0.75</v>
      </c>
      <c r="O371" s="135">
        <f>'Master Plan 2025'!O317</f>
        <v>0</v>
      </c>
      <c r="P371" s="135">
        <f>'Master Plan 2025'!P317</f>
        <v>0</v>
      </c>
      <c r="Q371" s="135">
        <f>'Master Plan 2025'!Q317</f>
        <v>0</v>
      </c>
      <c r="R371" s="135">
        <f>'Master Plan 2025'!R317</f>
        <v>0</v>
      </c>
      <c r="S371" s="135">
        <f>'Master Plan 2025'!S317</f>
        <v>0</v>
      </c>
      <c r="T371" s="135">
        <f>'Master Plan 2025'!T317</f>
        <v>0</v>
      </c>
      <c r="U371" s="135">
        <f>'Master Plan 2025'!U317</f>
        <v>0</v>
      </c>
      <c r="V371" s="135">
        <f>'Master Plan 2025'!V317</f>
        <v>0</v>
      </c>
      <c r="W371" s="135">
        <f>'Master Plan 2025'!W317</f>
        <v>0</v>
      </c>
      <c r="X371" s="135">
        <f>'Master Plan 2025'!X317</f>
        <v>0</v>
      </c>
      <c r="Y371" s="135">
        <f>'Master Plan 2025'!Y317</f>
        <v>0</v>
      </c>
      <c r="Z371" s="135">
        <f>'Master Plan 2025'!Z317</f>
        <v>0</v>
      </c>
      <c r="AA371" s="135">
        <f>'Master Plan 2025'!AA317</f>
        <v>0</v>
      </c>
      <c r="AB371" s="135">
        <f>'Master Plan 2025'!AB317</f>
        <v>0</v>
      </c>
      <c r="AC371" s="135">
        <f>'Master Plan 2025'!AC317</f>
        <v>0</v>
      </c>
      <c r="AD371" s="135">
        <f>'Master Plan 2025'!AD317</f>
        <v>0</v>
      </c>
      <c r="AE371" s="135">
        <f>'Master Plan 2025'!AE317</f>
        <v>0</v>
      </c>
      <c r="AF371" s="135">
        <f>'Master Plan 2025'!AF317</f>
        <v>0</v>
      </c>
      <c r="AG371" s="135">
        <f>'Master Plan 2025'!AG317</f>
        <v>0</v>
      </c>
      <c r="AH371" s="135">
        <f>'Master Plan 2025'!AH317</f>
        <v>0</v>
      </c>
      <c r="AI371" s="135">
        <f>'Master Plan 2025'!AI317</f>
        <v>0</v>
      </c>
      <c r="AJ371" s="135">
        <f>'Master Plan 2025'!AJ317</f>
        <v>0</v>
      </c>
      <c r="AK371" s="135">
        <f>'Master Plan 2025'!AK317</f>
        <v>0</v>
      </c>
      <c r="AL371" s="135">
        <f>'Master Plan 2025'!AL317</f>
        <v>0</v>
      </c>
      <c r="AM371" s="135">
        <f>'Master Plan 2025'!AM317</f>
        <v>0</v>
      </c>
      <c r="AN371" s="135">
        <f>'Master Plan 2025'!AN317</f>
        <v>0</v>
      </c>
      <c r="AO371" s="135">
        <f>'Master Plan 2025'!AO317</f>
        <v>0</v>
      </c>
      <c r="AP371" s="135">
        <f>'Master Plan 2025'!AP317</f>
        <v>0</v>
      </c>
      <c r="AQ371" s="135">
        <f>'Master Plan 2025'!AQ317</f>
        <v>0</v>
      </c>
      <c r="AR371" s="135">
        <f>'Master Plan 2025'!AR317</f>
        <v>0</v>
      </c>
      <c r="AS371" s="135">
        <f>'Master Plan 2025'!AS317</f>
        <v>0</v>
      </c>
      <c r="AT371" s="135">
        <f>'Master Plan 2025'!AT317</f>
        <v>0</v>
      </c>
      <c r="AU371" s="135">
        <f>'Master Plan 2025'!AU317</f>
        <v>0</v>
      </c>
      <c r="AV371" s="135">
        <f>'Master Plan 2025'!AV317</f>
        <v>0</v>
      </c>
      <c r="AW371" s="135">
        <f>'Master Plan 2025'!AW317</f>
        <v>0</v>
      </c>
      <c r="AX371" s="135">
        <f>'Master Plan 2025'!AX317</f>
        <v>0</v>
      </c>
      <c r="AY371" s="135">
        <f>'Master Plan 2025'!AY317</f>
        <v>0</v>
      </c>
    </row>
    <row r="372">
      <c r="B372" s="16" t="str">
        <f>'Master Plan 2025'!B314</f>
        <v/>
      </c>
      <c r="C372" s="18" t="str">
        <f>'Master Plan 2025'!C318</f>
        <v>Added0Value</v>
      </c>
      <c r="D372" s="18" t="str">
        <f>'Master Plan 2025'!D318</f>
        <v>Audience Article6</v>
      </c>
      <c r="E372" s="18" t="str">
        <f>'Master Plan 2025'!E318</f>
        <v>Audience</v>
      </c>
      <c r="F372" s="18" t="str">
        <f>'Master Plan 2025'!F318</f>
        <v>728x90</v>
      </c>
      <c r="G372" s="18" t="str">
        <f>'Master Plan 2025'!G318</f>
        <v/>
      </c>
      <c r="H372" s="18" t="str">
        <f>'Master Plan 2025'!H318</f>
        <v>Nativo_NAM_Audience</v>
      </c>
      <c r="I372" s="135">
        <f>'Master Plan 2025'!I318</f>
        <v>0</v>
      </c>
      <c r="J372" s="135">
        <f>'Master Plan 2025'!J318</f>
        <v>0</v>
      </c>
      <c r="K372" s="135">
        <f>'Master Plan 2025'!K318</f>
        <v>0</v>
      </c>
      <c r="L372" s="135">
        <f>'Master Plan 2025'!L318</f>
        <v>0</v>
      </c>
      <c r="M372" s="135">
        <f>'Master Plan 2025'!M318</f>
        <v>0</v>
      </c>
      <c r="N372" s="135">
        <f>'Master Plan 2025'!N318</f>
        <v>0.75</v>
      </c>
      <c r="O372" s="135">
        <f>'Master Plan 2025'!O318</f>
        <v>0</v>
      </c>
      <c r="P372" s="135">
        <f>'Master Plan 2025'!P318</f>
        <v>0</v>
      </c>
      <c r="Q372" s="135">
        <f>'Master Plan 2025'!Q318</f>
        <v>0</v>
      </c>
      <c r="R372" s="135">
        <f>'Master Plan 2025'!R318</f>
        <v>0</v>
      </c>
      <c r="S372" s="135">
        <f>'Master Plan 2025'!S318</f>
        <v>0</v>
      </c>
      <c r="T372" s="135">
        <f>'Master Plan 2025'!T318</f>
        <v>0</v>
      </c>
      <c r="U372" s="135">
        <f>'Master Plan 2025'!U318</f>
        <v>0</v>
      </c>
      <c r="V372" s="135">
        <f>'Master Plan 2025'!V318</f>
        <v>0</v>
      </c>
      <c r="W372" s="135">
        <f>'Master Plan 2025'!W318</f>
        <v>0</v>
      </c>
      <c r="X372" s="135">
        <f>'Master Plan 2025'!X318</f>
        <v>0</v>
      </c>
      <c r="Y372" s="135">
        <f>'Master Plan 2025'!Y318</f>
        <v>0</v>
      </c>
      <c r="Z372" s="135">
        <f>'Master Plan 2025'!Z318</f>
        <v>0</v>
      </c>
      <c r="AA372" s="135">
        <f>'Master Plan 2025'!AA318</f>
        <v>0</v>
      </c>
      <c r="AB372" s="135">
        <f>'Master Plan 2025'!AB318</f>
        <v>0</v>
      </c>
      <c r="AC372" s="135">
        <f>'Master Plan 2025'!AC318</f>
        <v>0</v>
      </c>
      <c r="AD372" s="135">
        <f>'Master Plan 2025'!AD318</f>
        <v>0</v>
      </c>
      <c r="AE372" s="135">
        <f>'Master Plan 2025'!AE318</f>
        <v>0</v>
      </c>
      <c r="AF372" s="135">
        <f>'Master Plan 2025'!AF318</f>
        <v>0</v>
      </c>
      <c r="AG372" s="135">
        <f>'Master Plan 2025'!AG318</f>
        <v>0</v>
      </c>
      <c r="AH372" s="135">
        <f>'Master Plan 2025'!AH318</f>
        <v>0</v>
      </c>
      <c r="AI372" s="135">
        <f>'Master Plan 2025'!AI318</f>
        <v>0</v>
      </c>
      <c r="AJ372" s="135">
        <f>'Master Plan 2025'!AJ318</f>
        <v>0</v>
      </c>
      <c r="AK372" s="135">
        <f>'Master Plan 2025'!AK318</f>
        <v>0</v>
      </c>
      <c r="AL372" s="135">
        <f>'Master Plan 2025'!AL318</f>
        <v>0</v>
      </c>
      <c r="AM372" s="135">
        <f>'Master Plan 2025'!AM318</f>
        <v>0</v>
      </c>
      <c r="AN372" s="135">
        <f>'Master Plan 2025'!AN318</f>
        <v>0</v>
      </c>
      <c r="AO372" s="135">
        <f>'Master Plan 2025'!AO318</f>
        <v>0</v>
      </c>
      <c r="AP372" s="135">
        <f>'Master Plan 2025'!AP318</f>
        <v>0</v>
      </c>
      <c r="AQ372" s="135">
        <f>'Master Plan 2025'!AQ318</f>
        <v>0</v>
      </c>
      <c r="AR372" s="135">
        <f>'Master Plan 2025'!AR318</f>
        <v>0</v>
      </c>
      <c r="AS372" s="135">
        <f>'Master Plan 2025'!AS318</f>
        <v>0</v>
      </c>
      <c r="AT372" s="135">
        <f>'Master Plan 2025'!AT318</f>
        <v>0</v>
      </c>
      <c r="AU372" s="135">
        <f>'Master Plan 2025'!AU318</f>
        <v>0</v>
      </c>
      <c r="AV372" s="135">
        <f>'Master Plan 2025'!AV318</f>
        <v>0</v>
      </c>
      <c r="AW372" s="135">
        <f>'Master Plan 2025'!AW318</f>
        <v>0</v>
      </c>
      <c r="AX372" s="135">
        <f>'Master Plan 2025'!AX318</f>
        <v>0</v>
      </c>
      <c r="AY372" s="135">
        <f>'Master Plan 2025'!AY318</f>
        <v>0</v>
      </c>
    </row>
    <row r="373">
      <c r="B373" s="16" t="str">
        <f>'Master Plan 2025'!B315</f>
        <v/>
      </c>
      <c r="C373" s="18" t="str">
        <f>'Master Plan 2025'!C319</f>
        <v>Added0Value</v>
      </c>
      <c r="D373" s="18" t="str">
        <f>'Master Plan 2025'!D319</f>
        <v>Audience Article6</v>
      </c>
      <c r="E373" s="18" t="str">
        <f>'Master Plan 2025'!E319</f>
        <v>Audience</v>
      </c>
      <c r="F373" s="18" t="str">
        <f>'Master Plan 2025'!F319</f>
        <v>300x250</v>
      </c>
      <c r="G373" s="18" t="str">
        <f>'Master Plan 2025'!G319</f>
        <v/>
      </c>
      <c r="H373" s="18" t="str">
        <f>'Master Plan 2025'!H319</f>
        <v>Nativo_NAM_Audience</v>
      </c>
      <c r="I373" s="135">
        <f>'Master Plan 2025'!I319</f>
        <v>0</v>
      </c>
      <c r="J373" s="135">
        <f>'Master Plan 2025'!J319</f>
        <v>0</v>
      </c>
      <c r="K373" s="135">
        <f>'Master Plan 2025'!K319</f>
        <v>0</v>
      </c>
      <c r="L373" s="135">
        <f>'Master Plan 2025'!L319</f>
        <v>0</v>
      </c>
      <c r="M373" s="135">
        <f>'Master Plan 2025'!M319</f>
        <v>0</v>
      </c>
      <c r="N373" s="135">
        <f>'Master Plan 2025'!N319</f>
        <v>0.75</v>
      </c>
      <c r="O373" s="135">
        <f>'Master Plan 2025'!O319</f>
        <v>0</v>
      </c>
      <c r="P373" s="135">
        <f>'Master Plan 2025'!P319</f>
        <v>0</v>
      </c>
      <c r="Q373" s="135">
        <f>'Master Plan 2025'!Q319</f>
        <v>0</v>
      </c>
      <c r="R373" s="135">
        <f>'Master Plan 2025'!R319</f>
        <v>0</v>
      </c>
      <c r="S373" s="135">
        <f>'Master Plan 2025'!S319</f>
        <v>0</v>
      </c>
      <c r="T373" s="135">
        <f>'Master Plan 2025'!T319</f>
        <v>0</v>
      </c>
      <c r="U373" s="135">
        <f>'Master Plan 2025'!U319</f>
        <v>0</v>
      </c>
      <c r="V373" s="135">
        <f>'Master Plan 2025'!V319</f>
        <v>0</v>
      </c>
      <c r="W373" s="135">
        <f>'Master Plan 2025'!W319</f>
        <v>0</v>
      </c>
      <c r="X373" s="135">
        <f>'Master Plan 2025'!X319</f>
        <v>0</v>
      </c>
      <c r="Y373" s="135">
        <f>'Master Plan 2025'!Y319</f>
        <v>0</v>
      </c>
      <c r="Z373" s="135">
        <f>'Master Plan 2025'!Z319</f>
        <v>0</v>
      </c>
      <c r="AA373" s="135">
        <f>'Master Plan 2025'!AA319</f>
        <v>0</v>
      </c>
      <c r="AB373" s="135">
        <f>'Master Plan 2025'!AB319</f>
        <v>0</v>
      </c>
      <c r="AC373" s="135">
        <f>'Master Plan 2025'!AC319</f>
        <v>0</v>
      </c>
      <c r="AD373" s="135">
        <f>'Master Plan 2025'!AD319</f>
        <v>0</v>
      </c>
      <c r="AE373" s="135">
        <f>'Master Plan 2025'!AE319</f>
        <v>0</v>
      </c>
      <c r="AF373" s="135">
        <f>'Master Plan 2025'!AF319</f>
        <v>0</v>
      </c>
      <c r="AG373" s="135">
        <f>'Master Plan 2025'!AG319</f>
        <v>0</v>
      </c>
      <c r="AH373" s="135">
        <f>'Master Plan 2025'!AH319</f>
        <v>0</v>
      </c>
      <c r="AI373" s="135">
        <f>'Master Plan 2025'!AI319</f>
        <v>0</v>
      </c>
      <c r="AJ373" s="135">
        <f>'Master Plan 2025'!AJ319</f>
        <v>0</v>
      </c>
      <c r="AK373" s="135">
        <f>'Master Plan 2025'!AK319</f>
        <v>0</v>
      </c>
      <c r="AL373" s="135">
        <f>'Master Plan 2025'!AL319</f>
        <v>0</v>
      </c>
      <c r="AM373" s="135">
        <f>'Master Plan 2025'!AM319</f>
        <v>0</v>
      </c>
      <c r="AN373" s="135">
        <f>'Master Plan 2025'!AN319</f>
        <v>0</v>
      </c>
      <c r="AO373" s="135">
        <f>'Master Plan 2025'!AO319</f>
        <v>0</v>
      </c>
      <c r="AP373" s="135">
        <f>'Master Plan 2025'!AP319</f>
        <v>0</v>
      </c>
      <c r="AQ373" s="135">
        <f>'Master Plan 2025'!AQ319</f>
        <v>0</v>
      </c>
      <c r="AR373" s="135">
        <f>'Master Plan 2025'!AR319</f>
        <v>0</v>
      </c>
      <c r="AS373" s="135">
        <f>'Master Plan 2025'!AS319</f>
        <v>0</v>
      </c>
      <c r="AT373" s="135">
        <f>'Master Plan 2025'!AT319</f>
        <v>0</v>
      </c>
      <c r="AU373" s="135">
        <f>'Master Plan 2025'!AU319</f>
        <v>0</v>
      </c>
      <c r="AV373" s="135">
        <f>'Master Plan 2025'!AV319</f>
        <v>0</v>
      </c>
      <c r="AW373" s="135">
        <f>'Master Plan 2025'!AW319</f>
        <v>0</v>
      </c>
      <c r="AX373" s="135">
        <f>'Master Plan 2025'!AX319</f>
        <v>0</v>
      </c>
      <c r="AY373" s="135">
        <f>'Master Plan 2025'!AY319</f>
        <v>0</v>
      </c>
    </row>
    <row r="374">
      <c r="B374" s="16" t="str">
        <f>'Master Plan 2025'!B316</f>
        <v/>
      </c>
      <c r="C374" s="18" t="str">
        <f>'Master Plan 2025'!C320</f>
        <v>Added0Value</v>
      </c>
      <c r="D374" s="18" t="str">
        <f>'Master Plan 2025'!D320</f>
        <v>Audience Article6</v>
      </c>
      <c r="E374" s="18" t="str">
        <f>'Master Plan 2025'!E320</f>
        <v>Audience</v>
      </c>
      <c r="F374" s="18" t="str">
        <f>'Master Plan 2025'!F320</f>
        <v>300x600</v>
      </c>
      <c r="G374" s="18" t="str">
        <f>'Master Plan 2025'!G320</f>
        <v/>
      </c>
      <c r="H374" s="18" t="str">
        <f>'Master Plan 2025'!H320</f>
        <v>Nativo_NAM_Audience</v>
      </c>
      <c r="I374" s="135">
        <f>'Master Plan 2025'!I320</f>
        <v>0</v>
      </c>
      <c r="J374" s="135">
        <f>'Master Plan 2025'!J320</f>
        <v>0</v>
      </c>
      <c r="K374" s="135">
        <f>'Master Plan 2025'!K320</f>
        <v>0</v>
      </c>
      <c r="L374" s="135">
        <f>'Master Plan 2025'!L320</f>
        <v>0</v>
      </c>
      <c r="M374" s="135">
        <f>'Master Plan 2025'!M320</f>
        <v>0</v>
      </c>
      <c r="N374" s="135">
        <f>'Master Plan 2025'!N320</f>
        <v>0.75</v>
      </c>
      <c r="O374" s="135">
        <f>'Master Plan 2025'!O320</f>
        <v>0</v>
      </c>
      <c r="P374" s="135">
        <f>'Master Plan 2025'!P320</f>
        <v>0</v>
      </c>
      <c r="Q374" s="135">
        <f>'Master Plan 2025'!Q320</f>
        <v>0</v>
      </c>
      <c r="R374" s="135">
        <f>'Master Plan 2025'!R320</f>
        <v>0</v>
      </c>
      <c r="S374" s="135">
        <f>'Master Plan 2025'!S320</f>
        <v>0</v>
      </c>
      <c r="T374" s="135">
        <f>'Master Plan 2025'!T320</f>
        <v>0</v>
      </c>
      <c r="U374" s="135">
        <f>'Master Plan 2025'!U320</f>
        <v>0</v>
      </c>
      <c r="V374" s="135">
        <f>'Master Plan 2025'!V320</f>
        <v>0</v>
      </c>
      <c r="W374" s="135">
        <f>'Master Plan 2025'!W320</f>
        <v>0</v>
      </c>
      <c r="X374" s="135">
        <f>'Master Plan 2025'!X320</f>
        <v>0</v>
      </c>
      <c r="Y374" s="135">
        <f>'Master Plan 2025'!Y320</f>
        <v>0</v>
      </c>
      <c r="Z374" s="135">
        <f>'Master Plan 2025'!Z320</f>
        <v>0</v>
      </c>
      <c r="AA374" s="135">
        <f>'Master Plan 2025'!AA320</f>
        <v>0</v>
      </c>
      <c r="AB374" s="135">
        <f>'Master Plan 2025'!AB320</f>
        <v>0</v>
      </c>
      <c r="AC374" s="135">
        <f>'Master Plan 2025'!AC320</f>
        <v>0</v>
      </c>
      <c r="AD374" s="135">
        <f>'Master Plan 2025'!AD320</f>
        <v>0</v>
      </c>
      <c r="AE374" s="135">
        <f>'Master Plan 2025'!AE320</f>
        <v>0</v>
      </c>
      <c r="AF374" s="135">
        <f>'Master Plan 2025'!AF320</f>
        <v>0</v>
      </c>
      <c r="AG374" s="135">
        <f>'Master Plan 2025'!AG320</f>
        <v>0</v>
      </c>
      <c r="AH374" s="135">
        <f>'Master Plan 2025'!AH320</f>
        <v>0</v>
      </c>
      <c r="AI374" s="135">
        <f>'Master Plan 2025'!AI320</f>
        <v>0</v>
      </c>
      <c r="AJ374" s="135">
        <f>'Master Plan 2025'!AJ320</f>
        <v>0</v>
      </c>
      <c r="AK374" s="135">
        <f>'Master Plan 2025'!AK320</f>
        <v>0</v>
      </c>
      <c r="AL374" s="135">
        <f>'Master Plan 2025'!AL320</f>
        <v>0</v>
      </c>
      <c r="AM374" s="135">
        <f>'Master Plan 2025'!AM320</f>
        <v>0</v>
      </c>
      <c r="AN374" s="135">
        <f>'Master Plan 2025'!AN320</f>
        <v>0</v>
      </c>
      <c r="AO374" s="135">
        <f>'Master Plan 2025'!AO320</f>
        <v>0</v>
      </c>
      <c r="AP374" s="135">
        <f>'Master Plan 2025'!AP320</f>
        <v>0</v>
      </c>
      <c r="AQ374" s="135">
        <f>'Master Plan 2025'!AQ320</f>
        <v>0</v>
      </c>
      <c r="AR374" s="135">
        <f>'Master Plan 2025'!AR320</f>
        <v>0</v>
      </c>
      <c r="AS374" s="135">
        <f>'Master Plan 2025'!AS320</f>
        <v>0</v>
      </c>
      <c r="AT374" s="135">
        <f>'Master Plan 2025'!AT320</f>
        <v>0</v>
      </c>
      <c r="AU374" s="135">
        <f>'Master Plan 2025'!AU320</f>
        <v>0</v>
      </c>
      <c r="AV374" s="135">
        <f>'Master Plan 2025'!AV320</f>
        <v>0</v>
      </c>
      <c r="AW374" s="135">
        <f>'Master Plan 2025'!AW320</f>
        <v>0</v>
      </c>
      <c r="AX374" s="135">
        <f>'Master Plan 2025'!AX320</f>
        <v>0</v>
      </c>
      <c r="AY374" s="135">
        <f>'Master Plan 2025'!AY320</f>
        <v>0</v>
      </c>
    </row>
    <row r="375">
      <c r="B375" s="16" t="str">
        <f>'Master Plan 2025'!B317</f>
        <v/>
      </c>
      <c r="C375" s="18" t="str">
        <f>'Master Plan 2025'!C321</f>
        <v>North America (NAM)</v>
      </c>
      <c r="D375" s="18" t="str">
        <f>'Master Plan 2025'!D321</f>
        <v>Audience ABM</v>
      </c>
      <c r="E375" s="18" t="str">
        <f>'Master Plan 2025'!E321</f>
        <v>Audience</v>
      </c>
      <c r="F375" s="18" t="str">
        <f>'Master Plan 2025'!F321</f>
        <v>Native Unit1</v>
      </c>
      <c r="G375" s="18" t="str">
        <f>'Master Plan 2025'!G321</f>
        <v/>
      </c>
      <c r="H375" s="18" t="str">
        <f>'Master Plan 2025'!H321</f>
        <v>Nativo_NAM_Audience</v>
      </c>
      <c r="I375" s="135" t="str">
        <f>'Master Plan 2025'!I321</f>
        <v/>
      </c>
      <c r="J375" s="135" t="str">
        <f>'Master Plan 2025'!J321</f>
        <v/>
      </c>
      <c r="K375" s="135" t="str">
        <f>'Master Plan 2025'!K321</f>
        <v/>
      </c>
      <c r="L375" s="135" t="str">
        <f>'Master Plan 2025'!L321</f>
        <v/>
      </c>
      <c r="M375" s="135">
        <f>'Master Plan 2025'!M321</f>
        <v>0.0025</v>
      </c>
      <c r="N375" s="135">
        <f>'Master Plan 2025'!N321</f>
        <v>0.75</v>
      </c>
      <c r="O375" s="135" t="str">
        <f>'Master Plan 2025'!O321</f>
        <v/>
      </c>
      <c r="P375" s="135" t="str">
        <f>'Master Plan 2025'!P321</f>
        <v/>
      </c>
      <c r="Q375" s="135" t="str">
        <f>'Master Plan 2025'!Q321</f>
        <v/>
      </c>
      <c r="R375" s="135" t="str">
        <f>'Master Plan 2025'!R321</f>
        <v/>
      </c>
      <c r="S375" s="135" t="str">
        <f>'Master Plan 2025'!S321</f>
        <v/>
      </c>
      <c r="T375" s="135" t="str">
        <f>'Master Plan 2025'!T321</f>
        <v/>
      </c>
      <c r="U375" s="135" t="str">
        <f>'Master Plan 2025'!U321</f>
        <v/>
      </c>
      <c r="V375" s="135" t="str">
        <f>'Master Plan 2025'!V321</f>
        <v/>
      </c>
      <c r="W375" s="135" t="str">
        <f>'Master Plan 2025'!W321</f>
        <v/>
      </c>
      <c r="X375" s="135" t="str">
        <f>'Master Plan 2025'!X321</f>
        <v/>
      </c>
      <c r="Y375" s="135" t="str">
        <f>'Master Plan 2025'!Y321</f>
        <v/>
      </c>
      <c r="Z375" s="135" t="str">
        <f>'Master Plan 2025'!Z321</f>
        <v/>
      </c>
      <c r="AA375" s="135" t="str">
        <f>'Master Plan 2025'!AA321</f>
        <v/>
      </c>
      <c r="AB375" s="135" t="str">
        <f>'Master Plan 2025'!AB321</f>
        <v/>
      </c>
      <c r="AC375" s="135" t="str">
        <f>'Master Plan 2025'!AC321</f>
        <v/>
      </c>
      <c r="AD375" s="135" t="str">
        <f>'Master Plan 2025'!AD321</f>
        <v/>
      </c>
      <c r="AE375" s="135" t="str">
        <f>'Master Plan 2025'!AE321</f>
        <v/>
      </c>
      <c r="AF375" s="135" t="str">
        <f>'Master Plan 2025'!AF321</f>
        <v/>
      </c>
      <c r="AG375" s="135" t="str">
        <f>'Master Plan 2025'!AG321</f>
        <v/>
      </c>
      <c r="AH375" s="135" t="str">
        <f>'Master Plan 2025'!AH321</f>
        <v/>
      </c>
      <c r="AI375" s="135" t="str">
        <f>'Master Plan 2025'!AI321</f>
        <v/>
      </c>
      <c r="AJ375" s="135" t="str">
        <f>'Master Plan 2025'!AJ321</f>
        <v/>
      </c>
      <c r="AK375" s="135" t="str">
        <f>'Master Plan 2025'!AK321</f>
        <v/>
      </c>
      <c r="AL375" s="135" t="str">
        <f>'Master Plan 2025'!AL321</f>
        <v/>
      </c>
      <c r="AM375" s="135" t="str">
        <f>'Master Plan 2025'!AM321</f>
        <v/>
      </c>
      <c r="AN375" s="135" t="str">
        <f>'Master Plan 2025'!AN321</f>
        <v/>
      </c>
      <c r="AO375" s="135" t="str">
        <f>'Master Plan 2025'!AO321</f>
        <v/>
      </c>
      <c r="AP375" s="135" t="str">
        <f>'Master Plan 2025'!AP321</f>
        <v/>
      </c>
      <c r="AQ375" s="135" t="str">
        <f>'Master Plan 2025'!AQ321</f>
        <v/>
      </c>
      <c r="AR375" s="135" t="str">
        <f>'Master Plan 2025'!AR321</f>
        <v/>
      </c>
      <c r="AS375" s="135" t="str">
        <f>'Master Plan 2025'!AS321</f>
        <v/>
      </c>
      <c r="AT375" s="135" t="str">
        <f>'Master Plan 2025'!AT321</f>
        <v/>
      </c>
      <c r="AU375" s="135" t="str">
        <f>'Master Plan 2025'!AU321</f>
        <v/>
      </c>
      <c r="AV375" s="135" t="str">
        <f>'Master Plan 2025'!AV321</f>
        <v/>
      </c>
      <c r="AW375" s="135" t="str">
        <f>'Master Plan 2025'!AW321</f>
        <v/>
      </c>
      <c r="AX375" s="135" t="str">
        <f>'Master Plan 2025'!AX321</f>
        <v/>
      </c>
      <c r="AY375" s="135" t="str">
        <f>'Master Plan 2025'!AY321</f>
        <v/>
      </c>
    </row>
    <row r="376">
      <c r="B376" s="16" t="str">
        <f>'Master Plan 2025'!B318</f>
        <v/>
      </c>
      <c r="C376" s="18" t="str">
        <f>'Master Plan 2025'!C322</f>
        <v>North America (NAM)</v>
      </c>
      <c r="D376" s="18" t="str">
        <f>'Master Plan 2025'!D322</f>
        <v>Audience ABM</v>
      </c>
      <c r="E376" s="18" t="str">
        <f>'Master Plan 2025'!E322</f>
        <v>Audience</v>
      </c>
      <c r="F376" s="18" t="str">
        <f>'Master Plan 2025'!F322</f>
        <v>Native Unit2</v>
      </c>
      <c r="G376" s="18" t="str">
        <f>'Master Plan 2025'!G322</f>
        <v/>
      </c>
      <c r="H376" s="18" t="str">
        <f>'Master Plan 2025'!H322</f>
        <v>Nativo_NAM_Audience</v>
      </c>
      <c r="I376" s="135" t="str">
        <f>'Master Plan 2025'!I322</f>
        <v/>
      </c>
      <c r="J376" s="135" t="str">
        <f>'Master Plan 2025'!J322</f>
        <v/>
      </c>
      <c r="K376" s="135" t="str">
        <f>'Master Plan 2025'!K322</f>
        <v/>
      </c>
      <c r="L376" s="135" t="str">
        <f>'Master Plan 2025'!L322</f>
        <v/>
      </c>
      <c r="M376" s="135">
        <f>'Master Plan 2025'!M322</f>
        <v>0.0025</v>
      </c>
      <c r="N376" s="135">
        <f>'Master Plan 2025'!N322</f>
        <v>0.75</v>
      </c>
      <c r="O376" s="135" t="str">
        <f>'Master Plan 2025'!O322</f>
        <v/>
      </c>
      <c r="P376" s="135" t="str">
        <f>'Master Plan 2025'!P322</f>
        <v/>
      </c>
      <c r="Q376" s="135" t="str">
        <f>'Master Plan 2025'!Q322</f>
        <v/>
      </c>
      <c r="R376" s="135" t="str">
        <f>'Master Plan 2025'!R322</f>
        <v/>
      </c>
      <c r="S376" s="135" t="str">
        <f>'Master Plan 2025'!S322</f>
        <v/>
      </c>
      <c r="T376" s="135" t="str">
        <f>'Master Plan 2025'!T322</f>
        <v/>
      </c>
      <c r="U376" s="135" t="str">
        <f>'Master Plan 2025'!U322</f>
        <v/>
      </c>
      <c r="V376" s="135" t="str">
        <f>'Master Plan 2025'!V322</f>
        <v/>
      </c>
      <c r="W376" s="135" t="str">
        <f>'Master Plan 2025'!W322</f>
        <v/>
      </c>
      <c r="X376" s="135" t="str">
        <f>'Master Plan 2025'!X322</f>
        <v/>
      </c>
      <c r="Y376" s="135" t="str">
        <f>'Master Plan 2025'!Y322</f>
        <v/>
      </c>
      <c r="Z376" s="135" t="str">
        <f>'Master Plan 2025'!Z322</f>
        <v/>
      </c>
      <c r="AA376" s="135" t="str">
        <f>'Master Plan 2025'!AA322</f>
        <v/>
      </c>
      <c r="AB376" s="135" t="str">
        <f>'Master Plan 2025'!AB322</f>
        <v/>
      </c>
      <c r="AC376" s="135" t="str">
        <f>'Master Plan 2025'!AC322</f>
        <v/>
      </c>
      <c r="AD376" s="135" t="str">
        <f>'Master Plan 2025'!AD322</f>
        <v/>
      </c>
      <c r="AE376" s="135" t="str">
        <f>'Master Plan 2025'!AE322</f>
        <v/>
      </c>
      <c r="AF376" s="135" t="str">
        <f>'Master Plan 2025'!AF322</f>
        <v/>
      </c>
      <c r="AG376" s="135" t="str">
        <f>'Master Plan 2025'!AG322</f>
        <v/>
      </c>
      <c r="AH376" s="135" t="str">
        <f>'Master Plan 2025'!AH322</f>
        <v/>
      </c>
      <c r="AI376" s="135" t="str">
        <f>'Master Plan 2025'!AI322</f>
        <v/>
      </c>
      <c r="AJ376" s="135" t="str">
        <f>'Master Plan 2025'!AJ322</f>
        <v/>
      </c>
      <c r="AK376" s="135" t="str">
        <f>'Master Plan 2025'!AK322</f>
        <v/>
      </c>
      <c r="AL376" s="135" t="str">
        <f>'Master Plan 2025'!AL322</f>
        <v/>
      </c>
      <c r="AM376" s="135" t="str">
        <f>'Master Plan 2025'!AM322</f>
        <v/>
      </c>
      <c r="AN376" s="135" t="str">
        <f>'Master Plan 2025'!AN322</f>
        <v/>
      </c>
      <c r="AO376" s="135" t="str">
        <f>'Master Plan 2025'!AO322</f>
        <v/>
      </c>
      <c r="AP376" s="135" t="str">
        <f>'Master Plan 2025'!AP322</f>
        <v/>
      </c>
      <c r="AQ376" s="135" t="str">
        <f>'Master Plan 2025'!AQ322</f>
        <v/>
      </c>
      <c r="AR376" s="135" t="str">
        <f>'Master Plan 2025'!AR322</f>
        <v/>
      </c>
      <c r="AS376" s="135" t="str">
        <f>'Master Plan 2025'!AS322</f>
        <v/>
      </c>
      <c r="AT376" s="135" t="str">
        <f>'Master Plan 2025'!AT322</f>
        <v/>
      </c>
      <c r="AU376" s="135" t="str">
        <f>'Master Plan 2025'!AU322</f>
        <v/>
      </c>
      <c r="AV376" s="135" t="str">
        <f>'Master Plan 2025'!AV322</f>
        <v/>
      </c>
      <c r="AW376" s="135" t="str">
        <f>'Master Plan 2025'!AW322</f>
        <v/>
      </c>
      <c r="AX376" s="135" t="str">
        <f>'Master Plan 2025'!AX322</f>
        <v/>
      </c>
      <c r="AY376" s="135" t="str">
        <f>'Master Plan 2025'!AY322</f>
        <v/>
      </c>
    </row>
    <row r="377">
      <c r="B377" s="16" t="str">
        <f>'Master Plan 2025'!B319</f>
        <v/>
      </c>
      <c r="C377" s="18" t="str">
        <f>'Master Plan 2025'!C323</f>
        <v>TOTAL</v>
      </c>
      <c r="D377" s="18" t="str">
        <f>'Master Plan 2025'!D323</f>
        <v/>
      </c>
      <c r="E377" s="18" t="str">
        <f>'Master Plan 2025'!E323</f>
        <v/>
      </c>
      <c r="F377" s="18" t="str">
        <f>'Master Plan 2025'!F323</f>
        <v/>
      </c>
      <c r="G377" s="18" t="str">
        <f>'Master Plan 2025'!G323</f>
        <v/>
      </c>
      <c r="H377" s="18" t="str">
        <f>'Master Plan 2025'!H323</f>
        <v/>
      </c>
      <c r="I377" s="135" t="str">
        <f>'Master Plan 2025'!I323</f>
        <v/>
      </c>
      <c r="J377" s="135" t="str">
        <f>'Master Plan 2025'!J323</f>
        <v/>
      </c>
      <c r="K377" s="135" t="str">
        <f>'Master Plan 2025'!K323</f>
        <v/>
      </c>
      <c r="L377" s="135" t="str">
        <f>'Master Plan 2025'!L323</f>
        <v/>
      </c>
      <c r="M377" s="135" t="str">
        <f>'Master Plan 2025'!M323</f>
        <v/>
      </c>
      <c r="N377" s="135" t="str">
        <f>'Master Plan 2025'!N323</f>
        <v/>
      </c>
      <c r="O377" s="135" t="str">
        <f>'Master Plan 2025'!O323</f>
        <v/>
      </c>
      <c r="P377" s="135" t="str">
        <f>'Master Plan 2025'!P323</f>
        <v/>
      </c>
      <c r="Q377" s="135" t="str">
        <f>'Master Plan 2025'!Q323</f>
        <v/>
      </c>
      <c r="R377" s="135" t="str">
        <f>'Master Plan 2025'!R323</f>
        <v/>
      </c>
      <c r="S377" s="135" t="str">
        <f>'Master Plan 2025'!S323</f>
        <v/>
      </c>
      <c r="T377" s="135" t="str">
        <f>'Master Plan 2025'!T323</f>
        <v/>
      </c>
      <c r="U377" s="135" t="str">
        <f>'Master Plan 2025'!U323</f>
        <v/>
      </c>
      <c r="V377" s="135" t="str">
        <f>'Master Plan 2025'!V323</f>
        <v/>
      </c>
      <c r="W377" s="135" t="str">
        <f>'Master Plan 2025'!W323</f>
        <v/>
      </c>
      <c r="X377" s="135" t="str">
        <f>'Master Plan 2025'!X323</f>
        <v/>
      </c>
      <c r="Y377" s="135" t="str">
        <f>'Master Plan 2025'!Y323</f>
        <v/>
      </c>
      <c r="Z377" s="135" t="str">
        <f>'Master Plan 2025'!Z323</f>
        <v/>
      </c>
      <c r="AA377" s="135" t="str">
        <f>'Master Plan 2025'!AA323</f>
        <v/>
      </c>
      <c r="AB377" s="135" t="str">
        <f>'Master Plan 2025'!AB323</f>
        <v/>
      </c>
      <c r="AC377" s="135" t="str">
        <f>'Master Plan 2025'!AC323</f>
        <v/>
      </c>
      <c r="AD377" s="135" t="str">
        <f>'Master Plan 2025'!AD323</f>
        <v/>
      </c>
      <c r="AE377" s="135" t="str">
        <f>'Master Plan 2025'!AE323</f>
        <v/>
      </c>
      <c r="AF377" s="135" t="str">
        <f>'Master Plan 2025'!AF323</f>
        <v/>
      </c>
      <c r="AG377" s="135" t="str">
        <f>'Master Plan 2025'!AG323</f>
        <v/>
      </c>
      <c r="AH377" s="135" t="str">
        <f>'Master Plan 2025'!AH323</f>
        <v/>
      </c>
      <c r="AI377" s="135" t="str">
        <f>'Master Plan 2025'!AI323</f>
        <v/>
      </c>
      <c r="AJ377" s="135" t="str">
        <f>'Master Plan 2025'!AJ323</f>
        <v/>
      </c>
      <c r="AK377" s="135" t="str">
        <f>'Master Plan 2025'!AK323</f>
        <v/>
      </c>
      <c r="AL377" s="135" t="str">
        <f>'Master Plan 2025'!AL323</f>
        <v/>
      </c>
      <c r="AM377" s="135" t="str">
        <f>'Master Plan 2025'!AM323</f>
        <v/>
      </c>
      <c r="AN377" s="135" t="str">
        <f>'Master Plan 2025'!AN323</f>
        <v/>
      </c>
      <c r="AO377" s="135" t="str">
        <f>'Master Plan 2025'!AO323</f>
        <v/>
      </c>
      <c r="AP377" s="135" t="str">
        <f>'Master Plan 2025'!AP323</f>
        <v/>
      </c>
      <c r="AQ377" s="135" t="str">
        <f>'Master Plan 2025'!AQ323</f>
        <v/>
      </c>
      <c r="AR377" s="135" t="str">
        <f>'Master Plan 2025'!AR323</f>
        <v/>
      </c>
      <c r="AS377" s="135" t="str">
        <f>'Master Plan 2025'!AS323</f>
        <v/>
      </c>
      <c r="AT377" s="135" t="str">
        <f>'Master Plan 2025'!AT323</f>
        <v/>
      </c>
      <c r="AU377" s="135" t="str">
        <f>'Master Plan 2025'!AU323</f>
        <v/>
      </c>
      <c r="AV377" s="135" t="str">
        <f>'Master Plan 2025'!AV323</f>
        <v/>
      </c>
      <c r="AW377" s="135" t="str">
        <f>'Master Plan 2025'!AW323</f>
        <v/>
      </c>
      <c r="AX377" s="135" t="str">
        <f>'Master Plan 2025'!AX323</f>
        <v/>
      </c>
      <c r="AY377" s="135" t="str">
        <f>'Master Plan 2025'!AY323</f>
        <v/>
      </c>
    </row>
    <row r="378">
      <c r="B378" s="16"/>
      <c r="I378" s="135"/>
      <c r="J378" s="135"/>
      <c r="K378" s="135"/>
      <c r="L378" s="135"/>
      <c r="M378" s="135"/>
      <c r="N378" s="135"/>
      <c r="O378" s="135"/>
      <c r="P378" s="135"/>
      <c r="Q378" s="135"/>
      <c r="R378" s="135"/>
      <c r="S378" s="135"/>
      <c r="T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row>
    <row r="379">
      <c r="B379" s="16"/>
      <c r="I379" s="135"/>
      <c r="J379" s="135"/>
      <c r="K379" s="135"/>
      <c r="L379" s="135"/>
      <c r="M379" s="135"/>
      <c r="N379" s="135"/>
      <c r="O379" s="135"/>
      <c r="P379" s="135"/>
      <c r="Q379" s="135"/>
      <c r="R379" s="135"/>
      <c r="S379" s="135"/>
      <c r="T379" s="135"/>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row>
    <row r="380">
      <c r="B380" s="16"/>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row>
    <row r="381">
      <c r="B381" s="16"/>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row>
    <row r="382">
      <c r="A382" s="146"/>
      <c r="B382" s="16"/>
      <c r="C382" s="147" t="s">
        <v>5</v>
      </c>
      <c r="D382" s="147" t="s">
        <v>6</v>
      </c>
      <c r="E382" s="147" t="s">
        <v>291</v>
      </c>
      <c r="F382" s="147" t="s">
        <v>8</v>
      </c>
      <c r="G382" s="147" t="s">
        <v>292</v>
      </c>
      <c r="H382" s="147" t="s">
        <v>332</v>
      </c>
      <c r="I382" s="148" t="s">
        <v>1</v>
      </c>
      <c r="J382" s="148" t="s">
        <v>12</v>
      </c>
      <c r="K382" s="148" t="s">
        <v>293</v>
      </c>
      <c r="L382" s="149" t="s">
        <v>3</v>
      </c>
      <c r="M382" s="148" t="s">
        <v>14</v>
      </c>
      <c r="N382" s="148" t="s">
        <v>15</v>
      </c>
      <c r="O382" s="148" t="s">
        <v>294</v>
      </c>
      <c r="P382" s="148" t="s">
        <v>295</v>
      </c>
      <c r="Q382" s="148" t="s">
        <v>296</v>
      </c>
      <c r="R382" s="148" t="s">
        <v>297</v>
      </c>
      <c r="S382" s="148" t="s">
        <v>298</v>
      </c>
      <c r="T382" s="148" t="s">
        <v>299</v>
      </c>
      <c r="U382" s="148" t="s">
        <v>300</v>
      </c>
      <c r="V382" s="148" t="s">
        <v>301</v>
      </c>
      <c r="W382" s="148" t="s">
        <v>302</v>
      </c>
      <c r="X382" s="148" t="s">
        <v>303</v>
      </c>
      <c r="Y382" s="148" t="s">
        <v>304</v>
      </c>
      <c r="Z382" s="148" t="s">
        <v>305</v>
      </c>
      <c r="AA382" s="148" t="s">
        <v>306</v>
      </c>
      <c r="AB382" s="148" t="s">
        <v>307</v>
      </c>
      <c r="AC382" s="148" t="s">
        <v>308</v>
      </c>
      <c r="AD382" s="148" t="s">
        <v>309</v>
      </c>
      <c r="AE382" s="148" t="s">
        <v>310</v>
      </c>
      <c r="AF382" s="148" t="s">
        <v>311</v>
      </c>
      <c r="AG382" s="148" t="s">
        <v>312</v>
      </c>
      <c r="AH382" s="148" t="s">
        <v>313</v>
      </c>
      <c r="AI382" s="148" t="s">
        <v>314</v>
      </c>
      <c r="AJ382" s="148" t="s">
        <v>315</v>
      </c>
      <c r="AK382" s="148" t="s">
        <v>316</v>
      </c>
      <c r="AL382" s="148" t="s">
        <v>317</v>
      </c>
      <c r="AM382" s="148" t="s">
        <v>318</v>
      </c>
      <c r="AN382" s="148" t="s">
        <v>319</v>
      </c>
      <c r="AO382" s="148" t="s">
        <v>320</v>
      </c>
      <c r="AP382" s="148" t="s">
        <v>321</v>
      </c>
      <c r="AQ382" s="148" t="s">
        <v>322</v>
      </c>
      <c r="AR382" s="148" t="s">
        <v>323</v>
      </c>
      <c r="AS382" s="148" t="s">
        <v>324</v>
      </c>
      <c r="AT382" s="148" t="s">
        <v>325</v>
      </c>
      <c r="AU382" s="148" t="s">
        <v>326</v>
      </c>
      <c r="AV382" s="148" t="s">
        <v>327</v>
      </c>
      <c r="AW382" s="148" t="s">
        <v>328</v>
      </c>
      <c r="AX382" s="148" t="s">
        <v>329</v>
      </c>
      <c r="AY382" s="148" t="s">
        <v>330</v>
      </c>
    </row>
    <row r="383">
      <c r="B383" s="16" t="str">
        <f>'Master Plan 2025'!B320</f>
        <v/>
      </c>
      <c r="C383" s="18" t="str">
        <f>'Master Plan 2025'!C324</f>
        <v>Global</v>
      </c>
      <c r="D383" s="18" t="str">
        <f>'Master Plan 2025'!D324</f>
        <v>Audience Article1</v>
      </c>
      <c r="E383" s="18" t="str">
        <f>'Master Plan 2025'!E324</f>
        <v>Audience</v>
      </c>
      <c r="F383" s="18" t="str">
        <f>'Master Plan 2025'!F324</f>
        <v>InsightsCTA</v>
      </c>
      <c r="G383" s="18" t="str">
        <f>'Master Plan 2025'!G324</f>
        <v>Nativo_GLOBAL_Audience_NativeArticle1_AI_BoardsPhase1_InsightsCTA</v>
      </c>
      <c r="H383" s="18" t="str">
        <f>'Master Plan 2025'!H324</f>
        <v>Nativo_Global_Audience</v>
      </c>
      <c r="I383" s="135" t="str">
        <f>'Master Plan 2025'!I324</f>
        <v/>
      </c>
      <c r="J383" s="135" t="str">
        <f>'Master Plan 2025'!J324</f>
        <v/>
      </c>
      <c r="K383" s="135" t="str">
        <f>'Master Plan 2025'!K324</f>
        <v/>
      </c>
      <c r="L383" s="135" t="str">
        <f>'Master Plan 2025'!L324</f>
        <v/>
      </c>
      <c r="M383" s="135">
        <f>'Master Plan 2025'!M324</f>
        <v>0.002</v>
      </c>
      <c r="N383" s="135">
        <f>'Master Plan 2025'!N324</f>
        <v>0.75</v>
      </c>
      <c r="O383" s="135" t="str">
        <f>'Master Plan 2025'!O324</f>
        <v/>
      </c>
      <c r="P383" s="135">
        <f>'Master Plan 2025'!P324</f>
        <v>0</v>
      </c>
      <c r="Q383" s="135">
        <f>'Master Plan 2025'!Q324</f>
        <v>0</v>
      </c>
      <c r="R383" s="135">
        <f>'Master Plan 2025'!R324</f>
        <v>0</v>
      </c>
      <c r="S383" s="135">
        <f>'Master Plan 2025'!S324</f>
        <v>0</v>
      </c>
      <c r="T383" s="135">
        <f>'Master Plan 2025'!T324</f>
        <v>0</v>
      </c>
      <c r="U383" s="135">
        <f>'Master Plan 2025'!U324</f>
        <v>0</v>
      </c>
      <c r="V383" s="135">
        <f>'Master Plan 2025'!V324</f>
        <v>0</v>
      </c>
      <c r="W383" s="135">
        <f>'Master Plan 2025'!W324</f>
        <v>0</v>
      </c>
      <c r="X383" s="135">
        <f>'Master Plan 2025'!X324</f>
        <v>0</v>
      </c>
      <c r="Y383" s="135">
        <f>'Master Plan 2025'!Y324</f>
        <v>0</v>
      </c>
      <c r="Z383" s="135">
        <f>'Master Plan 2025'!Z324</f>
        <v>0</v>
      </c>
      <c r="AA383" s="135">
        <f>'Master Plan 2025'!AA324</f>
        <v>0</v>
      </c>
      <c r="AB383" s="135">
        <f>'Master Plan 2025'!AB324</f>
        <v>0</v>
      </c>
      <c r="AC383" s="135">
        <f>'Master Plan 2025'!AC324</f>
        <v>0</v>
      </c>
      <c r="AD383" s="135">
        <f>'Master Plan 2025'!AD324</f>
        <v>0</v>
      </c>
      <c r="AE383" s="135">
        <f>'Master Plan 2025'!AE324</f>
        <v>0</v>
      </c>
      <c r="AF383" s="135">
        <f>'Master Plan 2025'!AF324</f>
        <v>0</v>
      </c>
      <c r="AG383" s="135">
        <f>'Master Plan 2025'!AG324</f>
        <v>0</v>
      </c>
      <c r="AH383" s="135">
        <f>'Master Plan 2025'!AH324</f>
        <v>0</v>
      </c>
      <c r="AI383" s="135">
        <f>'Master Plan 2025'!AI324</f>
        <v>0</v>
      </c>
      <c r="AJ383" s="135">
        <f>'Master Plan 2025'!AJ324</f>
        <v>0</v>
      </c>
      <c r="AK383" s="135">
        <f>'Master Plan 2025'!AK324</f>
        <v>0</v>
      </c>
      <c r="AL383" s="135">
        <f>'Master Plan 2025'!AL324</f>
        <v>0</v>
      </c>
      <c r="AM383" s="135">
        <f>'Master Plan 2025'!AM324</f>
        <v>0</v>
      </c>
      <c r="AN383" s="135">
        <f>'Master Plan 2025'!AN324</f>
        <v>0</v>
      </c>
      <c r="AO383" s="135">
        <f>'Master Plan 2025'!AO324</f>
        <v>0</v>
      </c>
      <c r="AP383" s="135">
        <f>'Master Plan 2025'!AP324</f>
        <v>0</v>
      </c>
      <c r="AQ383" s="135">
        <f>'Master Plan 2025'!AQ324</f>
        <v>0</v>
      </c>
      <c r="AR383" s="135">
        <f>'Master Plan 2025'!AR324</f>
        <v>0</v>
      </c>
      <c r="AS383" s="135">
        <f>'Master Plan 2025'!AS324</f>
        <v>0</v>
      </c>
      <c r="AT383" s="135">
        <f>'Master Plan 2025'!AT324</f>
        <v>0</v>
      </c>
      <c r="AU383" s="135">
        <f>'Master Plan 2025'!AU324</f>
        <v>0</v>
      </c>
      <c r="AV383" s="135">
        <f>'Master Plan 2025'!AV324</f>
        <v>0</v>
      </c>
      <c r="AW383" s="135">
        <f>'Master Plan 2025'!AW324</f>
        <v>0</v>
      </c>
      <c r="AX383" s="135">
        <f>'Master Plan 2025'!AX324</f>
        <v>0</v>
      </c>
      <c r="AY383" s="135">
        <f>'Master Plan 2025'!AY324</f>
        <v>0</v>
      </c>
    </row>
    <row r="384">
      <c r="B384" s="16" t="str">
        <f>'Master Plan 2025'!B321</f>
        <v/>
      </c>
      <c r="C384" s="18" t="str">
        <f>'Master Plan 2025'!C325</f>
        <v/>
      </c>
      <c r="D384" s="18" t="str">
        <f>'Master Plan 2025'!D325</f>
        <v>Audience Article1</v>
      </c>
      <c r="E384" s="18" t="str">
        <f>'Master Plan 2025'!E325</f>
        <v>Audience</v>
      </c>
      <c r="F384" s="18" t="str">
        <f>'Master Plan 2025'!F325</f>
        <v>ContentLandingPage</v>
      </c>
      <c r="G384" s="18" t="str">
        <f>'Master Plan 2025'!G325</f>
        <v>Nativo_GLOBAL_Audience_NativeArticle1_AI_BoardsPhase1_ContentLandingPage</v>
      </c>
      <c r="H384" s="18" t="str">
        <f>'Master Plan 2025'!H325</f>
        <v>Nativo_Global_Audience</v>
      </c>
      <c r="I384" s="135">
        <f>'Master Plan 2025'!I325</f>
        <v>0</v>
      </c>
      <c r="J384" s="135">
        <f>'Master Plan 2025'!J325</f>
        <v>0</v>
      </c>
      <c r="K384" s="135">
        <f>'Master Plan 2025'!K325</f>
        <v>0</v>
      </c>
      <c r="L384" s="135">
        <f>'Master Plan 2025'!L325</f>
        <v>0</v>
      </c>
      <c r="M384" s="135">
        <f>'Master Plan 2025'!M325</f>
        <v>0</v>
      </c>
      <c r="N384" s="135">
        <f>'Master Plan 2025'!N325</f>
        <v>0.75</v>
      </c>
      <c r="O384" s="135">
        <f>'Master Plan 2025'!O325</f>
        <v>0</v>
      </c>
      <c r="P384" s="135">
        <f>'Master Plan 2025'!P325</f>
        <v>0</v>
      </c>
      <c r="Q384" s="135">
        <f>'Master Plan 2025'!Q325</f>
        <v>0</v>
      </c>
      <c r="R384" s="135">
        <f>'Master Plan 2025'!R325</f>
        <v>0</v>
      </c>
      <c r="S384" s="135">
        <f>'Master Plan 2025'!S325</f>
        <v>0</v>
      </c>
      <c r="T384" s="135">
        <f>'Master Plan 2025'!T325</f>
        <v>0</v>
      </c>
      <c r="U384" s="135">
        <f>'Master Plan 2025'!U325</f>
        <v>0</v>
      </c>
      <c r="V384" s="135">
        <f>'Master Plan 2025'!V325</f>
        <v>0</v>
      </c>
      <c r="W384" s="135">
        <f>'Master Plan 2025'!W325</f>
        <v>0</v>
      </c>
      <c r="X384" s="135">
        <f>'Master Plan 2025'!X325</f>
        <v>0</v>
      </c>
      <c r="Y384" s="135">
        <f>'Master Plan 2025'!Y325</f>
        <v>0</v>
      </c>
      <c r="Z384" s="135">
        <f>'Master Plan 2025'!Z325</f>
        <v>0</v>
      </c>
      <c r="AA384" s="135">
        <f>'Master Plan 2025'!AA325</f>
        <v>0</v>
      </c>
      <c r="AB384" s="135">
        <f>'Master Plan 2025'!AB325</f>
        <v>0</v>
      </c>
      <c r="AC384" s="135">
        <f>'Master Plan 2025'!AC325</f>
        <v>0</v>
      </c>
      <c r="AD384" s="135">
        <f>'Master Plan 2025'!AD325</f>
        <v>0</v>
      </c>
      <c r="AE384" s="135">
        <f>'Master Plan 2025'!AE325</f>
        <v>0</v>
      </c>
      <c r="AF384" s="135">
        <f>'Master Plan 2025'!AF325</f>
        <v>0</v>
      </c>
      <c r="AG384" s="135">
        <f>'Master Plan 2025'!AG325</f>
        <v>0</v>
      </c>
      <c r="AH384" s="135">
        <f>'Master Plan 2025'!AH325</f>
        <v>0</v>
      </c>
      <c r="AI384" s="135">
        <f>'Master Plan 2025'!AI325</f>
        <v>0</v>
      </c>
      <c r="AJ384" s="135">
        <f>'Master Plan 2025'!AJ325</f>
        <v>0</v>
      </c>
      <c r="AK384" s="135">
        <f>'Master Plan 2025'!AK325</f>
        <v>0</v>
      </c>
      <c r="AL384" s="135">
        <f>'Master Plan 2025'!AL325</f>
        <v>0</v>
      </c>
      <c r="AM384" s="135">
        <f>'Master Plan 2025'!AM325</f>
        <v>0</v>
      </c>
      <c r="AN384" s="135">
        <f>'Master Plan 2025'!AN325</f>
        <v>0</v>
      </c>
      <c r="AO384" s="135">
        <f>'Master Plan 2025'!AO325</f>
        <v>0</v>
      </c>
      <c r="AP384" s="135">
        <f>'Master Plan 2025'!AP325</f>
        <v>0</v>
      </c>
      <c r="AQ384" s="135">
        <f>'Master Plan 2025'!AQ325</f>
        <v>0</v>
      </c>
      <c r="AR384" s="135">
        <f>'Master Plan 2025'!AR325</f>
        <v>0</v>
      </c>
      <c r="AS384" s="135">
        <f>'Master Plan 2025'!AS325</f>
        <v>0</v>
      </c>
      <c r="AT384" s="135">
        <f>'Master Plan 2025'!AT325</f>
        <v>0</v>
      </c>
      <c r="AU384" s="135">
        <f>'Master Plan 2025'!AU325</f>
        <v>0</v>
      </c>
      <c r="AV384" s="135">
        <f>'Master Plan 2025'!AV325</f>
        <v>0</v>
      </c>
      <c r="AW384" s="135">
        <f>'Master Plan 2025'!AW325</f>
        <v>0</v>
      </c>
      <c r="AX384" s="135">
        <f>'Master Plan 2025'!AX325</f>
        <v>0</v>
      </c>
      <c r="AY384" s="135">
        <f>'Master Plan 2025'!AY325</f>
        <v>0</v>
      </c>
    </row>
    <row r="385">
      <c r="B385" s="16" t="str">
        <f>'Master Plan 2025'!B322</f>
        <v/>
      </c>
      <c r="C385" s="18" t="str">
        <f>'Master Plan 2025'!C326</f>
        <v/>
      </c>
      <c r="D385" s="18" t="str">
        <f>'Master Plan 2025'!D326</f>
        <v>Audience Article1</v>
      </c>
      <c r="E385" s="18" t="str">
        <f>'Master Plan 2025'!E326</f>
        <v>Audience</v>
      </c>
      <c r="F385" s="18" t="str">
        <f>'Master Plan 2025'!F326</f>
        <v>InFeedUnit</v>
      </c>
      <c r="G385" s="18" t="str">
        <f>'Master Plan 2025'!G326</f>
        <v>Nativo_GLOBAL_Audience_NativeArticle1_AI_BoardsPhase1_InFeedUnit</v>
      </c>
      <c r="H385" s="18" t="str">
        <f>'Master Plan 2025'!H326</f>
        <v>Nativo_Global_Audience</v>
      </c>
      <c r="I385" s="135">
        <f>'Master Plan 2025'!I326</f>
        <v>0</v>
      </c>
      <c r="J385" s="135">
        <f>'Master Plan 2025'!J326</f>
        <v>0</v>
      </c>
      <c r="K385" s="135">
        <f>'Master Plan 2025'!K326</f>
        <v>0</v>
      </c>
      <c r="L385" s="135">
        <f>'Master Plan 2025'!L326</f>
        <v>0</v>
      </c>
      <c r="M385" s="135">
        <f>'Master Plan 2025'!M326</f>
        <v>0</v>
      </c>
      <c r="N385" s="135">
        <f>'Master Plan 2025'!N326</f>
        <v>0.75</v>
      </c>
      <c r="O385" s="135">
        <f>'Master Plan 2025'!O326</f>
        <v>0</v>
      </c>
      <c r="P385" s="135">
        <f>'Master Plan 2025'!P326</f>
        <v>0</v>
      </c>
      <c r="Q385" s="135">
        <f>'Master Plan 2025'!Q326</f>
        <v>0</v>
      </c>
      <c r="R385" s="135">
        <f>'Master Plan 2025'!R326</f>
        <v>0</v>
      </c>
      <c r="S385" s="135">
        <f>'Master Plan 2025'!S326</f>
        <v>0</v>
      </c>
      <c r="T385" s="135">
        <f>'Master Plan 2025'!T326</f>
        <v>0</v>
      </c>
      <c r="U385" s="135">
        <f>'Master Plan 2025'!U326</f>
        <v>0</v>
      </c>
      <c r="V385" s="135">
        <f>'Master Plan 2025'!V326</f>
        <v>0</v>
      </c>
      <c r="W385" s="135">
        <f>'Master Plan 2025'!W326</f>
        <v>0</v>
      </c>
      <c r="X385" s="135">
        <f>'Master Plan 2025'!X326</f>
        <v>0</v>
      </c>
      <c r="Y385" s="135">
        <f>'Master Plan 2025'!Y326</f>
        <v>0</v>
      </c>
      <c r="Z385" s="135">
        <f>'Master Plan 2025'!Z326</f>
        <v>0</v>
      </c>
      <c r="AA385" s="135">
        <f>'Master Plan 2025'!AA326</f>
        <v>0</v>
      </c>
      <c r="AB385" s="135">
        <f>'Master Plan 2025'!AB326</f>
        <v>0</v>
      </c>
      <c r="AC385" s="135">
        <f>'Master Plan 2025'!AC326</f>
        <v>0</v>
      </c>
      <c r="AD385" s="135">
        <f>'Master Plan 2025'!AD326</f>
        <v>0</v>
      </c>
      <c r="AE385" s="135">
        <f>'Master Plan 2025'!AE326</f>
        <v>0</v>
      </c>
      <c r="AF385" s="135">
        <f>'Master Plan 2025'!AF326</f>
        <v>0</v>
      </c>
      <c r="AG385" s="135">
        <f>'Master Plan 2025'!AG326</f>
        <v>0</v>
      </c>
      <c r="AH385" s="135">
        <f>'Master Plan 2025'!AH326</f>
        <v>0</v>
      </c>
      <c r="AI385" s="135">
        <f>'Master Plan 2025'!AI326</f>
        <v>0</v>
      </c>
      <c r="AJ385" s="135">
        <f>'Master Plan 2025'!AJ326</f>
        <v>0</v>
      </c>
      <c r="AK385" s="135">
        <f>'Master Plan 2025'!AK326</f>
        <v>0</v>
      </c>
      <c r="AL385" s="135">
        <f>'Master Plan 2025'!AL326</f>
        <v>0</v>
      </c>
      <c r="AM385" s="135">
        <f>'Master Plan 2025'!AM326</f>
        <v>0</v>
      </c>
      <c r="AN385" s="135">
        <f>'Master Plan 2025'!AN326</f>
        <v>0</v>
      </c>
      <c r="AO385" s="135">
        <f>'Master Plan 2025'!AO326</f>
        <v>0</v>
      </c>
      <c r="AP385" s="135">
        <f>'Master Plan 2025'!AP326</f>
        <v>0</v>
      </c>
      <c r="AQ385" s="135">
        <f>'Master Plan 2025'!AQ326</f>
        <v>0</v>
      </c>
      <c r="AR385" s="135">
        <f>'Master Plan 2025'!AR326</f>
        <v>0</v>
      </c>
      <c r="AS385" s="135">
        <f>'Master Plan 2025'!AS326</f>
        <v>0</v>
      </c>
      <c r="AT385" s="135">
        <f>'Master Plan 2025'!AT326</f>
        <v>0</v>
      </c>
      <c r="AU385" s="135">
        <f>'Master Plan 2025'!AU326</f>
        <v>0</v>
      </c>
      <c r="AV385" s="135">
        <f>'Master Plan 2025'!AV326</f>
        <v>0</v>
      </c>
      <c r="AW385" s="135">
        <f>'Master Plan 2025'!AW326</f>
        <v>0</v>
      </c>
      <c r="AX385" s="135">
        <f>'Master Plan 2025'!AX326</f>
        <v>0</v>
      </c>
      <c r="AY385" s="135">
        <f>'Master Plan 2025'!AY326</f>
        <v>0</v>
      </c>
    </row>
    <row r="386">
      <c r="B386" s="16" t="str">
        <f>'Master Plan 2025'!B323</f>
        <v/>
      </c>
      <c r="C386" s="18" t="str">
        <f>'Master Plan 2025'!C327</f>
        <v>Added0Value</v>
      </c>
      <c r="D386" s="18" t="str">
        <f>'Master Plan 2025'!D327</f>
        <v>Audience Article1</v>
      </c>
      <c r="E386" s="18" t="str">
        <f>'Master Plan 2025'!E327</f>
        <v>Audience</v>
      </c>
      <c r="F386" s="18" t="str">
        <f>'Master Plan 2025'!F327</f>
        <v>728x90</v>
      </c>
      <c r="G386" s="18" t="str">
        <f>'Master Plan 2025'!G327</f>
        <v>Nativo_Global_Audience_AVDisplay1_728x90</v>
      </c>
      <c r="H386" s="18" t="str">
        <f>'Master Plan 2025'!H327</f>
        <v>Nativo_Global_Audience</v>
      </c>
      <c r="I386" s="135">
        <f>'Master Plan 2025'!I327</f>
        <v>0</v>
      </c>
      <c r="J386" s="135">
        <f>'Master Plan 2025'!J327</f>
        <v>0</v>
      </c>
      <c r="K386" s="135">
        <f>'Master Plan 2025'!K327</f>
        <v>0</v>
      </c>
      <c r="L386" s="135">
        <f>'Master Plan 2025'!L327</f>
        <v>0</v>
      </c>
      <c r="M386" s="135">
        <f>'Master Plan 2025'!M327</f>
        <v>0</v>
      </c>
      <c r="N386" s="135">
        <f>'Master Plan 2025'!N327</f>
        <v>0.75</v>
      </c>
      <c r="O386" s="135">
        <f>'Master Plan 2025'!O327</f>
        <v>0</v>
      </c>
      <c r="P386" s="135">
        <f>'Master Plan 2025'!P327</f>
        <v>0</v>
      </c>
      <c r="Q386" s="135">
        <f>'Master Plan 2025'!Q327</f>
        <v>0</v>
      </c>
      <c r="R386" s="135">
        <f>'Master Plan 2025'!R327</f>
        <v>0</v>
      </c>
      <c r="S386" s="135">
        <f>'Master Plan 2025'!S327</f>
        <v>0</v>
      </c>
      <c r="T386" s="135">
        <f>'Master Plan 2025'!T327</f>
        <v>0</v>
      </c>
      <c r="U386" s="135">
        <f>'Master Plan 2025'!U327</f>
        <v>0</v>
      </c>
      <c r="V386" s="135">
        <f>'Master Plan 2025'!V327</f>
        <v>0</v>
      </c>
      <c r="W386" s="135">
        <f>'Master Plan 2025'!W327</f>
        <v>0</v>
      </c>
      <c r="X386" s="135">
        <f>'Master Plan 2025'!X327</f>
        <v>0</v>
      </c>
      <c r="Y386" s="135">
        <f>'Master Plan 2025'!Y327</f>
        <v>0</v>
      </c>
      <c r="Z386" s="135">
        <f>'Master Plan 2025'!Z327</f>
        <v>0</v>
      </c>
      <c r="AA386" s="135">
        <f>'Master Plan 2025'!AA327</f>
        <v>0</v>
      </c>
      <c r="AB386" s="135">
        <f>'Master Plan 2025'!AB327</f>
        <v>0</v>
      </c>
      <c r="AC386" s="135">
        <f>'Master Plan 2025'!AC327</f>
        <v>0</v>
      </c>
      <c r="AD386" s="135">
        <f>'Master Plan 2025'!AD327</f>
        <v>0</v>
      </c>
      <c r="AE386" s="135">
        <f>'Master Plan 2025'!AE327</f>
        <v>0</v>
      </c>
      <c r="AF386" s="135">
        <f>'Master Plan 2025'!AF327</f>
        <v>0</v>
      </c>
      <c r="AG386" s="135">
        <f>'Master Plan 2025'!AG327</f>
        <v>0</v>
      </c>
      <c r="AH386" s="135">
        <f>'Master Plan 2025'!AH327</f>
        <v>0</v>
      </c>
      <c r="AI386" s="135">
        <f>'Master Plan 2025'!AI327</f>
        <v>0</v>
      </c>
      <c r="AJ386" s="135">
        <f>'Master Plan 2025'!AJ327</f>
        <v>0</v>
      </c>
      <c r="AK386" s="135">
        <f>'Master Plan 2025'!AK327</f>
        <v>0</v>
      </c>
      <c r="AL386" s="135">
        <f>'Master Plan 2025'!AL327</f>
        <v>0</v>
      </c>
      <c r="AM386" s="135">
        <f>'Master Plan 2025'!AM327</f>
        <v>0</v>
      </c>
      <c r="AN386" s="135">
        <f>'Master Plan 2025'!AN327</f>
        <v>0</v>
      </c>
      <c r="AO386" s="135">
        <f>'Master Plan 2025'!AO327</f>
        <v>0</v>
      </c>
      <c r="AP386" s="135">
        <f>'Master Plan 2025'!AP327</f>
        <v>0</v>
      </c>
      <c r="AQ386" s="135">
        <f>'Master Plan 2025'!AQ327</f>
        <v>0</v>
      </c>
      <c r="AR386" s="135">
        <f>'Master Plan 2025'!AR327</f>
        <v>0</v>
      </c>
      <c r="AS386" s="135">
        <f>'Master Plan 2025'!AS327</f>
        <v>0</v>
      </c>
      <c r="AT386" s="135">
        <f>'Master Plan 2025'!AT327</f>
        <v>0</v>
      </c>
      <c r="AU386" s="135">
        <f>'Master Plan 2025'!AU327</f>
        <v>0</v>
      </c>
      <c r="AV386" s="135">
        <f>'Master Plan 2025'!AV327</f>
        <v>0</v>
      </c>
      <c r="AW386" s="135">
        <f>'Master Plan 2025'!AW327</f>
        <v>0</v>
      </c>
      <c r="AX386" s="135">
        <f>'Master Plan 2025'!AX327</f>
        <v>0</v>
      </c>
      <c r="AY386" s="135">
        <f>'Master Plan 2025'!AY327</f>
        <v>0</v>
      </c>
    </row>
    <row r="387">
      <c r="B387" s="16" t="str">
        <f>'Master Plan 2025'!B324</f>
        <v/>
      </c>
      <c r="C387" s="18" t="str">
        <f>'Master Plan 2025'!C328</f>
        <v>Added0Value</v>
      </c>
      <c r="D387" s="18" t="str">
        <f>'Master Plan 2025'!D328</f>
        <v>Audience Article1</v>
      </c>
      <c r="E387" s="18" t="str">
        <f>'Master Plan 2025'!E328</f>
        <v>Audience</v>
      </c>
      <c r="F387" s="18" t="str">
        <f>'Master Plan 2025'!F328</f>
        <v>300x250</v>
      </c>
      <c r="G387" s="18" t="str">
        <f>'Master Plan 2025'!G328</f>
        <v>Nativo_Global_Audience_AVDisplay1_300x250</v>
      </c>
      <c r="H387" s="18" t="str">
        <f>'Master Plan 2025'!H328</f>
        <v>Nativo_Global_Audience</v>
      </c>
      <c r="I387" s="135">
        <f>'Master Plan 2025'!I328</f>
        <v>0</v>
      </c>
      <c r="J387" s="135">
        <f>'Master Plan 2025'!J328</f>
        <v>0</v>
      </c>
      <c r="K387" s="135">
        <f>'Master Plan 2025'!K328</f>
        <v>0</v>
      </c>
      <c r="L387" s="135">
        <f>'Master Plan 2025'!L328</f>
        <v>0</v>
      </c>
      <c r="M387" s="135">
        <f>'Master Plan 2025'!M328</f>
        <v>0</v>
      </c>
      <c r="N387" s="135">
        <f>'Master Plan 2025'!N328</f>
        <v>0.75</v>
      </c>
      <c r="O387" s="135">
        <f>'Master Plan 2025'!O328</f>
        <v>0</v>
      </c>
      <c r="P387" s="135">
        <f>'Master Plan 2025'!P328</f>
        <v>0</v>
      </c>
      <c r="Q387" s="135">
        <f>'Master Plan 2025'!Q328</f>
        <v>0</v>
      </c>
      <c r="R387" s="135">
        <f>'Master Plan 2025'!R328</f>
        <v>0</v>
      </c>
      <c r="S387" s="135">
        <f>'Master Plan 2025'!S328</f>
        <v>0</v>
      </c>
      <c r="T387" s="135">
        <f>'Master Plan 2025'!T328</f>
        <v>0</v>
      </c>
      <c r="U387" s="135">
        <f>'Master Plan 2025'!U328</f>
        <v>0</v>
      </c>
      <c r="V387" s="135">
        <f>'Master Plan 2025'!V328</f>
        <v>0</v>
      </c>
      <c r="W387" s="135">
        <f>'Master Plan 2025'!W328</f>
        <v>0</v>
      </c>
      <c r="X387" s="135">
        <f>'Master Plan 2025'!X328</f>
        <v>0</v>
      </c>
      <c r="Y387" s="135">
        <f>'Master Plan 2025'!Y328</f>
        <v>0</v>
      </c>
      <c r="Z387" s="135">
        <f>'Master Plan 2025'!Z328</f>
        <v>0</v>
      </c>
      <c r="AA387" s="135">
        <f>'Master Plan 2025'!AA328</f>
        <v>0</v>
      </c>
      <c r="AB387" s="135">
        <f>'Master Plan 2025'!AB328</f>
        <v>0</v>
      </c>
      <c r="AC387" s="135">
        <f>'Master Plan 2025'!AC328</f>
        <v>0</v>
      </c>
      <c r="AD387" s="135">
        <f>'Master Plan 2025'!AD328</f>
        <v>0</v>
      </c>
      <c r="AE387" s="135">
        <f>'Master Plan 2025'!AE328</f>
        <v>0</v>
      </c>
      <c r="AF387" s="135">
        <f>'Master Plan 2025'!AF328</f>
        <v>0</v>
      </c>
      <c r="AG387" s="135">
        <f>'Master Plan 2025'!AG328</f>
        <v>0</v>
      </c>
      <c r="AH387" s="135">
        <f>'Master Plan 2025'!AH328</f>
        <v>0</v>
      </c>
      <c r="AI387" s="135">
        <f>'Master Plan 2025'!AI328</f>
        <v>0</v>
      </c>
      <c r="AJ387" s="135">
        <f>'Master Plan 2025'!AJ328</f>
        <v>0</v>
      </c>
      <c r="AK387" s="135">
        <f>'Master Plan 2025'!AK328</f>
        <v>0</v>
      </c>
      <c r="AL387" s="135">
        <f>'Master Plan 2025'!AL328</f>
        <v>0</v>
      </c>
      <c r="AM387" s="135">
        <f>'Master Plan 2025'!AM328</f>
        <v>0</v>
      </c>
      <c r="AN387" s="135">
        <f>'Master Plan 2025'!AN328</f>
        <v>0</v>
      </c>
      <c r="AO387" s="135">
        <f>'Master Plan 2025'!AO328</f>
        <v>0</v>
      </c>
      <c r="AP387" s="135">
        <f>'Master Plan 2025'!AP328</f>
        <v>0</v>
      </c>
      <c r="AQ387" s="135">
        <f>'Master Plan 2025'!AQ328</f>
        <v>0</v>
      </c>
      <c r="AR387" s="135">
        <f>'Master Plan 2025'!AR328</f>
        <v>0</v>
      </c>
      <c r="AS387" s="135">
        <f>'Master Plan 2025'!AS328</f>
        <v>0</v>
      </c>
      <c r="AT387" s="135">
        <f>'Master Plan 2025'!AT328</f>
        <v>0</v>
      </c>
      <c r="AU387" s="135">
        <f>'Master Plan 2025'!AU328</f>
        <v>0</v>
      </c>
      <c r="AV387" s="135">
        <f>'Master Plan 2025'!AV328</f>
        <v>0</v>
      </c>
      <c r="AW387" s="135">
        <f>'Master Plan 2025'!AW328</f>
        <v>0</v>
      </c>
      <c r="AX387" s="135">
        <f>'Master Plan 2025'!AX328</f>
        <v>0</v>
      </c>
      <c r="AY387" s="135">
        <f>'Master Plan 2025'!AY328</f>
        <v>0</v>
      </c>
    </row>
    <row r="388">
      <c r="B388" s="16" t="str">
        <f>'Master Plan 2025'!B325</f>
        <v/>
      </c>
      <c r="C388" s="18" t="str">
        <f>'Master Plan 2025'!C329</f>
        <v>Added0Value</v>
      </c>
      <c r="D388" s="18" t="str">
        <f>'Master Plan 2025'!D329</f>
        <v>Audience Article1</v>
      </c>
      <c r="E388" s="18" t="str">
        <f>'Master Plan 2025'!E329</f>
        <v>Audience</v>
      </c>
      <c r="F388" s="18" t="str">
        <f>'Master Plan 2025'!F329</f>
        <v>300x600</v>
      </c>
      <c r="G388" s="18" t="str">
        <f>'Master Plan 2025'!G329</f>
        <v>Nativo_Global_Audience_AVDisplay1_300x600</v>
      </c>
      <c r="H388" s="18" t="str">
        <f>'Master Plan 2025'!H329</f>
        <v>Nativo_Global_Audience</v>
      </c>
      <c r="I388" s="135">
        <f>'Master Plan 2025'!I329</f>
        <v>0</v>
      </c>
      <c r="J388" s="135">
        <f>'Master Plan 2025'!J329</f>
        <v>0</v>
      </c>
      <c r="K388" s="135">
        <f>'Master Plan 2025'!K329</f>
        <v>0</v>
      </c>
      <c r="L388" s="135">
        <f>'Master Plan 2025'!L329</f>
        <v>0</v>
      </c>
      <c r="M388" s="135">
        <f>'Master Plan 2025'!M329</f>
        <v>0</v>
      </c>
      <c r="N388" s="135">
        <f>'Master Plan 2025'!N329</f>
        <v>0.75</v>
      </c>
      <c r="O388" s="135">
        <f>'Master Plan 2025'!O329</f>
        <v>0</v>
      </c>
      <c r="P388" s="135">
        <f>'Master Plan 2025'!P329</f>
        <v>0</v>
      </c>
      <c r="Q388" s="135">
        <f>'Master Plan 2025'!Q329</f>
        <v>0</v>
      </c>
      <c r="R388" s="135">
        <f>'Master Plan 2025'!R329</f>
        <v>0</v>
      </c>
      <c r="S388" s="135">
        <f>'Master Plan 2025'!S329</f>
        <v>0</v>
      </c>
      <c r="T388" s="135">
        <f>'Master Plan 2025'!T329</f>
        <v>0</v>
      </c>
      <c r="U388" s="135">
        <f>'Master Plan 2025'!U329</f>
        <v>0</v>
      </c>
      <c r="V388" s="135">
        <f>'Master Plan 2025'!V329</f>
        <v>0</v>
      </c>
      <c r="W388" s="135">
        <f>'Master Plan 2025'!W329</f>
        <v>0</v>
      </c>
      <c r="X388" s="135">
        <f>'Master Plan 2025'!X329</f>
        <v>0</v>
      </c>
      <c r="Y388" s="135">
        <f>'Master Plan 2025'!Y329</f>
        <v>0</v>
      </c>
      <c r="Z388" s="135">
        <f>'Master Plan 2025'!Z329</f>
        <v>0</v>
      </c>
      <c r="AA388" s="135">
        <f>'Master Plan 2025'!AA329</f>
        <v>0</v>
      </c>
      <c r="AB388" s="135">
        <f>'Master Plan 2025'!AB329</f>
        <v>0</v>
      </c>
      <c r="AC388" s="135">
        <f>'Master Plan 2025'!AC329</f>
        <v>0</v>
      </c>
      <c r="AD388" s="135">
        <f>'Master Plan 2025'!AD329</f>
        <v>0</v>
      </c>
      <c r="AE388" s="135">
        <f>'Master Plan 2025'!AE329</f>
        <v>0</v>
      </c>
      <c r="AF388" s="135">
        <f>'Master Plan 2025'!AF329</f>
        <v>0</v>
      </c>
      <c r="AG388" s="135">
        <f>'Master Plan 2025'!AG329</f>
        <v>0</v>
      </c>
      <c r="AH388" s="135">
        <f>'Master Plan 2025'!AH329</f>
        <v>0</v>
      </c>
      <c r="AI388" s="135">
        <f>'Master Plan 2025'!AI329</f>
        <v>0</v>
      </c>
      <c r="AJ388" s="135">
        <f>'Master Plan 2025'!AJ329</f>
        <v>0</v>
      </c>
      <c r="AK388" s="135">
        <f>'Master Plan 2025'!AK329</f>
        <v>0</v>
      </c>
      <c r="AL388" s="135">
        <f>'Master Plan 2025'!AL329</f>
        <v>0</v>
      </c>
      <c r="AM388" s="135">
        <f>'Master Plan 2025'!AM329</f>
        <v>0</v>
      </c>
      <c r="AN388" s="135">
        <f>'Master Plan 2025'!AN329</f>
        <v>0</v>
      </c>
      <c r="AO388" s="135">
        <f>'Master Plan 2025'!AO329</f>
        <v>0</v>
      </c>
      <c r="AP388" s="135">
        <f>'Master Plan 2025'!AP329</f>
        <v>0</v>
      </c>
      <c r="AQ388" s="135">
        <f>'Master Plan 2025'!AQ329</f>
        <v>0</v>
      </c>
      <c r="AR388" s="135">
        <f>'Master Plan 2025'!AR329</f>
        <v>0</v>
      </c>
      <c r="AS388" s="135">
        <f>'Master Plan 2025'!AS329</f>
        <v>0</v>
      </c>
      <c r="AT388" s="135">
        <f>'Master Plan 2025'!AT329</f>
        <v>0</v>
      </c>
      <c r="AU388" s="135">
        <f>'Master Plan 2025'!AU329</f>
        <v>0</v>
      </c>
      <c r="AV388" s="135">
        <f>'Master Plan 2025'!AV329</f>
        <v>0</v>
      </c>
      <c r="AW388" s="135">
        <f>'Master Plan 2025'!AW329</f>
        <v>0</v>
      </c>
      <c r="AX388" s="135">
        <f>'Master Plan 2025'!AX329</f>
        <v>0</v>
      </c>
      <c r="AY388" s="135">
        <f>'Master Plan 2025'!AY329</f>
        <v>0</v>
      </c>
    </row>
    <row r="389">
      <c r="B389" s="16" t="str">
        <f>'Master Plan 2025'!B326</f>
        <v/>
      </c>
      <c r="C389" s="18" t="str">
        <f>'Master Plan 2025'!C330</f>
        <v>Global</v>
      </c>
      <c r="D389" s="18" t="str">
        <f>'Master Plan 2025'!D330</f>
        <v>Audience Article2</v>
      </c>
      <c r="E389" s="18" t="str">
        <f>'Master Plan 2025'!E330</f>
        <v>Audience</v>
      </c>
      <c r="F389" s="18" t="str">
        <f>'Master Plan 2025'!F330</f>
        <v>InsightsCTA</v>
      </c>
      <c r="G389" s="18" t="str">
        <f>'Master Plan 2025'!G330</f>
        <v>Nativo_Global_Audience_NativeArticle2_Macro_TarrifsPhase1_InsightsCTA</v>
      </c>
      <c r="H389" s="18" t="str">
        <f>'Master Plan 2025'!H330</f>
        <v>Nativo_Global_Audience</v>
      </c>
      <c r="I389" s="135" t="str">
        <f>'Master Plan 2025'!I330</f>
        <v/>
      </c>
      <c r="J389" s="135" t="str">
        <f>'Master Plan 2025'!J330</f>
        <v/>
      </c>
      <c r="K389" s="135" t="str">
        <f>'Master Plan 2025'!K330</f>
        <v/>
      </c>
      <c r="L389" s="135" t="str">
        <f>'Master Plan 2025'!L330</f>
        <v/>
      </c>
      <c r="M389" s="135">
        <f>'Master Plan 2025'!M330</f>
        <v>0.002</v>
      </c>
      <c r="N389" s="135">
        <f>'Master Plan 2025'!N330</f>
        <v>0.75</v>
      </c>
      <c r="O389" s="135" t="str">
        <f>'Master Plan 2025'!O330</f>
        <v/>
      </c>
      <c r="P389" s="135">
        <f>'Master Plan 2025'!P330</f>
        <v>0</v>
      </c>
      <c r="Q389" s="135">
        <f>'Master Plan 2025'!Q330</f>
        <v>0</v>
      </c>
      <c r="R389" s="135">
        <f>'Master Plan 2025'!R330</f>
        <v>0</v>
      </c>
      <c r="S389" s="135">
        <f>'Master Plan 2025'!S330</f>
        <v>0</v>
      </c>
      <c r="T389" s="135">
        <f>'Master Plan 2025'!T330</f>
        <v>0</v>
      </c>
      <c r="U389" s="135">
        <f>'Master Plan 2025'!U330</f>
        <v>0</v>
      </c>
      <c r="V389" s="135">
        <f>'Master Plan 2025'!V330</f>
        <v>0</v>
      </c>
      <c r="W389" s="135">
        <f>'Master Plan 2025'!W330</f>
        <v>0</v>
      </c>
      <c r="X389" s="135">
        <f>'Master Plan 2025'!X330</f>
        <v>0</v>
      </c>
      <c r="Y389" s="135">
        <f>'Master Plan 2025'!Y330</f>
        <v>0</v>
      </c>
      <c r="Z389" s="135">
        <f>'Master Plan 2025'!Z330</f>
        <v>0</v>
      </c>
      <c r="AA389" s="135">
        <f>'Master Plan 2025'!AA330</f>
        <v>0</v>
      </c>
      <c r="AB389" s="135">
        <f>'Master Plan 2025'!AB330</f>
        <v>0</v>
      </c>
      <c r="AC389" s="135">
        <f>'Master Plan 2025'!AC330</f>
        <v>0</v>
      </c>
      <c r="AD389" s="135">
        <f>'Master Plan 2025'!AD330</f>
        <v>0</v>
      </c>
      <c r="AE389" s="135">
        <f>'Master Plan 2025'!AE330</f>
        <v>0</v>
      </c>
      <c r="AF389" s="135">
        <f>'Master Plan 2025'!AF330</f>
        <v>0</v>
      </c>
      <c r="AG389" s="135">
        <f>'Master Plan 2025'!AG330</f>
        <v>0</v>
      </c>
      <c r="AH389" s="135">
        <f>'Master Plan 2025'!AH330</f>
        <v>0</v>
      </c>
      <c r="AI389" s="135">
        <f>'Master Plan 2025'!AI330</f>
        <v>0</v>
      </c>
      <c r="AJ389" s="135">
        <f>'Master Plan 2025'!AJ330</f>
        <v>0</v>
      </c>
      <c r="AK389" s="135">
        <f>'Master Plan 2025'!AK330</f>
        <v>0</v>
      </c>
      <c r="AL389" s="135">
        <f>'Master Plan 2025'!AL330</f>
        <v>0</v>
      </c>
      <c r="AM389" s="135">
        <f>'Master Plan 2025'!AM330</f>
        <v>0</v>
      </c>
      <c r="AN389" s="135">
        <f>'Master Plan 2025'!AN330</f>
        <v>0</v>
      </c>
      <c r="AO389" s="135">
        <f>'Master Plan 2025'!AO330</f>
        <v>0</v>
      </c>
      <c r="AP389" s="135">
        <f>'Master Plan 2025'!AP330</f>
        <v>0</v>
      </c>
      <c r="AQ389" s="135">
        <f>'Master Plan 2025'!AQ330</f>
        <v>0</v>
      </c>
      <c r="AR389" s="135">
        <f>'Master Plan 2025'!AR330</f>
        <v>0</v>
      </c>
      <c r="AS389" s="135">
        <f>'Master Plan 2025'!AS330</f>
        <v>0</v>
      </c>
      <c r="AT389" s="135">
        <f>'Master Plan 2025'!AT330</f>
        <v>0</v>
      </c>
      <c r="AU389" s="135">
        <f>'Master Plan 2025'!AU330</f>
        <v>0</v>
      </c>
      <c r="AV389" s="135">
        <f>'Master Plan 2025'!AV330</f>
        <v>0</v>
      </c>
      <c r="AW389" s="135">
        <f>'Master Plan 2025'!AW330</f>
        <v>0</v>
      </c>
      <c r="AX389" s="135">
        <f>'Master Plan 2025'!AX330</f>
        <v>0</v>
      </c>
      <c r="AY389" s="135">
        <f>'Master Plan 2025'!AY330</f>
        <v>0</v>
      </c>
    </row>
    <row r="390">
      <c r="B390" s="16" t="str">
        <f>'Master Plan 2025'!B327</f>
        <v/>
      </c>
      <c r="C390" s="18" t="str">
        <f>'Master Plan 2025'!C331</f>
        <v/>
      </c>
      <c r="D390" s="18" t="str">
        <f>'Master Plan 2025'!D331</f>
        <v>Audience Article2</v>
      </c>
      <c r="E390" s="18" t="str">
        <f>'Master Plan 2025'!E331</f>
        <v>Audience</v>
      </c>
      <c r="F390" s="18" t="str">
        <f>'Master Plan 2025'!F331</f>
        <v>ContentLandingPage</v>
      </c>
      <c r="G390" s="18" t="str">
        <f>'Master Plan 2025'!G331</f>
        <v>Nativo_Global_Audience_NativeArticle2_Macro_TarrifsPhase1_ContentLandingPage</v>
      </c>
      <c r="H390" s="18" t="str">
        <f>'Master Plan 2025'!H331</f>
        <v>Nativo_Global_Audience</v>
      </c>
      <c r="I390" s="135">
        <f>'Master Plan 2025'!I331</f>
        <v>0</v>
      </c>
      <c r="J390" s="135">
        <f>'Master Plan 2025'!J331</f>
        <v>0</v>
      </c>
      <c r="K390" s="135">
        <f>'Master Plan 2025'!K331</f>
        <v>0</v>
      </c>
      <c r="L390" s="135">
        <f>'Master Plan 2025'!L331</f>
        <v>0</v>
      </c>
      <c r="M390" s="135">
        <f>'Master Plan 2025'!M331</f>
        <v>0</v>
      </c>
      <c r="N390" s="135">
        <f>'Master Plan 2025'!N331</f>
        <v>0.75</v>
      </c>
      <c r="O390" s="135">
        <f>'Master Plan 2025'!O331</f>
        <v>0</v>
      </c>
      <c r="P390" s="135">
        <f>'Master Plan 2025'!P331</f>
        <v>0</v>
      </c>
      <c r="Q390" s="135">
        <f>'Master Plan 2025'!Q331</f>
        <v>0</v>
      </c>
      <c r="R390" s="135">
        <f>'Master Plan 2025'!R331</f>
        <v>0</v>
      </c>
      <c r="S390" s="135">
        <f>'Master Plan 2025'!S331</f>
        <v>0</v>
      </c>
      <c r="T390" s="135">
        <f>'Master Plan 2025'!T331</f>
        <v>0</v>
      </c>
      <c r="U390" s="135">
        <f>'Master Plan 2025'!U331</f>
        <v>0</v>
      </c>
      <c r="V390" s="135">
        <f>'Master Plan 2025'!V331</f>
        <v>0</v>
      </c>
      <c r="W390" s="135">
        <f>'Master Plan 2025'!W331</f>
        <v>0</v>
      </c>
      <c r="X390" s="135">
        <f>'Master Plan 2025'!X331</f>
        <v>0</v>
      </c>
      <c r="Y390" s="135">
        <f>'Master Plan 2025'!Y331</f>
        <v>0</v>
      </c>
      <c r="Z390" s="135">
        <f>'Master Plan 2025'!Z331</f>
        <v>0</v>
      </c>
      <c r="AA390" s="135">
        <f>'Master Plan 2025'!AA331</f>
        <v>0</v>
      </c>
      <c r="AB390" s="135">
        <f>'Master Plan 2025'!AB331</f>
        <v>0</v>
      </c>
      <c r="AC390" s="135">
        <f>'Master Plan 2025'!AC331</f>
        <v>0</v>
      </c>
      <c r="AD390" s="135">
        <f>'Master Plan 2025'!AD331</f>
        <v>0</v>
      </c>
      <c r="AE390" s="135">
        <f>'Master Plan 2025'!AE331</f>
        <v>0</v>
      </c>
      <c r="AF390" s="135">
        <f>'Master Plan 2025'!AF331</f>
        <v>0</v>
      </c>
      <c r="AG390" s="135">
        <f>'Master Plan 2025'!AG331</f>
        <v>0</v>
      </c>
      <c r="AH390" s="135">
        <f>'Master Plan 2025'!AH331</f>
        <v>0</v>
      </c>
      <c r="AI390" s="135">
        <f>'Master Plan 2025'!AI331</f>
        <v>0</v>
      </c>
      <c r="AJ390" s="135">
        <f>'Master Plan 2025'!AJ331</f>
        <v>0</v>
      </c>
      <c r="AK390" s="135">
        <f>'Master Plan 2025'!AK331</f>
        <v>0</v>
      </c>
      <c r="AL390" s="135">
        <f>'Master Plan 2025'!AL331</f>
        <v>0</v>
      </c>
      <c r="AM390" s="135">
        <f>'Master Plan 2025'!AM331</f>
        <v>0</v>
      </c>
      <c r="AN390" s="135">
        <f>'Master Plan 2025'!AN331</f>
        <v>0</v>
      </c>
      <c r="AO390" s="135">
        <f>'Master Plan 2025'!AO331</f>
        <v>0</v>
      </c>
      <c r="AP390" s="135">
        <f>'Master Plan 2025'!AP331</f>
        <v>0</v>
      </c>
      <c r="AQ390" s="135">
        <f>'Master Plan 2025'!AQ331</f>
        <v>0</v>
      </c>
      <c r="AR390" s="135">
        <f>'Master Plan 2025'!AR331</f>
        <v>0</v>
      </c>
      <c r="AS390" s="135">
        <f>'Master Plan 2025'!AS331</f>
        <v>0</v>
      </c>
      <c r="AT390" s="135">
        <f>'Master Plan 2025'!AT331</f>
        <v>0</v>
      </c>
      <c r="AU390" s="135">
        <f>'Master Plan 2025'!AU331</f>
        <v>0</v>
      </c>
      <c r="AV390" s="135">
        <f>'Master Plan 2025'!AV331</f>
        <v>0</v>
      </c>
      <c r="AW390" s="135">
        <f>'Master Plan 2025'!AW331</f>
        <v>0</v>
      </c>
      <c r="AX390" s="135">
        <f>'Master Plan 2025'!AX331</f>
        <v>0</v>
      </c>
      <c r="AY390" s="135">
        <f>'Master Plan 2025'!AY331</f>
        <v>0</v>
      </c>
    </row>
    <row r="391">
      <c r="B391" s="16" t="str">
        <f>'Master Plan 2025'!B328</f>
        <v/>
      </c>
      <c r="C391" s="18" t="str">
        <f>'Master Plan 2025'!C332</f>
        <v/>
      </c>
      <c r="D391" s="18" t="str">
        <f>'Master Plan 2025'!D332</f>
        <v>Audience Article2</v>
      </c>
      <c r="E391" s="18" t="str">
        <f>'Master Plan 2025'!E332</f>
        <v>Audience</v>
      </c>
      <c r="F391" s="18" t="str">
        <f>'Master Plan 2025'!F332</f>
        <v>InFeedUnit</v>
      </c>
      <c r="G391" s="18" t="str">
        <f>'Master Plan 2025'!G332</f>
        <v>Nativo_Global_Audience_NativeArticle2_Macro_TarrifsPhase1_InFeedUnit</v>
      </c>
      <c r="H391" s="18" t="str">
        <f>'Master Plan 2025'!H332</f>
        <v>Nativo_Global_Audience</v>
      </c>
      <c r="I391" s="135">
        <f>'Master Plan 2025'!I332</f>
        <v>0</v>
      </c>
      <c r="J391" s="135">
        <f>'Master Plan 2025'!J332</f>
        <v>0</v>
      </c>
      <c r="K391" s="135">
        <f>'Master Plan 2025'!K332</f>
        <v>0</v>
      </c>
      <c r="L391" s="135">
        <f>'Master Plan 2025'!L332</f>
        <v>0</v>
      </c>
      <c r="M391" s="135">
        <f>'Master Plan 2025'!M332</f>
        <v>0</v>
      </c>
      <c r="N391" s="135">
        <f>'Master Plan 2025'!N332</f>
        <v>0.75</v>
      </c>
      <c r="O391" s="135">
        <f>'Master Plan 2025'!O332</f>
        <v>0</v>
      </c>
      <c r="P391" s="135">
        <f>'Master Plan 2025'!P332</f>
        <v>0</v>
      </c>
      <c r="Q391" s="135">
        <f>'Master Plan 2025'!Q332</f>
        <v>0</v>
      </c>
      <c r="R391" s="135">
        <f>'Master Plan 2025'!R332</f>
        <v>0</v>
      </c>
      <c r="S391" s="135">
        <f>'Master Plan 2025'!S332</f>
        <v>0</v>
      </c>
      <c r="T391" s="135">
        <f>'Master Plan 2025'!T332</f>
        <v>0</v>
      </c>
      <c r="U391" s="135">
        <f>'Master Plan 2025'!U332</f>
        <v>0</v>
      </c>
      <c r="V391" s="135">
        <f>'Master Plan 2025'!V332</f>
        <v>0</v>
      </c>
      <c r="W391" s="135">
        <f>'Master Plan 2025'!W332</f>
        <v>0</v>
      </c>
      <c r="X391" s="135">
        <f>'Master Plan 2025'!X332</f>
        <v>0</v>
      </c>
      <c r="Y391" s="135">
        <f>'Master Plan 2025'!Y332</f>
        <v>0</v>
      </c>
      <c r="Z391" s="135">
        <f>'Master Plan 2025'!Z332</f>
        <v>0</v>
      </c>
      <c r="AA391" s="135">
        <f>'Master Plan 2025'!AA332</f>
        <v>0</v>
      </c>
      <c r="AB391" s="135">
        <f>'Master Plan 2025'!AB332</f>
        <v>0</v>
      </c>
      <c r="AC391" s="135">
        <f>'Master Plan 2025'!AC332</f>
        <v>0</v>
      </c>
      <c r="AD391" s="135">
        <f>'Master Plan 2025'!AD332</f>
        <v>0</v>
      </c>
      <c r="AE391" s="135">
        <f>'Master Plan 2025'!AE332</f>
        <v>0</v>
      </c>
      <c r="AF391" s="135">
        <f>'Master Plan 2025'!AF332</f>
        <v>0</v>
      </c>
      <c r="AG391" s="135">
        <f>'Master Plan 2025'!AG332</f>
        <v>0</v>
      </c>
      <c r="AH391" s="135">
        <f>'Master Plan 2025'!AH332</f>
        <v>0</v>
      </c>
      <c r="AI391" s="135">
        <f>'Master Plan 2025'!AI332</f>
        <v>0</v>
      </c>
      <c r="AJ391" s="135">
        <f>'Master Plan 2025'!AJ332</f>
        <v>0</v>
      </c>
      <c r="AK391" s="135">
        <f>'Master Plan 2025'!AK332</f>
        <v>0</v>
      </c>
      <c r="AL391" s="135">
        <f>'Master Plan 2025'!AL332</f>
        <v>0</v>
      </c>
      <c r="AM391" s="135">
        <f>'Master Plan 2025'!AM332</f>
        <v>0</v>
      </c>
      <c r="AN391" s="135">
        <f>'Master Plan 2025'!AN332</f>
        <v>0</v>
      </c>
      <c r="AO391" s="135">
        <f>'Master Plan 2025'!AO332</f>
        <v>0</v>
      </c>
      <c r="AP391" s="135">
        <f>'Master Plan 2025'!AP332</f>
        <v>0</v>
      </c>
      <c r="AQ391" s="135">
        <f>'Master Plan 2025'!AQ332</f>
        <v>0</v>
      </c>
      <c r="AR391" s="135">
        <f>'Master Plan 2025'!AR332</f>
        <v>0</v>
      </c>
      <c r="AS391" s="135">
        <f>'Master Plan 2025'!AS332</f>
        <v>0</v>
      </c>
      <c r="AT391" s="135">
        <f>'Master Plan 2025'!AT332</f>
        <v>0</v>
      </c>
      <c r="AU391" s="135">
        <f>'Master Plan 2025'!AU332</f>
        <v>0</v>
      </c>
      <c r="AV391" s="135">
        <f>'Master Plan 2025'!AV332</f>
        <v>0</v>
      </c>
      <c r="AW391" s="135">
        <f>'Master Plan 2025'!AW332</f>
        <v>0</v>
      </c>
      <c r="AX391" s="135">
        <f>'Master Plan 2025'!AX332</f>
        <v>0</v>
      </c>
      <c r="AY391" s="135">
        <f>'Master Plan 2025'!AY332</f>
        <v>0</v>
      </c>
    </row>
    <row r="392">
      <c r="B392" s="16" t="str">
        <f>'Master Plan 2025'!B329</f>
        <v/>
      </c>
      <c r="C392" s="18" t="str">
        <f>'Master Plan 2025'!C333</f>
        <v>Added0Value</v>
      </c>
      <c r="D392" s="18" t="str">
        <f>'Master Plan 2025'!D333</f>
        <v>Audience Article2</v>
      </c>
      <c r="E392" s="18" t="str">
        <f>'Master Plan 2025'!E333</f>
        <v>Audience</v>
      </c>
      <c r="F392" s="18" t="str">
        <f>'Master Plan 2025'!F333</f>
        <v>728x90</v>
      </c>
      <c r="G392" s="18" t="str">
        <f>'Master Plan 2025'!G333</f>
        <v>Nativo_Global_Audience_AVDisplay2_728x90</v>
      </c>
      <c r="H392" s="18" t="str">
        <f>'Master Plan 2025'!H333</f>
        <v>Nativo_Global_Audience</v>
      </c>
      <c r="I392" s="135">
        <f>'Master Plan 2025'!I333</f>
        <v>0</v>
      </c>
      <c r="J392" s="135">
        <f>'Master Plan 2025'!J333</f>
        <v>0</v>
      </c>
      <c r="K392" s="135">
        <f>'Master Plan 2025'!K333</f>
        <v>0</v>
      </c>
      <c r="L392" s="135">
        <f>'Master Plan 2025'!L333</f>
        <v>0</v>
      </c>
      <c r="M392" s="135">
        <f>'Master Plan 2025'!M333</f>
        <v>0</v>
      </c>
      <c r="N392" s="135">
        <f>'Master Plan 2025'!N333</f>
        <v>0.75</v>
      </c>
      <c r="O392" s="135">
        <f>'Master Plan 2025'!O333</f>
        <v>0</v>
      </c>
      <c r="P392" s="135">
        <f>'Master Plan 2025'!P333</f>
        <v>0</v>
      </c>
      <c r="Q392" s="135">
        <f>'Master Plan 2025'!Q333</f>
        <v>0</v>
      </c>
      <c r="R392" s="135">
        <f>'Master Plan 2025'!R333</f>
        <v>0</v>
      </c>
      <c r="S392" s="135">
        <f>'Master Plan 2025'!S333</f>
        <v>0</v>
      </c>
      <c r="T392" s="135">
        <f>'Master Plan 2025'!T333</f>
        <v>0</v>
      </c>
      <c r="U392" s="135">
        <f>'Master Plan 2025'!U333</f>
        <v>0</v>
      </c>
      <c r="V392" s="135">
        <f>'Master Plan 2025'!V333</f>
        <v>0</v>
      </c>
      <c r="W392" s="135">
        <f>'Master Plan 2025'!W333</f>
        <v>0</v>
      </c>
      <c r="X392" s="135">
        <f>'Master Plan 2025'!X333</f>
        <v>0</v>
      </c>
      <c r="Y392" s="135">
        <f>'Master Plan 2025'!Y333</f>
        <v>0</v>
      </c>
      <c r="Z392" s="135">
        <f>'Master Plan 2025'!Z333</f>
        <v>0</v>
      </c>
      <c r="AA392" s="135">
        <f>'Master Plan 2025'!AA333</f>
        <v>0</v>
      </c>
      <c r="AB392" s="135">
        <f>'Master Plan 2025'!AB333</f>
        <v>0</v>
      </c>
      <c r="AC392" s="135">
        <f>'Master Plan 2025'!AC333</f>
        <v>0</v>
      </c>
      <c r="AD392" s="135">
        <f>'Master Plan 2025'!AD333</f>
        <v>0</v>
      </c>
      <c r="AE392" s="135">
        <f>'Master Plan 2025'!AE333</f>
        <v>0</v>
      </c>
      <c r="AF392" s="135">
        <f>'Master Plan 2025'!AF333</f>
        <v>0</v>
      </c>
      <c r="AG392" s="135">
        <f>'Master Plan 2025'!AG333</f>
        <v>0</v>
      </c>
      <c r="AH392" s="135">
        <f>'Master Plan 2025'!AH333</f>
        <v>0</v>
      </c>
      <c r="AI392" s="135">
        <f>'Master Plan 2025'!AI333</f>
        <v>0</v>
      </c>
      <c r="AJ392" s="135">
        <f>'Master Plan 2025'!AJ333</f>
        <v>0</v>
      </c>
      <c r="AK392" s="135">
        <f>'Master Plan 2025'!AK333</f>
        <v>0</v>
      </c>
      <c r="AL392" s="135">
        <f>'Master Plan 2025'!AL333</f>
        <v>0</v>
      </c>
      <c r="AM392" s="135">
        <f>'Master Plan 2025'!AM333</f>
        <v>0</v>
      </c>
      <c r="AN392" s="135">
        <f>'Master Plan 2025'!AN333</f>
        <v>0</v>
      </c>
      <c r="AO392" s="135">
        <f>'Master Plan 2025'!AO333</f>
        <v>0</v>
      </c>
      <c r="AP392" s="135">
        <f>'Master Plan 2025'!AP333</f>
        <v>0</v>
      </c>
      <c r="AQ392" s="135">
        <f>'Master Plan 2025'!AQ333</f>
        <v>0</v>
      </c>
      <c r="AR392" s="135">
        <f>'Master Plan 2025'!AR333</f>
        <v>0</v>
      </c>
      <c r="AS392" s="135">
        <f>'Master Plan 2025'!AS333</f>
        <v>0</v>
      </c>
      <c r="AT392" s="135">
        <f>'Master Plan 2025'!AT333</f>
        <v>0</v>
      </c>
      <c r="AU392" s="135">
        <f>'Master Plan 2025'!AU333</f>
        <v>0</v>
      </c>
      <c r="AV392" s="135">
        <f>'Master Plan 2025'!AV333</f>
        <v>0</v>
      </c>
      <c r="AW392" s="135">
        <f>'Master Plan 2025'!AW333</f>
        <v>0</v>
      </c>
      <c r="AX392" s="135">
        <f>'Master Plan 2025'!AX333</f>
        <v>0</v>
      </c>
      <c r="AY392" s="135">
        <f>'Master Plan 2025'!AY333</f>
        <v>0</v>
      </c>
    </row>
    <row r="393">
      <c r="B393" s="16" t="str">
        <f>'Master Plan 2025'!B330</f>
        <v/>
      </c>
      <c r="C393" s="18" t="str">
        <f>'Master Plan 2025'!C334</f>
        <v>Added0Value</v>
      </c>
      <c r="D393" s="18" t="str">
        <f>'Master Plan 2025'!D334</f>
        <v>Audience Article2</v>
      </c>
      <c r="E393" s="18" t="str">
        <f>'Master Plan 2025'!E334</f>
        <v>Audience</v>
      </c>
      <c r="F393" s="18" t="str">
        <f>'Master Plan 2025'!F334</f>
        <v>300x250</v>
      </c>
      <c r="G393" s="18" t="str">
        <f>'Master Plan 2025'!G334</f>
        <v>Nativo_Global_Audience_AVDisplay2_300x250</v>
      </c>
      <c r="H393" s="18" t="str">
        <f>'Master Plan 2025'!H334</f>
        <v>Nativo_Global_Audience</v>
      </c>
      <c r="I393" s="135">
        <f>'Master Plan 2025'!I334</f>
        <v>0</v>
      </c>
      <c r="J393" s="135">
        <f>'Master Plan 2025'!J334</f>
        <v>0</v>
      </c>
      <c r="K393" s="135">
        <f>'Master Plan 2025'!K334</f>
        <v>0</v>
      </c>
      <c r="L393" s="135">
        <f>'Master Plan 2025'!L334</f>
        <v>0</v>
      </c>
      <c r="M393" s="135">
        <f>'Master Plan 2025'!M334</f>
        <v>0</v>
      </c>
      <c r="N393" s="135">
        <f>'Master Plan 2025'!N334</f>
        <v>0.75</v>
      </c>
      <c r="O393" s="135">
        <f>'Master Plan 2025'!O334</f>
        <v>0</v>
      </c>
      <c r="P393" s="135">
        <f>'Master Plan 2025'!P334</f>
        <v>0</v>
      </c>
      <c r="Q393" s="135">
        <f>'Master Plan 2025'!Q334</f>
        <v>0</v>
      </c>
      <c r="R393" s="135">
        <f>'Master Plan 2025'!R334</f>
        <v>0</v>
      </c>
      <c r="S393" s="135">
        <f>'Master Plan 2025'!S334</f>
        <v>0</v>
      </c>
      <c r="T393" s="135">
        <f>'Master Plan 2025'!T334</f>
        <v>0</v>
      </c>
      <c r="U393" s="135">
        <f>'Master Plan 2025'!U334</f>
        <v>0</v>
      </c>
      <c r="V393" s="135">
        <f>'Master Plan 2025'!V334</f>
        <v>0</v>
      </c>
      <c r="W393" s="135">
        <f>'Master Plan 2025'!W334</f>
        <v>0</v>
      </c>
      <c r="X393" s="135">
        <f>'Master Plan 2025'!X334</f>
        <v>0</v>
      </c>
      <c r="Y393" s="135">
        <f>'Master Plan 2025'!Y334</f>
        <v>0</v>
      </c>
      <c r="Z393" s="135">
        <f>'Master Plan 2025'!Z334</f>
        <v>0</v>
      </c>
      <c r="AA393" s="135">
        <f>'Master Plan 2025'!AA334</f>
        <v>0</v>
      </c>
      <c r="AB393" s="135">
        <f>'Master Plan 2025'!AB334</f>
        <v>0</v>
      </c>
      <c r="AC393" s="135">
        <f>'Master Plan 2025'!AC334</f>
        <v>0</v>
      </c>
      <c r="AD393" s="135">
        <f>'Master Plan 2025'!AD334</f>
        <v>0</v>
      </c>
      <c r="AE393" s="135">
        <f>'Master Plan 2025'!AE334</f>
        <v>0</v>
      </c>
      <c r="AF393" s="135">
        <f>'Master Plan 2025'!AF334</f>
        <v>0</v>
      </c>
      <c r="AG393" s="135">
        <f>'Master Plan 2025'!AG334</f>
        <v>0</v>
      </c>
      <c r="AH393" s="135">
        <f>'Master Plan 2025'!AH334</f>
        <v>0</v>
      </c>
      <c r="AI393" s="135">
        <f>'Master Plan 2025'!AI334</f>
        <v>0</v>
      </c>
      <c r="AJ393" s="135">
        <f>'Master Plan 2025'!AJ334</f>
        <v>0</v>
      </c>
      <c r="AK393" s="135">
        <f>'Master Plan 2025'!AK334</f>
        <v>0</v>
      </c>
      <c r="AL393" s="135">
        <f>'Master Plan 2025'!AL334</f>
        <v>0</v>
      </c>
      <c r="AM393" s="135">
        <f>'Master Plan 2025'!AM334</f>
        <v>0</v>
      </c>
      <c r="AN393" s="135">
        <f>'Master Plan 2025'!AN334</f>
        <v>0</v>
      </c>
      <c r="AO393" s="135">
        <f>'Master Plan 2025'!AO334</f>
        <v>0</v>
      </c>
      <c r="AP393" s="135">
        <f>'Master Plan 2025'!AP334</f>
        <v>0</v>
      </c>
      <c r="AQ393" s="135">
        <f>'Master Plan 2025'!AQ334</f>
        <v>0</v>
      </c>
      <c r="AR393" s="135">
        <f>'Master Plan 2025'!AR334</f>
        <v>0</v>
      </c>
      <c r="AS393" s="135">
        <f>'Master Plan 2025'!AS334</f>
        <v>0</v>
      </c>
      <c r="AT393" s="135">
        <f>'Master Plan 2025'!AT334</f>
        <v>0</v>
      </c>
      <c r="AU393" s="135">
        <f>'Master Plan 2025'!AU334</f>
        <v>0</v>
      </c>
      <c r="AV393" s="135">
        <f>'Master Plan 2025'!AV334</f>
        <v>0</v>
      </c>
      <c r="AW393" s="135">
        <f>'Master Plan 2025'!AW334</f>
        <v>0</v>
      </c>
      <c r="AX393" s="135">
        <f>'Master Plan 2025'!AX334</f>
        <v>0</v>
      </c>
      <c r="AY393" s="135">
        <f>'Master Plan 2025'!AY334</f>
        <v>0</v>
      </c>
    </row>
    <row r="394">
      <c r="B394" s="16" t="str">
        <f>'Master Plan 2025'!B331</f>
        <v/>
      </c>
      <c r="C394" s="18" t="str">
        <f>'Master Plan 2025'!C335</f>
        <v>Added0Value</v>
      </c>
      <c r="D394" s="18" t="str">
        <f>'Master Plan 2025'!D335</f>
        <v>Audience Article2</v>
      </c>
      <c r="E394" s="18" t="str">
        <f>'Master Plan 2025'!E335</f>
        <v>Audience</v>
      </c>
      <c r="F394" s="18" t="str">
        <f>'Master Plan 2025'!F335</f>
        <v>300x600</v>
      </c>
      <c r="G394" s="18" t="str">
        <f>'Master Plan 2025'!G335</f>
        <v>Nativo_Global_Audience_AVDisplay2_300x600</v>
      </c>
      <c r="H394" s="18" t="str">
        <f>'Master Plan 2025'!H335</f>
        <v>Nativo_Global_Audience</v>
      </c>
      <c r="I394" s="135">
        <f>'Master Plan 2025'!I335</f>
        <v>0</v>
      </c>
      <c r="J394" s="135">
        <f>'Master Plan 2025'!J335</f>
        <v>0</v>
      </c>
      <c r="K394" s="135">
        <f>'Master Plan 2025'!K335</f>
        <v>0</v>
      </c>
      <c r="L394" s="135">
        <f>'Master Plan 2025'!L335</f>
        <v>0</v>
      </c>
      <c r="M394" s="135">
        <f>'Master Plan 2025'!M335</f>
        <v>0</v>
      </c>
      <c r="N394" s="135">
        <f>'Master Plan 2025'!N335</f>
        <v>0.75</v>
      </c>
      <c r="O394" s="135">
        <f>'Master Plan 2025'!O335</f>
        <v>0</v>
      </c>
      <c r="P394" s="135">
        <f>'Master Plan 2025'!P335</f>
        <v>0</v>
      </c>
      <c r="Q394" s="135">
        <f>'Master Plan 2025'!Q335</f>
        <v>0</v>
      </c>
      <c r="R394" s="135">
        <f>'Master Plan 2025'!R335</f>
        <v>0</v>
      </c>
      <c r="S394" s="135">
        <f>'Master Plan 2025'!S335</f>
        <v>0</v>
      </c>
      <c r="T394" s="135">
        <f>'Master Plan 2025'!T335</f>
        <v>0</v>
      </c>
      <c r="U394" s="135">
        <f>'Master Plan 2025'!U335</f>
        <v>0</v>
      </c>
      <c r="V394" s="135">
        <f>'Master Plan 2025'!V335</f>
        <v>0</v>
      </c>
      <c r="W394" s="135">
        <f>'Master Plan 2025'!W335</f>
        <v>0</v>
      </c>
      <c r="X394" s="135">
        <f>'Master Plan 2025'!X335</f>
        <v>0</v>
      </c>
      <c r="Y394" s="135">
        <f>'Master Plan 2025'!Y335</f>
        <v>0</v>
      </c>
      <c r="Z394" s="135">
        <f>'Master Plan 2025'!Z335</f>
        <v>0</v>
      </c>
      <c r="AA394" s="135">
        <f>'Master Plan 2025'!AA335</f>
        <v>0</v>
      </c>
      <c r="AB394" s="135">
        <f>'Master Plan 2025'!AB335</f>
        <v>0</v>
      </c>
      <c r="AC394" s="135">
        <f>'Master Plan 2025'!AC335</f>
        <v>0</v>
      </c>
      <c r="AD394" s="135">
        <f>'Master Plan 2025'!AD335</f>
        <v>0</v>
      </c>
      <c r="AE394" s="135">
        <f>'Master Plan 2025'!AE335</f>
        <v>0</v>
      </c>
      <c r="AF394" s="135">
        <f>'Master Plan 2025'!AF335</f>
        <v>0</v>
      </c>
      <c r="AG394" s="135">
        <f>'Master Plan 2025'!AG335</f>
        <v>0</v>
      </c>
      <c r="AH394" s="135">
        <f>'Master Plan 2025'!AH335</f>
        <v>0</v>
      </c>
      <c r="AI394" s="135">
        <f>'Master Plan 2025'!AI335</f>
        <v>0</v>
      </c>
      <c r="AJ394" s="135">
        <f>'Master Plan 2025'!AJ335</f>
        <v>0</v>
      </c>
      <c r="AK394" s="135">
        <f>'Master Plan 2025'!AK335</f>
        <v>0</v>
      </c>
      <c r="AL394" s="135">
        <f>'Master Plan 2025'!AL335</f>
        <v>0</v>
      </c>
      <c r="AM394" s="135">
        <f>'Master Plan 2025'!AM335</f>
        <v>0</v>
      </c>
      <c r="AN394" s="135">
        <f>'Master Plan 2025'!AN335</f>
        <v>0</v>
      </c>
      <c r="AO394" s="135">
        <f>'Master Plan 2025'!AO335</f>
        <v>0</v>
      </c>
      <c r="AP394" s="135">
        <f>'Master Plan 2025'!AP335</f>
        <v>0</v>
      </c>
      <c r="AQ394" s="135">
        <f>'Master Plan 2025'!AQ335</f>
        <v>0</v>
      </c>
      <c r="AR394" s="135">
        <f>'Master Plan 2025'!AR335</f>
        <v>0</v>
      </c>
      <c r="AS394" s="135">
        <f>'Master Plan 2025'!AS335</f>
        <v>0</v>
      </c>
      <c r="AT394" s="135">
        <f>'Master Plan 2025'!AT335</f>
        <v>0</v>
      </c>
      <c r="AU394" s="135">
        <f>'Master Plan 2025'!AU335</f>
        <v>0</v>
      </c>
      <c r="AV394" s="135">
        <f>'Master Plan 2025'!AV335</f>
        <v>0</v>
      </c>
      <c r="AW394" s="135">
        <f>'Master Plan 2025'!AW335</f>
        <v>0</v>
      </c>
      <c r="AX394" s="135">
        <f>'Master Plan 2025'!AX335</f>
        <v>0</v>
      </c>
      <c r="AY394" s="135">
        <f>'Master Plan 2025'!AY335</f>
        <v>0</v>
      </c>
    </row>
    <row r="395">
      <c r="B395" s="16"/>
      <c r="C395" s="18" t="str">
        <f>'Master Plan 2025'!C336</f>
        <v>Global</v>
      </c>
      <c r="D395" s="18" t="str">
        <f>'Master Plan 2025'!D336</f>
        <v>Audience Article3</v>
      </c>
      <c r="E395" s="18" t="str">
        <f>'Master Plan 2025'!E336</f>
        <v>Audience</v>
      </c>
      <c r="F395" s="18" t="str">
        <f>'Master Plan 2025'!F336</f>
        <v>InsightsCTA</v>
      </c>
      <c r="G395" s="18" t="str">
        <f>'Master Plan 2025'!G336</f>
        <v>Nativo_Global_Audience_NativeArticle3_Energy_AgendaPhase1_InsightsCTA</v>
      </c>
      <c r="H395" s="18" t="str">
        <f>'Master Plan 2025'!H336</f>
        <v>Nativo_Global_Audience</v>
      </c>
      <c r="I395" s="135" t="str">
        <f>'Master Plan 2025'!I336</f>
        <v/>
      </c>
      <c r="J395" s="135" t="str">
        <f>'Master Plan 2025'!J336</f>
        <v/>
      </c>
      <c r="K395" s="135" t="str">
        <f>'Master Plan 2025'!K336</f>
        <v/>
      </c>
      <c r="L395" s="135" t="str">
        <f>'Master Plan 2025'!L336</f>
        <v/>
      </c>
      <c r="M395" s="135">
        <f>'Master Plan 2025'!M336</f>
        <v>0.002</v>
      </c>
      <c r="N395" s="135">
        <f>'Master Plan 2025'!N336</f>
        <v>0.75</v>
      </c>
      <c r="O395" s="135" t="str">
        <f>'Master Plan 2025'!O336</f>
        <v/>
      </c>
      <c r="P395" s="135">
        <f>'Master Plan 2025'!P336</f>
        <v>0</v>
      </c>
      <c r="Q395" s="135">
        <f>'Master Plan 2025'!Q336</f>
        <v>0</v>
      </c>
      <c r="R395" s="135">
        <f>'Master Plan 2025'!R336</f>
        <v>0</v>
      </c>
      <c r="S395" s="135">
        <f>'Master Plan 2025'!S336</f>
        <v>0</v>
      </c>
      <c r="T395" s="135">
        <f>'Master Plan 2025'!T336</f>
        <v>0</v>
      </c>
      <c r="U395" s="135">
        <f>'Master Plan 2025'!U336</f>
        <v>0</v>
      </c>
      <c r="V395" s="135">
        <f>'Master Plan 2025'!V336</f>
        <v>0</v>
      </c>
      <c r="W395" s="135">
        <f>'Master Plan 2025'!W336</f>
        <v>0</v>
      </c>
      <c r="X395" s="135">
        <f>'Master Plan 2025'!X336</f>
        <v>0</v>
      </c>
      <c r="Y395" s="135">
        <f>'Master Plan 2025'!Y336</f>
        <v>0</v>
      </c>
      <c r="Z395" s="135">
        <f>'Master Plan 2025'!Z336</f>
        <v>0</v>
      </c>
      <c r="AA395" s="135">
        <f>'Master Plan 2025'!AA336</f>
        <v>0</v>
      </c>
      <c r="AB395" s="135">
        <f>'Master Plan 2025'!AB336</f>
        <v>0</v>
      </c>
      <c r="AC395" s="135">
        <f>'Master Plan 2025'!AC336</f>
        <v>0</v>
      </c>
      <c r="AD395" s="135">
        <f>'Master Plan 2025'!AD336</f>
        <v>0</v>
      </c>
      <c r="AE395" s="135">
        <f>'Master Plan 2025'!AE336</f>
        <v>0</v>
      </c>
      <c r="AF395" s="135">
        <f>'Master Plan 2025'!AF336</f>
        <v>0</v>
      </c>
      <c r="AG395" s="135">
        <f>'Master Plan 2025'!AG336</f>
        <v>0</v>
      </c>
      <c r="AH395" s="135">
        <f>'Master Plan 2025'!AH336</f>
        <v>0</v>
      </c>
      <c r="AI395" s="135">
        <f>'Master Plan 2025'!AI336</f>
        <v>0</v>
      </c>
      <c r="AJ395" s="135">
        <f>'Master Plan 2025'!AJ336</f>
        <v>0</v>
      </c>
      <c r="AK395" s="135">
        <f>'Master Plan 2025'!AK336</f>
        <v>0</v>
      </c>
      <c r="AL395" s="135">
        <f>'Master Plan 2025'!AL336</f>
        <v>0</v>
      </c>
      <c r="AM395" s="135">
        <f>'Master Plan 2025'!AM336</f>
        <v>0</v>
      </c>
      <c r="AN395" s="135">
        <f>'Master Plan 2025'!AN336</f>
        <v>0</v>
      </c>
      <c r="AO395" s="135">
        <f>'Master Plan 2025'!AO336</f>
        <v>0</v>
      </c>
      <c r="AP395" s="135">
        <f>'Master Plan 2025'!AP336</f>
        <v>0</v>
      </c>
      <c r="AQ395" s="135">
        <f>'Master Plan 2025'!AQ336</f>
        <v>0</v>
      </c>
      <c r="AR395" s="135">
        <f>'Master Plan 2025'!AR336</f>
        <v>0</v>
      </c>
      <c r="AS395" s="135">
        <f>'Master Plan 2025'!AS336</f>
        <v>0</v>
      </c>
      <c r="AT395" s="135">
        <f>'Master Plan 2025'!AT336</f>
        <v>0</v>
      </c>
      <c r="AU395" s="135">
        <f>'Master Plan 2025'!AU336</f>
        <v>0</v>
      </c>
      <c r="AV395" s="135">
        <f>'Master Plan 2025'!AV336</f>
        <v>0</v>
      </c>
      <c r="AW395" s="135">
        <f>'Master Plan 2025'!AW336</f>
        <v>0</v>
      </c>
      <c r="AX395" s="135">
        <f>'Master Plan 2025'!AX336</f>
        <v>0</v>
      </c>
      <c r="AY395" s="135">
        <f>'Master Plan 2025'!AY336</f>
        <v>0</v>
      </c>
    </row>
    <row r="396">
      <c r="B396" s="16"/>
      <c r="C396" s="18" t="str">
        <f>'Master Plan 2025'!C337</f>
        <v/>
      </c>
      <c r="D396" s="18" t="str">
        <f>'Master Plan 2025'!D337</f>
        <v>Audience Article3</v>
      </c>
      <c r="E396" s="18" t="str">
        <f>'Master Plan 2025'!E337</f>
        <v>Audience</v>
      </c>
      <c r="F396" s="18" t="str">
        <f>'Master Plan 2025'!F337</f>
        <v>ContentLandingPage</v>
      </c>
      <c r="G396" s="18" t="str">
        <f>'Master Plan 2025'!G337</f>
        <v>Nativo_Global_Audience_NativeArticle3_Energy_AgendaPhase1_ContentLandingPage</v>
      </c>
      <c r="H396" s="18" t="str">
        <f>'Master Plan 2025'!H337</f>
        <v>Nativo_Global_Audience</v>
      </c>
      <c r="I396" s="135">
        <f>'Master Plan 2025'!I337</f>
        <v>0</v>
      </c>
      <c r="J396" s="135">
        <f>'Master Plan 2025'!J337</f>
        <v>0</v>
      </c>
      <c r="K396" s="135">
        <f>'Master Plan 2025'!K337</f>
        <v>0</v>
      </c>
      <c r="L396" s="135">
        <f>'Master Plan 2025'!L337</f>
        <v>0</v>
      </c>
      <c r="M396" s="135">
        <f>'Master Plan 2025'!M337</f>
        <v>0</v>
      </c>
      <c r="N396" s="135">
        <f>'Master Plan 2025'!N337</f>
        <v>0.75</v>
      </c>
      <c r="O396" s="135">
        <f>'Master Plan 2025'!O337</f>
        <v>0</v>
      </c>
      <c r="P396" s="135">
        <f>'Master Plan 2025'!P337</f>
        <v>0</v>
      </c>
      <c r="Q396" s="135">
        <f>'Master Plan 2025'!Q337</f>
        <v>0</v>
      </c>
      <c r="R396" s="135">
        <f>'Master Plan 2025'!R337</f>
        <v>0</v>
      </c>
      <c r="S396" s="135">
        <f>'Master Plan 2025'!S337</f>
        <v>0</v>
      </c>
      <c r="T396" s="135">
        <f>'Master Plan 2025'!T337</f>
        <v>0</v>
      </c>
      <c r="U396" s="135">
        <f>'Master Plan 2025'!U337</f>
        <v>0</v>
      </c>
      <c r="V396" s="135">
        <f>'Master Plan 2025'!V337</f>
        <v>0</v>
      </c>
      <c r="W396" s="135">
        <f>'Master Plan 2025'!W337</f>
        <v>0</v>
      </c>
      <c r="X396" s="135">
        <f>'Master Plan 2025'!X337</f>
        <v>0</v>
      </c>
      <c r="Y396" s="135">
        <f>'Master Plan 2025'!Y337</f>
        <v>0</v>
      </c>
      <c r="Z396" s="135">
        <f>'Master Plan 2025'!Z337</f>
        <v>0</v>
      </c>
      <c r="AA396" s="135">
        <f>'Master Plan 2025'!AA337</f>
        <v>0</v>
      </c>
      <c r="AB396" s="135">
        <f>'Master Plan 2025'!AB337</f>
        <v>0</v>
      </c>
      <c r="AC396" s="135">
        <f>'Master Plan 2025'!AC337</f>
        <v>0</v>
      </c>
      <c r="AD396" s="135">
        <f>'Master Plan 2025'!AD337</f>
        <v>0</v>
      </c>
      <c r="AE396" s="135">
        <f>'Master Plan 2025'!AE337</f>
        <v>0</v>
      </c>
      <c r="AF396" s="135">
        <f>'Master Plan 2025'!AF337</f>
        <v>0</v>
      </c>
      <c r="AG396" s="135">
        <f>'Master Plan 2025'!AG337</f>
        <v>0</v>
      </c>
      <c r="AH396" s="135">
        <f>'Master Plan 2025'!AH337</f>
        <v>0</v>
      </c>
      <c r="AI396" s="135">
        <f>'Master Plan 2025'!AI337</f>
        <v>0</v>
      </c>
      <c r="AJ396" s="135">
        <f>'Master Plan 2025'!AJ337</f>
        <v>0</v>
      </c>
      <c r="AK396" s="135">
        <f>'Master Plan 2025'!AK337</f>
        <v>0</v>
      </c>
      <c r="AL396" s="135">
        <f>'Master Plan 2025'!AL337</f>
        <v>0</v>
      </c>
      <c r="AM396" s="135">
        <f>'Master Plan 2025'!AM337</f>
        <v>0</v>
      </c>
      <c r="AN396" s="135">
        <f>'Master Plan 2025'!AN337</f>
        <v>0</v>
      </c>
      <c r="AO396" s="135">
        <f>'Master Plan 2025'!AO337</f>
        <v>0</v>
      </c>
      <c r="AP396" s="135">
        <f>'Master Plan 2025'!AP337</f>
        <v>0</v>
      </c>
      <c r="AQ396" s="135">
        <f>'Master Plan 2025'!AQ337</f>
        <v>0</v>
      </c>
      <c r="AR396" s="135">
        <f>'Master Plan 2025'!AR337</f>
        <v>0</v>
      </c>
      <c r="AS396" s="135">
        <f>'Master Plan 2025'!AS337</f>
        <v>0</v>
      </c>
      <c r="AT396" s="135">
        <f>'Master Plan 2025'!AT337</f>
        <v>0</v>
      </c>
      <c r="AU396" s="135">
        <f>'Master Plan 2025'!AU337</f>
        <v>0</v>
      </c>
      <c r="AV396" s="135">
        <f>'Master Plan 2025'!AV337</f>
        <v>0</v>
      </c>
      <c r="AW396" s="135">
        <f>'Master Plan 2025'!AW337</f>
        <v>0</v>
      </c>
      <c r="AX396" s="135">
        <f>'Master Plan 2025'!AX337</f>
        <v>0</v>
      </c>
      <c r="AY396" s="135">
        <f>'Master Plan 2025'!AY337</f>
        <v>0</v>
      </c>
    </row>
    <row r="397">
      <c r="B397" s="16"/>
      <c r="C397" s="18" t="str">
        <f>'Master Plan 2025'!C338</f>
        <v/>
      </c>
      <c r="D397" s="18" t="str">
        <f>'Master Plan 2025'!D338</f>
        <v>Audience Article3</v>
      </c>
      <c r="E397" s="18" t="str">
        <f>'Master Plan 2025'!E338</f>
        <v>Audience</v>
      </c>
      <c r="F397" s="18" t="str">
        <f>'Master Plan 2025'!F338</f>
        <v>InFeedUnit</v>
      </c>
      <c r="G397" s="18" t="str">
        <f>'Master Plan 2025'!G338</f>
        <v>Nativo_Global_Audience_NativeArticle3_Energy_AgendaPhase1_InFeedUnit</v>
      </c>
      <c r="H397" s="18" t="str">
        <f>'Master Plan 2025'!H338</f>
        <v>Nativo_Global_Audience</v>
      </c>
      <c r="I397" s="135">
        <f>'Master Plan 2025'!I338</f>
        <v>0</v>
      </c>
      <c r="J397" s="135">
        <f>'Master Plan 2025'!J338</f>
        <v>0</v>
      </c>
      <c r="K397" s="135">
        <f>'Master Plan 2025'!K338</f>
        <v>0</v>
      </c>
      <c r="L397" s="135">
        <f>'Master Plan 2025'!L338</f>
        <v>0</v>
      </c>
      <c r="M397" s="135">
        <f>'Master Plan 2025'!M338</f>
        <v>0</v>
      </c>
      <c r="N397" s="135">
        <f>'Master Plan 2025'!N338</f>
        <v>0.75</v>
      </c>
      <c r="O397" s="135">
        <f>'Master Plan 2025'!O338</f>
        <v>0</v>
      </c>
      <c r="P397" s="135">
        <f>'Master Plan 2025'!P338</f>
        <v>0</v>
      </c>
      <c r="Q397" s="135">
        <f>'Master Plan 2025'!Q338</f>
        <v>0</v>
      </c>
      <c r="R397" s="135">
        <f>'Master Plan 2025'!R338</f>
        <v>0</v>
      </c>
      <c r="S397" s="135">
        <f>'Master Plan 2025'!S338</f>
        <v>0</v>
      </c>
      <c r="T397" s="135">
        <f>'Master Plan 2025'!T338</f>
        <v>0</v>
      </c>
      <c r="U397" s="135">
        <f>'Master Plan 2025'!U338</f>
        <v>0</v>
      </c>
      <c r="V397" s="135">
        <f>'Master Plan 2025'!V338</f>
        <v>0</v>
      </c>
      <c r="W397" s="135">
        <f>'Master Plan 2025'!W338</f>
        <v>0</v>
      </c>
      <c r="X397" s="135">
        <f>'Master Plan 2025'!X338</f>
        <v>0</v>
      </c>
      <c r="Y397" s="135">
        <f>'Master Plan 2025'!Y338</f>
        <v>0</v>
      </c>
      <c r="Z397" s="135">
        <f>'Master Plan 2025'!Z338</f>
        <v>0</v>
      </c>
      <c r="AA397" s="135">
        <f>'Master Plan 2025'!AA338</f>
        <v>0</v>
      </c>
      <c r="AB397" s="135">
        <f>'Master Plan 2025'!AB338</f>
        <v>0</v>
      </c>
      <c r="AC397" s="135">
        <f>'Master Plan 2025'!AC338</f>
        <v>0</v>
      </c>
      <c r="AD397" s="135">
        <f>'Master Plan 2025'!AD338</f>
        <v>0</v>
      </c>
      <c r="AE397" s="135">
        <f>'Master Plan 2025'!AE338</f>
        <v>0</v>
      </c>
      <c r="AF397" s="135">
        <f>'Master Plan 2025'!AF338</f>
        <v>0</v>
      </c>
      <c r="AG397" s="135">
        <f>'Master Plan 2025'!AG338</f>
        <v>0</v>
      </c>
      <c r="AH397" s="135">
        <f>'Master Plan 2025'!AH338</f>
        <v>0</v>
      </c>
      <c r="AI397" s="135">
        <f>'Master Plan 2025'!AI338</f>
        <v>0</v>
      </c>
      <c r="AJ397" s="135">
        <f>'Master Plan 2025'!AJ338</f>
        <v>0</v>
      </c>
      <c r="AK397" s="135">
        <f>'Master Plan 2025'!AK338</f>
        <v>0</v>
      </c>
      <c r="AL397" s="135">
        <f>'Master Plan 2025'!AL338</f>
        <v>0</v>
      </c>
      <c r="AM397" s="135">
        <f>'Master Plan 2025'!AM338</f>
        <v>0</v>
      </c>
      <c r="AN397" s="135">
        <f>'Master Plan 2025'!AN338</f>
        <v>0</v>
      </c>
      <c r="AO397" s="135">
        <f>'Master Plan 2025'!AO338</f>
        <v>0</v>
      </c>
      <c r="AP397" s="135">
        <f>'Master Plan 2025'!AP338</f>
        <v>0</v>
      </c>
      <c r="AQ397" s="135">
        <f>'Master Plan 2025'!AQ338</f>
        <v>0</v>
      </c>
      <c r="AR397" s="135">
        <f>'Master Plan 2025'!AR338</f>
        <v>0</v>
      </c>
      <c r="AS397" s="135">
        <f>'Master Plan 2025'!AS338</f>
        <v>0</v>
      </c>
      <c r="AT397" s="135">
        <f>'Master Plan 2025'!AT338</f>
        <v>0</v>
      </c>
      <c r="AU397" s="135">
        <f>'Master Plan 2025'!AU338</f>
        <v>0</v>
      </c>
      <c r="AV397" s="135">
        <f>'Master Plan 2025'!AV338</f>
        <v>0</v>
      </c>
      <c r="AW397" s="135">
        <f>'Master Plan 2025'!AW338</f>
        <v>0</v>
      </c>
      <c r="AX397" s="135">
        <f>'Master Plan 2025'!AX338</f>
        <v>0</v>
      </c>
      <c r="AY397" s="135">
        <f>'Master Plan 2025'!AY338</f>
        <v>0</v>
      </c>
    </row>
    <row r="398">
      <c r="B398" s="16"/>
      <c r="C398" s="18" t="str">
        <f>'Master Plan 2025'!C339</f>
        <v>Added0Value</v>
      </c>
      <c r="D398" s="18" t="str">
        <f>'Master Plan 2025'!D339</f>
        <v>Audience Article3</v>
      </c>
      <c r="E398" s="18" t="str">
        <f>'Master Plan 2025'!E339</f>
        <v>Audience</v>
      </c>
      <c r="F398" s="18" t="str">
        <f>'Master Plan 2025'!F339</f>
        <v>728x90</v>
      </c>
      <c r="G398" s="18" t="str">
        <f>'Master Plan 2025'!G339</f>
        <v>Nativo_Global_Audience_AVDisplay3_728x90</v>
      </c>
      <c r="H398" s="18" t="str">
        <f>'Master Plan 2025'!H339</f>
        <v>Nativo_Global_Audience</v>
      </c>
      <c r="I398" s="135">
        <f>'Master Plan 2025'!I339</f>
        <v>0</v>
      </c>
      <c r="J398" s="135">
        <f>'Master Plan 2025'!J339</f>
        <v>0</v>
      </c>
      <c r="K398" s="135">
        <f>'Master Plan 2025'!K339</f>
        <v>0</v>
      </c>
      <c r="L398" s="135">
        <f>'Master Plan 2025'!L339</f>
        <v>0</v>
      </c>
      <c r="M398" s="135">
        <f>'Master Plan 2025'!M339</f>
        <v>0</v>
      </c>
      <c r="N398" s="135">
        <f>'Master Plan 2025'!N339</f>
        <v>0.75</v>
      </c>
      <c r="O398" s="135">
        <f>'Master Plan 2025'!O339</f>
        <v>0</v>
      </c>
      <c r="P398" s="135">
        <f>'Master Plan 2025'!P339</f>
        <v>0</v>
      </c>
      <c r="Q398" s="135">
        <f>'Master Plan 2025'!Q339</f>
        <v>0</v>
      </c>
      <c r="R398" s="135">
        <f>'Master Plan 2025'!R339</f>
        <v>0</v>
      </c>
      <c r="S398" s="135">
        <f>'Master Plan 2025'!S339</f>
        <v>0</v>
      </c>
      <c r="T398" s="135">
        <f>'Master Plan 2025'!T339</f>
        <v>0</v>
      </c>
      <c r="U398" s="135">
        <f>'Master Plan 2025'!U339</f>
        <v>0</v>
      </c>
      <c r="V398" s="135">
        <f>'Master Plan 2025'!V339</f>
        <v>0</v>
      </c>
      <c r="W398" s="135">
        <f>'Master Plan 2025'!W339</f>
        <v>0</v>
      </c>
      <c r="X398" s="135">
        <f>'Master Plan 2025'!X339</f>
        <v>0</v>
      </c>
      <c r="Y398" s="135">
        <f>'Master Plan 2025'!Y339</f>
        <v>0</v>
      </c>
      <c r="Z398" s="135">
        <f>'Master Plan 2025'!Z339</f>
        <v>0</v>
      </c>
      <c r="AA398" s="135">
        <f>'Master Plan 2025'!AA339</f>
        <v>0</v>
      </c>
      <c r="AB398" s="135">
        <f>'Master Plan 2025'!AB339</f>
        <v>0</v>
      </c>
      <c r="AC398" s="135">
        <f>'Master Plan 2025'!AC339</f>
        <v>0</v>
      </c>
      <c r="AD398" s="135">
        <f>'Master Plan 2025'!AD339</f>
        <v>0</v>
      </c>
      <c r="AE398" s="135">
        <f>'Master Plan 2025'!AE339</f>
        <v>0</v>
      </c>
      <c r="AF398" s="135">
        <f>'Master Plan 2025'!AF339</f>
        <v>0</v>
      </c>
      <c r="AG398" s="135">
        <f>'Master Plan 2025'!AG339</f>
        <v>0</v>
      </c>
      <c r="AH398" s="135">
        <f>'Master Plan 2025'!AH339</f>
        <v>0</v>
      </c>
      <c r="AI398" s="135">
        <f>'Master Plan 2025'!AI339</f>
        <v>0</v>
      </c>
      <c r="AJ398" s="135">
        <f>'Master Plan 2025'!AJ339</f>
        <v>0</v>
      </c>
      <c r="AK398" s="135">
        <f>'Master Plan 2025'!AK339</f>
        <v>0</v>
      </c>
      <c r="AL398" s="135">
        <f>'Master Plan 2025'!AL339</f>
        <v>0</v>
      </c>
      <c r="AM398" s="135">
        <f>'Master Plan 2025'!AM339</f>
        <v>0</v>
      </c>
      <c r="AN398" s="135">
        <f>'Master Plan 2025'!AN339</f>
        <v>0</v>
      </c>
      <c r="AO398" s="135">
        <f>'Master Plan 2025'!AO339</f>
        <v>0</v>
      </c>
      <c r="AP398" s="135">
        <f>'Master Plan 2025'!AP339</f>
        <v>0</v>
      </c>
      <c r="AQ398" s="135">
        <f>'Master Plan 2025'!AQ339</f>
        <v>0</v>
      </c>
      <c r="AR398" s="135">
        <f>'Master Plan 2025'!AR339</f>
        <v>0</v>
      </c>
      <c r="AS398" s="135">
        <f>'Master Plan 2025'!AS339</f>
        <v>0</v>
      </c>
      <c r="AT398" s="135">
        <f>'Master Plan 2025'!AT339</f>
        <v>0</v>
      </c>
      <c r="AU398" s="135">
        <f>'Master Plan 2025'!AU339</f>
        <v>0</v>
      </c>
      <c r="AV398" s="135">
        <f>'Master Plan 2025'!AV339</f>
        <v>0</v>
      </c>
      <c r="AW398" s="135">
        <f>'Master Plan 2025'!AW339</f>
        <v>0</v>
      </c>
      <c r="AX398" s="135">
        <f>'Master Plan 2025'!AX339</f>
        <v>0</v>
      </c>
      <c r="AY398" s="135">
        <f>'Master Plan 2025'!AY339</f>
        <v>0</v>
      </c>
    </row>
    <row r="399">
      <c r="B399" s="16"/>
      <c r="C399" s="18" t="str">
        <f>'Master Plan 2025'!C340</f>
        <v>Added0Value</v>
      </c>
      <c r="D399" s="18" t="str">
        <f>'Master Plan 2025'!D340</f>
        <v>Audience Article3</v>
      </c>
      <c r="E399" s="18" t="str">
        <f>'Master Plan 2025'!E340</f>
        <v>Audience</v>
      </c>
      <c r="F399" s="18" t="str">
        <f>'Master Plan 2025'!F340</f>
        <v>300x250</v>
      </c>
      <c r="G399" s="18" t="str">
        <f>'Master Plan 2025'!G340</f>
        <v>Nativo_Global_Audience_AVDisplay3_300x250</v>
      </c>
      <c r="H399" s="18" t="str">
        <f>'Master Plan 2025'!H340</f>
        <v>Nativo_Global_Audience</v>
      </c>
      <c r="I399" s="135">
        <f>'Master Plan 2025'!I340</f>
        <v>0</v>
      </c>
      <c r="J399" s="135">
        <f>'Master Plan 2025'!J340</f>
        <v>0</v>
      </c>
      <c r="K399" s="135">
        <f>'Master Plan 2025'!K340</f>
        <v>0</v>
      </c>
      <c r="L399" s="135">
        <f>'Master Plan 2025'!L340</f>
        <v>0</v>
      </c>
      <c r="M399" s="135">
        <f>'Master Plan 2025'!M340</f>
        <v>0</v>
      </c>
      <c r="N399" s="135">
        <f>'Master Plan 2025'!N340</f>
        <v>0.75</v>
      </c>
      <c r="O399" s="135">
        <f>'Master Plan 2025'!O340</f>
        <v>0</v>
      </c>
      <c r="P399" s="135">
        <f>'Master Plan 2025'!P340</f>
        <v>0</v>
      </c>
      <c r="Q399" s="135">
        <f>'Master Plan 2025'!Q340</f>
        <v>0</v>
      </c>
      <c r="R399" s="135">
        <f>'Master Plan 2025'!R340</f>
        <v>0</v>
      </c>
      <c r="S399" s="135">
        <f>'Master Plan 2025'!S340</f>
        <v>0</v>
      </c>
      <c r="T399" s="135">
        <f>'Master Plan 2025'!T340</f>
        <v>0</v>
      </c>
      <c r="U399" s="135">
        <f>'Master Plan 2025'!U340</f>
        <v>0</v>
      </c>
      <c r="V399" s="135">
        <f>'Master Plan 2025'!V340</f>
        <v>0</v>
      </c>
      <c r="W399" s="135">
        <f>'Master Plan 2025'!W340</f>
        <v>0</v>
      </c>
      <c r="X399" s="135">
        <f>'Master Plan 2025'!X340</f>
        <v>0</v>
      </c>
      <c r="Y399" s="135">
        <f>'Master Plan 2025'!Y340</f>
        <v>0</v>
      </c>
      <c r="Z399" s="135">
        <f>'Master Plan 2025'!Z340</f>
        <v>0</v>
      </c>
      <c r="AA399" s="135">
        <f>'Master Plan 2025'!AA340</f>
        <v>0</v>
      </c>
      <c r="AB399" s="135">
        <f>'Master Plan 2025'!AB340</f>
        <v>0</v>
      </c>
      <c r="AC399" s="135">
        <f>'Master Plan 2025'!AC340</f>
        <v>0</v>
      </c>
      <c r="AD399" s="135">
        <f>'Master Plan 2025'!AD340</f>
        <v>0</v>
      </c>
      <c r="AE399" s="135">
        <f>'Master Plan 2025'!AE340</f>
        <v>0</v>
      </c>
      <c r="AF399" s="135">
        <f>'Master Plan 2025'!AF340</f>
        <v>0</v>
      </c>
      <c r="AG399" s="135">
        <f>'Master Plan 2025'!AG340</f>
        <v>0</v>
      </c>
      <c r="AH399" s="135">
        <f>'Master Plan 2025'!AH340</f>
        <v>0</v>
      </c>
      <c r="AI399" s="135">
        <f>'Master Plan 2025'!AI340</f>
        <v>0</v>
      </c>
      <c r="AJ399" s="135">
        <f>'Master Plan 2025'!AJ340</f>
        <v>0</v>
      </c>
      <c r="AK399" s="135">
        <f>'Master Plan 2025'!AK340</f>
        <v>0</v>
      </c>
      <c r="AL399" s="135">
        <f>'Master Plan 2025'!AL340</f>
        <v>0</v>
      </c>
      <c r="AM399" s="135">
        <f>'Master Plan 2025'!AM340</f>
        <v>0</v>
      </c>
      <c r="AN399" s="135">
        <f>'Master Plan 2025'!AN340</f>
        <v>0</v>
      </c>
      <c r="AO399" s="135">
        <f>'Master Plan 2025'!AO340</f>
        <v>0</v>
      </c>
      <c r="AP399" s="135">
        <f>'Master Plan 2025'!AP340</f>
        <v>0</v>
      </c>
      <c r="AQ399" s="135">
        <f>'Master Plan 2025'!AQ340</f>
        <v>0</v>
      </c>
      <c r="AR399" s="135">
        <f>'Master Plan 2025'!AR340</f>
        <v>0</v>
      </c>
      <c r="AS399" s="135">
        <f>'Master Plan 2025'!AS340</f>
        <v>0</v>
      </c>
      <c r="AT399" s="135">
        <f>'Master Plan 2025'!AT340</f>
        <v>0</v>
      </c>
      <c r="AU399" s="135">
        <f>'Master Plan 2025'!AU340</f>
        <v>0</v>
      </c>
      <c r="AV399" s="135">
        <f>'Master Plan 2025'!AV340</f>
        <v>0</v>
      </c>
      <c r="AW399" s="135">
        <f>'Master Plan 2025'!AW340</f>
        <v>0</v>
      </c>
      <c r="AX399" s="135">
        <f>'Master Plan 2025'!AX340</f>
        <v>0</v>
      </c>
      <c r="AY399" s="135">
        <f>'Master Plan 2025'!AY340</f>
        <v>0</v>
      </c>
    </row>
    <row r="400">
      <c r="B400" s="16"/>
      <c r="C400" s="18" t="str">
        <f>'Master Plan 2025'!C341</f>
        <v>Added0Value</v>
      </c>
      <c r="D400" s="18" t="str">
        <f>'Master Plan 2025'!D341</f>
        <v>Audience Article3</v>
      </c>
      <c r="E400" s="18" t="str">
        <f>'Master Plan 2025'!E341</f>
        <v>Audience</v>
      </c>
      <c r="F400" s="18" t="str">
        <f>'Master Plan 2025'!F341</f>
        <v>300x600</v>
      </c>
      <c r="G400" s="18" t="str">
        <f>'Master Plan 2025'!G341</f>
        <v>Nativo_Global_Audience_AVDisplay3_300x600</v>
      </c>
      <c r="H400" s="18" t="str">
        <f>'Master Plan 2025'!H341</f>
        <v>Nativo_Global_Audience</v>
      </c>
      <c r="I400" s="135">
        <f>'Master Plan 2025'!I341</f>
        <v>0</v>
      </c>
      <c r="J400" s="135">
        <f>'Master Plan 2025'!J341</f>
        <v>0</v>
      </c>
      <c r="K400" s="135">
        <f>'Master Plan 2025'!K341</f>
        <v>0</v>
      </c>
      <c r="L400" s="135">
        <f>'Master Plan 2025'!L341</f>
        <v>0</v>
      </c>
      <c r="M400" s="135">
        <f>'Master Plan 2025'!M341</f>
        <v>0</v>
      </c>
      <c r="N400" s="135">
        <f>'Master Plan 2025'!N341</f>
        <v>0.75</v>
      </c>
      <c r="O400" s="135">
        <f>'Master Plan 2025'!O341</f>
        <v>0</v>
      </c>
      <c r="P400" s="135">
        <f>'Master Plan 2025'!P341</f>
        <v>0</v>
      </c>
      <c r="Q400" s="135">
        <f>'Master Plan 2025'!Q341</f>
        <v>0</v>
      </c>
      <c r="R400" s="135">
        <f>'Master Plan 2025'!R341</f>
        <v>0</v>
      </c>
      <c r="S400" s="135">
        <f>'Master Plan 2025'!S341</f>
        <v>0</v>
      </c>
      <c r="T400" s="135">
        <f>'Master Plan 2025'!T341</f>
        <v>0</v>
      </c>
      <c r="U400" s="135">
        <f>'Master Plan 2025'!U341</f>
        <v>0</v>
      </c>
      <c r="V400" s="135">
        <f>'Master Plan 2025'!V341</f>
        <v>0</v>
      </c>
      <c r="W400" s="135">
        <f>'Master Plan 2025'!W341</f>
        <v>0</v>
      </c>
      <c r="X400" s="135">
        <f>'Master Plan 2025'!X341</f>
        <v>0</v>
      </c>
      <c r="Y400" s="135">
        <f>'Master Plan 2025'!Y341</f>
        <v>0</v>
      </c>
      <c r="Z400" s="135">
        <f>'Master Plan 2025'!Z341</f>
        <v>0</v>
      </c>
      <c r="AA400" s="135">
        <f>'Master Plan 2025'!AA341</f>
        <v>0</v>
      </c>
      <c r="AB400" s="135">
        <f>'Master Plan 2025'!AB341</f>
        <v>0</v>
      </c>
      <c r="AC400" s="135">
        <f>'Master Plan 2025'!AC341</f>
        <v>0</v>
      </c>
      <c r="AD400" s="135">
        <f>'Master Plan 2025'!AD341</f>
        <v>0</v>
      </c>
      <c r="AE400" s="135">
        <f>'Master Plan 2025'!AE341</f>
        <v>0</v>
      </c>
      <c r="AF400" s="135">
        <f>'Master Plan 2025'!AF341</f>
        <v>0</v>
      </c>
      <c r="AG400" s="135">
        <f>'Master Plan 2025'!AG341</f>
        <v>0</v>
      </c>
      <c r="AH400" s="135">
        <f>'Master Plan 2025'!AH341</f>
        <v>0</v>
      </c>
      <c r="AI400" s="135">
        <f>'Master Plan 2025'!AI341</f>
        <v>0</v>
      </c>
      <c r="AJ400" s="135">
        <f>'Master Plan 2025'!AJ341</f>
        <v>0</v>
      </c>
      <c r="AK400" s="135">
        <f>'Master Plan 2025'!AK341</f>
        <v>0</v>
      </c>
      <c r="AL400" s="135">
        <f>'Master Plan 2025'!AL341</f>
        <v>0</v>
      </c>
      <c r="AM400" s="135">
        <f>'Master Plan 2025'!AM341</f>
        <v>0</v>
      </c>
      <c r="AN400" s="135">
        <f>'Master Plan 2025'!AN341</f>
        <v>0</v>
      </c>
      <c r="AO400" s="135">
        <f>'Master Plan 2025'!AO341</f>
        <v>0</v>
      </c>
      <c r="AP400" s="135">
        <f>'Master Plan 2025'!AP341</f>
        <v>0</v>
      </c>
      <c r="AQ400" s="135">
        <f>'Master Plan 2025'!AQ341</f>
        <v>0</v>
      </c>
      <c r="AR400" s="135">
        <f>'Master Plan 2025'!AR341</f>
        <v>0</v>
      </c>
      <c r="AS400" s="135">
        <f>'Master Plan 2025'!AS341</f>
        <v>0</v>
      </c>
      <c r="AT400" s="135">
        <f>'Master Plan 2025'!AT341</f>
        <v>0</v>
      </c>
      <c r="AU400" s="135">
        <f>'Master Plan 2025'!AU341</f>
        <v>0</v>
      </c>
      <c r="AV400" s="135">
        <f>'Master Plan 2025'!AV341</f>
        <v>0</v>
      </c>
      <c r="AW400" s="135">
        <f>'Master Plan 2025'!AW341</f>
        <v>0</v>
      </c>
      <c r="AX400" s="135">
        <f>'Master Plan 2025'!AX341</f>
        <v>0</v>
      </c>
      <c r="AY400" s="135">
        <f>'Master Plan 2025'!AY341</f>
        <v>0</v>
      </c>
    </row>
    <row r="401">
      <c r="B401" s="16"/>
      <c r="C401" s="18" t="str">
        <f>'Master Plan 2025'!C342</f>
        <v>Global</v>
      </c>
      <c r="D401" s="18" t="str">
        <f>'Master Plan 2025'!D342</f>
        <v>Audience Article4</v>
      </c>
      <c r="E401" s="18" t="str">
        <f>'Master Plan 2025'!E342</f>
        <v>Audience</v>
      </c>
      <c r="F401" s="18" t="str">
        <f>'Master Plan 2025'!F342</f>
        <v>InsightsCTA</v>
      </c>
      <c r="G401" s="18" t="str">
        <f>'Master Plan 2025'!G342</f>
        <v/>
      </c>
      <c r="H401" s="18" t="str">
        <f>'Master Plan 2025'!H342</f>
        <v>Nativo_Global_Audience</v>
      </c>
      <c r="I401" s="135" t="str">
        <f>'Master Plan 2025'!I342</f>
        <v/>
      </c>
      <c r="J401" s="135" t="str">
        <f>'Master Plan 2025'!J342</f>
        <v/>
      </c>
      <c r="K401" s="135" t="str">
        <f>'Master Plan 2025'!K342</f>
        <v/>
      </c>
      <c r="L401" s="135" t="str">
        <f>'Master Plan 2025'!L342</f>
        <v/>
      </c>
      <c r="M401" s="135">
        <f>'Master Plan 2025'!M342</f>
        <v>0.002</v>
      </c>
      <c r="N401" s="135">
        <f>'Master Plan 2025'!N342</f>
        <v>0.75</v>
      </c>
      <c r="O401" s="135" t="str">
        <f>'Master Plan 2025'!O342</f>
        <v/>
      </c>
      <c r="P401" s="135">
        <f>'Master Plan 2025'!P342</f>
        <v>0</v>
      </c>
      <c r="Q401" s="135">
        <f>'Master Plan 2025'!Q342</f>
        <v>0</v>
      </c>
      <c r="R401" s="135">
        <f>'Master Plan 2025'!R342</f>
        <v>0</v>
      </c>
      <c r="S401" s="135">
        <f>'Master Plan 2025'!S342</f>
        <v>0</v>
      </c>
      <c r="T401" s="135">
        <f>'Master Plan 2025'!T342</f>
        <v>0</v>
      </c>
      <c r="U401" s="135">
        <f>'Master Plan 2025'!U342</f>
        <v>0</v>
      </c>
      <c r="V401" s="135">
        <f>'Master Plan 2025'!V342</f>
        <v>0</v>
      </c>
      <c r="W401" s="135">
        <f>'Master Plan 2025'!W342</f>
        <v>0</v>
      </c>
      <c r="X401" s="135">
        <f>'Master Plan 2025'!X342</f>
        <v>0</v>
      </c>
      <c r="Y401" s="135">
        <f>'Master Plan 2025'!Y342</f>
        <v>0</v>
      </c>
      <c r="Z401" s="135">
        <f>'Master Plan 2025'!Z342</f>
        <v>0</v>
      </c>
      <c r="AA401" s="135">
        <f>'Master Plan 2025'!AA342</f>
        <v>0</v>
      </c>
      <c r="AB401" s="135">
        <f>'Master Plan 2025'!AB342</f>
        <v>0</v>
      </c>
      <c r="AC401" s="135">
        <f>'Master Plan 2025'!AC342</f>
        <v>0</v>
      </c>
      <c r="AD401" s="135">
        <f>'Master Plan 2025'!AD342</f>
        <v>0</v>
      </c>
      <c r="AE401" s="135">
        <f>'Master Plan 2025'!AE342</f>
        <v>0</v>
      </c>
      <c r="AF401" s="135">
        <f>'Master Plan 2025'!AF342</f>
        <v>0</v>
      </c>
      <c r="AG401" s="135">
        <f>'Master Plan 2025'!AG342</f>
        <v>0</v>
      </c>
      <c r="AH401" s="135">
        <f>'Master Plan 2025'!AH342</f>
        <v>0</v>
      </c>
      <c r="AI401" s="135">
        <f>'Master Plan 2025'!AI342</f>
        <v>0</v>
      </c>
      <c r="AJ401" s="135">
        <f>'Master Plan 2025'!AJ342</f>
        <v>0</v>
      </c>
      <c r="AK401" s="135">
        <f>'Master Plan 2025'!AK342</f>
        <v>0</v>
      </c>
      <c r="AL401" s="135">
        <f>'Master Plan 2025'!AL342</f>
        <v>0</v>
      </c>
      <c r="AM401" s="135">
        <f>'Master Plan 2025'!AM342</f>
        <v>0</v>
      </c>
      <c r="AN401" s="135">
        <f>'Master Plan 2025'!AN342</f>
        <v>0</v>
      </c>
      <c r="AO401" s="135">
        <f>'Master Plan 2025'!AO342</f>
        <v>0</v>
      </c>
      <c r="AP401" s="135">
        <f>'Master Plan 2025'!AP342</f>
        <v>0</v>
      </c>
      <c r="AQ401" s="135">
        <f>'Master Plan 2025'!AQ342</f>
        <v>0</v>
      </c>
      <c r="AR401" s="135">
        <f>'Master Plan 2025'!AR342</f>
        <v>0</v>
      </c>
      <c r="AS401" s="135">
        <f>'Master Plan 2025'!AS342</f>
        <v>0</v>
      </c>
      <c r="AT401" s="135">
        <f>'Master Plan 2025'!AT342</f>
        <v>0</v>
      </c>
      <c r="AU401" s="135">
        <f>'Master Plan 2025'!AU342</f>
        <v>0</v>
      </c>
      <c r="AV401" s="135">
        <f>'Master Plan 2025'!AV342</f>
        <v>0</v>
      </c>
      <c r="AW401" s="135">
        <f>'Master Plan 2025'!AW342</f>
        <v>0</v>
      </c>
      <c r="AX401" s="135">
        <f>'Master Plan 2025'!AX342</f>
        <v>0</v>
      </c>
      <c r="AY401" s="135">
        <f>'Master Plan 2025'!AY342</f>
        <v>0</v>
      </c>
    </row>
    <row r="402">
      <c r="B402" s="16"/>
      <c r="C402" s="18" t="str">
        <f>'Master Plan 2025'!C343</f>
        <v/>
      </c>
      <c r="D402" s="18" t="str">
        <f>'Master Plan 2025'!D343</f>
        <v>Audience Article4</v>
      </c>
      <c r="E402" s="18" t="str">
        <f>'Master Plan 2025'!E343</f>
        <v>Audience</v>
      </c>
      <c r="F402" s="18" t="str">
        <f>'Master Plan 2025'!F343</f>
        <v>ContentLandingPage</v>
      </c>
      <c r="G402" s="18" t="str">
        <f>'Master Plan 2025'!G343</f>
        <v/>
      </c>
      <c r="H402" s="18" t="str">
        <f>'Master Plan 2025'!H343</f>
        <v>Nativo_Global_Audience</v>
      </c>
      <c r="I402" s="135">
        <f>'Master Plan 2025'!I343</f>
        <v>0</v>
      </c>
      <c r="J402" s="135">
        <f>'Master Plan 2025'!J343</f>
        <v>0</v>
      </c>
      <c r="K402" s="135">
        <f>'Master Plan 2025'!K343</f>
        <v>0</v>
      </c>
      <c r="L402" s="135">
        <f>'Master Plan 2025'!L343</f>
        <v>0</v>
      </c>
      <c r="M402" s="135">
        <f>'Master Plan 2025'!M343</f>
        <v>0</v>
      </c>
      <c r="N402" s="135">
        <f>'Master Plan 2025'!N343</f>
        <v>0.75</v>
      </c>
      <c r="O402" s="135">
        <f>'Master Plan 2025'!O343</f>
        <v>0</v>
      </c>
      <c r="P402" s="135">
        <f>'Master Plan 2025'!P343</f>
        <v>0</v>
      </c>
      <c r="Q402" s="135">
        <f>'Master Plan 2025'!Q343</f>
        <v>0</v>
      </c>
      <c r="R402" s="135">
        <f>'Master Plan 2025'!R343</f>
        <v>0</v>
      </c>
      <c r="S402" s="135">
        <f>'Master Plan 2025'!S343</f>
        <v>0</v>
      </c>
      <c r="T402" s="135">
        <f>'Master Plan 2025'!T343</f>
        <v>0</v>
      </c>
      <c r="U402" s="135">
        <f>'Master Plan 2025'!U343</f>
        <v>0</v>
      </c>
      <c r="V402" s="135">
        <f>'Master Plan 2025'!V343</f>
        <v>0</v>
      </c>
      <c r="W402" s="135">
        <f>'Master Plan 2025'!W343</f>
        <v>0</v>
      </c>
      <c r="X402" s="135">
        <f>'Master Plan 2025'!X343</f>
        <v>0</v>
      </c>
      <c r="Y402" s="135">
        <f>'Master Plan 2025'!Y343</f>
        <v>0</v>
      </c>
      <c r="Z402" s="135">
        <f>'Master Plan 2025'!Z343</f>
        <v>0</v>
      </c>
      <c r="AA402" s="135">
        <f>'Master Plan 2025'!AA343</f>
        <v>0</v>
      </c>
      <c r="AB402" s="135">
        <f>'Master Plan 2025'!AB343</f>
        <v>0</v>
      </c>
      <c r="AC402" s="135">
        <f>'Master Plan 2025'!AC343</f>
        <v>0</v>
      </c>
      <c r="AD402" s="135">
        <f>'Master Plan 2025'!AD343</f>
        <v>0</v>
      </c>
      <c r="AE402" s="135">
        <f>'Master Plan 2025'!AE343</f>
        <v>0</v>
      </c>
      <c r="AF402" s="135">
        <f>'Master Plan 2025'!AF343</f>
        <v>0</v>
      </c>
      <c r="AG402" s="135">
        <f>'Master Plan 2025'!AG343</f>
        <v>0</v>
      </c>
      <c r="AH402" s="135">
        <f>'Master Plan 2025'!AH343</f>
        <v>0</v>
      </c>
      <c r="AI402" s="135">
        <f>'Master Plan 2025'!AI343</f>
        <v>0</v>
      </c>
      <c r="AJ402" s="135">
        <f>'Master Plan 2025'!AJ343</f>
        <v>0</v>
      </c>
      <c r="AK402" s="135">
        <f>'Master Plan 2025'!AK343</f>
        <v>0</v>
      </c>
      <c r="AL402" s="135">
        <f>'Master Plan 2025'!AL343</f>
        <v>0</v>
      </c>
      <c r="AM402" s="135">
        <f>'Master Plan 2025'!AM343</f>
        <v>0</v>
      </c>
      <c r="AN402" s="135">
        <f>'Master Plan 2025'!AN343</f>
        <v>0</v>
      </c>
      <c r="AO402" s="135">
        <f>'Master Plan 2025'!AO343</f>
        <v>0</v>
      </c>
      <c r="AP402" s="135">
        <f>'Master Plan 2025'!AP343</f>
        <v>0</v>
      </c>
      <c r="AQ402" s="135">
        <f>'Master Plan 2025'!AQ343</f>
        <v>0</v>
      </c>
      <c r="AR402" s="135">
        <f>'Master Plan 2025'!AR343</f>
        <v>0</v>
      </c>
      <c r="AS402" s="135">
        <f>'Master Plan 2025'!AS343</f>
        <v>0</v>
      </c>
      <c r="AT402" s="135">
        <f>'Master Plan 2025'!AT343</f>
        <v>0</v>
      </c>
      <c r="AU402" s="135">
        <f>'Master Plan 2025'!AU343</f>
        <v>0</v>
      </c>
      <c r="AV402" s="135">
        <f>'Master Plan 2025'!AV343</f>
        <v>0</v>
      </c>
      <c r="AW402" s="135">
        <f>'Master Plan 2025'!AW343</f>
        <v>0</v>
      </c>
      <c r="AX402" s="135">
        <f>'Master Plan 2025'!AX343</f>
        <v>0</v>
      </c>
      <c r="AY402" s="135">
        <f>'Master Plan 2025'!AY343</f>
        <v>0</v>
      </c>
    </row>
    <row r="403">
      <c r="B403" s="16"/>
      <c r="C403" s="18" t="str">
        <f>'Master Plan 2025'!C344</f>
        <v/>
      </c>
      <c r="D403" s="18" t="str">
        <f>'Master Plan 2025'!D344</f>
        <v>Audience Article4</v>
      </c>
      <c r="E403" s="18" t="str">
        <f>'Master Plan 2025'!E344</f>
        <v>Audience</v>
      </c>
      <c r="F403" s="18" t="str">
        <f>'Master Plan 2025'!F344</f>
        <v>InFeedUnit</v>
      </c>
      <c r="G403" s="18" t="str">
        <f>'Master Plan 2025'!G344</f>
        <v/>
      </c>
      <c r="H403" s="18" t="str">
        <f>'Master Plan 2025'!H344</f>
        <v>Nativo_Global_Audience</v>
      </c>
      <c r="I403" s="135">
        <f>'Master Plan 2025'!I344</f>
        <v>0</v>
      </c>
      <c r="J403" s="135">
        <f>'Master Plan 2025'!J344</f>
        <v>0</v>
      </c>
      <c r="K403" s="135">
        <f>'Master Plan 2025'!K344</f>
        <v>0</v>
      </c>
      <c r="L403" s="135">
        <f>'Master Plan 2025'!L344</f>
        <v>0</v>
      </c>
      <c r="M403" s="135">
        <f>'Master Plan 2025'!M344</f>
        <v>0</v>
      </c>
      <c r="N403" s="135">
        <f>'Master Plan 2025'!N344</f>
        <v>0.75</v>
      </c>
      <c r="O403" s="135">
        <f>'Master Plan 2025'!O344</f>
        <v>0</v>
      </c>
      <c r="P403" s="135">
        <f>'Master Plan 2025'!P344</f>
        <v>0</v>
      </c>
      <c r="Q403" s="135">
        <f>'Master Plan 2025'!Q344</f>
        <v>0</v>
      </c>
      <c r="R403" s="135">
        <f>'Master Plan 2025'!R344</f>
        <v>0</v>
      </c>
      <c r="S403" s="135">
        <f>'Master Plan 2025'!S344</f>
        <v>0</v>
      </c>
      <c r="T403" s="135">
        <f>'Master Plan 2025'!T344</f>
        <v>0</v>
      </c>
      <c r="U403" s="135">
        <f>'Master Plan 2025'!U344</f>
        <v>0</v>
      </c>
      <c r="V403" s="135">
        <f>'Master Plan 2025'!V344</f>
        <v>0</v>
      </c>
      <c r="W403" s="135">
        <f>'Master Plan 2025'!W344</f>
        <v>0</v>
      </c>
      <c r="X403" s="135">
        <f>'Master Plan 2025'!X344</f>
        <v>0</v>
      </c>
      <c r="Y403" s="135">
        <f>'Master Plan 2025'!Y344</f>
        <v>0</v>
      </c>
      <c r="Z403" s="135">
        <f>'Master Plan 2025'!Z344</f>
        <v>0</v>
      </c>
      <c r="AA403" s="135">
        <f>'Master Plan 2025'!AA344</f>
        <v>0</v>
      </c>
      <c r="AB403" s="135">
        <f>'Master Plan 2025'!AB344</f>
        <v>0</v>
      </c>
      <c r="AC403" s="135">
        <f>'Master Plan 2025'!AC344</f>
        <v>0</v>
      </c>
      <c r="AD403" s="135">
        <f>'Master Plan 2025'!AD344</f>
        <v>0</v>
      </c>
      <c r="AE403" s="135">
        <f>'Master Plan 2025'!AE344</f>
        <v>0</v>
      </c>
      <c r="AF403" s="135">
        <f>'Master Plan 2025'!AF344</f>
        <v>0</v>
      </c>
      <c r="AG403" s="135">
        <f>'Master Plan 2025'!AG344</f>
        <v>0</v>
      </c>
      <c r="AH403" s="135">
        <f>'Master Plan 2025'!AH344</f>
        <v>0</v>
      </c>
      <c r="AI403" s="135">
        <f>'Master Plan 2025'!AI344</f>
        <v>0</v>
      </c>
      <c r="AJ403" s="135">
        <f>'Master Plan 2025'!AJ344</f>
        <v>0</v>
      </c>
      <c r="AK403" s="135">
        <f>'Master Plan 2025'!AK344</f>
        <v>0</v>
      </c>
      <c r="AL403" s="135">
        <f>'Master Plan 2025'!AL344</f>
        <v>0</v>
      </c>
      <c r="AM403" s="135">
        <f>'Master Plan 2025'!AM344</f>
        <v>0</v>
      </c>
      <c r="AN403" s="135">
        <f>'Master Plan 2025'!AN344</f>
        <v>0</v>
      </c>
      <c r="AO403" s="135">
        <f>'Master Plan 2025'!AO344</f>
        <v>0</v>
      </c>
      <c r="AP403" s="135">
        <f>'Master Plan 2025'!AP344</f>
        <v>0</v>
      </c>
      <c r="AQ403" s="135">
        <f>'Master Plan 2025'!AQ344</f>
        <v>0</v>
      </c>
      <c r="AR403" s="135">
        <f>'Master Plan 2025'!AR344</f>
        <v>0</v>
      </c>
      <c r="AS403" s="135">
        <f>'Master Plan 2025'!AS344</f>
        <v>0</v>
      </c>
      <c r="AT403" s="135">
        <f>'Master Plan 2025'!AT344</f>
        <v>0</v>
      </c>
      <c r="AU403" s="135">
        <f>'Master Plan 2025'!AU344</f>
        <v>0</v>
      </c>
      <c r="AV403" s="135">
        <f>'Master Plan 2025'!AV344</f>
        <v>0</v>
      </c>
      <c r="AW403" s="135">
        <f>'Master Plan 2025'!AW344</f>
        <v>0</v>
      </c>
      <c r="AX403" s="135">
        <f>'Master Plan 2025'!AX344</f>
        <v>0</v>
      </c>
      <c r="AY403" s="135">
        <f>'Master Plan 2025'!AY344</f>
        <v>0</v>
      </c>
    </row>
    <row r="404">
      <c r="B404" s="16"/>
      <c r="C404" s="18" t="str">
        <f>'Master Plan 2025'!C345</f>
        <v>Added0Value</v>
      </c>
      <c r="D404" s="18" t="str">
        <f>'Master Plan 2025'!D345</f>
        <v>Audience Article4</v>
      </c>
      <c r="E404" s="18" t="str">
        <f>'Master Plan 2025'!E345</f>
        <v>Audience</v>
      </c>
      <c r="F404" s="18" t="str">
        <f>'Master Plan 2025'!F345</f>
        <v>728x90</v>
      </c>
      <c r="G404" s="18" t="str">
        <f>'Master Plan 2025'!G345</f>
        <v/>
      </c>
      <c r="H404" s="18" t="str">
        <f>'Master Plan 2025'!H345</f>
        <v>Nativo_Global_Audience</v>
      </c>
      <c r="I404" s="135">
        <f>'Master Plan 2025'!I345</f>
        <v>0</v>
      </c>
      <c r="J404" s="135">
        <f>'Master Plan 2025'!J345</f>
        <v>0</v>
      </c>
      <c r="K404" s="135">
        <f>'Master Plan 2025'!K345</f>
        <v>0</v>
      </c>
      <c r="L404" s="135">
        <f>'Master Plan 2025'!L345</f>
        <v>0</v>
      </c>
      <c r="M404" s="135">
        <f>'Master Plan 2025'!M345</f>
        <v>0</v>
      </c>
      <c r="N404" s="135">
        <f>'Master Plan 2025'!N345</f>
        <v>0.75</v>
      </c>
      <c r="O404" s="135">
        <f>'Master Plan 2025'!O345</f>
        <v>0</v>
      </c>
      <c r="P404" s="135">
        <f>'Master Plan 2025'!P345</f>
        <v>0</v>
      </c>
      <c r="Q404" s="135">
        <f>'Master Plan 2025'!Q345</f>
        <v>0</v>
      </c>
      <c r="R404" s="135">
        <f>'Master Plan 2025'!R345</f>
        <v>0</v>
      </c>
      <c r="S404" s="135">
        <f>'Master Plan 2025'!S345</f>
        <v>0</v>
      </c>
      <c r="T404" s="135">
        <f>'Master Plan 2025'!T345</f>
        <v>0</v>
      </c>
      <c r="U404" s="135">
        <f>'Master Plan 2025'!U345</f>
        <v>0</v>
      </c>
      <c r="V404" s="135">
        <f>'Master Plan 2025'!V345</f>
        <v>0</v>
      </c>
      <c r="W404" s="135">
        <f>'Master Plan 2025'!W345</f>
        <v>0</v>
      </c>
      <c r="X404" s="135">
        <f>'Master Plan 2025'!X345</f>
        <v>0</v>
      </c>
      <c r="Y404" s="135">
        <f>'Master Plan 2025'!Y345</f>
        <v>0</v>
      </c>
      <c r="Z404" s="135">
        <f>'Master Plan 2025'!Z345</f>
        <v>0</v>
      </c>
      <c r="AA404" s="135">
        <f>'Master Plan 2025'!AA345</f>
        <v>0</v>
      </c>
      <c r="AB404" s="135">
        <f>'Master Plan 2025'!AB345</f>
        <v>0</v>
      </c>
      <c r="AC404" s="135">
        <f>'Master Plan 2025'!AC345</f>
        <v>0</v>
      </c>
      <c r="AD404" s="135">
        <f>'Master Plan 2025'!AD345</f>
        <v>0</v>
      </c>
      <c r="AE404" s="135">
        <f>'Master Plan 2025'!AE345</f>
        <v>0</v>
      </c>
      <c r="AF404" s="135">
        <f>'Master Plan 2025'!AF345</f>
        <v>0</v>
      </c>
      <c r="AG404" s="135">
        <f>'Master Plan 2025'!AG345</f>
        <v>0</v>
      </c>
      <c r="AH404" s="135">
        <f>'Master Plan 2025'!AH345</f>
        <v>0</v>
      </c>
      <c r="AI404" s="135">
        <f>'Master Plan 2025'!AI345</f>
        <v>0</v>
      </c>
      <c r="AJ404" s="135">
        <f>'Master Plan 2025'!AJ345</f>
        <v>0</v>
      </c>
      <c r="AK404" s="135">
        <f>'Master Plan 2025'!AK345</f>
        <v>0</v>
      </c>
      <c r="AL404" s="135">
        <f>'Master Plan 2025'!AL345</f>
        <v>0</v>
      </c>
      <c r="AM404" s="135">
        <f>'Master Plan 2025'!AM345</f>
        <v>0</v>
      </c>
      <c r="AN404" s="135">
        <f>'Master Plan 2025'!AN345</f>
        <v>0</v>
      </c>
      <c r="AO404" s="135">
        <f>'Master Plan 2025'!AO345</f>
        <v>0</v>
      </c>
      <c r="AP404" s="135">
        <f>'Master Plan 2025'!AP345</f>
        <v>0</v>
      </c>
      <c r="AQ404" s="135">
        <f>'Master Plan 2025'!AQ345</f>
        <v>0</v>
      </c>
      <c r="AR404" s="135">
        <f>'Master Plan 2025'!AR345</f>
        <v>0</v>
      </c>
      <c r="AS404" s="135">
        <f>'Master Plan 2025'!AS345</f>
        <v>0</v>
      </c>
      <c r="AT404" s="135">
        <f>'Master Plan 2025'!AT345</f>
        <v>0</v>
      </c>
      <c r="AU404" s="135">
        <f>'Master Plan 2025'!AU345</f>
        <v>0</v>
      </c>
      <c r="AV404" s="135">
        <f>'Master Plan 2025'!AV345</f>
        <v>0</v>
      </c>
      <c r="AW404" s="135">
        <f>'Master Plan 2025'!AW345</f>
        <v>0</v>
      </c>
      <c r="AX404" s="135">
        <f>'Master Plan 2025'!AX345</f>
        <v>0</v>
      </c>
      <c r="AY404" s="135">
        <f>'Master Plan 2025'!AY345</f>
        <v>0</v>
      </c>
    </row>
    <row r="405">
      <c r="B405" s="16"/>
      <c r="C405" s="18" t="str">
        <f>'Master Plan 2025'!C346</f>
        <v>Added0Value</v>
      </c>
      <c r="D405" s="18" t="str">
        <f>'Master Plan 2025'!D346</f>
        <v>Audience Article4</v>
      </c>
      <c r="E405" s="18" t="str">
        <f>'Master Plan 2025'!E346</f>
        <v>Audience</v>
      </c>
      <c r="F405" s="18" t="str">
        <f>'Master Plan 2025'!F346</f>
        <v>300x250</v>
      </c>
      <c r="G405" s="18" t="str">
        <f>'Master Plan 2025'!G346</f>
        <v/>
      </c>
      <c r="H405" s="18" t="str">
        <f>'Master Plan 2025'!H346</f>
        <v>Nativo_Global_Audience</v>
      </c>
      <c r="I405" s="135">
        <f>'Master Plan 2025'!I346</f>
        <v>0</v>
      </c>
      <c r="J405" s="135">
        <f>'Master Plan 2025'!J346</f>
        <v>0</v>
      </c>
      <c r="K405" s="135" t="str">
        <f>'Master Plan 2025'!K346</f>
        <v/>
      </c>
      <c r="L405" s="135">
        <f>'Master Plan 2025'!L346</f>
        <v>0</v>
      </c>
      <c r="M405" s="135">
        <f>'Master Plan 2025'!M346</f>
        <v>0</v>
      </c>
      <c r="N405" s="135">
        <f>'Master Plan 2025'!N346</f>
        <v>0.75</v>
      </c>
      <c r="O405" s="135">
        <f>'Master Plan 2025'!O346</f>
        <v>0</v>
      </c>
      <c r="P405" s="135">
        <f>'Master Plan 2025'!P346</f>
        <v>0</v>
      </c>
      <c r="Q405" s="135">
        <f>'Master Plan 2025'!Q346</f>
        <v>0</v>
      </c>
      <c r="R405" s="135">
        <f>'Master Plan 2025'!R346</f>
        <v>0</v>
      </c>
      <c r="S405" s="135">
        <f>'Master Plan 2025'!S346</f>
        <v>0</v>
      </c>
      <c r="T405" s="135">
        <f>'Master Plan 2025'!T346</f>
        <v>0</v>
      </c>
      <c r="U405" s="135">
        <f>'Master Plan 2025'!U346</f>
        <v>0</v>
      </c>
      <c r="V405" s="135">
        <f>'Master Plan 2025'!V346</f>
        <v>0</v>
      </c>
      <c r="W405" s="135">
        <f>'Master Plan 2025'!W346</f>
        <v>0</v>
      </c>
      <c r="X405" s="135">
        <f>'Master Plan 2025'!X346</f>
        <v>0</v>
      </c>
      <c r="Y405" s="135">
        <f>'Master Plan 2025'!Y346</f>
        <v>0</v>
      </c>
      <c r="Z405" s="135">
        <f>'Master Plan 2025'!Z346</f>
        <v>0</v>
      </c>
      <c r="AA405" s="135">
        <f>'Master Plan 2025'!AA346</f>
        <v>0</v>
      </c>
      <c r="AB405" s="135">
        <f>'Master Plan 2025'!AB346</f>
        <v>0</v>
      </c>
      <c r="AC405" s="135">
        <f>'Master Plan 2025'!AC346</f>
        <v>0</v>
      </c>
      <c r="AD405" s="135">
        <f>'Master Plan 2025'!AD346</f>
        <v>0</v>
      </c>
      <c r="AE405" s="135">
        <f>'Master Plan 2025'!AE346</f>
        <v>0</v>
      </c>
      <c r="AF405" s="135">
        <f>'Master Plan 2025'!AF346</f>
        <v>0</v>
      </c>
      <c r="AG405" s="135">
        <f>'Master Plan 2025'!AG346</f>
        <v>0</v>
      </c>
      <c r="AH405" s="135">
        <f>'Master Plan 2025'!AH346</f>
        <v>0</v>
      </c>
      <c r="AI405" s="135">
        <f>'Master Plan 2025'!AI346</f>
        <v>0</v>
      </c>
      <c r="AJ405" s="135">
        <f>'Master Plan 2025'!AJ346</f>
        <v>0</v>
      </c>
      <c r="AK405" s="135">
        <f>'Master Plan 2025'!AK346</f>
        <v>0</v>
      </c>
      <c r="AL405" s="135">
        <f>'Master Plan 2025'!AL346</f>
        <v>0</v>
      </c>
      <c r="AM405" s="135">
        <f>'Master Plan 2025'!AM346</f>
        <v>0</v>
      </c>
      <c r="AN405" s="135">
        <f>'Master Plan 2025'!AN346</f>
        <v>0</v>
      </c>
      <c r="AO405" s="135">
        <f>'Master Plan 2025'!AO346</f>
        <v>0</v>
      </c>
      <c r="AP405" s="135">
        <f>'Master Plan 2025'!AP346</f>
        <v>0</v>
      </c>
      <c r="AQ405" s="135">
        <f>'Master Plan 2025'!AQ346</f>
        <v>0</v>
      </c>
      <c r="AR405" s="135">
        <f>'Master Plan 2025'!AR346</f>
        <v>0</v>
      </c>
      <c r="AS405" s="135">
        <f>'Master Plan 2025'!AS346</f>
        <v>0</v>
      </c>
      <c r="AT405" s="135">
        <f>'Master Plan 2025'!AT346</f>
        <v>0</v>
      </c>
      <c r="AU405" s="135">
        <f>'Master Plan 2025'!AU346</f>
        <v>0</v>
      </c>
      <c r="AV405" s="135">
        <f>'Master Plan 2025'!AV346</f>
        <v>0</v>
      </c>
      <c r="AW405" s="135">
        <f>'Master Plan 2025'!AW346</f>
        <v>0</v>
      </c>
      <c r="AX405" s="135">
        <f>'Master Plan 2025'!AX346</f>
        <v>0</v>
      </c>
      <c r="AY405" s="135">
        <f>'Master Plan 2025'!AY346</f>
        <v>0</v>
      </c>
    </row>
    <row r="406">
      <c r="B406" s="16"/>
      <c r="C406" s="18" t="str">
        <f>'Master Plan 2025'!C347</f>
        <v>Added0Value</v>
      </c>
      <c r="D406" s="18" t="str">
        <f>'Master Plan 2025'!D347</f>
        <v>Audience Article4</v>
      </c>
      <c r="E406" s="18" t="str">
        <f>'Master Plan 2025'!E347</f>
        <v>Audience</v>
      </c>
      <c r="F406" s="18" t="str">
        <f>'Master Plan 2025'!F347</f>
        <v>300x600</v>
      </c>
      <c r="G406" s="18" t="str">
        <f>'Master Plan 2025'!G347</f>
        <v/>
      </c>
      <c r="H406" s="18" t="str">
        <f>'Master Plan 2025'!H347</f>
        <v>Nativo_Global_Audience</v>
      </c>
      <c r="I406" s="135">
        <f>'Master Plan 2025'!I347</f>
        <v>0</v>
      </c>
      <c r="J406" s="135">
        <f>'Master Plan 2025'!J347</f>
        <v>0</v>
      </c>
      <c r="K406" s="135">
        <f>'Master Plan 2025'!K347</f>
        <v>0</v>
      </c>
      <c r="L406" s="135">
        <f>'Master Plan 2025'!L347</f>
        <v>0</v>
      </c>
      <c r="M406" s="135">
        <f>'Master Plan 2025'!M347</f>
        <v>0</v>
      </c>
      <c r="N406" s="135">
        <f>'Master Plan 2025'!N347</f>
        <v>0.75</v>
      </c>
      <c r="O406" s="135">
        <f>'Master Plan 2025'!O347</f>
        <v>0</v>
      </c>
      <c r="P406" s="135">
        <f>'Master Plan 2025'!P347</f>
        <v>0</v>
      </c>
      <c r="Q406" s="135">
        <f>'Master Plan 2025'!Q347</f>
        <v>0</v>
      </c>
      <c r="R406" s="135">
        <f>'Master Plan 2025'!R347</f>
        <v>0</v>
      </c>
      <c r="S406" s="135">
        <f>'Master Plan 2025'!S347</f>
        <v>0</v>
      </c>
      <c r="T406" s="135">
        <f>'Master Plan 2025'!T347</f>
        <v>0</v>
      </c>
      <c r="U406" s="135">
        <f>'Master Plan 2025'!U347</f>
        <v>0</v>
      </c>
      <c r="V406" s="135">
        <f>'Master Plan 2025'!V347</f>
        <v>0</v>
      </c>
      <c r="W406" s="135">
        <f>'Master Plan 2025'!W347</f>
        <v>0</v>
      </c>
      <c r="X406" s="135">
        <f>'Master Plan 2025'!X347</f>
        <v>0</v>
      </c>
      <c r="Y406" s="135">
        <f>'Master Plan 2025'!Y347</f>
        <v>0</v>
      </c>
      <c r="Z406" s="135">
        <f>'Master Plan 2025'!Z347</f>
        <v>0</v>
      </c>
      <c r="AA406" s="135">
        <f>'Master Plan 2025'!AA347</f>
        <v>0</v>
      </c>
      <c r="AB406" s="135">
        <f>'Master Plan 2025'!AB347</f>
        <v>0</v>
      </c>
      <c r="AC406" s="135">
        <f>'Master Plan 2025'!AC347</f>
        <v>0</v>
      </c>
      <c r="AD406" s="135">
        <f>'Master Plan 2025'!AD347</f>
        <v>0</v>
      </c>
      <c r="AE406" s="135">
        <f>'Master Plan 2025'!AE347</f>
        <v>0</v>
      </c>
      <c r="AF406" s="135">
        <f>'Master Plan 2025'!AF347</f>
        <v>0</v>
      </c>
      <c r="AG406" s="135">
        <f>'Master Plan 2025'!AG347</f>
        <v>0</v>
      </c>
      <c r="AH406" s="135">
        <f>'Master Plan 2025'!AH347</f>
        <v>0</v>
      </c>
      <c r="AI406" s="135">
        <f>'Master Plan 2025'!AI347</f>
        <v>0</v>
      </c>
      <c r="AJ406" s="135">
        <f>'Master Plan 2025'!AJ347</f>
        <v>0</v>
      </c>
      <c r="AK406" s="135">
        <f>'Master Plan 2025'!AK347</f>
        <v>0</v>
      </c>
      <c r="AL406" s="135">
        <f>'Master Plan 2025'!AL347</f>
        <v>0</v>
      </c>
      <c r="AM406" s="135">
        <f>'Master Plan 2025'!AM347</f>
        <v>0</v>
      </c>
      <c r="AN406" s="135">
        <f>'Master Plan 2025'!AN347</f>
        <v>0</v>
      </c>
      <c r="AO406" s="135">
        <f>'Master Plan 2025'!AO347</f>
        <v>0</v>
      </c>
      <c r="AP406" s="135">
        <f>'Master Plan 2025'!AP347</f>
        <v>0</v>
      </c>
      <c r="AQ406" s="135">
        <f>'Master Plan 2025'!AQ347</f>
        <v>0</v>
      </c>
      <c r="AR406" s="135">
        <f>'Master Plan 2025'!AR347</f>
        <v>0</v>
      </c>
      <c r="AS406" s="135">
        <f>'Master Plan 2025'!AS347</f>
        <v>0</v>
      </c>
      <c r="AT406" s="135">
        <f>'Master Plan 2025'!AT347</f>
        <v>0</v>
      </c>
      <c r="AU406" s="135">
        <f>'Master Plan 2025'!AU347</f>
        <v>0</v>
      </c>
      <c r="AV406" s="135">
        <f>'Master Plan 2025'!AV347</f>
        <v>0</v>
      </c>
      <c r="AW406" s="135">
        <f>'Master Plan 2025'!AW347</f>
        <v>0</v>
      </c>
      <c r="AX406" s="135">
        <f>'Master Plan 2025'!AX347</f>
        <v>0</v>
      </c>
      <c r="AY406" s="135">
        <f>'Master Plan 2025'!AY347</f>
        <v>0</v>
      </c>
    </row>
    <row r="407">
      <c r="B407" s="16"/>
      <c r="C407" s="18" t="str">
        <f>'Master Plan 2025'!C348</f>
        <v>Global</v>
      </c>
      <c r="D407" s="18" t="str">
        <f>'Master Plan 2025'!D348</f>
        <v>Audience Article5</v>
      </c>
      <c r="E407" s="18" t="str">
        <f>'Master Plan 2025'!E348</f>
        <v>Audience</v>
      </c>
      <c r="F407" s="18" t="str">
        <f>'Master Plan 2025'!F348</f>
        <v>InsightsCTA</v>
      </c>
      <c r="G407" s="18" t="str">
        <f>'Master Plan 2025'!G348</f>
        <v/>
      </c>
      <c r="H407" s="18" t="str">
        <f>'Master Plan 2025'!H348</f>
        <v>Nativo_Global_Audience</v>
      </c>
      <c r="I407" s="135" t="str">
        <f>'Master Plan 2025'!I348</f>
        <v/>
      </c>
      <c r="J407" s="135" t="str">
        <f>'Master Plan 2025'!J348</f>
        <v/>
      </c>
      <c r="K407" s="135" t="str">
        <f>'Master Plan 2025'!K348</f>
        <v/>
      </c>
      <c r="L407" s="135" t="str">
        <f>'Master Plan 2025'!L348</f>
        <v/>
      </c>
      <c r="M407" s="135">
        <f>'Master Plan 2025'!M348</f>
        <v>0.002</v>
      </c>
      <c r="N407" s="135">
        <f>'Master Plan 2025'!N348</f>
        <v>0.75</v>
      </c>
      <c r="O407" s="135" t="str">
        <f>'Master Plan 2025'!O348</f>
        <v/>
      </c>
      <c r="P407" s="135">
        <f>'Master Plan 2025'!P348</f>
        <v>0</v>
      </c>
      <c r="Q407" s="135">
        <f>'Master Plan 2025'!Q348</f>
        <v>0</v>
      </c>
      <c r="R407" s="135">
        <f>'Master Plan 2025'!R348</f>
        <v>0</v>
      </c>
      <c r="S407" s="135">
        <f>'Master Plan 2025'!S348</f>
        <v>0</v>
      </c>
      <c r="T407" s="135">
        <f>'Master Plan 2025'!T348</f>
        <v>0</v>
      </c>
      <c r="U407" s="135">
        <f>'Master Plan 2025'!U348</f>
        <v>0</v>
      </c>
      <c r="V407" s="135">
        <f>'Master Plan 2025'!V348</f>
        <v>0</v>
      </c>
      <c r="W407" s="135">
        <f>'Master Plan 2025'!W348</f>
        <v>0</v>
      </c>
      <c r="X407" s="135">
        <f>'Master Plan 2025'!X348</f>
        <v>0</v>
      </c>
      <c r="Y407" s="135">
        <f>'Master Plan 2025'!Y348</f>
        <v>0</v>
      </c>
      <c r="Z407" s="135">
        <f>'Master Plan 2025'!Z348</f>
        <v>0</v>
      </c>
      <c r="AA407" s="135">
        <f>'Master Plan 2025'!AA348</f>
        <v>0</v>
      </c>
      <c r="AB407" s="135">
        <f>'Master Plan 2025'!AB348</f>
        <v>0</v>
      </c>
      <c r="AC407" s="135">
        <f>'Master Plan 2025'!AC348</f>
        <v>0</v>
      </c>
      <c r="AD407" s="135">
        <f>'Master Plan 2025'!AD348</f>
        <v>0</v>
      </c>
      <c r="AE407" s="135">
        <f>'Master Plan 2025'!AE348</f>
        <v>0</v>
      </c>
      <c r="AF407" s="135">
        <f>'Master Plan 2025'!AF348</f>
        <v>0</v>
      </c>
      <c r="AG407" s="135">
        <f>'Master Plan 2025'!AG348</f>
        <v>0</v>
      </c>
      <c r="AH407" s="135">
        <f>'Master Plan 2025'!AH348</f>
        <v>0</v>
      </c>
      <c r="AI407" s="135">
        <f>'Master Plan 2025'!AI348</f>
        <v>0</v>
      </c>
      <c r="AJ407" s="135">
        <f>'Master Plan 2025'!AJ348</f>
        <v>0</v>
      </c>
      <c r="AK407" s="135">
        <f>'Master Plan 2025'!AK348</f>
        <v>0</v>
      </c>
      <c r="AL407" s="135">
        <f>'Master Plan 2025'!AL348</f>
        <v>0</v>
      </c>
      <c r="AM407" s="135">
        <f>'Master Plan 2025'!AM348</f>
        <v>0</v>
      </c>
      <c r="AN407" s="135">
        <f>'Master Plan 2025'!AN348</f>
        <v>0</v>
      </c>
      <c r="AO407" s="135">
        <f>'Master Plan 2025'!AO348</f>
        <v>0</v>
      </c>
      <c r="AP407" s="135">
        <f>'Master Plan 2025'!AP348</f>
        <v>0</v>
      </c>
      <c r="AQ407" s="135">
        <f>'Master Plan 2025'!AQ348</f>
        <v>0</v>
      </c>
      <c r="AR407" s="135">
        <f>'Master Plan 2025'!AR348</f>
        <v>0</v>
      </c>
      <c r="AS407" s="135">
        <f>'Master Plan 2025'!AS348</f>
        <v>0</v>
      </c>
      <c r="AT407" s="135">
        <f>'Master Plan 2025'!AT348</f>
        <v>0</v>
      </c>
      <c r="AU407" s="135">
        <f>'Master Plan 2025'!AU348</f>
        <v>0</v>
      </c>
      <c r="AV407" s="135">
        <f>'Master Plan 2025'!AV348</f>
        <v>0</v>
      </c>
      <c r="AW407" s="135">
        <f>'Master Plan 2025'!AW348</f>
        <v>0</v>
      </c>
      <c r="AX407" s="135">
        <f>'Master Plan 2025'!AX348</f>
        <v>0</v>
      </c>
      <c r="AY407" s="135">
        <f>'Master Plan 2025'!AY348</f>
        <v>0</v>
      </c>
    </row>
    <row r="408">
      <c r="B408" s="16"/>
      <c r="C408" s="18" t="str">
        <f>'Master Plan 2025'!C349</f>
        <v/>
      </c>
      <c r="D408" s="18" t="str">
        <f>'Master Plan 2025'!D349</f>
        <v>Audience Article5</v>
      </c>
      <c r="E408" s="18" t="str">
        <f>'Master Plan 2025'!E349</f>
        <v>Audience</v>
      </c>
      <c r="F408" s="18" t="str">
        <f>'Master Plan 2025'!F349</f>
        <v>ContentLandingPage</v>
      </c>
      <c r="G408" s="18" t="str">
        <f>'Master Plan 2025'!G349</f>
        <v/>
      </c>
      <c r="H408" s="18" t="str">
        <f>'Master Plan 2025'!H349</f>
        <v>Nativo_Global_Audience</v>
      </c>
      <c r="I408" s="135">
        <f>'Master Plan 2025'!I349</f>
        <v>0</v>
      </c>
      <c r="J408" s="135">
        <f>'Master Plan 2025'!J349</f>
        <v>0</v>
      </c>
      <c r="K408" s="135">
        <f>'Master Plan 2025'!K349</f>
        <v>0</v>
      </c>
      <c r="L408" s="135">
        <f>'Master Plan 2025'!L349</f>
        <v>0</v>
      </c>
      <c r="M408" s="135">
        <f>'Master Plan 2025'!M349</f>
        <v>0</v>
      </c>
      <c r="N408" s="135">
        <f>'Master Plan 2025'!N349</f>
        <v>0.75</v>
      </c>
      <c r="O408" s="135">
        <f>'Master Plan 2025'!O349</f>
        <v>0</v>
      </c>
      <c r="P408" s="135">
        <f>'Master Plan 2025'!P349</f>
        <v>0</v>
      </c>
      <c r="Q408" s="135">
        <f>'Master Plan 2025'!Q349</f>
        <v>0</v>
      </c>
      <c r="R408" s="135">
        <f>'Master Plan 2025'!R349</f>
        <v>0</v>
      </c>
      <c r="S408" s="135">
        <f>'Master Plan 2025'!S349</f>
        <v>0</v>
      </c>
      <c r="T408" s="135">
        <f>'Master Plan 2025'!T349</f>
        <v>0</v>
      </c>
      <c r="U408" s="135">
        <f>'Master Plan 2025'!U349</f>
        <v>0</v>
      </c>
      <c r="V408" s="135">
        <f>'Master Plan 2025'!V349</f>
        <v>0</v>
      </c>
      <c r="W408" s="135">
        <f>'Master Plan 2025'!W349</f>
        <v>0</v>
      </c>
      <c r="X408" s="135">
        <f>'Master Plan 2025'!X349</f>
        <v>0</v>
      </c>
      <c r="Y408" s="135">
        <f>'Master Plan 2025'!Y349</f>
        <v>0</v>
      </c>
      <c r="Z408" s="135">
        <f>'Master Plan 2025'!Z349</f>
        <v>0</v>
      </c>
      <c r="AA408" s="135">
        <f>'Master Plan 2025'!AA349</f>
        <v>0</v>
      </c>
      <c r="AB408" s="135">
        <f>'Master Plan 2025'!AB349</f>
        <v>0</v>
      </c>
      <c r="AC408" s="135">
        <f>'Master Plan 2025'!AC349</f>
        <v>0</v>
      </c>
      <c r="AD408" s="135">
        <f>'Master Plan 2025'!AD349</f>
        <v>0</v>
      </c>
      <c r="AE408" s="135">
        <f>'Master Plan 2025'!AE349</f>
        <v>0</v>
      </c>
      <c r="AF408" s="135">
        <f>'Master Plan 2025'!AF349</f>
        <v>0</v>
      </c>
      <c r="AG408" s="135">
        <f>'Master Plan 2025'!AG349</f>
        <v>0</v>
      </c>
      <c r="AH408" s="135">
        <f>'Master Plan 2025'!AH349</f>
        <v>0</v>
      </c>
      <c r="AI408" s="135">
        <f>'Master Plan 2025'!AI349</f>
        <v>0</v>
      </c>
      <c r="AJ408" s="135">
        <f>'Master Plan 2025'!AJ349</f>
        <v>0</v>
      </c>
      <c r="AK408" s="135">
        <f>'Master Plan 2025'!AK349</f>
        <v>0</v>
      </c>
      <c r="AL408" s="135">
        <f>'Master Plan 2025'!AL349</f>
        <v>0</v>
      </c>
      <c r="AM408" s="135">
        <f>'Master Plan 2025'!AM349</f>
        <v>0</v>
      </c>
      <c r="AN408" s="135">
        <f>'Master Plan 2025'!AN349</f>
        <v>0</v>
      </c>
      <c r="AO408" s="135">
        <f>'Master Plan 2025'!AO349</f>
        <v>0</v>
      </c>
      <c r="AP408" s="135">
        <f>'Master Plan 2025'!AP349</f>
        <v>0</v>
      </c>
      <c r="AQ408" s="135">
        <f>'Master Plan 2025'!AQ349</f>
        <v>0</v>
      </c>
      <c r="AR408" s="135">
        <f>'Master Plan 2025'!AR349</f>
        <v>0</v>
      </c>
      <c r="AS408" s="135">
        <f>'Master Plan 2025'!AS349</f>
        <v>0</v>
      </c>
      <c r="AT408" s="135">
        <f>'Master Plan 2025'!AT349</f>
        <v>0</v>
      </c>
      <c r="AU408" s="135">
        <f>'Master Plan 2025'!AU349</f>
        <v>0</v>
      </c>
      <c r="AV408" s="135">
        <f>'Master Plan 2025'!AV349</f>
        <v>0</v>
      </c>
      <c r="AW408" s="135">
        <f>'Master Plan 2025'!AW349</f>
        <v>0</v>
      </c>
      <c r="AX408" s="135">
        <f>'Master Plan 2025'!AX349</f>
        <v>0</v>
      </c>
      <c r="AY408" s="135">
        <f>'Master Plan 2025'!AY349</f>
        <v>0</v>
      </c>
    </row>
    <row r="409">
      <c r="B409" s="16"/>
      <c r="C409" s="18" t="str">
        <f>'Master Plan 2025'!C350</f>
        <v/>
      </c>
      <c r="D409" s="18" t="str">
        <f>'Master Plan 2025'!D350</f>
        <v>Audience Article5</v>
      </c>
      <c r="E409" s="18" t="str">
        <f>'Master Plan 2025'!E350</f>
        <v>Audience</v>
      </c>
      <c r="F409" s="18" t="str">
        <f>'Master Plan 2025'!F350</f>
        <v>InFeedUnit</v>
      </c>
      <c r="G409" s="18" t="str">
        <f>'Master Plan 2025'!G350</f>
        <v/>
      </c>
      <c r="H409" s="18" t="str">
        <f>'Master Plan 2025'!H350</f>
        <v>Nativo_Global_Audience</v>
      </c>
      <c r="I409" s="135">
        <f>'Master Plan 2025'!I350</f>
        <v>0</v>
      </c>
      <c r="J409" s="135">
        <f>'Master Plan 2025'!J350</f>
        <v>0</v>
      </c>
      <c r="K409" s="135">
        <f>'Master Plan 2025'!K350</f>
        <v>0</v>
      </c>
      <c r="L409" s="135">
        <f>'Master Plan 2025'!L350</f>
        <v>0</v>
      </c>
      <c r="M409" s="135">
        <f>'Master Plan 2025'!M350</f>
        <v>0</v>
      </c>
      <c r="N409" s="135">
        <f>'Master Plan 2025'!N350</f>
        <v>0.75</v>
      </c>
      <c r="O409" s="135">
        <f>'Master Plan 2025'!O350</f>
        <v>0</v>
      </c>
      <c r="P409" s="135">
        <f>'Master Plan 2025'!P350</f>
        <v>0</v>
      </c>
      <c r="Q409" s="135">
        <f>'Master Plan 2025'!Q350</f>
        <v>0</v>
      </c>
      <c r="R409" s="135">
        <f>'Master Plan 2025'!R350</f>
        <v>0</v>
      </c>
      <c r="S409" s="135">
        <f>'Master Plan 2025'!S350</f>
        <v>0</v>
      </c>
      <c r="T409" s="135">
        <f>'Master Plan 2025'!T350</f>
        <v>0</v>
      </c>
      <c r="U409" s="135">
        <f>'Master Plan 2025'!U350</f>
        <v>0</v>
      </c>
      <c r="V409" s="135">
        <f>'Master Plan 2025'!V350</f>
        <v>0</v>
      </c>
      <c r="W409" s="135">
        <f>'Master Plan 2025'!W350</f>
        <v>0</v>
      </c>
      <c r="X409" s="135">
        <f>'Master Plan 2025'!X350</f>
        <v>0</v>
      </c>
      <c r="Y409" s="135">
        <f>'Master Plan 2025'!Y350</f>
        <v>0</v>
      </c>
      <c r="Z409" s="135">
        <f>'Master Plan 2025'!Z350</f>
        <v>0</v>
      </c>
      <c r="AA409" s="135">
        <f>'Master Plan 2025'!AA350</f>
        <v>0</v>
      </c>
      <c r="AB409" s="135">
        <f>'Master Plan 2025'!AB350</f>
        <v>0</v>
      </c>
      <c r="AC409" s="135">
        <f>'Master Plan 2025'!AC350</f>
        <v>0</v>
      </c>
      <c r="AD409" s="135">
        <f>'Master Plan 2025'!AD350</f>
        <v>0</v>
      </c>
      <c r="AE409" s="135">
        <f>'Master Plan 2025'!AE350</f>
        <v>0</v>
      </c>
      <c r="AF409" s="135">
        <f>'Master Plan 2025'!AF350</f>
        <v>0</v>
      </c>
      <c r="AG409" s="135">
        <f>'Master Plan 2025'!AG350</f>
        <v>0</v>
      </c>
      <c r="AH409" s="135">
        <f>'Master Plan 2025'!AH350</f>
        <v>0</v>
      </c>
      <c r="AI409" s="135">
        <f>'Master Plan 2025'!AI350</f>
        <v>0</v>
      </c>
      <c r="AJ409" s="135">
        <f>'Master Plan 2025'!AJ350</f>
        <v>0</v>
      </c>
      <c r="AK409" s="135">
        <f>'Master Plan 2025'!AK350</f>
        <v>0</v>
      </c>
      <c r="AL409" s="135">
        <f>'Master Plan 2025'!AL350</f>
        <v>0</v>
      </c>
      <c r="AM409" s="135">
        <f>'Master Plan 2025'!AM350</f>
        <v>0</v>
      </c>
      <c r="AN409" s="135">
        <f>'Master Plan 2025'!AN350</f>
        <v>0</v>
      </c>
      <c r="AO409" s="135">
        <f>'Master Plan 2025'!AO350</f>
        <v>0</v>
      </c>
      <c r="AP409" s="135">
        <f>'Master Plan 2025'!AP350</f>
        <v>0</v>
      </c>
      <c r="AQ409" s="135">
        <f>'Master Plan 2025'!AQ350</f>
        <v>0</v>
      </c>
      <c r="AR409" s="135">
        <f>'Master Plan 2025'!AR350</f>
        <v>0</v>
      </c>
      <c r="AS409" s="135">
        <f>'Master Plan 2025'!AS350</f>
        <v>0</v>
      </c>
      <c r="AT409" s="135">
        <f>'Master Plan 2025'!AT350</f>
        <v>0</v>
      </c>
      <c r="AU409" s="135">
        <f>'Master Plan 2025'!AU350</f>
        <v>0</v>
      </c>
      <c r="AV409" s="135">
        <f>'Master Plan 2025'!AV350</f>
        <v>0</v>
      </c>
      <c r="AW409" s="135">
        <f>'Master Plan 2025'!AW350</f>
        <v>0</v>
      </c>
      <c r="AX409" s="135">
        <f>'Master Plan 2025'!AX350</f>
        <v>0</v>
      </c>
      <c r="AY409" s="135">
        <f>'Master Plan 2025'!AY350</f>
        <v>0</v>
      </c>
    </row>
    <row r="410">
      <c r="B410" s="16"/>
      <c r="C410" s="18" t="str">
        <f>'Master Plan 2025'!C351</f>
        <v>Added0Value</v>
      </c>
      <c r="D410" s="18" t="str">
        <f>'Master Plan 2025'!D351</f>
        <v>Audience Article5</v>
      </c>
      <c r="E410" s="18" t="str">
        <f>'Master Plan 2025'!E351</f>
        <v>Audience</v>
      </c>
      <c r="F410" s="18" t="str">
        <f>'Master Plan 2025'!F351</f>
        <v>728x90</v>
      </c>
      <c r="G410" s="18" t="str">
        <f>'Master Plan 2025'!G351</f>
        <v/>
      </c>
      <c r="H410" s="18" t="str">
        <f>'Master Plan 2025'!H351</f>
        <v>Nativo_Global_Audience</v>
      </c>
      <c r="I410" s="135">
        <f>'Master Plan 2025'!I351</f>
        <v>0</v>
      </c>
      <c r="J410" s="135">
        <f>'Master Plan 2025'!J351</f>
        <v>0</v>
      </c>
      <c r="K410" s="135">
        <f>'Master Plan 2025'!K351</f>
        <v>0</v>
      </c>
      <c r="L410" s="135">
        <f>'Master Plan 2025'!L351</f>
        <v>0</v>
      </c>
      <c r="M410" s="135">
        <f>'Master Plan 2025'!M351</f>
        <v>0</v>
      </c>
      <c r="N410" s="135">
        <f>'Master Plan 2025'!N351</f>
        <v>0.75</v>
      </c>
      <c r="O410" s="135">
        <f>'Master Plan 2025'!O351</f>
        <v>0</v>
      </c>
      <c r="P410" s="135">
        <f>'Master Plan 2025'!P351</f>
        <v>0</v>
      </c>
      <c r="Q410" s="135">
        <f>'Master Plan 2025'!Q351</f>
        <v>0</v>
      </c>
      <c r="R410" s="135">
        <f>'Master Plan 2025'!R351</f>
        <v>0</v>
      </c>
      <c r="S410" s="135">
        <f>'Master Plan 2025'!S351</f>
        <v>0</v>
      </c>
      <c r="T410" s="135">
        <f>'Master Plan 2025'!T351</f>
        <v>0</v>
      </c>
      <c r="U410" s="135">
        <f>'Master Plan 2025'!U351</f>
        <v>0</v>
      </c>
      <c r="V410" s="135">
        <f>'Master Plan 2025'!V351</f>
        <v>0</v>
      </c>
      <c r="W410" s="135">
        <f>'Master Plan 2025'!W351</f>
        <v>0</v>
      </c>
      <c r="X410" s="135">
        <f>'Master Plan 2025'!X351</f>
        <v>0</v>
      </c>
      <c r="Y410" s="135">
        <f>'Master Plan 2025'!Y351</f>
        <v>0</v>
      </c>
      <c r="Z410" s="135">
        <f>'Master Plan 2025'!Z351</f>
        <v>0</v>
      </c>
      <c r="AA410" s="135">
        <f>'Master Plan 2025'!AA351</f>
        <v>0</v>
      </c>
      <c r="AB410" s="135">
        <f>'Master Plan 2025'!AB351</f>
        <v>0</v>
      </c>
      <c r="AC410" s="135">
        <f>'Master Plan 2025'!AC351</f>
        <v>0</v>
      </c>
      <c r="AD410" s="135">
        <f>'Master Plan 2025'!AD351</f>
        <v>0</v>
      </c>
      <c r="AE410" s="135">
        <f>'Master Plan 2025'!AE351</f>
        <v>0</v>
      </c>
      <c r="AF410" s="135">
        <f>'Master Plan 2025'!AF351</f>
        <v>0</v>
      </c>
      <c r="AG410" s="135">
        <f>'Master Plan 2025'!AG351</f>
        <v>0</v>
      </c>
      <c r="AH410" s="135">
        <f>'Master Plan 2025'!AH351</f>
        <v>0</v>
      </c>
      <c r="AI410" s="135">
        <f>'Master Plan 2025'!AI351</f>
        <v>0</v>
      </c>
      <c r="AJ410" s="135">
        <f>'Master Plan 2025'!AJ351</f>
        <v>0</v>
      </c>
      <c r="AK410" s="135">
        <f>'Master Plan 2025'!AK351</f>
        <v>0</v>
      </c>
      <c r="AL410" s="135">
        <f>'Master Plan 2025'!AL351</f>
        <v>0</v>
      </c>
      <c r="AM410" s="135">
        <f>'Master Plan 2025'!AM351</f>
        <v>0</v>
      </c>
      <c r="AN410" s="135">
        <f>'Master Plan 2025'!AN351</f>
        <v>0</v>
      </c>
      <c r="AO410" s="135">
        <f>'Master Plan 2025'!AO351</f>
        <v>0</v>
      </c>
      <c r="AP410" s="135">
        <f>'Master Plan 2025'!AP351</f>
        <v>0</v>
      </c>
      <c r="AQ410" s="135">
        <f>'Master Plan 2025'!AQ351</f>
        <v>0</v>
      </c>
      <c r="AR410" s="135">
        <f>'Master Plan 2025'!AR351</f>
        <v>0</v>
      </c>
      <c r="AS410" s="135">
        <f>'Master Plan 2025'!AS351</f>
        <v>0</v>
      </c>
      <c r="AT410" s="135">
        <f>'Master Plan 2025'!AT351</f>
        <v>0</v>
      </c>
      <c r="AU410" s="135">
        <f>'Master Plan 2025'!AU351</f>
        <v>0</v>
      </c>
      <c r="AV410" s="135">
        <f>'Master Plan 2025'!AV351</f>
        <v>0</v>
      </c>
      <c r="AW410" s="135">
        <f>'Master Plan 2025'!AW351</f>
        <v>0</v>
      </c>
      <c r="AX410" s="135">
        <f>'Master Plan 2025'!AX351</f>
        <v>0</v>
      </c>
      <c r="AY410" s="135">
        <f>'Master Plan 2025'!AY351</f>
        <v>0</v>
      </c>
    </row>
    <row r="411">
      <c r="B411" s="16"/>
      <c r="C411" s="18" t="str">
        <f>'Master Plan 2025'!C352</f>
        <v>Added0Value</v>
      </c>
      <c r="D411" s="18" t="str">
        <f>'Master Plan 2025'!D352</f>
        <v>Audience Article5</v>
      </c>
      <c r="E411" s="18" t="str">
        <f>'Master Plan 2025'!E352</f>
        <v>Audience</v>
      </c>
      <c r="F411" s="18" t="str">
        <f>'Master Plan 2025'!F352</f>
        <v>300x250</v>
      </c>
      <c r="G411" s="18" t="str">
        <f>'Master Plan 2025'!G352</f>
        <v/>
      </c>
      <c r="H411" s="18" t="str">
        <f>'Master Plan 2025'!H352</f>
        <v>Nativo_Global_Audience</v>
      </c>
      <c r="I411" s="135">
        <f>'Master Plan 2025'!I352</f>
        <v>0</v>
      </c>
      <c r="J411" s="135">
        <f>'Master Plan 2025'!J352</f>
        <v>0</v>
      </c>
      <c r="K411" s="135">
        <f>'Master Plan 2025'!K352</f>
        <v>0</v>
      </c>
      <c r="L411" s="135">
        <f>'Master Plan 2025'!L352</f>
        <v>0</v>
      </c>
      <c r="M411" s="135">
        <f>'Master Plan 2025'!M352</f>
        <v>0</v>
      </c>
      <c r="N411" s="135">
        <f>'Master Plan 2025'!N352</f>
        <v>0.75</v>
      </c>
      <c r="O411" s="135">
        <f>'Master Plan 2025'!O352</f>
        <v>0</v>
      </c>
      <c r="P411" s="135">
        <f>'Master Plan 2025'!P352</f>
        <v>0</v>
      </c>
      <c r="Q411" s="135">
        <f>'Master Plan 2025'!Q352</f>
        <v>0</v>
      </c>
      <c r="R411" s="135">
        <f>'Master Plan 2025'!R352</f>
        <v>0</v>
      </c>
      <c r="S411" s="135">
        <f>'Master Plan 2025'!S352</f>
        <v>0</v>
      </c>
      <c r="T411" s="135">
        <f>'Master Plan 2025'!T352</f>
        <v>0</v>
      </c>
      <c r="U411" s="135">
        <f>'Master Plan 2025'!U352</f>
        <v>0</v>
      </c>
      <c r="V411" s="135">
        <f>'Master Plan 2025'!V352</f>
        <v>0</v>
      </c>
      <c r="W411" s="135">
        <f>'Master Plan 2025'!W352</f>
        <v>0</v>
      </c>
      <c r="X411" s="135">
        <f>'Master Plan 2025'!X352</f>
        <v>0</v>
      </c>
      <c r="Y411" s="135">
        <f>'Master Plan 2025'!Y352</f>
        <v>0</v>
      </c>
      <c r="Z411" s="135">
        <f>'Master Plan 2025'!Z352</f>
        <v>0</v>
      </c>
      <c r="AA411" s="135">
        <f>'Master Plan 2025'!AA352</f>
        <v>0</v>
      </c>
      <c r="AB411" s="135">
        <f>'Master Plan 2025'!AB352</f>
        <v>0</v>
      </c>
      <c r="AC411" s="135">
        <f>'Master Plan 2025'!AC352</f>
        <v>0</v>
      </c>
      <c r="AD411" s="135">
        <f>'Master Plan 2025'!AD352</f>
        <v>0</v>
      </c>
      <c r="AE411" s="135">
        <f>'Master Plan 2025'!AE352</f>
        <v>0</v>
      </c>
      <c r="AF411" s="135">
        <f>'Master Plan 2025'!AF352</f>
        <v>0</v>
      </c>
      <c r="AG411" s="135">
        <f>'Master Plan 2025'!AG352</f>
        <v>0</v>
      </c>
      <c r="AH411" s="135">
        <f>'Master Plan 2025'!AH352</f>
        <v>0</v>
      </c>
      <c r="AI411" s="135">
        <f>'Master Plan 2025'!AI352</f>
        <v>0</v>
      </c>
      <c r="AJ411" s="135">
        <f>'Master Plan 2025'!AJ352</f>
        <v>0</v>
      </c>
      <c r="AK411" s="135">
        <f>'Master Plan 2025'!AK352</f>
        <v>0</v>
      </c>
      <c r="AL411" s="135">
        <f>'Master Plan 2025'!AL352</f>
        <v>0</v>
      </c>
      <c r="AM411" s="135">
        <f>'Master Plan 2025'!AM352</f>
        <v>0</v>
      </c>
      <c r="AN411" s="135">
        <f>'Master Plan 2025'!AN352</f>
        <v>0</v>
      </c>
      <c r="AO411" s="135">
        <f>'Master Plan 2025'!AO352</f>
        <v>0</v>
      </c>
      <c r="AP411" s="135">
        <f>'Master Plan 2025'!AP352</f>
        <v>0</v>
      </c>
      <c r="AQ411" s="135">
        <f>'Master Plan 2025'!AQ352</f>
        <v>0</v>
      </c>
      <c r="AR411" s="135">
        <f>'Master Plan 2025'!AR352</f>
        <v>0</v>
      </c>
      <c r="AS411" s="135">
        <f>'Master Plan 2025'!AS352</f>
        <v>0</v>
      </c>
      <c r="AT411" s="135">
        <f>'Master Plan 2025'!AT352</f>
        <v>0</v>
      </c>
      <c r="AU411" s="135">
        <f>'Master Plan 2025'!AU352</f>
        <v>0</v>
      </c>
      <c r="AV411" s="135">
        <f>'Master Plan 2025'!AV352</f>
        <v>0</v>
      </c>
      <c r="AW411" s="135">
        <f>'Master Plan 2025'!AW352</f>
        <v>0</v>
      </c>
      <c r="AX411" s="135">
        <f>'Master Plan 2025'!AX352</f>
        <v>0</v>
      </c>
      <c r="AY411" s="135">
        <f>'Master Plan 2025'!AY352</f>
        <v>0</v>
      </c>
    </row>
    <row r="412">
      <c r="B412" s="16"/>
      <c r="C412" s="18" t="str">
        <f>'Master Plan 2025'!C353</f>
        <v>Added0Value</v>
      </c>
      <c r="D412" s="18" t="str">
        <f>'Master Plan 2025'!D353</f>
        <v>Audience Article5</v>
      </c>
      <c r="E412" s="18" t="str">
        <f>'Master Plan 2025'!E353</f>
        <v>Audience</v>
      </c>
      <c r="F412" s="18" t="str">
        <f>'Master Plan 2025'!F353</f>
        <v>300x600</v>
      </c>
      <c r="G412" s="18" t="str">
        <f>'Master Plan 2025'!G353</f>
        <v/>
      </c>
      <c r="H412" s="18" t="str">
        <f>'Master Plan 2025'!H353</f>
        <v>Nativo_Global_Audience</v>
      </c>
      <c r="I412" s="135">
        <f>'Master Plan 2025'!I353</f>
        <v>0</v>
      </c>
      <c r="J412" s="135">
        <f>'Master Plan 2025'!J353</f>
        <v>0</v>
      </c>
      <c r="K412" s="135">
        <f>'Master Plan 2025'!K353</f>
        <v>0</v>
      </c>
      <c r="L412" s="135">
        <f>'Master Plan 2025'!L353</f>
        <v>0</v>
      </c>
      <c r="M412" s="135">
        <f>'Master Plan 2025'!M353</f>
        <v>0</v>
      </c>
      <c r="N412" s="135">
        <f>'Master Plan 2025'!N353</f>
        <v>0.75</v>
      </c>
      <c r="O412" s="135">
        <f>'Master Plan 2025'!O353</f>
        <v>0</v>
      </c>
      <c r="P412" s="135">
        <f>'Master Plan 2025'!P353</f>
        <v>0</v>
      </c>
      <c r="Q412" s="135">
        <f>'Master Plan 2025'!Q353</f>
        <v>0</v>
      </c>
      <c r="R412" s="135">
        <f>'Master Plan 2025'!R353</f>
        <v>0</v>
      </c>
      <c r="S412" s="135">
        <f>'Master Plan 2025'!S353</f>
        <v>0</v>
      </c>
      <c r="T412" s="135">
        <f>'Master Plan 2025'!T353</f>
        <v>0</v>
      </c>
      <c r="U412" s="135">
        <f>'Master Plan 2025'!U353</f>
        <v>0</v>
      </c>
      <c r="V412" s="135">
        <f>'Master Plan 2025'!V353</f>
        <v>0</v>
      </c>
      <c r="W412" s="135">
        <f>'Master Plan 2025'!W353</f>
        <v>0</v>
      </c>
      <c r="X412" s="135">
        <f>'Master Plan 2025'!X353</f>
        <v>0</v>
      </c>
      <c r="Y412" s="135">
        <f>'Master Plan 2025'!Y353</f>
        <v>0</v>
      </c>
      <c r="Z412" s="135">
        <f>'Master Plan 2025'!Z353</f>
        <v>0</v>
      </c>
      <c r="AA412" s="135">
        <f>'Master Plan 2025'!AA353</f>
        <v>0</v>
      </c>
      <c r="AB412" s="135">
        <f>'Master Plan 2025'!AB353</f>
        <v>0</v>
      </c>
      <c r="AC412" s="135">
        <f>'Master Plan 2025'!AC353</f>
        <v>0</v>
      </c>
      <c r="AD412" s="135">
        <f>'Master Plan 2025'!AD353</f>
        <v>0</v>
      </c>
      <c r="AE412" s="135">
        <f>'Master Plan 2025'!AE353</f>
        <v>0</v>
      </c>
      <c r="AF412" s="135">
        <f>'Master Plan 2025'!AF353</f>
        <v>0</v>
      </c>
      <c r="AG412" s="135">
        <f>'Master Plan 2025'!AG353</f>
        <v>0</v>
      </c>
      <c r="AH412" s="135">
        <f>'Master Plan 2025'!AH353</f>
        <v>0</v>
      </c>
      <c r="AI412" s="135">
        <f>'Master Plan 2025'!AI353</f>
        <v>0</v>
      </c>
      <c r="AJ412" s="135">
        <f>'Master Plan 2025'!AJ353</f>
        <v>0</v>
      </c>
      <c r="AK412" s="135">
        <f>'Master Plan 2025'!AK353</f>
        <v>0</v>
      </c>
      <c r="AL412" s="135">
        <f>'Master Plan 2025'!AL353</f>
        <v>0</v>
      </c>
      <c r="AM412" s="135">
        <f>'Master Plan 2025'!AM353</f>
        <v>0</v>
      </c>
      <c r="AN412" s="135">
        <f>'Master Plan 2025'!AN353</f>
        <v>0</v>
      </c>
      <c r="AO412" s="135">
        <f>'Master Plan 2025'!AO353</f>
        <v>0</v>
      </c>
      <c r="AP412" s="135">
        <f>'Master Plan 2025'!AP353</f>
        <v>0</v>
      </c>
      <c r="AQ412" s="135">
        <f>'Master Plan 2025'!AQ353</f>
        <v>0</v>
      </c>
      <c r="AR412" s="135">
        <f>'Master Plan 2025'!AR353</f>
        <v>0</v>
      </c>
      <c r="AS412" s="135">
        <f>'Master Plan 2025'!AS353</f>
        <v>0</v>
      </c>
      <c r="AT412" s="135">
        <f>'Master Plan 2025'!AT353</f>
        <v>0</v>
      </c>
      <c r="AU412" s="135">
        <f>'Master Plan 2025'!AU353</f>
        <v>0</v>
      </c>
      <c r="AV412" s="135">
        <f>'Master Plan 2025'!AV353</f>
        <v>0</v>
      </c>
      <c r="AW412" s="135">
        <f>'Master Plan 2025'!AW353</f>
        <v>0</v>
      </c>
      <c r="AX412" s="135">
        <f>'Master Plan 2025'!AX353</f>
        <v>0</v>
      </c>
      <c r="AY412" s="135">
        <f>'Master Plan 2025'!AY353</f>
        <v>0</v>
      </c>
    </row>
    <row r="413">
      <c r="B413" s="16"/>
      <c r="C413" s="18" t="str">
        <f>'Master Plan 2025'!C354</f>
        <v>Global</v>
      </c>
      <c r="D413" s="18" t="str">
        <f>'Master Plan 2025'!D354</f>
        <v>Audience Article6</v>
      </c>
      <c r="E413" s="18" t="str">
        <f>'Master Plan 2025'!E354</f>
        <v>Audience</v>
      </c>
      <c r="F413" s="18" t="str">
        <f>'Master Plan 2025'!F354</f>
        <v>InsightsCTA</v>
      </c>
      <c r="G413" s="18" t="str">
        <f>'Master Plan 2025'!G354</f>
        <v/>
      </c>
      <c r="H413" s="18" t="str">
        <f>'Master Plan 2025'!H354</f>
        <v>Nativo_Global_Audience</v>
      </c>
      <c r="I413" s="135" t="str">
        <f>'Master Plan 2025'!I354</f>
        <v/>
      </c>
      <c r="J413" s="135" t="str">
        <f>'Master Plan 2025'!J354</f>
        <v/>
      </c>
      <c r="K413" s="135" t="str">
        <f>'Master Plan 2025'!K354</f>
        <v/>
      </c>
      <c r="L413" s="135" t="str">
        <f>'Master Plan 2025'!L354</f>
        <v/>
      </c>
      <c r="M413" s="135">
        <f>'Master Plan 2025'!M354</f>
        <v>0.002</v>
      </c>
      <c r="N413" s="135">
        <f>'Master Plan 2025'!N354</f>
        <v>0.75</v>
      </c>
      <c r="O413" s="135" t="str">
        <f>'Master Plan 2025'!O354</f>
        <v/>
      </c>
      <c r="P413" s="135">
        <f>'Master Plan 2025'!P354</f>
        <v>0</v>
      </c>
      <c r="Q413" s="135">
        <f>'Master Plan 2025'!Q354</f>
        <v>0</v>
      </c>
      <c r="R413" s="135">
        <f>'Master Plan 2025'!R354</f>
        <v>0</v>
      </c>
      <c r="S413" s="135">
        <f>'Master Plan 2025'!S354</f>
        <v>0</v>
      </c>
      <c r="T413" s="135">
        <f>'Master Plan 2025'!T354</f>
        <v>0</v>
      </c>
      <c r="U413" s="135">
        <f>'Master Plan 2025'!U354</f>
        <v>0</v>
      </c>
      <c r="V413" s="135">
        <f>'Master Plan 2025'!V354</f>
        <v>0</v>
      </c>
      <c r="W413" s="135">
        <f>'Master Plan 2025'!W354</f>
        <v>0</v>
      </c>
      <c r="X413" s="135">
        <f>'Master Plan 2025'!X354</f>
        <v>0</v>
      </c>
      <c r="Y413" s="135">
        <f>'Master Plan 2025'!Y354</f>
        <v>0</v>
      </c>
      <c r="Z413" s="135">
        <f>'Master Plan 2025'!Z354</f>
        <v>0</v>
      </c>
      <c r="AA413" s="135">
        <f>'Master Plan 2025'!AA354</f>
        <v>0</v>
      </c>
      <c r="AB413" s="135">
        <f>'Master Plan 2025'!AB354</f>
        <v>0</v>
      </c>
      <c r="AC413" s="135">
        <f>'Master Plan 2025'!AC354</f>
        <v>0</v>
      </c>
      <c r="AD413" s="135">
        <f>'Master Plan 2025'!AD354</f>
        <v>0</v>
      </c>
      <c r="AE413" s="135">
        <f>'Master Plan 2025'!AE354</f>
        <v>0</v>
      </c>
      <c r="AF413" s="135">
        <f>'Master Plan 2025'!AF354</f>
        <v>0</v>
      </c>
      <c r="AG413" s="135">
        <f>'Master Plan 2025'!AG354</f>
        <v>0</v>
      </c>
      <c r="AH413" s="135">
        <f>'Master Plan 2025'!AH354</f>
        <v>0</v>
      </c>
      <c r="AI413" s="135">
        <f>'Master Plan 2025'!AI354</f>
        <v>0</v>
      </c>
      <c r="AJ413" s="135">
        <f>'Master Plan 2025'!AJ354</f>
        <v>0</v>
      </c>
      <c r="AK413" s="135">
        <f>'Master Plan 2025'!AK354</f>
        <v>0</v>
      </c>
      <c r="AL413" s="135">
        <f>'Master Plan 2025'!AL354</f>
        <v>0</v>
      </c>
      <c r="AM413" s="135">
        <f>'Master Plan 2025'!AM354</f>
        <v>0</v>
      </c>
      <c r="AN413" s="135">
        <f>'Master Plan 2025'!AN354</f>
        <v>0</v>
      </c>
      <c r="AO413" s="135">
        <f>'Master Plan 2025'!AO354</f>
        <v>0</v>
      </c>
      <c r="AP413" s="135">
        <f>'Master Plan 2025'!AP354</f>
        <v>0</v>
      </c>
      <c r="AQ413" s="135">
        <f>'Master Plan 2025'!AQ354</f>
        <v>0</v>
      </c>
      <c r="AR413" s="135">
        <f>'Master Plan 2025'!AR354</f>
        <v>0</v>
      </c>
      <c r="AS413" s="135">
        <f>'Master Plan 2025'!AS354</f>
        <v>0</v>
      </c>
      <c r="AT413" s="135">
        <f>'Master Plan 2025'!AT354</f>
        <v>0</v>
      </c>
      <c r="AU413" s="135">
        <f>'Master Plan 2025'!AU354</f>
        <v>0</v>
      </c>
      <c r="AV413" s="135">
        <f>'Master Plan 2025'!AV354</f>
        <v>0</v>
      </c>
      <c r="AW413" s="135">
        <f>'Master Plan 2025'!AW354</f>
        <v>0</v>
      </c>
      <c r="AX413" s="135">
        <f>'Master Plan 2025'!AX354</f>
        <v>0</v>
      </c>
      <c r="AY413" s="135">
        <f>'Master Plan 2025'!AY354</f>
        <v>0</v>
      </c>
    </row>
    <row r="414">
      <c r="B414" s="16"/>
      <c r="C414" s="18" t="str">
        <f>'Master Plan 2025'!C355</f>
        <v/>
      </c>
      <c r="D414" s="18" t="str">
        <f>'Master Plan 2025'!D355</f>
        <v>Audience Article6</v>
      </c>
      <c r="E414" s="18" t="str">
        <f>'Master Plan 2025'!E355</f>
        <v>Audience</v>
      </c>
      <c r="F414" s="18" t="str">
        <f>'Master Plan 2025'!F355</f>
        <v>ContentLandingPage</v>
      </c>
      <c r="G414" s="18" t="str">
        <f>'Master Plan 2025'!G355</f>
        <v/>
      </c>
      <c r="H414" s="18" t="str">
        <f>'Master Plan 2025'!H355</f>
        <v>Nativo_Global_Audience</v>
      </c>
      <c r="I414" s="135">
        <f>'Master Plan 2025'!I355</f>
        <v>0</v>
      </c>
      <c r="J414" s="135">
        <f>'Master Plan 2025'!J355</f>
        <v>0</v>
      </c>
      <c r="K414" s="135">
        <f>'Master Plan 2025'!K355</f>
        <v>0</v>
      </c>
      <c r="L414" s="135">
        <f>'Master Plan 2025'!L355</f>
        <v>0</v>
      </c>
      <c r="M414" s="135">
        <f>'Master Plan 2025'!M355</f>
        <v>0</v>
      </c>
      <c r="N414" s="135">
        <f>'Master Plan 2025'!N355</f>
        <v>0.75</v>
      </c>
      <c r="O414" s="135">
        <f>'Master Plan 2025'!O355</f>
        <v>0</v>
      </c>
      <c r="P414" s="135">
        <f>'Master Plan 2025'!P355</f>
        <v>0</v>
      </c>
      <c r="Q414" s="135">
        <f>'Master Plan 2025'!Q355</f>
        <v>0</v>
      </c>
      <c r="R414" s="135">
        <f>'Master Plan 2025'!R355</f>
        <v>0</v>
      </c>
      <c r="S414" s="135">
        <f>'Master Plan 2025'!S355</f>
        <v>0</v>
      </c>
      <c r="T414" s="135">
        <f>'Master Plan 2025'!T355</f>
        <v>0</v>
      </c>
      <c r="U414" s="135">
        <f>'Master Plan 2025'!U355</f>
        <v>0</v>
      </c>
      <c r="V414" s="135">
        <f>'Master Plan 2025'!V355</f>
        <v>0</v>
      </c>
      <c r="W414" s="135">
        <f>'Master Plan 2025'!W355</f>
        <v>0</v>
      </c>
      <c r="X414" s="135">
        <f>'Master Plan 2025'!X355</f>
        <v>0</v>
      </c>
      <c r="Y414" s="135">
        <f>'Master Plan 2025'!Y355</f>
        <v>0</v>
      </c>
      <c r="Z414" s="135">
        <f>'Master Plan 2025'!Z355</f>
        <v>0</v>
      </c>
      <c r="AA414" s="135">
        <f>'Master Plan 2025'!AA355</f>
        <v>0</v>
      </c>
      <c r="AB414" s="135">
        <f>'Master Plan 2025'!AB355</f>
        <v>0</v>
      </c>
      <c r="AC414" s="135">
        <f>'Master Plan 2025'!AC355</f>
        <v>0</v>
      </c>
      <c r="AD414" s="135">
        <f>'Master Plan 2025'!AD355</f>
        <v>0</v>
      </c>
      <c r="AE414" s="135">
        <f>'Master Plan 2025'!AE355</f>
        <v>0</v>
      </c>
      <c r="AF414" s="135">
        <f>'Master Plan 2025'!AF355</f>
        <v>0</v>
      </c>
      <c r="AG414" s="135">
        <f>'Master Plan 2025'!AG355</f>
        <v>0</v>
      </c>
      <c r="AH414" s="135">
        <f>'Master Plan 2025'!AH355</f>
        <v>0</v>
      </c>
      <c r="AI414" s="135">
        <f>'Master Plan 2025'!AI355</f>
        <v>0</v>
      </c>
      <c r="AJ414" s="135">
        <f>'Master Plan 2025'!AJ355</f>
        <v>0</v>
      </c>
      <c r="AK414" s="135">
        <f>'Master Plan 2025'!AK355</f>
        <v>0</v>
      </c>
      <c r="AL414" s="135">
        <f>'Master Plan 2025'!AL355</f>
        <v>0</v>
      </c>
      <c r="AM414" s="135">
        <f>'Master Plan 2025'!AM355</f>
        <v>0</v>
      </c>
      <c r="AN414" s="135">
        <f>'Master Plan 2025'!AN355</f>
        <v>0</v>
      </c>
      <c r="AO414" s="135">
        <f>'Master Plan 2025'!AO355</f>
        <v>0</v>
      </c>
      <c r="AP414" s="135">
        <f>'Master Plan 2025'!AP355</f>
        <v>0</v>
      </c>
      <c r="AQ414" s="135">
        <f>'Master Plan 2025'!AQ355</f>
        <v>0</v>
      </c>
      <c r="AR414" s="135">
        <f>'Master Plan 2025'!AR355</f>
        <v>0</v>
      </c>
      <c r="AS414" s="135">
        <f>'Master Plan 2025'!AS355</f>
        <v>0</v>
      </c>
      <c r="AT414" s="135">
        <f>'Master Plan 2025'!AT355</f>
        <v>0</v>
      </c>
      <c r="AU414" s="135">
        <f>'Master Plan 2025'!AU355</f>
        <v>0</v>
      </c>
      <c r="AV414" s="135">
        <f>'Master Plan 2025'!AV355</f>
        <v>0</v>
      </c>
      <c r="AW414" s="135">
        <f>'Master Plan 2025'!AW355</f>
        <v>0</v>
      </c>
      <c r="AX414" s="135">
        <f>'Master Plan 2025'!AX355</f>
        <v>0</v>
      </c>
      <c r="AY414" s="135">
        <f>'Master Plan 2025'!AY355</f>
        <v>0</v>
      </c>
    </row>
    <row r="415">
      <c r="B415" s="16"/>
      <c r="C415" s="18" t="str">
        <f>'Master Plan 2025'!C356</f>
        <v/>
      </c>
      <c r="D415" s="18" t="str">
        <f>'Master Plan 2025'!D356</f>
        <v>Audience Article6</v>
      </c>
      <c r="E415" s="18" t="str">
        <f>'Master Plan 2025'!E356</f>
        <v>Audience</v>
      </c>
      <c r="F415" s="18" t="str">
        <f>'Master Plan 2025'!F356</f>
        <v>InFeedUnit</v>
      </c>
      <c r="G415" s="18" t="str">
        <f>'Master Plan 2025'!G356</f>
        <v/>
      </c>
      <c r="H415" s="18" t="str">
        <f>'Master Plan 2025'!H356</f>
        <v>Nativo_Global_Audience</v>
      </c>
      <c r="I415" s="135">
        <f>'Master Plan 2025'!I356</f>
        <v>0</v>
      </c>
      <c r="J415" s="135">
        <f>'Master Plan 2025'!J356</f>
        <v>0</v>
      </c>
      <c r="K415" s="135">
        <f>'Master Plan 2025'!K356</f>
        <v>0</v>
      </c>
      <c r="L415" s="135">
        <f>'Master Plan 2025'!L356</f>
        <v>0</v>
      </c>
      <c r="M415" s="135">
        <f>'Master Plan 2025'!M356</f>
        <v>0</v>
      </c>
      <c r="N415" s="135">
        <f>'Master Plan 2025'!N356</f>
        <v>0.75</v>
      </c>
      <c r="O415" s="135">
        <f>'Master Plan 2025'!O356</f>
        <v>0</v>
      </c>
      <c r="P415" s="135">
        <f>'Master Plan 2025'!P356</f>
        <v>0</v>
      </c>
      <c r="Q415" s="135">
        <f>'Master Plan 2025'!Q356</f>
        <v>0</v>
      </c>
      <c r="R415" s="135">
        <f>'Master Plan 2025'!R356</f>
        <v>0</v>
      </c>
      <c r="S415" s="135">
        <f>'Master Plan 2025'!S356</f>
        <v>0</v>
      </c>
      <c r="T415" s="135">
        <f>'Master Plan 2025'!T356</f>
        <v>0</v>
      </c>
      <c r="U415" s="135">
        <f>'Master Plan 2025'!U356</f>
        <v>0</v>
      </c>
      <c r="V415" s="135">
        <f>'Master Plan 2025'!V356</f>
        <v>0</v>
      </c>
      <c r="W415" s="135">
        <f>'Master Plan 2025'!W356</f>
        <v>0</v>
      </c>
      <c r="X415" s="135">
        <f>'Master Plan 2025'!X356</f>
        <v>0</v>
      </c>
      <c r="Y415" s="135">
        <f>'Master Plan 2025'!Y356</f>
        <v>0</v>
      </c>
      <c r="Z415" s="135">
        <f>'Master Plan 2025'!Z356</f>
        <v>0</v>
      </c>
      <c r="AA415" s="135">
        <f>'Master Plan 2025'!AA356</f>
        <v>0</v>
      </c>
      <c r="AB415" s="135">
        <f>'Master Plan 2025'!AB356</f>
        <v>0</v>
      </c>
      <c r="AC415" s="135">
        <f>'Master Plan 2025'!AC356</f>
        <v>0</v>
      </c>
      <c r="AD415" s="135">
        <f>'Master Plan 2025'!AD356</f>
        <v>0</v>
      </c>
      <c r="AE415" s="135">
        <f>'Master Plan 2025'!AE356</f>
        <v>0</v>
      </c>
      <c r="AF415" s="135">
        <f>'Master Plan 2025'!AF356</f>
        <v>0</v>
      </c>
      <c r="AG415" s="135">
        <f>'Master Plan 2025'!AG356</f>
        <v>0</v>
      </c>
      <c r="AH415" s="135">
        <f>'Master Plan 2025'!AH356</f>
        <v>0</v>
      </c>
      <c r="AI415" s="135">
        <f>'Master Plan 2025'!AI356</f>
        <v>0</v>
      </c>
      <c r="AJ415" s="135">
        <f>'Master Plan 2025'!AJ356</f>
        <v>0</v>
      </c>
      <c r="AK415" s="135">
        <f>'Master Plan 2025'!AK356</f>
        <v>0</v>
      </c>
      <c r="AL415" s="135">
        <f>'Master Plan 2025'!AL356</f>
        <v>0</v>
      </c>
      <c r="AM415" s="135">
        <f>'Master Plan 2025'!AM356</f>
        <v>0</v>
      </c>
      <c r="AN415" s="135">
        <f>'Master Plan 2025'!AN356</f>
        <v>0</v>
      </c>
      <c r="AO415" s="135">
        <f>'Master Plan 2025'!AO356</f>
        <v>0</v>
      </c>
      <c r="AP415" s="135">
        <f>'Master Plan 2025'!AP356</f>
        <v>0</v>
      </c>
      <c r="AQ415" s="135">
        <f>'Master Plan 2025'!AQ356</f>
        <v>0</v>
      </c>
      <c r="AR415" s="135">
        <f>'Master Plan 2025'!AR356</f>
        <v>0</v>
      </c>
      <c r="AS415" s="135">
        <f>'Master Plan 2025'!AS356</f>
        <v>0</v>
      </c>
      <c r="AT415" s="135">
        <f>'Master Plan 2025'!AT356</f>
        <v>0</v>
      </c>
      <c r="AU415" s="135">
        <f>'Master Plan 2025'!AU356</f>
        <v>0</v>
      </c>
      <c r="AV415" s="135">
        <f>'Master Plan 2025'!AV356</f>
        <v>0</v>
      </c>
      <c r="AW415" s="135">
        <f>'Master Plan 2025'!AW356</f>
        <v>0</v>
      </c>
      <c r="AX415" s="135">
        <f>'Master Plan 2025'!AX356</f>
        <v>0</v>
      </c>
      <c r="AY415" s="135">
        <f>'Master Plan 2025'!AY356</f>
        <v>0</v>
      </c>
    </row>
    <row r="416">
      <c r="B416" s="16"/>
      <c r="C416" s="18" t="str">
        <f>'Master Plan 2025'!C357</f>
        <v>Added0Value</v>
      </c>
      <c r="D416" s="18" t="str">
        <f>'Master Plan 2025'!D357</f>
        <v>Audience Article6</v>
      </c>
      <c r="E416" s="18" t="str">
        <f>'Master Plan 2025'!E357</f>
        <v>Audience</v>
      </c>
      <c r="F416" s="18" t="str">
        <f>'Master Plan 2025'!F357</f>
        <v>728x90</v>
      </c>
      <c r="G416" s="18" t="str">
        <f>'Master Plan 2025'!G357</f>
        <v/>
      </c>
      <c r="H416" s="18" t="str">
        <f>'Master Plan 2025'!H357</f>
        <v>Nativo_Global_Audience</v>
      </c>
      <c r="I416" s="135">
        <f>'Master Plan 2025'!I357</f>
        <v>0</v>
      </c>
      <c r="J416" s="135">
        <f>'Master Plan 2025'!J357</f>
        <v>0</v>
      </c>
      <c r="K416" s="135">
        <f>'Master Plan 2025'!K357</f>
        <v>0</v>
      </c>
      <c r="L416" s="135">
        <f>'Master Plan 2025'!L357</f>
        <v>0</v>
      </c>
      <c r="M416" s="135">
        <f>'Master Plan 2025'!M357</f>
        <v>0</v>
      </c>
      <c r="N416" s="135">
        <f>'Master Plan 2025'!N357</f>
        <v>0.75</v>
      </c>
      <c r="O416" s="135">
        <f>'Master Plan 2025'!O357</f>
        <v>0</v>
      </c>
      <c r="P416" s="135">
        <f>'Master Plan 2025'!P357</f>
        <v>0</v>
      </c>
      <c r="Q416" s="135">
        <f>'Master Plan 2025'!Q357</f>
        <v>0</v>
      </c>
      <c r="R416" s="135">
        <f>'Master Plan 2025'!R357</f>
        <v>0</v>
      </c>
      <c r="S416" s="135">
        <f>'Master Plan 2025'!S357</f>
        <v>0</v>
      </c>
      <c r="T416" s="135">
        <f>'Master Plan 2025'!T357</f>
        <v>0</v>
      </c>
      <c r="U416" s="135">
        <f>'Master Plan 2025'!U357</f>
        <v>0</v>
      </c>
      <c r="V416" s="135">
        <f>'Master Plan 2025'!V357</f>
        <v>0</v>
      </c>
      <c r="W416" s="135">
        <f>'Master Plan 2025'!W357</f>
        <v>0</v>
      </c>
      <c r="X416" s="135">
        <f>'Master Plan 2025'!X357</f>
        <v>0</v>
      </c>
      <c r="Y416" s="135">
        <f>'Master Plan 2025'!Y357</f>
        <v>0</v>
      </c>
      <c r="Z416" s="135">
        <f>'Master Plan 2025'!Z357</f>
        <v>0</v>
      </c>
      <c r="AA416" s="135">
        <f>'Master Plan 2025'!AA357</f>
        <v>0</v>
      </c>
      <c r="AB416" s="135">
        <f>'Master Plan 2025'!AB357</f>
        <v>0</v>
      </c>
      <c r="AC416" s="135">
        <f>'Master Plan 2025'!AC357</f>
        <v>0</v>
      </c>
      <c r="AD416" s="135">
        <f>'Master Plan 2025'!AD357</f>
        <v>0</v>
      </c>
      <c r="AE416" s="135">
        <f>'Master Plan 2025'!AE357</f>
        <v>0</v>
      </c>
      <c r="AF416" s="135">
        <f>'Master Plan 2025'!AF357</f>
        <v>0</v>
      </c>
      <c r="AG416" s="135">
        <f>'Master Plan 2025'!AG357</f>
        <v>0</v>
      </c>
      <c r="AH416" s="135">
        <f>'Master Plan 2025'!AH357</f>
        <v>0</v>
      </c>
      <c r="AI416" s="135">
        <f>'Master Plan 2025'!AI357</f>
        <v>0</v>
      </c>
      <c r="AJ416" s="135">
        <f>'Master Plan 2025'!AJ357</f>
        <v>0</v>
      </c>
      <c r="AK416" s="135">
        <f>'Master Plan 2025'!AK357</f>
        <v>0</v>
      </c>
      <c r="AL416" s="135">
        <f>'Master Plan 2025'!AL357</f>
        <v>0</v>
      </c>
      <c r="AM416" s="135">
        <f>'Master Plan 2025'!AM357</f>
        <v>0</v>
      </c>
      <c r="AN416" s="135">
        <f>'Master Plan 2025'!AN357</f>
        <v>0</v>
      </c>
      <c r="AO416" s="135">
        <f>'Master Plan 2025'!AO357</f>
        <v>0</v>
      </c>
      <c r="AP416" s="135">
        <f>'Master Plan 2025'!AP357</f>
        <v>0</v>
      </c>
      <c r="AQ416" s="135">
        <f>'Master Plan 2025'!AQ357</f>
        <v>0</v>
      </c>
      <c r="AR416" s="135">
        <f>'Master Plan 2025'!AR357</f>
        <v>0</v>
      </c>
      <c r="AS416" s="135">
        <f>'Master Plan 2025'!AS357</f>
        <v>0</v>
      </c>
      <c r="AT416" s="135">
        <f>'Master Plan 2025'!AT357</f>
        <v>0</v>
      </c>
      <c r="AU416" s="135">
        <f>'Master Plan 2025'!AU357</f>
        <v>0</v>
      </c>
      <c r="AV416" s="135">
        <f>'Master Plan 2025'!AV357</f>
        <v>0</v>
      </c>
      <c r="AW416" s="135">
        <f>'Master Plan 2025'!AW357</f>
        <v>0</v>
      </c>
      <c r="AX416" s="135">
        <f>'Master Plan 2025'!AX357</f>
        <v>0</v>
      </c>
      <c r="AY416" s="135">
        <f>'Master Plan 2025'!AY357</f>
        <v>0</v>
      </c>
    </row>
    <row r="417">
      <c r="B417" s="16"/>
      <c r="C417" s="18" t="str">
        <f>'Master Plan 2025'!C358</f>
        <v>Added0Value</v>
      </c>
      <c r="D417" s="18" t="str">
        <f>'Master Plan 2025'!D358</f>
        <v>Audience Article6</v>
      </c>
      <c r="E417" s="18" t="str">
        <f>'Master Plan 2025'!E358</f>
        <v>Audience</v>
      </c>
      <c r="F417" s="18" t="str">
        <f>'Master Plan 2025'!F358</f>
        <v>300x250</v>
      </c>
      <c r="G417" s="18" t="str">
        <f>'Master Plan 2025'!G358</f>
        <v/>
      </c>
      <c r="H417" s="18" t="str">
        <f>'Master Plan 2025'!H358</f>
        <v>Nativo_Global_Audience</v>
      </c>
      <c r="I417" s="135">
        <f>'Master Plan 2025'!I358</f>
        <v>0</v>
      </c>
      <c r="J417" s="135">
        <f>'Master Plan 2025'!J358</f>
        <v>0</v>
      </c>
      <c r="K417" s="135">
        <f>'Master Plan 2025'!K358</f>
        <v>0</v>
      </c>
      <c r="L417" s="135">
        <f>'Master Plan 2025'!L358</f>
        <v>0</v>
      </c>
      <c r="M417" s="135">
        <f>'Master Plan 2025'!M358</f>
        <v>0</v>
      </c>
      <c r="N417" s="135">
        <f>'Master Plan 2025'!N358</f>
        <v>0.75</v>
      </c>
      <c r="O417" s="135">
        <f>'Master Plan 2025'!O358</f>
        <v>0</v>
      </c>
      <c r="P417" s="135">
        <f>'Master Plan 2025'!P358</f>
        <v>0</v>
      </c>
      <c r="Q417" s="135">
        <f>'Master Plan 2025'!Q358</f>
        <v>0</v>
      </c>
      <c r="R417" s="135">
        <f>'Master Plan 2025'!R358</f>
        <v>0</v>
      </c>
      <c r="S417" s="135">
        <f>'Master Plan 2025'!S358</f>
        <v>0</v>
      </c>
      <c r="T417" s="135">
        <f>'Master Plan 2025'!T358</f>
        <v>0</v>
      </c>
      <c r="U417" s="135">
        <f>'Master Plan 2025'!U358</f>
        <v>0</v>
      </c>
      <c r="V417" s="135">
        <f>'Master Plan 2025'!V358</f>
        <v>0</v>
      </c>
      <c r="W417" s="135">
        <f>'Master Plan 2025'!W358</f>
        <v>0</v>
      </c>
      <c r="X417" s="135">
        <f>'Master Plan 2025'!X358</f>
        <v>0</v>
      </c>
      <c r="Y417" s="135">
        <f>'Master Plan 2025'!Y358</f>
        <v>0</v>
      </c>
      <c r="Z417" s="135">
        <f>'Master Plan 2025'!Z358</f>
        <v>0</v>
      </c>
      <c r="AA417" s="135">
        <f>'Master Plan 2025'!AA358</f>
        <v>0</v>
      </c>
      <c r="AB417" s="135">
        <f>'Master Plan 2025'!AB358</f>
        <v>0</v>
      </c>
      <c r="AC417" s="135">
        <f>'Master Plan 2025'!AC358</f>
        <v>0</v>
      </c>
      <c r="AD417" s="135">
        <f>'Master Plan 2025'!AD358</f>
        <v>0</v>
      </c>
      <c r="AE417" s="135">
        <f>'Master Plan 2025'!AE358</f>
        <v>0</v>
      </c>
      <c r="AF417" s="135">
        <f>'Master Plan 2025'!AF358</f>
        <v>0</v>
      </c>
      <c r="AG417" s="135">
        <f>'Master Plan 2025'!AG358</f>
        <v>0</v>
      </c>
      <c r="AH417" s="135">
        <f>'Master Plan 2025'!AH358</f>
        <v>0</v>
      </c>
      <c r="AI417" s="135">
        <f>'Master Plan 2025'!AI358</f>
        <v>0</v>
      </c>
      <c r="AJ417" s="135">
        <f>'Master Plan 2025'!AJ358</f>
        <v>0</v>
      </c>
      <c r="AK417" s="135">
        <f>'Master Plan 2025'!AK358</f>
        <v>0</v>
      </c>
      <c r="AL417" s="135">
        <f>'Master Plan 2025'!AL358</f>
        <v>0</v>
      </c>
      <c r="AM417" s="135">
        <f>'Master Plan 2025'!AM358</f>
        <v>0</v>
      </c>
      <c r="AN417" s="135">
        <f>'Master Plan 2025'!AN358</f>
        <v>0</v>
      </c>
      <c r="AO417" s="135">
        <f>'Master Plan 2025'!AO358</f>
        <v>0</v>
      </c>
      <c r="AP417" s="135">
        <f>'Master Plan 2025'!AP358</f>
        <v>0</v>
      </c>
      <c r="AQ417" s="135">
        <f>'Master Plan 2025'!AQ358</f>
        <v>0</v>
      </c>
      <c r="AR417" s="135">
        <f>'Master Plan 2025'!AR358</f>
        <v>0</v>
      </c>
      <c r="AS417" s="135">
        <f>'Master Plan 2025'!AS358</f>
        <v>0</v>
      </c>
      <c r="AT417" s="135">
        <f>'Master Plan 2025'!AT358</f>
        <v>0</v>
      </c>
      <c r="AU417" s="135">
        <f>'Master Plan 2025'!AU358</f>
        <v>0</v>
      </c>
      <c r="AV417" s="135">
        <f>'Master Plan 2025'!AV358</f>
        <v>0</v>
      </c>
      <c r="AW417" s="135">
        <f>'Master Plan 2025'!AW358</f>
        <v>0</v>
      </c>
      <c r="AX417" s="135">
        <f>'Master Plan 2025'!AX358</f>
        <v>0</v>
      </c>
      <c r="AY417" s="135">
        <f>'Master Plan 2025'!AY358</f>
        <v>0</v>
      </c>
    </row>
    <row r="418">
      <c r="B418" s="16"/>
      <c r="C418" s="18" t="str">
        <f>'Master Plan 2025'!C359</f>
        <v>Added0Value</v>
      </c>
      <c r="D418" s="18" t="str">
        <f>'Master Plan 2025'!D359</f>
        <v>Audience Article6</v>
      </c>
      <c r="E418" s="18" t="str">
        <f>'Master Plan 2025'!E359</f>
        <v>Audience</v>
      </c>
      <c r="F418" s="18" t="str">
        <f>'Master Plan 2025'!F359</f>
        <v>300x600</v>
      </c>
      <c r="G418" s="18" t="str">
        <f>'Master Plan 2025'!G359</f>
        <v/>
      </c>
      <c r="H418" s="18" t="str">
        <f>'Master Plan 2025'!H359</f>
        <v>Nativo_Global_Audience</v>
      </c>
      <c r="I418" s="135">
        <f>'Master Plan 2025'!I359</f>
        <v>0</v>
      </c>
      <c r="J418" s="135">
        <f>'Master Plan 2025'!J359</f>
        <v>0</v>
      </c>
      <c r="K418" s="135">
        <f>'Master Plan 2025'!K359</f>
        <v>0</v>
      </c>
      <c r="L418" s="135">
        <f>'Master Plan 2025'!L359</f>
        <v>0</v>
      </c>
      <c r="M418" s="135">
        <f>'Master Plan 2025'!M359</f>
        <v>0</v>
      </c>
      <c r="N418" s="135">
        <f>'Master Plan 2025'!N359</f>
        <v>0.75</v>
      </c>
      <c r="O418" s="135">
        <f>'Master Plan 2025'!O359</f>
        <v>0</v>
      </c>
      <c r="P418" s="135">
        <f>'Master Plan 2025'!P359</f>
        <v>0</v>
      </c>
      <c r="Q418" s="135">
        <f>'Master Plan 2025'!Q359</f>
        <v>0</v>
      </c>
      <c r="R418" s="135">
        <f>'Master Plan 2025'!R359</f>
        <v>0</v>
      </c>
      <c r="S418" s="135">
        <f>'Master Plan 2025'!S359</f>
        <v>0</v>
      </c>
      <c r="T418" s="135">
        <f>'Master Plan 2025'!T359</f>
        <v>0</v>
      </c>
      <c r="U418" s="135">
        <f>'Master Plan 2025'!U359</f>
        <v>0</v>
      </c>
      <c r="V418" s="135">
        <f>'Master Plan 2025'!V359</f>
        <v>0</v>
      </c>
      <c r="W418" s="135">
        <f>'Master Plan 2025'!W359</f>
        <v>0</v>
      </c>
      <c r="X418" s="135">
        <f>'Master Plan 2025'!X359</f>
        <v>0</v>
      </c>
      <c r="Y418" s="135">
        <f>'Master Plan 2025'!Y359</f>
        <v>0</v>
      </c>
      <c r="Z418" s="135">
        <f>'Master Plan 2025'!Z359</f>
        <v>0</v>
      </c>
      <c r="AA418" s="135">
        <f>'Master Plan 2025'!AA359</f>
        <v>0</v>
      </c>
      <c r="AB418" s="135">
        <f>'Master Plan 2025'!AB359</f>
        <v>0</v>
      </c>
      <c r="AC418" s="135">
        <f>'Master Plan 2025'!AC359</f>
        <v>0</v>
      </c>
      <c r="AD418" s="135">
        <f>'Master Plan 2025'!AD359</f>
        <v>0</v>
      </c>
      <c r="AE418" s="135">
        <f>'Master Plan 2025'!AE359</f>
        <v>0</v>
      </c>
      <c r="AF418" s="135">
        <f>'Master Plan 2025'!AF359</f>
        <v>0</v>
      </c>
      <c r="AG418" s="135">
        <f>'Master Plan 2025'!AG359</f>
        <v>0</v>
      </c>
      <c r="AH418" s="135">
        <f>'Master Plan 2025'!AH359</f>
        <v>0</v>
      </c>
      <c r="AI418" s="135">
        <f>'Master Plan 2025'!AI359</f>
        <v>0</v>
      </c>
      <c r="AJ418" s="135">
        <f>'Master Plan 2025'!AJ359</f>
        <v>0</v>
      </c>
      <c r="AK418" s="135">
        <f>'Master Plan 2025'!AK359</f>
        <v>0</v>
      </c>
      <c r="AL418" s="135">
        <f>'Master Plan 2025'!AL359</f>
        <v>0</v>
      </c>
      <c r="AM418" s="135">
        <f>'Master Plan 2025'!AM359</f>
        <v>0</v>
      </c>
      <c r="AN418" s="135">
        <f>'Master Plan 2025'!AN359</f>
        <v>0</v>
      </c>
      <c r="AO418" s="135">
        <f>'Master Plan 2025'!AO359</f>
        <v>0</v>
      </c>
      <c r="AP418" s="135">
        <f>'Master Plan 2025'!AP359</f>
        <v>0</v>
      </c>
      <c r="AQ418" s="135">
        <f>'Master Plan 2025'!AQ359</f>
        <v>0</v>
      </c>
      <c r="AR418" s="135">
        <f>'Master Plan 2025'!AR359</f>
        <v>0</v>
      </c>
      <c r="AS418" s="135">
        <f>'Master Plan 2025'!AS359</f>
        <v>0</v>
      </c>
      <c r="AT418" s="135">
        <f>'Master Plan 2025'!AT359</f>
        <v>0</v>
      </c>
      <c r="AU418" s="135">
        <f>'Master Plan 2025'!AU359</f>
        <v>0</v>
      </c>
      <c r="AV418" s="135">
        <f>'Master Plan 2025'!AV359</f>
        <v>0</v>
      </c>
      <c r="AW418" s="135">
        <f>'Master Plan 2025'!AW359</f>
        <v>0</v>
      </c>
      <c r="AX418" s="135">
        <f>'Master Plan 2025'!AX359</f>
        <v>0</v>
      </c>
      <c r="AY418" s="135">
        <f>'Master Plan 2025'!AY359</f>
        <v>0</v>
      </c>
    </row>
    <row r="419">
      <c r="B419" s="16"/>
      <c r="C419" s="18" t="str">
        <f>'Master Plan 2025'!C360</f>
        <v>TOTAL</v>
      </c>
      <c r="D419" s="18" t="str">
        <f>'Master Plan 2025'!D360</f>
        <v/>
      </c>
      <c r="E419" s="18" t="str">
        <f>'Master Plan 2025'!E360</f>
        <v/>
      </c>
      <c r="F419" s="18" t="str">
        <f>'Master Plan 2025'!F360</f>
        <v/>
      </c>
      <c r="G419" s="18" t="str">
        <f>'Master Plan 2025'!G360</f>
        <v/>
      </c>
      <c r="H419" s="18" t="str">
        <f>'Master Plan 2025'!H360</f>
        <v/>
      </c>
      <c r="I419" s="135" t="str">
        <f>'Master Plan 2025'!I360</f>
        <v/>
      </c>
      <c r="J419" s="135" t="str">
        <f>'Master Plan 2025'!J360</f>
        <v/>
      </c>
      <c r="K419" s="135" t="str">
        <f>'Master Plan 2025'!K360</f>
        <v/>
      </c>
      <c r="L419" s="135" t="str">
        <f>'Master Plan 2025'!L360</f>
        <v/>
      </c>
      <c r="M419" s="135" t="str">
        <f>'Master Plan 2025'!M360</f>
        <v/>
      </c>
      <c r="N419" s="135" t="str">
        <f>'Master Plan 2025'!N360</f>
        <v/>
      </c>
      <c r="O419" s="135" t="str">
        <f>'Master Plan 2025'!O360</f>
        <v/>
      </c>
      <c r="P419" s="135" t="str">
        <f>'Master Plan 2025'!P360</f>
        <v/>
      </c>
      <c r="Q419" s="135" t="str">
        <f>'Master Plan 2025'!Q360</f>
        <v/>
      </c>
      <c r="R419" s="135" t="str">
        <f>'Master Plan 2025'!R360</f>
        <v/>
      </c>
      <c r="S419" s="135" t="str">
        <f>'Master Plan 2025'!S360</f>
        <v/>
      </c>
      <c r="T419" s="135" t="str">
        <f>'Master Plan 2025'!T360</f>
        <v/>
      </c>
      <c r="U419" s="135" t="str">
        <f>'Master Plan 2025'!U360</f>
        <v/>
      </c>
      <c r="V419" s="135" t="str">
        <f>'Master Plan 2025'!V360</f>
        <v/>
      </c>
      <c r="W419" s="135" t="str">
        <f>'Master Plan 2025'!W360</f>
        <v/>
      </c>
      <c r="X419" s="135" t="str">
        <f>'Master Plan 2025'!X360</f>
        <v/>
      </c>
      <c r="Y419" s="135" t="str">
        <f>'Master Plan 2025'!Y360</f>
        <v/>
      </c>
      <c r="Z419" s="135" t="str">
        <f>'Master Plan 2025'!Z360</f>
        <v/>
      </c>
      <c r="AA419" s="135" t="str">
        <f>'Master Plan 2025'!AA360</f>
        <v/>
      </c>
      <c r="AB419" s="135" t="str">
        <f>'Master Plan 2025'!AB360</f>
        <v/>
      </c>
      <c r="AC419" s="135" t="str">
        <f>'Master Plan 2025'!AC360</f>
        <v/>
      </c>
      <c r="AD419" s="135" t="str">
        <f>'Master Plan 2025'!AD360</f>
        <v/>
      </c>
      <c r="AE419" s="135" t="str">
        <f>'Master Plan 2025'!AE360</f>
        <v/>
      </c>
      <c r="AF419" s="135" t="str">
        <f>'Master Plan 2025'!AF360</f>
        <v/>
      </c>
      <c r="AG419" s="135" t="str">
        <f>'Master Plan 2025'!AG360</f>
        <v/>
      </c>
      <c r="AH419" s="135" t="str">
        <f>'Master Plan 2025'!AH360</f>
        <v/>
      </c>
      <c r="AI419" s="135" t="str">
        <f>'Master Plan 2025'!AI360</f>
        <v/>
      </c>
      <c r="AJ419" s="135" t="str">
        <f>'Master Plan 2025'!AJ360</f>
        <v/>
      </c>
      <c r="AK419" s="135" t="str">
        <f>'Master Plan 2025'!AK360</f>
        <v/>
      </c>
      <c r="AL419" s="135" t="str">
        <f>'Master Plan 2025'!AL360</f>
        <v/>
      </c>
      <c r="AM419" s="135" t="str">
        <f>'Master Plan 2025'!AM360</f>
        <v/>
      </c>
      <c r="AN419" s="135" t="str">
        <f>'Master Plan 2025'!AN360</f>
        <v/>
      </c>
      <c r="AO419" s="135" t="str">
        <f>'Master Plan 2025'!AO360</f>
        <v/>
      </c>
      <c r="AP419" s="135" t="str">
        <f>'Master Plan 2025'!AP360</f>
        <v/>
      </c>
      <c r="AQ419" s="135" t="str">
        <f>'Master Plan 2025'!AQ360</f>
        <v/>
      </c>
      <c r="AR419" s="135" t="str">
        <f>'Master Plan 2025'!AR360</f>
        <v/>
      </c>
      <c r="AS419" s="135" t="str">
        <f>'Master Plan 2025'!AS360</f>
        <v/>
      </c>
      <c r="AT419" s="135" t="str">
        <f>'Master Plan 2025'!AT360</f>
        <v/>
      </c>
      <c r="AU419" s="135" t="str">
        <f>'Master Plan 2025'!AU360</f>
        <v/>
      </c>
      <c r="AV419" s="135" t="str">
        <f>'Master Plan 2025'!AV360</f>
        <v/>
      </c>
      <c r="AW419" s="135" t="str">
        <f>'Master Plan 2025'!AW360</f>
        <v/>
      </c>
      <c r="AX419" s="135" t="str">
        <f>'Master Plan 2025'!AX360</f>
        <v/>
      </c>
      <c r="AY419" s="135" t="str">
        <f>'Master Plan 2025'!AY360</f>
        <v/>
      </c>
    </row>
    <row r="420">
      <c r="C420" s="18" t="str">
        <f>'Master Plan 2025'!C361</f>
        <v/>
      </c>
      <c r="D420" s="18" t="str">
        <f>'Master Plan 2025'!D361</f>
        <v/>
      </c>
      <c r="E420" s="18" t="str">
        <f>'Master Plan 2025'!E361</f>
        <v/>
      </c>
      <c r="F420" s="18" t="str">
        <f>'Master Plan 2025'!F361</f>
        <v/>
      </c>
      <c r="G420" s="18" t="str">
        <f>'Master Plan 2025'!G361</f>
        <v/>
      </c>
      <c r="H420" s="18" t="str">
        <f>'Master Plan 2025'!H361</f>
        <v/>
      </c>
      <c r="I420" s="135" t="str">
        <f>'Master Plan 2025'!I361</f>
        <v/>
      </c>
      <c r="J420" s="135" t="str">
        <f>'Master Plan 2025'!J361</f>
        <v/>
      </c>
      <c r="K420" s="135" t="str">
        <f>'Master Plan 2025'!K361</f>
        <v/>
      </c>
      <c r="L420" s="135" t="str">
        <f>'Master Plan 2025'!L361</f>
        <v/>
      </c>
      <c r="M420" s="135" t="str">
        <f>'Master Plan 2025'!M361</f>
        <v/>
      </c>
      <c r="N420" s="135" t="str">
        <f>'Master Plan 2025'!N361</f>
        <v/>
      </c>
      <c r="O420" s="135" t="str">
        <f>'Master Plan 2025'!O361</f>
        <v/>
      </c>
      <c r="P420" s="135" t="str">
        <f>'Master Plan 2025'!P361</f>
        <v/>
      </c>
      <c r="Q420" s="135" t="str">
        <f>'Master Plan 2025'!Q361</f>
        <v/>
      </c>
      <c r="R420" s="135" t="str">
        <f>'Master Plan 2025'!R361</f>
        <v/>
      </c>
      <c r="S420" s="135" t="str">
        <f>'Master Plan 2025'!S361</f>
        <v/>
      </c>
      <c r="T420" s="135" t="str">
        <f>'Master Plan 2025'!T361</f>
        <v/>
      </c>
      <c r="U420" s="135" t="str">
        <f>'Master Plan 2025'!U361</f>
        <v/>
      </c>
      <c r="V420" s="135" t="str">
        <f>'Master Plan 2025'!V361</f>
        <v/>
      </c>
      <c r="W420" s="135" t="str">
        <f>'Master Plan 2025'!W361</f>
        <v/>
      </c>
      <c r="X420" s="135" t="str">
        <f>'Master Plan 2025'!X361</f>
        <v/>
      </c>
      <c r="Y420" s="135" t="str">
        <f>'Master Plan 2025'!Y361</f>
        <v/>
      </c>
      <c r="Z420" s="135" t="str">
        <f>'Master Plan 2025'!Z361</f>
        <v/>
      </c>
      <c r="AA420" s="135" t="str">
        <f>'Master Plan 2025'!AA361</f>
        <v/>
      </c>
      <c r="AB420" s="135" t="str">
        <f>'Master Plan 2025'!AB361</f>
        <v/>
      </c>
      <c r="AC420" s="135" t="str">
        <f>'Master Plan 2025'!AC361</f>
        <v/>
      </c>
      <c r="AD420" s="135" t="str">
        <f>'Master Plan 2025'!AD361</f>
        <v/>
      </c>
      <c r="AE420" s="135" t="str">
        <f>'Master Plan 2025'!AE361</f>
        <v/>
      </c>
      <c r="AF420" s="135" t="str">
        <f>'Master Plan 2025'!AF361</f>
        <v/>
      </c>
      <c r="AG420" s="135" t="str">
        <f>'Master Plan 2025'!AG361</f>
        <v/>
      </c>
      <c r="AH420" s="135" t="str">
        <f>'Master Plan 2025'!AH361</f>
        <v/>
      </c>
      <c r="AI420" s="135" t="str">
        <f>'Master Plan 2025'!AI361</f>
        <v/>
      </c>
      <c r="AJ420" s="135" t="str">
        <f>'Master Plan 2025'!AJ361</f>
        <v/>
      </c>
      <c r="AK420" s="135" t="str">
        <f>'Master Plan 2025'!AK361</f>
        <v/>
      </c>
      <c r="AL420" s="135" t="str">
        <f>'Master Plan 2025'!AL361</f>
        <v/>
      </c>
      <c r="AM420" s="135" t="str">
        <f>'Master Plan 2025'!AM361</f>
        <v/>
      </c>
      <c r="AN420" s="135" t="str">
        <f>'Master Plan 2025'!AN361</f>
        <v/>
      </c>
      <c r="AO420" s="135" t="str">
        <f>'Master Plan 2025'!AO361</f>
        <v/>
      </c>
      <c r="AP420" s="135" t="str">
        <f>'Master Plan 2025'!AP361</f>
        <v/>
      </c>
      <c r="AQ420" s="135" t="str">
        <f>'Master Plan 2025'!AQ361</f>
        <v/>
      </c>
      <c r="AR420" s="135" t="str">
        <f>'Master Plan 2025'!AR361</f>
        <v/>
      </c>
      <c r="AS420" s="135" t="str">
        <f>'Master Plan 2025'!AS361</f>
        <v/>
      </c>
      <c r="AT420" s="135" t="str">
        <f>'Master Plan 2025'!AT361</f>
        <v/>
      </c>
      <c r="AU420" s="135" t="str">
        <f>'Master Plan 2025'!AU361</f>
        <v/>
      </c>
      <c r="AV420" s="135" t="str">
        <f>'Master Plan 2025'!AV361</f>
        <v/>
      </c>
      <c r="AW420" s="135" t="str">
        <f>'Master Plan 2025'!AW361</f>
        <v/>
      </c>
      <c r="AX420" s="135" t="str">
        <f>'Master Plan 2025'!AX361</f>
        <v/>
      </c>
      <c r="AY420" s="135" t="str">
        <f>'Master Plan 2025'!AY361</f>
        <v/>
      </c>
    </row>
    <row r="421">
      <c r="C421" s="18" t="str">
        <f>'Master Plan 2025'!C362</f>
        <v/>
      </c>
      <c r="D421" s="18" t="str">
        <f>'Master Plan 2025'!D362</f>
        <v/>
      </c>
      <c r="E421" s="18" t="str">
        <f>'Master Plan 2025'!E362</f>
        <v/>
      </c>
      <c r="F421" s="18" t="str">
        <f>'Master Plan 2025'!F362</f>
        <v/>
      </c>
      <c r="G421" s="18" t="str">
        <f>'Master Plan 2025'!G362</f>
        <v/>
      </c>
      <c r="H421" s="18" t="str">
        <f>'Master Plan 2025'!H362</f>
        <v/>
      </c>
      <c r="I421" s="135" t="str">
        <f>'Master Plan 2025'!I362</f>
        <v/>
      </c>
      <c r="J421" s="135" t="str">
        <f>'Master Plan 2025'!J362</f>
        <v/>
      </c>
      <c r="K421" s="135" t="str">
        <f>'Master Plan 2025'!K362</f>
        <v/>
      </c>
      <c r="L421" s="135" t="str">
        <f>'Master Plan 2025'!L362</f>
        <v/>
      </c>
      <c r="M421" s="135" t="str">
        <f>'Master Plan 2025'!M362</f>
        <v/>
      </c>
      <c r="N421" s="135" t="str">
        <f>'Master Plan 2025'!N362</f>
        <v/>
      </c>
      <c r="O421" s="135" t="str">
        <f>'Master Plan 2025'!O362</f>
        <v/>
      </c>
      <c r="P421" s="135" t="str">
        <f>'Master Plan 2025'!P362</f>
        <v/>
      </c>
      <c r="Q421" s="135" t="str">
        <f>'Master Plan 2025'!Q362</f>
        <v/>
      </c>
      <c r="R421" s="135" t="str">
        <f>'Master Plan 2025'!R362</f>
        <v/>
      </c>
      <c r="S421" s="135" t="str">
        <f>'Master Plan 2025'!S362</f>
        <v/>
      </c>
      <c r="T421" s="135" t="str">
        <f>'Master Plan 2025'!T362</f>
        <v/>
      </c>
      <c r="U421" s="135" t="str">
        <f>'Master Plan 2025'!U362</f>
        <v/>
      </c>
      <c r="V421" s="135" t="str">
        <f>'Master Plan 2025'!V362</f>
        <v/>
      </c>
      <c r="W421" s="135" t="str">
        <f>'Master Plan 2025'!W362</f>
        <v/>
      </c>
      <c r="X421" s="135" t="str">
        <f>'Master Plan 2025'!X362</f>
        <v/>
      </c>
      <c r="Y421" s="135" t="str">
        <f>'Master Plan 2025'!Y362</f>
        <v/>
      </c>
      <c r="Z421" s="135" t="str">
        <f>'Master Plan 2025'!Z362</f>
        <v/>
      </c>
      <c r="AA421" s="135" t="str">
        <f>'Master Plan 2025'!AA362</f>
        <v/>
      </c>
      <c r="AB421" s="135" t="str">
        <f>'Master Plan 2025'!AB362</f>
        <v/>
      </c>
      <c r="AC421" s="135" t="str">
        <f>'Master Plan 2025'!AC362</f>
        <v/>
      </c>
      <c r="AD421" s="135" t="str">
        <f>'Master Plan 2025'!AD362</f>
        <v/>
      </c>
      <c r="AE421" s="135" t="str">
        <f>'Master Plan 2025'!AE362</f>
        <v/>
      </c>
      <c r="AF421" s="135" t="str">
        <f>'Master Plan 2025'!AF362</f>
        <v/>
      </c>
      <c r="AG421" s="135" t="str">
        <f>'Master Plan 2025'!AG362</f>
        <v/>
      </c>
      <c r="AH421" s="135" t="str">
        <f>'Master Plan 2025'!AH362</f>
        <v/>
      </c>
      <c r="AI421" s="135" t="str">
        <f>'Master Plan 2025'!AI362</f>
        <v/>
      </c>
      <c r="AJ421" s="135" t="str">
        <f>'Master Plan 2025'!AJ362</f>
        <v/>
      </c>
      <c r="AK421" s="135" t="str">
        <f>'Master Plan 2025'!AK362</f>
        <v/>
      </c>
      <c r="AL421" s="135" t="str">
        <f>'Master Plan 2025'!AL362</f>
        <v/>
      </c>
      <c r="AM421" s="135" t="str">
        <f>'Master Plan 2025'!AM362</f>
        <v/>
      </c>
      <c r="AN421" s="135" t="str">
        <f>'Master Plan 2025'!AN362</f>
        <v/>
      </c>
      <c r="AO421" s="135" t="str">
        <f>'Master Plan 2025'!AO362</f>
        <v/>
      </c>
      <c r="AP421" s="135" t="str">
        <f>'Master Plan 2025'!AP362</f>
        <v/>
      </c>
      <c r="AQ421" s="135" t="str">
        <f>'Master Plan 2025'!AQ362</f>
        <v/>
      </c>
      <c r="AR421" s="135" t="str">
        <f>'Master Plan 2025'!AR362</f>
        <v/>
      </c>
      <c r="AS421" s="135" t="str">
        <f>'Master Plan 2025'!AS362</f>
        <v/>
      </c>
      <c r="AT421" s="135" t="str">
        <f>'Master Plan 2025'!AT362</f>
        <v/>
      </c>
      <c r="AU421" s="135" t="str">
        <f>'Master Plan 2025'!AU362</f>
        <v/>
      </c>
      <c r="AV421" s="135" t="str">
        <f>'Master Plan 2025'!AV362</f>
        <v/>
      </c>
      <c r="AW421" s="135" t="str">
        <f>'Master Plan 2025'!AW362</f>
        <v/>
      </c>
      <c r="AX421" s="135" t="str">
        <f>'Master Plan 2025'!AX362</f>
        <v/>
      </c>
      <c r="AY421" s="135" t="str">
        <f>'Master Plan 2025'!AY362</f>
        <v/>
      </c>
    </row>
    <row r="422">
      <c r="C422" s="18" t="str">
        <f>'Master Plan 2025'!C363</f>
        <v/>
      </c>
      <c r="D422" s="18" t="str">
        <f>'Master Plan 2025'!D363</f>
        <v/>
      </c>
      <c r="E422" s="18" t="str">
        <f>'Master Plan 2025'!E363</f>
        <v/>
      </c>
      <c r="F422" s="18" t="str">
        <f>'Master Plan 2025'!F363</f>
        <v/>
      </c>
      <c r="G422" s="18" t="str">
        <f>'Master Plan 2025'!G363</f>
        <v/>
      </c>
      <c r="H422" s="18" t="str">
        <f>'Master Plan 2025'!H363</f>
        <v/>
      </c>
      <c r="I422" s="135" t="str">
        <f>'Master Plan 2025'!I363</f>
        <v/>
      </c>
      <c r="J422" s="135" t="str">
        <f>'Master Plan 2025'!J363</f>
        <v/>
      </c>
      <c r="K422" s="135" t="str">
        <f>'Master Plan 2025'!K363</f>
        <v/>
      </c>
      <c r="L422" s="135" t="str">
        <f>'Master Plan 2025'!L363</f>
        <v/>
      </c>
      <c r="M422" s="135" t="str">
        <f>'Master Plan 2025'!M363</f>
        <v/>
      </c>
      <c r="N422" s="135" t="str">
        <f>'Master Plan 2025'!N363</f>
        <v/>
      </c>
      <c r="O422" s="135" t="str">
        <f>'Master Plan 2025'!O363</f>
        <v/>
      </c>
      <c r="P422" s="135" t="str">
        <f>'Master Plan 2025'!P363</f>
        <v/>
      </c>
      <c r="Q422" s="135" t="str">
        <f>'Master Plan 2025'!Q363</f>
        <v/>
      </c>
      <c r="R422" s="135" t="str">
        <f>'Master Plan 2025'!R363</f>
        <v/>
      </c>
      <c r="S422" s="135" t="str">
        <f>'Master Plan 2025'!S363</f>
        <v/>
      </c>
      <c r="T422" s="135" t="str">
        <f>'Master Plan 2025'!T363</f>
        <v/>
      </c>
      <c r="U422" s="135" t="str">
        <f>'Master Plan 2025'!U363</f>
        <v/>
      </c>
      <c r="V422" s="135" t="str">
        <f>'Master Plan 2025'!V363</f>
        <v/>
      </c>
      <c r="W422" s="135" t="str">
        <f>'Master Plan 2025'!W363</f>
        <v/>
      </c>
      <c r="X422" s="135" t="str">
        <f>'Master Plan 2025'!X363</f>
        <v/>
      </c>
      <c r="Y422" s="135" t="str">
        <f>'Master Plan 2025'!Y363</f>
        <v/>
      </c>
      <c r="Z422" s="135" t="str">
        <f>'Master Plan 2025'!Z363</f>
        <v/>
      </c>
      <c r="AA422" s="135" t="str">
        <f>'Master Plan 2025'!AA363</f>
        <v/>
      </c>
      <c r="AB422" s="135" t="str">
        <f>'Master Plan 2025'!AB363</f>
        <v/>
      </c>
      <c r="AC422" s="135" t="str">
        <f>'Master Plan 2025'!AC363</f>
        <v/>
      </c>
      <c r="AD422" s="135" t="str">
        <f>'Master Plan 2025'!AD363</f>
        <v/>
      </c>
      <c r="AE422" s="135" t="str">
        <f>'Master Plan 2025'!AE363</f>
        <v/>
      </c>
      <c r="AF422" s="135" t="str">
        <f>'Master Plan 2025'!AF363</f>
        <v/>
      </c>
      <c r="AG422" s="135" t="str">
        <f>'Master Plan 2025'!AG363</f>
        <v/>
      </c>
      <c r="AH422" s="135" t="str">
        <f>'Master Plan 2025'!AH363</f>
        <v/>
      </c>
      <c r="AI422" s="135" t="str">
        <f>'Master Plan 2025'!AI363</f>
        <v/>
      </c>
      <c r="AJ422" s="135" t="str">
        <f>'Master Plan 2025'!AJ363</f>
        <v/>
      </c>
      <c r="AK422" s="135" t="str">
        <f>'Master Plan 2025'!AK363</f>
        <v/>
      </c>
      <c r="AL422" s="135" t="str">
        <f>'Master Plan 2025'!AL363</f>
        <v/>
      </c>
      <c r="AM422" s="135" t="str">
        <f>'Master Plan 2025'!AM363</f>
        <v/>
      </c>
      <c r="AN422" s="135" t="str">
        <f>'Master Plan 2025'!AN363</f>
        <v/>
      </c>
      <c r="AO422" s="135" t="str">
        <f>'Master Plan 2025'!AO363</f>
        <v/>
      </c>
      <c r="AP422" s="135" t="str">
        <f>'Master Plan 2025'!AP363</f>
        <v/>
      </c>
      <c r="AQ422" s="135" t="str">
        <f>'Master Plan 2025'!AQ363</f>
        <v/>
      </c>
      <c r="AR422" s="135" t="str">
        <f>'Master Plan 2025'!AR363</f>
        <v/>
      </c>
      <c r="AS422" s="135" t="str">
        <f>'Master Plan 2025'!AS363</f>
        <v/>
      </c>
      <c r="AT422" s="135" t="str">
        <f>'Master Plan 2025'!AT363</f>
        <v/>
      </c>
      <c r="AU422" s="135" t="str">
        <f>'Master Plan 2025'!AU363</f>
        <v/>
      </c>
      <c r="AV422" s="135" t="str">
        <f>'Master Plan 2025'!AV363</f>
        <v/>
      </c>
      <c r="AW422" s="135" t="str">
        <f>'Master Plan 2025'!AW363</f>
        <v/>
      </c>
      <c r="AX422" s="135" t="str">
        <f>'Master Plan 2025'!AX363</f>
        <v/>
      </c>
      <c r="AY422" s="135" t="str">
        <f>'Master Plan 2025'!AY363</f>
        <v/>
      </c>
    </row>
    <row r="423">
      <c r="C423" s="18" t="str">
        <f>'Master Plan 2025'!C364</f>
        <v/>
      </c>
      <c r="D423" s="18" t="str">
        <f>'Master Plan 2025'!D364</f>
        <v/>
      </c>
      <c r="E423" s="18" t="str">
        <f>'Master Plan 2025'!E364</f>
        <v/>
      </c>
      <c r="F423" s="18" t="str">
        <f>'Master Plan 2025'!F364</f>
        <v/>
      </c>
      <c r="G423" s="18" t="str">
        <f>'Master Plan 2025'!G364</f>
        <v/>
      </c>
      <c r="H423" s="18" t="str">
        <f>'Master Plan 2025'!H364</f>
        <v/>
      </c>
      <c r="I423" s="135" t="str">
        <f>'Master Plan 2025'!I364</f>
        <v/>
      </c>
      <c r="J423" s="135" t="str">
        <f>'Master Plan 2025'!J364</f>
        <v/>
      </c>
      <c r="K423" s="135" t="str">
        <f>'Master Plan 2025'!K364</f>
        <v/>
      </c>
      <c r="L423" s="135" t="str">
        <f>'Master Plan 2025'!L364</f>
        <v/>
      </c>
      <c r="M423" s="135" t="str">
        <f>'Master Plan 2025'!M364</f>
        <v/>
      </c>
      <c r="N423" s="135" t="str">
        <f>'Master Plan 2025'!N364</f>
        <v/>
      </c>
      <c r="O423" s="135" t="str">
        <f>'Master Plan 2025'!O364</f>
        <v/>
      </c>
      <c r="P423" s="135" t="str">
        <f>'Master Plan 2025'!P364</f>
        <v/>
      </c>
      <c r="Q423" s="135" t="str">
        <f>'Master Plan 2025'!Q364</f>
        <v/>
      </c>
      <c r="R423" s="135" t="str">
        <f>'Master Plan 2025'!R364</f>
        <v/>
      </c>
      <c r="S423" s="135" t="str">
        <f>'Master Plan 2025'!S364</f>
        <v/>
      </c>
      <c r="T423" s="135" t="str">
        <f>'Master Plan 2025'!T364</f>
        <v/>
      </c>
      <c r="U423" s="135" t="str">
        <f>'Master Plan 2025'!U364</f>
        <v/>
      </c>
      <c r="V423" s="135" t="str">
        <f>'Master Plan 2025'!V364</f>
        <v/>
      </c>
      <c r="W423" s="135" t="str">
        <f>'Master Plan 2025'!W364</f>
        <v/>
      </c>
      <c r="X423" s="135" t="str">
        <f>'Master Plan 2025'!X364</f>
        <v/>
      </c>
      <c r="Y423" s="135" t="str">
        <f>'Master Plan 2025'!Y364</f>
        <v/>
      </c>
      <c r="Z423" s="135" t="str">
        <f>'Master Plan 2025'!Z364</f>
        <v/>
      </c>
      <c r="AA423" s="135" t="str">
        <f>'Master Plan 2025'!AA364</f>
        <v/>
      </c>
      <c r="AB423" s="135" t="str">
        <f>'Master Plan 2025'!AB364</f>
        <v/>
      </c>
      <c r="AC423" s="135" t="str">
        <f>'Master Plan 2025'!AC364</f>
        <v/>
      </c>
      <c r="AD423" s="135" t="str">
        <f>'Master Plan 2025'!AD364</f>
        <v/>
      </c>
      <c r="AE423" s="135" t="str">
        <f>'Master Plan 2025'!AE364</f>
        <v/>
      </c>
      <c r="AF423" s="135" t="str">
        <f>'Master Plan 2025'!AF364</f>
        <v/>
      </c>
      <c r="AG423" s="135" t="str">
        <f>'Master Plan 2025'!AG364</f>
        <v/>
      </c>
      <c r="AH423" s="135" t="str">
        <f>'Master Plan 2025'!AH364</f>
        <v/>
      </c>
      <c r="AI423" s="135" t="str">
        <f>'Master Plan 2025'!AI364</f>
        <v/>
      </c>
      <c r="AJ423" s="135" t="str">
        <f>'Master Plan 2025'!AJ364</f>
        <v/>
      </c>
      <c r="AK423" s="135" t="str">
        <f>'Master Plan 2025'!AK364</f>
        <v/>
      </c>
      <c r="AL423" s="135" t="str">
        <f>'Master Plan 2025'!AL364</f>
        <v/>
      </c>
      <c r="AM423" s="135" t="str">
        <f>'Master Plan 2025'!AM364</f>
        <v/>
      </c>
      <c r="AN423" s="135" t="str">
        <f>'Master Plan 2025'!AN364</f>
        <v/>
      </c>
      <c r="AO423" s="135" t="str">
        <f>'Master Plan 2025'!AO364</f>
        <v/>
      </c>
      <c r="AP423" s="135" t="str">
        <f>'Master Plan 2025'!AP364</f>
        <v/>
      </c>
      <c r="AQ423" s="135" t="str">
        <f>'Master Plan 2025'!AQ364</f>
        <v/>
      </c>
      <c r="AR423" s="135" t="str">
        <f>'Master Plan 2025'!AR364</f>
        <v/>
      </c>
      <c r="AS423" s="135" t="str">
        <f>'Master Plan 2025'!AS364</f>
        <v/>
      </c>
      <c r="AT423" s="135" t="str">
        <f>'Master Plan 2025'!AT364</f>
        <v/>
      </c>
      <c r="AU423" s="135" t="str">
        <f>'Master Plan 2025'!AU364</f>
        <v/>
      </c>
      <c r="AV423" s="135" t="str">
        <f>'Master Plan 2025'!AV364</f>
        <v/>
      </c>
      <c r="AW423" s="135" t="str">
        <f>'Master Plan 2025'!AW364</f>
        <v/>
      </c>
      <c r="AX423" s="135" t="str">
        <f>'Master Plan 2025'!AX364</f>
        <v/>
      </c>
      <c r="AY423" s="135" t="str">
        <f>'Master Plan 2025'!AY364</f>
        <v/>
      </c>
    </row>
    <row r="424">
      <c r="C424" s="18" t="str">
        <f>'Master Plan 2025'!C365</f>
        <v/>
      </c>
      <c r="D424" s="18" t="str">
        <f>'Master Plan 2025'!D365</f>
        <v/>
      </c>
      <c r="E424" s="18" t="str">
        <f>'Master Plan 2025'!E365</f>
        <v/>
      </c>
      <c r="F424" s="18" t="str">
        <f>'Master Plan 2025'!F365</f>
        <v/>
      </c>
      <c r="G424" s="18" t="str">
        <f>'Master Plan 2025'!G365</f>
        <v/>
      </c>
      <c r="H424" s="18" t="str">
        <f>'Master Plan 2025'!H365</f>
        <v/>
      </c>
      <c r="I424" s="135" t="str">
        <f>'Master Plan 2025'!I365</f>
        <v/>
      </c>
      <c r="J424" s="135" t="str">
        <f>'Master Plan 2025'!J365</f>
        <v/>
      </c>
      <c r="K424" s="135" t="str">
        <f>'Master Plan 2025'!K365</f>
        <v/>
      </c>
      <c r="L424" s="135" t="str">
        <f>'Master Plan 2025'!L365</f>
        <v/>
      </c>
      <c r="M424" s="135" t="str">
        <f>'Master Plan 2025'!M365</f>
        <v/>
      </c>
      <c r="N424" s="135" t="str">
        <f>'Master Plan 2025'!N365</f>
        <v/>
      </c>
      <c r="O424" s="135" t="str">
        <f>'Master Plan 2025'!O365</f>
        <v/>
      </c>
      <c r="P424" s="135" t="str">
        <f>'Master Plan 2025'!P365</f>
        <v/>
      </c>
      <c r="Q424" s="135" t="str">
        <f>'Master Plan 2025'!Q365</f>
        <v/>
      </c>
      <c r="R424" s="135" t="str">
        <f>'Master Plan 2025'!R365</f>
        <v/>
      </c>
      <c r="S424" s="135" t="str">
        <f>'Master Plan 2025'!S365</f>
        <v/>
      </c>
      <c r="T424" s="135" t="str">
        <f>'Master Plan 2025'!T365</f>
        <v/>
      </c>
      <c r="U424" s="135" t="str">
        <f>'Master Plan 2025'!U365</f>
        <v/>
      </c>
      <c r="V424" s="135" t="str">
        <f>'Master Plan 2025'!V365</f>
        <v/>
      </c>
      <c r="W424" s="135" t="str">
        <f>'Master Plan 2025'!W365</f>
        <v/>
      </c>
      <c r="X424" s="135" t="str">
        <f>'Master Plan 2025'!X365</f>
        <v/>
      </c>
      <c r="Y424" s="135" t="str">
        <f>'Master Plan 2025'!Y365</f>
        <v/>
      </c>
      <c r="Z424" s="135" t="str">
        <f>'Master Plan 2025'!Z365</f>
        <v/>
      </c>
      <c r="AA424" s="135" t="str">
        <f>'Master Plan 2025'!AA365</f>
        <v/>
      </c>
      <c r="AB424" s="135" t="str">
        <f>'Master Plan 2025'!AB365</f>
        <v/>
      </c>
      <c r="AC424" s="135" t="str">
        <f>'Master Plan 2025'!AC365</f>
        <v/>
      </c>
      <c r="AD424" s="135" t="str">
        <f>'Master Plan 2025'!AD365</f>
        <v/>
      </c>
      <c r="AE424" s="135" t="str">
        <f>'Master Plan 2025'!AE365</f>
        <v/>
      </c>
      <c r="AF424" s="135" t="str">
        <f>'Master Plan 2025'!AF365</f>
        <v/>
      </c>
      <c r="AG424" s="135" t="str">
        <f>'Master Plan 2025'!AG365</f>
        <v/>
      </c>
      <c r="AH424" s="135" t="str">
        <f>'Master Plan 2025'!AH365</f>
        <v/>
      </c>
      <c r="AI424" s="135" t="str">
        <f>'Master Plan 2025'!AI365</f>
        <v/>
      </c>
      <c r="AJ424" s="135" t="str">
        <f>'Master Plan 2025'!AJ365</f>
        <v/>
      </c>
      <c r="AK424" s="135" t="str">
        <f>'Master Plan 2025'!AK365</f>
        <v/>
      </c>
      <c r="AL424" s="135" t="str">
        <f>'Master Plan 2025'!AL365</f>
        <v/>
      </c>
      <c r="AM424" s="135" t="str">
        <f>'Master Plan 2025'!AM365</f>
        <v/>
      </c>
      <c r="AN424" s="135" t="str">
        <f>'Master Plan 2025'!AN365</f>
        <v/>
      </c>
      <c r="AO424" s="135" t="str">
        <f>'Master Plan 2025'!AO365</f>
        <v/>
      </c>
      <c r="AP424" s="135" t="str">
        <f>'Master Plan 2025'!AP365</f>
        <v/>
      </c>
      <c r="AQ424" s="135" t="str">
        <f>'Master Plan 2025'!AQ365</f>
        <v/>
      </c>
      <c r="AR424" s="135" t="str">
        <f>'Master Plan 2025'!AR365</f>
        <v/>
      </c>
      <c r="AS424" s="135" t="str">
        <f>'Master Plan 2025'!AS365</f>
        <v/>
      </c>
      <c r="AT424" s="135" t="str">
        <f>'Master Plan 2025'!AT365</f>
        <v/>
      </c>
      <c r="AU424" s="135" t="str">
        <f>'Master Plan 2025'!AU365</f>
        <v/>
      </c>
      <c r="AV424" s="135" t="str">
        <f>'Master Plan 2025'!AV365</f>
        <v/>
      </c>
      <c r="AW424" s="135" t="str">
        <f>'Master Plan 2025'!AW365</f>
        <v/>
      </c>
      <c r="AX424" s="135" t="str">
        <f>'Master Plan 2025'!AX365</f>
        <v/>
      </c>
      <c r="AY424" s="135" t="str">
        <f>'Master Plan 2025'!AY365</f>
        <v/>
      </c>
    </row>
    <row r="425">
      <c r="C425" s="18" t="str">
        <f>'Master Plan 2025'!C366</f>
        <v/>
      </c>
      <c r="D425" s="18" t="str">
        <f>'Master Plan 2025'!D366</f>
        <v/>
      </c>
      <c r="E425" s="18" t="str">
        <f>'Master Plan 2025'!E366</f>
        <v/>
      </c>
      <c r="F425" s="18" t="str">
        <f>'Master Plan 2025'!F366</f>
        <v/>
      </c>
      <c r="G425" s="18" t="str">
        <f>'Master Plan 2025'!G366</f>
        <v/>
      </c>
      <c r="H425" s="18" t="str">
        <f>'Master Plan 2025'!H366</f>
        <v/>
      </c>
      <c r="I425" s="135" t="str">
        <f>'Master Plan 2025'!I366</f>
        <v/>
      </c>
      <c r="J425" s="135" t="str">
        <f>'Master Plan 2025'!J366</f>
        <v/>
      </c>
      <c r="K425" s="135" t="str">
        <f>'Master Plan 2025'!K366</f>
        <v/>
      </c>
      <c r="L425" s="135" t="str">
        <f>'Master Plan 2025'!L366</f>
        <v/>
      </c>
      <c r="M425" s="135" t="str">
        <f>'Master Plan 2025'!M366</f>
        <v/>
      </c>
      <c r="N425" s="135" t="str">
        <f>'Master Plan 2025'!N366</f>
        <v/>
      </c>
      <c r="O425" s="135" t="str">
        <f>'Master Plan 2025'!O366</f>
        <v/>
      </c>
      <c r="P425" s="135" t="str">
        <f>'Master Plan 2025'!P366</f>
        <v/>
      </c>
      <c r="Q425" s="135" t="str">
        <f>'Master Plan 2025'!Q366</f>
        <v/>
      </c>
      <c r="R425" s="135" t="str">
        <f>'Master Plan 2025'!R366</f>
        <v/>
      </c>
      <c r="S425" s="135" t="str">
        <f>'Master Plan 2025'!S366</f>
        <v/>
      </c>
      <c r="T425" s="135" t="str">
        <f>'Master Plan 2025'!T366</f>
        <v/>
      </c>
      <c r="U425" s="135" t="str">
        <f>'Master Plan 2025'!U366</f>
        <v/>
      </c>
      <c r="V425" s="135" t="str">
        <f>'Master Plan 2025'!V366</f>
        <v/>
      </c>
      <c r="W425" s="135" t="str">
        <f>'Master Plan 2025'!W366</f>
        <v/>
      </c>
      <c r="X425" s="135" t="str">
        <f>'Master Plan 2025'!X366</f>
        <v/>
      </c>
      <c r="Y425" s="135" t="str">
        <f>'Master Plan 2025'!Y366</f>
        <v/>
      </c>
      <c r="Z425" s="135" t="str">
        <f>'Master Plan 2025'!Z366</f>
        <v/>
      </c>
      <c r="AA425" s="135" t="str">
        <f>'Master Plan 2025'!AA366</f>
        <v/>
      </c>
      <c r="AB425" s="135" t="str">
        <f>'Master Plan 2025'!AB366</f>
        <v/>
      </c>
      <c r="AC425" s="135" t="str">
        <f>'Master Plan 2025'!AC366</f>
        <v/>
      </c>
      <c r="AD425" s="135" t="str">
        <f>'Master Plan 2025'!AD366</f>
        <v/>
      </c>
      <c r="AE425" s="135" t="str">
        <f>'Master Plan 2025'!AE366</f>
        <v/>
      </c>
      <c r="AF425" s="135" t="str">
        <f>'Master Plan 2025'!AF366</f>
        <v/>
      </c>
      <c r="AG425" s="135" t="str">
        <f>'Master Plan 2025'!AG366</f>
        <v/>
      </c>
      <c r="AH425" s="135" t="str">
        <f>'Master Plan 2025'!AH366</f>
        <v/>
      </c>
      <c r="AI425" s="135" t="str">
        <f>'Master Plan 2025'!AI366</f>
        <v/>
      </c>
      <c r="AJ425" s="135" t="str">
        <f>'Master Plan 2025'!AJ366</f>
        <v/>
      </c>
      <c r="AK425" s="135" t="str">
        <f>'Master Plan 2025'!AK366</f>
        <v/>
      </c>
      <c r="AL425" s="135" t="str">
        <f>'Master Plan 2025'!AL366</f>
        <v/>
      </c>
      <c r="AM425" s="135" t="str">
        <f>'Master Plan 2025'!AM366</f>
        <v/>
      </c>
      <c r="AN425" s="135" t="str">
        <f>'Master Plan 2025'!AN366</f>
        <v/>
      </c>
      <c r="AO425" s="135" t="str">
        <f>'Master Plan 2025'!AO366</f>
        <v/>
      </c>
      <c r="AP425" s="135" t="str">
        <f>'Master Plan 2025'!AP366</f>
        <v/>
      </c>
      <c r="AQ425" s="135" t="str">
        <f>'Master Plan 2025'!AQ366</f>
        <v/>
      </c>
      <c r="AR425" s="135" t="str">
        <f>'Master Plan 2025'!AR366</f>
        <v/>
      </c>
      <c r="AS425" s="135" t="str">
        <f>'Master Plan 2025'!AS366</f>
        <v/>
      </c>
      <c r="AT425" s="135" t="str">
        <f>'Master Plan 2025'!AT366</f>
        <v/>
      </c>
      <c r="AU425" s="135" t="str">
        <f>'Master Plan 2025'!AU366</f>
        <v/>
      </c>
      <c r="AV425" s="135" t="str">
        <f>'Master Plan 2025'!AV366</f>
        <v/>
      </c>
      <c r="AW425" s="135" t="str">
        <f>'Master Plan 2025'!AW366</f>
        <v/>
      </c>
      <c r="AX425" s="135" t="str">
        <f>'Master Plan 2025'!AX366</f>
        <v/>
      </c>
      <c r="AY425" s="135" t="str">
        <f>'Master Plan 2025'!AY366</f>
        <v/>
      </c>
    </row>
    <row r="426">
      <c r="C426" s="18" t="str">
        <f>'Master Plan 2025'!C367</f>
        <v/>
      </c>
      <c r="D426" s="18" t="str">
        <f>'Master Plan 2025'!D367</f>
        <v/>
      </c>
      <c r="E426" s="18" t="str">
        <f>'Master Plan 2025'!E367</f>
        <v/>
      </c>
      <c r="F426" s="18" t="str">
        <f>'Master Plan 2025'!F367</f>
        <v/>
      </c>
      <c r="G426" s="18" t="str">
        <f>'Master Plan 2025'!G367</f>
        <v/>
      </c>
      <c r="H426" s="18" t="str">
        <f>'Master Plan 2025'!H367</f>
        <v/>
      </c>
      <c r="I426" s="135" t="str">
        <f>'Master Plan 2025'!I367</f>
        <v/>
      </c>
      <c r="J426" s="135" t="str">
        <f>'Master Plan 2025'!J367</f>
        <v/>
      </c>
      <c r="K426" s="135" t="str">
        <f>'Master Plan 2025'!K367</f>
        <v/>
      </c>
      <c r="L426" s="135" t="str">
        <f>'Master Plan 2025'!L367</f>
        <v/>
      </c>
      <c r="M426" s="135" t="str">
        <f>'Master Plan 2025'!M367</f>
        <v/>
      </c>
      <c r="N426" s="135" t="str">
        <f>'Master Plan 2025'!N367</f>
        <v/>
      </c>
      <c r="O426" s="135" t="str">
        <f>'Master Plan 2025'!O367</f>
        <v/>
      </c>
      <c r="P426" s="135" t="str">
        <f>'Master Plan 2025'!P367</f>
        <v/>
      </c>
      <c r="Q426" s="135" t="str">
        <f>'Master Plan 2025'!Q367</f>
        <v/>
      </c>
      <c r="R426" s="135" t="str">
        <f>'Master Plan 2025'!R367</f>
        <v/>
      </c>
      <c r="S426" s="135" t="str">
        <f>'Master Plan 2025'!S367</f>
        <v/>
      </c>
      <c r="T426" s="135" t="str">
        <f>'Master Plan 2025'!T367</f>
        <v/>
      </c>
      <c r="U426" s="135" t="str">
        <f>'Master Plan 2025'!U367</f>
        <v/>
      </c>
      <c r="V426" s="135" t="str">
        <f>'Master Plan 2025'!V367</f>
        <v/>
      </c>
      <c r="W426" s="135" t="str">
        <f>'Master Plan 2025'!W367</f>
        <v/>
      </c>
      <c r="X426" s="135" t="str">
        <f>'Master Plan 2025'!X367</f>
        <v/>
      </c>
      <c r="Y426" s="135" t="str">
        <f>'Master Plan 2025'!Y367</f>
        <v/>
      </c>
      <c r="Z426" s="135" t="str">
        <f>'Master Plan 2025'!Z367</f>
        <v/>
      </c>
      <c r="AA426" s="135" t="str">
        <f>'Master Plan 2025'!AA367</f>
        <v/>
      </c>
      <c r="AB426" s="135" t="str">
        <f>'Master Plan 2025'!AB367</f>
        <v/>
      </c>
      <c r="AC426" s="135" t="str">
        <f>'Master Plan 2025'!AC367</f>
        <v/>
      </c>
      <c r="AD426" s="135" t="str">
        <f>'Master Plan 2025'!AD367</f>
        <v/>
      </c>
      <c r="AE426" s="135" t="str">
        <f>'Master Plan 2025'!AE367</f>
        <v/>
      </c>
      <c r="AF426" s="135" t="str">
        <f>'Master Plan 2025'!AF367</f>
        <v/>
      </c>
      <c r="AG426" s="135" t="str">
        <f>'Master Plan 2025'!AG367</f>
        <v/>
      </c>
      <c r="AH426" s="135" t="str">
        <f>'Master Plan 2025'!AH367</f>
        <v/>
      </c>
      <c r="AI426" s="135" t="str">
        <f>'Master Plan 2025'!AI367</f>
        <v/>
      </c>
      <c r="AJ426" s="135" t="str">
        <f>'Master Plan 2025'!AJ367</f>
        <v/>
      </c>
      <c r="AK426" s="135" t="str">
        <f>'Master Plan 2025'!AK367</f>
        <v/>
      </c>
      <c r="AL426" s="135" t="str">
        <f>'Master Plan 2025'!AL367</f>
        <v/>
      </c>
      <c r="AM426" s="135" t="str">
        <f>'Master Plan 2025'!AM367</f>
        <v/>
      </c>
      <c r="AN426" s="135" t="str">
        <f>'Master Plan 2025'!AN367</f>
        <v/>
      </c>
      <c r="AO426" s="135" t="str">
        <f>'Master Plan 2025'!AO367</f>
        <v/>
      </c>
      <c r="AP426" s="135" t="str">
        <f>'Master Plan 2025'!AP367</f>
        <v/>
      </c>
      <c r="AQ426" s="135" t="str">
        <f>'Master Plan 2025'!AQ367</f>
        <v/>
      </c>
      <c r="AR426" s="135" t="str">
        <f>'Master Plan 2025'!AR367</f>
        <v/>
      </c>
      <c r="AS426" s="135" t="str">
        <f>'Master Plan 2025'!AS367</f>
        <v/>
      </c>
      <c r="AT426" s="135" t="str">
        <f>'Master Plan 2025'!AT367</f>
        <v/>
      </c>
      <c r="AU426" s="135" t="str">
        <f>'Master Plan 2025'!AU367</f>
        <v/>
      </c>
      <c r="AV426" s="135" t="str">
        <f>'Master Plan 2025'!AV367</f>
        <v/>
      </c>
      <c r="AW426" s="135" t="str">
        <f>'Master Plan 2025'!AW367</f>
        <v/>
      </c>
      <c r="AX426" s="135" t="str">
        <f>'Master Plan 2025'!AX367</f>
        <v/>
      </c>
      <c r="AY426" s="135" t="str">
        <f>'Master Plan 2025'!AY367</f>
        <v/>
      </c>
    </row>
    <row r="427">
      <c r="C427" s="18" t="str">
        <f>'Master Plan 2025'!C368</f>
        <v/>
      </c>
      <c r="D427" s="18" t="str">
        <f>'Master Plan 2025'!D368</f>
        <v/>
      </c>
      <c r="E427" s="18" t="str">
        <f>'Master Plan 2025'!E368</f>
        <v/>
      </c>
      <c r="F427" s="18" t="str">
        <f>'Master Plan 2025'!F368</f>
        <v/>
      </c>
      <c r="G427" s="18" t="str">
        <f>'Master Plan 2025'!G368</f>
        <v/>
      </c>
      <c r="H427" s="18" t="str">
        <f>'Master Plan 2025'!H368</f>
        <v/>
      </c>
      <c r="I427" s="135" t="str">
        <f>'Master Plan 2025'!I368</f>
        <v/>
      </c>
      <c r="J427" s="135" t="str">
        <f>'Master Plan 2025'!J368</f>
        <v/>
      </c>
      <c r="K427" s="135" t="str">
        <f>'Master Plan 2025'!K368</f>
        <v/>
      </c>
      <c r="L427" s="135" t="str">
        <f>'Master Plan 2025'!L368</f>
        <v/>
      </c>
      <c r="M427" s="135" t="str">
        <f>'Master Plan 2025'!M368</f>
        <v/>
      </c>
      <c r="N427" s="135" t="str">
        <f>'Master Plan 2025'!N368</f>
        <v/>
      </c>
      <c r="O427" s="135" t="str">
        <f>'Master Plan 2025'!O368</f>
        <v/>
      </c>
      <c r="P427" s="135" t="str">
        <f>'Master Plan 2025'!P368</f>
        <v/>
      </c>
      <c r="Q427" s="135" t="str">
        <f>'Master Plan 2025'!Q368</f>
        <v/>
      </c>
      <c r="R427" s="135" t="str">
        <f>'Master Plan 2025'!R368</f>
        <v/>
      </c>
      <c r="S427" s="135" t="str">
        <f>'Master Plan 2025'!S368</f>
        <v/>
      </c>
      <c r="T427" s="135" t="str">
        <f>'Master Plan 2025'!T368</f>
        <v/>
      </c>
      <c r="U427" s="135" t="str">
        <f>'Master Plan 2025'!U368</f>
        <v/>
      </c>
      <c r="V427" s="135" t="str">
        <f>'Master Plan 2025'!V368</f>
        <v/>
      </c>
      <c r="W427" s="135" t="str">
        <f>'Master Plan 2025'!W368</f>
        <v/>
      </c>
      <c r="X427" s="135" t="str">
        <f>'Master Plan 2025'!X368</f>
        <v/>
      </c>
      <c r="Y427" s="135" t="str">
        <f>'Master Plan 2025'!Y368</f>
        <v/>
      </c>
      <c r="Z427" s="135" t="str">
        <f>'Master Plan 2025'!Z368</f>
        <v/>
      </c>
      <c r="AA427" s="135" t="str">
        <f>'Master Plan 2025'!AA368</f>
        <v/>
      </c>
      <c r="AB427" s="135" t="str">
        <f>'Master Plan 2025'!AB368</f>
        <v/>
      </c>
      <c r="AC427" s="135" t="str">
        <f>'Master Plan 2025'!AC368</f>
        <v/>
      </c>
      <c r="AD427" s="135" t="str">
        <f>'Master Plan 2025'!AD368</f>
        <v/>
      </c>
      <c r="AE427" s="135" t="str">
        <f>'Master Plan 2025'!AE368</f>
        <v/>
      </c>
      <c r="AF427" s="135" t="str">
        <f>'Master Plan 2025'!AF368</f>
        <v/>
      </c>
      <c r="AG427" s="135" t="str">
        <f>'Master Plan 2025'!AG368</f>
        <v/>
      </c>
      <c r="AH427" s="135" t="str">
        <f>'Master Plan 2025'!AH368</f>
        <v/>
      </c>
      <c r="AI427" s="135" t="str">
        <f>'Master Plan 2025'!AI368</f>
        <v/>
      </c>
      <c r="AJ427" s="135" t="str">
        <f>'Master Plan 2025'!AJ368</f>
        <v/>
      </c>
      <c r="AK427" s="135" t="str">
        <f>'Master Plan 2025'!AK368</f>
        <v/>
      </c>
      <c r="AL427" s="135" t="str">
        <f>'Master Plan 2025'!AL368</f>
        <v/>
      </c>
      <c r="AM427" s="135" t="str">
        <f>'Master Plan 2025'!AM368</f>
        <v/>
      </c>
      <c r="AN427" s="135" t="str">
        <f>'Master Plan 2025'!AN368</f>
        <v/>
      </c>
      <c r="AO427" s="135" t="str">
        <f>'Master Plan 2025'!AO368</f>
        <v/>
      </c>
      <c r="AP427" s="135" t="str">
        <f>'Master Plan 2025'!AP368</f>
        <v/>
      </c>
      <c r="AQ427" s="135" t="str">
        <f>'Master Plan 2025'!AQ368</f>
        <v/>
      </c>
      <c r="AR427" s="135" t="str">
        <f>'Master Plan 2025'!AR368</f>
        <v/>
      </c>
      <c r="AS427" s="135" t="str">
        <f>'Master Plan 2025'!AS368</f>
        <v/>
      </c>
      <c r="AT427" s="135" t="str">
        <f>'Master Plan 2025'!AT368</f>
        <v/>
      </c>
      <c r="AU427" s="135" t="str">
        <f>'Master Plan 2025'!AU368</f>
        <v/>
      </c>
      <c r="AV427" s="135" t="str">
        <f>'Master Plan 2025'!AV368</f>
        <v/>
      </c>
      <c r="AW427" s="135" t="str">
        <f>'Master Plan 2025'!AW368</f>
        <v/>
      </c>
      <c r="AX427" s="135" t="str">
        <f>'Master Plan 2025'!AX368</f>
        <v/>
      </c>
      <c r="AY427" s="135" t="str">
        <f>'Master Plan 2025'!AY368</f>
        <v/>
      </c>
    </row>
    <row r="428">
      <c r="C428" s="18" t="str">
        <f>'Master Plan 2025'!C369</f>
        <v/>
      </c>
      <c r="D428" s="18" t="str">
        <f>'Master Plan 2025'!D369</f>
        <v/>
      </c>
      <c r="E428" s="18" t="str">
        <f>'Master Plan 2025'!E369</f>
        <v/>
      </c>
      <c r="F428" s="18" t="str">
        <f>'Master Plan 2025'!F369</f>
        <v/>
      </c>
      <c r="G428" s="18" t="str">
        <f>'Master Plan 2025'!G369</f>
        <v/>
      </c>
      <c r="H428" s="18" t="str">
        <f>'Master Plan 2025'!H369</f>
        <v/>
      </c>
      <c r="I428" s="135" t="str">
        <f>'Master Plan 2025'!I369</f>
        <v/>
      </c>
      <c r="J428" s="135" t="str">
        <f>'Master Plan 2025'!J369</f>
        <v/>
      </c>
      <c r="K428" s="135" t="str">
        <f>'Master Plan 2025'!K369</f>
        <v/>
      </c>
      <c r="L428" s="135" t="str">
        <f>'Master Plan 2025'!L369</f>
        <v/>
      </c>
      <c r="M428" s="135" t="str">
        <f>'Master Plan 2025'!M369</f>
        <v/>
      </c>
      <c r="N428" s="135" t="str">
        <f>'Master Plan 2025'!N369</f>
        <v/>
      </c>
      <c r="O428" s="135" t="str">
        <f>'Master Plan 2025'!O369</f>
        <v/>
      </c>
      <c r="P428" s="135" t="str">
        <f>'Master Plan 2025'!P369</f>
        <v/>
      </c>
      <c r="Q428" s="135" t="str">
        <f>'Master Plan 2025'!Q369</f>
        <v/>
      </c>
      <c r="R428" s="135" t="str">
        <f>'Master Plan 2025'!R369</f>
        <v/>
      </c>
      <c r="S428" s="135" t="str">
        <f>'Master Plan 2025'!S369</f>
        <v/>
      </c>
      <c r="T428" s="135" t="str">
        <f>'Master Plan 2025'!T369</f>
        <v/>
      </c>
      <c r="U428" s="135" t="str">
        <f>'Master Plan 2025'!U369</f>
        <v/>
      </c>
      <c r="V428" s="135" t="str">
        <f>'Master Plan 2025'!V369</f>
        <v/>
      </c>
      <c r="W428" s="135" t="str">
        <f>'Master Plan 2025'!W369</f>
        <v/>
      </c>
      <c r="X428" s="135" t="str">
        <f>'Master Plan 2025'!X369</f>
        <v/>
      </c>
      <c r="Y428" s="135" t="str">
        <f>'Master Plan 2025'!Y369</f>
        <v/>
      </c>
      <c r="Z428" s="135" t="str">
        <f>'Master Plan 2025'!Z369</f>
        <v/>
      </c>
      <c r="AA428" s="135" t="str">
        <f>'Master Plan 2025'!AA369</f>
        <v/>
      </c>
      <c r="AB428" s="135" t="str">
        <f>'Master Plan 2025'!AB369</f>
        <v/>
      </c>
      <c r="AC428" s="135" t="str">
        <f>'Master Plan 2025'!AC369</f>
        <v/>
      </c>
      <c r="AD428" s="135" t="str">
        <f>'Master Plan 2025'!AD369</f>
        <v/>
      </c>
      <c r="AE428" s="135" t="str">
        <f>'Master Plan 2025'!AE369</f>
        <v/>
      </c>
      <c r="AF428" s="135" t="str">
        <f>'Master Plan 2025'!AF369</f>
        <v/>
      </c>
      <c r="AG428" s="135" t="str">
        <f>'Master Plan 2025'!AG369</f>
        <v/>
      </c>
      <c r="AH428" s="135" t="str">
        <f>'Master Plan 2025'!AH369</f>
        <v/>
      </c>
      <c r="AI428" s="135" t="str">
        <f>'Master Plan 2025'!AI369</f>
        <v/>
      </c>
      <c r="AJ428" s="135" t="str">
        <f>'Master Plan 2025'!AJ369</f>
        <v/>
      </c>
      <c r="AK428" s="135" t="str">
        <f>'Master Plan 2025'!AK369</f>
        <v/>
      </c>
      <c r="AL428" s="135" t="str">
        <f>'Master Plan 2025'!AL369</f>
        <v/>
      </c>
      <c r="AM428" s="135" t="str">
        <f>'Master Plan 2025'!AM369</f>
        <v/>
      </c>
      <c r="AN428" s="135" t="str">
        <f>'Master Plan 2025'!AN369</f>
        <v/>
      </c>
      <c r="AO428" s="135" t="str">
        <f>'Master Plan 2025'!AO369</f>
        <v/>
      </c>
      <c r="AP428" s="135" t="str">
        <f>'Master Plan 2025'!AP369</f>
        <v/>
      </c>
      <c r="AQ428" s="135" t="str">
        <f>'Master Plan 2025'!AQ369</f>
        <v/>
      </c>
      <c r="AR428" s="135" t="str">
        <f>'Master Plan 2025'!AR369</f>
        <v/>
      </c>
      <c r="AS428" s="135" t="str">
        <f>'Master Plan 2025'!AS369</f>
        <v/>
      </c>
      <c r="AT428" s="135" t="str">
        <f>'Master Plan 2025'!AT369</f>
        <v/>
      </c>
      <c r="AU428" s="135" t="str">
        <f>'Master Plan 2025'!AU369</f>
        <v/>
      </c>
      <c r="AV428" s="135" t="str">
        <f>'Master Plan 2025'!AV369</f>
        <v/>
      </c>
      <c r="AW428" s="135" t="str">
        <f>'Master Plan 2025'!AW369</f>
        <v/>
      </c>
      <c r="AX428" s="135" t="str">
        <f>'Master Plan 2025'!AX369</f>
        <v/>
      </c>
      <c r="AY428" s="135" t="str">
        <f>'Master Plan 2025'!AY369</f>
        <v/>
      </c>
    </row>
    <row r="429">
      <c r="C429" s="18" t="str">
        <f>'Master Plan 2025'!C370</f>
        <v/>
      </c>
      <c r="D429" s="18" t="str">
        <f>'Master Plan 2025'!D370</f>
        <v/>
      </c>
      <c r="E429" s="18" t="str">
        <f>'Master Plan 2025'!E370</f>
        <v/>
      </c>
      <c r="F429" s="18" t="str">
        <f>'Master Plan 2025'!F370</f>
        <v/>
      </c>
      <c r="G429" s="18" t="str">
        <f>'Master Plan 2025'!G370</f>
        <v/>
      </c>
      <c r="H429" s="18" t="str">
        <f>'Master Plan 2025'!H370</f>
        <v/>
      </c>
      <c r="I429" s="135" t="str">
        <f>'Master Plan 2025'!I370</f>
        <v/>
      </c>
      <c r="J429" s="135" t="str">
        <f>'Master Plan 2025'!J370</f>
        <v/>
      </c>
      <c r="K429" s="135" t="str">
        <f>'Master Plan 2025'!K370</f>
        <v/>
      </c>
      <c r="L429" s="135" t="str">
        <f>'Master Plan 2025'!L370</f>
        <v/>
      </c>
      <c r="M429" s="135" t="str">
        <f>'Master Plan 2025'!M370</f>
        <v/>
      </c>
      <c r="N429" s="135" t="str">
        <f>'Master Plan 2025'!N370</f>
        <v/>
      </c>
      <c r="O429" s="135" t="str">
        <f>'Master Plan 2025'!O370</f>
        <v/>
      </c>
      <c r="P429" s="135" t="str">
        <f>'Master Plan 2025'!P370</f>
        <v/>
      </c>
      <c r="Q429" s="135" t="str">
        <f>'Master Plan 2025'!Q370</f>
        <v/>
      </c>
      <c r="R429" s="135" t="str">
        <f>'Master Plan 2025'!R370</f>
        <v/>
      </c>
      <c r="S429" s="135" t="str">
        <f>'Master Plan 2025'!S370</f>
        <v/>
      </c>
      <c r="T429" s="135" t="str">
        <f>'Master Plan 2025'!T370</f>
        <v/>
      </c>
      <c r="U429" s="135" t="str">
        <f>'Master Plan 2025'!U370</f>
        <v/>
      </c>
      <c r="V429" s="135" t="str">
        <f>'Master Plan 2025'!V370</f>
        <v/>
      </c>
      <c r="W429" s="135" t="str">
        <f>'Master Plan 2025'!W370</f>
        <v/>
      </c>
      <c r="X429" s="135" t="str">
        <f>'Master Plan 2025'!X370</f>
        <v/>
      </c>
      <c r="Y429" s="135" t="str">
        <f>'Master Plan 2025'!Y370</f>
        <v/>
      </c>
      <c r="Z429" s="135" t="str">
        <f>'Master Plan 2025'!Z370</f>
        <v/>
      </c>
      <c r="AA429" s="135" t="str">
        <f>'Master Plan 2025'!AA370</f>
        <v/>
      </c>
      <c r="AB429" s="135" t="str">
        <f>'Master Plan 2025'!AB370</f>
        <v/>
      </c>
      <c r="AC429" s="135" t="str">
        <f>'Master Plan 2025'!AC370</f>
        <v/>
      </c>
      <c r="AD429" s="135" t="str">
        <f>'Master Plan 2025'!AD370</f>
        <v/>
      </c>
      <c r="AE429" s="135" t="str">
        <f>'Master Plan 2025'!AE370</f>
        <v/>
      </c>
      <c r="AF429" s="135" t="str">
        <f>'Master Plan 2025'!AF370</f>
        <v/>
      </c>
      <c r="AG429" s="135" t="str">
        <f>'Master Plan 2025'!AG370</f>
        <v/>
      </c>
      <c r="AH429" s="135" t="str">
        <f>'Master Plan 2025'!AH370</f>
        <v/>
      </c>
      <c r="AI429" s="135" t="str">
        <f>'Master Plan 2025'!AI370</f>
        <v/>
      </c>
      <c r="AJ429" s="135" t="str">
        <f>'Master Plan 2025'!AJ370</f>
        <v/>
      </c>
      <c r="AK429" s="135" t="str">
        <f>'Master Plan 2025'!AK370</f>
        <v/>
      </c>
      <c r="AL429" s="135" t="str">
        <f>'Master Plan 2025'!AL370</f>
        <v/>
      </c>
      <c r="AM429" s="135" t="str">
        <f>'Master Plan 2025'!AM370</f>
        <v/>
      </c>
      <c r="AN429" s="135" t="str">
        <f>'Master Plan 2025'!AN370</f>
        <v/>
      </c>
      <c r="AO429" s="135" t="str">
        <f>'Master Plan 2025'!AO370</f>
        <v/>
      </c>
      <c r="AP429" s="135" t="str">
        <f>'Master Plan 2025'!AP370</f>
        <v/>
      </c>
      <c r="AQ429" s="135" t="str">
        <f>'Master Plan 2025'!AQ370</f>
        <v/>
      </c>
      <c r="AR429" s="135" t="str">
        <f>'Master Plan 2025'!AR370</f>
        <v/>
      </c>
      <c r="AS429" s="135" t="str">
        <f>'Master Plan 2025'!AS370</f>
        <v/>
      </c>
      <c r="AT429" s="135" t="str">
        <f>'Master Plan 2025'!AT370</f>
        <v/>
      </c>
      <c r="AU429" s="135" t="str">
        <f>'Master Plan 2025'!AU370</f>
        <v/>
      </c>
      <c r="AV429" s="135" t="str">
        <f>'Master Plan 2025'!AV370</f>
        <v/>
      </c>
      <c r="AW429" s="135" t="str">
        <f>'Master Plan 2025'!AW370</f>
        <v/>
      </c>
      <c r="AX429" s="135" t="str">
        <f>'Master Plan 2025'!AX370</f>
        <v/>
      </c>
      <c r="AY429" s="135" t="str">
        <f>'Master Plan 2025'!AY370</f>
        <v/>
      </c>
    </row>
    <row r="430">
      <c r="C430" s="18" t="str">
        <f>'Master Plan 2025'!C371</f>
        <v/>
      </c>
      <c r="D430" s="18" t="str">
        <f>'Master Plan 2025'!D371</f>
        <v/>
      </c>
      <c r="E430" s="18" t="str">
        <f>'Master Plan 2025'!E371</f>
        <v/>
      </c>
      <c r="F430" s="18" t="str">
        <f>'Master Plan 2025'!F371</f>
        <v/>
      </c>
      <c r="G430" s="18" t="str">
        <f>'Master Plan 2025'!G371</f>
        <v/>
      </c>
      <c r="H430" s="18" t="str">
        <f>'Master Plan 2025'!H371</f>
        <v/>
      </c>
      <c r="I430" s="135" t="str">
        <f>'Master Plan 2025'!I371</f>
        <v/>
      </c>
      <c r="J430" s="135" t="str">
        <f>'Master Plan 2025'!J371</f>
        <v/>
      </c>
      <c r="K430" s="135" t="str">
        <f>'Master Plan 2025'!K371</f>
        <v/>
      </c>
      <c r="L430" s="135" t="str">
        <f>'Master Plan 2025'!L371</f>
        <v/>
      </c>
      <c r="M430" s="135" t="str">
        <f>'Master Plan 2025'!M371</f>
        <v/>
      </c>
      <c r="N430" s="135" t="str">
        <f>'Master Plan 2025'!N371</f>
        <v/>
      </c>
      <c r="O430" s="135" t="str">
        <f>'Master Plan 2025'!O371</f>
        <v/>
      </c>
      <c r="P430" s="135" t="str">
        <f>'Master Plan 2025'!P371</f>
        <v/>
      </c>
      <c r="Q430" s="135" t="str">
        <f>'Master Plan 2025'!Q371</f>
        <v/>
      </c>
      <c r="R430" s="135" t="str">
        <f>'Master Plan 2025'!R371</f>
        <v/>
      </c>
      <c r="S430" s="135" t="str">
        <f>'Master Plan 2025'!S371</f>
        <v/>
      </c>
      <c r="T430" s="135" t="str">
        <f>'Master Plan 2025'!T371</f>
        <v/>
      </c>
      <c r="U430" s="135" t="str">
        <f>'Master Plan 2025'!U371</f>
        <v/>
      </c>
      <c r="V430" s="135" t="str">
        <f>'Master Plan 2025'!V371</f>
        <v/>
      </c>
      <c r="W430" s="135" t="str">
        <f>'Master Plan 2025'!W371</f>
        <v/>
      </c>
      <c r="X430" s="135" t="str">
        <f>'Master Plan 2025'!X371</f>
        <v/>
      </c>
      <c r="Y430" s="135" t="str">
        <f>'Master Plan 2025'!Y371</f>
        <v/>
      </c>
      <c r="Z430" s="135" t="str">
        <f>'Master Plan 2025'!Z371</f>
        <v/>
      </c>
      <c r="AA430" s="135" t="str">
        <f>'Master Plan 2025'!AA371</f>
        <v/>
      </c>
      <c r="AB430" s="135" t="str">
        <f>'Master Plan 2025'!AB371</f>
        <v/>
      </c>
      <c r="AC430" s="135" t="str">
        <f>'Master Plan 2025'!AC371</f>
        <v/>
      </c>
      <c r="AD430" s="135" t="str">
        <f>'Master Plan 2025'!AD371</f>
        <v/>
      </c>
      <c r="AE430" s="135" t="str">
        <f>'Master Plan 2025'!AE371</f>
        <v/>
      </c>
      <c r="AF430" s="135" t="str">
        <f>'Master Plan 2025'!AF371</f>
        <v/>
      </c>
      <c r="AG430" s="135" t="str">
        <f>'Master Plan 2025'!AG371</f>
        <v/>
      </c>
      <c r="AH430" s="135" t="str">
        <f>'Master Plan 2025'!AH371</f>
        <v/>
      </c>
      <c r="AI430" s="135" t="str">
        <f>'Master Plan 2025'!AI371</f>
        <v/>
      </c>
      <c r="AJ430" s="135" t="str">
        <f>'Master Plan 2025'!AJ371</f>
        <v/>
      </c>
      <c r="AK430" s="135" t="str">
        <f>'Master Plan 2025'!AK371</f>
        <v/>
      </c>
      <c r="AL430" s="135" t="str">
        <f>'Master Plan 2025'!AL371</f>
        <v/>
      </c>
      <c r="AM430" s="135" t="str">
        <f>'Master Plan 2025'!AM371</f>
        <v/>
      </c>
      <c r="AN430" s="135" t="str">
        <f>'Master Plan 2025'!AN371</f>
        <v/>
      </c>
      <c r="AO430" s="135" t="str">
        <f>'Master Plan 2025'!AO371</f>
        <v/>
      </c>
      <c r="AP430" s="135" t="str">
        <f>'Master Plan 2025'!AP371</f>
        <v/>
      </c>
      <c r="AQ430" s="135" t="str">
        <f>'Master Plan 2025'!AQ371</f>
        <v/>
      </c>
      <c r="AR430" s="135" t="str">
        <f>'Master Plan 2025'!AR371</f>
        <v/>
      </c>
      <c r="AS430" s="135" t="str">
        <f>'Master Plan 2025'!AS371</f>
        <v/>
      </c>
      <c r="AT430" s="135" t="str">
        <f>'Master Plan 2025'!AT371</f>
        <v/>
      </c>
      <c r="AU430" s="135" t="str">
        <f>'Master Plan 2025'!AU371</f>
        <v/>
      </c>
      <c r="AV430" s="135" t="str">
        <f>'Master Plan 2025'!AV371</f>
        <v/>
      </c>
      <c r="AW430" s="135" t="str">
        <f>'Master Plan 2025'!AW371</f>
        <v/>
      </c>
      <c r="AX430" s="135" t="str">
        <f>'Master Plan 2025'!AX371</f>
        <v/>
      </c>
      <c r="AY430" s="135" t="str">
        <f>'Master Plan 2025'!AY371</f>
        <v/>
      </c>
    </row>
    <row r="431">
      <c r="C431" s="18" t="str">
        <f>'Master Plan 2025'!C372</f>
        <v/>
      </c>
      <c r="D431" s="18" t="str">
        <f>'Master Plan 2025'!D372</f>
        <v/>
      </c>
      <c r="E431" s="18" t="str">
        <f>'Master Plan 2025'!E372</f>
        <v/>
      </c>
      <c r="F431" s="18" t="str">
        <f>'Master Plan 2025'!F372</f>
        <v/>
      </c>
      <c r="G431" s="18" t="str">
        <f>'Master Plan 2025'!G372</f>
        <v/>
      </c>
      <c r="H431" s="18" t="str">
        <f>'Master Plan 2025'!H372</f>
        <v/>
      </c>
      <c r="I431" s="135" t="str">
        <f>'Master Plan 2025'!I372</f>
        <v/>
      </c>
      <c r="J431" s="135" t="str">
        <f>'Master Plan 2025'!J372</f>
        <v/>
      </c>
      <c r="K431" s="135" t="str">
        <f>'Master Plan 2025'!K372</f>
        <v/>
      </c>
      <c r="L431" s="135" t="str">
        <f>'Master Plan 2025'!L372</f>
        <v/>
      </c>
      <c r="M431" s="135" t="str">
        <f>'Master Plan 2025'!M372</f>
        <v/>
      </c>
      <c r="N431" s="135" t="str">
        <f>'Master Plan 2025'!N372</f>
        <v/>
      </c>
      <c r="O431" s="135" t="str">
        <f>'Master Plan 2025'!O372</f>
        <v/>
      </c>
      <c r="P431" s="135" t="str">
        <f>'Master Plan 2025'!P372</f>
        <v/>
      </c>
      <c r="Q431" s="135" t="str">
        <f>'Master Plan 2025'!Q372</f>
        <v/>
      </c>
      <c r="R431" s="135" t="str">
        <f>'Master Plan 2025'!R372</f>
        <v/>
      </c>
      <c r="S431" s="135" t="str">
        <f>'Master Plan 2025'!S372</f>
        <v/>
      </c>
      <c r="T431" s="135" t="str">
        <f>'Master Plan 2025'!T372</f>
        <v/>
      </c>
      <c r="U431" s="135" t="str">
        <f>'Master Plan 2025'!U372</f>
        <v/>
      </c>
      <c r="V431" s="135" t="str">
        <f>'Master Plan 2025'!V372</f>
        <v/>
      </c>
      <c r="W431" s="135" t="str">
        <f>'Master Plan 2025'!W372</f>
        <v/>
      </c>
      <c r="X431" s="135" t="str">
        <f>'Master Plan 2025'!X372</f>
        <v/>
      </c>
      <c r="Y431" s="135" t="str">
        <f>'Master Plan 2025'!Y372</f>
        <v/>
      </c>
      <c r="Z431" s="135" t="str">
        <f>'Master Plan 2025'!Z372</f>
        <v/>
      </c>
      <c r="AA431" s="135" t="str">
        <f>'Master Plan 2025'!AA372</f>
        <v/>
      </c>
      <c r="AB431" s="135" t="str">
        <f>'Master Plan 2025'!AB372</f>
        <v/>
      </c>
      <c r="AC431" s="135" t="str">
        <f>'Master Plan 2025'!AC372</f>
        <v/>
      </c>
      <c r="AD431" s="135" t="str">
        <f>'Master Plan 2025'!AD372</f>
        <v/>
      </c>
      <c r="AE431" s="135" t="str">
        <f>'Master Plan 2025'!AE372</f>
        <v/>
      </c>
      <c r="AF431" s="135" t="str">
        <f>'Master Plan 2025'!AF372</f>
        <v/>
      </c>
      <c r="AG431" s="135" t="str">
        <f>'Master Plan 2025'!AG372</f>
        <v/>
      </c>
      <c r="AH431" s="135" t="str">
        <f>'Master Plan 2025'!AH372</f>
        <v/>
      </c>
      <c r="AI431" s="135" t="str">
        <f>'Master Plan 2025'!AI372</f>
        <v/>
      </c>
      <c r="AJ431" s="135" t="str">
        <f>'Master Plan 2025'!AJ372</f>
        <v/>
      </c>
      <c r="AK431" s="135" t="str">
        <f>'Master Plan 2025'!AK372</f>
        <v/>
      </c>
      <c r="AL431" s="135" t="str">
        <f>'Master Plan 2025'!AL372</f>
        <v/>
      </c>
      <c r="AM431" s="135" t="str">
        <f>'Master Plan 2025'!AM372</f>
        <v/>
      </c>
      <c r="AN431" s="135" t="str">
        <f>'Master Plan 2025'!AN372</f>
        <v/>
      </c>
      <c r="AO431" s="135" t="str">
        <f>'Master Plan 2025'!AO372</f>
        <v/>
      </c>
      <c r="AP431" s="135" t="str">
        <f>'Master Plan 2025'!AP372</f>
        <v/>
      </c>
      <c r="AQ431" s="135" t="str">
        <f>'Master Plan 2025'!AQ372</f>
        <v/>
      </c>
      <c r="AR431" s="135" t="str">
        <f>'Master Plan 2025'!AR372</f>
        <v/>
      </c>
      <c r="AS431" s="135" t="str">
        <f>'Master Plan 2025'!AS372</f>
        <v/>
      </c>
      <c r="AT431" s="135" t="str">
        <f>'Master Plan 2025'!AT372</f>
        <v/>
      </c>
      <c r="AU431" s="135" t="str">
        <f>'Master Plan 2025'!AU372</f>
        <v/>
      </c>
      <c r="AV431" s="135" t="str">
        <f>'Master Plan 2025'!AV372</f>
        <v/>
      </c>
      <c r="AW431" s="135" t="str">
        <f>'Master Plan 2025'!AW372</f>
        <v/>
      </c>
      <c r="AX431" s="135" t="str">
        <f>'Master Plan 2025'!AX372</f>
        <v/>
      </c>
      <c r="AY431" s="135" t="str">
        <f>'Master Plan 2025'!AY372</f>
        <v/>
      </c>
    </row>
    <row r="432">
      <c r="C432" s="18" t="str">
        <f>'Master Plan 2025'!C373</f>
        <v/>
      </c>
      <c r="D432" s="18" t="str">
        <f>'Master Plan 2025'!D373</f>
        <v/>
      </c>
      <c r="E432" s="18" t="str">
        <f>'Master Plan 2025'!E373</f>
        <v/>
      </c>
      <c r="F432" s="18" t="str">
        <f>'Master Plan 2025'!F373</f>
        <v/>
      </c>
      <c r="G432" s="18" t="str">
        <f>'Master Plan 2025'!G373</f>
        <v/>
      </c>
      <c r="H432" s="18" t="str">
        <f>'Master Plan 2025'!H373</f>
        <v/>
      </c>
      <c r="I432" s="135" t="str">
        <f>'Master Plan 2025'!I373</f>
        <v/>
      </c>
      <c r="J432" s="135" t="str">
        <f>'Master Plan 2025'!J373</f>
        <v/>
      </c>
      <c r="K432" s="135" t="str">
        <f>'Master Plan 2025'!K373</f>
        <v/>
      </c>
      <c r="L432" s="135" t="str">
        <f>'Master Plan 2025'!L373</f>
        <v/>
      </c>
      <c r="M432" s="135" t="str">
        <f>'Master Plan 2025'!M373</f>
        <v/>
      </c>
      <c r="N432" s="135" t="str">
        <f>'Master Plan 2025'!N373</f>
        <v/>
      </c>
      <c r="O432" s="135" t="str">
        <f>'Master Plan 2025'!O373</f>
        <v/>
      </c>
      <c r="P432" s="135" t="str">
        <f>'Master Plan 2025'!P373</f>
        <v/>
      </c>
      <c r="Q432" s="135" t="str">
        <f>'Master Plan 2025'!Q373</f>
        <v/>
      </c>
      <c r="R432" s="135" t="str">
        <f>'Master Plan 2025'!R373</f>
        <v/>
      </c>
      <c r="S432" s="135" t="str">
        <f>'Master Plan 2025'!S373</f>
        <v/>
      </c>
      <c r="T432" s="135" t="str">
        <f>'Master Plan 2025'!T373</f>
        <v/>
      </c>
      <c r="U432" s="135" t="str">
        <f>'Master Plan 2025'!U373</f>
        <v/>
      </c>
      <c r="V432" s="135" t="str">
        <f>'Master Plan 2025'!V373</f>
        <v/>
      </c>
      <c r="W432" s="135" t="str">
        <f>'Master Plan 2025'!W373</f>
        <v/>
      </c>
      <c r="X432" s="135" t="str">
        <f>'Master Plan 2025'!X373</f>
        <v/>
      </c>
      <c r="Y432" s="135" t="str">
        <f>'Master Plan 2025'!Y373</f>
        <v/>
      </c>
      <c r="Z432" s="135" t="str">
        <f>'Master Plan 2025'!Z373</f>
        <v/>
      </c>
      <c r="AA432" s="135" t="str">
        <f>'Master Plan 2025'!AA373</f>
        <v/>
      </c>
      <c r="AB432" s="135" t="str">
        <f>'Master Plan 2025'!AB373</f>
        <v/>
      </c>
      <c r="AC432" s="135" t="str">
        <f>'Master Plan 2025'!AC373</f>
        <v/>
      </c>
      <c r="AD432" s="135" t="str">
        <f>'Master Plan 2025'!AD373</f>
        <v/>
      </c>
      <c r="AE432" s="135" t="str">
        <f>'Master Plan 2025'!AE373</f>
        <v/>
      </c>
      <c r="AF432" s="135" t="str">
        <f>'Master Plan 2025'!AF373</f>
        <v/>
      </c>
      <c r="AG432" s="135" t="str">
        <f>'Master Plan 2025'!AG373</f>
        <v/>
      </c>
      <c r="AH432" s="135" t="str">
        <f>'Master Plan 2025'!AH373</f>
        <v/>
      </c>
      <c r="AI432" s="135" t="str">
        <f>'Master Plan 2025'!AI373</f>
        <v/>
      </c>
      <c r="AJ432" s="135" t="str">
        <f>'Master Plan 2025'!AJ373</f>
        <v/>
      </c>
      <c r="AK432" s="135" t="str">
        <f>'Master Plan 2025'!AK373</f>
        <v/>
      </c>
      <c r="AL432" s="135" t="str">
        <f>'Master Plan 2025'!AL373</f>
        <v/>
      </c>
      <c r="AM432" s="135" t="str">
        <f>'Master Plan 2025'!AM373</f>
        <v/>
      </c>
      <c r="AN432" s="135" t="str">
        <f>'Master Plan 2025'!AN373</f>
        <v/>
      </c>
      <c r="AO432" s="135" t="str">
        <f>'Master Plan 2025'!AO373</f>
        <v/>
      </c>
      <c r="AP432" s="135" t="str">
        <f>'Master Plan 2025'!AP373</f>
        <v/>
      </c>
      <c r="AQ432" s="135" t="str">
        <f>'Master Plan 2025'!AQ373</f>
        <v/>
      </c>
      <c r="AR432" s="135" t="str">
        <f>'Master Plan 2025'!AR373</f>
        <v/>
      </c>
      <c r="AS432" s="135" t="str">
        <f>'Master Plan 2025'!AS373</f>
        <v/>
      </c>
      <c r="AT432" s="135" t="str">
        <f>'Master Plan 2025'!AT373</f>
        <v/>
      </c>
      <c r="AU432" s="135" t="str">
        <f>'Master Plan 2025'!AU373</f>
        <v/>
      </c>
      <c r="AV432" s="135" t="str">
        <f>'Master Plan 2025'!AV373</f>
        <v/>
      </c>
      <c r="AW432" s="135" t="str">
        <f>'Master Plan 2025'!AW373</f>
        <v/>
      </c>
      <c r="AX432" s="135" t="str">
        <f>'Master Plan 2025'!AX373</f>
        <v/>
      </c>
      <c r="AY432" s="135" t="str">
        <f>'Master Plan 2025'!AY373</f>
        <v/>
      </c>
    </row>
    <row r="433">
      <c r="C433" s="18" t="str">
        <f>'Master Plan 2025'!C374</f>
        <v/>
      </c>
      <c r="D433" s="18" t="str">
        <f>'Master Plan 2025'!D374</f>
        <v/>
      </c>
      <c r="E433" s="18" t="str">
        <f>'Master Plan 2025'!E374</f>
        <v/>
      </c>
      <c r="F433" s="18" t="str">
        <f>'Master Plan 2025'!F374</f>
        <v/>
      </c>
      <c r="G433" s="18" t="str">
        <f>'Master Plan 2025'!G374</f>
        <v/>
      </c>
      <c r="H433" s="18" t="str">
        <f>'Master Plan 2025'!H374</f>
        <v/>
      </c>
      <c r="I433" s="135" t="str">
        <f>'Master Plan 2025'!I374</f>
        <v/>
      </c>
      <c r="J433" s="135" t="str">
        <f>'Master Plan 2025'!J374</f>
        <v/>
      </c>
      <c r="K433" s="135" t="str">
        <f>'Master Plan 2025'!K374</f>
        <v/>
      </c>
      <c r="L433" s="135" t="str">
        <f>'Master Plan 2025'!L374</f>
        <v/>
      </c>
      <c r="M433" s="135" t="str">
        <f>'Master Plan 2025'!M374</f>
        <v/>
      </c>
      <c r="N433" s="135" t="str">
        <f>'Master Plan 2025'!N374</f>
        <v/>
      </c>
      <c r="O433" s="135" t="str">
        <f>'Master Plan 2025'!O374</f>
        <v/>
      </c>
      <c r="P433" s="135" t="str">
        <f>'Master Plan 2025'!P374</f>
        <v/>
      </c>
      <c r="Q433" s="135" t="str">
        <f>'Master Plan 2025'!Q374</f>
        <v/>
      </c>
      <c r="R433" s="135" t="str">
        <f>'Master Plan 2025'!R374</f>
        <v/>
      </c>
      <c r="S433" s="135" t="str">
        <f>'Master Plan 2025'!S374</f>
        <v/>
      </c>
      <c r="T433" s="135" t="str">
        <f>'Master Plan 2025'!T374</f>
        <v/>
      </c>
      <c r="U433" s="135" t="str">
        <f>'Master Plan 2025'!U374</f>
        <v/>
      </c>
      <c r="V433" s="135" t="str">
        <f>'Master Plan 2025'!V374</f>
        <v/>
      </c>
      <c r="W433" s="135" t="str">
        <f>'Master Plan 2025'!W374</f>
        <v/>
      </c>
      <c r="X433" s="135" t="str">
        <f>'Master Plan 2025'!X374</f>
        <v/>
      </c>
      <c r="Y433" s="135" t="str">
        <f>'Master Plan 2025'!Y374</f>
        <v/>
      </c>
      <c r="Z433" s="135" t="str">
        <f>'Master Plan 2025'!Z374</f>
        <v/>
      </c>
      <c r="AA433" s="135" t="str">
        <f>'Master Plan 2025'!AA374</f>
        <v/>
      </c>
      <c r="AB433" s="135" t="str">
        <f>'Master Plan 2025'!AB374</f>
        <v/>
      </c>
      <c r="AC433" s="135" t="str">
        <f>'Master Plan 2025'!AC374</f>
        <v/>
      </c>
      <c r="AD433" s="135" t="str">
        <f>'Master Plan 2025'!AD374</f>
        <v/>
      </c>
      <c r="AE433" s="135" t="str">
        <f>'Master Plan 2025'!AE374</f>
        <v/>
      </c>
      <c r="AF433" s="135" t="str">
        <f>'Master Plan 2025'!AF374</f>
        <v/>
      </c>
      <c r="AG433" s="135" t="str">
        <f>'Master Plan 2025'!AG374</f>
        <v/>
      </c>
      <c r="AH433" s="135" t="str">
        <f>'Master Plan 2025'!AH374</f>
        <v/>
      </c>
      <c r="AI433" s="135" t="str">
        <f>'Master Plan 2025'!AI374</f>
        <v/>
      </c>
      <c r="AJ433" s="135" t="str">
        <f>'Master Plan 2025'!AJ374</f>
        <v/>
      </c>
      <c r="AK433" s="135" t="str">
        <f>'Master Plan 2025'!AK374</f>
        <v/>
      </c>
      <c r="AL433" s="135" t="str">
        <f>'Master Plan 2025'!AL374</f>
        <v/>
      </c>
      <c r="AM433" s="135" t="str">
        <f>'Master Plan 2025'!AM374</f>
        <v/>
      </c>
      <c r="AN433" s="135" t="str">
        <f>'Master Plan 2025'!AN374</f>
        <v/>
      </c>
      <c r="AO433" s="135" t="str">
        <f>'Master Plan 2025'!AO374</f>
        <v/>
      </c>
      <c r="AP433" s="135" t="str">
        <f>'Master Plan 2025'!AP374</f>
        <v/>
      </c>
      <c r="AQ433" s="135" t="str">
        <f>'Master Plan 2025'!AQ374</f>
        <v/>
      </c>
      <c r="AR433" s="135" t="str">
        <f>'Master Plan 2025'!AR374</f>
        <v/>
      </c>
      <c r="AS433" s="135" t="str">
        <f>'Master Plan 2025'!AS374</f>
        <v/>
      </c>
      <c r="AT433" s="135" t="str">
        <f>'Master Plan 2025'!AT374</f>
        <v/>
      </c>
      <c r="AU433" s="135" t="str">
        <f>'Master Plan 2025'!AU374</f>
        <v/>
      </c>
      <c r="AV433" s="135" t="str">
        <f>'Master Plan 2025'!AV374</f>
        <v/>
      </c>
      <c r="AW433" s="135" t="str">
        <f>'Master Plan 2025'!AW374</f>
        <v/>
      </c>
      <c r="AX433" s="135" t="str">
        <f>'Master Plan 2025'!AX374</f>
        <v/>
      </c>
      <c r="AY433" s="135" t="str">
        <f>'Master Plan 2025'!AY374</f>
        <v/>
      </c>
    </row>
    <row r="434">
      <c r="C434" s="18" t="str">
        <f>'Master Plan 2025'!C375</f>
        <v/>
      </c>
      <c r="D434" s="18" t="str">
        <f>'Master Plan 2025'!D375</f>
        <v/>
      </c>
      <c r="E434" s="18" t="str">
        <f>'Master Plan 2025'!E375</f>
        <v/>
      </c>
      <c r="F434" s="18" t="str">
        <f>'Master Plan 2025'!F375</f>
        <v/>
      </c>
      <c r="G434" s="18" t="str">
        <f>'Master Plan 2025'!G375</f>
        <v/>
      </c>
      <c r="H434" s="18" t="str">
        <f>'Master Plan 2025'!H375</f>
        <v/>
      </c>
      <c r="I434" s="135" t="str">
        <f>'Master Plan 2025'!I375</f>
        <v/>
      </c>
      <c r="J434" s="135" t="str">
        <f>'Master Plan 2025'!J375</f>
        <v/>
      </c>
      <c r="K434" s="135" t="str">
        <f>'Master Plan 2025'!K375</f>
        <v/>
      </c>
      <c r="L434" s="135" t="str">
        <f>'Master Plan 2025'!L375</f>
        <v/>
      </c>
      <c r="M434" s="135" t="str">
        <f>'Master Plan 2025'!M375</f>
        <v/>
      </c>
      <c r="N434" s="135" t="str">
        <f>'Master Plan 2025'!N375</f>
        <v/>
      </c>
      <c r="O434" s="135" t="str">
        <f>'Master Plan 2025'!O375</f>
        <v/>
      </c>
      <c r="P434" s="135" t="str">
        <f>'Master Plan 2025'!P375</f>
        <v/>
      </c>
      <c r="Q434" s="135" t="str">
        <f>'Master Plan 2025'!Q375</f>
        <v/>
      </c>
      <c r="R434" s="135" t="str">
        <f>'Master Plan 2025'!R375</f>
        <v/>
      </c>
      <c r="S434" s="135" t="str">
        <f>'Master Plan 2025'!S375</f>
        <v/>
      </c>
      <c r="T434" s="135" t="str">
        <f>'Master Plan 2025'!T375</f>
        <v/>
      </c>
      <c r="U434" s="135" t="str">
        <f>'Master Plan 2025'!U375</f>
        <v/>
      </c>
      <c r="V434" s="135" t="str">
        <f>'Master Plan 2025'!V375</f>
        <v/>
      </c>
      <c r="W434" s="135" t="str">
        <f>'Master Plan 2025'!W375</f>
        <v/>
      </c>
      <c r="X434" s="135" t="str">
        <f>'Master Plan 2025'!X375</f>
        <v/>
      </c>
      <c r="Y434" s="135" t="str">
        <f>'Master Plan 2025'!Y375</f>
        <v/>
      </c>
      <c r="Z434" s="135" t="str">
        <f>'Master Plan 2025'!Z375</f>
        <v/>
      </c>
      <c r="AA434" s="135" t="str">
        <f>'Master Plan 2025'!AA375</f>
        <v/>
      </c>
      <c r="AB434" s="135" t="str">
        <f>'Master Plan 2025'!AB375</f>
        <v/>
      </c>
      <c r="AC434" s="135" t="str">
        <f>'Master Plan 2025'!AC375</f>
        <v/>
      </c>
      <c r="AD434" s="135" t="str">
        <f>'Master Plan 2025'!AD375</f>
        <v/>
      </c>
      <c r="AE434" s="135" t="str">
        <f>'Master Plan 2025'!AE375</f>
        <v/>
      </c>
      <c r="AF434" s="135" t="str">
        <f>'Master Plan 2025'!AF375</f>
        <v/>
      </c>
      <c r="AG434" s="135" t="str">
        <f>'Master Plan 2025'!AG375</f>
        <v/>
      </c>
      <c r="AH434" s="135" t="str">
        <f>'Master Plan 2025'!AH375</f>
        <v/>
      </c>
      <c r="AI434" s="135" t="str">
        <f>'Master Plan 2025'!AI375</f>
        <v/>
      </c>
      <c r="AJ434" s="135" t="str">
        <f>'Master Plan 2025'!AJ375</f>
        <v/>
      </c>
      <c r="AK434" s="135" t="str">
        <f>'Master Plan 2025'!AK375</f>
        <v/>
      </c>
      <c r="AL434" s="135" t="str">
        <f>'Master Plan 2025'!AL375</f>
        <v/>
      </c>
      <c r="AM434" s="135" t="str">
        <f>'Master Plan 2025'!AM375</f>
        <v/>
      </c>
      <c r="AN434" s="135" t="str">
        <f>'Master Plan 2025'!AN375</f>
        <v/>
      </c>
      <c r="AO434" s="135" t="str">
        <f>'Master Plan 2025'!AO375</f>
        <v/>
      </c>
      <c r="AP434" s="135" t="str">
        <f>'Master Plan 2025'!AP375</f>
        <v/>
      </c>
      <c r="AQ434" s="135" t="str">
        <f>'Master Plan 2025'!AQ375</f>
        <v/>
      </c>
      <c r="AR434" s="135" t="str">
        <f>'Master Plan 2025'!AR375</f>
        <v/>
      </c>
      <c r="AS434" s="135" t="str">
        <f>'Master Plan 2025'!AS375</f>
        <v/>
      </c>
      <c r="AT434" s="135" t="str">
        <f>'Master Plan 2025'!AT375</f>
        <v/>
      </c>
      <c r="AU434" s="135" t="str">
        <f>'Master Plan 2025'!AU375</f>
        <v/>
      </c>
      <c r="AV434" s="135" t="str">
        <f>'Master Plan 2025'!AV375</f>
        <v/>
      </c>
      <c r="AW434" s="135" t="str">
        <f>'Master Plan 2025'!AW375</f>
        <v/>
      </c>
      <c r="AX434" s="135" t="str">
        <f>'Master Plan 2025'!AX375</f>
        <v/>
      </c>
      <c r="AY434" s="135" t="str">
        <f>'Master Plan 2025'!AY375</f>
        <v/>
      </c>
    </row>
    <row r="435">
      <c r="C435" s="18" t="str">
        <f>'Master Plan 2025'!C376</f>
        <v/>
      </c>
      <c r="D435" s="18" t="str">
        <f>'Master Plan 2025'!D376</f>
        <v/>
      </c>
      <c r="E435" s="18" t="str">
        <f>'Master Plan 2025'!E376</f>
        <v/>
      </c>
      <c r="F435" s="18" t="str">
        <f>'Master Plan 2025'!F376</f>
        <v/>
      </c>
      <c r="G435" s="18" t="str">
        <f>'Master Plan 2025'!G376</f>
        <v/>
      </c>
      <c r="H435" s="18" t="str">
        <f>'Master Plan 2025'!H376</f>
        <v/>
      </c>
      <c r="I435" s="135" t="str">
        <f>'Master Plan 2025'!I376</f>
        <v/>
      </c>
      <c r="J435" s="135" t="str">
        <f>'Master Plan 2025'!J376</f>
        <v/>
      </c>
      <c r="K435" s="135" t="str">
        <f>'Master Plan 2025'!K376</f>
        <v/>
      </c>
      <c r="L435" s="135" t="str">
        <f>'Master Plan 2025'!L376</f>
        <v/>
      </c>
      <c r="M435" s="135" t="str">
        <f>'Master Plan 2025'!M376</f>
        <v/>
      </c>
      <c r="N435" s="135" t="str">
        <f>'Master Plan 2025'!N376</f>
        <v/>
      </c>
      <c r="O435" s="135" t="str">
        <f>'Master Plan 2025'!O376</f>
        <v/>
      </c>
      <c r="P435" s="135" t="str">
        <f>'Master Plan 2025'!P376</f>
        <v/>
      </c>
      <c r="Q435" s="135" t="str">
        <f>'Master Plan 2025'!Q376</f>
        <v/>
      </c>
      <c r="R435" s="135" t="str">
        <f>'Master Plan 2025'!R376</f>
        <v/>
      </c>
      <c r="S435" s="135" t="str">
        <f>'Master Plan 2025'!S376</f>
        <v/>
      </c>
      <c r="T435" s="135" t="str">
        <f>'Master Plan 2025'!T376</f>
        <v/>
      </c>
      <c r="U435" s="135" t="str">
        <f>'Master Plan 2025'!U376</f>
        <v/>
      </c>
      <c r="V435" s="135" t="str">
        <f>'Master Plan 2025'!V376</f>
        <v/>
      </c>
      <c r="W435" s="135" t="str">
        <f>'Master Plan 2025'!W376</f>
        <v/>
      </c>
      <c r="X435" s="135" t="str">
        <f>'Master Plan 2025'!X376</f>
        <v/>
      </c>
      <c r="Y435" s="135" t="str">
        <f>'Master Plan 2025'!Y376</f>
        <v/>
      </c>
      <c r="Z435" s="135" t="str">
        <f>'Master Plan 2025'!Z376</f>
        <v/>
      </c>
      <c r="AA435" s="135" t="str">
        <f>'Master Plan 2025'!AA376</f>
        <v/>
      </c>
      <c r="AB435" s="135" t="str">
        <f>'Master Plan 2025'!AB376</f>
        <v/>
      </c>
      <c r="AC435" s="135" t="str">
        <f>'Master Plan 2025'!AC376</f>
        <v/>
      </c>
      <c r="AD435" s="135" t="str">
        <f>'Master Plan 2025'!AD376</f>
        <v/>
      </c>
      <c r="AE435" s="135" t="str">
        <f>'Master Plan 2025'!AE376</f>
        <v/>
      </c>
      <c r="AF435" s="135" t="str">
        <f>'Master Plan 2025'!AF376</f>
        <v/>
      </c>
      <c r="AG435" s="135" t="str">
        <f>'Master Plan 2025'!AG376</f>
        <v/>
      </c>
      <c r="AH435" s="135" t="str">
        <f>'Master Plan 2025'!AH376</f>
        <v/>
      </c>
      <c r="AI435" s="135" t="str">
        <f>'Master Plan 2025'!AI376</f>
        <v/>
      </c>
      <c r="AJ435" s="135" t="str">
        <f>'Master Plan 2025'!AJ376</f>
        <v/>
      </c>
      <c r="AK435" s="135" t="str">
        <f>'Master Plan 2025'!AK376</f>
        <v/>
      </c>
      <c r="AL435" s="135" t="str">
        <f>'Master Plan 2025'!AL376</f>
        <v/>
      </c>
      <c r="AM435" s="135" t="str">
        <f>'Master Plan 2025'!AM376</f>
        <v/>
      </c>
      <c r="AN435" s="135" t="str">
        <f>'Master Plan 2025'!AN376</f>
        <v/>
      </c>
      <c r="AO435" s="135" t="str">
        <f>'Master Plan 2025'!AO376</f>
        <v/>
      </c>
      <c r="AP435" s="135" t="str">
        <f>'Master Plan 2025'!AP376</f>
        <v/>
      </c>
      <c r="AQ435" s="135" t="str">
        <f>'Master Plan 2025'!AQ376</f>
        <v/>
      </c>
      <c r="AR435" s="135" t="str">
        <f>'Master Plan 2025'!AR376</f>
        <v/>
      </c>
      <c r="AS435" s="135" t="str">
        <f>'Master Plan 2025'!AS376</f>
        <v/>
      </c>
      <c r="AT435" s="135" t="str">
        <f>'Master Plan 2025'!AT376</f>
        <v/>
      </c>
      <c r="AU435" s="135" t="str">
        <f>'Master Plan 2025'!AU376</f>
        <v/>
      </c>
      <c r="AV435" s="135" t="str">
        <f>'Master Plan 2025'!AV376</f>
        <v/>
      </c>
      <c r="AW435" s="135" t="str">
        <f>'Master Plan 2025'!AW376</f>
        <v/>
      </c>
      <c r="AX435" s="135" t="str">
        <f>'Master Plan 2025'!AX376</f>
        <v/>
      </c>
      <c r="AY435" s="135" t="str">
        <f>'Master Plan 2025'!AY376</f>
        <v/>
      </c>
    </row>
    <row r="436">
      <c r="C436" s="18" t="str">
        <f>'Master Plan 2025'!C377</f>
        <v/>
      </c>
      <c r="D436" s="18" t="str">
        <f>'Master Plan 2025'!D377</f>
        <v/>
      </c>
      <c r="E436" s="18" t="str">
        <f>'Master Plan 2025'!E377</f>
        <v/>
      </c>
      <c r="F436" s="18" t="str">
        <f>'Master Plan 2025'!F377</f>
        <v/>
      </c>
      <c r="G436" s="18" t="str">
        <f>'Master Plan 2025'!G377</f>
        <v/>
      </c>
      <c r="H436" s="18" t="str">
        <f>'Master Plan 2025'!H377</f>
        <v/>
      </c>
      <c r="I436" s="135" t="str">
        <f>'Master Plan 2025'!I377</f>
        <v/>
      </c>
      <c r="J436" s="135" t="str">
        <f>'Master Plan 2025'!J377</f>
        <v/>
      </c>
      <c r="K436" s="135" t="str">
        <f>'Master Plan 2025'!K377</f>
        <v/>
      </c>
      <c r="L436" s="135" t="str">
        <f>'Master Plan 2025'!L377</f>
        <v/>
      </c>
      <c r="M436" s="135" t="str">
        <f>'Master Plan 2025'!M377</f>
        <v/>
      </c>
      <c r="N436" s="135" t="str">
        <f>'Master Plan 2025'!N377</f>
        <v/>
      </c>
      <c r="O436" s="135" t="str">
        <f>'Master Plan 2025'!O377</f>
        <v/>
      </c>
      <c r="P436" s="135" t="str">
        <f>'Master Plan 2025'!P377</f>
        <v/>
      </c>
      <c r="Q436" s="135" t="str">
        <f>'Master Plan 2025'!Q377</f>
        <v/>
      </c>
      <c r="R436" s="135" t="str">
        <f>'Master Plan 2025'!R377</f>
        <v/>
      </c>
      <c r="S436" s="135" t="str">
        <f>'Master Plan 2025'!S377</f>
        <v/>
      </c>
      <c r="T436" s="135" t="str">
        <f>'Master Plan 2025'!T377</f>
        <v/>
      </c>
      <c r="U436" s="135" t="str">
        <f>'Master Plan 2025'!U377</f>
        <v/>
      </c>
      <c r="V436" s="135" t="str">
        <f>'Master Plan 2025'!V377</f>
        <v/>
      </c>
      <c r="W436" s="135" t="str">
        <f>'Master Plan 2025'!W377</f>
        <v/>
      </c>
      <c r="X436" s="135" t="str">
        <f>'Master Plan 2025'!X377</f>
        <v/>
      </c>
      <c r="Y436" s="135" t="str">
        <f>'Master Plan 2025'!Y377</f>
        <v/>
      </c>
      <c r="Z436" s="135" t="str">
        <f>'Master Plan 2025'!Z377</f>
        <v/>
      </c>
      <c r="AA436" s="135" t="str">
        <f>'Master Plan 2025'!AA377</f>
        <v/>
      </c>
      <c r="AB436" s="135" t="str">
        <f>'Master Plan 2025'!AB377</f>
        <v/>
      </c>
      <c r="AC436" s="135" t="str">
        <f>'Master Plan 2025'!AC377</f>
        <v/>
      </c>
      <c r="AD436" s="135" t="str">
        <f>'Master Plan 2025'!AD377</f>
        <v/>
      </c>
      <c r="AE436" s="135" t="str">
        <f>'Master Plan 2025'!AE377</f>
        <v/>
      </c>
      <c r="AF436" s="135" t="str">
        <f>'Master Plan 2025'!AF377</f>
        <v/>
      </c>
      <c r="AG436" s="135" t="str">
        <f>'Master Plan 2025'!AG377</f>
        <v/>
      </c>
      <c r="AH436" s="135" t="str">
        <f>'Master Plan 2025'!AH377</f>
        <v/>
      </c>
      <c r="AI436" s="135" t="str">
        <f>'Master Plan 2025'!AI377</f>
        <v/>
      </c>
      <c r="AJ436" s="135" t="str">
        <f>'Master Plan 2025'!AJ377</f>
        <v/>
      </c>
      <c r="AK436" s="135" t="str">
        <f>'Master Plan 2025'!AK377</f>
        <v/>
      </c>
      <c r="AL436" s="135" t="str">
        <f>'Master Plan 2025'!AL377</f>
        <v/>
      </c>
      <c r="AM436" s="135" t="str">
        <f>'Master Plan 2025'!AM377</f>
        <v/>
      </c>
      <c r="AN436" s="135" t="str">
        <f>'Master Plan 2025'!AN377</f>
        <v/>
      </c>
      <c r="AO436" s="135" t="str">
        <f>'Master Plan 2025'!AO377</f>
        <v/>
      </c>
      <c r="AP436" s="135" t="str">
        <f>'Master Plan 2025'!AP377</f>
        <v/>
      </c>
      <c r="AQ436" s="135" t="str">
        <f>'Master Plan 2025'!AQ377</f>
        <v/>
      </c>
      <c r="AR436" s="135" t="str">
        <f>'Master Plan 2025'!AR377</f>
        <v/>
      </c>
      <c r="AS436" s="135" t="str">
        <f>'Master Plan 2025'!AS377</f>
        <v/>
      </c>
      <c r="AT436" s="135" t="str">
        <f>'Master Plan 2025'!AT377</f>
        <v/>
      </c>
      <c r="AU436" s="135" t="str">
        <f>'Master Plan 2025'!AU377</f>
        <v/>
      </c>
      <c r="AV436" s="135" t="str">
        <f>'Master Plan 2025'!AV377</f>
        <v/>
      </c>
      <c r="AW436" s="135" t="str">
        <f>'Master Plan 2025'!AW377</f>
        <v/>
      </c>
      <c r="AX436" s="135" t="str">
        <f>'Master Plan 2025'!AX377</f>
        <v/>
      </c>
      <c r="AY436" s="135" t="str">
        <f>'Master Plan 2025'!AY377</f>
        <v/>
      </c>
    </row>
    <row r="437">
      <c r="C437" s="18" t="str">
        <f>'Master Plan 2025'!C378</f>
        <v/>
      </c>
      <c r="D437" s="18" t="str">
        <f>'Master Plan 2025'!D378</f>
        <v/>
      </c>
      <c r="E437" s="18" t="str">
        <f>'Master Plan 2025'!E378</f>
        <v/>
      </c>
      <c r="F437" s="18" t="str">
        <f>'Master Plan 2025'!F378</f>
        <v/>
      </c>
      <c r="G437" s="18" t="str">
        <f>'Master Plan 2025'!G378</f>
        <v/>
      </c>
      <c r="H437" s="18" t="str">
        <f>'Master Plan 2025'!H378</f>
        <v/>
      </c>
      <c r="I437" s="135" t="str">
        <f>'Master Plan 2025'!I378</f>
        <v/>
      </c>
      <c r="J437" s="135" t="str">
        <f>'Master Plan 2025'!J378</f>
        <v/>
      </c>
      <c r="K437" s="135" t="str">
        <f>'Master Plan 2025'!K378</f>
        <v/>
      </c>
      <c r="L437" s="135" t="str">
        <f>'Master Plan 2025'!L378</f>
        <v/>
      </c>
      <c r="M437" s="135" t="str">
        <f>'Master Plan 2025'!M378</f>
        <v/>
      </c>
      <c r="N437" s="135" t="str">
        <f>'Master Plan 2025'!N378</f>
        <v/>
      </c>
      <c r="O437" s="135" t="str">
        <f>'Master Plan 2025'!O378</f>
        <v/>
      </c>
      <c r="P437" s="135" t="str">
        <f>'Master Plan 2025'!P378</f>
        <v/>
      </c>
      <c r="Q437" s="135" t="str">
        <f>'Master Plan 2025'!Q378</f>
        <v/>
      </c>
      <c r="R437" s="135" t="str">
        <f>'Master Plan 2025'!R378</f>
        <v/>
      </c>
      <c r="S437" s="135" t="str">
        <f>'Master Plan 2025'!S378</f>
        <v/>
      </c>
      <c r="T437" s="135" t="str">
        <f>'Master Plan 2025'!T378</f>
        <v/>
      </c>
      <c r="U437" s="135" t="str">
        <f>'Master Plan 2025'!U378</f>
        <v/>
      </c>
      <c r="V437" s="135" t="str">
        <f>'Master Plan 2025'!V378</f>
        <v/>
      </c>
      <c r="W437" s="135" t="str">
        <f>'Master Plan 2025'!W378</f>
        <v/>
      </c>
      <c r="X437" s="135" t="str">
        <f>'Master Plan 2025'!X378</f>
        <v/>
      </c>
      <c r="Y437" s="135" t="str">
        <f>'Master Plan 2025'!Y378</f>
        <v/>
      </c>
      <c r="Z437" s="135" t="str">
        <f>'Master Plan 2025'!Z378</f>
        <v/>
      </c>
      <c r="AA437" s="135" t="str">
        <f>'Master Plan 2025'!AA378</f>
        <v/>
      </c>
      <c r="AB437" s="135" t="str">
        <f>'Master Plan 2025'!AB378</f>
        <v/>
      </c>
      <c r="AC437" s="135" t="str">
        <f>'Master Plan 2025'!AC378</f>
        <v/>
      </c>
      <c r="AD437" s="135" t="str">
        <f>'Master Plan 2025'!AD378</f>
        <v/>
      </c>
      <c r="AE437" s="135" t="str">
        <f>'Master Plan 2025'!AE378</f>
        <v/>
      </c>
      <c r="AF437" s="135" t="str">
        <f>'Master Plan 2025'!AF378</f>
        <v/>
      </c>
      <c r="AG437" s="135" t="str">
        <f>'Master Plan 2025'!AG378</f>
        <v/>
      </c>
      <c r="AH437" s="135" t="str">
        <f>'Master Plan 2025'!AH378</f>
        <v/>
      </c>
      <c r="AI437" s="135" t="str">
        <f>'Master Plan 2025'!AI378</f>
        <v/>
      </c>
      <c r="AJ437" s="135" t="str">
        <f>'Master Plan 2025'!AJ378</f>
        <v/>
      </c>
      <c r="AK437" s="135" t="str">
        <f>'Master Plan 2025'!AK378</f>
        <v/>
      </c>
      <c r="AL437" s="135" t="str">
        <f>'Master Plan 2025'!AL378</f>
        <v/>
      </c>
      <c r="AM437" s="135" t="str">
        <f>'Master Plan 2025'!AM378</f>
        <v/>
      </c>
      <c r="AN437" s="135" t="str">
        <f>'Master Plan 2025'!AN378</f>
        <v/>
      </c>
      <c r="AO437" s="135" t="str">
        <f>'Master Plan 2025'!AO378</f>
        <v/>
      </c>
      <c r="AP437" s="135" t="str">
        <f>'Master Plan 2025'!AP378</f>
        <v/>
      </c>
      <c r="AQ437" s="135" t="str">
        <f>'Master Plan 2025'!AQ378</f>
        <v/>
      </c>
      <c r="AR437" s="135" t="str">
        <f>'Master Plan 2025'!AR378</f>
        <v/>
      </c>
      <c r="AS437" s="135" t="str">
        <f>'Master Plan 2025'!AS378</f>
        <v/>
      </c>
      <c r="AT437" s="135" t="str">
        <f>'Master Plan 2025'!AT378</f>
        <v/>
      </c>
      <c r="AU437" s="135" t="str">
        <f>'Master Plan 2025'!AU378</f>
        <v/>
      </c>
      <c r="AV437" s="135" t="str">
        <f>'Master Plan 2025'!AV378</f>
        <v/>
      </c>
      <c r="AW437" s="135" t="str">
        <f>'Master Plan 2025'!AW378</f>
        <v/>
      </c>
      <c r="AX437" s="135" t="str">
        <f>'Master Plan 2025'!AX378</f>
        <v/>
      </c>
      <c r="AY437" s="135" t="str">
        <f>'Master Plan 2025'!AY378</f>
        <v/>
      </c>
    </row>
    <row r="438">
      <c r="C438" s="18" t="str">
        <f>'Master Plan 2025'!C379</f>
        <v/>
      </c>
      <c r="D438" s="18" t="str">
        <f>'Master Plan 2025'!D379</f>
        <v/>
      </c>
      <c r="E438" s="18" t="str">
        <f>'Master Plan 2025'!E379</f>
        <v/>
      </c>
      <c r="F438" s="18" t="str">
        <f>'Master Plan 2025'!F379</f>
        <v/>
      </c>
      <c r="G438" s="18" t="str">
        <f>'Master Plan 2025'!G379</f>
        <v/>
      </c>
      <c r="H438" s="18" t="str">
        <f>'Master Plan 2025'!H379</f>
        <v/>
      </c>
      <c r="I438" s="135" t="str">
        <f>'Master Plan 2025'!I379</f>
        <v/>
      </c>
      <c r="J438" s="135" t="str">
        <f>'Master Plan 2025'!J379</f>
        <v/>
      </c>
      <c r="K438" s="135" t="str">
        <f>'Master Plan 2025'!K379</f>
        <v/>
      </c>
      <c r="L438" s="135" t="str">
        <f>'Master Plan 2025'!L379</f>
        <v/>
      </c>
      <c r="M438" s="135" t="str">
        <f>'Master Plan 2025'!M379</f>
        <v/>
      </c>
      <c r="N438" s="135" t="str">
        <f>'Master Plan 2025'!N379</f>
        <v/>
      </c>
      <c r="O438" s="135" t="str">
        <f>'Master Plan 2025'!O379</f>
        <v/>
      </c>
      <c r="P438" s="135" t="str">
        <f>'Master Plan 2025'!P379</f>
        <v/>
      </c>
      <c r="Q438" s="135" t="str">
        <f>'Master Plan 2025'!Q379</f>
        <v/>
      </c>
      <c r="R438" s="135" t="str">
        <f>'Master Plan 2025'!R379</f>
        <v/>
      </c>
      <c r="S438" s="135" t="str">
        <f>'Master Plan 2025'!S379</f>
        <v/>
      </c>
      <c r="T438" s="135" t="str">
        <f>'Master Plan 2025'!T379</f>
        <v/>
      </c>
      <c r="U438" s="135" t="str">
        <f>'Master Plan 2025'!U379</f>
        <v/>
      </c>
      <c r="V438" s="135" t="str">
        <f>'Master Plan 2025'!V379</f>
        <v/>
      </c>
      <c r="W438" s="135" t="str">
        <f>'Master Plan 2025'!W379</f>
        <v/>
      </c>
      <c r="X438" s="135" t="str">
        <f>'Master Plan 2025'!X379</f>
        <v/>
      </c>
      <c r="Y438" s="135" t="str">
        <f>'Master Plan 2025'!Y379</f>
        <v/>
      </c>
      <c r="Z438" s="135" t="str">
        <f>'Master Plan 2025'!Z379</f>
        <v/>
      </c>
      <c r="AA438" s="135" t="str">
        <f>'Master Plan 2025'!AA379</f>
        <v/>
      </c>
      <c r="AB438" s="135" t="str">
        <f>'Master Plan 2025'!AB379</f>
        <v/>
      </c>
      <c r="AC438" s="135" t="str">
        <f>'Master Plan 2025'!AC379</f>
        <v/>
      </c>
      <c r="AD438" s="135" t="str">
        <f>'Master Plan 2025'!AD379</f>
        <v/>
      </c>
      <c r="AE438" s="135" t="str">
        <f>'Master Plan 2025'!AE379</f>
        <v/>
      </c>
      <c r="AF438" s="135" t="str">
        <f>'Master Plan 2025'!AF379</f>
        <v/>
      </c>
      <c r="AG438" s="135" t="str">
        <f>'Master Plan 2025'!AG379</f>
        <v/>
      </c>
      <c r="AH438" s="135" t="str">
        <f>'Master Plan 2025'!AH379</f>
        <v/>
      </c>
      <c r="AI438" s="135" t="str">
        <f>'Master Plan 2025'!AI379</f>
        <v/>
      </c>
      <c r="AJ438" s="135" t="str">
        <f>'Master Plan 2025'!AJ379</f>
        <v/>
      </c>
      <c r="AK438" s="135" t="str">
        <f>'Master Plan 2025'!AK379</f>
        <v/>
      </c>
      <c r="AL438" s="135" t="str">
        <f>'Master Plan 2025'!AL379</f>
        <v/>
      </c>
      <c r="AM438" s="135" t="str">
        <f>'Master Plan 2025'!AM379</f>
        <v/>
      </c>
      <c r="AN438" s="135" t="str">
        <f>'Master Plan 2025'!AN379</f>
        <v/>
      </c>
      <c r="AO438" s="135" t="str">
        <f>'Master Plan 2025'!AO379</f>
        <v/>
      </c>
      <c r="AP438" s="135" t="str">
        <f>'Master Plan 2025'!AP379</f>
        <v/>
      </c>
      <c r="AQ438" s="135" t="str">
        <f>'Master Plan 2025'!AQ379</f>
        <v/>
      </c>
      <c r="AR438" s="135" t="str">
        <f>'Master Plan 2025'!AR379</f>
        <v/>
      </c>
      <c r="AS438" s="135" t="str">
        <f>'Master Plan 2025'!AS379</f>
        <v/>
      </c>
      <c r="AT438" s="135" t="str">
        <f>'Master Plan 2025'!AT379</f>
        <v/>
      </c>
      <c r="AU438" s="135" t="str">
        <f>'Master Plan 2025'!AU379</f>
        <v/>
      </c>
      <c r="AV438" s="135" t="str">
        <f>'Master Plan 2025'!AV379</f>
        <v/>
      </c>
      <c r="AW438" s="135" t="str">
        <f>'Master Plan 2025'!AW379</f>
        <v/>
      </c>
      <c r="AX438" s="135" t="str">
        <f>'Master Plan 2025'!AX379</f>
        <v/>
      </c>
      <c r="AY438" s="135" t="str">
        <f>'Master Plan 2025'!AY379</f>
        <v/>
      </c>
    </row>
    <row r="439">
      <c r="C439" s="18" t="str">
        <f>'Master Plan 2025'!C380</f>
        <v/>
      </c>
      <c r="D439" s="18" t="str">
        <f>'Master Plan 2025'!D380</f>
        <v/>
      </c>
      <c r="E439" s="18" t="str">
        <f>'Master Plan 2025'!E380</f>
        <v/>
      </c>
      <c r="F439" s="18" t="str">
        <f>'Master Plan 2025'!F380</f>
        <v/>
      </c>
      <c r="G439" s="18" t="str">
        <f>'Master Plan 2025'!G380</f>
        <v/>
      </c>
      <c r="H439" s="18" t="str">
        <f>'Master Plan 2025'!H380</f>
        <v/>
      </c>
      <c r="I439" s="135" t="str">
        <f>'Master Plan 2025'!I380</f>
        <v/>
      </c>
      <c r="J439" s="135" t="str">
        <f>'Master Plan 2025'!J380</f>
        <v/>
      </c>
      <c r="K439" s="135" t="str">
        <f>'Master Plan 2025'!K380</f>
        <v/>
      </c>
      <c r="L439" s="135" t="str">
        <f>'Master Plan 2025'!L380</f>
        <v/>
      </c>
      <c r="M439" s="135" t="str">
        <f>'Master Plan 2025'!M380</f>
        <v/>
      </c>
      <c r="N439" s="135" t="str">
        <f>'Master Plan 2025'!N380</f>
        <v/>
      </c>
      <c r="O439" s="135" t="str">
        <f>'Master Plan 2025'!O380</f>
        <v/>
      </c>
      <c r="P439" s="135" t="str">
        <f>'Master Plan 2025'!P380</f>
        <v/>
      </c>
      <c r="Q439" s="135" t="str">
        <f>'Master Plan 2025'!Q380</f>
        <v/>
      </c>
      <c r="R439" s="135" t="str">
        <f>'Master Plan 2025'!R380</f>
        <v/>
      </c>
      <c r="S439" s="135" t="str">
        <f>'Master Plan 2025'!S380</f>
        <v/>
      </c>
      <c r="T439" s="135" t="str">
        <f>'Master Plan 2025'!T380</f>
        <v/>
      </c>
      <c r="U439" s="135" t="str">
        <f>'Master Plan 2025'!U380</f>
        <v/>
      </c>
      <c r="V439" s="135" t="str">
        <f>'Master Plan 2025'!V380</f>
        <v/>
      </c>
      <c r="W439" s="135" t="str">
        <f>'Master Plan 2025'!W380</f>
        <v/>
      </c>
      <c r="X439" s="135" t="str">
        <f>'Master Plan 2025'!X380</f>
        <v/>
      </c>
      <c r="Y439" s="135" t="str">
        <f>'Master Plan 2025'!Y380</f>
        <v/>
      </c>
      <c r="Z439" s="135" t="str">
        <f>'Master Plan 2025'!Z380</f>
        <v/>
      </c>
      <c r="AA439" s="135" t="str">
        <f>'Master Plan 2025'!AA380</f>
        <v/>
      </c>
      <c r="AB439" s="135" t="str">
        <f>'Master Plan 2025'!AB380</f>
        <v/>
      </c>
      <c r="AC439" s="135" t="str">
        <f>'Master Plan 2025'!AC380</f>
        <v/>
      </c>
      <c r="AD439" s="135" t="str">
        <f>'Master Plan 2025'!AD380</f>
        <v/>
      </c>
      <c r="AE439" s="135" t="str">
        <f>'Master Plan 2025'!AE380</f>
        <v/>
      </c>
      <c r="AF439" s="135" t="str">
        <f>'Master Plan 2025'!AF380</f>
        <v/>
      </c>
      <c r="AG439" s="135" t="str">
        <f>'Master Plan 2025'!AG380</f>
        <v/>
      </c>
      <c r="AH439" s="135" t="str">
        <f>'Master Plan 2025'!AH380</f>
        <v/>
      </c>
      <c r="AI439" s="135" t="str">
        <f>'Master Plan 2025'!AI380</f>
        <v/>
      </c>
      <c r="AJ439" s="135" t="str">
        <f>'Master Plan 2025'!AJ380</f>
        <v/>
      </c>
      <c r="AK439" s="135" t="str">
        <f>'Master Plan 2025'!AK380</f>
        <v/>
      </c>
      <c r="AL439" s="135" t="str">
        <f>'Master Plan 2025'!AL380</f>
        <v/>
      </c>
      <c r="AM439" s="135" t="str">
        <f>'Master Plan 2025'!AM380</f>
        <v/>
      </c>
      <c r="AN439" s="135" t="str">
        <f>'Master Plan 2025'!AN380</f>
        <v/>
      </c>
      <c r="AO439" s="135" t="str">
        <f>'Master Plan 2025'!AO380</f>
        <v/>
      </c>
      <c r="AP439" s="135" t="str">
        <f>'Master Plan 2025'!AP380</f>
        <v/>
      </c>
      <c r="AQ439" s="135" t="str">
        <f>'Master Plan 2025'!AQ380</f>
        <v/>
      </c>
      <c r="AR439" s="135" t="str">
        <f>'Master Plan 2025'!AR380</f>
        <v/>
      </c>
      <c r="AS439" s="135" t="str">
        <f>'Master Plan 2025'!AS380</f>
        <v/>
      </c>
      <c r="AT439" s="135" t="str">
        <f>'Master Plan 2025'!AT380</f>
        <v/>
      </c>
      <c r="AU439" s="135" t="str">
        <f>'Master Plan 2025'!AU380</f>
        <v/>
      </c>
      <c r="AV439" s="135" t="str">
        <f>'Master Plan 2025'!AV380</f>
        <v/>
      </c>
      <c r="AW439" s="135" t="str">
        <f>'Master Plan 2025'!AW380</f>
        <v/>
      </c>
      <c r="AX439" s="135" t="str">
        <f>'Master Plan 2025'!AX380</f>
        <v/>
      </c>
      <c r="AY439" s="135" t="str">
        <f>'Master Plan 2025'!AY380</f>
        <v/>
      </c>
    </row>
    <row r="440">
      <c r="C440" s="18" t="str">
        <f>'Master Plan 2025'!C381</f>
        <v/>
      </c>
      <c r="D440" s="18" t="str">
        <f>'Master Plan 2025'!D381</f>
        <v/>
      </c>
      <c r="E440" s="18" t="str">
        <f>'Master Plan 2025'!E381</f>
        <v/>
      </c>
      <c r="F440" s="18" t="str">
        <f>'Master Plan 2025'!F381</f>
        <v/>
      </c>
      <c r="G440" s="18" t="str">
        <f>'Master Plan 2025'!G381</f>
        <v/>
      </c>
      <c r="H440" s="18" t="str">
        <f>'Master Plan 2025'!H381</f>
        <v/>
      </c>
      <c r="I440" s="135" t="str">
        <f>'Master Plan 2025'!I381</f>
        <v/>
      </c>
      <c r="J440" s="135" t="str">
        <f>'Master Plan 2025'!J381</f>
        <v/>
      </c>
      <c r="K440" s="135" t="str">
        <f>'Master Plan 2025'!K381</f>
        <v/>
      </c>
      <c r="L440" s="135" t="str">
        <f>'Master Plan 2025'!L381</f>
        <v/>
      </c>
      <c r="M440" s="135" t="str">
        <f>'Master Plan 2025'!M381</f>
        <v/>
      </c>
      <c r="N440" s="135" t="str">
        <f>'Master Plan 2025'!N381</f>
        <v/>
      </c>
      <c r="O440" s="135" t="str">
        <f>'Master Plan 2025'!O381</f>
        <v/>
      </c>
      <c r="P440" s="135" t="str">
        <f>'Master Plan 2025'!P381</f>
        <v/>
      </c>
      <c r="Q440" s="135" t="str">
        <f>'Master Plan 2025'!Q381</f>
        <v/>
      </c>
      <c r="R440" s="135" t="str">
        <f>'Master Plan 2025'!R381</f>
        <v/>
      </c>
      <c r="S440" s="135" t="str">
        <f>'Master Plan 2025'!S381</f>
        <v/>
      </c>
      <c r="T440" s="135" t="str">
        <f>'Master Plan 2025'!T381</f>
        <v/>
      </c>
      <c r="U440" s="135" t="str">
        <f>'Master Plan 2025'!U381</f>
        <v/>
      </c>
      <c r="V440" s="135" t="str">
        <f>'Master Plan 2025'!V381</f>
        <v/>
      </c>
      <c r="W440" s="135" t="str">
        <f>'Master Plan 2025'!W381</f>
        <v/>
      </c>
      <c r="X440" s="135" t="str">
        <f>'Master Plan 2025'!X381</f>
        <v/>
      </c>
      <c r="Y440" s="135" t="str">
        <f>'Master Plan 2025'!Y381</f>
        <v/>
      </c>
      <c r="Z440" s="135" t="str">
        <f>'Master Plan 2025'!Z381</f>
        <v/>
      </c>
      <c r="AA440" s="135" t="str">
        <f>'Master Plan 2025'!AA381</f>
        <v/>
      </c>
      <c r="AB440" s="135" t="str">
        <f>'Master Plan 2025'!AB381</f>
        <v/>
      </c>
      <c r="AC440" s="135" t="str">
        <f>'Master Plan 2025'!AC381</f>
        <v/>
      </c>
      <c r="AD440" s="135" t="str">
        <f>'Master Plan 2025'!AD381</f>
        <v/>
      </c>
      <c r="AE440" s="135" t="str">
        <f>'Master Plan 2025'!AE381</f>
        <v/>
      </c>
      <c r="AF440" s="135" t="str">
        <f>'Master Plan 2025'!AF381</f>
        <v/>
      </c>
      <c r="AG440" s="135" t="str">
        <f>'Master Plan 2025'!AG381</f>
        <v/>
      </c>
      <c r="AH440" s="135" t="str">
        <f>'Master Plan 2025'!AH381</f>
        <v/>
      </c>
      <c r="AI440" s="135" t="str">
        <f>'Master Plan 2025'!AI381</f>
        <v/>
      </c>
      <c r="AJ440" s="135" t="str">
        <f>'Master Plan 2025'!AJ381</f>
        <v/>
      </c>
      <c r="AK440" s="135" t="str">
        <f>'Master Plan 2025'!AK381</f>
        <v/>
      </c>
      <c r="AL440" s="135" t="str">
        <f>'Master Plan 2025'!AL381</f>
        <v/>
      </c>
      <c r="AM440" s="135" t="str">
        <f>'Master Plan 2025'!AM381</f>
        <v/>
      </c>
      <c r="AN440" s="135" t="str">
        <f>'Master Plan 2025'!AN381</f>
        <v/>
      </c>
      <c r="AO440" s="135" t="str">
        <f>'Master Plan 2025'!AO381</f>
        <v/>
      </c>
      <c r="AP440" s="135" t="str">
        <f>'Master Plan 2025'!AP381</f>
        <v/>
      </c>
      <c r="AQ440" s="135" t="str">
        <f>'Master Plan 2025'!AQ381</f>
        <v/>
      </c>
      <c r="AR440" s="135" t="str">
        <f>'Master Plan 2025'!AR381</f>
        <v/>
      </c>
      <c r="AS440" s="135" t="str">
        <f>'Master Plan 2025'!AS381</f>
        <v/>
      </c>
      <c r="AT440" s="135" t="str">
        <f>'Master Plan 2025'!AT381</f>
        <v/>
      </c>
      <c r="AU440" s="135" t="str">
        <f>'Master Plan 2025'!AU381</f>
        <v/>
      </c>
      <c r="AV440" s="135" t="str">
        <f>'Master Plan 2025'!AV381</f>
        <v/>
      </c>
      <c r="AW440" s="135" t="str">
        <f>'Master Plan 2025'!AW381</f>
        <v/>
      </c>
      <c r="AX440" s="135" t="str">
        <f>'Master Plan 2025'!AX381</f>
        <v/>
      </c>
      <c r="AY440" s="135" t="str">
        <f>'Master Plan 2025'!AY381</f>
        <v/>
      </c>
    </row>
    <row r="441">
      <c r="C441" s="18" t="str">
        <f>'Master Plan 2025'!C382</f>
        <v/>
      </c>
      <c r="D441" s="18" t="str">
        <f>'Master Plan 2025'!D382</f>
        <v/>
      </c>
      <c r="E441" s="18" t="str">
        <f>'Master Plan 2025'!E382</f>
        <v/>
      </c>
      <c r="F441" s="18" t="str">
        <f>'Master Plan 2025'!F382</f>
        <v/>
      </c>
      <c r="G441" s="18" t="str">
        <f>'Master Plan 2025'!G382</f>
        <v/>
      </c>
      <c r="H441" s="18" t="str">
        <f>'Master Plan 2025'!H382</f>
        <v/>
      </c>
      <c r="I441" s="135" t="str">
        <f>'Master Plan 2025'!I382</f>
        <v/>
      </c>
      <c r="J441" s="135" t="str">
        <f>'Master Plan 2025'!J382</f>
        <v/>
      </c>
      <c r="K441" s="135" t="str">
        <f>'Master Plan 2025'!K382</f>
        <v/>
      </c>
      <c r="L441" s="135" t="str">
        <f>'Master Plan 2025'!L382</f>
        <v/>
      </c>
      <c r="M441" s="135" t="str">
        <f>'Master Plan 2025'!M382</f>
        <v/>
      </c>
      <c r="N441" s="135" t="str">
        <f>'Master Plan 2025'!N382</f>
        <v/>
      </c>
      <c r="O441" s="135" t="str">
        <f>'Master Plan 2025'!O382</f>
        <v/>
      </c>
      <c r="P441" s="135" t="str">
        <f>'Master Plan 2025'!P382</f>
        <v/>
      </c>
      <c r="Q441" s="135" t="str">
        <f>'Master Plan 2025'!Q382</f>
        <v/>
      </c>
      <c r="R441" s="135" t="str">
        <f>'Master Plan 2025'!R382</f>
        <v/>
      </c>
      <c r="S441" s="135" t="str">
        <f>'Master Plan 2025'!S382</f>
        <v/>
      </c>
      <c r="T441" s="135" t="str">
        <f>'Master Plan 2025'!T382</f>
        <v/>
      </c>
      <c r="U441" s="135" t="str">
        <f>'Master Plan 2025'!U382</f>
        <v/>
      </c>
      <c r="V441" s="135" t="str">
        <f>'Master Plan 2025'!V382</f>
        <v/>
      </c>
      <c r="W441" s="135" t="str">
        <f>'Master Plan 2025'!W382</f>
        <v/>
      </c>
      <c r="X441" s="135" t="str">
        <f>'Master Plan 2025'!X382</f>
        <v/>
      </c>
      <c r="Y441" s="135" t="str">
        <f>'Master Plan 2025'!Y382</f>
        <v/>
      </c>
      <c r="Z441" s="135" t="str">
        <f>'Master Plan 2025'!Z382</f>
        <v/>
      </c>
      <c r="AA441" s="135" t="str">
        <f>'Master Plan 2025'!AA382</f>
        <v/>
      </c>
      <c r="AB441" s="135" t="str">
        <f>'Master Plan 2025'!AB382</f>
        <v/>
      </c>
      <c r="AC441" s="135" t="str">
        <f>'Master Plan 2025'!AC382</f>
        <v/>
      </c>
      <c r="AD441" s="135" t="str">
        <f>'Master Plan 2025'!AD382</f>
        <v/>
      </c>
      <c r="AE441" s="135" t="str">
        <f>'Master Plan 2025'!AE382</f>
        <v/>
      </c>
      <c r="AF441" s="135" t="str">
        <f>'Master Plan 2025'!AF382</f>
        <v/>
      </c>
      <c r="AG441" s="135" t="str">
        <f>'Master Plan 2025'!AG382</f>
        <v/>
      </c>
      <c r="AH441" s="135" t="str">
        <f>'Master Plan 2025'!AH382</f>
        <v/>
      </c>
      <c r="AI441" s="135" t="str">
        <f>'Master Plan 2025'!AI382</f>
        <v/>
      </c>
      <c r="AJ441" s="135" t="str">
        <f>'Master Plan 2025'!AJ382</f>
        <v/>
      </c>
      <c r="AK441" s="135" t="str">
        <f>'Master Plan 2025'!AK382</f>
        <v/>
      </c>
      <c r="AL441" s="135" t="str">
        <f>'Master Plan 2025'!AL382</f>
        <v/>
      </c>
      <c r="AM441" s="135" t="str">
        <f>'Master Plan 2025'!AM382</f>
        <v/>
      </c>
      <c r="AN441" s="135" t="str">
        <f>'Master Plan 2025'!AN382</f>
        <v/>
      </c>
      <c r="AO441" s="135" t="str">
        <f>'Master Plan 2025'!AO382</f>
        <v/>
      </c>
      <c r="AP441" s="135" t="str">
        <f>'Master Plan 2025'!AP382</f>
        <v/>
      </c>
      <c r="AQ441" s="135" t="str">
        <f>'Master Plan 2025'!AQ382</f>
        <v/>
      </c>
      <c r="AR441" s="135" t="str">
        <f>'Master Plan 2025'!AR382</f>
        <v/>
      </c>
      <c r="AS441" s="135" t="str">
        <f>'Master Plan 2025'!AS382</f>
        <v/>
      </c>
      <c r="AT441" s="135" t="str">
        <f>'Master Plan 2025'!AT382</f>
        <v/>
      </c>
      <c r="AU441" s="135" t="str">
        <f>'Master Plan 2025'!AU382</f>
        <v/>
      </c>
      <c r="AV441" s="135" t="str">
        <f>'Master Plan 2025'!AV382</f>
        <v/>
      </c>
      <c r="AW441" s="135" t="str">
        <f>'Master Plan 2025'!AW382</f>
        <v/>
      </c>
      <c r="AX441" s="135" t="str">
        <f>'Master Plan 2025'!AX382</f>
        <v/>
      </c>
      <c r="AY441" s="135" t="str">
        <f>'Master Plan 2025'!AY382</f>
        <v/>
      </c>
    </row>
    <row r="442">
      <c r="C442" s="18" t="str">
        <f>'Master Plan 2025'!C383</f>
        <v/>
      </c>
      <c r="D442" s="18" t="str">
        <f>'Master Plan 2025'!D383</f>
        <v/>
      </c>
      <c r="E442" s="18" t="str">
        <f>'Master Plan 2025'!E383</f>
        <v/>
      </c>
      <c r="F442" s="18" t="str">
        <f>'Master Plan 2025'!F383</f>
        <v/>
      </c>
      <c r="G442" s="18" t="str">
        <f>'Master Plan 2025'!G383</f>
        <v/>
      </c>
      <c r="H442" s="18" t="str">
        <f>'Master Plan 2025'!H383</f>
        <v/>
      </c>
      <c r="I442" s="135" t="str">
        <f>'Master Plan 2025'!I383</f>
        <v/>
      </c>
      <c r="J442" s="135" t="str">
        <f>'Master Plan 2025'!J383</f>
        <v/>
      </c>
      <c r="K442" s="135" t="str">
        <f>'Master Plan 2025'!K383</f>
        <v/>
      </c>
      <c r="L442" s="135" t="str">
        <f>'Master Plan 2025'!L383</f>
        <v/>
      </c>
      <c r="M442" s="135" t="str">
        <f>'Master Plan 2025'!M383</f>
        <v/>
      </c>
      <c r="N442" s="135" t="str">
        <f>'Master Plan 2025'!N383</f>
        <v/>
      </c>
      <c r="O442" s="135" t="str">
        <f>'Master Plan 2025'!O383</f>
        <v/>
      </c>
      <c r="P442" s="135" t="str">
        <f>'Master Plan 2025'!P383</f>
        <v/>
      </c>
      <c r="Q442" s="135" t="str">
        <f>'Master Plan 2025'!Q383</f>
        <v/>
      </c>
      <c r="R442" s="135" t="str">
        <f>'Master Plan 2025'!R383</f>
        <v/>
      </c>
      <c r="S442" s="135" t="str">
        <f>'Master Plan 2025'!S383</f>
        <v/>
      </c>
      <c r="T442" s="135" t="str">
        <f>'Master Plan 2025'!T383</f>
        <v/>
      </c>
      <c r="U442" s="135" t="str">
        <f>'Master Plan 2025'!U383</f>
        <v/>
      </c>
      <c r="V442" s="135" t="str">
        <f>'Master Plan 2025'!V383</f>
        <v/>
      </c>
      <c r="W442" s="135" t="str">
        <f>'Master Plan 2025'!W383</f>
        <v/>
      </c>
      <c r="X442" s="135" t="str">
        <f>'Master Plan 2025'!X383</f>
        <v/>
      </c>
      <c r="Y442" s="135" t="str">
        <f>'Master Plan 2025'!Y383</f>
        <v/>
      </c>
      <c r="Z442" s="135" t="str">
        <f>'Master Plan 2025'!Z383</f>
        <v/>
      </c>
      <c r="AA442" s="135" t="str">
        <f>'Master Plan 2025'!AA383</f>
        <v/>
      </c>
      <c r="AB442" s="135" t="str">
        <f>'Master Plan 2025'!AB383</f>
        <v/>
      </c>
      <c r="AC442" s="135" t="str">
        <f>'Master Plan 2025'!AC383</f>
        <v/>
      </c>
      <c r="AD442" s="135" t="str">
        <f>'Master Plan 2025'!AD383</f>
        <v/>
      </c>
      <c r="AE442" s="135" t="str">
        <f>'Master Plan 2025'!AE383</f>
        <v/>
      </c>
      <c r="AF442" s="135" t="str">
        <f>'Master Plan 2025'!AF383</f>
        <v/>
      </c>
      <c r="AG442" s="135" t="str">
        <f>'Master Plan 2025'!AG383</f>
        <v/>
      </c>
      <c r="AH442" s="135" t="str">
        <f>'Master Plan 2025'!AH383</f>
        <v/>
      </c>
      <c r="AI442" s="135" t="str">
        <f>'Master Plan 2025'!AI383</f>
        <v/>
      </c>
      <c r="AJ442" s="135" t="str">
        <f>'Master Plan 2025'!AJ383</f>
        <v/>
      </c>
      <c r="AK442" s="135" t="str">
        <f>'Master Plan 2025'!AK383</f>
        <v/>
      </c>
      <c r="AL442" s="135" t="str">
        <f>'Master Plan 2025'!AL383</f>
        <v/>
      </c>
      <c r="AM442" s="135" t="str">
        <f>'Master Plan 2025'!AM383</f>
        <v/>
      </c>
      <c r="AN442" s="135" t="str">
        <f>'Master Plan 2025'!AN383</f>
        <v/>
      </c>
      <c r="AO442" s="135" t="str">
        <f>'Master Plan 2025'!AO383</f>
        <v/>
      </c>
      <c r="AP442" s="135" t="str">
        <f>'Master Plan 2025'!AP383</f>
        <v/>
      </c>
      <c r="AQ442" s="135" t="str">
        <f>'Master Plan 2025'!AQ383</f>
        <v/>
      </c>
      <c r="AR442" s="135" t="str">
        <f>'Master Plan 2025'!AR383</f>
        <v/>
      </c>
      <c r="AS442" s="135" t="str">
        <f>'Master Plan 2025'!AS383</f>
        <v/>
      </c>
      <c r="AT442" s="135" t="str">
        <f>'Master Plan 2025'!AT383</f>
        <v/>
      </c>
      <c r="AU442" s="135" t="str">
        <f>'Master Plan 2025'!AU383</f>
        <v/>
      </c>
      <c r="AV442" s="135" t="str">
        <f>'Master Plan 2025'!AV383</f>
        <v/>
      </c>
      <c r="AW442" s="135" t="str">
        <f>'Master Plan 2025'!AW383</f>
        <v/>
      </c>
      <c r="AX442" s="135" t="str">
        <f>'Master Plan 2025'!AX383</f>
        <v/>
      </c>
      <c r="AY442" s="135" t="str">
        <f>'Master Plan 2025'!AY383</f>
        <v/>
      </c>
    </row>
    <row r="443">
      <c r="C443" s="18" t="str">
        <f>'Master Plan 2025'!C384</f>
        <v/>
      </c>
      <c r="D443" s="18" t="str">
        <f>'Master Plan 2025'!D384</f>
        <v/>
      </c>
      <c r="E443" s="18" t="str">
        <f>'Master Plan 2025'!E384</f>
        <v/>
      </c>
      <c r="F443" s="18" t="str">
        <f>'Master Plan 2025'!F384</f>
        <v/>
      </c>
      <c r="G443" s="18" t="str">
        <f>'Master Plan 2025'!G384</f>
        <v/>
      </c>
      <c r="H443" s="18" t="str">
        <f>'Master Plan 2025'!H384</f>
        <v/>
      </c>
      <c r="I443" s="135" t="str">
        <f>'Master Plan 2025'!I384</f>
        <v/>
      </c>
      <c r="J443" s="135" t="str">
        <f>'Master Plan 2025'!J384</f>
        <v/>
      </c>
      <c r="K443" s="135" t="str">
        <f>'Master Plan 2025'!K384</f>
        <v/>
      </c>
      <c r="L443" s="135" t="str">
        <f>'Master Plan 2025'!L384</f>
        <v/>
      </c>
      <c r="M443" s="135" t="str">
        <f>'Master Plan 2025'!M384</f>
        <v/>
      </c>
      <c r="N443" s="135" t="str">
        <f>'Master Plan 2025'!N384</f>
        <v/>
      </c>
      <c r="O443" s="135" t="str">
        <f>'Master Plan 2025'!O384</f>
        <v/>
      </c>
      <c r="P443" s="135" t="str">
        <f>'Master Plan 2025'!P384</f>
        <v/>
      </c>
      <c r="Q443" s="135" t="str">
        <f>'Master Plan 2025'!Q384</f>
        <v/>
      </c>
      <c r="R443" s="135" t="str">
        <f>'Master Plan 2025'!R384</f>
        <v/>
      </c>
      <c r="S443" s="135" t="str">
        <f>'Master Plan 2025'!S384</f>
        <v/>
      </c>
      <c r="T443" s="135" t="str">
        <f>'Master Plan 2025'!T384</f>
        <v/>
      </c>
      <c r="U443" s="135" t="str">
        <f>'Master Plan 2025'!U384</f>
        <v/>
      </c>
      <c r="V443" s="135" t="str">
        <f>'Master Plan 2025'!V384</f>
        <v/>
      </c>
      <c r="W443" s="135" t="str">
        <f>'Master Plan 2025'!W384</f>
        <v/>
      </c>
      <c r="X443" s="135" t="str">
        <f>'Master Plan 2025'!X384</f>
        <v/>
      </c>
      <c r="Y443" s="135" t="str">
        <f>'Master Plan 2025'!Y384</f>
        <v/>
      </c>
      <c r="Z443" s="135" t="str">
        <f>'Master Plan 2025'!Z384</f>
        <v/>
      </c>
      <c r="AA443" s="135" t="str">
        <f>'Master Plan 2025'!AA384</f>
        <v/>
      </c>
      <c r="AB443" s="135" t="str">
        <f>'Master Plan 2025'!AB384</f>
        <v/>
      </c>
      <c r="AC443" s="135" t="str">
        <f>'Master Plan 2025'!AC384</f>
        <v/>
      </c>
      <c r="AD443" s="135" t="str">
        <f>'Master Plan 2025'!AD384</f>
        <v/>
      </c>
      <c r="AE443" s="135" t="str">
        <f>'Master Plan 2025'!AE384</f>
        <v/>
      </c>
      <c r="AF443" s="135" t="str">
        <f>'Master Plan 2025'!AF384</f>
        <v/>
      </c>
      <c r="AG443" s="135" t="str">
        <f>'Master Plan 2025'!AG384</f>
        <v/>
      </c>
      <c r="AH443" s="135" t="str">
        <f>'Master Plan 2025'!AH384</f>
        <v/>
      </c>
      <c r="AI443" s="135" t="str">
        <f>'Master Plan 2025'!AI384</f>
        <v/>
      </c>
      <c r="AJ443" s="135" t="str">
        <f>'Master Plan 2025'!AJ384</f>
        <v/>
      </c>
      <c r="AK443" s="135" t="str">
        <f>'Master Plan 2025'!AK384</f>
        <v/>
      </c>
      <c r="AL443" s="135" t="str">
        <f>'Master Plan 2025'!AL384</f>
        <v/>
      </c>
      <c r="AM443" s="135" t="str">
        <f>'Master Plan 2025'!AM384</f>
        <v/>
      </c>
      <c r="AN443" s="135" t="str">
        <f>'Master Plan 2025'!AN384</f>
        <v/>
      </c>
      <c r="AO443" s="135" t="str">
        <f>'Master Plan 2025'!AO384</f>
        <v/>
      </c>
      <c r="AP443" s="135" t="str">
        <f>'Master Plan 2025'!AP384</f>
        <v/>
      </c>
      <c r="AQ443" s="135" t="str">
        <f>'Master Plan 2025'!AQ384</f>
        <v/>
      </c>
      <c r="AR443" s="135" t="str">
        <f>'Master Plan 2025'!AR384</f>
        <v/>
      </c>
      <c r="AS443" s="135" t="str">
        <f>'Master Plan 2025'!AS384</f>
        <v/>
      </c>
      <c r="AT443" s="135" t="str">
        <f>'Master Plan 2025'!AT384</f>
        <v/>
      </c>
      <c r="AU443" s="135" t="str">
        <f>'Master Plan 2025'!AU384</f>
        <v/>
      </c>
      <c r="AV443" s="135" t="str">
        <f>'Master Plan 2025'!AV384</f>
        <v/>
      </c>
      <c r="AW443" s="135" t="str">
        <f>'Master Plan 2025'!AW384</f>
        <v/>
      </c>
      <c r="AX443" s="135" t="str">
        <f>'Master Plan 2025'!AX384</f>
        <v/>
      </c>
      <c r="AY443" s="135" t="str">
        <f>'Master Plan 2025'!AY384</f>
        <v/>
      </c>
    </row>
    <row r="444">
      <c r="C444" s="18" t="str">
        <f>'Master Plan 2025'!C385</f>
        <v/>
      </c>
      <c r="D444" s="18" t="str">
        <f>'Master Plan 2025'!D385</f>
        <v/>
      </c>
      <c r="E444" s="18" t="str">
        <f>'Master Plan 2025'!E385</f>
        <v/>
      </c>
      <c r="F444" s="18" t="str">
        <f>'Master Plan 2025'!F385</f>
        <v/>
      </c>
      <c r="G444" s="18" t="str">
        <f>'Master Plan 2025'!G385</f>
        <v/>
      </c>
      <c r="H444" s="18" t="str">
        <f>'Master Plan 2025'!H385</f>
        <v/>
      </c>
      <c r="I444" s="135" t="str">
        <f>'Master Plan 2025'!I385</f>
        <v/>
      </c>
      <c r="J444" s="135" t="str">
        <f>'Master Plan 2025'!J385</f>
        <v/>
      </c>
      <c r="K444" s="135" t="str">
        <f>'Master Plan 2025'!K385</f>
        <v/>
      </c>
      <c r="L444" s="135" t="str">
        <f>'Master Plan 2025'!L385</f>
        <v/>
      </c>
      <c r="M444" s="135" t="str">
        <f>'Master Plan 2025'!M385</f>
        <v/>
      </c>
      <c r="N444" s="135" t="str">
        <f>'Master Plan 2025'!N385</f>
        <v/>
      </c>
      <c r="O444" s="135" t="str">
        <f>'Master Plan 2025'!O385</f>
        <v/>
      </c>
      <c r="P444" s="135" t="str">
        <f>'Master Plan 2025'!P385</f>
        <v/>
      </c>
      <c r="Q444" s="135" t="str">
        <f>'Master Plan 2025'!Q385</f>
        <v/>
      </c>
      <c r="R444" s="135" t="str">
        <f>'Master Plan 2025'!R385</f>
        <v/>
      </c>
      <c r="S444" s="135" t="str">
        <f>'Master Plan 2025'!S385</f>
        <v/>
      </c>
      <c r="T444" s="135" t="str">
        <f>'Master Plan 2025'!T385</f>
        <v/>
      </c>
      <c r="U444" s="135" t="str">
        <f>'Master Plan 2025'!U385</f>
        <v/>
      </c>
      <c r="V444" s="135" t="str">
        <f>'Master Plan 2025'!V385</f>
        <v/>
      </c>
      <c r="W444" s="135" t="str">
        <f>'Master Plan 2025'!W385</f>
        <v/>
      </c>
      <c r="X444" s="135" t="str">
        <f>'Master Plan 2025'!X385</f>
        <v/>
      </c>
      <c r="Y444" s="135" t="str">
        <f>'Master Plan 2025'!Y385</f>
        <v/>
      </c>
      <c r="Z444" s="135" t="str">
        <f>'Master Plan 2025'!Z385</f>
        <v/>
      </c>
      <c r="AA444" s="135" t="str">
        <f>'Master Plan 2025'!AA385</f>
        <v/>
      </c>
      <c r="AB444" s="135" t="str">
        <f>'Master Plan 2025'!AB385</f>
        <v/>
      </c>
      <c r="AC444" s="135" t="str">
        <f>'Master Plan 2025'!AC385</f>
        <v/>
      </c>
      <c r="AD444" s="135" t="str">
        <f>'Master Plan 2025'!AD385</f>
        <v/>
      </c>
      <c r="AE444" s="135" t="str">
        <f>'Master Plan 2025'!AE385</f>
        <v/>
      </c>
      <c r="AF444" s="135" t="str">
        <f>'Master Plan 2025'!AF385</f>
        <v/>
      </c>
      <c r="AG444" s="135" t="str">
        <f>'Master Plan 2025'!AG385</f>
        <v/>
      </c>
      <c r="AH444" s="135" t="str">
        <f>'Master Plan 2025'!AH385</f>
        <v/>
      </c>
      <c r="AI444" s="135" t="str">
        <f>'Master Plan 2025'!AI385</f>
        <v/>
      </c>
      <c r="AJ444" s="135" t="str">
        <f>'Master Plan 2025'!AJ385</f>
        <v/>
      </c>
      <c r="AK444" s="135" t="str">
        <f>'Master Plan 2025'!AK385</f>
        <v/>
      </c>
      <c r="AL444" s="135" t="str">
        <f>'Master Plan 2025'!AL385</f>
        <v/>
      </c>
      <c r="AM444" s="135" t="str">
        <f>'Master Plan 2025'!AM385</f>
        <v/>
      </c>
      <c r="AN444" s="135" t="str">
        <f>'Master Plan 2025'!AN385</f>
        <v/>
      </c>
      <c r="AO444" s="135" t="str">
        <f>'Master Plan 2025'!AO385</f>
        <v/>
      </c>
      <c r="AP444" s="135" t="str">
        <f>'Master Plan 2025'!AP385</f>
        <v/>
      </c>
      <c r="AQ444" s="135" t="str">
        <f>'Master Plan 2025'!AQ385</f>
        <v/>
      </c>
      <c r="AR444" s="135" t="str">
        <f>'Master Plan 2025'!AR385</f>
        <v/>
      </c>
      <c r="AS444" s="135" t="str">
        <f>'Master Plan 2025'!AS385</f>
        <v/>
      </c>
      <c r="AT444" s="135" t="str">
        <f>'Master Plan 2025'!AT385</f>
        <v/>
      </c>
      <c r="AU444" s="135" t="str">
        <f>'Master Plan 2025'!AU385</f>
        <v/>
      </c>
      <c r="AV444" s="135" t="str">
        <f>'Master Plan 2025'!AV385</f>
        <v/>
      </c>
      <c r="AW444" s="135" t="str">
        <f>'Master Plan 2025'!AW385</f>
        <v/>
      </c>
      <c r="AX444" s="135" t="str">
        <f>'Master Plan 2025'!AX385</f>
        <v/>
      </c>
      <c r="AY444" s="135" t="str">
        <f>'Master Plan 2025'!AY385</f>
        <v/>
      </c>
    </row>
    <row r="445">
      <c r="C445" s="18" t="str">
        <f>'Master Plan 2025'!C386</f>
        <v/>
      </c>
      <c r="D445" s="18" t="str">
        <f>'Master Plan 2025'!D386</f>
        <v/>
      </c>
      <c r="E445" s="18" t="str">
        <f>'Master Plan 2025'!E386</f>
        <v/>
      </c>
      <c r="F445" s="18" t="str">
        <f>'Master Plan 2025'!F386</f>
        <v/>
      </c>
      <c r="G445" s="18" t="str">
        <f>'Master Plan 2025'!G386</f>
        <v/>
      </c>
      <c r="H445" s="18" t="str">
        <f>'Master Plan 2025'!H386</f>
        <v/>
      </c>
      <c r="I445" s="135" t="str">
        <f>'Master Plan 2025'!I386</f>
        <v/>
      </c>
      <c r="J445" s="135" t="str">
        <f>'Master Plan 2025'!J386</f>
        <v/>
      </c>
      <c r="K445" s="135" t="str">
        <f>'Master Plan 2025'!K386</f>
        <v/>
      </c>
      <c r="L445" s="135" t="str">
        <f>'Master Plan 2025'!L386</f>
        <v/>
      </c>
      <c r="M445" s="135" t="str">
        <f>'Master Plan 2025'!M386</f>
        <v/>
      </c>
      <c r="N445" s="135" t="str">
        <f>'Master Plan 2025'!N386</f>
        <v/>
      </c>
      <c r="O445" s="135" t="str">
        <f>'Master Plan 2025'!O386</f>
        <v/>
      </c>
      <c r="P445" s="135" t="str">
        <f>'Master Plan 2025'!P386</f>
        <v/>
      </c>
      <c r="Q445" s="135" t="str">
        <f>'Master Plan 2025'!Q386</f>
        <v/>
      </c>
      <c r="R445" s="135" t="str">
        <f>'Master Plan 2025'!R386</f>
        <v/>
      </c>
      <c r="S445" s="135" t="str">
        <f>'Master Plan 2025'!S386</f>
        <v/>
      </c>
      <c r="T445" s="135" t="str">
        <f>'Master Plan 2025'!T386</f>
        <v/>
      </c>
      <c r="U445" s="135" t="str">
        <f>'Master Plan 2025'!U386</f>
        <v/>
      </c>
      <c r="V445" s="135" t="str">
        <f>'Master Plan 2025'!V386</f>
        <v/>
      </c>
      <c r="W445" s="135" t="str">
        <f>'Master Plan 2025'!W386</f>
        <v/>
      </c>
      <c r="X445" s="135" t="str">
        <f>'Master Plan 2025'!X386</f>
        <v/>
      </c>
      <c r="Y445" s="135" t="str">
        <f>'Master Plan 2025'!Y386</f>
        <v/>
      </c>
      <c r="Z445" s="135" t="str">
        <f>'Master Plan 2025'!Z386</f>
        <v/>
      </c>
      <c r="AA445" s="135" t="str">
        <f>'Master Plan 2025'!AA386</f>
        <v/>
      </c>
      <c r="AB445" s="135" t="str">
        <f>'Master Plan 2025'!AB386</f>
        <v/>
      </c>
      <c r="AC445" s="135" t="str">
        <f>'Master Plan 2025'!AC386</f>
        <v/>
      </c>
      <c r="AD445" s="135" t="str">
        <f>'Master Plan 2025'!AD386</f>
        <v/>
      </c>
      <c r="AE445" s="135" t="str">
        <f>'Master Plan 2025'!AE386</f>
        <v/>
      </c>
      <c r="AF445" s="135" t="str">
        <f>'Master Plan 2025'!AF386</f>
        <v/>
      </c>
      <c r="AG445" s="135" t="str">
        <f>'Master Plan 2025'!AG386</f>
        <v/>
      </c>
      <c r="AH445" s="135" t="str">
        <f>'Master Plan 2025'!AH386</f>
        <v/>
      </c>
      <c r="AI445" s="135" t="str">
        <f>'Master Plan 2025'!AI386</f>
        <v/>
      </c>
      <c r="AJ445" s="135" t="str">
        <f>'Master Plan 2025'!AJ386</f>
        <v/>
      </c>
      <c r="AK445" s="135" t="str">
        <f>'Master Plan 2025'!AK386</f>
        <v/>
      </c>
      <c r="AL445" s="135" t="str">
        <f>'Master Plan 2025'!AL386</f>
        <v/>
      </c>
      <c r="AM445" s="135" t="str">
        <f>'Master Plan 2025'!AM386</f>
        <v/>
      </c>
      <c r="AN445" s="135" t="str">
        <f>'Master Plan 2025'!AN386</f>
        <v/>
      </c>
      <c r="AO445" s="135" t="str">
        <f>'Master Plan 2025'!AO386</f>
        <v/>
      </c>
      <c r="AP445" s="135" t="str">
        <f>'Master Plan 2025'!AP386</f>
        <v/>
      </c>
      <c r="AQ445" s="135" t="str">
        <f>'Master Plan 2025'!AQ386</f>
        <v/>
      </c>
      <c r="AR445" s="135" t="str">
        <f>'Master Plan 2025'!AR386</f>
        <v/>
      </c>
      <c r="AS445" s="135" t="str">
        <f>'Master Plan 2025'!AS386</f>
        <v/>
      </c>
      <c r="AT445" s="135" t="str">
        <f>'Master Plan 2025'!AT386</f>
        <v/>
      </c>
      <c r="AU445" s="135" t="str">
        <f>'Master Plan 2025'!AU386</f>
        <v/>
      </c>
      <c r="AV445" s="135" t="str">
        <f>'Master Plan 2025'!AV386</f>
        <v/>
      </c>
      <c r="AW445" s="135" t="str">
        <f>'Master Plan 2025'!AW386</f>
        <v/>
      </c>
      <c r="AX445" s="135" t="str">
        <f>'Master Plan 2025'!AX386</f>
        <v/>
      </c>
      <c r="AY445" s="135" t="str">
        <f>'Master Plan 2025'!AY386</f>
        <v/>
      </c>
    </row>
    <row r="446">
      <c r="C446" s="18" t="str">
        <f>'Master Plan 2025'!C387</f>
        <v/>
      </c>
      <c r="D446" s="18" t="str">
        <f>'Master Plan 2025'!D387</f>
        <v/>
      </c>
      <c r="E446" s="18" t="str">
        <f>'Master Plan 2025'!E387</f>
        <v/>
      </c>
      <c r="F446" s="18" t="str">
        <f>'Master Plan 2025'!F387</f>
        <v/>
      </c>
      <c r="G446" s="18" t="str">
        <f>'Master Plan 2025'!G387</f>
        <v/>
      </c>
      <c r="H446" s="18" t="str">
        <f>'Master Plan 2025'!H387</f>
        <v/>
      </c>
      <c r="I446" s="135" t="str">
        <f>'Master Plan 2025'!I387</f>
        <v/>
      </c>
      <c r="J446" s="135" t="str">
        <f>'Master Plan 2025'!J387</f>
        <v/>
      </c>
      <c r="K446" s="135" t="str">
        <f>'Master Plan 2025'!K387</f>
        <v/>
      </c>
      <c r="L446" s="135" t="str">
        <f>'Master Plan 2025'!L387</f>
        <v/>
      </c>
      <c r="M446" s="135" t="str">
        <f>'Master Plan 2025'!M387</f>
        <v/>
      </c>
      <c r="N446" s="135" t="str">
        <f>'Master Plan 2025'!N387</f>
        <v/>
      </c>
      <c r="O446" s="135" t="str">
        <f>'Master Plan 2025'!O387</f>
        <v/>
      </c>
      <c r="P446" s="135" t="str">
        <f>'Master Plan 2025'!P387</f>
        <v/>
      </c>
      <c r="Q446" s="135" t="str">
        <f>'Master Plan 2025'!Q387</f>
        <v/>
      </c>
      <c r="R446" s="135" t="str">
        <f>'Master Plan 2025'!R387</f>
        <v/>
      </c>
      <c r="S446" s="135" t="str">
        <f>'Master Plan 2025'!S387</f>
        <v/>
      </c>
      <c r="T446" s="135" t="str">
        <f>'Master Plan 2025'!T387</f>
        <v/>
      </c>
      <c r="U446" s="135" t="str">
        <f>'Master Plan 2025'!U387</f>
        <v/>
      </c>
      <c r="V446" s="135" t="str">
        <f>'Master Plan 2025'!V387</f>
        <v/>
      </c>
      <c r="W446" s="135" t="str">
        <f>'Master Plan 2025'!W387</f>
        <v/>
      </c>
      <c r="X446" s="135" t="str">
        <f>'Master Plan 2025'!X387</f>
        <v/>
      </c>
      <c r="Y446" s="135" t="str">
        <f>'Master Plan 2025'!Y387</f>
        <v/>
      </c>
      <c r="Z446" s="135" t="str">
        <f>'Master Plan 2025'!Z387</f>
        <v/>
      </c>
      <c r="AA446" s="135" t="str">
        <f>'Master Plan 2025'!AA387</f>
        <v/>
      </c>
      <c r="AB446" s="135" t="str">
        <f>'Master Plan 2025'!AB387</f>
        <v/>
      </c>
      <c r="AC446" s="135" t="str">
        <f>'Master Plan 2025'!AC387</f>
        <v/>
      </c>
      <c r="AD446" s="135" t="str">
        <f>'Master Plan 2025'!AD387</f>
        <v/>
      </c>
      <c r="AE446" s="135" t="str">
        <f>'Master Plan 2025'!AE387</f>
        <v/>
      </c>
      <c r="AF446" s="135" t="str">
        <f>'Master Plan 2025'!AF387</f>
        <v/>
      </c>
      <c r="AG446" s="135" t="str">
        <f>'Master Plan 2025'!AG387</f>
        <v/>
      </c>
      <c r="AH446" s="135" t="str">
        <f>'Master Plan 2025'!AH387</f>
        <v/>
      </c>
      <c r="AI446" s="135" t="str">
        <f>'Master Plan 2025'!AI387</f>
        <v/>
      </c>
      <c r="AJ446" s="135" t="str">
        <f>'Master Plan 2025'!AJ387</f>
        <v/>
      </c>
      <c r="AK446" s="135" t="str">
        <f>'Master Plan 2025'!AK387</f>
        <v/>
      </c>
      <c r="AL446" s="135" t="str">
        <f>'Master Plan 2025'!AL387</f>
        <v/>
      </c>
      <c r="AM446" s="135" t="str">
        <f>'Master Plan 2025'!AM387</f>
        <v/>
      </c>
      <c r="AN446" s="135" t="str">
        <f>'Master Plan 2025'!AN387</f>
        <v/>
      </c>
      <c r="AO446" s="135" t="str">
        <f>'Master Plan 2025'!AO387</f>
        <v/>
      </c>
      <c r="AP446" s="135" t="str">
        <f>'Master Plan 2025'!AP387</f>
        <v/>
      </c>
      <c r="AQ446" s="135" t="str">
        <f>'Master Plan 2025'!AQ387</f>
        <v/>
      </c>
      <c r="AR446" s="135" t="str">
        <f>'Master Plan 2025'!AR387</f>
        <v/>
      </c>
      <c r="AS446" s="135" t="str">
        <f>'Master Plan 2025'!AS387</f>
        <v/>
      </c>
      <c r="AT446" s="135" t="str">
        <f>'Master Plan 2025'!AT387</f>
        <v/>
      </c>
      <c r="AU446" s="135" t="str">
        <f>'Master Plan 2025'!AU387</f>
        <v/>
      </c>
      <c r="AV446" s="135" t="str">
        <f>'Master Plan 2025'!AV387</f>
        <v/>
      </c>
      <c r="AW446" s="135" t="str">
        <f>'Master Plan 2025'!AW387</f>
        <v/>
      </c>
      <c r="AX446" s="135" t="str">
        <f>'Master Plan 2025'!AX387</f>
        <v/>
      </c>
      <c r="AY446" s="135" t="str">
        <f>'Master Plan 2025'!AY387</f>
        <v/>
      </c>
    </row>
    <row r="447">
      <c r="C447" s="18" t="str">
        <f>'Master Plan 2025'!C388</f>
        <v/>
      </c>
      <c r="D447" s="18" t="str">
        <f>'Master Plan 2025'!D388</f>
        <v/>
      </c>
      <c r="E447" s="18" t="str">
        <f>'Master Plan 2025'!E388</f>
        <v/>
      </c>
      <c r="F447" s="18" t="str">
        <f>'Master Plan 2025'!F388</f>
        <v/>
      </c>
      <c r="G447" s="18" t="str">
        <f>'Master Plan 2025'!G388</f>
        <v/>
      </c>
      <c r="H447" s="18" t="str">
        <f>'Master Plan 2025'!H388</f>
        <v/>
      </c>
      <c r="I447" s="135" t="str">
        <f>'Master Plan 2025'!I388</f>
        <v/>
      </c>
      <c r="J447" s="135" t="str">
        <f>'Master Plan 2025'!J388</f>
        <v/>
      </c>
      <c r="K447" s="135" t="str">
        <f>'Master Plan 2025'!K388</f>
        <v/>
      </c>
      <c r="L447" s="135" t="str">
        <f>'Master Plan 2025'!L388</f>
        <v/>
      </c>
      <c r="M447" s="135" t="str">
        <f>'Master Plan 2025'!M388</f>
        <v/>
      </c>
      <c r="N447" s="135" t="str">
        <f>'Master Plan 2025'!N388</f>
        <v/>
      </c>
      <c r="O447" s="135" t="str">
        <f>'Master Plan 2025'!O388</f>
        <v/>
      </c>
      <c r="P447" s="135" t="str">
        <f>'Master Plan 2025'!P388</f>
        <v/>
      </c>
      <c r="Q447" s="135" t="str">
        <f>'Master Plan 2025'!Q388</f>
        <v/>
      </c>
      <c r="R447" s="135" t="str">
        <f>'Master Plan 2025'!R388</f>
        <v/>
      </c>
      <c r="S447" s="135" t="str">
        <f>'Master Plan 2025'!S388</f>
        <v/>
      </c>
      <c r="T447" s="135" t="str">
        <f>'Master Plan 2025'!T388</f>
        <v/>
      </c>
      <c r="U447" s="135" t="str">
        <f>'Master Plan 2025'!U388</f>
        <v/>
      </c>
      <c r="V447" s="135" t="str">
        <f>'Master Plan 2025'!V388</f>
        <v/>
      </c>
      <c r="W447" s="135" t="str">
        <f>'Master Plan 2025'!W388</f>
        <v/>
      </c>
      <c r="X447" s="135" t="str">
        <f>'Master Plan 2025'!X388</f>
        <v/>
      </c>
      <c r="Y447" s="135" t="str">
        <f>'Master Plan 2025'!Y388</f>
        <v/>
      </c>
      <c r="Z447" s="135" t="str">
        <f>'Master Plan 2025'!Z388</f>
        <v/>
      </c>
      <c r="AA447" s="135" t="str">
        <f>'Master Plan 2025'!AA388</f>
        <v/>
      </c>
      <c r="AB447" s="135" t="str">
        <f>'Master Plan 2025'!AB388</f>
        <v/>
      </c>
      <c r="AC447" s="135" t="str">
        <f>'Master Plan 2025'!AC388</f>
        <v/>
      </c>
      <c r="AD447" s="135" t="str">
        <f>'Master Plan 2025'!AD388</f>
        <v/>
      </c>
      <c r="AE447" s="135" t="str">
        <f>'Master Plan 2025'!AE388</f>
        <v/>
      </c>
      <c r="AF447" s="135" t="str">
        <f>'Master Plan 2025'!AF388</f>
        <v/>
      </c>
      <c r="AG447" s="135" t="str">
        <f>'Master Plan 2025'!AG388</f>
        <v/>
      </c>
      <c r="AH447" s="135" t="str">
        <f>'Master Plan 2025'!AH388</f>
        <v/>
      </c>
      <c r="AI447" s="135" t="str">
        <f>'Master Plan 2025'!AI388</f>
        <v/>
      </c>
      <c r="AJ447" s="135" t="str">
        <f>'Master Plan 2025'!AJ388</f>
        <v/>
      </c>
      <c r="AK447" s="135" t="str">
        <f>'Master Plan 2025'!AK388</f>
        <v/>
      </c>
      <c r="AL447" s="135" t="str">
        <f>'Master Plan 2025'!AL388</f>
        <v/>
      </c>
      <c r="AM447" s="135" t="str">
        <f>'Master Plan 2025'!AM388</f>
        <v/>
      </c>
      <c r="AN447" s="135" t="str">
        <f>'Master Plan 2025'!AN388</f>
        <v/>
      </c>
      <c r="AO447" s="135" t="str">
        <f>'Master Plan 2025'!AO388</f>
        <v/>
      </c>
      <c r="AP447" s="135" t="str">
        <f>'Master Plan 2025'!AP388</f>
        <v/>
      </c>
      <c r="AQ447" s="135" t="str">
        <f>'Master Plan 2025'!AQ388</f>
        <v/>
      </c>
      <c r="AR447" s="135" t="str">
        <f>'Master Plan 2025'!AR388</f>
        <v/>
      </c>
      <c r="AS447" s="135" t="str">
        <f>'Master Plan 2025'!AS388</f>
        <v/>
      </c>
      <c r="AT447" s="135" t="str">
        <f>'Master Plan 2025'!AT388</f>
        <v/>
      </c>
      <c r="AU447" s="135" t="str">
        <f>'Master Plan 2025'!AU388</f>
        <v/>
      </c>
      <c r="AV447" s="135" t="str">
        <f>'Master Plan 2025'!AV388</f>
        <v/>
      </c>
      <c r="AW447" s="135" t="str">
        <f>'Master Plan 2025'!AW388</f>
        <v/>
      </c>
      <c r="AX447" s="135" t="str">
        <f>'Master Plan 2025'!AX388</f>
        <v/>
      </c>
      <c r="AY447" s="135" t="str">
        <f>'Master Plan 2025'!AY388</f>
        <v/>
      </c>
    </row>
    <row r="448">
      <c r="H448" s="135"/>
      <c r="I448" s="135"/>
      <c r="J448" s="135"/>
      <c r="K448" s="135"/>
      <c r="L448" s="135"/>
      <c r="M448" s="135"/>
      <c r="N448" s="135"/>
      <c r="O448" s="135"/>
      <c r="P448" s="135"/>
      <c r="Q448" s="135"/>
      <c r="R448" s="135"/>
      <c r="S448" s="135"/>
      <c r="T448" s="135"/>
      <c r="U448" s="135"/>
      <c r="V448" s="135"/>
      <c r="W448" s="135"/>
      <c r="X448" s="135"/>
      <c r="Y448" s="135"/>
      <c r="Z448" s="135"/>
      <c r="AA448" s="135"/>
      <c r="AB448" s="135"/>
      <c r="AC448" s="135"/>
      <c r="AD448" s="135"/>
      <c r="AE448" s="135"/>
      <c r="AF448" s="135"/>
      <c r="AG448" s="135"/>
      <c r="AH448" s="135"/>
      <c r="AI448" s="135"/>
      <c r="AJ448" s="135"/>
      <c r="AK448" s="135"/>
      <c r="AL448" s="135"/>
      <c r="AM448" s="135"/>
      <c r="AN448" s="135"/>
      <c r="AO448" s="135"/>
      <c r="AP448" s="135"/>
      <c r="AQ448" s="135"/>
      <c r="AR448" s="135"/>
      <c r="AS448" s="135"/>
      <c r="AT448" s="135"/>
      <c r="AU448" s="135"/>
      <c r="AV448" s="135"/>
      <c r="AW448" s="135"/>
      <c r="AX448" s="135"/>
      <c r="AY448" s="135"/>
    </row>
    <row r="449">
      <c r="H449" s="135"/>
      <c r="I449" s="135"/>
      <c r="J449" s="135"/>
      <c r="K449" s="135"/>
      <c r="L449" s="135"/>
      <c r="M449" s="135"/>
      <c r="N449" s="135"/>
      <c r="O449" s="135"/>
      <c r="P449" s="135"/>
      <c r="Q449" s="135"/>
      <c r="R449" s="135"/>
      <c r="S449" s="135"/>
      <c r="T449" s="135"/>
      <c r="U449" s="135"/>
      <c r="V449" s="135"/>
      <c r="W449" s="135"/>
      <c r="X449" s="135"/>
      <c r="Y449" s="135"/>
      <c r="Z449" s="135"/>
      <c r="AA449" s="135"/>
      <c r="AB449" s="135"/>
      <c r="AC449" s="135"/>
      <c r="AD449" s="135"/>
      <c r="AE449" s="135"/>
      <c r="AF449" s="135"/>
      <c r="AG449" s="135"/>
      <c r="AH449" s="135"/>
      <c r="AI449" s="135"/>
      <c r="AJ449" s="135"/>
      <c r="AK449" s="135"/>
      <c r="AL449" s="135"/>
      <c r="AM449" s="135"/>
      <c r="AN449" s="135"/>
      <c r="AO449" s="135"/>
      <c r="AP449" s="135"/>
      <c r="AQ449" s="135"/>
      <c r="AR449" s="135"/>
      <c r="AS449" s="135"/>
      <c r="AT449" s="135"/>
      <c r="AU449" s="135"/>
      <c r="AV449" s="135"/>
      <c r="AW449" s="135"/>
      <c r="AX449" s="135"/>
      <c r="AY449" s="135"/>
    </row>
    <row r="450">
      <c r="H450" s="135"/>
      <c r="I450" s="135"/>
      <c r="J450" s="135"/>
      <c r="K450" s="135"/>
      <c r="L450" s="135"/>
      <c r="M450" s="135"/>
      <c r="N450" s="135"/>
      <c r="O450" s="135"/>
      <c r="P450" s="135"/>
      <c r="Q450" s="135"/>
      <c r="R450" s="135"/>
      <c r="S450" s="135"/>
      <c r="T450" s="135"/>
      <c r="U450" s="135"/>
      <c r="V450" s="135"/>
      <c r="W450" s="135"/>
      <c r="X450" s="135"/>
      <c r="Y450" s="135"/>
      <c r="Z450" s="135"/>
      <c r="AA450" s="135"/>
      <c r="AB450" s="135"/>
      <c r="AC450" s="135"/>
      <c r="AD450" s="135"/>
      <c r="AE450" s="135"/>
      <c r="AF450" s="135"/>
      <c r="AG450" s="135"/>
      <c r="AH450" s="135"/>
      <c r="AI450" s="135"/>
      <c r="AJ450" s="135"/>
      <c r="AK450" s="135"/>
      <c r="AL450" s="135"/>
      <c r="AM450" s="135"/>
      <c r="AN450" s="135"/>
      <c r="AO450" s="135"/>
      <c r="AP450" s="135"/>
      <c r="AQ450" s="135"/>
      <c r="AR450" s="135"/>
      <c r="AS450" s="135"/>
      <c r="AT450" s="135"/>
      <c r="AU450" s="135"/>
      <c r="AV450" s="135"/>
      <c r="AW450" s="135"/>
      <c r="AX450" s="135"/>
      <c r="AY450" s="135"/>
    </row>
    <row r="451">
      <c r="H451" s="135"/>
      <c r="I451" s="135"/>
      <c r="J451" s="135"/>
      <c r="K451" s="135"/>
      <c r="L451" s="135"/>
      <c r="M451" s="135"/>
      <c r="N451" s="135"/>
      <c r="O451" s="135"/>
      <c r="P451" s="135"/>
      <c r="Q451" s="135"/>
      <c r="R451" s="135"/>
      <c r="S451" s="135"/>
      <c r="T451" s="135"/>
      <c r="U451" s="135"/>
      <c r="V451" s="135"/>
      <c r="W451" s="135"/>
      <c r="X451" s="135"/>
      <c r="Y451" s="135"/>
      <c r="Z451" s="135"/>
      <c r="AA451" s="135"/>
      <c r="AB451" s="135"/>
      <c r="AC451" s="135"/>
      <c r="AD451" s="135"/>
      <c r="AE451" s="135"/>
      <c r="AF451" s="135"/>
      <c r="AG451" s="135"/>
      <c r="AH451" s="135"/>
      <c r="AI451" s="135"/>
      <c r="AJ451" s="135"/>
      <c r="AK451" s="135"/>
      <c r="AL451" s="135"/>
      <c r="AM451" s="135"/>
      <c r="AN451" s="135"/>
      <c r="AO451" s="135"/>
      <c r="AP451" s="135"/>
      <c r="AQ451" s="135"/>
      <c r="AR451" s="135"/>
      <c r="AS451" s="135"/>
      <c r="AT451" s="135"/>
      <c r="AU451" s="135"/>
      <c r="AV451" s="135"/>
      <c r="AW451" s="135"/>
      <c r="AX451" s="135"/>
      <c r="AY451" s="135"/>
    </row>
    <row r="452">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5"/>
      <c r="AD452" s="135"/>
      <c r="AE452" s="135"/>
      <c r="AF452" s="135"/>
      <c r="AG452" s="135"/>
      <c r="AH452" s="135"/>
      <c r="AI452" s="135"/>
      <c r="AJ452" s="135"/>
      <c r="AK452" s="135"/>
      <c r="AL452" s="135"/>
      <c r="AM452" s="135"/>
      <c r="AN452" s="135"/>
      <c r="AO452" s="135"/>
      <c r="AP452" s="135"/>
      <c r="AQ452" s="135"/>
      <c r="AR452" s="135"/>
      <c r="AS452" s="135"/>
      <c r="AT452" s="135"/>
      <c r="AU452" s="135"/>
      <c r="AV452" s="135"/>
      <c r="AW452" s="135"/>
      <c r="AX452" s="135"/>
      <c r="AY452" s="135"/>
    </row>
    <row r="453">
      <c r="H453" s="135"/>
      <c r="I453" s="135"/>
      <c r="J453" s="135"/>
      <c r="K453" s="135"/>
      <c r="L453" s="135"/>
      <c r="M453" s="135"/>
      <c r="N453" s="135"/>
      <c r="O453" s="135"/>
      <c r="P453" s="135"/>
      <c r="Q453" s="135"/>
      <c r="R453" s="135"/>
      <c r="S453" s="135"/>
      <c r="T453" s="135"/>
      <c r="U453" s="135"/>
      <c r="V453" s="135"/>
      <c r="W453" s="135"/>
      <c r="X453" s="135"/>
      <c r="Y453" s="135"/>
      <c r="Z453" s="135"/>
      <c r="AA453" s="135"/>
      <c r="AB453" s="135"/>
      <c r="AC453" s="135"/>
      <c r="AD453" s="135"/>
      <c r="AE453" s="135"/>
      <c r="AF453" s="135"/>
      <c r="AG453" s="135"/>
      <c r="AH453" s="135"/>
      <c r="AI453" s="135"/>
      <c r="AJ453" s="135"/>
      <c r="AK453" s="135"/>
      <c r="AL453" s="135"/>
      <c r="AM453" s="135"/>
      <c r="AN453" s="135"/>
      <c r="AO453" s="135"/>
      <c r="AP453" s="135"/>
      <c r="AQ453" s="135"/>
      <c r="AR453" s="135"/>
      <c r="AS453" s="135"/>
      <c r="AT453" s="135"/>
      <c r="AU453" s="135"/>
      <c r="AV453" s="135"/>
      <c r="AW453" s="135"/>
      <c r="AX453" s="135"/>
      <c r="AY453" s="135"/>
    </row>
    <row r="454">
      <c r="H454" s="135"/>
      <c r="I454" s="135"/>
      <c r="J454" s="135"/>
      <c r="K454" s="135"/>
      <c r="L454" s="135"/>
      <c r="M454" s="135"/>
      <c r="N454" s="135"/>
      <c r="O454" s="135"/>
      <c r="P454" s="135"/>
      <c r="Q454" s="135"/>
      <c r="R454" s="135"/>
      <c r="S454" s="135"/>
      <c r="T454" s="135"/>
      <c r="U454" s="135"/>
      <c r="V454" s="135"/>
      <c r="W454" s="135"/>
      <c r="X454" s="135"/>
      <c r="Y454" s="135"/>
      <c r="Z454" s="135"/>
      <c r="AA454" s="135"/>
      <c r="AB454" s="135"/>
      <c r="AC454" s="135"/>
      <c r="AD454" s="135"/>
      <c r="AE454" s="135"/>
      <c r="AF454" s="135"/>
      <c r="AG454" s="135"/>
      <c r="AH454" s="135"/>
      <c r="AI454" s="135"/>
      <c r="AJ454" s="135"/>
      <c r="AK454" s="135"/>
      <c r="AL454" s="135"/>
      <c r="AM454" s="135"/>
      <c r="AN454" s="135"/>
      <c r="AO454" s="135"/>
      <c r="AP454" s="135"/>
      <c r="AQ454" s="135"/>
      <c r="AR454" s="135"/>
      <c r="AS454" s="135"/>
      <c r="AT454" s="135"/>
      <c r="AU454" s="135"/>
      <c r="AV454" s="135"/>
      <c r="AW454" s="135"/>
      <c r="AX454" s="135"/>
      <c r="AY454" s="135"/>
    </row>
    <row r="455">
      <c r="H455" s="135"/>
      <c r="I455" s="135"/>
      <c r="J455" s="135"/>
      <c r="K455" s="135"/>
      <c r="L455" s="135"/>
      <c r="M455" s="135"/>
      <c r="N455" s="135"/>
      <c r="O455" s="135"/>
      <c r="P455" s="135"/>
      <c r="Q455" s="135"/>
      <c r="R455" s="135"/>
      <c r="S455" s="135"/>
      <c r="T455" s="135"/>
      <c r="U455" s="135"/>
      <c r="V455" s="135"/>
      <c r="W455" s="135"/>
      <c r="X455" s="135"/>
      <c r="Y455" s="135"/>
      <c r="Z455" s="135"/>
      <c r="AA455" s="135"/>
      <c r="AB455" s="135"/>
      <c r="AC455" s="135"/>
      <c r="AD455" s="135"/>
      <c r="AE455" s="135"/>
      <c r="AF455" s="135"/>
      <c r="AG455" s="135"/>
      <c r="AH455" s="135"/>
      <c r="AI455" s="135"/>
      <c r="AJ455" s="135"/>
      <c r="AK455" s="135"/>
      <c r="AL455" s="135"/>
      <c r="AM455" s="135"/>
      <c r="AN455" s="135"/>
      <c r="AO455" s="135"/>
      <c r="AP455" s="135"/>
      <c r="AQ455" s="135"/>
      <c r="AR455" s="135"/>
      <c r="AS455" s="135"/>
      <c r="AT455" s="135"/>
      <c r="AU455" s="135"/>
      <c r="AV455" s="135"/>
      <c r="AW455" s="135"/>
      <c r="AX455" s="135"/>
      <c r="AY455" s="135"/>
    </row>
    <row r="456">
      <c r="H456" s="135"/>
      <c r="I456" s="135"/>
      <c r="J456" s="135"/>
      <c r="K456" s="135"/>
      <c r="L456" s="135"/>
      <c r="M456" s="135"/>
      <c r="N456" s="135"/>
      <c r="O456" s="135"/>
      <c r="P456" s="135"/>
      <c r="Q456" s="135"/>
      <c r="R456" s="135"/>
      <c r="S456" s="135"/>
      <c r="T456" s="135"/>
      <c r="U456" s="135"/>
      <c r="V456" s="135"/>
      <c r="W456" s="135"/>
      <c r="X456" s="135"/>
      <c r="Y456" s="135"/>
      <c r="Z456" s="135"/>
      <c r="AA456" s="135"/>
      <c r="AB456" s="135"/>
      <c r="AC456" s="135"/>
      <c r="AD456" s="135"/>
      <c r="AE456" s="135"/>
      <c r="AF456" s="135"/>
      <c r="AG456" s="135"/>
      <c r="AH456" s="135"/>
      <c r="AI456" s="135"/>
      <c r="AJ456" s="135"/>
      <c r="AK456" s="135"/>
      <c r="AL456" s="135"/>
      <c r="AM456" s="135"/>
      <c r="AN456" s="135"/>
      <c r="AO456" s="135"/>
      <c r="AP456" s="135"/>
      <c r="AQ456" s="135"/>
      <c r="AR456" s="135"/>
      <c r="AS456" s="135"/>
      <c r="AT456" s="135"/>
      <c r="AU456" s="135"/>
      <c r="AV456" s="135"/>
      <c r="AW456" s="135"/>
      <c r="AX456" s="135"/>
      <c r="AY456" s="135"/>
    </row>
    <row r="457">
      <c r="H457" s="135"/>
      <c r="I457" s="135"/>
      <c r="J457" s="135"/>
      <c r="K457" s="135"/>
      <c r="L457" s="135"/>
      <c r="M457" s="135"/>
      <c r="N457" s="135"/>
      <c r="O457" s="135"/>
      <c r="P457" s="135"/>
      <c r="Q457" s="135"/>
      <c r="R457" s="135"/>
      <c r="S457" s="135"/>
      <c r="T457" s="135"/>
      <c r="U457" s="135"/>
      <c r="V457" s="135"/>
      <c r="W457" s="135"/>
      <c r="X457" s="135"/>
      <c r="Y457" s="135"/>
      <c r="Z457" s="135"/>
      <c r="AA457" s="135"/>
      <c r="AB457" s="135"/>
      <c r="AC457" s="135"/>
      <c r="AD457" s="135"/>
      <c r="AE457" s="135"/>
      <c r="AF457" s="135"/>
      <c r="AG457" s="135"/>
      <c r="AH457" s="135"/>
      <c r="AI457" s="135"/>
      <c r="AJ457" s="135"/>
      <c r="AK457" s="135"/>
      <c r="AL457" s="135"/>
      <c r="AM457" s="135"/>
      <c r="AN457" s="135"/>
      <c r="AO457" s="135"/>
      <c r="AP457" s="135"/>
      <c r="AQ457" s="135"/>
      <c r="AR457" s="135"/>
      <c r="AS457" s="135"/>
      <c r="AT457" s="135"/>
      <c r="AU457" s="135"/>
      <c r="AV457" s="135"/>
      <c r="AW457" s="135"/>
      <c r="AX457" s="135"/>
      <c r="AY457" s="135"/>
    </row>
    <row r="458">
      <c r="H458" s="135"/>
      <c r="I458" s="135"/>
      <c r="J458" s="135"/>
      <c r="K458" s="135"/>
      <c r="L458" s="135"/>
      <c r="M458" s="135"/>
      <c r="N458" s="135"/>
      <c r="O458" s="135"/>
      <c r="P458" s="135"/>
      <c r="Q458" s="135"/>
      <c r="R458" s="135"/>
      <c r="S458" s="135"/>
      <c r="T458" s="135"/>
      <c r="U458" s="135"/>
      <c r="V458" s="135"/>
      <c r="W458" s="135"/>
      <c r="X458" s="135"/>
      <c r="Y458" s="135"/>
      <c r="Z458" s="135"/>
      <c r="AA458" s="135"/>
      <c r="AB458" s="135"/>
      <c r="AC458" s="135"/>
      <c r="AD458" s="135"/>
      <c r="AE458" s="135"/>
      <c r="AF458" s="135"/>
      <c r="AG458" s="135"/>
      <c r="AH458" s="135"/>
      <c r="AI458" s="135"/>
      <c r="AJ458" s="135"/>
      <c r="AK458" s="135"/>
      <c r="AL458" s="135"/>
      <c r="AM458" s="135"/>
      <c r="AN458" s="135"/>
      <c r="AO458" s="135"/>
      <c r="AP458" s="135"/>
      <c r="AQ458" s="135"/>
      <c r="AR458" s="135"/>
      <c r="AS458" s="135"/>
      <c r="AT458" s="135"/>
      <c r="AU458" s="135"/>
      <c r="AV458" s="135"/>
      <c r="AW458" s="135"/>
      <c r="AX458" s="135"/>
      <c r="AY458" s="135"/>
    </row>
    <row r="459">
      <c r="H459" s="135"/>
      <c r="I459" s="135"/>
      <c r="J459" s="135"/>
      <c r="K459" s="135"/>
      <c r="L459" s="135"/>
      <c r="M459" s="135"/>
      <c r="N459" s="135"/>
      <c r="O459" s="135"/>
      <c r="P459" s="135"/>
      <c r="Q459" s="135"/>
      <c r="R459" s="135"/>
      <c r="S459" s="135"/>
      <c r="T459" s="135"/>
      <c r="U459" s="135"/>
      <c r="V459" s="135"/>
      <c r="W459" s="135"/>
      <c r="X459" s="135"/>
      <c r="Y459" s="135"/>
      <c r="Z459" s="135"/>
      <c r="AA459" s="135"/>
      <c r="AB459" s="135"/>
      <c r="AC459" s="135"/>
      <c r="AD459" s="135"/>
      <c r="AE459" s="135"/>
      <c r="AF459" s="135"/>
      <c r="AG459" s="135"/>
      <c r="AH459" s="135"/>
      <c r="AI459" s="135"/>
      <c r="AJ459" s="135"/>
      <c r="AK459" s="135"/>
      <c r="AL459" s="135"/>
      <c r="AM459" s="135"/>
      <c r="AN459" s="135"/>
      <c r="AO459" s="135"/>
      <c r="AP459" s="135"/>
      <c r="AQ459" s="135"/>
      <c r="AR459" s="135"/>
      <c r="AS459" s="135"/>
      <c r="AT459" s="135"/>
      <c r="AU459" s="135"/>
      <c r="AV459" s="135"/>
      <c r="AW459" s="135"/>
      <c r="AX459" s="135"/>
      <c r="AY459" s="135"/>
    </row>
    <row r="460">
      <c r="H460" s="135"/>
      <c r="I460" s="135"/>
      <c r="J460" s="135"/>
      <c r="K460" s="135"/>
      <c r="L460" s="135"/>
      <c r="M460" s="135"/>
      <c r="N460" s="135"/>
      <c r="O460" s="135"/>
      <c r="P460" s="135"/>
      <c r="Q460" s="135"/>
      <c r="R460" s="135"/>
      <c r="S460" s="135"/>
      <c r="T460" s="135"/>
      <c r="U460" s="135"/>
      <c r="V460" s="135"/>
      <c r="W460" s="135"/>
      <c r="X460" s="135"/>
      <c r="Y460" s="135"/>
      <c r="Z460" s="135"/>
      <c r="AA460" s="135"/>
      <c r="AB460" s="135"/>
      <c r="AC460" s="135"/>
      <c r="AD460" s="135"/>
      <c r="AE460" s="135"/>
      <c r="AF460" s="135"/>
      <c r="AG460" s="135"/>
      <c r="AH460" s="135"/>
      <c r="AI460" s="135"/>
      <c r="AJ460" s="135"/>
      <c r="AK460" s="135"/>
      <c r="AL460" s="135"/>
      <c r="AM460" s="135"/>
      <c r="AN460" s="135"/>
      <c r="AO460" s="135"/>
      <c r="AP460" s="135"/>
      <c r="AQ460" s="135"/>
      <c r="AR460" s="135"/>
      <c r="AS460" s="135"/>
      <c r="AT460" s="135"/>
      <c r="AU460" s="135"/>
      <c r="AV460" s="135"/>
      <c r="AW460" s="135"/>
      <c r="AX460" s="135"/>
      <c r="AY460" s="135"/>
    </row>
    <row r="461">
      <c r="H461" s="135"/>
      <c r="I461" s="135"/>
      <c r="J461" s="135"/>
      <c r="K461" s="135"/>
      <c r="L461" s="135"/>
      <c r="M461" s="135"/>
      <c r="N461" s="135"/>
      <c r="O461" s="135"/>
      <c r="P461" s="135"/>
      <c r="Q461" s="135"/>
      <c r="R461" s="135"/>
      <c r="S461" s="135"/>
      <c r="T461" s="135"/>
      <c r="U461" s="135"/>
      <c r="V461" s="135"/>
      <c r="W461" s="135"/>
      <c r="X461" s="135"/>
      <c r="Y461" s="135"/>
      <c r="Z461" s="135"/>
      <c r="AA461" s="135"/>
      <c r="AB461" s="135"/>
      <c r="AC461" s="135"/>
      <c r="AD461" s="135"/>
      <c r="AE461" s="135"/>
      <c r="AF461" s="135"/>
      <c r="AG461" s="135"/>
      <c r="AH461" s="135"/>
      <c r="AI461" s="135"/>
      <c r="AJ461" s="135"/>
      <c r="AK461" s="135"/>
      <c r="AL461" s="135"/>
      <c r="AM461" s="135"/>
      <c r="AN461" s="135"/>
      <c r="AO461" s="135"/>
      <c r="AP461" s="135"/>
      <c r="AQ461" s="135"/>
      <c r="AR461" s="135"/>
      <c r="AS461" s="135"/>
      <c r="AT461" s="135"/>
      <c r="AU461" s="135"/>
      <c r="AV461" s="135"/>
      <c r="AW461" s="135"/>
      <c r="AX461" s="135"/>
      <c r="AY461" s="135"/>
    </row>
    <row r="462">
      <c r="H462" s="135"/>
      <c r="I462" s="135"/>
      <c r="J462" s="135"/>
      <c r="K462" s="135"/>
      <c r="L462" s="135"/>
      <c r="M462" s="135"/>
      <c r="N462" s="135"/>
      <c r="O462" s="135"/>
      <c r="P462" s="135"/>
      <c r="Q462" s="135"/>
      <c r="R462" s="135"/>
      <c r="S462" s="135"/>
      <c r="T462" s="135"/>
      <c r="U462" s="135"/>
      <c r="V462" s="135"/>
      <c r="W462" s="135"/>
      <c r="X462" s="135"/>
      <c r="Y462" s="135"/>
      <c r="Z462" s="135"/>
      <c r="AA462" s="135"/>
      <c r="AB462" s="135"/>
      <c r="AC462" s="135"/>
      <c r="AD462" s="135"/>
      <c r="AE462" s="135"/>
      <c r="AF462" s="135"/>
      <c r="AG462" s="135"/>
      <c r="AH462" s="135"/>
      <c r="AI462" s="135"/>
      <c r="AJ462" s="135"/>
      <c r="AK462" s="135"/>
      <c r="AL462" s="135"/>
      <c r="AM462" s="135"/>
      <c r="AN462" s="135"/>
      <c r="AO462" s="135"/>
      <c r="AP462" s="135"/>
      <c r="AQ462" s="135"/>
      <c r="AR462" s="135"/>
      <c r="AS462" s="135"/>
      <c r="AT462" s="135"/>
      <c r="AU462" s="135"/>
      <c r="AV462" s="135"/>
      <c r="AW462" s="135"/>
      <c r="AX462" s="135"/>
      <c r="AY462" s="135"/>
    </row>
    <row r="463">
      <c r="H463" s="135"/>
      <c r="I463" s="135"/>
      <c r="J463" s="135"/>
      <c r="K463" s="135"/>
      <c r="L463" s="135"/>
      <c r="M463" s="135"/>
      <c r="N463" s="135"/>
      <c r="O463" s="135"/>
      <c r="P463" s="135"/>
      <c r="Q463" s="135"/>
      <c r="R463" s="135"/>
      <c r="S463" s="135"/>
      <c r="T463" s="135"/>
      <c r="U463" s="135"/>
      <c r="V463" s="135"/>
      <c r="W463" s="135"/>
      <c r="X463" s="135"/>
      <c r="Y463" s="135"/>
      <c r="Z463" s="135"/>
      <c r="AA463" s="135"/>
      <c r="AB463" s="135"/>
      <c r="AC463" s="135"/>
      <c r="AD463" s="135"/>
      <c r="AE463" s="135"/>
      <c r="AF463" s="135"/>
      <c r="AG463" s="135"/>
      <c r="AH463" s="135"/>
      <c r="AI463" s="135"/>
      <c r="AJ463" s="135"/>
      <c r="AK463" s="135"/>
      <c r="AL463" s="135"/>
      <c r="AM463" s="135"/>
      <c r="AN463" s="135"/>
      <c r="AO463" s="135"/>
      <c r="AP463" s="135"/>
      <c r="AQ463" s="135"/>
      <c r="AR463" s="135"/>
      <c r="AS463" s="135"/>
      <c r="AT463" s="135"/>
      <c r="AU463" s="135"/>
      <c r="AV463" s="135"/>
      <c r="AW463" s="135"/>
      <c r="AX463" s="135"/>
      <c r="AY463" s="135"/>
    </row>
    <row r="464">
      <c r="H464" s="135"/>
      <c r="I464" s="135"/>
      <c r="J464" s="135"/>
      <c r="K464" s="135"/>
      <c r="L464" s="135"/>
      <c r="M464" s="135"/>
      <c r="N464" s="135"/>
      <c r="O464" s="135"/>
      <c r="P464" s="135"/>
      <c r="Q464" s="135"/>
      <c r="R464" s="135"/>
      <c r="S464" s="135"/>
      <c r="T464" s="135"/>
      <c r="U464" s="135"/>
      <c r="V464" s="135"/>
      <c r="W464" s="135"/>
      <c r="X464" s="135"/>
      <c r="Y464" s="135"/>
      <c r="Z464" s="135"/>
      <c r="AA464" s="135"/>
      <c r="AB464" s="135"/>
      <c r="AC464" s="135"/>
      <c r="AD464" s="135"/>
      <c r="AE464" s="135"/>
      <c r="AF464" s="135"/>
      <c r="AG464" s="135"/>
      <c r="AH464" s="135"/>
      <c r="AI464" s="135"/>
      <c r="AJ464" s="135"/>
      <c r="AK464" s="135"/>
      <c r="AL464" s="135"/>
      <c r="AM464" s="135"/>
      <c r="AN464" s="135"/>
      <c r="AO464" s="135"/>
      <c r="AP464" s="135"/>
      <c r="AQ464" s="135"/>
      <c r="AR464" s="135"/>
      <c r="AS464" s="135"/>
      <c r="AT464" s="135"/>
      <c r="AU464" s="135"/>
      <c r="AV464" s="135"/>
      <c r="AW464" s="135"/>
      <c r="AX464" s="135"/>
      <c r="AY464" s="135"/>
    </row>
    <row r="46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135"/>
      <c r="AH465" s="135"/>
      <c r="AI465" s="135"/>
      <c r="AJ465" s="135"/>
      <c r="AK465" s="135"/>
      <c r="AL465" s="135"/>
      <c r="AM465" s="135"/>
      <c r="AN465" s="135"/>
      <c r="AO465" s="135"/>
      <c r="AP465" s="135"/>
      <c r="AQ465" s="135"/>
      <c r="AR465" s="135"/>
      <c r="AS465" s="135"/>
      <c r="AT465" s="135"/>
      <c r="AU465" s="135"/>
      <c r="AV465" s="135"/>
      <c r="AW465" s="135"/>
      <c r="AX465" s="135"/>
      <c r="AY465" s="135"/>
    </row>
    <row r="466">
      <c r="H466" s="135"/>
      <c r="I466" s="135"/>
      <c r="J466" s="135"/>
      <c r="K466" s="135"/>
      <c r="L466" s="135"/>
      <c r="M466" s="135"/>
      <c r="N466" s="135"/>
      <c r="O466" s="135"/>
      <c r="P466" s="135"/>
      <c r="Q466" s="135"/>
      <c r="R466" s="135"/>
      <c r="S466" s="135"/>
      <c r="T466" s="135"/>
      <c r="U466" s="135"/>
      <c r="V466" s="135"/>
      <c r="W466" s="135"/>
      <c r="X466" s="135"/>
      <c r="Y466" s="135"/>
      <c r="Z466" s="135"/>
      <c r="AA466" s="135"/>
      <c r="AB466" s="135"/>
      <c r="AC466" s="135"/>
      <c r="AD466" s="135"/>
      <c r="AE466" s="135"/>
      <c r="AF466" s="135"/>
      <c r="AG466" s="135"/>
      <c r="AH466" s="135"/>
      <c r="AI466" s="135"/>
      <c r="AJ466" s="135"/>
      <c r="AK466" s="135"/>
      <c r="AL466" s="135"/>
      <c r="AM466" s="135"/>
      <c r="AN466" s="135"/>
      <c r="AO466" s="135"/>
      <c r="AP466" s="135"/>
      <c r="AQ466" s="135"/>
      <c r="AR466" s="135"/>
      <c r="AS466" s="135"/>
      <c r="AT466" s="135"/>
      <c r="AU466" s="135"/>
      <c r="AV466" s="135"/>
      <c r="AW466" s="135"/>
      <c r="AX466" s="135"/>
      <c r="AY466" s="135"/>
    </row>
    <row r="467">
      <c r="H467" s="135"/>
      <c r="I467" s="135"/>
      <c r="J467" s="135"/>
      <c r="K467" s="135"/>
      <c r="L467" s="135"/>
      <c r="M467" s="135"/>
      <c r="N467" s="135"/>
      <c r="O467" s="135"/>
      <c r="P467" s="135"/>
      <c r="Q467" s="135"/>
      <c r="R467" s="135"/>
      <c r="S467" s="135"/>
      <c r="T467" s="135"/>
      <c r="U467" s="135"/>
      <c r="V467" s="135"/>
      <c r="W467" s="135"/>
      <c r="X467" s="135"/>
      <c r="Y467" s="135"/>
      <c r="Z467" s="135"/>
      <c r="AA467" s="135"/>
      <c r="AB467" s="135"/>
      <c r="AC467" s="135"/>
      <c r="AD467" s="135"/>
      <c r="AE467" s="135"/>
      <c r="AF467" s="135"/>
      <c r="AG467" s="135"/>
      <c r="AH467" s="135"/>
      <c r="AI467" s="135"/>
      <c r="AJ467" s="135"/>
      <c r="AK467" s="135"/>
      <c r="AL467" s="135"/>
      <c r="AM467" s="135"/>
      <c r="AN467" s="135"/>
      <c r="AO467" s="135"/>
      <c r="AP467" s="135"/>
      <c r="AQ467" s="135"/>
      <c r="AR467" s="135"/>
      <c r="AS467" s="135"/>
      <c r="AT467" s="135"/>
      <c r="AU467" s="135"/>
      <c r="AV467" s="135"/>
      <c r="AW467" s="135"/>
      <c r="AX467" s="135"/>
      <c r="AY467" s="135"/>
    </row>
    <row r="468">
      <c r="H468" s="135"/>
      <c r="I468" s="135"/>
      <c r="J468" s="135"/>
      <c r="K468" s="135"/>
      <c r="L468" s="135"/>
      <c r="M468" s="135"/>
      <c r="N468" s="135"/>
      <c r="O468" s="135"/>
      <c r="P468" s="135"/>
      <c r="Q468" s="135"/>
      <c r="R468" s="135"/>
      <c r="S468" s="135"/>
      <c r="T468" s="135"/>
      <c r="U468" s="135"/>
      <c r="V468" s="135"/>
      <c r="W468" s="135"/>
      <c r="X468" s="135"/>
      <c r="Y468" s="135"/>
      <c r="Z468" s="135"/>
      <c r="AA468" s="135"/>
      <c r="AB468" s="135"/>
      <c r="AC468" s="135"/>
      <c r="AD468" s="135"/>
      <c r="AE468" s="135"/>
      <c r="AF468" s="135"/>
      <c r="AG468" s="135"/>
      <c r="AH468" s="135"/>
      <c r="AI468" s="135"/>
      <c r="AJ468" s="135"/>
      <c r="AK468" s="135"/>
      <c r="AL468" s="135"/>
      <c r="AM468" s="135"/>
      <c r="AN468" s="135"/>
      <c r="AO468" s="135"/>
      <c r="AP468" s="135"/>
      <c r="AQ468" s="135"/>
      <c r="AR468" s="135"/>
      <c r="AS468" s="135"/>
      <c r="AT468" s="135"/>
      <c r="AU468" s="135"/>
      <c r="AV468" s="135"/>
      <c r="AW468" s="135"/>
      <c r="AX468" s="135"/>
      <c r="AY468" s="135"/>
    </row>
    <row r="469">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135"/>
      <c r="AH469" s="135"/>
      <c r="AI469" s="135"/>
      <c r="AJ469" s="135"/>
      <c r="AK469" s="135"/>
      <c r="AL469" s="135"/>
      <c r="AM469" s="135"/>
      <c r="AN469" s="135"/>
      <c r="AO469" s="135"/>
      <c r="AP469" s="135"/>
      <c r="AQ469" s="135"/>
      <c r="AR469" s="135"/>
      <c r="AS469" s="135"/>
      <c r="AT469" s="135"/>
      <c r="AU469" s="135"/>
      <c r="AV469" s="135"/>
      <c r="AW469" s="135"/>
      <c r="AX469" s="135"/>
      <c r="AY469" s="135"/>
    </row>
    <row r="470">
      <c r="H470" s="135"/>
      <c r="I470" s="135"/>
      <c r="J470" s="135"/>
      <c r="K470" s="135"/>
      <c r="L470" s="135"/>
      <c r="M470" s="135"/>
      <c r="N470" s="135"/>
      <c r="O470" s="135"/>
      <c r="P470" s="135"/>
      <c r="Q470" s="135"/>
      <c r="R470" s="135"/>
      <c r="S470" s="135"/>
      <c r="T470" s="135"/>
      <c r="U470" s="135"/>
      <c r="V470" s="135"/>
      <c r="W470" s="135"/>
      <c r="X470" s="135"/>
      <c r="Y470" s="135"/>
      <c r="Z470" s="135"/>
      <c r="AA470" s="135"/>
      <c r="AB470" s="135"/>
      <c r="AC470" s="135"/>
      <c r="AD470" s="135"/>
      <c r="AE470" s="135"/>
      <c r="AF470" s="135"/>
      <c r="AG470" s="135"/>
      <c r="AH470" s="135"/>
      <c r="AI470" s="135"/>
      <c r="AJ470" s="135"/>
      <c r="AK470" s="135"/>
      <c r="AL470" s="135"/>
      <c r="AM470" s="135"/>
      <c r="AN470" s="135"/>
      <c r="AO470" s="135"/>
      <c r="AP470" s="135"/>
      <c r="AQ470" s="135"/>
      <c r="AR470" s="135"/>
      <c r="AS470" s="135"/>
      <c r="AT470" s="135"/>
      <c r="AU470" s="135"/>
      <c r="AV470" s="135"/>
      <c r="AW470" s="135"/>
      <c r="AX470" s="135"/>
      <c r="AY470" s="135"/>
    </row>
    <row r="471">
      <c r="H471" s="135"/>
      <c r="I471" s="135"/>
      <c r="J471" s="135"/>
      <c r="K471" s="135"/>
      <c r="L471" s="135"/>
      <c r="M471" s="135"/>
      <c r="N471" s="135"/>
      <c r="O471" s="135"/>
      <c r="P471" s="135"/>
      <c r="Q471" s="135"/>
      <c r="R471" s="135"/>
      <c r="S471" s="135"/>
      <c r="T471" s="135"/>
      <c r="U471" s="135"/>
      <c r="V471" s="135"/>
      <c r="W471" s="135"/>
      <c r="X471" s="135"/>
      <c r="Y471" s="135"/>
      <c r="Z471" s="135"/>
      <c r="AA471" s="135"/>
      <c r="AB471" s="135"/>
      <c r="AC471" s="135"/>
      <c r="AD471" s="135"/>
      <c r="AE471" s="135"/>
      <c r="AF471" s="135"/>
      <c r="AG471" s="135"/>
      <c r="AH471" s="135"/>
      <c r="AI471" s="135"/>
      <c r="AJ471" s="135"/>
      <c r="AK471" s="135"/>
      <c r="AL471" s="135"/>
      <c r="AM471" s="135"/>
      <c r="AN471" s="135"/>
      <c r="AO471" s="135"/>
      <c r="AP471" s="135"/>
      <c r="AQ471" s="135"/>
      <c r="AR471" s="135"/>
      <c r="AS471" s="135"/>
      <c r="AT471" s="135"/>
      <c r="AU471" s="135"/>
      <c r="AV471" s="135"/>
      <c r="AW471" s="135"/>
      <c r="AX471" s="135"/>
      <c r="AY471" s="135"/>
    </row>
    <row r="472">
      <c r="H472" s="135"/>
      <c r="I472" s="135"/>
      <c r="J472" s="135"/>
      <c r="K472" s="135"/>
      <c r="L472" s="135"/>
      <c r="M472" s="135"/>
      <c r="N472" s="135"/>
      <c r="O472" s="135"/>
      <c r="P472" s="135"/>
      <c r="Q472" s="135"/>
      <c r="R472" s="135"/>
      <c r="S472" s="135"/>
      <c r="T472" s="135"/>
      <c r="U472" s="135"/>
      <c r="V472" s="135"/>
      <c r="W472" s="135"/>
      <c r="X472" s="135"/>
      <c r="Y472" s="135"/>
      <c r="Z472" s="135"/>
      <c r="AA472" s="135"/>
      <c r="AB472" s="135"/>
      <c r="AC472" s="135"/>
      <c r="AD472" s="135"/>
      <c r="AE472" s="135"/>
      <c r="AF472" s="135"/>
      <c r="AG472" s="135"/>
      <c r="AH472" s="135"/>
      <c r="AI472" s="135"/>
      <c r="AJ472" s="135"/>
      <c r="AK472" s="135"/>
      <c r="AL472" s="135"/>
      <c r="AM472" s="135"/>
      <c r="AN472" s="135"/>
      <c r="AO472" s="135"/>
      <c r="AP472" s="135"/>
      <c r="AQ472" s="135"/>
      <c r="AR472" s="135"/>
      <c r="AS472" s="135"/>
      <c r="AT472" s="135"/>
      <c r="AU472" s="135"/>
      <c r="AV472" s="135"/>
      <c r="AW472" s="135"/>
      <c r="AX472" s="135"/>
      <c r="AY472" s="135"/>
    </row>
    <row r="473">
      <c r="H473" s="135"/>
      <c r="I473" s="135"/>
      <c r="J473" s="135"/>
      <c r="K473" s="135"/>
      <c r="L473" s="135"/>
      <c r="M473" s="135"/>
      <c r="N473" s="135"/>
      <c r="O473" s="135"/>
      <c r="P473" s="135"/>
      <c r="Q473" s="135"/>
      <c r="R473" s="135"/>
      <c r="S473" s="135"/>
      <c r="T473" s="135"/>
      <c r="U473" s="135"/>
      <c r="V473" s="135"/>
      <c r="W473" s="135"/>
      <c r="X473" s="135"/>
      <c r="Y473" s="135"/>
      <c r="Z473" s="135"/>
      <c r="AA473" s="135"/>
      <c r="AB473" s="135"/>
      <c r="AC473" s="135"/>
      <c r="AD473" s="135"/>
      <c r="AE473" s="135"/>
      <c r="AF473" s="135"/>
      <c r="AG473" s="135"/>
      <c r="AH473" s="135"/>
      <c r="AI473" s="135"/>
      <c r="AJ473" s="135"/>
      <c r="AK473" s="135"/>
      <c r="AL473" s="135"/>
      <c r="AM473" s="135"/>
      <c r="AN473" s="135"/>
      <c r="AO473" s="135"/>
      <c r="AP473" s="135"/>
      <c r="AQ473" s="135"/>
      <c r="AR473" s="135"/>
      <c r="AS473" s="135"/>
      <c r="AT473" s="135"/>
      <c r="AU473" s="135"/>
      <c r="AV473" s="135"/>
      <c r="AW473" s="135"/>
      <c r="AX473" s="135"/>
      <c r="AY473" s="135"/>
    </row>
    <row r="474">
      <c r="H474" s="135"/>
      <c r="I474" s="135"/>
      <c r="J474" s="135"/>
      <c r="K474" s="135"/>
      <c r="L474" s="135"/>
      <c r="M474" s="135"/>
      <c r="N474" s="135"/>
      <c r="O474" s="135"/>
      <c r="P474" s="135"/>
      <c r="Q474" s="135"/>
      <c r="R474" s="135"/>
      <c r="S474" s="135"/>
      <c r="T474" s="135"/>
      <c r="U474" s="135"/>
      <c r="V474" s="135"/>
      <c r="W474" s="135"/>
      <c r="X474" s="135"/>
      <c r="Y474" s="135"/>
      <c r="Z474" s="135"/>
      <c r="AA474" s="135"/>
      <c r="AB474" s="135"/>
      <c r="AC474" s="135"/>
      <c r="AD474" s="135"/>
      <c r="AE474" s="135"/>
      <c r="AF474" s="135"/>
      <c r="AG474" s="135"/>
      <c r="AH474" s="135"/>
      <c r="AI474" s="135"/>
      <c r="AJ474" s="135"/>
      <c r="AK474" s="135"/>
      <c r="AL474" s="135"/>
      <c r="AM474" s="135"/>
      <c r="AN474" s="135"/>
      <c r="AO474" s="135"/>
      <c r="AP474" s="135"/>
      <c r="AQ474" s="135"/>
      <c r="AR474" s="135"/>
      <c r="AS474" s="135"/>
      <c r="AT474" s="135"/>
      <c r="AU474" s="135"/>
      <c r="AV474" s="135"/>
      <c r="AW474" s="135"/>
      <c r="AX474" s="135"/>
      <c r="AY474" s="135"/>
    </row>
    <row r="475">
      <c r="H475" s="135"/>
      <c r="I475" s="135"/>
      <c r="J475" s="135"/>
      <c r="K475" s="135"/>
      <c r="L475" s="135"/>
      <c r="M475" s="135"/>
      <c r="N475" s="135"/>
      <c r="O475" s="135"/>
      <c r="P475" s="135"/>
      <c r="Q475" s="135"/>
      <c r="R475" s="135"/>
      <c r="S475" s="135"/>
      <c r="T475" s="135"/>
      <c r="U475" s="135"/>
      <c r="V475" s="135"/>
      <c r="W475" s="135"/>
      <c r="X475" s="135"/>
      <c r="Y475" s="135"/>
      <c r="Z475" s="135"/>
      <c r="AA475" s="135"/>
      <c r="AB475" s="135"/>
      <c r="AC475" s="135"/>
      <c r="AD475" s="135"/>
      <c r="AE475" s="135"/>
      <c r="AF475" s="135"/>
      <c r="AG475" s="135"/>
      <c r="AH475" s="135"/>
      <c r="AI475" s="135"/>
      <c r="AJ475" s="135"/>
      <c r="AK475" s="135"/>
      <c r="AL475" s="135"/>
      <c r="AM475" s="135"/>
      <c r="AN475" s="135"/>
      <c r="AO475" s="135"/>
      <c r="AP475" s="135"/>
      <c r="AQ475" s="135"/>
      <c r="AR475" s="135"/>
      <c r="AS475" s="135"/>
      <c r="AT475" s="135"/>
      <c r="AU475" s="135"/>
      <c r="AV475" s="135"/>
      <c r="AW475" s="135"/>
      <c r="AX475" s="135"/>
      <c r="AY475" s="135"/>
    </row>
    <row r="476">
      <c r="H476" s="135"/>
      <c r="I476" s="135"/>
      <c r="J476" s="135"/>
      <c r="K476" s="135"/>
      <c r="L476" s="135"/>
      <c r="M476" s="135"/>
      <c r="N476" s="135"/>
      <c r="O476" s="135"/>
      <c r="P476" s="135"/>
      <c r="Q476" s="135"/>
      <c r="R476" s="135"/>
      <c r="S476" s="135"/>
      <c r="T476" s="135"/>
      <c r="U476" s="135"/>
      <c r="V476" s="135"/>
      <c r="W476" s="135"/>
      <c r="X476" s="135"/>
      <c r="Y476" s="135"/>
      <c r="Z476" s="135"/>
      <c r="AA476" s="135"/>
      <c r="AB476" s="135"/>
      <c r="AC476" s="135"/>
      <c r="AD476" s="135"/>
      <c r="AE476" s="135"/>
      <c r="AF476" s="135"/>
      <c r="AG476" s="135"/>
      <c r="AH476" s="135"/>
      <c r="AI476" s="135"/>
      <c r="AJ476" s="135"/>
      <c r="AK476" s="135"/>
      <c r="AL476" s="135"/>
      <c r="AM476" s="135"/>
      <c r="AN476" s="135"/>
      <c r="AO476" s="135"/>
      <c r="AP476" s="135"/>
      <c r="AQ476" s="135"/>
      <c r="AR476" s="135"/>
      <c r="AS476" s="135"/>
      <c r="AT476" s="135"/>
      <c r="AU476" s="135"/>
      <c r="AV476" s="135"/>
      <c r="AW476" s="135"/>
      <c r="AX476" s="135"/>
      <c r="AY476" s="135"/>
    </row>
    <row r="477">
      <c r="H477" s="135"/>
      <c r="I477" s="135"/>
      <c r="J477" s="135"/>
      <c r="K477" s="135"/>
      <c r="L477" s="135"/>
      <c r="M477" s="135"/>
      <c r="N477" s="135"/>
      <c r="O477" s="135"/>
      <c r="P477" s="135"/>
      <c r="Q477" s="135"/>
      <c r="R477" s="135"/>
      <c r="S477" s="135"/>
      <c r="T477" s="135"/>
      <c r="U477" s="135"/>
      <c r="V477" s="135"/>
      <c r="W477" s="135"/>
      <c r="X477" s="135"/>
      <c r="Y477" s="135"/>
      <c r="Z477" s="135"/>
      <c r="AA477" s="135"/>
      <c r="AB477" s="135"/>
      <c r="AC477" s="135"/>
      <c r="AD477" s="135"/>
      <c r="AE477" s="135"/>
      <c r="AF477" s="135"/>
      <c r="AG477" s="135"/>
      <c r="AH477" s="135"/>
      <c r="AI477" s="135"/>
      <c r="AJ477" s="135"/>
      <c r="AK477" s="135"/>
      <c r="AL477" s="135"/>
      <c r="AM477" s="135"/>
      <c r="AN477" s="135"/>
      <c r="AO477" s="135"/>
      <c r="AP477" s="135"/>
      <c r="AQ477" s="135"/>
      <c r="AR477" s="135"/>
      <c r="AS477" s="135"/>
      <c r="AT477" s="135"/>
      <c r="AU477" s="135"/>
      <c r="AV477" s="135"/>
      <c r="AW477" s="135"/>
      <c r="AX477" s="135"/>
      <c r="AY477" s="135"/>
    </row>
    <row r="478">
      <c r="H478" s="135"/>
      <c r="I478" s="135"/>
      <c r="J478" s="135"/>
      <c r="K478" s="135"/>
      <c r="L478" s="135"/>
      <c r="M478" s="135"/>
      <c r="N478" s="135"/>
      <c r="O478" s="135"/>
      <c r="P478" s="135"/>
      <c r="Q478" s="135"/>
      <c r="R478" s="135"/>
      <c r="S478" s="135"/>
      <c r="T478" s="135"/>
      <c r="U478" s="135"/>
      <c r="V478" s="135"/>
      <c r="W478" s="135"/>
      <c r="X478" s="135"/>
      <c r="Y478" s="135"/>
      <c r="Z478" s="135"/>
      <c r="AA478" s="135"/>
      <c r="AB478" s="135"/>
      <c r="AC478" s="135"/>
      <c r="AD478" s="135"/>
      <c r="AE478" s="135"/>
      <c r="AF478" s="135"/>
      <c r="AG478" s="135"/>
      <c r="AH478" s="135"/>
      <c r="AI478" s="135"/>
      <c r="AJ478" s="135"/>
      <c r="AK478" s="135"/>
      <c r="AL478" s="135"/>
      <c r="AM478" s="135"/>
      <c r="AN478" s="135"/>
      <c r="AO478" s="135"/>
      <c r="AP478" s="135"/>
      <c r="AQ478" s="135"/>
      <c r="AR478" s="135"/>
      <c r="AS478" s="135"/>
      <c r="AT478" s="135"/>
      <c r="AU478" s="135"/>
      <c r="AV478" s="135"/>
      <c r="AW478" s="135"/>
      <c r="AX478" s="135"/>
      <c r="AY478" s="135"/>
    </row>
    <row r="479">
      <c r="H479" s="135"/>
      <c r="I479" s="135"/>
      <c r="J479" s="135"/>
      <c r="K479" s="135"/>
      <c r="L479" s="135"/>
      <c r="M479" s="135"/>
      <c r="N479" s="135"/>
      <c r="O479" s="135"/>
      <c r="P479" s="135"/>
      <c r="Q479" s="135"/>
      <c r="R479" s="135"/>
      <c r="S479" s="135"/>
      <c r="T479" s="135"/>
      <c r="U479" s="135"/>
      <c r="V479" s="135"/>
      <c r="W479" s="135"/>
      <c r="X479" s="135"/>
      <c r="Y479" s="135"/>
      <c r="Z479" s="135"/>
      <c r="AA479" s="135"/>
      <c r="AB479" s="135"/>
      <c r="AC479" s="135"/>
      <c r="AD479" s="135"/>
      <c r="AE479" s="135"/>
      <c r="AF479" s="135"/>
      <c r="AG479" s="135"/>
      <c r="AH479" s="135"/>
      <c r="AI479" s="135"/>
      <c r="AJ479" s="135"/>
      <c r="AK479" s="135"/>
      <c r="AL479" s="135"/>
      <c r="AM479" s="135"/>
      <c r="AN479" s="135"/>
      <c r="AO479" s="135"/>
      <c r="AP479" s="135"/>
      <c r="AQ479" s="135"/>
      <c r="AR479" s="135"/>
      <c r="AS479" s="135"/>
      <c r="AT479" s="135"/>
      <c r="AU479" s="135"/>
      <c r="AV479" s="135"/>
      <c r="AW479" s="135"/>
      <c r="AX479" s="135"/>
      <c r="AY479" s="135"/>
    </row>
    <row r="480">
      <c r="H480" s="135"/>
      <c r="I480" s="135"/>
      <c r="J480" s="135"/>
      <c r="K480" s="135"/>
      <c r="L480" s="135"/>
      <c r="M480" s="135"/>
      <c r="N480" s="135"/>
      <c r="O480" s="135"/>
      <c r="P480" s="135"/>
      <c r="Q480" s="135"/>
      <c r="R480" s="135"/>
      <c r="S480" s="135"/>
      <c r="T480" s="135"/>
      <c r="U480" s="135"/>
      <c r="V480" s="135"/>
      <c r="W480" s="135"/>
      <c r="X480" s="135"/>
      <c r="Y480" s="135"/>
      <c r="Z480" s="135"/>
      <c r="AA480" s="135"/>
      <c r="AB480" s="135"/>
      <c r="AC480" s="135"/>
      <c r="AD480" s="135"/>
      <c r="AE480" s="135"/>
      <c r="AF480" s="135"/>
      <c r="AG480" s="135"/>
      <c r="AH480" s="135"/>
      <c r="AI480" s="135"/>
      <c r="AJ480" s="135"/>
      <c r="AK480" s="135"/>
      <c r="AL480" s="135"/>
      <c r="AM480" s="135"/>
      <c r="AN480" s="135"/>
      <c r="AO480" s="135"/>
      <c r="AP480" s="135"/>
      <c r="AQ480" s="135"/>
      <c r="AR480" s="135"/>
      <c r="AS480" s="135"/>
      <c r="AT480" s="135"/>
      <c r="AU480" s="135"/>
      <c r="AV480" s="135"/>
      <c r="AW480" s="135"/>
      <c r="AX480" s="135"/>
      <c r="AY480" s="135"/>
    </row>
    <row r="481">
      <c r="H481" s="135"/>
      <c r="I481" s="135"/>
      <c r="J481" s="135"/>
      <c r="K481" s="135"/>
      <c r="L481" s="135"/>
      <c r="M481" s="135"/>
      <c r="N481" s="135"/>
      <c r="O481" s="135"/>
      <c r="P481" s="135"/>
      <c r="Q481" s="135"/>
      <c r="R481" s="135"/>
      <c r="S481" s="135"/>
      <c r="T481" s="135"/>
      <c r="U481" s="135"/>
      <c r="V481" s="135"/>
      <c r="W481" s="135"/>
      <c r="X481" s="135"/>
      <c r="Y481" s="135"/>
      <c r="Z481" s="135"/>
      <c r="AA481" s="135"/>
      <c r="AB481" s="135"/>
      <c r="AC481" s="135"/>
      <c r="AD481" s="135"/>
      <c r="AE481" s="135"/>
      <c r="AF481" s="135"/>
      <c r="AG481" s="135"/>
      <c r="AH481" s="135"/>
      <c r="AI481" s="135"/>
      <c r="AJ481" s="135"/>
      <c r="AK481" s="135"/>
      <c r="AL481" s="135"/>
      <c r="AM481" s="135"/>
      <c r="AN481" s="135"/>
      <c r="AO481" s="135"/>
      <c r="AP481" s="135"/>
      <c r="AQ481" s="135"/>
      <c r="AR481" s="135"/>
      <c r="AS481" s="135"/>
      <c r="AT481" s="135"/>
      <c r="AU481" s="135"/>
      <c r="AV481" s="135"/>
      <c r="AW481" s="135"/>
      <c r="AX481" s="135"/>
      <c r="AY481" s="135"/>
    </row>
    <row r="482">
      <c r="H482" s="135"/>
      <c r="I482" s="135"/>
      <c r="J482" s="135"/>
      <c r="K482" s="135"/>
      <c r="L482" s="135"/>
      <c r="M482" s="135"/>
      <c r="N482" s="135"/>
      <c r="O482" s="135"/>
      <c r="P482" s="135"/>
      <c r="Q482" s="135"/>
      <c r="R482" s="135"/>
      <c r="S482" s="135"/>
      <c r="T482" s="135"/>
      <c r="U482" s="135"/>
      <c r="V482" s="135"/>
      <c r="W482" s="135"/>
      <c r="X482" s="135"/>
      <c r="Y482" s="135"/>
      <c r="Z482" s="135"/>
      <c r="AA482" s="135"/>
      <c r="AB482" s="135"/>
      <c r="AC482" s="135"/>
      <c r="AD482" s="135"/>
      <c r="AE482" s="135"/>
      <c r="AF482" s="135"/>
      <c r="AG482" s="135"/>
      <c r="AH482" s="135"/>
      <c r="AI482" s="135"/>
      <c r="AJ482" s="135"/>
      <c r="AK482" s="135"/>
      <c r="AL482" s="135"/>
      <c r="AM482" s="135"/>
      <c r="AN482" s="135"/>
      <c r="AO482" s="135"/>
      <c r="AP482" s="135"/>
      <c r="AQ482" s="135"/>
      <c r="AR482" s="135"/>
      <c r="AS482" s="135"/>
      <c r="AT482" s="135"/>
      <c r="AU482" s="135"/>
      <c r="AV482" s="135"/>
      <c r="AW482" s="135"/>
      <c r="AX482" s="135"/>
      <c r="AY482" s="135"/>
    </row>
    <row r="483">
      <c r="H483" s="135"/>
      <c r="I483" s="135"/>
      <c r="J483" s="135"/>
      <c r="K483" s="135"/>
      <c r="L483" s="135"/>
      <c r="M483" s="135"/>
      <c r="N483" s="135"/>
      <c r="O483" s="135"/>
      <c r="P483" s="135"/>
      <c r="Q483" s="135"/>
      <c r="R483" s="135"/>
      <c r="S483" s="135"/>
      <c r="T483" s="135"/>
      <c r="U483" s="135"/>
      <c r="V483" s="135"/>
      <c r="W483" s="135"/>
      <c r="X483" s="135"/>
      <c r="Y483" s="135"/>
      <c r="Z483" s="135"/>
      <c r="AA483" s="135"/>
      <c r="AB483" s="135"/>
      <c r="AC483" s="135"/>
      <c r="AD483" s="135"/>
      <c r="AE483" s="135"/>
      <c r="AF483" s="135"/>
      <c r="AG483" s="135"/>
      <c r="AH483" s="135"/>
      <c r="AI483" s="135"/>
      <c r="AJ483" s="135"/>
      <c r="AK483" s="135"/>
      <c r="AL483" s="135"/>
      <c r="AM483" s="135"/>
      <c r="AN483" s="135"/>
      <c r="AO483" s="135"/>
      <c r="AP483" s="135"/>
      <c r="AQ483" s="135"/>
      <c r="AR483" s="135"/>
      <c r="AS483" s="135"/>
      <c r="AT483" s="135"/>
      <c r="AU483" s="135"/>
      <c r="AV483" s="135"/>
      <c r="AW483" s="135"/>
      <c r="AX483" s="135"/>
      <c r="AY483" s="135"/>
    </row>
    <row r="484">
      <c r="H484" s="135"/>
      <c r="I484" s="135"/>
      <c r="J484" s="135"/>
      <c r="K484" s="135"/>
      <c r="L484" s="135"/>
      <c r="M484" s="135"/>
      <c r="N484" s="135"/>
      <c r="O484" s="135"/>
      <c r="P484" s="135"/>
      <c r="Q484" s="135"/>
      <c r="R484" s="135"/>
      <c r="S484" s="135"/>
      <c r="T484" s="135"/>
      <c r="U484" s="135"/>
      <c r="V484" s="135"/>
      <c r="W484" s="135"/>
      <c r="X484" s="135"/>
      <c r="Y484" s="135"/>
      <c r="Z484" s="135"/>
      <c r="AA484" s="135"/>
      <c r="AB484" s="135"/>
      <c r="AC484" s="135"/>
      <c r="AD484" s="135"/>
      <c r="AE484" s="135"/>
      <c r="AF484" s="135"/>
      <c r="AG484" s="135"/>
      <c r="AH484" s="135"/>
      <c r="AI484" s="135"/>
      <c r="AJ484" s="135"/>
      <c r="AK484" s="135"/>
      <c r="AL484" s="135"/>
      <c r="AM484" s="135"/>
      <c r="AN484" s="135"/>
      <c r="AO484" s="135"/>
      <c r="AP484" s="135"/>
      <c r="AQ484" s="135"/>
      <c r="AR484" s="135"/>
      <c r="AS484" s="135"/>
      <c r="AT484" s="135"/>
      <c r="AU484" s="135"/>
      <c r="AV484" s="135"/>
      <c r="AW484" s="135"/>
      <c r="AX484" s="135"/>
      <c r="AY484" s="135"/>
    </row>
    <row r="485">
      <c r="H485" s="135"/>
      <c r="I485" s="135"/>
      <c r="J485" s="135"/>
      <c r="K485" s="135"/>
      <c r="L485" s="135"/>
      <c r="M485" s="135"/>
      <c r="N485" s="135"/>
      <c r="O485" s="135"/>
      <c r="P485" s="135"/>
      <c r="Q485" s="135"/>
      <c r="R485" s="135"/>
      <c r="S485" s="135"/>
      <c r="T485" s="135"/>
      <c r="U485" s="135"/>
      <c r="V485" s="135"/>
      <c r="W485" s="135"/>
      <c r="X485" s="135"/>
      <c r="Y485" s="135"/>
      <c r="Z485" s="135"/>
      <c r="AA485" s="135"/>
      <c r="AB485" s="135"/>
      <c r="AC485" s="135"/>
      <c r="AD485" s="135"/>
      <c r="AE485" s="135"/>
      <c r="AF485" s="135"/>
      <c r="AG485" s="135"/>
      <c r="AH485" s="135"/>
      <c r="AI485" s="135"/>
      <c r="AJ485" s="135"/>
      <c r="AK485" s="135"/>
      <c r="AL485" s="135"/>
      <c r="AM485" s="135"/>
      <c r="AN485" s="135"/>
      <c r="AO485" s="135"/>
      <c r="AP485" s="135"/>
      <c r="AQ485" s="135"/>
      <c r="AR485" s="135"/>
      <c r="AS485" s="135"/>
      <c r="AT485" s="135"/>
      <c r="AU485" s="135"/>
      <c r="AV485" s="135"/>
      <c r="AW485" s="135"/>
      <c r="AX485" s="135"/>
      <c r="AY485" s="135"/>
    </row>
    <row r="486">
      <c r="H486" s="135"/>
      <c r="I486" s="135"/>
      <c r="J486" s="135"/>
      <c r="K486" s="135"/>
      <c r="L486" s="135"/>
      <c r="M486" s="135"/>
      <c r="N486" s="135"/>
      <c r="O486" s="135"/>
      <c r="P486" s="135"/>
      <c r="Q486" s="135"/>
      <c r="R486" s="135"/>
      <c r="S486" s="135"/>
      <c r="T486" s="135"/>
      <c r="U486" s="135"/>
      <c r="V486" s="135"/>
      <c r="W486" s="135"/>
      <c r="X486" s="135"/>
      <c r="Y486" s="135"/>
      <c r="Z486" s="135"/>
      <c r="AA486" s="135"/>
      <c r="AB486" s="135"/>
      <c r="AC486" s="135"/>
      <c r="AD486" s="135"/>
      <c r="AE486" s="135"/>
      <c r="AF486" s="135"/>
      <c r="AG486" s="135"/>
      <c r="AH486" s="135"/>
      <c r="AI486" s="135"/>
      <c r="AJ486" s="135"/>
      <c r="AK486" s="135"/>
      <c r="AL486" s="135"/>
      <c r="AM486" s="135"/>
      <c r="AN486" s="135"/>
      <c r="AO486" s="135"/>
      <c r="AP486" s="135"/>
      <c r="AQ486" s="135"/>
      <c r="AR486" s="135"/>
      <c r="AS486" s="135"/>
      <c r="AT486" s="135"/>
      <c r="AU486" s="135"/>
      <c r="AV486" s="135"/>
      <c r="AW486" s="135"/>
      <c r="AX486" s="135"/>
      <c r="AY486" s="135"/>
    </row>
    <row r="487">
      <c r="H487" s="135"/>
      <c r="I487" s="135"/>
      <c r="J487" s="135"/>
      <c r="K487" s="135"/>
      <c r="L487" s="135"/>
      <c r="M487" s="135"/>
      <c r="N487" s="135"/>
      <c r="O487" s="135"/>
      <c r="P487" s="135"/>
      <c r="Q487" s="135"/>
      <c r="R487" s="135"/>
      <c r="S487" s="135"/>
      <c r="T487" s="135"/>
      <c r="U487" s="135"/>
      <c r="V487" s="135"/>
      <c r="W487" s="135"/>
      <c r="X487" s="135"/>
      <c r="Y487" s="135"/>
      <c r="Z487" s="135"/>
      <c r="AA487" s="135"/>
      <c r="AB487" s="135"/>
      <c r="AC487" s="135"/>
      <c r="AD487" s="135"/>
      <c r="AE487" s="135"/>
      <c r="AF487" s="135"/>
      <c r="AG487" s="135"/>
      <c r="AH487" s="135"/>
      <c r="AI487" s="135"/>
      <c r="AJ487" s="135"/>
      <c r="AK487" s="135"/>
      <c r="AL487" s="135"/>
      <c r="AM487" s="135"/>
      <c r="AN487" s="135"/>
      <c r="AO487" s="135"/>
      <c r="AP487" s="135"/>
      <c r="AQ487" s="135"/>
      <c r="AR487" s="135"/>
      <c r="AS487" s="135"/>
      <c r="AT487" s="135"/>
      <c r="AU487" s="135"/>
      <c r="AV487" s="135"/>
      <c r="AW487" s="135"/>
      <c r="AX487" s="135"/>
      <c r="AY487" s="135"/>
    </row>
    <row r="488">
      <c r="H488" s="135"/>
      <c r="I488" s="135"/>
      <c r="J488" s="135"/>
      <c r="K488" s="135"/>
      <c r="L488" s="135"/>
      <c r="M488" s="135"/>
      <c r="N488" s="135"/>
      <c r="O488" s="135"/>
      <c r="P488" s="135"/>
      <c r="Q488" s="135"/>
      <c r="R488" s="135"/>
      <c r="S488" s="135"/>
      <c r="T488" s="135"/>
      <c r="U488" s="135"/>
      <c r="V488" s="135"/>
      <c r="W488" s="135"/>
      <c r="X488" s="135"/>
      <c r="Y488" s="135"/>
      <c r="Z488" s="135"/>
      <c r="AA488" s="135"/>
      <c r="AB488" s="135"/>
      <c r="AC488" s="135"/>
      <c r="AD488" s="135"/>
      <c r="AE488" s="135"/>
      <c r="AF488" s="135"/>
      <c r="AG488" s="135"/>
      <c r="AH488" s="135"/>
      <c r="AI488" s="135"/>
      <c r="AJ488" s="135"/>
      <c r="AK488" s="135"/>
      <c r="AL488" s="135"/>
      <c r="AM488" s="135"/>
      <c r="AN488" s="135"/>
      <c r="AO488" s="135"/>
      <c r="AP488" s="135"/>
      <c r="AQ488" s="135"/>
      <c r="AR488" s="135"/>
      <c r="AS488" s="135"/>
      <c r="AT488" s="135"/>
      <c r="AU488" s="135"/>
      <c r="AV488" s="135"/>
      <c r="AW488" s="135"/>
      <c r="AX488" s="135"/>
      <c r="AY488" s="135"/>
    </row>
    <row r="489">
      <c r="H489" s="135"/>
      <c r="I489" s="135"/>
      <c r="J489" s="135"/>
      <c r="K489" s="135"/>
      <c r="L489" s="135"/>
      <c r="M489" s="135"/>
      <c r="N489" s="135"/>
      <c r="O489" s="135"/>
      <c r="P489" s="135"/>
      <c r="Q489" s="135"/>
      <c r="R489" s="135"/>
      <c r="S489" s="135"/>
      <c r="T489" s="135"/>
      <c r="U489" s="135"/>
      <c r="V489" s="135"/>
      <c r="W489" s="135"/>
      <c r="X489" s="135"/>
      <c r="Y489" s="135"/>
      <c r="Z489" s="135"/>
      <c r="AA489" s="135"/>
      <c r="AB489" s="135"/>
      <c r="AC489" s="135"/>
      <c r="AD489" s="135"/>
      <c r="AE489" s="135"/>
      <c r="AF489" s="135"/>
      <c r="AG489" s="135"/>
      <c r="AH489" s="135"/>
      <c r="AI489" s="135"/>
      <c r="AJ489" s="135"/>
      <c r="AK489" s="135"/>
      <c r="AL489" s="135"/>
      <c r="AM489" s="135"/>
      <c r="AN489" s="135"/>
      <c r="AO489" s="135"/>
      <c r="AP489" s="135"/>
      <c r="AQ489" s="135"/>
      <c r="AR489" s="135"/>
      <c r="AS489" s="135"/>
      <c r="AT489" s="135"/>
      <c r="AU489" s="135"/>
      <c r="AV489" s="135"/>
      <c r="AW489" s="135"/>
      <c r="AX489" s="135"/>
      <c r="AY489" s="135"/>
    </row>
    <row r="490">
      <c r="H490" s="135"/>
      <c r="I490" s="135"/>
      <c r="J490" s="135"/>
      <c r="K490" s="135"/>
      <c r="L490" s="135"/>
      <c r="M490" s="135"/>
      <c r="N490" s="135"/>
      <c r="O490" s="135"/>
      <c r="P490" s="135"/>
      <c r="Q490" s="135"/>
      <c r="R490" s="135"/>
      <c r="S490" s="135"/>
      <c r="T490" s="135"/>
      <c r="U490" s="135"/>
      <c r="V490" s="135"/>
      <c r="W490" s="135"/>
      <c r="X490" s="135"/>
      <c r="Y490" s="135"/>
      <c r="Z490" s="135"/>
      <c r="AA490" s="135"/>
      <c r="AB490" s="135"/>
      <c r="AC490" s="135"/>
      <c r="AD490" s="135"/>
      <c r="AE490" s="135"/>
      <c r="AF490" s="135"/>
      <c r="AG490" s="135"/>
      <c r="AH490" s="135"/>
      <c r="AI490" s="135"/>
      <c r="AJ490" s="135"/>
      <c r="AK490" s="135"/>
      <c r="AL490" s="135"/>
      <c r="AM490" s="135"/>
      <c r="AN490" s="135"/>
      <c r="AO490" s="135"/>
      <c r="AP490" s="135"/>
      <c r="AQ490" s="135"/>
      <c r="AR490" s="135"/>
      <c r="AS490" s="135"/>
      <c r="AT490" s="135"/>
      <c r="AU490" s="135"/>
      <c r="AV490" s="135"/>
      <c r="AW490" s="135"/>
      <c r="AX490" s="135"/>
      <c r="AY490" s="135"/>
    </row>
    <row r="491">
      <c r="H491" s="135"/>
      <c r="I491" s="135"/>
      <c r="J491" s="135"/>
      <c r="K491" s="135"/>
      <c r="L491" s="135"/>
      <c r="M491" s="135"/>
      <c r="N491" s="135"/>
      <c r="O491" s="135"/>
      <c r="P491" s="135"/>
      <c r="Q491" s="135"/>
      <c r="R491" s="135"/>
      <c r="S491" s="135"/>
      <c r="T491" s="135"/>
      <c r="U491" s="135"/>
      <c r="V491" s="135"/>
      <c r="W491" s="135"/>
      <c r="X491" s="135"/>
      <c r="Y491" s="135"/>
      <c r="Z491" s="135"/>
      <c r="AA491" s="135"/>
      <c r="AB491" s="135"/>
      <c r="AC491" s="135"/>
      <c r="AD491" s="135"/>
      <c r="AE491" s="135"/>
      <c r="AF491" s="135"/>
      <c r="AG491" s="135"/>
      <c r="AH491" s="135"/>
      <c r="AI491" s="135"/>
      <c r="AJ491" s="135"/>
      <c r="AK491" s="135"/>
      <c r="AL491" s="135"/>
      <c r="AM491" s="135"/>
      <c r="AN491" s="135"/>
      <c r="AO491" s="135"/>
      <c r="AP491" s="135"/>
      <c r="AQ491" s="135"/>
      <c r="AR491" s="135"/>
      <c r="AS491" s="135"/>
      <c r="AT491" s="135"/>
      <c r="AU491" s="135"/>
      <c r="AV491" s="135"/>
      <c r="AW491" s="135"/>
      <c r="AX491" s="135"/>
      <c r="AY491" s="135"/>
    </row>
    <row r="492">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135"/>
      <c r="AH492" s="135"/>
      <c r="AI492" s="135"/>
      <c r="AJ492" s="135"/>
      <c r="AK492" s="135"/>
      <c r="AL492" s="135"/>
      <c r="AM492" s="135"/>
      <c r="AN492" s="135"/>
      <c r="AO492" s="135"/>
      <c r="AP492" s="135"/>
      <c r="AQ492" s="135"/>
      <c r="AR492" s="135"/>
      <c r="AS492" s="135"/>
      <c r="AT492" s="135"/>
      <c r="AU492" s="135"/>
      <c r="AV492" s="135"/>
      <c r="AW492" s="135"/>
      <c r="AX492" s="135"/>
      <c r="AY492" s="135"/>
    </row>
    <row r="493">
      <c r="H493" s="135"/>
      <c r="I493" s="135"/>
      <c r="J493" s="135"/>
      <c r="K493" s="135"/>
      <c r="L493" s="135"/>
      <c r="M493" s="135"/>
      <c r="N493" s="135"/>
      <c r="O493" s="135"/>
      <c r="P493" s="135"/>
      <c r="Q493" s="135"/>
      <c r="R493" s="135"/>
      <c r="S493" s="135"/>
      <c r="T493" s="135"/>
      <c r="U493" s="135"/>
      <c r="V493" s="135"/>
      <c r="W493" s="135"/>
      <c r="X493" s="135"/>
      <c r="Y493" s="135"/>
      <c r="Z493" s="135"/>
      <c r="AA493" s="135"/>
      <c r="AB493" s="135"/>
      <c r="AC493" s="135"/>
      <c r="AD493" s="135"/>
      <c r="AE493" s="135"/>
      <c r="AF493" s="135"/>
      <c r="AG493" s="135"/>
      <c r="AH493" s="135"/>
      <c r="AI493" s="135"/>
      <c r="AJ493" s="135"/>
      <c r="AK493" s="135"/>
      <c r="AL493" s="135"/>
      <c r="AM493" s="135"/>
      <c r="AN493" s="135"/>
      <c r="AO493" s="135"/>
      <c r="AP493" s="135"/>
      <c r="AQ493" s="135"/>
      <c r="AR493" s="135"/>
      <c r="AS493" s="135"/>
      <c r="AT493" s="135"/>
      <c r="AU493" s="135"/>
      <c r="AV493" s="135"/>
      <c r="AW493" s="135"/>
      <c r="AX493" s="135"/>
      <c r="AY493" s="135"/>
    </row>
    <row r="494">
      <c r="H494" s="135"/>
      <c r="I494" s="135"/>
      <c r="J494" s="135"/>
      <c r="K494" s="135"/>
      <c r="L494" s="135"/>
      <c r="M494" s="135"/>
      <c r="N494" s="135"/>
      <c r="O494" s="135"/>
      <c r="P494" s="135"/>
      <c r="Q494" s="135"/>
      <c r="R494" s="135"/>
      <c r="S494" s="135"/>
      <c r="T494" s="135"/>
      <c r="U494" s="135"/>
      <c r="V494" s="135"/>
      <c r="W494" s="135"/>
      <c r="X494" s="135"/>
      <c r="Y494" s="135"/>
      <c r="Z494" s="135"/>
      <c r="AA494" s="135"/>
      <c r="AB494" s="135"/>
      <c r="AC494" s="135"/>
      <c r="AD494" s="135"/>
      <c r="AE494" s="135"/>
      <c r="AF494" s="135"/>
      <c r="AG494" s="135"/>
      <c r="AH494" s="135"/>
      <c r="AI494" s="135"/>
      <c r="AJ494" s="135"/>
      <c r="AK494" s="135"/>
      <c r="AL494" s="135"/>
      <c r="AM494" s="135"/>
      <c r="AN494" s="135"/>
      <c r="AO494" s="135"/>
      <c r="AP494" s="135"/>
      <c r="AQ494" s="135"/>
      <c r="AR494" s="135"/>
      <c r="AS494" s="135"/>
      <c r="AT494" s="135"/>
      <c r="AU494" s="135"/>
      <c r="AV494" s="135"/>
      <c r="AW494" s="135"/>
      <c r="AX494" s="135"/>
      <c r="AY494" s="135"/>
    </row>
    <row r="495">
      <c r="H495" s="135"/>
      <c r="I495" s="135"/>
      <c r="J495" s="135"/>
      <c r="K495" s="135"/>
      <c r="L495" s="135"/>
      <c r="M495" s="135"/>
      <c r="N495" s="135"/>
      <c r="O495" s="135"/>
      <c r="P495" s="135"/>
      <c r="Q495" s="135"/>
      <c r="R495" s="135"/>
      <c r="S495" s="135"/>
      <c r="T495" s="135"/>
      <c r="U495" s="135"/>
      <c r="V495" s="135"/>
      <c r="W495" s="135"/>
      <c r="X495" s="135"/>
      <c r="Y495" s="135"/>
      <c r="Z495" s="135"/>
      <c r="AA495" s="135"/>
      <c r="AB495" s="135"/>
      <c r="AC495" s="135"/>
      <c r="AD495" s="135"/>
      <c r="AE495" s="135"/>
      <c r="AF495" s="135"/>
      <c r="AG495" s="135"/>
      <c r="AH495" s="135"/>
      <c r="AI495" s="135"/>
      <c r="AJ495" s="135"/>
      <c r="AK495" s="135"/>
      <c r="AL495" s="135"/>
      <c r="AM495" s="135"/>
      <c r="AN495" s="135"/>
      <c r="AO495" s="135"/>
      <c r="AP495" s="135"/>
      <c r="AQ495" s="135"/>
      <c r="AR495" s="135"/>
      <c r="AS495" s="135"/>
      <c r="AT495" s="135"/>
      <c r="AU495" s="135"/>
      <c r="AV495" s="135"/>
      <c r="AW495" s="135"/>
      <c r="AX495" s="135"/>
      <c r="AY495" s="135"/>
    </row>
    <row r="496">
      <c r="H496" s="135"/>
      <c r="I496" s="135"/>
      <c r="J496" s="135"/>
      <c r="K496" s="135"/>
      <c r="L496" s="135"/>
      <c r="M496" s="135"/>
      <c r="N496" s="135"/>
      <c r="O496" s="135"/>
      <c r="P496" s="135"/>
      <c r="Q496" s="135"/>
      <c r="R496" s="135"/>
      <c r="S496" s="135"/>
      <c r="T496" s="135"/>
      <c r="U496" s="135"/>
      <c r="V496" s="135"/>
      <c r="W496" s="135"/>
      <c r="X496" s="135"/>
      <c r="Y496" s="135"/>
      <c r="Z496" s="135"/>
      <c r="AA496" s="135"/>
      <c r="AB496" s="135"/>
      <c r="AC496" s="135"/>
      <c r="AD496" s="135"/>
      <c r="AE496" s="135"/>
      <c r="AF496" s="135"/>
      <c r="AG496" s="135"/>
      <c r="AH496" s="135"/>
      <c r="AI496" s="135"/>
      <c r="AJ496" s="135"/>
      <c r="AK496" s="135"/>
      <c r="AL496" s="135"/>
      <c r="AM496" s="135"/>
      <c r="AN496" s="135"/>
      <c r="AO496" s="135"/>
      <c r="AP496" s="135"/>
      <c r="AQ496" s="135"/>
      <c r="AR496" s="135"/>
      <c r="AS496" s="135"/>
      <c r="AT496" s="135"/>
      <c r="AU496" s="135"/>
      <c r="AV496" s="135"/>
      <c r="AW496" s="135"/>
      <c r="AX496" s="135"/>
      <c r="AY496" s="135"/>
    </row>
    <row r="497">
      <c r="H497" s="135"/>
      <c r="I497" s="135"/>
      <c r="J497" s="135"/>
      <c r="K497" s="135"/>
      <c r="L497" s="135"/>
      <c r="M497" s="135"/>
      <c r="N497" s="135"/>
      <c r="O497" s="135"/>
      <c r="P497" s="135"/>
      <c r="Q497" s="135"/>
      <c r="R497" s="135"/>
      <c r="S497" s="135"/>
      <c r="T497" s="135"/>
      <c r="U497" s="135"/>
      <c r="V497" s="135"/>
      <c r="W497" s="135"/>
      <c r="X497" s="135"/>
      <c r="Y497" s="135"/>
      <c r="Z497" s="135"/>
      <c r="AA497" s="135"/>
      <c r="AB497" s="135"/>
      <c r="AC497" s="135"/>
      <c r="AD497" s="135"/>
      <c r="AE497" s="135"/>
      <c r="AF497" s="135"/>
      <c r="AG497" s="135"/>
      <c r="AH497" s="135"/>
      <c r="AI497" s="135"/>
      <c r="AJ497" s="135"/>
      <c r="AK497" s="135"/>
      <c r="AL497" s="135"/>
      <c r="AM497" s="135"/>
      <c r="AN497" s="135"/>
      <c r="AO497" s="135"/>
      <c r="AP497" s="135"/>
      <c r="AQ497" s="135"/>
      <c r="AR497" s="135"/>
      <c r="AS497" s="135"/>
      <c r="AT497" s="135"/>
      <c r="AU497" s="135"/>
      <c r="AV497" s="135"/>
      <c r="AW497" s="135"/>
      <c r="AX497" s="135"/>
      <c r="AY497" s="135"/>
    </row>
    <row r="498">
      <c r="H498" s="135"/>
      <c r="I498" s="135"/>
      <c r="J498" s="135"/>
      <c r="K498" s="135"/>
      <c r="L498" s="135"/>
      <c r="M498" s="135"/>
      <c r="N498" s="135"/>
      <c r="O498" s="135"/>
      <c r="P498" s="135"/>
      <c r="Q498" s="135"/>
      <c r="R498" s="135"/>
      <c r="S498" s="135"/>
      <c r="T498" s="135"/>
      <c r="U498" s="135"/>
      <c r="V498" s="135"/>
      <c r="W498" s="135"/>
      <c r="X498" s="135"/>
      <c r="Y498" s="135"/>
      <c r="Z498" s="135"/>
      <c r="AA498" s="135"/>
      <c r="AB498" s="135"/>
      <c r="AC498" s="135"/>
      <c r="AD498" s="135"/>
      <c r="AE498" s="135"/>
      <c r="AF498" s="135"/>
      <c r="AG498" s="135"/>
      <c r="AH498" s="135"/>
      <c r="AI498" s="135"/>
      <c r="AJ498" s="135"/>
      <c r="AK498" s="135"/>
      <c r="AL498" s="135"/>
      <c r="AM498" s="135"/>
      <c r="AN498" s="135"/>
      <c r="AO498" s="135"/>
      <c r="AP498" s="135"/>
      <c r="AQ498" s="135"/>
      <c r="AR498" s="135"/>
      <c r="AS498" s="135"/>
      <c r="AT498" s="135"/>
      <c r="AU498" s="135"/>
      <c r="AV498" s="135"/>
      <c r="AW498" s="135"/>
      <c r="AX498" s="135"/>
      <c r="AY498" s="135"/>
    </row>
    <row r="499">
      <c r="H499" s="135"/>
      <c r="I499" s="135"/>
      <c r="J499" s="135"/>
      <c r="K499" s="135"/>
      <c r="L499" s="135"/>
      <c r="M499" s="135"/>
      <c r="N499" s="135"/>
      <c r="O499" s="135"/>
      <c r="P499" s="135"/>
      <c r="Q499" s="135"/>
      <c r="R499" s="135"/>
      <c r="S499" s="135"/>
      <c r="T499" s="135"/>
      <c r="U499" s="135"/>
      <c r="V499" s="135"/>
      <c r="W499" s="135"/>
      <c r="X499" s="135"/>
      <c r="Y499" s="135"/>
      <c r="Z499" s="135"/>
      <c r="AA499" s="135"/>
      <c r="AB499" s="135"/>
      <c r="AC499" s="135"/>
      <c r="AD499" s="135"/>
      <c r="AE499" s="135"/>
      <c r="AF499" s="135"/>
      <c r="AG499" s="135"/>
      <c r="AH499" s="135"/>
      <c r="AI499" s="135"/>
      <c r="AJ499" s="135"/>
      <c r="AK499" s="135"/>
      <c r="AL499" s="135"/>
      <c r="AM499" s="135"/>
      <c r="AN499" s="135"/>
      <c r="AO499" s="135"/>
      <c r="AP499" s="135"/>
      <c r="AQ499" s="135"/>
      <c r="AR499" s="135"/>
      <c r="AS499" s="135"/>
      <c r="AT499" s="135"/>
      <c r="AU499" s="135"/>
      <c r="AV499" s="135"/>
      <c r="AW499" s="135"/>
      <c r="AX499" s="135"/>
      <c r="AY499" s="135"/>
    </row>
    <row r="500">
      <c r="H500" s="135"/>
      <c r="I500" s="135"/>
      <c r="J500" s="135"/>
      <c r="K500" s="135"/>
      <c r="L500" s="135"/>
      <c r="M500" s="135"/>
      <c r="N500" s="135"/>
      <c r="O500" s="135"/>
      <c r="P500" s="135"/>
      <c r="Q500" s="135"/>
      <c r="R500" s="135"/>
      <c r="S500" s="135"/>
      <c r="T500" s="135"/>
      <c r="U500" s="135"/>
      <c r="V500" s="135"/>
      <c r="W500" s="135"/>
      <c r="X500" s="135"/>
      <c r="Y500" s="135"/>
      <c r="Z500" s="135"/>
      <c r="AA500" s="135"/>
      <c r="AB500" s="135"/>
      <c r="AC500" s="135"/>
      <c r="AD500" s="135"/>
      <c r="AE500" s="135"/>
      <c r="AF500" s="135"/>
      <c r="AG500" s="135"/>
      <c r="AH500" s="135"/>
      <c r="AI500" s="135"/>
      <c r="AJ500" s="135"/>
      <c r="AK500" s="135"/>
      <c r="AL500" s="135"/>
      <c r="AM500" s="135"/>
      <c r="AN500" s="135"/>
      <c r="AO500" s="135"/>
      <c r="AP500" s="135"/>
      <c r="AQ500" s="135"/>
      <c r="AR500" s="135"/>
      <c r="AS500" s="135"/>
      <c r="AT500" s="135"/>
      <c r="AU500" s="135"/>
      <c r="AV500" s="135"/>
      <c r="AW500" s="135"/>
      <c r="AX500" s="135"/>
      <c r="AY500" s="135"/>
    </row>
    <row r="501">
      <c r="H501" s="135"/>
      <c r="I501" s="135"/>
      <c r="J501" s="135"/>
      <c r="K501" s="135"/>
      <c r="L501" s="135"/>
      <c r="M501" s="135"/>
      <c r="N501" s="135"/>
      <c r="O501" s="135"/>
      <c r="P501" s="135"/>
      <c r="Q501" s="135"/>
      <c r="R501" s="135"/>
      <c r="S501" s="135"/>
      <c r="T501" s="135"/>
      <c r="U501" s="135"/>
      <c r="V501" s="135"/>
      <c r="W501" s="135"/>
      <c r="X501" s="135"/>
      <c r="Y501" s="135"/>
      <c r="Z501" s="135"/>
      <c r="AA501" s="135"/>
      <c r="AB501" s="135"/>
      <c r="AC501" s="135"/>
      <c r="AD501" s="135"/>
      <c r="AE501" s="135"/>
      <c r="AF501" s="135"/>
      <c r="AG501" s="135"/>
      <c r="AH501" s="135"/>
      <c r="AI501" s="135"/>
      <c r="AJ501" s="135"/>
      <c r="AK501" s="135"/>
      <c r="AL501" s="135"/>
      <c r="AM501" s="135"/>
      <c r="AN501" s="135"/>
      <c r="AO501" s="135"/>
      <c r="AP501" s="135"/>
      <c r="AQ501" s="135"/>
      <c r="AR501" s="135"/>
      <c r="AS501" s="135"/>
      <c r="AT501" s="135"/>
      <c r="AU501" s="135"/>
      <c r="AV501" s="135"/>
      <c r="AW501" s="135"/>
      <c r="AX501" s="135"/>
      <c r="AY501" s="135"/>
    </row>
    <row r="502">
      <c r="H502" s="135"/>
      <c r="I502" s="135"/>
      <c r="J502" s="135"/>
      <c r="K502" s="135"/>
      <c r="L502" s="135"/>
      <c r="M502" s="135"/>
      <c r="N502" s="135"/>
      <c r="O502" s="135"/>
      <c r="P502" s="135"/>
      <c r="Q502" s="135"/>
      <c r="R502" s="135"/>
      <c r="S502" s="135"/>
      <c r="T502" s="135"/>
      <c r="U502" s="135"/>
      <c r="V502" s="135"/>
      <c r="W502" s="135"/>
      <c r="X502" s="135"/>
      <c r="Y502" s="135"/>
      <c r="Z502" s="135"/>
      <c r="AA502" s="135"/>
      <c r="AB502" s="135"/>
      <c r="AC502" s="135"/>
      <c r="AD502" s="135"/>
      <c r="AE502" s="135"/>
      <c r="AF502" s="135"/>
      <c r="AG502" s="135"/>
      <c r="AH502" s="135"/>
      <c r="AI502" s="135"/>
      <c r="AJ502" s="135"/>
      <c r="AK502" s="135"/>
      <c r="AL502" s="135"/>
      <c r="AM502" s="135"/>
      <c r="AN502" s="135"/>
      <c r="AO502" s="135"/>
      <c r="AP502" s="135"/>
      <c r="AQ502" s="135"/>
      <c r="AR502" s="135"/>
      <c r="AS502" s="135"/>
      <c r="AT502" s="135"/>
      <c r="AU502" s="135"/>
      <c r="AV502" s="135"/>
      <c r="AW502" s="135"/>
      <c r="AX502" s="135"/>
      <c r="AY502" s="135"/>
    </row>
    <row r="503">
      <c r="H503" s="135"/>
      <c r="I503" s="135"/>
      <c r="J503" s="135"/>
      <c r="K503" s="135"/>
      <c r="L503" s="135"/>
      <c r="M503" s="135"/>
      <c r="N503" s="135"/>
      <c r="O503" s="135"/>
      <c r="P503" s="135"/>
      <c r="Q503" s="135"/>
      <c r="R503" s="135"/>
      <c r="S503" s="135"/>
      <c r="T503" s="135"/>
      <c r="U503" s="135"/>
      <c r="V503" s="135"/>
      <c r="W503" s="135"/>
      <c r="X503" s="135"/>
      <c r="Y503" s="135"/>
      <c r="Z503" s="135"/>
      <c r="AA503" s="135"/>
      <c r="AB503" s="135"/>
      <c r="AC503" s="135"/>
      <c r="AD503" s="135"/>
      <c r="AE503" s="135"/>
      <c r="AF503" s="135"/>
      <c r="AG503" s="135"/>
      <c r="AH503" s="135"/>
      <c r="AI503" s="135"/>
      <c r="AJ503" s="135"/>
      <c r="AK503" s="135"/>
      <c r="AL503" s="135"/>
      <c r="AM503" s="135"/>
      <c r="AN503" s="135"/>
      <c r="AO503" s="135"/>
      <c r="AP503" s="135"/>
      <c r="AQ503" s="135"/>
      <c r="AR503" s="135"/>
      <c r="AS503" s="135"/>
      <c r="AT503" s="135"/>
      <c r="AU503" s="135"/>
      <c r="AV503" s="135"/>
      <c r="AW503" s="135"/>
      <c r="AX503" s="135"/>
      <c r="AY503" s="135"/>
    </row>
    <row r="504">
      <c r="H504" s="135"/>
      <c r="I504" s="135"/>
      <c r="J504" s="135"/>
      <c r="K504" s="135"/>
      <c r="L504" s="135"/>
      <c r="M504" s="135"/>
      <c r="N504" s="135"/>
      <c r="O504" s="135"/>
      <c r="P504" s="135"/>
      <c r="Q504" s="135"/>
      <c r="R504" s="135"/>
      <c r="S504" s="135"/>
      <c r="T504" s="135"/>
      <c r="U504" s="135"/>
      <c r="V504" s="135"/>
      <c r="W504" s="135"/>
      <c r="X504" s="135"/>
      <c r="Y504" s="135"/>
      <c r="Z504" s="135"/>
      <c r="AA504" s="135"/>
      <c r="AB504" s="135"/>
      <c r="AC504" s="135"/>
      <c r="AD504" s="135"/>
      <c r="AE504" s="135"/>
      <c r="AF504" s="135"/>
      <c r="AG504" s="135"/>
      <c r="AH504" s="135"/>
      <c r="AI504" s="135"/>
      <c r="AJ504" s="135"/>
      <c r="AK504" s="135"/>
      <c r="AL504" s="135"/>
      <c r="AM504" s="135"/>
      <c r="AN504" s="135"/>
      <c r="AO504" s="135"/>
      <c r="AP504" s="135"/>
      <c r="AQ504" s="135"/>
      <c r="AR504" s="135"/>
      <c r="AS504" s="135"/>
      <c r="AT504" s="135"/>
      <c r="AU504" s="135"/>
      <c r="AV504" s="135"/>
      <c r="AW504" s="135"/>
      <c r="AX504" s="135"/>
      <c r="AY504" s="135"/>
    </row>
    <row r="505">
      <c r="H505" s="135"/>
      <c r="I505" s="135"/>
      <c r="J505" s="135"/>
      <c r="K505" s="135"/>
      <c r="L505" s="135"/>
      <c r="M505" s="135"/>
      <c r="N505" s="135"/>
      <c r="O505" s="135"/>
      <c r="P505" s="135"/>
      <c r="Q505" s="135"/>
      <c r="R505" s="135"/>
      <c r="S505" s="135"/>
      <c r="T505" s="135"/>
      <c r="U505" s="135"/>
      <c r="V505" s="135"/>
      <c r="W505" s="135"/>
      <c r="X505" s="135"/>
      <c r="Y505" s="135"/>
      <c r="Z505" s="135"/>
      <c r="AA505" s="135"/>
      <c r="AB505" s="135"/>
      <c r="AC505" s="135"/>
      <c r="AD505" s="135"/>
      <c r="AE505" s="135"/>
      <c r="AF505" s="135"/>
      <c r="AG505" s="135"/>
      <c r="AH505" s="135"/>
      <c r="AI505" s="135"/>
      <c r="AJ505" s="135"/>
      <c r="AK505" s="135"/>
      <c r="AL505" s="135"/>
      <c r="AM505" s="135"/>
      <c r="AN505" s="135"/>
      <c r="AO505" s="135"/>
      <c r="AP505" s="135"/>
      <c r="AQ505" s="135"/>
      <c r="AR505" s="135"/>
      <c r="AS505" s="135"/>
      <c r="AT505" s="135"/>
      <c r="AU505" s="135"/>
      <c r="AV505" s="135"/>
      <c r="AW505" s="135"/>
      <c r="AX505" s="135"/>
      <c r="AY505" s="135"/>
    </row>
    <row r="506">
      <c r="H506" s="135"/>
      <c r="I506" s="135"/>
      <c r="J506" s="135"/>
      <c r="K506" s="135"/>
      <c r="L506" s="135"/>
      <c r="M506" s="135"/>
      <c r="N506" s="135"/>
      <c r="O506" s="135"/>
      <c r="P506" s="135"/>
      <c r="Q506" s="135"/>
      <c r="R506" s="135"/>
      <c r="S506" s="135"/>
      <c r="T506" s="135"/>
      <c r="U506" s="135"/>
      <c r="V506" s="135"/>
      <c r="W506" s="135"/>
      <c r="X506" s="135"/>
      <c r="Y506" s="135"/>
      <c r="Z506" s="135"/>
      <c r="AA506" s="135"/>
      <c r="AB506" s="135"/>
      <c r="AC506" s="135"/>
      <c r="AD506" s="135"/>
      <c r="AE506" s="135"/>
      <c r="AF506" s="135"/>
      <c r="AG506" s="135"/>
      <c r="AH506" s="135"/>
      <c r="AI506" s="135"/>
      <c r="AJ506" s="135"/>
      <c r="AK506" s="135"/>
      <c r="AL506" s="135"/>
      <c r="AM506" s="135"/>
      <c r="AN506" s="135"/>
      <c r="AO506" s="135"/>
      <c r="AP506" s="135"/>
      <c r="AQ506" s="135"/>
      <c r="AR506" s="135"/>
      <c r="AS506" s="135"/>
      <c r="AT506" s="135"/>
      <c r="AU506" s="135"/>
      <c r="AV506" s="135"/>
      <c r="AW506" s="135"/>
      <c r="AX506" s="135"/>
      <c r="AY506" s="135"/>
    </row>
    <row r="507">
      <c r="H507" s="135"/>
      <c r="I507" s="135"/>
      <c r="J507" s="135"/>
      <c r="K507" s="135"/>
      <c r="L507" s="135"/>
      <c r="M507" s="135"/>
      <c r="N507" s="135"/>
      <c r="O507" s="135"/>
      <c r="P507" s="135"/>
      <c r="Q507" s="135"/>
      <c r="R507" s="135"/>
      <c r="S507" s="135"/>
      <c r="T507" s="135"/>
      <c r="U507" s="135"/>
      <c r="V507" s="135"/>
      <c r="W507" s="135"/>
      <c r="X507" s="135"/>
      <c r="Y507" s="135"/>
      <c r="Z507" s="135"/>
      <c r="AA507" s="135"/>
      <c r="AB507" s="135"/>
      <c r="AC507" s="135"/>
      <c r="AD507" s="135"/>
      <c r="AE507" s="135"/>
      <c r="AF507" s="135"/>
      <c r="AG507" s="135"/>
      <c r="AH507" s="135"/>
      <c r="AI507" s="135"/>
      <c r="AJ507" s="135"/>
      <c r="AK507" s="135"/>
      <c r="AL507" s="135"/>
      <c r="AM507" s="135"/>
      <c r="AN507" s="135"/>
      <c r="AO507" s="135"/>
      <c r="AP507" s="135"/>
      <c r="AQ507" s="135"/>
      <c r="AR507" s="135"/>
      <c r="AS507" s="135"/>
      <c r="AT507" s="135"/>
      <c r="AU507" s="135"/>
      <c r="AV507" s="135"/>
      <c r="AW507" s="135"/>
      <c r="AX507" s="135"/>
      <c r="AY507" s="135"/>
    </row>
    <row r="508">
      <c r="H508" s="135"/>
      <c r="I508" s="135"/>
      <c r="J508" s="135"/>
      <c r="K508" s="135"/>
      <c r="L508" s="135"/>
      <c r="M508" s="135"/>
      <c r="N508" s="135"/>
      <c r="O508" s="135"/>
      <c r="P508" s="135"/>
      <c r="Q508" s="135"/>
      <c r="R508" s="135"/>
      <c r="S508" s="135"/>
      <c r="T508" s="135"/>
      <c r="U508" s="135"/>
      <c r="V508" s="135"/>
      <c r="W508" s="135"/>
      <c r="X508" s="135"/>
      <c r="Y508" s="135"/>
      <c r="Z508" s="135"/>
      <c r="AA508" s="135"/>
      <c r="AB508" s="135"/>
      <c r="AC508" s="135"/>
      <c r="AD508" s="135"/>
      <c r="AE508" s="135"/>
      <c r="AF508" s="135"/>
      <c r="AG508" s="135"/>
      <c r="AH508" s="135"/>
      <c r="AI508" s="135"/>
      <c r="AJ508" s="135"/>
      <c r="AK508" s="135"/>
      <c r="AL508" s="135"/>
      <c r="AM508" s="135"/>
      <c r="AN508" s="135"/>
      <c r="AO508" s="135"/>
      <c r="AP508" s="135"/>
      <c r="AQ508" s="135"/>
      <c r="AR508" s="135"/>
      <c r="AS508" s="135"/>
      <c r="AT508" s="135"/>
      <c r="AU508" s="135"/>
      <c r="AV508" s="135"/>
      <c r="AW508" s="135"/>
      <c r="AX508" s="135"/>
      <c r="AY508" s="135"/>
    </row>
    <row r="509">
      <c r="H509" s="135"/>
      <c r="I509" s="135"/>
      <c r="J509" s="135"/>
      <c r="K509" s="135"/>
      <c r="L509" s="135"/>
      <c r="M509" s="135"/>
      <c r="N509" s="135"/>
      <c r="O509" s="135"/>
      <c r="P509" s="135"/>
      <c r="Q509" s="135"/>
      <c r="R509" s="135"/>
      <c r="S509" s="135"/>
      <c r="T509" s="135"/>
      <c r="U509" s="135"/>
      <c r="V509" s="135"/>
      <c r="W509" s="135"/>
      <c r="X509" s="135"/>
      <c r="Y509" s="135"/>
      <c r="Z509" s="135"/>
      <c r="AA509" s="135"/>
      <c r="AB509" s="135"/>
      <c r="AC509" s="135"/>
      <c r="AD509" s="135"/>
      <c r="AE509" s="135"/>
      <c r="AF509" s="135"/>
      <c r="AG509" s="135"/>
      <c r="AH509" s="135"/>
      <c r="AI509" s="135"/>
      <c r="AJ509" s="135"/>
      <c r="AK509" s="135"/>
      <c r="AL509" s="135"/>
      <c r="AM509" s="135"/>
      <c r="AN509" s="135"/>
      <c r="AO509" s="135"/>
      <c r="AP509" s="135"/>
      <c r="AQ509" s="135"/>
      <c r="AR509" s="135"/>
      <c r="AS509" s="135"/>
      <c r="AT509" s="135"/>
      <c r="AU509" s="135"/>
      <c r="AV509" s="135"/>
      <c r="AW509" s="135"/>
      <c r="AX509" s="135"/>
      <c r="AY509" s="135"/>
    </row>
    <row r="510">
      <c r="H510" s="135"/>
      <c r="I510" s="135"/>
      <c r="J510" s="135"/>
      <c r="K510" s="135"/>
      <c r="L510" s="135"/>
      <c r="M510" s="135"/>
      <c r="N510" s="135"/>
      <c r="O510" s="135"/>
      <c r="P510" s="135"/>
      <c r="Q510" s="135"/>
      <c r="R510" s="135"/>
      <c r="S510" s="135"/>
      <c r="T510" s="135"/>
      <c r="U510" s="135"/>
      <c r="V510" s="135"/>
      <c r="W510" s="135"/>
      <c r="X510" s="135"/>
      <c r="Y510" s="135"/>
      <c r="Z510" s="135"/>
      <c r="AA510" s="135"/>
      <c r="AB510" s="135"/>
      <c r="AC510" s="135"/>
      <c r="AD510" s="135"/>
      <c r="AE510" s="135"/>
      <c r="AF510" s="135"/>
      <c r="AG510" s="135"/>
      <c r="AH510" s="135"/>
      <c r="AI510" s="135"/>
      <c r="AJ510" s="135"/>
      <c r="AK510" s="135"/>
      <c r="AL510" s="135"/>
      <c r="AM510" s="135"/>
      <c r="AN510" s="135"/>
      <c r="AO510" s="135"/>
      <c r="AP510" s="135"/>
      <c r="AQ510" s="135"/>
      <c r="AR510" s="135"/>
      <c r="AS510" s="135"/>
      <c r="AT510" s="135"/>
      <c r="AU510" s="135"/>
      <c r="AV510" s="135"/>
      <c r="AW510" s="135"/>
      <c r="AX510" s="135"/>
      <c r="AY510" s="135"/>
    </row>
    <row r="511">
      <c r="H511" s="135"/>
      <c r="I511" s="135"/>
      <c r="J511" s="135"/>
      <c r="K511" s="135"/>
      <c r="L511" s="135"/>
      <c r="M511" s="135"/>
      <c r="N511" s="135"/>
      <c r="O511" s="135"/>
      <c r="P511" s="135"/>
      <c r="Q511" s="135"/>
      <c r="R511" s="135"/>
      <c r="S511" s="135"/>
      <c r="T511" s="135"/>
      <c r="U511" s="135"/>
      <c r="V511" s="135"/>
      <c r="W511" s="135"/>
      <c r="X511" s="135"/>
      <c r="Y511" s="135"/>
      <c r="Z511" s="135"/>
      <c r="AA511" s="135"/>
      <c r="AB511" s="135"/>
      <c r="AC511" s="135"/>
      <c r="AD511" s="135"/>
      <c r="AE511" s="135"/>
      <c r="AF511" s="135"/>
      <c r="AG511" s="135"/>
      <c r="AH511" s="135"/>
      <c r="AI511" s="135"/>
      <c r="AJ511" s="135"/>
      <c r="AK511" s="135"/>
      <c r="AL511" s="135"/>
      <c r="AM511" s="135"/>
      <c r="AN511" s="135"/>
      <c r="AO511" s="135"/>
      <c r="AP511" s="135"/>
      <c r="AQ511" s="135"/>
      <c r="AR511" s="135"/>
      <c r="AS511" s="135"/>
      <c r="AT511" s="135"/>
      <c r="AU511" s="135"/>
      <c r="AV511" s="135"/>
      <c r="AW511" s="135"/>
      <c r="AX511" s="135"/>
      <c r="AY511" s="135"/>
    </row>
    <row r="512">
      <c r="H512" s="135"/>
      <c r="I512" s="135"/>
      <c r="J512" s="135"/>
      <c r="K512" s="135"/>
      <c r="L512" s="135"/>
      <c r="M512" s="135"/>
      <c r="N512" s="135"/>
      <c r="O512" s="135"/>
      <c r="P512" s="135"/>
      <c r="Q512" s="135"/>
      <c r="R512" s="135"/>
      <c r="S512" s="135"/>
      <c r="T512" s="135"/>
      <c r="U512" s="135"/>
      <c r="V512" s="135"/>
      <c r="W512" s="135"/>
      <c r="X512" s="135"/>
      <c r="Y512" s="135"/>
      <c r="Z512" s="135"/>
      <c r="AA512" s="135"/>
      <c r="AB512" s="135"/>
      <c r="AC512" s="135"/>
      <c r="AD512" s="135"/>
      <c r="AE512" s="135"/>
      <c r="AF512" s="135"/>
      <c r="AG512" s="135"/>
      <c r="AH512" s="135"/>
      <c r="AI512" s="135"/>
      <c r="AJ512" s="135"/>
      <c r="AK512" s="135"/>
      <c r="AL512" s="135"/>
      <c r="AM512" s="135"/>
      <c r="AN512" s="135"/>
      <c r="AO512" s="135"/>
      <c r="AP512" s="135"/>
      <c r="AQ512" s="135"/>
      <c r="AR512" s="135"/>
      <c r="AS512" s="135"/>
      <c r="AT512" s="135"/>
      <c r="AU512" s="135"/>
      <c r="AV512" s="135"/>
      <c r="AW512" s="135"/>
      <c r="AX512" s="135"/>
      <c r="AY512" s="135"/>
    </row>
    <row r="513">
      <c r="H513" s="135"/>
      <c r="I513" s="135"/>
      <c r="J513" s="135"/>
      <c r="K513" s="135"/>
      <c r="L513" s="135"/>
      <c r="M513" s="135"/>
      <c r="N513" s="135"/>
      <c r="O513" s="135"/>
      <c r="P513" s="135"/>
      <c r="Q513" s="135"/>
      <c r="R513" s="135"/>
      <c r="S513" s="135"/>
      <c r="T513" s="135"/>
      <c r="U513" s="135"/>
      <c r="V513" s="135"/>
      <c r="W513" s="135"/>
      <c r="X513" s="135"/>
      <c r="Y513" s="135"/>
      <c r="Z513" s="135"/>
      <c r="AA513" s="135"/>
      <c r="AB513" s="135"/>
      <c r="AC513" s="135"/>
      <c r="AD513" s="135"/>
      <c r="AE513" s="135"/>
      <c r="AF513" s="135"/>
      <c r="AG513" s="135"/>
      <c r="AH513" s="135"/>
      <c r="AI513" s="135"/>
      <c r="AJ513" s="135"/>
      <c r="AK513" s="135"/>
      <c r="AL513" s="135"/>
      <c r="AM513" s="135"/>
      <c r="AN513" s="135"/>
      <c r="AO513" s="135"/>
      <c r="AP513" s="135"/>
      <c r="AQ513" s="135"/>
      <c r="AR513" s="135"/>
      <c r="AS513" s="135"/>
      <c r="AT513" s="135"/>
      <c r="AU513" s="135"/>
      <c r="AV513" s="135"/>
      <c r="AW513" s="135"/>
      <c r="AX513" s="135"/>
      <c r="AY513" s="135"/>
    </row>
    <row r="514">
      <c r="H514" s="135"/>
      <c r="I514" s="135"/>
      <c r="J514" s="135"/>
      <c r="K514" s="135"/>
      <c r="L514" s="135"/>
      <c r="M514" s="135"/>
      <c r="N514" s="135"/>
      <c r="O514" s="135"/>
      <c r="P514" s="135"/>
      <c r="Q514" s="135"/>
      <c r="R514" s="135"/>
      <c r="S514" s="135"/>
      <c r="T514" s="135"/>
      <c r="U514" s="135"/>
      <c r="V514" s="135"/>
      <c r="W514" s="135"/>
      <c r="X514" s="135"/>
      <c r="Y514" s="135"/>
      <c r="Z514" s="135"/>
      <c r="AA514" s="135"/>
      <c r="AB514" s="135"/>
      <c r="AC514" s="135"/>
      <c r="AD514" s="135"/>
      <c r="AE514" s="135"/>
      <c r="AF514" s="135"/>
      <c r="AG514" s="135"/>
      <c r="AH514" s="135"/>
      <c r="AI514" s="135"/>
      <c r="AJ514" s="135"/>
      <c r="AK514" s="135"/>
      <c r="AL514" s="135"/>
      <c r="AM514" s="135"/>
      <c r="AN514" s="135"/>
      <c r="AO514" s="135"/>
      <c r="AP514" s="135"/>
      <c r="AQ514" s="135"/>
      <c r="AR514" s="135"/>
      <c r="AS514" s="135"/>
      <c r="AT514" s="135"/>
      <c r="AU514" s="135"/>
      <c r="AV514" s="135"/>
      <c r="AW514" s="135"/>
      <c r="AX514" s="135"/>
      <c r="AY514" s="135"/>
    </row>
    <row r="515">
      <c r="H515" s="135"/>
      <c r="I515" s="135"/>
      <c r="J515" s="135"/>
      <c r="K515" s="135"/>
      <c r="L515" s="135"/>
      <c r="M515" s="135"/>
      <c r="N515" s="135"/>
      <c r="O515" s="135"/>
      <c r="P515" s="135"/>
      <c r="Q515" s="135"/>
      <c r="R515" s="135"/>
      <c r="S515" s="135"/>
      <c r="T515" s="135"/>
      <c r="U515" s="135"/>
      <c r="V515" s="135"/>
      <c r="W515" s="135"/>
      <c r="X515" s="135"/>
      <c r="Y515" s="135"/>
      <c r="Z515" s="135"/>
      <c r="AA515" s="135"/>
      <c r="AB515" s="135"/>
      <c r="AC515" s="135"/>
      <c r="AD515" s="135"/>
      <c r="AE515" s="135"/>
      <c r="AF515" s="135"/>
      <c r="AG515" s="135"/>
      <c r="AH515" s="135"/>
      <c r="AI515" s="135"/>
      <c r="AJ515" s="135"/>
      <c r="AK515" s="135"/>
      <c r="AL515" s="135"/>
      <c r="AM515" s="135"/>
      <c r="AN515" s="135"/>
      <c r="AO515" s="135"/>
      <c r="AP515" s="135"/>
      <c r="AQ515" s="135"/>
      <c r="AR515" s="135"/>
      <c r="AS515" s="135"/>
      <c r="AT515" s="135"/>
      <c r="AU515" s="135"/>
      <c r="AV515" s="135"/>
      <c r="AW515" s="135"/>
      <c r="AX515" s="135"/>
      <c r="AY515" s="135"/>
    </row>
    <row r="516">
      <c r="H516" s="135"/>
      <c r="I516" s="135"/>
      <c r="J516" s="135"/>
      <c r="K516" s="135"/>
      <c r="L516" s="135"/>
      <c r="M516" s="135"/>
      <c r="N516" s="135"/>
      <c r="O516" s="135"/>
      <c r="P516" s="135"/>
      <c r="Q516" s="135"/>
      <c r="R516" s="135"/>
      <c r="S516" s="135"/>
      <c r="T516" s="135"/>
      <c r="U516" s="135"/>
      <c r="V516" s="135"/>
      <c r="W516" s="135"/>
      <c r="X516" s="135"/>
      <c r="Y516" s="135"/>
      <c r="Z516" s="135"/>
      <c r="AA516" s="135"/>
      <c r="AB516" s="135"/>
      <c r="AC516" s="135"/>
      <c r="AD516" s="135"/>
      <c r="AE516" s="135"/>
      <c r="AF516" s="135"/>
      <c r="AG516" s="135"/>
      <c r="AH516" s="135"/>
      <c r="AI516" s="135"/>
      <c r="AJ516" s="135"/>
      <c r="AK516" s="135"/>
      <c r="AL516" s="135"/>
      <c r="AM516" s="135"/>
      <c r="AN516" s="135"/>
      <c r="AO516" s="135"/>
      <c r="AP516" s="135"/>
      <c r="AQ516" s="135"/>
      <c r="AR516" s="135"/>
      <c r="AS516" s="135"/>
      <c r="AT516" s="135"/>
      <c r="AU516" s="135"/>
      <c r="AV516" s="135"/>
      <c r="AW516" s="135"/>
      <c r="AX516" s="135"/>
      <c r="AY516" s="135"/>
    </row>
    <row r="517">
      <c r="H517" s="135"/>
      <c r="I517" s="135"/>
      <c r="J517" s="135"/>
      <c r="K517" s="135"/>
      <c r="L517" s="135"/>
      <c r="M517" s="135"/>
      <c r="N517" s="135"/>
      <c r="O517" s="135"/>
      <c r="P517" s="135"/>
      <c r="Q517" s="135"/>
      <c r="R517" s="135"/>
      <c r="S517" s="135"/>
      <c r="T517" s="135"/>
      <c r="U517" s="135"/>
      <c r="V517" s="135"/>
      <c r="W517" s="135"/>
      <c r="X517" s="135"/>
      <c r="Y517" s="135"/>
      <c r="Z517" s="135"/>
      <c r="AA517" s="135"/>
      <c r="AB517" s="135"/>
      <c r="AC517" s="135"/>
      <c r="AD517" s="135"/>
      <c r="AE517" s="135"/>
      <c r="AF517" s="135"/>
      <c r="AG517" s="135"/>
      <c r="AH517" s="135"/>
      <c r="AI517" s="135"/>
      <c r="AJ517" s="135"/>
      <c r="AK517" s="135"/>
      <c r="AL517" s="135"/>
      <c r="AM517" s="135"/>
      <c r="AN517" s="135"/>
      <c r="AO517" s="135"/>
      <c r="AP517" s="135"/>
      <c r="AQ517" s="135"/>
      <c r="AR517" s="135"/>
      <c r="AS517" s="135"/>
      <c r="AT517" s="135"/>
      <c r="AU517" s="135"/>
      <c r="AV517" s="135"/>
      <c r="AW517" s="135"/>
      <c r="AX517" s="135"/>
      <c r="AY517" s="135"/>
    </row>
    <row r="518">
      <c r="H518" s="135"/>
      <c r="I518" s="135"/>
      <c r="J518" s="135"/>
      <c r="K518" s="135"/>
      <c r="L518" s="135"/>
      <c r="M518" s="135"/>
      <c r="N518" s="135"/>
      <c r="O518" s="135"/>
      <c r="P518" s="135"/>
      <c r="Q518" s="135"/>
      <c r="R518" s="135"/>
      <c r="S518" s="135"/>
      <c r="T518" s="135"/>
      <c r="U518" s="135"/>
      <c r="V518" s="135"/>
      <c r="W518" s="135"/>
      <c r="X518" s="135"/>
      <c r="Y518" s="135"/>
      <c r="Z518" s="135"/>
      <c r="AA518" s="135"/>
      <c r="AB518" s="135"/>
      <c r="AC518" s="135"/>
      <c r="AD518" s="135"/>
      <c r="AE518" s="135"/>
      <c r="AF518" s="135"/>
      <c r="AG518" s="135"/>
      <c r="AH518" s="135"/>
      <c r="AI518" s="135"/>
      <c r="AJ518" s="135"/>
      <c r="AK518" s="135"/>
      <c r="AL518" s="135"/>
      <c r="AM518" s="135"/>
      <c r="AN518" s="135"/>
      <c r="AO518" s="135"/>
      <c r="AP518" s="135"/>
      <c r="AQ518" s="135"/>
      <c r="AR518" s="135"/>
      <c r="AS518" s="135"/>
      <c r="AT518" s="135"/>
      <c r="AU518" s="135"/>
      <c r="AV518" s="135"/>
      <c r="AW518" s="135"/>
      <c r="AX518" s="135"/>
      <c r="AY518" s="135"/>
    </row>
    <row r="519">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135"/>
      <c r="AH519" s="135"/>
      <c r="AI519" s="135"/>
      <c r="AJ519" s="135"/>
      <c r="AK519" s="135"/>
      <c r="AL519" s="135"/>
      <c r="AM519" s="135"/>
      <c r="AN519" s="135"/>
      <c r="AO519" s="135"/>
      <c r="AP519" s="135"/>
      <c r="AQ519" s="135"/>
      <c r="AR519" s="135"/>
      <c r="AS519" s="135"/>
      <c r="AT519" s="135"/>
      <c r="AU519" s="135"/>
      <c r="AV519" s="135"/>
      <c r="AW519" s="135"/>
      <c r="AX519" s="135"/>
      <c r="AY519" s="135"/>
    </row>
    <row r="520">
      <c r="H520" s="135"/>
      <c r="I520" s="135"/>
      <c r="J520" s="135"/>
      <c r="K520" s="135"/>
      <c r="L520" s="135"/>
      <c r="M520" s="135"/>
      <c r="N520" s="135"/>
      <c r="O520" s="135"/>
      <c r="P520" s="135"/>
      <c r="Q520" s="135"/>
      <c r="R520" s="135"/>
      <c r="S520" s="135"/>
      <c r="T520" s="135"/>
      <c r="U520" s="135"/>
      <c r="V520" s="135"/>
      <c r="W520" s="135"/>
      <c r="X520" s="135"/>
      <c r="Y520" s="135"/>
      <c r="Z520" s="135"/>
      <c r="AA520" s="135"/>
      <c r="AB520" s="135"/>
      <c r="AC520" s="135"/>
      <c r="AD520" s="135"/>
      <c r="AE520" s="135"/>
      <c r="AF520" s="135"/>
      <c r="AG520" s="135"/>
      <c r="AH520" s="135"/>
      <c r="AI520" s="135"/>
      <c r="AJ520" s="135"/>
      <c r="AK520" s="135"/>
      <c r="AL520" s="135"/>
      <c r="AM520" s="135"/>
      <c r="AN520" s="135"/>
      <c r="AO520" s="135"/>
      <c r="AP520" s="135"/>
      <c r="AQ520" s="135"/>
      <c r="AR520" s="135"/>
      <c r="AS520" s="135"/>
      <c r="AT520" s="135"/>
      <c r="AU520" s="135"/>
      <c r="AV520" s="135"/>
      <c r="AW520" s="135"/>
      <c r="AX520" s="135"/>
      <c r="AY520" s="135"/>
    </row>
    <row r="521">
      <c r="H521" s="135"/>
      <c r="I521" s="135"/>
      <c r="J521" s="135"/>
      <c r="K521" s="135"/>
      <c r="L521" s="135"/>
      <c r="M521" s="135"/>
      <c r="N521" s="135"/>
      <c r="O521" s="135"/>
      <c r="P521" s="135"/>
      <c r="Q521" s="135"/>
      <c r="R521" s="135"/>
      <c r="S521" s="135"/>
      <c r="T521" s="135"/>
      <c r="U521" s="135"/>
      <c r="V521" s="135"/>
      <c r="W521" s="135"/>
      <c r="X521" s="135"/>
      <c r="Y521" s="135"/>
      <c r="Z521" s="135"/>
      <c r="AA521" s="135"/>
      <c r="AB521" s="135"/>
      <c r="AC521" s="135"/>
      <c r="AD521" s="135"/>
      <c r="AE521" s="135"/>
      <c r="AF521" s="135"/>
      <c r="AG521" s="135"/>
      <c r="AH521" s="135"/>
      <c r="AI521" s="135"/>
      <c r="AJ521" s="135"/>
      <c r="AK521" s="135"/>
      <c r="AL521" s="135"/>
      <c r="AM521" s="135"/>
      <c r="AN521" s="135"/>
      <c r="AO521" s="135"/>
      <c r="AP521" s="135"/>
      <c r="AQ521" s="135"/>
      <c r="AR521" s="135"/>
      <c r="AS521" s="135"/>
      <c r="AT521" s="135"/>
      <c r="AU521" s="135"/>
      <c r="AV521" s="135"/>
      <c r="AW521" s="135"/>
      <c r="AX521" s="135"/>
      <c r="AY521" s="135"/>
    </row>
    <row r="522">
      <c r="H522" s="135"/>
      <c r="I522" s="135"/>
      <c r="J522" s="135"/>
      <c r="K522" s="135"/>
      <c r="L522" s="135"/>
      <c r="M522" s="135"/>
      <c r="N522" s="135"/>
      <c r="O522" s="135"/>
      <c r="P522" s="135"/>
      <c r="Q522" s="135"/>
      <c r="R522" s="135"/>
      <c r="S522" s="135"/>
      <c r="T522" s="135"/>
      <c r="U522" s="135"/>
      <c r="V522" s="135"/>
      <c r="W522" s="135"/>
      <c r="X522" s="135"/>
      <c r="Y522" s="135"/>
      <c r="Z522" s="135"/>
      <c r="AA522" s="135"/>
      <c r="AB522" s="135"/>
      <c r="AC522" s="135"/>
      <c r="AD522" s="135"/>
      <c r="AE522" s="135"/>
      <c r="AF522" s="135"/>
      <c r="AG522" s="135"/>
      <c r="AH522" s="135"/>
      <c r="AI522" s="135"/>
      <c r="AJ522" s="135"/>
      <c r="AK522" s="135"/>
      <c r="AL522" s="135"/>
      <c r="AM522" s="135"/>
      <c r="AN522" s="135"/>
      <c r="AO522" s="135"/>
      <c r="AP522" s="135"/>
      <c r="AQ522" s="135"/>
      <c r="AR522" s="135"/>
      <c r="AS522" s="135"/>
      <c r="AT522" s="135"/>
      <c r="AU522" s="135"/>
      <c r="AV522" s="135"/>
      <c r="AW522" s="135"/>
      <c r="AX522" s="135"/>
      <c r="AY522" s="135"/>
    </row>
    <row r="523">
      <c r="H523" s="135"/>
      <c r="I523" s="135"/>
      <c r="J523" s="135"/>
      <c r="K523" s="135"/>
      <c r="L523" s="135"/>
      <c r="M523" s="135"/>
      <c r="N523" s="135"/>
      <c r="O523" s="135"/>
      <c r="P523" s="135"/>
      <c r="Q523" s="135"/>
      <c r="R523" s="135"/>
      <c r="S523" s="135"/>
      <c r="T523" s="135"/>
      <c r="U523" s="135"/>
      <c r="V523" s="135"/>
      <c r="W523" s="135"/>
      <c r="X523" s="135"/>
      <c r="Y523" s="135"/>
      <c r="Z523" s="135"/>
      <c r="AA523" s="135"/>
      <c r="AB523" s="135"/>
      <c r="AC523" s="135"/>
      <c r="AD523" s="135"/>
      <c r="AE523" s="135"/>
      <c r="AF523" s="135"/>
      <c r="AG523" s="135"/>
      <c r="AH523" s="135"/>
      <c r="AI523" s="135"/>
      <c r="AJ523" s="135"/>
      <c r="AK523" s="135"/>
      <c r="AL523" s="135"/>
      <c r="AM523" s="135"/>
      <c r="AN523" s="135"/>
      <c r="AO523" s="135"/>
      <c r="AP523" s="135"/>
      <c r="AQ523" s="135"/>
      <c r="AR523" s="135"/>
      <c r="AS523" s="135"/>
      <c r="AT523" s="135"/>
      <c r="AU523" s="135"/>
      <c r="AV523" s="135"/>
      <c r="AW523" s="135"/>
      <c r="AX523" s="135"/>
      <c r="AY523" s="135"/>
    </row>
    <row r="524">
      <c r="H524" s="135"/>
      <c r="I524" s="135"/>
      <c r="J524" s="135"/>
      <c r="K524" s="135"/>
      <c r="L524" s="135"/>
      <c r="M524" s="135"/>
      <c r="N524" s="135"/>
      <c r="O524" s="135"/>
      <c r="P524" s="135"/>
      <c r="Q524" s="135"/>
      <c r="R524" s="135"/>
      <c r="S524" s="135"/>
      <c r="T524" s="135"/>
      <c r="U524" s="135"/>
      <c r="V524" s="135"/>
      <c r="W524" s="135"/>
      <c r="X524" s="135"/>
      <c r="Y524" s="135"/>
      <c r="Z524" s="135"/>
      <c r="AA524" s="135"/>
      <c r="AB524" s="135"/>
      <c r="AC524" s="135"/>
      <c r="AD524" s="135"/>
      <c r="AE524" s="135"/>
      <c r="AF524" s="135"/>
      <c r="AG524" s="135"/>
      <c r="AH524" s="135"/>
      <c r="AI524" s="135"/>
      <c r="AJ524" s="135"/>
      <c r="AK524" s="135"/>
      <c r="AL524" s="135"/>
      <c r="AM524" s="135"/>
      <c r="AN524" s="135"/>
      <c r="AO524" s="135"/>
      <c r="AP524" s="135"/>
      <c r="AQ524" s="135"/>
      <c r="AR524" s="135"/>
      <c r="AS524" s="135"/>
      <c r="AT524" s="135"/>
      <c r="AU524" s="135"/>
      <c r="AV524" s="135"/>
      <c r="AW524" s="135"/>
      <c r="AX524" s="135"/>
      <c r="AY524" s="135"/>
    </row>
    <row r="525">
      <c r="H525" s="135"/>
      <c r="I525" s="135"/>
      <c r="J525" s="135"/>
      <c r="K525" s="135"/>
      <c r="L525" s="135"/>
      <c r="M525" s="135"/>
      <c r="N525" s="135"/>
      <c r="O525" s="135"/>
      <c r="P525" s="135"/>
      <c r="Q525" s="135"/>
      <c r="R525" s="135"/>
      <c r="S525" s="135"/>
      <c r="T525" s="135"/>
      <c r="U525" s="135"/>
      <c r="V525" s="135"/>
      <c r="W525" s="135"/>
      <c r="X525" s="135"/>
      <c r="Y525" s="135"/>
      <c r="Z525" s="135"/>
      <c r="AA525" s="135"/>
      <c r="AB525" s="135"/>
      <c r="AC525" s="135"/>
      <c r="AD525" s="135"/>
      <c r="AE525" s="135"/>
      <c r="AF525" s="135"/>
      <c r="AG525" s="135"/>
      <c r="AH525" s="135"/>
      <c r="AI525" s="135"/>
      <c r="AJ525" s="135"/>
      <c r="AK525" s="135"/>
      <c r="AL525" s="135"/>
      <c r="AM525" s="135"/>
      <c r="AN525" s="135"/>
      <c r="AO525" s="135"/>
      <c r="AP525" s="135"/>
      <c r="AQ525" s="135"/>
      <c r="AR525" s="135"/>
      <c r="AS525" s="135"/>
      <c r="AT525" s="135"/>
      <c r="AU525" s="135"/>
      <c r="AV525" s="135"/>
      <c r="AW525" s="135"/>
      <c r="AX525" s="135"/>
      <c r="AY525" s="135"/>
    </row>
    <row r="526">
      <c r="H526" s="135"/>
      <c r="I526" s="135"/>
      <c r="J526" s="135"/>
      <c r="K526" s="135"/>
      <c r="L526" s="135"/>
      <c r="M526" s="135"/>
      <c r="N526" s="135"/>
      <c r="O526" s="135"/>
      <c r="P526" s="135"/>
      <c r="Q526" s="135"/>
      <c r="R526" s="135"/>
      <c r="S526" s="135"/>
      <c r="T526" s="135"/>
      <c r="U526" s="135"/>
      <c r="V526" s="135"/>
      <c r="W526" s="135"/>
      <c r="X526" s="135"/>
      <c r="Y526" s="135"/>
      <c r="Z526" s="135"/>
      <c r="AA526" s="135"/>
      <c r="AB526" s="135"/>
      <c r="AC526" s="135"/>
      <c r="AD526" s="135"/>
      <c r="AE526" s="135"/>
      <c r="AF526" s="135"/>
      <c r="AG526" s="135"/>
      <c r="AH526" s="135"/>
      <c r="AI526" s="135"/>
      <c r="AJ526" s="135"/>
      <c r="AK526" s="135"/>
      <c r="AL526" s="135"/>
      <c r="AM526" s="135"/>
      <c r="AN526" s="135"/>
      <c r="AO526" s="135"/>
      <c r="AP526" s="135"/>
      <c r="AQ526" s="135"/>
      <c r="AR526" s="135"/>
      <c r="AS526" s="135"/>
      <c r="AT526" s="135"/>
      <c r="AU526" s="135"/>
      <c r="AV526" s="135"/>
      <c r="AW526" s="135"/>
      <c r="AX526" s="135"/>
      <c r="AY526" s="135"/>
    </row>
    <row r="527">
      <c r="H527" s="135"/>
      <c r="I527" s="135"/>
      <c r="J527" s="135"/>
      <c r="K527" s="135"/>
      <c r="L527" s="135"/>
      <c r="M527" s="135"/>
      <c r="N527" s="135"/>
      <c r="O527" s="135"/>
      <c r="P527" s="135"/>
      <c r="Q527" s="135"/>
      <c r="R527" s="135"/>
      <c r="S527" s="135"/>
      <c r="T527" s="135"/>
      <c r="U527" s="135"/>
      <c r="V527" s="135"/>
      <c r="W527" s="135"/>
      <c r="X527" s="135"/>
      <c r="Y527" s="135"/>
      <c r="Z527" s="135"/>
      <c r="AA527" s="135"/>
      <c r="AB527" s="135"/>
      <c r="AC527" s="135"/>
      <c r="AD527" s="135"/>
      <c r="AE527" s="135"/>
      <c r="AF527" s="135"/>
      <c r="AG527" s="135"/>
      <c r="AH527" s="135"/>
      <c r="AI527" s="135"/>
      <c r="AJ527" s="135"/>
      <c r="AK527" s="135"/>
      <c r="AL527" s="135"/>
      <c r="AM527" s="135"/>
      <c r="AN527" s="135"/>
      <c r="AO527" s="135"/>
      <c r="AP527" s="135"/>
      <c r="AQ527" s="135"/>
      <c r="AR527" s="135"/>
      <c r="AS527" s="135"/>
      <c r="AT527" s="135"/>
      <c r="AU527" s="135"/>
      <c r="AV527" s="135"/>
      <c r="AW527" s="135"/>
      <c r="AX527" s="135"/>
      <c r="AY527" s="135"/>
    </row>
    <row r="528">
      <c r="H528" s="135"/>
      <c r="I528" s="135"/>
      <c r="J528" s="135"/>
      <c r="K528" s="135"/>
      <c r="L528" s="135"/>
      <c r="M528" s="135"/>
      <c r="N528" s="135"/>
      <c r="O528" s="135"/>
      <c r="P528" s="135"/>
      <c r="Q528" s="135"/>
      <c r="R528" s="135"/>
      <c r="S528" s="135"/>
      <c r="T528" s="135"/>
      <c r="U528" s="135"/>
      <c r="V528" s="135"/>
      <c r="W528" s="135"/>
      <c r="X528" s="135"/>
      <c r="Y528" s="135"/>
      <c r="Z528" s="135"/>
      <c r="AA528" s="135"/>
      <c r="AB528" s="135"/>
      <c r="AC528" s="135"/>
      <c r="AD528" s="135"/>
      <c r="AE528" s="135"/>
      <c r="AF528" s="135"/>
      <c r="AG528" s="135"/>
      <c r="AH528" s="135"/>
      <c r="AI528" s="135"/>
      <c r="AJ528" s="135"/>
      <c r="AK528" s="135"/>
      <c r="AL528" s="135"/>
      <c r="AM528" s="135"/>
      <c r="AN528" s="135"/>
      <c r="AO528" s="135"/>
      <c r="AP528" s="135"/>
      <c r="AQ528" s="135"/>
      <c r="AR528" s="135"/>
      <c r="AS528" s="135"/>
      <c r="AT528" s="135"/>
      <c r="AU528" s="135"/>
      <c r="AV528" s="135"/>
      <c r="AW528" s="135"/>
      <c r="AX528" s="135"/>
      <c r="AY528" s="135"/>
    </row>
    <row r="529">
      <c r="H529" s="135"/>
      <c r="I529" s="135"/>
      <c r="J529" s="135"/>
      <c r="K529" s="135"/>
      <c r="L529" s="135"/>
      <c r="M529" s="135"/>
      <c r="N529" s="135"/>
      <c r="O529" s="135"/>
      <c r="P529" s="135"/>
      <c r="Q529" s="135"/>
      <c r="R529" s="135"/>
      <c r="S529" s="135"/>
      <c r="T529" s="135"/>
      <c r="U529" s="135"/>
      <c r="V529" s="135"/>
      <c r="W529" s="135"/>
      <c r="X529" s="135"/>
      <c r="Y529" s="135"/>
      <c r="Z529" s="135"/>
      <c r="AA529" s="135"/>
      <c r="AB529" s="135"/>
      <c r="AC529" s="135"/>
      <c r="AD529" s="135"/>
      <c r="AE529" s="135"/>
      <c r="AF529" s="135"/>
      <c r="AG529" s="135"/>
      <c r="AH529" s="135"/>
      <c r="AI529" s="135"/>
      <c r="AJ529" s="135"/>
      <c r="AK529" s="135"/>
      <c r="AL529" s="135"/>
      <c r="AM529" s="135"/>
      <c r="AN529" s="135"/>
      <c r="AO529" s="135"/>
      <c r="AP529" s="135"/>
      <c r="AQ529" s="135"/>
      <c r="AR529" s="135"/>
      <c r="AS529" s="135"/>
      <c r="AT529" s="135"/>
      <c r="AU529" s="135"/>
      <c r="AV529" s="135"/>
      <c r="AW529" s="135"/>
      <c r="AX529" s="135"/>
      <c r="AY529" s="135"/>
    </row>
    <row r="530">
      <c r="H530" s="135"/>
      <c r="I530" s="135"/>
      <c r="J530" s="135"/>
      <c r="K530" s="135"/>
      <c r="L530" s="135"/>
      <c r="M530" s="135"/>
      <c r="N530" s="135"/>
      <c r="O530" s="135"/>
      <c r="P530" s="135"/>
      <c r="Q530" s="135"/>
      <c r="R530" s="135"/>
      <c r="S530" s="135"/>
      <c r="T530" s="135"/>
      <c r="U530" s="135"/>
      <c r="V530" s="135"/>
      <c r="W530" s="135"/>
      <c r="X530" s="135"/>
      <c r="Y530" s="135"/>
      <c r="Z530" s="135"/>
      <c r="AA530" s="135"/>
      <c r="AB530" s="135"/>
      <c r="AC530" s="135"/>
      <c r="AD530" s="135"/>
      <c r="AE530" s="135"/>
      <c r="AF530" s="135"/>
      <c r="AG530" s="135"/>
      <c r="AH530" s="135"/>
      <c r="AI530" s="135"/>
      <c r="AJ530" s="135"/>
      <c r="AK530" s="135"/>
      <c r="AL530" s="135"/>
      <c r="AM530" s="135"/>
      <c r="AN530" s="135"/>
      <c r="AO530" s="135"/>
      <c r="AP530" s="135"/>
      <c r="AQ530" s="135"/>
      <c r="AR530" s="135"/>
      <c r="AS530" s="135"/>
      <c r="AT530" s="135"/>
      <c r="AU530" s="135"/>
      <c r="AV530" s="135"/>
      <c r="AW530" s="135"/>
      <c r="AX530" s="135"/>
      <c r="AY530" s="135"/>
    </row>
    <row r="531">
      <c r="H531" s="135"/>
      <c r="I531" s="135"/>
      <c r="J531" s="135"/>
      <c r="K531" s="135"/>
      <c r="L531" s="135"/>
      <c r="M531" s="135"/>
      <c r="N531" s="135"/>
      <c r="O531" s="135"/>
      <c r="P531" s="135"/>
      <c r="Q531" s="135"/>
      <c r="R531" s="135"/>
      <c r="S531" s="135"/>
      <c r="T531" s="135"/>
      <c r="U531" s="135"/>
      <c r="V531" s="135"/>
      <c r="W531" s="135"/>
      <c r="X531" s="135"/>
      <c r="Y531" s="135"/>
      <c r="Z531" s="135"/>
      <c r="AA531" s="135"/>
      <c r="AB531" s="135"/>
      <c r="AC531" s="135"/>
      <c r="AD531" s="135"/>
      <c r="AE531" s="135"/>
      <c r="AF531" s="135"/>
      <c r="AG531" s="135"/>
      <c r="AH531" s="135"/>
      <c r="AI531" s="135"/>
      <c r="AJ531" s="135"/>
      <c r="AK531" s="135"/>
      <c r="AL531" s="135"/>
      <c r="AM531" s="135"/>
      <c r="AN531" s="135"/>
      <c r="AO531" s="135"/>
      <c r="AP531" s="135"/>
      <c r="AQ531" s="135"/>
      <c r="AR531" s="135"/>
      <c r="AS531" s="135"/>
      <c r="AT531" s="135"/>
      <c r="AU531" s="135"/>
      <c r="AV531" s="135"/>
      <c r="AW531" s="135"/>
      <c r="AX531" s="135"/>
      <c r="AY531" s="135"/>
    </row>
    <row r="532">
      <c r="H532" s="135"/>
      <c r="I532" s="135"/>
      <c r="J532" s="135"/>
      <c r="K532" s="135"/>
      <c r="L532" s="135"/>
      <c r="M532" s="135"/>
      <c r="N532" s="135"/>
      <c r="O532" s="135"/>
      <c r="P532" s="135"/>
      <c r="Q532" s="135"/>
      <c r="R532" s="135"/>
      <c r="S532" s="135"/>
      <c r="T532" s="135"/>
      <c r="U532" s="135"/>
      <c r="V532" s="135"/>
      <c r="W532" s="135"/>
      <c r="X532" s="135"/>
      <c r="Y532" s="135"/>
      <c r="Z532" s="135"/>
      <c r="AA532" s="135"/>
      <c r="AB532" s="135"/>
      <c r="AC532" s="135"/>
      <c r="AD532" s="135"/>
      <c r="AE532" s="135"/>
      <c r="AF532" s="135"/>
      <c r="AG532" s="135"/>
      <c r="AH532" s="135"/>
      <c r="AI532" s="135"/>
      <c r="AJ532" s="135"/>
      <c r="AK532" s="135"/>
      <c r="AL532" s="135"/>
      <c r="AM532" s="135"/>
      <c r="AN532" s="135"/>
      <c r="AO532" s="135"/>
      <c r="AP532" s="135"/>
      <c r="AQ532" s="135"/>
      <c r="AR532" s="135"/>
      <c r="AS532" s="135"/>
      <c r="AT532" s="135"/>
      <c r="AU532" s="135"/>
      <c r="AV532" s="135"/>
      <c r="AW532" s="135"/>
      <c r="AX532" s="135"/>
      <c r="AY532" s="135"/>
    </row>
    <row r="533">
      <c r="H533" s="135"/>
      <c r="I533" s="135"/>
      <c r="J533" s="135"/>
      <c r="K533" s="135"/>
      <c r="L533" s="135"/>
      <c r="M533" s="135"/>
      <c r="N533" s="135"/>
      <c r="O533" s="135"/>
      <c r="P533" s="135"/>
      <c r="Q533" s="135"/>
      <c r="R533" s="135"/>
      <c r="S533" s="135"/>
      <c r="T533" s="135"/>
      <c r="U533" s="135"/>
      <c r="V533" s="135"/>
      <c r="W533" s="135"/>
      <c r="X533" s="135"/>
      <c r="Y533" s="135"/>
      <c r="Z533" s="135"/>
      <c r="AA533" s="135"/>
      <c r="AB533" s="135"/>
      <c r="AC533" s="135"/>
      <c r="AD533" s="135"/>
      <c r="AE533" s="135"/>
      <c r="AF533" s="135"/>
      <c r="AG533" s="135"/>
      <c r="AH533" s="135"/>
      <c r="AI533" s="135"/>
      <c r="AJ533" s="135"/>
      <c r="AK533" s="135"/>
      <c r="AL533" s="135"/>
      <c r="AM533" s="135"/>
      <c r="AN533" s="135"/>
      <c r="AO533" s="135"/>
      <c r="AP533" s="135"/>
      <c r="AQ533" s="135"/>
      <c r="AR533" s="135"/>
      <c r="AS533" s="135"/>
      <c r="AT533" s="135"/>
      <c r="AU533" s="135"/>
      <c r="AV533" s="135"/>
      <c r="AW533" s="135"/>
      <c r="AX533" s="135"/>
      <c r="AY533" s="135"/>
    </row>
    <row r="534">
      <c r="H534" s="135"/>
      <c r="I534" s="135"/>
      <c r="J534" s="135"/>
      <c r="K534" s="135"/>
      <c r="L534" s="135"/>
      <c r="M534" s="135"/>
      <c r="N534" s="135"/>
      <c r="O534" s="135"/>
      <c r="P534" s="135"/>
      <c r="Q534" s="135"/>
      <c r="R534" s="135"/>
      <c r="S534" s="135"/>
      <c r="T534" s="135"/>
      <c r="U534" s="135"/>
      <c r="V534" s="135"/>
      <c r="W534" s="135"/>
      <c r="X534" s="135"/>
      <c r="Y534" s="135"/>
      <c r="Z534" s="135"/>
      <c r="AA534" s="135"/>
      <c r="AB534" s="135"/>
      <c r="AC534" s="135"/>
      <c r="AD534" s="135"/>
      <c r="AE534" s="135"/>
      <c r="AF534" s="135"/>
      <c r="AG534" s="135"/>
      <c r="AH534" s="135"/>
      <c r="AI534" s="135"/>
      <c r="AJ534" s="135"/>
      <c r="AK534" s="135"/>
      <c r="AL534" s="135"/>
      <c r="AM534" s="135"/>
      <c r="AN534" s="135"/>
      <c r="AO534" s="135"/>
      <c r="AP534" s="135"/>
      <c r="AQ534" s="135"/>
      <c r="AR534" s="135"/>
      <c r="AS534" s="135"/>
      <c r="AT534" s="135"/>
      <c r="AU534" s="135"/>
      <c r="AV534" s="135"/>
      <c r="AW534" s="135"/>
      <c r="AX534" s="135"/>
      <c r="AY534" s="135"/>
    </row>
    <row r="535">
      <c r="H535" s="135"/>
      <c r="I535" s="135"/>
      <c r="J535" s="135"/>
      <c r="K535" s="135"/>
      <c r="L535" s="135"/>
      <c r="M535" s="135"/>
      <c r="N535" s="135"/>
      <c r="O535" s="135"/>
      <c r="P535" s="135"/>
      <c r="Q535" s="135"/>
      <c r="R535" s="135"/>
      <c r="S535" s="135"/>
      <c r="T535" s="135"/>
      <c r="U535" s="135"/>
      <c r="V535" s="135"/>
      <c r="W535" s="135"/>
      <c r="X535" s="135"/>
      <c r="Y535" s="135"/>
      <c r="Z535" s="135"/>
      <c r="AA535" s="135"/>
      <c r="AB535" s="135"/>
      <c r="AC535" s="135"/>
      <c r="AD535" s="135"/>
      <c r="AE535" s="135"/>
      <c r="AF535" s="135"/>
      <c r="AG535" s="135"/>
      <c r="AH535" s="135"/>
      <c r="AI535" s="135"/>
      <c r="AJ535" s="135"/>
      <c r="AK535" s="135"/>
      <c r="AL535" s="135"/>
      <c r="AM535" s="135"/>
      <c r="AN535" s="135"/>
      <c r="AO535" s="135"/>
      <c r="AP535" s="135"/>
      <c r="AQ535" s="135"/>
      <c r="AR535" s="135"/>
      <c r="AS535" s="135"/>
      <c r="AT535" s="135"/>
      <c r="AU535" s="135"/>
      <c r="AV535" s="135"/>
      <c r="AW535" s="135"/>
      <c r="AX535" s="135"/>
      <c r="AY535" s="135"/>
    </row>
    <row r="536">
      <c r="H536" s="135"/>
      <c r="I536" s="135"/>
      <c r="J536" s="135"/>
      <c r="K536" s="135"/>
      <c r="L536" s="135"/>
      <c r="M536" s="135"/>
      <c r="N536" s="135"/>
      <c r="O536" s="135"/>
      <c r="P536" s="135"/>
      <c r="Q536" s="135"/>
      <c r="R536" s="135"/>
      <c r="S536" s="135"/>
      <c r="T536" s="135"/>
      <c r="U536" s="135"/>
      <c r="V536" s="135"/>
      <c r="W536" s="135"/>
      <c r="X536" s="135"/>
      <c r="Y536" s="135"/>
      <c r="Z536" s="135"/>
      <c r="AA536" s="135"/>
      <c r="AB536" s="135"/>
      <c r="AC536" s="135"/>
      <c r="AD536" s="135"/>
      <c r="AE536" s="135"/>
      <c r="AF536" s="135"/>
      <c r="AG536" s="135"/>
      <c r="AH536" s="135"/>
      <c r="AI536" s="135"/>
      <c r="AJ536" s="135"/>
      <c r="AK536" s="135"/>
      <c r="AL536" s="135"/>
      <c r="AM536" s="135"/>
      <c r="AN536" s="135"/>
      <c r="AO536" s="135"/>
      <c r="AP536" s="135"/>
      <c r="AQ536" s="135"/>
      <c r="AR536" s="135"/>
      <c r="AS536" s="135"/>
      <c r="AT536" s="135"/>
      <c r="AU536" s="135"/>
      <c r="AV536" s="135"/>
      <c r="AW536" s="135"/>
      <c r="AX536" s="135"/>
      <c r="AY536" s="135"/>
    </row>
    <row r="537">
      <c r="H537" s="135"/>
      <c r="I537" s="135"/>
      <c r="J537" s="135"/>
      <c r="K537" s="135"/>
      <c r="L537" s="135"/>
      <c r="M537" s="135"/>
      <c r="N537" s="135"/>
      <c r="O537" s="135"/>
      <c r="P537" s="135"/>
      <c r="Q537" s="135"/>
      <c r="R537" s="135"/>
      <c r="S537" s="135"/>
      <c r="T537" s="135"/>
      <c r="U537" s="135"/>
      <c r="V537" s="135"/>
      <c r="W537" s="135"/>
      <c r="X537" s="135"/>
      <c r="Y537" s="135"/>
      <c r="Z537" s="135"/>
      <c r="AA537" s="135"/>
      <c r="AB537" s="135"/>
      <c r="AC537" s="135"/>
      <c r="AD537" s="135"/>
      <c r="AE537" s="135"/>
      <c r="AF537" s="135"/>
      <c r="AG537" s="135"/>
      <c r="AH537" s="135"/>
      <c r="AI537" s="135"/>
      <c r="AJ537" s="135"/>
      <c r="AK537" s="135"/>
      <c r="AL537" s="135"/>
      <c r="AM537" s="135"/>
      <c r="AN537" s="135"/>
      <c r="AO537" s="135"/>
      <c r="AP537" s="135"/>
      <c r="AQ537" s="135"/>
      <c r="AR537" s="135"/>
      <c r="AS537" s="135"/>
      <c r="AT537" s="135"/>
      <c r="AU537" s="135"/>
      <c r="AV537" s="135"/>
      <c r="AW537" s="135"/>
      <c r="AX537" s="135"/>
      <c r="AY537" s="135"/>
    </row>
    <row r="538">
      <c r="H538" s="135"/>
      <c r="I538" s="135"/>
      <c r="J538" s="135"/>
      <c r="K538" s="135"/>
      <c r="L538" s="135"/>
      <c r="M538" s="135"/>
      <c r="N538" s="135"/>
      <c r="O538" s="135"/>
      <c r="P538" s="135"/>
      <c r="Q538" s="135"/>
      <c r="R538" s="135"/>
      <c r="S538" s="135"/>
      <c r="T538" s="135"/>
      <c r="U538" s="135"/>
      <c r="V538" s="135"/>
      <c r="W538" s="135"/>
      <c r="X538" s="135"/>
      <c r="Y538" s="135"/>
      <c r="Z538" s="135"/>
      <c r="AA538" s="135"/>
      <c r="AB538" s="135"/>
      <c r="AC538" s="135"/>
      <c r="AD538" s="135"/>
      <c r="AE538" s="135"/>
      <c r="AF538" s="135"/>
      <c r="AG538" s="135"/>
      <c r="AH538" s="135"/>
      <c r="AI538" s="135"/>
      <c r="AJ538" s="135"/>
      <c r="AK538" s="135"/>
      <c r="AL538" s="135"/>
      <c r="AM538" s="135"/>
      <c r="AN538" s="135"/>
      <c r="AO538" s="135"/>
      <c r="AP538" s="135"/>
      <c r="AQ538" s="135"/>
      <c r="AR538" s="135"/>
      <c r="AS538" s="135"/>
      <c r="AT538" s="135"/>
      <c r="AU538" s="135"/>
      <c r="AV538" s="135"/>
      <c r="AW538" s="135"/>
      <c r="AX538" s="135"/>
      <c r="AY538" s="135"/>
    </row>
    <row r="539">
      <c r="H539" s="135"/>
      <c r="I539" s="135"/>
      <c r="J539" s="135"/>
      <c r="K539" s="135"/>
      <c r="L539" s="135"/>
      <c r="M539" s="135"/>
      <c r="N539" s="135"/>
      <c r="O539" s="135"/>
      <c r="P539" s="135"/>
      <c r="Q539" s="135"/>
      <c r="R539" s="135"/>
      <c r="S539" s="135"/>
      <c r="T539" s="135"/>
      <c r="U539" s="135"/>
      <c r="V539" s="135"/>
      <c r="W539" s="135"/>
      <c r="X539" s="135"/>
      <c r="Y539" s="135"/>
      <c r="Z539" s="135"/>
      <c r="AA539" s="135"/>
      <c r="AB539" s="135"/>
      <c r="AC539" s="135"/>
      <c r="AD539" s="135"/>
      <c r="AE539" s="135"/>
      <c r="AF539" s="135"/>
      <c r="AG539" s="135"/>
      <c r="AH539" s="135"/>
      <c r="AI539" s="135"/>
      <c r="AJ539" s="135"/>
      <c r="AK539" s="135"/>
      <c r="AL539" s="135"/>
      <c r="AM539" s="135"/>
      <c r="AN539" s="135"/>
      <c r="AO539" s="135"/>
      <c r="AP539" s="135"/>
      <c r="AQ539" s="135"/>
      <c r="AR539" s="135"/>
      <c r="AS539" s="135"/>
      <c r="AT539" s="135"/>
      <c r="AU539" s="135"/>
      <c r="AV539" s="135"/>
      <c r="AW539" s="135"/>
      <c r="AX539" s="135"/>
      <c r="AY539" s="135"/>
    </row>
    <row r="540">
      <c r="H540" s="135"/>
      <c r="I540" s="135"/>
      <c r="J540" s="135"/>
      <c r="K540" s="135"/>
      <c r="L540" s="135"/>
      <c r="M540" s="135"/>
      <c r="N540" s="135"/>
      <c r="O540" s="135"/>
      <c r="P540" s="135"/>
      <c r="Q540" s="135"/>
      <c r="R540" s="135"/>
      <c r="S540" s="135"/>
      <c r="T540" s="135"/>
      <c r="U540" s="135"/>
      <c r="V540" s="135"/>
      <c r="W540" s="135"/>
      <c r="X540" s="135"/>
      <c r="Y540" s="135"/>
      <c r="Z540" s="135"/>
      <c r="AA540" s="135"/>
      <c r="AB540" s="135"/>
      <c r="AC540" s="135"/>
      <c r="AD540" s="135"/>
      <c r="AE540" s="135"/>
      <c r="AF540" s="135"/>
      <c r="AG540" s="135"/>
      <c r="AH540" s="135"/>
      <c r="AI540" s="135"/>
      <c r="AJ540" s="135"/>
      <c r="AK540" s="135"/>
      <c r="AL540" s="135"/>
      <c r="AM540" s="135"/>
      <c r="AN540" s="135"/>
      <c r="AO540" s="135"/>
      <c r="AP540" s="135"/>
      <c r="AQ540" s="135"/>
      <c r="AR540" s="135"/>
      <c r="AS540" s="135"/>
      <c r="AT540" s="135"/>
      <c r="AU540" s="135"/>
      <c r="AV540" s="135"/>
      <c r="AW540" s="135"/>
      <c r="AX540" s="135"/>
      <c r="AY540" s="135"/>
    </row>
    <row r="541">
      <c r="H541" s="135"/>
      <c r="I541" s="135"/>
      <c r="J541" s="135"/>
      <c r="K541" s="135"/>
      <c r="L541" s="135"/>
      <c r="M541" s="135"/>
      <c r="N541" s="135"/>
      <c r="O541" s="135"/>
      <c r="P541" s="135"/>
      <c r="Q541" s="135"/>
      <c r="R541" s="135"/>
      <c r="S541" s="135"/>
      <c r="T541" s="135"/>
      <c r="U541" s="135"/>
      <c r="V541" s="135"/>
      <c r="W541" s="135"/>
      <c r="X541" s="135"/>
      <c r="Y541" s="135"/>
      <c r="Z541" s="135"/>
      <c r="AA541" s="135"/>
      <c r="AB541" s="135"/>
      <c r="AC541" s="135"/>
      <c r="AD541" s="135"/>
      <c r="AE541" s="135"/>
      <c r="AF541" s="135"/>
      <c r="AG541" s="135"/>
      <c r="AH541" s="135"/>
      <c r="AI541" s="135"/>
      <c r="AJ541" s="135"/>
      <c r="AK541" s="135"/>
      <c r="AL541" s="135"/>
      <c r="AM541" s="135"/>
      <c r="AN541" s="135"/>
      <c r="AO541" s="135"/>
      <c r="AP541" s="135"/>
      <c r="AQ541" s="135"/>
      <c r="AR541" s="135"/>
      <c r="AS541" s="135"/>
      <c r="AT541" s="135"/>
      <c r="AU541" s="135"/>
      <c r="AV541" s="135"/>
      <c r="AW541" s="135"/>
      <c r="AX541" s="135"/>
      <c r="AY541" s="135"/>
    </row>
    <row r="542">
      <c r="H542" s="135"/>
      <c r="I542" s="135"/>
      <c r="J542" s="135"/>
      <c r="K542" s="135"/>
      <c r="L542" s="135"/>
      <c r="M542" s="135"/>
      <c r="N542" s="135"/>
      <c r="O542" s="135"/>
      <c r="P542" s="135"/>
      <c r="Q542" s="135"/>
      <c r="R542" s="135"/>
      <c r="S542" s="135"/>
      <c r="T542" s="135"/>
      <c r="U542" s="135"/>
      <c r="V542" s="135"/>
      <c r="W542" s="135"/>
      <c r="X542" s="135"/>
      <c r="Y542" s="135"/>
      <c r="Z542" s="135"/>
      <c r="AA542" s="135"/>
      <c r="AB542" s="135"/>
      <c r="AC542" s="135"/>
      <c r="AD542" s="135"/>
      <c r="AE542" s="135"/>
      <c r="AF542" s="135"/>
      <c r="AG542" s="135"/>
      <c r="AH542" s="135"/>
      <c r="AI542" s="135"/>
      <c r="AJ542" s="135"/>
      <c r="AK542" s="135"/>
      <c r="AL542" s="135"/>
      <c r="AM542" s="135"/>
      <c r="AN542" s="135"/>
      <c r="AO542" s="135"/>
      <c r="AP542" s="135"/>
      <c r="AQ542" s="135"/>
      <c r="AR542" s="135"/>
      <c r="AS542" s="135"/>
      <c r="AT542" s="135"/>
      <c r="AU542" s="135"/>
      <c r="AV542" s="135"/>
      <c r="AW542" s="135"/>
      <c r="AX542" s="135"/>
      <c r="AY542" s="135"/>
    </row>
    <row r="543">
      <c r="H543" s="135"/>
      <c r="I543" s="135"/>
      <c r="J543" s="135"/>
      <c r="K543" s="135"/>
      <c r="L543" s="135"/>
      <c r="M543" s="135"/>
      <c r="N543" s="135"/>
      <c r="O543" s="135"/>
      <c r="P543" s="135"/>
      <c r="Q543" s="135"/>
      <c r="R543" s="135"/>
      <c r="S543" s="135"/>
      <c r="T543" s="135"/>
      <c r="U543" s="135"/>
      <c r="V543" s="135"/>
      <c r="W543" s="135"/>
      <c r="X543" s="135"/>
      <c r="Y543" s="135"/>
      <c r="Z543" s="135"/>
      <c r="AA543" s="135"/>
      <c r="AB543" s="135"/>
      <c r="AC543" s="135"/>
      <c r="AD543" s="135"/>
      <c r="AE543" s="135"/>
      <c r="AF543" s="135"/>
      <c r="AG543" s="135"/>
      <c r="AH543" s="135"/>
      <c r="AI543" s="135"/>
      <c r="AJ543" s="135"/>
      <c r="AK543" s="135"/>
      <c r="AL543" s="135"/>
      <c r="AM543" s="135"/>
      <c r="AN543" s="135"/>
      <c r="AO543" s="135"/>
      <c r="AP543" s="135"/>
      <c r="AQ543" s="135"/>
      <c r="AR543" s="135"/>
      <c r="AS543" s="135"/>
      <c r="AT543" s="135"/>
      <c r="AU543" s="135"/>
      <c r="AV543" s="135"/>
      <c r="AW543" s="135"/>
      <c r="AX543" s="135"/>
      <c r="AY543" s="135"/>
    </row>
    <row r="544">
      <c r="H544" s="135"/>
      <c r="I544" s="135"/>
      <c r="J544" s="135"/>
      <c r="K544" s="135"/>
      <c r="L544" s="135"/>
      <c r="M544" s="135"/>
      <c r="N544" s="135"/>
      <c r="O544" s="135"/>
      <c r="P544" s="135"/>
      <c r="Q544" s="135"/>
      <c r="R544" s="135"/>
      <c r="S544" s="135"/>
      <c r="T544" s="135"/>
      <c r="U544" s="135"/>
      <c r="V544" s="135"/>
      <c r="W544" s="135"/>
      <c r="X544" s="135"/>
      <c r="Y544" s="135"/>
      <c r="Z544" s="135"/>
      <c r="AA544" s="135"/>
      <c r="AB544" s="135"/>
      <c r="AC544" s="135"/>
      <c r="AD544" s="135"/>
      <c r="AE544" s="135"/>
      <c r="AF544" s="135"/>
      <c r="AG544" s="135"/>
      <c r="AH544" s="135"/>
      <c r="AI544" s="135"/>
      <c r="AJ544" s="135"/>
      <c r="AK544" s="135"/>
      <c r="AL544" s="135"/>
      <c r="AM544" s="135"/>
      <c r="AN544" s="135"/>
      <c r="AO544" s="135"/>
      <c r="AP544" s="135"/>
      <c r="AQ544" s="135"/>
      <c r="AR544" s="135"/>
      <c r="AS544" s="135"/>
      <c r="AT544" s="135"/>
      <c r="AU544" s="135"/>
      <c r="AV544" s="135"/>
      <c r="AW544" s="135"/>
      <c r="AX544" s="135"/>
      <c r="AY544" s="135"/>
    </row>
    <row r="545">
      <c r="H545" s="135"/>
      <c r="I545" s="135"/>
      <c r="J545" s="135"/>
      <c r="K545" s="135"/>
      <c r="L545" s="135"/>
      <c r="M545" s="135"/>
      <c r="N545" s="135"/>
      <c r="O545" s="135"/>
      <c r="P545" s="135"/>
      <c r="Q545" s="135"/>
      <c r="R545" s="135"/>
      <c r="S545" s="135"/>
      <c r="T545" s="135"/>
      <c r="U545" s="135"/>
      <c r="V545" s="135"/>
      <c r="W545" s="135"/>
      <c r="X545" s="135"/>
      <c r="Y545" s="135"/>
      <c r="Z545" s="135"/>
      <c r="AA545" s="135"/>
      <c r="AB545" s="135"/>
      <c r="AC545" s="135"/>
      <c r="AD545" s="135"/>
      <c r="AE545" s="135"/>
      <c r="AF545" s="135"/>
      <c r="AG545" s="135"/>
      <c r="AH545" s="135"/>
      <c r="AI545" s="135"/>
      <c r="AJ545" s="135"/>
      <c r="AK545" s="135"/>
      <c r="AL545" s="135"/>
      <c r="AM545" s="135"/>
      <c r="AN545" s="135"/>
      <c r="AO545" s="135"/>
      <c r="AP545" s="135"/>
      <c r="AQ545" s="135"/>
      <c r="AR545" s="135"/>
      <c r="AS545" s="135"/>
      <c r="AT545" s="135"/>
      <c r="AU545" s="135"/>
      <c r="AV545" s="135"/>
      <c r="AW545" s="135"/>
      <c r="AX545" s="135"/>
      <c r="AY545" s="135"/>
    </row>
    <row r="546">
      <c r="H546" s="135"/>
      <c r="I546" s="135"/>
      <c r="J546" s="135"/>
      <c r="K546" s="135"/>
      <c r="L546" s="135"/>
      <c r="M546" s="135"/>
      <c r="N546" s="135"/>
      <c r="O546" s="135"/>
      <c r="P546" s="135"/>
      <c r="Q546" s="135"/>
      <c r="R546" s="135"/>
      <c r="S546" s="135"/>
      <c r="T546" s="135"/>
      <c r="U546" s="135"/>
      <c r="V546" s="135"/>
      <c r="W546" s="135"/>
      <c r="X546" s="135"/>
      <c r="Y546" s="135"/>
      <c r="Z546" s="135"/>
      <c r="AA546" s="135"/>
      <c r="AB546" s="135"/>
      <c r="AC546" s="135"/>
      <c r="AD546" s="135"/>
      <c r="AE546" s="135"/>
      <c r="AF546" s="135"/>
      <c r="AG546" s="135"/>
      <c r="AH546" s="135"/>
      <c r="AI546" s="135"/>
      <c r="AJ546" s="135"/>
      <c r="AK546" s="135"/>
      <c r="AL546" s="135"/>
      <c r="AM546" s="135"/>
      <c r="AN546" s="135"/>
      <c r="AO546" s="135"/>
      <c r="AP546" s="135"/>
      <c r="AQ546" s="135"/>
      <c r="AR546" s="135"/>
      <c r="AS546" s="135"/>
      <c r="AT546" s="135"/>
      <c r="AU546" s="135"/>
      <c r="AV546" s="135"/>
      <c r="AW546" s="135"/>
      <c r="AX546" s="135"/>
      <c r="AY546" s="135"/>
    </row>
    <row r="547">
      <c r="H547" s="135"/>
      <c r="I547" s="135"/>
      <c r="J547" s="135"/>
      <c r="K547" s="135"/>
      <c r="L547" s="135"/>
      <c r="M547" s="135"/>
      <c r="N547" s="135"/>
      <c r="O547" s="135"/>
      <c r="P547" s="135"/>
      <c r="Q547" s="135"/>
      <c r="R547" s="135"/>
      <c r="S547" s="135"/>
      <c r="T547" s="135"/>
      <c r="U547" s="135"/>
      <c r="V547" s="135"/>
      <c r="W547" s="135"/>
      <c r="X547" s="135"/>
      <c r="Y547" s="135"/>
      <c r="Z547" s="135"/>
      <c r="AA547" s="135"/>
      <c r="AB547" s="135"/>
      <c r="AC547" s="135"/>
      <c r="AD547" s="135"/>
      <c r="AE547" s="135"/>
      <c r="AF547" s="135"/>
      <c r="AG547" s="135"/>
      <c r="AH547" s="135"/>
      <c r="AI547" s="135"/>
      <c r="AJ547" s="135"/>
      <c r="AK547" s="135"/>
      <c r="AL547" s="135"/>
      <c r="AM547" s="135"/>
      <c r="AN547" s="135"/>
      <c r="AO547" s="135"/>
      <c r="AP547" s="135"/>
      <c r="AQ547" s="135"/>
      <c r="AR547" s="135"/>
      <c r="AS547" s="135"/>
      <c r="AT547" s="135"/>
      <c r="AU547" s="135"/>
      <c r="AV547" s="135"/>
      <c r="AW547" s="135"/>
      <c r="AX547" s="135"/>
      <c r="AY547" s="135"/>
    </row>
    <row r="548">
      <c r="H548" s="135"/>
      <c r="I548" s="135"/>
      <c r="J548" s="135"/>
      <c r="K548" s="135"/>
      <c r="L548" s="135"/>
      <c r="M548" s="135"/>
      <c r="N548" s="135"/>
      <c r="O548" s="135"/>
      <c r="P548" s="135"/>
      <c r="Q548" s="135"/>
      <c r="R548" s="135"/>
      <c r="S548" s="135"/>
      <c r="T548" s="135"/>
      <c r="U548" s="135"/>
      <c r="V548" s="135"/>
      <c r="W548" s="135"/>
      <c r="X548" s="135"/>
      <c r="Y548" s="135"/>
      <c r="Z548" s="135"/>
      <c r="AA548" s="135"/>
      <c r="AB548" s="135"/>
      <c r="AC548" s="135"/>
      <c r="AD548" s="135"/>
      <c r="AE548" s="135"/>
      <c r="AF548" s="135"/>
      <c r="AG548" s="135"/>
      <c r="AH548" s="135"/>
      <c r="AI548" s="135"/>
      <c r="AJ548" s="135"/>
      <c r="AK548" s="135"/>
      <c r="AL548" s="135"/>
      <c r="AM548" s="135"/>
      <c r="AN548" s="135"/>
      <c r="AO548" s="135"/>
      <c r="AP548" s="135"/>
      <c r="AQ548" s="135"/>
      <c r="AR548" s="135"/>
      <c r="AS548" s="135"/>
      <c r="AT548" s="135"/>
      <c r="AU548" s="135"/>
      <c r="AV548" s="135"/>
      <c r="AW548" s="135"/>
      <c r="AX548" s="135"/>
      <c r="AY548" s="135"/>
    </row>
    <row r="549">
      <c r="H549" s="135"/>
      <c r="I549" s="135"/>
      <c r="J549" s="135"/>
      <c r="K549" s="135"/>
      <c r="L549" s="135"/>
      <c r="M549" s="135"/>
      <c r="N549" s="135"/>
      <c r="O549" s="135"/>
      <c r="P549" s="135"/>
      <c r="Q549" s="135"/>
      <c r="R549" s="135"/>
      <c r="S549" s="135"/>
      <c r="T549" s="135"/>
      <c r="U549" s="135"/>
      <c r="V549" s="135"/>
      <c r="W549" s="135"/>
      <c r="X549" s="135"/>
      <c r="Y549" s="135"/>
      <c r="Z549" s="135"/>
      <c r="AA549" s="135"/>
      <c r="AB549" s="135"/>
      <c r="AC549" s="135"/>
      <c r="AD549" s="135"/>
      <c r="AE549" s="135"/>
      <c r="AF549" s="135"/>
      <c r="AG549" s="135"/>
      <c r="AH549" s="135"/>
      <c r="AI549" s="135"/>
      <c r="AJ549" s="135"/>
      <c r="AK549" s="135"/>
      <c r="AL549" s="135"/>
      <c r="AM549" s="135"/>
      <c r="AN549" s="135"/>
      <c r="AO549" s="135"/>
      <c r="AP549" s="135"/>
      <c r="AQ549" s="135"/>
      <c r="AR549" s="135"/>
      <c r="AS549" s="135"/>
      <c r="AT549" s="135"/>
      <c r="AU549" s="135"/>
      <c r="AV549" s="135"/>
      <c r="AW549" s="135"/>
      <c r="AX549" s="135"/>
      <c r="AY549" s="135"/>
    </row>
    <row r="550">
      <c r="H550" s="135"/>
      <c r="I550" s="135"/>
      <c r="J550" s="135"/>
      <c r="K550" s="135"/>
      <c r="L550" s="135"/>
      <c r="M550" s="135"/>
      <c r="N550" s="135"/>
      <c r="O550" s="135"/>
      <c r="P550" s="135"/>
      <c r="Q550" s="135"/>
      <c r="R550" s="135"/>
      <c r="S550" s="135"/>
      <c r="T550" s="135"/>
      <c r="U550" s="135"/>
      <c r="V550" s="135"/>
      <c r="W550" s="135"/>
      <c r="X550" s="135"/>
      <c r="Y550" s="135"/>
      <c r="Z550" s="135"/>
      <c r="AA550" s="135"/>
      <c r="AB550" s="135"/>
      <c r="AC550" s="135"/>
      <c r="AD550" s="135"/>
      <c r="AE550" s="135"/>
      <c r="AF550" s="135"/>
      <c r="AG550" s="135"/>
      <c r="AH550" s="135"/>
      <c r="AI550" s="135"/>
      <c r="AJ550" s="135"/>
      <c r="AK550" s="135"/>
      <c r="AL550" s="135"/>
      <c r="AM550" s="135"/>
      <c r="AN550" s="135"/>
      <c r="AO550" s="135"/>
      <c r="AP550" s="135"/>
      <c r="AQ550" s="135"/>
      <c r="AR550" s="135"/>
      <c r="AS550" s="135"/>
      <c r="AT550" s="135"/>
      <c r="AU550" s="135"/>
      <c r="AV550" s="135"/>
      <c r="AW550" s="135"/>
      <c r="AX550" s="135"/>
      <c r="AY550" s="135"/>
    </row>
    <row r="551">
      <c r="H551" s="135"/>
      <c r="I551" s="135"/>
      <c r="J551" s="135"/>
      <c r="K551" s="135"/>
      <c r="L551" s="135"/>
      <c r="M551" s="135"/>
      <c r="N551" s="135"/>
      <c r="O551" s="135"/>
      <c r="P551" s="135"/>
      <c r="Q551" s="135"/>
      <c r="R551" s="135"/>
      <c r="S551" s="135"/>
      <c r="T551" s="135"/>
      <c r="U551" s="135"/>
      <c r="V551" s="135"/>
      <c r="W551" s="135"/>
      <c r="X551" s="135"/>
      <c r="Y551" s="135"/>
      <c r="Z551" s="135"/>
      <c r="AA551" s="135"/>
      <c r="AB551" s="135"/>
      <c r="AC551" s="135"/>
      <c r="AD551" s="135"/>
      <c r="AE551" s="135"/>
      <c r="AF551" s="135"/>
      <c r="AG551" s="135"/>
      <c r="AH551" s="135"/>
      <c r="AI551" s="135"/>
      <c r="AJ551" s="135"/>
      <c r="AK551" s="135"/>
      <c r="AL551" s="135"/>
      <c r="AM551" s="135"/>
      <c r="AN551" s="135"/>
      <c r="AO551" s="135"/>
      <c r="AP551" s="135"/>
      <c r="AQ551" s="135"/>
      <c r="AR551" s="135"/>
      <c r="AS551" s="135"/>
      <c r="AT551" s="135"/>
      <c r="AU551" s="135"/>
      <c r="AV551" s="135"/>
      <c r="AW551" s="135"/>
      <c r="AX551" s="135"/>
      <c r="AY551" s="135"/>
    </row>
    <row r="552">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c r="AG552" s="135"/>
      <c r="AH552" s="135"/>
      <c r="AI552" s="135"/>
      <c r="AJ552" s="135"/>
      <c r="AK552" s="135"/>
      <c r="AL552" s="135"/>
      <c r="AM552" s="135"/>
      <c r="AN552" s="135"/>
      <c r="AO552" s="135"/>
      <c r="AP552" s="135"/>
      <c r="AQ552" s="135"/>
      <c r="AR552" s="135"/>
      <c r="AS552" s="135"/>
      <c r="AT552" s="135"/>
      <c r="AU552" s="135"/>
      <c r="AV552" s="135"/>
      <c r="AW552" s="135"/>
      <c r="AX552" s="135"/>
      <c r="AY552" s="135"/>
    </row>
    <row r="553">
      <c r="H553" s="135"/>
      <c r="I553" s="135"/>
      <c r="J553" s="135"/>
      <c r="K553" s="135"/>
      <c r="L553" s="135"/>
      <c r="M553" s="135"/>
      <c r="N553" s="135"/>
      <c r="O553" s="135"/>
      <c r="P553" s="135"/>
      <c r="Q553" s="135"/>
      <c r="R553" s="135"/>
      <c r="S553" s="135"/>
      <c r="T553" s="135"/>
      <c r="U553" s="135"/>
      <c r="V553" s="135"/>
      <c r="W553" s="135"/>
      <c r="X553" s="135"/>
      <c r="Y553" s="135"/>
      <c r="Z553" s="135"/>
      <c r="AA553" s="135"/>
      <c r="AB553" s="135"/>
      <c r="AC553" s="135"/>
      <c r="AD553" s="135"/>
      <c r="AE553" s="135"/>
      <c r="AF553" s="135"/>
      <c r="AG553" s="135"/>
      <c r="AH553" s="135"/>
      <c r="AI553" s="135"/>
      <c r="AJ553" s="135"/>
      <c r="AK553" s="135"/>
      <c r="AL553" s="135"/>
      <c r="AM553" s="135"/>
      <c r="AN553" s="135"/>
      <c r="AO553" s="135"/>
      <c r="AP553" s="135"/>
      <c r="AQ553" s="135"/>
      <c r="AR553" s="135"/>
      <c r="AS553" s="135"/>
      <c r="AT553" s="135"/>
      <c r="AU553" s="135"/>
      <c r="AV553" s="135"/>
      <c r="AW553" s="135"/>
      <c r="AX553" s="135"/>
      <c r="AY553" s="135"/>
    </row>
    <row r="554">
      <c r="H554" s="135"/>
      <c r="I554" s="135"/>
      <c r="J554" s="135"/>
      <c r="K554" s="135"/>
      <c r="L554" s="135"/>
      <c r="M554" s="135"/>
      <c r="N554" s="135"/>
      <c r="O554" s="135"/>
      <c r="P554" s="135"/>
      <c r="Q554" s="135"/>
      <c r="R554" s="135"/>
      <c r="S554" s="135"/>
      <c r="T554" s="135"/>
      <c r="U554" s="135"/>
      <c r="V554" s="135"/>
      <c r="W554" s="135"/>
      <c r="X554" s="135"/>
      <c r="Y554" s="135"/>
      <c r="Z554" s="135"/>
      <c r="AA554" s="135"/>
      <c r="AB554" s="135"/>
      <c r="AC554" s="135"/>
      <c r="AD554" s="135"/>
      <c r="AE554" s="135"/>
      <c r="AF554" s="135"/>
      <c r="AG554" s="135"/>
      <c r="AH554" s="135"/>
      <c r="AI554" s="135"/>
      <c r="AJ554" s="135"/>
      <c r="AK554" s="135"/>
      <c r="AL554" s="135"/>
      <c r="AM554" s="135"/>
      <c r="AN554" s="135"/>
      <c r="AO554" s="135"/>
      <c r="AP554" s="135"/>
      <c r="AQ554" s="135"/>
      <c r="AR554" s="135"/>
      <c r="AS554" s="135"/>
      <c r="AT554" s="135"/>
      <c r="AU554" s="135"/>
      <c r="AV554" s="135"/>
      <c r="AW554" s="135"/>
      <c r="AX554" s="135"/>
      <c r="AY554" s="135"/>
    </row>
    <row r="555">
      <c r="H555" s="135"/>
      <c r="I555" s="135"/>
      <c r="J555" s="135"/>
      <c r="K555" s="135"/>
      <c r="L555" s="135"/>
      <c r="M555" s="135"/>
      <c r="N555" s="135"/>
      <c r="O555" s="135"/>
      <c r="P555" s="135"/>
      <c r="Q555" s="135"/>
      <c r="R555" s="135"/>
      <c r="S555" s="135"/>
      <c r="T555" s="135"/>
      <c r="U555" s="135"/>
      <c r="V555" s="135"/>
      <c r="W555" s="135"/>
      <c r="X555" s="135"/>
      <c r="Y555" s="135"/>
      <c r="Z555" s="135"/>
      <c r="AA555" s="135"/>
      <c r="AB555" s="135"/>
      <c r="AC555" s="135"/>
      <c r="AD555" s="135"/>
      <c r="AE555" s="135"/>
      <c r="AF555" s="135"/>
      <c r="AG555" s="135"/>
      <c r="AH555" s="135"/>
      <c r="AI555" s="135"/>
      <c r="AJ555" s="135"/>
      <c r="AK555" s="135"/>
      <c r="AL555" s="135"/>
      <c r="AM555" s="135"/>
      <c r="AN555" s="135"/>
      <c r="AO555" s="135"/>
      <c r="AP555" s="135"/>
      <c r="AQ555" s="135"/>
      <c r="AR555" s="135"/>
      <c r="AS555" s="135"/>
      <c r="AT555" s="135"/>
      <c r="AU555" s="135"/>
      <c r="AV555" s="135"/>
      <c r="AW555" s="135"/>
      <c r="AX555" s="135"/>
      <c r="AY555" s="135"/>
    </row>
    <row r="556">
      <c r="H556" s="135"/>
      <c r="I556" s="135"/>
      <c r="J556" s="135"/>
      <c r="K556" s="135"/>
      <c r="L556" s="135"/>
      <c r="M556" s="135"/>
      <c r="N556" s="135"/>
      <c r="O556" s="135"/>
      <c r="P556" s="135"/>
      <c r="Q556" s="135"/>
      <c r="R556" s="135"/>
      <c r="S556" s="135"/>
      <c r="T556" s="135"/>
      <c r="U556" s="135"/>
      <c r="V556" s="135"/>
      <c r="W556" s="135"/>
      <c r="X556" s="135"/>
      <c r="Y556" s="135"/>
      <c r="Z556" s="135"/>
      <c r="AA556" s="135"/>
      <c r="AB556" s="135"/>
      <c r="AC556" s="135"/>
      <c r="AD556" s="135"/>
      <c r="AE556" s="135"/>
      <c r="AF556" s="135"/>
      <c r="AG556" s="135"/>
      <c r="AH556" s="135"/>
      <c r="AI556" s="135"/>
      <c r="AJ556" s="135"/>
      <c r="AK556" s="135"/>
      <c r="AL556" s="135"/>
      <c r="AM556" s="135"/>
      <c r="AN556" s="135"/>
      <c r="AO556" s="135"/>
      <c r="AP556" s="135"/>
      <c r="AQ556" s="135"/>
      <c r="AR556" s="135"/>
      <c r="AS556" s="135"/>
      <c r="AT556" s="135"/>
      <c r="AU556" s="135"/>
      <c r="AV556" s="135"/>
      <c r="AW556" s="135"/>
      <c r="AX556" s="135"/>
      <c r="AY556" s="135"/>
    </row>
    <row r="557">
      <c r="H557" s="135"/>
      <c r="I557" s="135"/>
      <c r="J557" s="135"/>
      <c r="K557" s="135"/>
      <c r="L557" s="135"/>
      <c r="M557" s="135"/>
      <c r="N557" s="135"/>
      <c r="O557" s="135"/>
      <c r="P557" s="135"/>
      <c r="Q557" s="135"/>
      <c r="R557" s="135"/>
      <c r="S557" s="135"/>
      <c r="T557" s="135"/>
      <c r="U557" s="135"/>
      <c r="V557" s="135"/>
      <c r="W557" s="135"/>
      <c r="X557" s="135"/>
      <c r="Y557" s="135"/>
      <c r="Z557" s="135"/>
      <c r="AA557" s="135"/>
      <c r="AB557" s="135"/>
      <c r="AC557" s="135"/>
      <c r="AD557" s="135"/>
      <c r="AE557" s="135"/>
      <c r="AF557" s="135"/>
      <c r="AG557" s="135"/>
      <c r="AH557" s="135"/>
      <c r="AI557" s="135"/>
      <c r="AJ557" s="135"/>
      <c r="AK557" s="135"/>
      <c r="AL557" s="135"/>
      <c r="AM557" s="135"/>
      <c r="AN557" s="135"/>
      <c r="AO557" s="135"/>
      <c r="AP557" s="135"/>
      <c r="AQ557" s="135"/>
      <c r="AR557" s="135"/>
      <c r="AS557" s="135"/>
      <c r="AT557" s="135"/>
      <c r="AU557" s="135"/>
      <c r="AV557" s="135"/>
      <c r="AW557" s="135"/>
      <c r="AX557" s="135"/>
      <c r="AY557" s="135"/>
    </row>
    <row r="558">
      <c r="H558" s="135"/>
      <c r="I558" s="135"/>
      <c r="J558" s="135"/>
      <c r="K558" s="135"/>
      <c r="L558" s="135"/>
      <c r="M558" s="135"/>
      <c r="N558" s="135"/>
      <c r="O558" s="135"/>
      <c r="P558" s="135"/>
      <c r="Q558" s="135"/>
      <c r="R558" s="135"/>
      <c r="S558" s="135"/>
      <c r="T558" s="135"/>
      <c r="U558" s="135"/>
      <c r="V558" s="135"/>
      <c r="W558" s="135"/>
      <c r="X558" s="135"/>
      <c r="Y558" s="135"/>
      <c r="Z558" s="135"/>
      <c r="AA558" s="135"/>
      <c r="AB558" s="135"/>
      <c r="AC558" s="135"/>
      <c r="AD558" s="135"/>
      <c r="AE558" s="135"/>
      <c r="AF558" s="135"/>
      <c r="AG558" s="135"/>
      <c r="AH558" s="135"/>
      <c r="AI558" s="135"/>
      <c r="AJ558" s="135"/>
      <c r="AK558" s="135"/>
      <c r="AL558" s="135"/>
      <c r="AM558" s="135"/>
      <c r="AN558" s="135"/>
      <c r="AO558" s="135"/>
      <c r="AP558" s="135"/>
      <c r="AQ558" s="135"/>
      <c r="AR558" s="135"/>
      <c r="AS558" s="135"/>
      <c r="AT558" s="135"/>
      <c r="AU558" s="135"/>
      <c r="AV558" s="135"/>
      <c r="AW558" s="135"/>
      <c r="AX558" s="135"/>
      <c r="AY558" s="135"/>
    </row>
    <row r="559">
      <c r="H559" s="135"/>
      <c r="I559" s="135"/>
      <c r="J559" s="135"/>
      <c r="K559" s="135"/>
      <c r="L559" s="135"/>
      <c r="M559" s="135"/>
      <c r="N559" s="135"/>
      <c r="O559" s="135"/>
      <c r="P559" s="135"/>
      <c r="Q559" s="135"/>
      <c r="R559" s="135"/>
      <c r="S559" s="135"/>
      <c r="T559" s="135"/>
      <c r="U559" s="135"/>
      <c r="V559" s="135"/>
      <c r="W559" s="135"/>
      <c r="X559" s="135"/>
      <c r="Y559" s="135"/>
      <c r="Z559" s="135"/>
      <c r="AA559" s="135"/>
      <c r="AB559" s="135"/>
      <c r="AC559" s="135"/>
      <c r="AD559" s="135"/>
      <c r="AE559" s="135"/>
      <c r="AF559" s="135"/>
      <c r="AG559" s="135"/>
      <c r="AH559" s="135"/>
      <c r="AI559" s="135"/>
      <c r="AJ559" s="135"/>
      <c r="AK559" s="135"/>
      <c r="AL559" s="135"/>
      <c r="AM559" s="135"/>
      <c r="AN559" s="135"/>
      <c r="AO559" s="135"/>
      <c r="AP559" s="135"/>
      <c r="AQ559" s="135"/>
      <c r="AR559" s="135"/>
      <c r="AS559" s="135"/>
      <c r="AT559" s="135"/>
      <c r="AU559" s="135"/>
      <c r="AV559" s="135"/>
      <c r="AW559" s="135"/>
      <c r="AX559" s="135"/>
      <c r="AY559" s="135"/>
    </row>
    <row r="560">
      <c r="H560" s="135"/>
      <c r="I560" s="135"/>
      <c r="J560" s="135"/>
      <c r="K560" s="135"/>
      <c r="L560" s="135"/>
      <c r="M560" s="135"/>
      <c r="N560" s="135"/>
      <c r="O560" s="135"/>
      <c r="P560" s="135"/>
      <c r="Q560" s="135"/>
      <c r="R560" s="135"/>
      <c r="S560" s="135"/>
      <c r="T560" s="135"/>
      <c r="U560" s="135"/>
      <c r="V560" s="135"/>
      <c r="W560" s="135"/>
      <c r="X560" s="135"/>
      <c r="Y560" s="135"/>
      <c r="Z560" s="135"/>
      <c r="AA560" s="135"/>
      <c r="AB560" s="135"/>
      <c r="AC560" s="135"/>
      <c r="AD560" s="135"/>
      <c r="AE560" s="135"/>
      <c r="AF560" s="135"/>
      <c r="AG560" s="135"/>
      <c r="AH560" s="135"/>
      <c r="AI560" s="135"/>
      <c r="AJ560" s="135"/>
      <c r="AK560" s="135"/>
      <c r="AL560" s="135"/>
      <c r="AM560" s="135"/>
      <c r="AN560" s="135"/>
      <c r="AO560" s="135"/>
      <c r="AP560" s="135"/>
      <c r="AQ560" s="135"/>
      <c r="AR560" s="135"/>
      <c r="AS560" s="135"/>
      <c r="AT560" s="135"/>
      <c r="AU560" s="135"/>
      <c r="AV560" s="135"/>
      <c r="AW560" s="135"/>
      <c r="AX560" s="135"/>
      <c r="AY560" s="135"/>
    </row>
    <row r="561">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c r="AG561" s="135"/>
      <c r="AH561" s="135"/>
      <c r="AI561" s="135"/>
      <c r="AJ561" s="135"/>
      <c r="AK561" s="135"/>
      <c r="AL561" s="135"/>
      <c r="AM561" s="135"/>
      <c r="AN561" s="135"/>
      <c r="AO561" s="135"/>
      <c r="AP561" s="135"/>
      <c r="AQ561" s="135"/>
      <c r="AR561" s="135"/>
      <c r="AS561" s="135"/>
      <c r="AT561" s="135"/>
      <c r="AU561" s="135"/>
      <c r="AV561" s="135"/>
      <c r="AW561" s="135"/>
      <c r="AX561" s="135"/>
      <c r="AY561" s="135"/>
    </row>
    <row r="562">
      <c r="H562" s="135"/>
      <c r="I562" s="135"/>
      <c r="J562" s="135"/>
      <c r="K562" s="135"/>
      <c r="L562" s="135"/>
      <c r="M562" s="135"/>
      <c r="N562" s="135"/>
      <c r="O562" s="135"/>
      <c r="P562" s="135"/>
      <c r="Q562" s="135"/>
      <c r="R562" s="135"/>
      <c r="S562" s="135"/>
      <c r="T562" s="135"/>
      <c r="U562" s="135"/>
      <c r="V562" s="135"/>
      <c r="W562" s="135"/>
      <c r="X562" s="135"/>
      <c r="Y562" s="135"/>
      <c r="Z562" s="135"/>
      <c r="AA562" s="135"/>
      <c r="AB562" s="135"/>
      <c r="AC562" s="135"/>
      <c r="AD562" s="135"/>
      <c r="AE562" s="135"/>
      <c r="AF562" s="135"/>
      <c r="AG562" s="135"/>
      <c r="AH562" s="135"/>
      <c r="AI562" s="135"/>
      <c r="AJ562" s="135"/>
      <c r="AK562" s="135"/>
      <c r="AL562" s="135"/>
      <c r="AM562" s="135"/>
      <c r="AN562" s="135"/>
      <c r="AO562" s="135"/>
      <c r="AP562" s="135"/>
      <c r="AQ562" s="135"/>
      <c r="AR562" s="135"/>
      <c r="AS562" s="135"/>
      <c r="AT562" s="135"/>
      <c r="AU562" s="135"/>
      <c r="AV562" s="135"/>
      <c r="AW562" s="135"/>
      <c r="AX562" s="135"/>
      <c r="AY562" s="135"/>
    </row>
    <row r="563">
      <c r="H563" s="135"/>
      <c r="I563" s="135"/>
      <c r="J563" s="135"/>
      <c r="K563" s="135"/>
      <c r="L563" s="135"/>
      <c r="M563" s="135"/>
      <c r="N563" s="135"/>
      <c r="O563" s="135"/>
      <c r="P563" s="135"/>
      <c r="Q563" s="135"/>
      <c r="R563" s="135"/>
      <c r="S563" s="135"/>
      <c r="T563" s="135"/>
      <c r="U563" s="135"/>
      <c r="V563" s="135"/>
      <c r="W563" s="135"/>
      <c r="X563" s="135"/>
      <c r="Y563" s="135"/>
      <c r="Z563" s="135"/>
      <c r="AA563" s="135"/>
      <c r="AB563" s="135"/>
      <c r="AC563" s="135"/>
      <c r="AD563" s="135"/>
      <c r="AE563" s="135"/>
      <c r="AF563" s="135"/>
      <c r="AG563" s="135"/>
      <c r="AH563" s="135"/>
      <c r="AI563" s="135"/>
      <c r="AJ563" s="135"/>
      <c r="AK563" s="135"/>
      <c r="AL563" s="135"/>
      <c r="AM563" s="135"/>
      <c r="AN563" s="135"/>
      <c r="AO563" s="135"/>
      <c r="AP563" s="135"/>
      <c r="AQ563" s="135"/>
      <c r="AR563" s="135"/>
      <c r="AS563" s="135"/>
      <c r="AT563" s="135"/>
      <c r="AU563" s="135"/>
      <c r="AV563" s="135"/>
      <c r="AW563" s="135"/>
      <c r="AX563" s="135"/>
      <c r="AY563" s="135"/>
    </row>
    <row r="564">
      <c r="H564" s="135"/>
      <c r="I564" s="135"/>
      <c r="J564" s="135"/>
      <c r="K564" s="135"/>
      <c r="L564" s="135"/>
      <c r="M564" s="135"/>
      <c r="N564" s="135"/>
      <c r="O564" s="135"/>
      <c r="P564" s="135"/>
      <c r="Q564" s="135"/>
      <c r="R564" s="135"/>
      <c r="S564" s="135"/>
      <c r="T564" s="135"/>
      <c r="U564" s="135"/>
      <c r="V564" s="135"/>
      <c r="W564" s="135"/>
      <c r="X564" s="135"/>
      <c r="Y564" s="135"/>
      <c r="Z564" s="135"/>
      <c r="AA564" s="135"/>
      <c r="AB564" s="135"/>
      <c r="AC564" s="135"/>
      <c r="AD564" s="135"/>
      <c r="AE564" s="135"/>
      <c r="AF564" s="135"/>
      <c r="AG564" s="135"/>
      <c r="AH564" s="135"/>
      <c r="AI564" s="135"/>
      <c r="AJ564" s="135"/>
      <c r="AK564" s="135"/>
      <c r="AL564" s="135"/>
      <c r="AM564" s="135"/>
      <c r="AN564" s="135"/>
      <c r="AO564" s="135"/>
      <c r="AP564" s="135"/>
      <c r="AQ564" s="135"/>
      <c r="AR564" s="135"/>
      <c r="AS564" s="135"/>
      <c r="AT564" s="135"/>
      <c r="AU564" s="135"/>
      <c r="AV564" s="135"/>
      <c r="AW564" s="135"/>
      <c r="AX564" s="135"/>
      <c r="AY564" s="135"/>
    </row>
    <row r="565">
      <c r="H565" s="135"/>
      <c r="I565" s="135"/>
      <c r="J565" s="135"/>
      <c r="K565" s="135"/>
      <c r="L565" s="135"/>
      <c r="M565" s="135"/>
      <c r="N565" s="135"/>
      <c r="O565" s="135"/>
      <c r="P565" s="135"/>
      <c r="Q565" s="135"/>
      <c r="R565" s="135"/>
      <c r="S565" s="135"/>
      <c r="T565" s="135"/>
      <c r="U565" s="135"/>
      <c r="V565" s="135"/>
      <c r="W565" s="135"/>
      <c r="X565" s="135"/>
      <c r="Y565" s="135"/>
      <c r="Z565" s="135"/>
      <c r="AA565" s="135"/>
      <c r="AB565" s="135"/>
      <c r="AC565" s="135"/>
      <c r="AD565" s="135"/>
      <c r="AE565" s="135"/>
      <c r="AF565" s="135"/>
      <c r="AG565" s="135"/>
      <c r="AH565" s="135"/>
      <c r="AI565" s="135"/>
      <c r="AJ565" s="135"/>
      <c r="AK565" s="135"/>
      <c r="AL565" s="135"/>
      <c r="AM565" s="135"/>
      <c r="AN565" s="135"/>
      <c r="AO565" s="135"/>
      <c r="AP565" s="135"/>
      <c r="AQ565" s="135"/>
      <c r="AR565" s="135"/>
      <c r="AS565" s="135"/>
      <c r="AT565" s="135"/>
      <c r="AU565" s="135"/>
      <c r="AV565" s="135"/>
      <c r="AW565" s="135"/>
      <c r="AX565" s="135"/>
      <c r="AY565" s="135"/>
    </row>
    <row r="566">
      <c r="H566" s="135"/>
      <c r="I566" s="135"/>
      <c r="J566" s="135"/>
      <c r="K566" s="135"/>
      <c r="L566" s="135"/>
      <c r="M566" s="135"/>
      <c r="N566" s="135"/>
      <c r="O566" s="135"/>
      <c r="P566" s="135"/>
      <c r="Q566" s="135"/>
      <c r="R566" s="135"/>
      <c r="S566" s="135"/>
      <c r="T566" s="135"/>
      <c r="U566" s="135"/>
      <c r="V566" s="135"/>
      <c r="W566" s="135"/>
      <c r="X566" s="135"/>
      <c r="Y566" s="135"/>
      <c r="Z566" s="135"/>
      <c r="AA566" s="135"/>
      <c r="AB566" s="135"/>
      <c r="AC566" s="135"/>
      <c r="AD566" s="135"/>
      <c r="AE566" s="135"/>
      <c r="AF566" s="135"/>
      <c r="AG566" s="135"/>
      <c r="AH566" s="135"/>
      <c r="AI566" s="135"/>
      <c r="AJ566" s="135"/>
      <c r="AK566" s="135"/>
      <c r="AL566" s="135"/>
      <c r="AM566" s="135"/>
      <c r="AN566" s="135"/>
      <c r="AO566" s="135"/>
      <c r="AP566" s="135"/>
      <c r="AQ566" s="135"/>
      <c r="AR566" s="135"/>
      <c r="AS566" s="135"/>
      <c r="AT566" s="135"/>
      <c r="AU566" s="135"/>
      <c r="AV566" s="135"/>
      <c r="AW566" s="135"/>
      <c r="AX566" s="135"/>
      <c r="AY566" s="135"/>
    </row>
    <row r="567">
      <c r="H567" s="135"/>
      <c r="I567" s="135"/>
      <c r="J567" s="135"/>
      <c r="K567" s="135"/>
      <c r="L567" s="135"/>
      <c r="M567" s="135"/>
      <c r="N567" s="135"/>
      <c r="O567" s="135"/>
      <c r="P567" s="135"/>
      <c r="Q567" s="135"/>
      <c r="R567" s="135"/>
      <c r="S567" s="135"/>
      <c r="T567" s="135"/>
      <c r="U567" s="135"/>
      <c r="V567" s="135"/>
      <c r="W567" s="135"/>
      <c r="X567" s="135"/>
      <c r="Y567" s="135"/>
      <c r="Z567" s="135"/>
      <c r="AA567" s="135"/>
      <c r="AB567" s="135"/>
      <c r="AC567" s="135"/>
      <c r="AD567" s="135"/>
      <c r="AE567" s="135"/>
      <c r="AF567" s="135"/>
      <c r="AG567" s="135"/>
      <c r="AH567" s="135"/>
      <c r="AI567" s="135"/>
      <c r="AJ567" s="135"/>
      <c r="AK567" s="135"/>
      <c r="AL567" s="135"/>
      <c r="AM567" s="135"/>
      <c r="AN567" s="135"/>
      <c r="AO567" s="135"/>
      <c r="AP567" s="135"/>
      <c r="AQ567" s="135"/>
      <c r="AR567" s="135"/>
      <c r="AS567" s="135"/>
      <c r="AT567" s="135"/>
      <c r="AU567" s="135"/>
      <c r="AV567" s="135"/>
      <c r="AW567" s="135"/>
      <c r="AX567" s="135"/>
      <c r="AY567" s="135"/>
    </row>
    <row r="568">
      <c r="H568" s="135"/>
      <c r="I568" s="135"/>
      <c r="J568" s="135"/>
      <c r="K568" s="135"/>
      <c r="L568" s="135"/>
      <c r="M568" s="135"/>
      <c r="N568" s="135"/>
      <c r="O568" s="135"/>
      <c r="P568" s="135"/>
      <c r="Q568" s="135"/>
      <c r="R568" s="135"/>
      <c r="S568" s="135"/>
      <c r="T568" s="135"/>
      <c r="U568" s="135"/>
      <c r="V568" s="135"/>
      <c r="W568" s="135"/>
      <c r="X568" s="135"/>
      <c r="Y568" s="135"/>
      <c r="Z568" s="135"/>
      <c r="AA568" s="135"/>
      <c r="AB568" s="135"/>
      <c r="AC568" s="135"/>
      <c r="AD568" s="135"/>
      <c r="AE568" s="135"/>
      <c r="AF568" s="135"/>
      <c r="AG568" s="135"/>
      <c r="AH568" s="135"/>
      <c r="AI568" s="135"/>
      <c r="AJ568" s="135"/>
      <c r="AK568" s="135"/>
      <c r="AL568" s="135"/>
      <c r="AM568" s="135"/>
      <c r="AN568" s="135"/>
      <c r="AO568" s="135"/>
      <c r="AP568" s="135"/>
      <c r="AQ568" s="135"/>
      <c r="AR568" s="135"/>
      <c r="AS568" s="135"/>
      <c r="AT568" s="135"/>
      <c r="AU568" s="135"/>
      <c r="AV568" s="135"/>
      <c r="AW568" s="135"/>
      <c r="AX568" s="135"/>
      <c r="AY568" s="135"/>
    </row>
    <row r="569">
      <c r="H569" s="135"/>
      <c r="I569" s="135"/>
      <c r="J569" s="135"/>
      <c r="K569" s="135"/>
      <c r="L569" s="135"/>
      <c r="M569" s="135"/>
      <c r="N569" s="135"/>
      <c r="O569" s="135"/>
      <c r="P569" s="135"/>
      <c r="Q569" s="135"/>
      <c r="R569" s="135"/>
      <c r="S569" s="135"/>
      <c r="T569" s="135"/>
      <c r="U569" s="135"/>
      <c r="V569" s="135"/>
      <c r="W569" s="135"/>
      <c r="X569" s="135"/>
      <c r="Y569" s="135"/>
      <c r="Z569" s="135"/>
      <c r="AA569" s="135"/>
      <c r="AB569" s="135"/>
      <c r="AC569" s="135"/>
      <c r="AD569" s="135"/>
      <c r="AE569" s="135"/>
      <c r="AF569" s="135"/>
      <c r="AG569" s="135"/>
      <c r="AH569" s="135"/>
      <c r="AI569" s="135"/>
      <c r="AJ569" s="135"/>
      <c r="AK569" s="135"/>
      <c r="AL569" s="135"/>
      <c r="AM569" s="135"/>
      <c r="AN569" s="135"/>
      <c r="AO569" s="135"/>
      <c r="AP569" s="135"/>
      <c r="AQ569" s="135"/>
      <c r="AR569" s="135"/>
      <c r="AS569" s="135"/>
      <c r="AT569" s="135"/>
      <c r="AU569" s="135"/>
      <c r="AV569" s="135"/>
      <c r="AW569" s="135"/>
      <c r="AX569" s="135"/>
      <c r="AY569" s="135"/>
    </row>
    <row r="570">
      <c r="H570" s="135"/>
      <c r="I570" s="135"/>
      <c r="J570" s="135"/>
      <c r="K570" s="135"/>
      <c r="L570" s="135"/>
      <c r="M570" s="135"/>
      <c r="N570" s="135"/>
      <c r="O570" s="135"/>
      <c r="P570" s="135"/>
      <c r="Q570" s="135"/>
      <c r="R570" s="135"/>
      <c r="S570" s="135"/>
      <c r="T570" s="135"/>
      <c r="U570" s="135"/>
      <c r="V570" s="135"/>
      <c r="W570" s="135"/>
      <c r="X570" s="135"/>
      <c r="Y570" s="135"/>
      <c r="Z570" s="135"/>
      <c r="AA570" s="135"/>
      <c r="AB570" s="135"/>
      <c r="AC570" s="135"/>
      <c r="AD570" s="135"/>
      <c r="AE570" s="135"/>
      <c r="AF570" s="135"/>
      <c r="AG570" s="135"/>
      <c r="AH570" s="135"/>
      <c r="AI570" s="135"/>
      <c r="AJ570" s="135"/>
      <c r="AK570" s="135"/>
      <c r="AL570" s="135"/>
      <c r="AM570" s="135"/>
      <c r="AN570" s="135"/>
      <c r="AO570" s="135"/>
      <c r="AP570" s="135"/>
      <c r="AQ570" s="135"/>
      <c r="AR570" s="135"/>
      <c r="AS570" s="135"/>
      <c r="AT570" s="135"/>
      <c r="AU570" s="135"/>
      <c r="AV570" s="135"/>
      <c r="AW570" s="135"/>
      <c r="AX570" s="135"/>
      <c r="AY570" s="135"/>
    </row>
    <row r="571">
      <c r="H571" s="135"/>
      <c r="I571" s="135"/>
      <c r="J571" s="135"/>
      <c r="K571" s="135"/>
      <c r="L571" s="135"/>
      <c r="M571" s="135"/>
      <c r="N571" s="135"/>
      <c r="O571" s="135"/>
      <c r="P571" s="135"/>
      <c r="Q571" s="135"/>
      <c r="R571" s="135"/>
      <c r="S571" s="135"/>
      <c r="T571" s="135"/>
      <c r="U571" s="135"/>
      <c r="V571" s="135"/>
      <c r="W571" s="135"/>
      <c r="X571" s="135"/>
      <c r="Y571" s="135"/>
      <c r="Z571" s="135"/>
      <c r="AA571" s="135"/>
      <c r="AB571" s="135"/>
      <c r="AC571" s="135"/>
      <c r="AD571" s="135"/>
      <c r="AE571" s="135"/>
      <c r="AF571" s="135"/>
      <c r="AG571" s="135"/>
      <c r="AH571" s="135"/>
      <c r="AI571" s="135"/>
      <c r="AJ571" s="135"/>
      <c r="AK571" s="135"/>
      <c r="AL571" s="135"/>
      <c r="AM571" s="135"/>
      <c r="AN571" s="135"/>
      <c r="AO571" s="135"/>
      <c r="AP571" s="135"/>
      <c r="AQ571" s="135"/>
      <c r="AR571" s="135"/>
      <c r="AS571" s="135"/>
      <c r="AT571" s="135"/>
      <c r="AU571" s="135"/>
      <c r="AV571" s="135"/>
      <c r="AW571" s="135"/>
      <c r="AX571" s="135"/>
      <c r="AY571" s="135"/>
    </row>
    <row r="572">
      <c r="H572" s="135"/>
      <c r="I572" s="135"/>
      <c r="J572" s="135"/>
      <c r="K572" s="135"/>
      <c r="L572" s="135"/>
      <c r="M572" s="135"/>
      <c r="N572" s="135"/>
      <c r="O572" s="135"/>
      <c r="P572" s="135"/>
      <c r="Q572" s="135"/>
      <c r="R572" s="135"/>
      <c r="S572" s="135"/>
      <c r="T572" s="135"/>
      <c r="U572" s="135"/>
      <c r="V572" s="135"/>
      <c r="W572" s="135"/>
      <c r="X572" s="135"/>
      <c r="Y572" s="135"/>
      <c r="Z572" s="135"/>
      <c r="AA572" s="135"/>
      <c r="AB572" s="135"/>
      <c r="AC572" s="135"/>
      <c r="AD572" s="135"/>
      <c r="AE572" s="135"/>
      <c r="AF572" s="135"/>
      <c r="AG572" s="135"/>
      <c r="AH572" s="135"/>
      <c r="AI572" s="135"/>
      <c r="AJ572" s="135"/>
      <c r="AK572" s="135"/>
      <c r="AL572" s="135"/>
      <c r="AM572" s="135"/>
      <c r="AN572" s="135"/>
      <c r="AO572" s="135"/>
      <c r="AP572" s="135"/>
      <c r="AQ572" s="135"/>
      <c r="AR572" s="135"/>
      <c r="AS572" s="135"/>
      <c r="AT572" s="135"/>
      <c r="AU572" s="135"/>
      <c r="AV572" s="135"/>
      <c r="AW572" s="135"/>
      <c r="AX572" s="135"/>
      <c r="AY572" s="135"/>
    </row>
    <row r="573">
      <c r="H573" s="135"/>
      <c r="I573" s="135"/>
      <c r="J573" s="135"/>
      <c r="K573" s="135"/>
      <c r="L573" s="135"/>
      <c r="M573" s="135"/>
      <c r="N573" s="135"/>
      <c r="O573" s="135"/>
      <c r="P573" s="135"/>
      <c r="Q573" s="135"/>
      <c r="R573" s="135"/>
      <c r="S573" s="135"/>
      <c r="T573" s="135"/>
      <c r="U573" s="135"/>
      <c r="V573" s="135"/>
      <c r="W573" s="135"/>
      <c r="X573" s="135"/>
      <c r="Y573" s="135"/>
      <c r="Z573" s="135"/>
      <c r="AA573" s="135"/>
      <c r="AB573" s="135"/>
      <c r="AC573" s="135"/>
      <c r="AD573" s="135"/>
      <c r="AE573" s="135"/>
      <c r="AF573" s="135"/>
      <c r="AG573" s="135"/>
      <c r="AH573" s="135"/>
      <c r="AI573" s="135"/>
      <c r="AJ573" s="135"/>
      <c r="AK573" s="135"/>
      <c r="AL573" s="135"/>
      <c r="AM573" s="135"/>
      <c r="AN573" s="135"/>
      <c r="AO573" s="135"/>
      <c r="AP573" s="135"/>
      <c r="AQ573" s="135"/>
      <c r="AR573" s="135"/>
      <c r="AS573" s="135"/>
      <c r="AT573" s="135"/>
      <c r="AU573" s="135"/>
      <c r="AV573" s="135"/>
      <c r="AW573" s="135"/>
      <c r="AX573" s="135"/>
      <c r="AY573" s="135"/>
    </row>
    <row r="574">
      <c r="H574" s="135"/>
      <c r="I574" s="135"/>
      <c r="J574" s="135"/>
      <c r="K574" s="135"/>
      <c r="L574" s="135"/>
      <c r="M574" s="135"/>
      <c r="N574" s="135"/>
      <c r="O574" s="135"/>
      <c r="P574" s="135"/>
      <c r="Q574" s="135"/>
      <c r="R574" s="135"/>
      <c r="S574" s="135"/>
      <c r="T574" s="135"/>
      <c r="U574" s="135"/>
      <c r="V574" s="135"/>
      <c r="W574" s="135"/>
      <c r="X574" s="135"/>
      <c r="Y574" s="135"/>
      <c r="Z574" s="135"/>
      <c r="AA574" s="135"/>
      <c r="AB574" s="135"/>
      <c r="AC574" s="135"/>
      <c r="AD574" s="135"/>
      <c r="AE574" s="135"/>
      <c r="AF574" s="135"/>
      <c r="AG574" s="135"/>
      <c r="AH574" s="135"/>
      <c r="AI574" s="135"/>
      <c r="AJ574" s="135"/>
      <c r="AK574" s="135"/>
      <c r="AL574" s="135"/>
      <c r="AM574" s="135"/>
      <c r="AN574" s="135"/>
      <c r="AO574" s="135"/>
      <c r="AP574" s="135"/>
      <c r="AQ574" s="135"/>
      <c r="AR574" s="135"/>
      <c r="AS574" s="135"/>
      <c r="AT574" s="135"/>
      <c r="AU574" s="135"/>
      <c r="AV574" s="135"/>
      <c r="AW574" s="135"/>
      <c r="AX574" s="135"/>
      <c r="AY574" s="135"/>
    </row>
    <row r="575">
      <c r="H575" s="135"/>
      <c r="I575" s="135"/>
      <c r="J575" s="135"/>
      <c r="K575" s="135"/>
      <c r="L575" s="135"/>
      <c r="M575" s="135"/>
      <c r="N575" s="135"/>
      <c r="O575" s="135"/>
      <c r="P575" s="135"/>
      <c r="Q575" s="135"/>
      <c r="R575" s="135"/>
      <c r="S575" s="135"/>
      <c r="T575" s="135"/>
      <c r="U575" s="135"/>
      <c r="V575" s="135"/>
      <c r="W575" s="135"/>
      <c r="X575" s="135"/>
      <c r="Y575" s="135"/>
      <c r="Z575" s="135"/>
      <c r="AA575" s="135"/>
      <c r="AB575" s="135"/>
      <c r="AC575" s="135"/>
      <c r="AD575" s="135"/>
      <c r="AE575" s="135"/>
      <c r="AF575" s="135"/>
      <c r="AG575" s="135"/>
      <c r="AH575" s="135"/>
      <c r="AI575" s="135"/>
      <c r="AJ575" s="135"/>
      <c r="AK575" s="135"/>
      <c r="AL575" s="135"/>
      <c r="AM575" s="135"/>
      <c r="AN575" s="135"/>
      <c r="AO575" s="135"/>
      <c r="AP575" s="135"/>
      <c r="AQ575" s="135"/>
      <c r="AR575" s="135"/>
      <c r="AS575" s="135"/>
      <c r="AT575" s="135"/>
      <c r="AU575" s="135"/>
      <c r="AV575" s="135"/>
      <c r="AW575" s="135"/>
      <c r="AX575" s="135"/>
      <c r="AY575" s="135"/>
    </row>
    <row r="576">
      <c r="H576" s="135"/>
      <c r="I576" s="135"/>
      <c r="J576" s="135"/>
      <c r="K576" s="135"/>
      <c r="L576" s="135"/>
      <c r="M576" s="135"/>
      <c r="N576" s="135"/>
      <c r="O576" s="135"/>
      <c r="P576" s="135"/>
      <c r="Q576" s="135"/>
      <c r="R576" s="135"/>
      <c r="S576" s="135"/>
      <c r="T576" s="135"/>
      <c r="U576" s="135"/>
      <c r="V576" s="135"/>
      <c r="W576" s="135"/>
      <c r="X576" s="135"/>
      <c r="Y576" s="135"/>
      <c r="Z576" s="135"/>
      <c r="AA576" s="135"/>
      <c r="AB576" s="135"/>
      <c r="AC576" s="135"/>
      <c r="AD576" s="135"/>
      <c r="AE576" s="135"/>
      <c r="AF576" s="135"/>
      <c r="AG576" s="135"/>
      <c r="AH576" s="135"/>
      <c r="AI576" s="135"/>
      <c r="AJ576" s="135"/>
      <c r="AK576" s="135"/>
      <c r="AL576" s="135"/>
      <c r="AM576" s="135"/>
      <c r="AN576" s="135"/>
      <c r="AO576" s="135"/>
      <c r="AP576" s="135"/>
      <c r="AQ576" s="135"/>
      <c r="AR576" s="135"/>
      <c r="AS576" s="135"/>
      <c r="AT576" s="135"/>
      <c r="AU576" s="135"/>
      <c r="AV576" s="135"/>
      <c r="AW576" s="135"/>
      <c r="AX576" s="135"/>
      <c r="AY576" s="135"/>
    </row>
    <row r="577">
      <c r="H577" s="135"/>
      <c r="I577" s="135"/>
      <c r="J577" s="135"/>
      <c r="K577" s="135"/>
      <c r="L577" s="135"/>
      <c r="M577" s="135"/>
      <c r="N577" s="135"/>
      <c r="O577" s="135"/>
      <c r="P577" s="135"/>
      <c r="Q577" s="135"/>
      <c r="R577" s="135"/>
      <c r="S577" s="135"/>
      <c r="T577" s="135"/>
      <c r="U577" s="135"/>
      <c r="V577" s="135"/>
      <c r="W577" s="135"/>
      <c r="X577" s="135"/>
      <c r="Y577" s="135"/>
      <c r="Z577" s="135"/>
      <c r="AA577" s="135"/>
      <c r="AB577" s="135"/>
      <c r="AC577" s="135"/>
      <c r="AD577" s="135"/>
      <c r="AE577" s="135"/>
      <c r="AF577" s="135"/>
      <c r="AG577" s="135"/>
      <c r="AH577" s="135"/>
      <c r="AI577" s="135"/>
      <c r="AJ577" s="135"/>
      <c r="AK577" s="135"/>
      <c r="AL577" s="135"/>
      <c r="AM577" s="135"/>
      <c r="AN577" s="135"/>
      <c r="AO577" s="135"/>
      <c r="AP577" s="135"/>
      <c r="AQ577" s="135"/>
      <c r="AR577" s="135"/>
      <c r="AS577" s="135"/>
      <c r="AT577" s="135"/>
      <c r="AU577" s="135"/>
      <c r="AV577" s="135"/>
      <c r="AW577" s="135"/>
      <c r="AX577" s="135"/>
      <c r="AY577" s="135"/>
    </row>
    <row r="578">
      <c r="H578" s="135"/>
      <c r="I578" s="135"/>
      <c r="J578" s="135"/>
      <c r="K578" s="135"/>
      <c r="L578" s="135"/>
      <c r="M578" s="135"/>
      <c r="N578" s="135"/>
      <c r="O578" s="135"/>
      <c r="P578" s="135"/>
      <c r="Q578" s="135"/>
      <c r="R578" s="135"/>
      <c r="S578" s="135"/>
      <c r="T578" s="135"/>
      <c r="U578" s="135"/>
      <c r="V578" s="135"/>
      <c r="W578" s="135"/>
      <c r="X578" s="135"/>
      <c r="Y578" s="135"/>
      <c r="Z578" s="135"/>
      <c r="AA578" s="135"/>
      <c r="AB578" s="135"/>
      <c r="AC578" s="135"/>
      <c r="AD578" s="135"/>
      <c r="AE578" s="135"/>
      <c r="AF578" s="135"/>
      <c r="AG578" s="135"/>
      <c r="AH578" s="135"/>
      <c r="AI578" s="135"/>
      <c r="AJ578" s="135"/>
      <c r="AK578" s="135"/>
      <c r="AL578" s="135"/>
      <c r="AM578" s="135"/>
      <c r="AN578" s="135"/>
      <c r="AO578" s="135"/>
      <c r="AP578" s="135"/>
      <c r="AQ578" s="135"/>
      <c r="AR578" s="135"/>
      <c r="AS578" s="135"/>
      <c r="AT578" s="135"/>
      <c r="AU578" s="135"/>
      <c r="AV578" s="135"/>
      <c r="AW578" s="135"/>
      <c r="AX578" s="135"/>
      <c r="AY578" s="135"/>
    </row>
    <row r="579">
      <c r="H579" s="135"/>
      <c r="I579" s="135"/>
      <c r="J579" s="135"/>
      <c r="K579" s="135"/>
      <c r="L579" s="135"/>
      <c r="M579" s="135"/>
      <c r="N579" s="135"/>
      <c r="O579" s="135"/>
      <c r="P579" s="135"/>
      <c r="Q579" s="135"/>
      <c r="R579" s="135"/>
      <c r="S579" s="135"/>
      <c r="T579" s="135"/>
      <c r="U579" s="135"/>
      <c r="V579" s="135"/>
      <c r="W579" s="135"/>
      <c r="X579" s="135"/>
      <c r="Y579" s="135"/>
      <c r="Z579" s="135"/>
      <c r="AA579" s="135"/>
      <c r="AB579" s="135"/>
      <c r="AC579" s="135"/>
      <c r="AD579" s="135"/>
      <c r="AE579" s="135"/>
      <c r="AF579" s="135"/>
      <c r="AG579" s="135"/>
      <c r="AH579" s="135"/>
      <c r="AI579" s="135"/>
      <c r="AJ579" s="135"/>
      <c r="AK579" s="135"/>
      <c r="AL579" s="135"/>
      <c r="AM579" s="135"/>
      <c r="AN579" s="135"/>
      <c r="AO579" s="135"/>
      <c r="AP579" s="135"/>
      <c r="AQ579" s="135"/>
      <c r="AR579" s="135"/>
      <c r="AS579" s="135"/>
      <c r="AT579" s="135"/>
      <c r="AU579" s="135"/>
      <c r="AV579" s="135"/>
      <c r="AW579" s="135"/>
      <c r="AX579" s="135"/>
      <c r="AY579" s="135"/>
    </row>
    <row r="580">
      <c r="H580" s="135"/>
      <c r="I580" s="135"/>
      <c r="J580" s="135"/>
      <c r="K580" s="135"/>
      <c r="L580" s="135"/>
      <c r="M580" s="135"/>
      <c r="N580" s="135"/>
      <c r="O580" s="135"/>
      <c r="P580" s="135"/>
      <c r="Q580" s="135"/>
      <c r="R580" s="135"/>
      <c r="S580" s="135"/>
      <c r="T580" s="135"/>
      <c r="U580" s="135"/>
      <c r="V580" s="135"/>
      <c r="W580" s="135"/>
      <c r="X580" s="135"/>
      <c r="Y580" s="135"/>
      <c r="Z580" s="135"/>
      <c r="AA580" s="135"/>
      <c r="AB580" s="135"/>
      <c r="AC580" s="135"/>
      <c r="AD580" s="135"/>
      <c r="AE580" s="135"/>
      <c r="AF580" s="135"/>
      <c r="AG580" s="135"/>
      <c r="AH580" s="135"/>
      <c r="AI580" s="135"/>
      <c r="AJ580" s="135"/>
      <c r="AK580" s="135"/>
      <c r="AL580" s="135"/>
      <c r="AM580" s="135"/>
      <c r="AN580" s="135"/>
      <c r="AO580" s="135"/>
      <c r="AP580" s="135"/>
      <c r="AQ580" s="135"/>
      <c r="AR580" s="135"/>
      <c r="AS580" s="135"/>
      <c r="AT580" s="135"/>
      <c r="AU580" s="135"/>
      <c r="AV580" s="135"/>
      <c r="AW580" s="135"/>
      <c r="AX580" s="135"/>
      <c r="AY580" s="135"/>
    </row>
    <row r="581">
      <c r="H581" s="135"/>
      <c r="I581" s="135"/>
      <c r="J581" s="135"/>
      <c r="K581" s="135"/>
      <c r="L581" s="135"/>
      <c r="M581" s="135"/>
      <c r="N581" s="135"/>
      <c r="O581" s="135"/>
      <c r="P581" s="135"/>
      <c r="Q581" s="135"/>
      <c r="R581" s="135"/>
      <c r="S581" s="135"/>
      <c r="T581" s="135"/>
      <c r="U581" s="135"/>
      <c r="V581" s="135"/>
      <c r="W581" s="135"/>
      <c r="X581" s="135"/>
      <c r="Y581" s="135"/>
      <c r="Z581" s="135"/>
      <c r="AA581" s="135"/>
      <c r="AB581" s="135"/>
      <c r="AC581" s="135"/>
      <c r="AD581" s="135"/>
      <c r="AE581" s="135"/>
      <c r="AF581" s="135"/>
      <c r="AG581" s="135"/>
      <c r="AH581" s="135"/>
      <c r="AI581" s="135"/>
      <c r="AJ581" s="135"/>
      <c r="AK581" s="135"/>
      <c r="AL581" s="135"/>
      <c r="AM581" s="135"/>
      <c r="AN581" s="135"/>
      <c r="AO581" s="135"/>
      <c r="AP581" s="135"/>
      <c r="AQ581" s="135"/>
      <c r="AR581" s="135"/>
      <c r="AS581" s="135"/>
      <c r="AT581" s="135"/>
      <c r="AU581" s="135"/>
      <c r="AV581" s="135"/>
      <c r="AW581" s="135"/>
      <c r="AX581" s="135"/>
      <c r="AY581" s="135"/>
    </row>
    <row r="582">
      <c r="H582" s="135"/>
      <c r="I582" s="135"/>
      <c r="J582" s="135"/>
      <c r="K582" s="135"/>
      <c r="L582" s="135"/>
      <c r="M582" s="135"/>
      <c r="N582" s="135"/>
      <c r="O582" s="135"/>
      <c r="P582" s="135"/>
      <c r="Q582" s="135"/>
      <c r="R582" s="135"/>
      <c r="S582" s="135"/>
      <c r="T582" s="135"/>
      <c r="U582" s="135"/>
      <c r="V582" s="135"/>
      <c r="W582" s="135"/>
      <c r="X582" s="135"/>
      <c r="Y582" s="135"/>
      <c r="Z582" s="135"/>
      <c r="AA582" s="135"/>
      <c r="AB582" s="135"/>
      <c r="AC582" s="135"/>
      <c r="AD582" s="135"/>
      <c r="AE582" s="135"/>
      <c r="AF582" s="135"/>
      <c r="AG582" s="135"/>
      <c r="AH582" s="135"/>
      <c r="AI582" s="135"/>
      <c r="AJ582" s="135"/>
      <c r="AK582" s="135"/>
      <c r="AL582" s="135"/>
      <c r="AM582" s="135"/>
      <c r="AN582" s="135"/>
      <c r="AO582" s="135"/>
      <c r="AP582" s="135"/>
      <c r="AQ582" s="135"/>
      <c r="AR582" s="135"/>
      <c r="AS582" s="135"/>
      <c r="AT582" s="135"/>
      <c r="AU582" s="135"/>
      <c r="AV582" s="135"/>
      <c r="AW582" s="135"/>
      <c r="AX582" s="135"/>
      <c r="AY582" s="135"/>
    </row>
    <row r="583">
      <c r="H583" s="135"/>
      <c r="I583" s="135"/>
      <c r="J583" s="135"/>
      <c r="K583" s="135"/>
      <c r="L583" s="135"/>
      <c r="M583" s="135"/>
      <c r="N583" s="135"/>
      <c r="O583" s="135"/>
      <c r="P583" s="135"/>
      <c r="Q583" s="135"/>
      <c r="R583" s="135"/>
      <c r="S583" s="135"/>
      <c r="T583" s="135"/>
      <c r="U583" s="135"/>
      <c r="V583" s="135"/>
      <c r="W583" s="135"/>
      <c r="X583" s="135"/>
      <c r="Y583" s="135"/>
      <c r="Z583" s="135"/>
      <c r="AA583" s="135"/>
      <c r="AB583" s="135"/>
      <c r="AC583" s="135"/>
      <c r="AD583" s="135"/>
      <c r="AE583" s="135"/>
      <c r="AF583" s="135"/>
      <c r="AG583" s="135"/>
      <c r="AH583" s="135"/>
      <c r="AI583" s="135"/>
      <c r="AJ583" s="135"/>
      <c r="AK583" s="135"/>
      <c r="AL583" s="135"/>
      <c r="AM583" s="135"/>
      <c r="AN583" s="135"/>
      <c r="AO583" s="135"/>
      <c r="AP583" s="135"/>
      <c r="AQ583" s="135"/>
      <c r="AR583" s="135"/>
      <c r="AS583" s="135"/>
      <c r="AT583" s="135"/>
      <c r="AU583" s="135"/>
      <c r="AV583" s="135"/>
      <c r="AW583" s="135"/>
      <c r="AX583" s="135"/>
      <c r="AY583" s="135"/>
    </row>
    <row r="584">
      <c r="H584" s="135"/>
      <c r="I584" s="135"/>
      <c r="J584" s="135"/>
      <c r="K584" s="135"/>
      <c r="L584" s="135"/>
      <c r="M584" s="135"/>
      <c r="N584" s="135"/>
      <c r="O584" s="135"/>
      <c r="P584" s="135"/>
      <c r="Q584" s="135"/>
      <c r="R584" s="135"/>
      <c r="S584" s="135"/>
      <c r="T584" s="135"/>
      <c r="U584" s="135"/>
      <c r="V584" s="135"/>
      <c r="W584" s="135"/>
      <c r="X584" s="135"/>
      <c r="Y584" s="135"/>
      <c r="Z584" s="135"/>
      <c r="AA584" s="135"/>
      <c r="AB584" s="135"/>
      <c r="AC584" s="135"/>
      <c r="AD584" s="135"/>
      <c r="AE584" s="135"/>
      <c r="AF584" s="135"/>
      <c r="AG584" s="135"/>
      <c r="AH584" s="135"/>
      <c r="AI584" s="135"/>
      <c r="AJ584" s="135"/>
      <c r="AK584" s="135"/>
      <c r="AL584" s="135"/>
      <c r="AM584" s="135"/>
      <c r="AN584" s="135"/>
      <c r="AO584" s="135"/>
      <c r="AP584" s="135"/>
      <c r="AQ584" s="135"/>
      <c r="AR584" s="135"/>
      <c r="AS584" s="135"/>
      <c r="AT584" s="135"/>
      <c r="AU584" s="135"/>
      <c r="AV584" s="135"/>
      <c r="AW584" s="135"/>
      <c r="AX584" s="135"/>
      <c r="AY584" s="135"/>
    </row>
    <row r="585">
      <c r="H585" s="135"/>
      <c r="I585" s="135"/>
      <c r="J585" s="135"/>
      <c r="K585" s="135"/>
      <c r="L585" s="135"/>
      <c r="M585" s="135"/>
      <c r="N585" s="135"/>
      <c r="O585" s="135"/>
      <c r="P585" s="135"/>
      <c r="Q585" s="135"/>
      <c r="R585" s="135"/>
      <c r="S585" s="135"/>
      <c r="T585" s="135"/>
      <c r="U585" s="135"/>
      <c r="V585" s="135"/>
      <c r="W585" s="135"/>
      <c r="X585" s="135"/>
      <c r="Y585" s="135"/>
      <c r="Z585" s="135"/>
      <c r="AA585" s="135"/>
      <c r="AB585" s="135"/>
      <c r="AC585" s="135"/>
      <c r="AD585" s="135"/>
      <c r="AE585" s="135"/>
      <c r="AF585" s="135"/>
      <c r="AG585" s="135"/>
      <c r="AH585" s="135"/>
      <c r="AI585" s="135"/>
      <c r="AJ585" s="135"/>
      <c r="AK585" s="135"/>
      <c r="AL585" s="135"/>
      <c r="AM585" s="135"/>
      <c r="AN585" s="135"/>
      <c r="AO585" s="135"/>
      <c r="AP585" s="135"/>
      <c r="AQ585" s="135"/>
      <c r="AR585" s="135"/>
      <c r="AS585" s="135"/>
      <c r="AT585" s="135"/>
      <c r="AU585" s="135"/>
      <c r="AV585" s="135"/>
      <c r="AW585" s="135"/>
      <c r="AX585" s="135"/>
      <c r="AY585" s="135"/>
    </row>
    <row r="586">
      <c r="H586" s="135"/>
      <c r="I586" s="135"/>
      <c r="J586" s="135"/>
      <c r="K586" s="135"/>
      <c r="L586" s="135"/>
      <c r="M586" s="135"/>
      <c r="N586" s="135"/>
      <c r="O586" s="135"/>
      <c r="P586" s="135"/>
      <c r="Q586" s="135"/>
      <c r="R586" s="135"/>
      <c r="S586" s="135"/>
      <c r="T586" s="135"/>
      <c r="U586" s="135"/>
      <c r="V586" s="135"/>
      <c r="W586" s="135"/>
      <c r="X586" s="135"/>
      <c r="Y586" s="135"/>
      <c r="Z586" s="135"/>
      <c r="AA586" s="135"/>
      <c r="AB586" s="135"/>
      <c r="AC586" s="135"/>
      <c r="AD586" s="135"/>
      <c r="AE586" s="135"/>
      <c r="AF586" s="135"/>
      <c r="AG586" s="135"/>
      <c r="AH586" s="135"/>
      <c r="AI586" s="135"/>
      <c r="AJ586" s="135"/>
      <c r="AK586" s="135"/>
      <c r="AL586" s="135"/>
      <c r="AM586" s="135"/>
      <c r="AN586" s="135"/>
      <c r="AO586" s="135"/>
      <c r="AP586" s="135"/>
      <c r="AQ586" s="135"/>
      <c r="AR586" s="135"/>
      <c r="AS586" s="135"/>
      <c r="AT586" s="135"/>
      <c r="AU586" s="135"/>
      <c r="AV586" s="135"/>
      <c r="AW586" s="135"/>
      <c r="AX586" s="135"/>
      <c r="AY586" s="135"/>
    </row>
    <row r="587">
      <c r="H587" s="135"/>
      <c r="I587" s="135"/>
      <c r="J587" s="135"/>
      <c r="K587" s="135"/>
      <c r="L587" s="135"/>
      <c r="M587" s="135"/>
      <c r="N587" s="135"/>
      <c r="O587" s="135"/>
      <c r="P587" s="135"/>
      <c r="Q587" s="135"/>
      <c r="R587" s="135"/>
      <c r="S587" s="135"/>
      <c r="T587" s="135"/>
      <c r="U587" s="135"/>
      <c r="V587" s="135"/>
      <c r="W587" s="135"/>
      <c r="X587" s="135"/>
      <c r="Y587" s="135"/>
      <c r="Z587" s="135"/>
      <c r="AA587" s="135"/>
      <c r="AB587" s="135"/>
      <c r="AC587" s="135"/>
      <c r="AD587" s="135"/>
      <c r="AE587" s="135"/>
      <c r="AF587" s="135"/>
      <c r="AG587" s="135"/>
      <c r="AH587" s="135"/>
      <c r="AI587" s="135"/>
      <c r="AJ587" s="135"/>
      <c r="AK587" s="135"/>
      <c r="AL587" s="135"/>
      <c r="AM587" s="135"/>
      <c r="AN587" s="135"/>
      <c r="AO587" s="135"/>
      <c r="AP587" s="135"/>
      <c r="AQ587" s="135"/>
      <c r="AR587" s="135"/>
      <c r="AS587" s="135"/>
      <c r="AT587" s="135"/>
      <c r="AU587" s="135"/>
      <c r="AV587" s="135"/>
      <c r="AW587" s="135"/>
      <c r="AX587" s="135"/>
      <c r="AY587" s="135"/>
    </row>
    <row r="588">
      <c r="H588" s="135"/>
      <c r="I588" s="135"/>
      <c r="J588" s="135"/>
      <c r="K588" s="135"/>
      <c r="L588" s="135"/>
      <c r="M588" s="135"/>
      <c r="N588" s="135"/>
      <c r="O588" s="135"/>
      <c r="P588" s="135"/>
      <c r="Q588" s="135"/>
      <c r="R588" s="135"/>
      <c r="S588" s="135"/>
      <c r="T588" s="135"/>
      <c r="U588" s="135"/>
      <c r="V588" s="135"/>
      <c r="W588" s="135"/>
      <c r="X588" s="135"/>
      <c r="Y588" s="135"/>
      <c r="Z588" s="135"/>
      <c r="AA588" s="135"/>
      <c r="AB588" s="135"/>
      <c r="AC588" s="135"/>
      <c r="AD588" s="135"/>
      <c r="AE588" s="135"/>
      <c r="AF588" s="135"/>
      <c r="AG588" s="135"/>
      <c r="AH588" s="135"/>
      <c r="AI588" s="135"/>
      <c r="AJ588" s="135"/>
      <c r="AK588" s="135"/>
      <c r="AL588" s="135"/>
      <c r="AM588" s="135"/>
      <c r="AN588" s="135"/>
      <c r="AO588" s="135"/>
      <c r="AP588" s="135"/>
      <c r="AQ588" s="135"/>
      <c r="AR588" s="135"/>
      <c r="AS588" s="135"/>
      <c r="AT588" s="135"/>
      <c r="AU588" s="135"/>
      <c r="AV588" s="135"/>
      <c r="AW588" s="135"/>
      <c r="AX588" s="135"/>
      <c r="AY588" s="135"/>
    </row>
    <row r="589">
      <c r="H589" s="135"/>
      <c r="I589" s="135"/>
      <c r="J589" s="135"/>
      <c r="K589" s="135"/>
      <c r="L589" s="135"/>
      <c r="M589" s="135"/>
      <c r="N589" s="135"/>
      <c r="O589" s="135"/>
      <c r="P589" s="135"/>
      <c r="Q589" s="135"/>
      <c r="R589" s="135"/>
      <c r="S589" s="135"/>
      <c r="T589" s="135"/>
      <c r="U589" s="135"/>
      <c r="V589" s="135"/>
      <c r="W589" s="135"/>
      <c r="X589" s="135"/>
      <c r="Y589" s="135"/>
      <c r="Z589" s="135"/>
      <c r="AA589" s="135"/>
      <c r="AB589" s="135"/>
      <c r="AC589" s="135"/>
      <c r="AD589" s="135"/>
      <c r="AE589" s="135"/>
      <c r="AF589" s="135"/>
      <c r="AG589" s="135"/>
      <c r="AH589" s="135"/>
      <c r="AI589" s="135"/>
      <c r="AJ589" s="135"/>
      <c r="AK589" s="135"/>
      <c r="AL589" s="135"/>
      <c r="AM589" s="135"/>
      <c r="AN589" s="135"/>
      <c r="AO589" s="135"/>
      <c r="AP589" s="135"/>
      <c r="AQ589" s="135"/>
      <c r="AR589" s="135"/>
      <c r="AS589" s="135"/>
      <c r="AT589" s="135"/>
      <c r="AU589" s="135"/>
      <c r="AV589" s="135"/>
      <c r="AW589" s="135"/>
      <c r="AX589" s="135"/>
      <c r="AY589" s="135"/>
    </row>
    <row r="590">
      <c r="H590" s="135"/>
      <c r="I590" s="135"/>
      <c r="J590" s="135"/>
      <c r="K590" s="135"/>
      <c r="L590" s="135"/>
      <c r="M590" s="135"/>
      <c r="N590" s="135"/>
      <c r="O590" s="135"/>
      <c r="P590" s="135"/>
      <c r="Q590" s="135"/>
      <c r="R590" s="135"/>
      <c r="S590" s="135"/>
      <c r="T590" s="135"/>
      <c r="U590" s="135"/>
      <c r="V590" s="135"/>
      <c r="W590" s="135"/>
      <c r="X590" s="135"/>
      <c r="Y590" s="135"/>
      <c r="Z590" s="135"/>
      <c r="AA590" s="135"/>
      <c r="AB590" s="135"/>
      <c r="AC590" s="135"/>
      <c r="AD590" s="135"/>
      <c r="AE590" s="135"/>
      <c r="AF590" s="135"/>
      <c r="AG590" s="135"/>
      <c r="AH590" s="135"/>
      <c r="AI590" s="135"/>
      <c r="AJ590" s="135"/>
      <c r="AK590" s="135"/>
      <c r="AL590" s="135"/>
      <c r="AM590" s="135"/>
      <c r="AN590" s="135"/>
      <c r="AO590" s="135"/>
      <c r="AP590" s="135"/>
      <c r="AQ590" s="135"/>
      <c r="AR590" s="135"/>
      <c r="AS590" s="135"/>
      <c r="AT590" s="135"/>
      <c r="AU590" s="135"/>
      <c r="AV590" s="135"/>
      <c r="AW590" s="135"/>
      <c r="AX590" s="135"/>
      <c r="AY590" s="135"/>
    </row>
    <row r="591">
      <c r="H591" s="135"/>
      <c r="I591" s="135"/>
      <c r="J591" s="135"/>
      <c r="K591" s="135"/>
      <c r="L591" s="135"/>
      <c r="M591" s="135"/>
      <c r="N591" s="135"/>
      <c r="O591" s="135"/>
      <c r="P591" s="135"/>
      <c r="Q591" s="135"/>
      <c r="R591" s="135"/>
      <c r="S591" s="135"/>
      <c r="T591" s="135"/>
      <c r="U591" s="135"/>
      <c r="V591" s="135"/>
      <c r="W591" s="135"/>
      <c r="X591" s="135"/>
      <c r="Y591" s="135"/>
      <c r="Z591" s="135"/>
      <c r="AA591" s="135"/>
      <c r="AB591" s="135"/>
      <c r="AC591" s="135"/>
      <c r="AD591" s="135"/>
      <c r="AE591" s="135"/>
      <c r="AF591" s="135"/>
      <c r="AG591" s="135"/>
      <c r="AH591" s="135"/>
      <c r="AI591" s="135"/>
      <c r="AJ591" s="135"/>
      <c r="AK591" s="135"/>
      <c r="AL591" s="135"/>
      <c r="AM591" s="135"/>
      <c r="AN591" s="135"/>
      <c r="AO591" s="135"/>
      <c r="AP591" s="135"/>
      <c r="AQ591" s="135"/>
      <c r="AR591" s="135"/>
      <c r="AS591" s="135"/>
      <c r="AT591" s="135"/>
      <c r="AU591" s="135"/>
      <c r="AV591" s="135"/>
      <c r="AW591" s="135"/>
      <c r="AX591" s="135"/>
      <c r="AY591" s="135"/>
    </row>
    <row r="592">
      <c r="H592" s="135"/>
      <c r="I592" s="135"/>
      <c r="J592" s="135"/>
      <c r="K592" s="135"/>
      <c r="L592" s="135"/>
      <c r="M592" s="135"/>
      <c r="N592" s="135"/>
      <c r="O592" s="135"/>
      <c r="P592" s="135"/>
      <c r="Q592" s="135"/>
      <c r="R592" s="135"/>
      <c r="S592" s="135"/>
      <c r="T592" s="135"/>
      <c r="U592" s="135"/>
      <c r="V592" s="135"/>
      <c r="W592" s="135"/>
      <c r="X592" s="135"/>
      <c r="Y592" s="135"/>
      <c r="Z592" s="135"/>
      <c r="AA592" s="135"/>
      <c r="AB592" s="135"/>
      <c r="AC592" s="135"/>
      <c r="AD592" s="135"/>
      <c r="AE592" s="135"/>
      <c r="AF592" s="135"/>
      <c r="AG592" s="135"/>
      <c r="AH592" s="135"/>
      <c r="AI592" s="135"/>
      <c r="AJ592" s="135"/>
      <c r="AK592" s="135"/>
      <c r="AL592" s="135"/>
      <c r="AM592" s="135"/>
      <c r="AN592" s="135"/>
      <c r="AO592" s="135"/>
      <c r="AP592" s="135"/>
      <c r="AQ592" s="135"/>
      <c r="AR592" s="135"/>
      <c r="AS592" s="135"/>
      <c r="AT592" s="135"/>
      <c r="AU592" s="135"/>
      <c r="AV592" s="135"/>
      <c r="AW592" s="135"/>
      <c r="AX592" s="135"/>
      <c r="AY592" s="135"/>
    </row>
    <row r="593">
      <c r="H593" s="135"/>
      <c r="I593" s="135"/>
      <c r="J593" s="135"/>
      <c r="K593" s="135"/>
      <c r="L593" s="135"/>
      <c r="M593" s="135"/>
      <c r="N593" s="135"/>
      <c r="O593" s="135"/>
      <c r="P593" s="135"/>
      <c r="Q593" s="135"/>
      <c r="R593" s="135"/>
      <c r="S593" s="135"/>
      <c r="T593" s="135"/>
      <c r="U593" s="135"/>
      <c r="V593" s="135"/>
      <c r="W593" s="135"/>
      <c r="X593" s="135"/>
      <c r="Y593" s="135"/>
      <c r="Z593" s="135"/>
      <c r="AA593" s="135"/>
      <c r="AB593" s="135"/>
      <c r="AC593" s="135"/>
      <c r="AD593" s="135"/>
      <c r="AE593" s="135"/>
      <c r="AF593" s="135"/>
      <c r="AG593" s="135"/>
      <c r="AH593" s="135"/>
      <c r="AI593" s="135"/>
      <c r="AJ593" s="135"/>
      <c r="AK593" s="135"/>
      <c r="AL593" s="135"/>
      <c r="AM593" s="135"/>
      <c r="AN593" s="135"/>
      <c r="AO593" s="135"/>
      <c r="AP593" s="135"/>
      <c r="AQ593" s="135"/>
      <c r="AR593" s="135"/>
      <c r="AS593" s="135"/>
      <c r="AT593" s="135"/>
      <c r="AU593" s="135"/>
      <c r="AV593" s="135"/>
      <c r="AW593" s="135"/>
      <c r="AX593" s="135"/>
      <c r="AY593" s="135"/>
    </row>
    <row r="594">
      <c r="H594" s="135"/>
      <c r="I594" s="135"/>
      <c r="J594" s="135"/>
      <c r="K594" s="135"/>
      <c r="L594" s="135"/>
      <c r="M594" s="135"/>
      <c r="N594" s="135"/>
      <c r="O594" s="135"/>
      <c r="P594" s="135"/>
      <c r="Q594" s="135"/>
      <c r="R594" s="135"/>
      <c r="S594" s="135"/>
      <c r="T594" s="135"/>
      <c r="U594" s="135"/>
      <c r="V594" s="135"/>
      <c r="W594" s="135"/>
      <c r="X594" s="135"/>
      <c r="Y594" s="135"/>
      <c r="Z594" s="135"/>
      <c r="AA594" s="135"/>
      <c r="AB594" s="135"/>
      <c r="AC594" s="135"/>
      <c r="AD594" s="135"/>
      <c r="AE594" s="135"/>
      <c r="AF594" s="135"/>
      <c r="AG594" s="135"/>
      <c r="AH594" s="135"/>
      <c r="AI594" s="135"/>
      <c r="AJ594" s="135"/>
      <c r="AK594" s="135"/>
      <c r="AL594" s="135"/>
      <c r="AM594" s="135"/>
      <c r="AN594" s="135"/>
      <c r="AO594" s="135"/>
      <c r="AP594" s="135"/>
      <c r="AQ594" s="135"/>
      <c r="AR594" s="135"/>
      <c r="AS594" s="135"/>
      <c r="AT594" s="135"/>
      <c r="AU594" s="135"/>
      <c r="AV594" s="135"/>
      <c r="AW594" s="135"/>
      <c r="AX594" s="135"/>
      <c r="AY594" s="135"/>
    </row>
    <row r="595">
      <c r="H595" s="135"/>
      <c r="I595" s="135"/>
      <c r="J595" s="135"/>
      <c r="K595" s="135"/>
      <c r="L595" s="135"/>
      <c r="M595" s="135"/>
      <c r="N595" s="135"/>
      <c r="O595" s="135"/>
      <c r="P595" s="135"/>
      <c r="Q595" s="135"/>
      <c r="R595" s="135"/>
      <c r="S595" s="135"/>
      <c r="T595" s="135"/>
      <c r="U595" s="135"/>
      <c r="V595" s="135"/>
      <c r="W595" s="135"/>
      <c r="X595" s="135"/>
      <c r="Y595" s="135"/>
      <c r="Z595" s="135"/>
      <c r="AA595" s="135"/>
      <c r="AB595" s="135"/>
      <c r="AC595" s="135"/>
      <c r="AD595" s="135"/>
      <c r="AE595" s="135"/>
      <c r="AF595" s="135"/>
      <c r="AG595" s="135"/>
      <c r="AH595" s="135"/>
      <c r="AI595" s="135"/>
      <c r="AJ595" s="135"/>
      <c r="AK595" s="135"/>
      <c r="AL595" s="135"/>
      <c r="AM595" s="135"/>
      <c r="AN595" s="135"/>
      <c r="AO595" s="135"/>
      <c r="AP595" s="135"/>
      <c r="AQ595" s="135"/>
      <c r="AR595" s="135"/>
      <c r="AS595" s="135"/>
      <c r="AT595" s="135"/>
      <c r="AU595" s="135"/>
      <c r="AV595" s="135"/>
      <c r="AW595" s="135"/>
      <c r="AX595" s="135"/>
      <c r="AY595" s="135"/>
    </row>
    <row r="596">
      <c r="H596" s="135"/>
      <c r="I596" s="135"/>
      <c r="J596" s="135"/>
      <c r="K596" s="135"/>
      <c r="L596" s="135"/>
      <c r="M596" s="135"/>
      <c r="N596" s="135"/>
      <c r="O596" s="135"/>
      <c r="P596" s="135"/>
      <c r="Q596" s="135"/>
      <c r="R596" s="135"/>
      <c r="S596" s="135"/>
      <c r="T596" s="135"/>
      <c r="U596" s="135"/>
      <c r="V596" s="135"/>
      <c r="W596" s="135"/>
      <c r="X596" s="135"/>
      <c r="Y596" s="135"/>
      <c r="Z596" s="135"/>
      <c r="AA596" s="135"/>
      <c r="AB596" s="135"/>
      <c r="AC596" s="135"/>
      <c r="AD596" s="135"/>
      <c r="AE596" s="135"/>
      <c r="AF596" s="135"/>
      <c r="AG596" s="135"/>
      <c r="AH596" s="135"/>
      <c r="AI596" s="135"/>
      <c r="AJ596" s="135"/>
      <c r="AK596" s="135"/>
      <c r="AL596" s="135"/>
      <c r="AM596" s="135"/>
      <c r="AN596" s="135"/>
      <c r="AO596" s="135"/>
      <c r="AP596" s="135"/>
      <c r="AQ596" s="135"/>
      <c r="AR596" s="135"/>
      <c r="AS596" s="135"/>
      <c r="AT596" s="135"/>
      <c r="AU596" s="135"/>
      <c r="AV596" s="135"/>
      <c r="AW596" s="135"/>
      <c r="AX596" s="135"/>
      <c r="AY596" s="135"/>
    </row>
    <row r="597">
      <c r="H597" s="135"/>
      <c r="I597" s="135"/>
      <c r="J597" s="135"/>
      <c r="K597" s="135"/>
      <c r="L597" s="135"/>
      <c r="M597" s="135"/>
      <c r="N597" s="135"/>
      <c r="O597" s="135"/>
      <c r="P597" s="135"/>
      <c r="Q597" s="135"/>
      <c r="R597" s="135"/>
      <c r="S597" s="135"/>
      <c r="T597" s="135"/>
      <c r="U597" s="135"/>
      <c r="V597" s="135"/>
      <c r="W597" s="135"/>
      <c r="X597" s="135"/>
      <c r="Y597" s="135"/>
      <c r="Z597" s="135"/>
      <c r="AA597" s="135"/>
      <c r="AB597" s="135"/>
      <c r="AC597" s="135"/>
      <c r="AD597" s="135"/>
      <c r="AE597" s="135"/>
      <c r="AF597" s="135"/>
      <c r="AG597" s="135"/>
      <c r="AH597" s="135"/>
      <c r="AI597" s="135"/>
      <c r="AJ597" s="135"/>
      <c r="AK597" s="135"/>
      <c r="AL597" s="135"/>
      <c r="AM597" s="135"/>
      <c r="AN597" s="135"/>
      <c r="AO597" s="135"/>
      <c r="AP597" s="135"/>
      <c r="AQ597" s="135"/>
      <c r="AR597" s="135"/>
      <c r="AS597" s="135"/>
      <c r="AT597" s="135"/>
      <c r="AU597" s="135"/>
      <c r="AV597" s="135"/>
      <c r="AW597" s="135"/>
      <c r="AX597" s="135"/>
      <c r="AY597" s="135"/>
    </row>
    <row r="598">
      <c r="H598" s="135"/>
      <c r="I598" s="135"/>
      <c r="J598" s="135"/>
      <c r="K598" s="135"/>
      <c r="L598" s="135"/>
      <c r="M598" s="135"/>
      <c r="N598" s="135"/>
      <c r="O598" s="135"/>
      <c r="P598" s="135"/>
      <c r="Q598" s="135"/>
      <c r="R598" s="135"/>
      <c r="S598" s="135"/>
      <c r="T598" s="135"/>
      <c r="U598" s="135"/>
      <c r="V598" s="135"/>
      <c r="W598" s="135"/>
      <c r="X598" s="135"/>
      <c r="Y598" s="135"/>
      <c r="Z598" s="135"/>
      <c r="AA598" s="135"/>
      <c r="AB598" s="135"/>
      <c r="AC598" s="135"/>
      <c r="AD598" s="135"/>
      <c r="AE598" s="135"/>
      <c r="AF598" s="135"/>
      <c r="AG598" s="135"/>
      <c r="AH598" s="135"/>
      <c r="AI598" s="135"/>
      <c r="AJ598" s="135"/>
      <c r="AK598" s="135"/>
      <c r="AL598" s="135"/>
      <c r="AM598" s="135"/>
      <c r="AN598" s="135"/>
      <c r="AO598" s="135"/>
      <c r="AP598" s="135"/>
      <c r="AQ598" s="135"/>
      <c r="AR598" s="135"/>
      <c r="AS598" s="135"/>
      <c r="AT598" s="135"/>
      <c r="AU598" s="135"/>
      <c r="AV598" s="135"/>
      <c r="AW598" s="135"/>
      <c r="AX598" s="135"/>
      <c r="AY598" s="135"/>
    </row>
    <row r="599">
      <c r="H599" s="135"/>
      <c r="I599" s="135"/>
      <c r="J599" s="135"/>
      <c r="K599" s="135"/>
      <c r="L599" s="135"/>
      <c r="M599" s="135"/>
      <c r="N599" s="135"/>
      <c r="O599" s="135"/>
      <c r="P599" s="135"/>
      <c r="Q599" s="135"/>
      <c r="R599" s="135"/>
      <c r="S599" s="135"/>
      <c r="T599" s="135"/>
      <c r="U599" s="135"/>
      <c r="V599" s="135"/>
      <c r="W599" s="135"/>
      <c r="X599" s="135"/>
      <c r="Y599" s="135"/>
      <c r="Z599" s="135"/>
      <c r="AA599" s="135"/>
      <c r="AB599" s="135"/>
      <c r="AC599" s="135"/>
      <c r="AD599" s="135"/>
      <c r="AE599" s="135"/>
      <c r="AF599" s="135"/>
      <c r="AG599" s="135"/>
      <c r="AH599" s="135"/>
      <c r="AI599" s="135"/>
      <c r="AJ599" s="135"/>
      <c r="AK599" s="135"/>
      <c r="AL599" s="135"/>
      <c r="AM599" s="135"/>
      <c r="AN599" s="135"/>
      <c r="AO599" s="135"/>
      <c r="AP599" s="135"/>
      <c r="AQ599" s="135"/>
      <c r="AR599" s="135"/>
      <c r="AS599" s="135"/>
      <c r="AT599" s="135"/>
      <c r="AU599" s="135"/>
      <c r="AV599" s="135"/>
      <c r="AW599" s="135"/>
      <c r="AX599" s="135"/>
      <c r="AY599" s="135"/>
    </row>
    <row r="600">
      <c r="H600" s="135"/>
      <c r="I600" s="135"/>
      <c r="J600" s="135"/>
      <c r="K600" s="135"/>
      <c r="L600" s="135"/>
      <c r="M600" s="135"/>
      <c r="N600" s="135"/>
      <c r="O600" s="135"/>
      <c r="P600" s="135"/>
      <c r="Q600" s="135"/>
      <c r="R600" s="135"/>
      <c r="S600" s="135"/>
      <c r="T600" s="135"/>
      <c r="U600" s="135"/>
      <c r="V600" s="135"/>
      <c r="W600" s="135"/>
      <c r="X600" s="135"/>
      <c r="Y600" s="135"/>
      <c r="Z600" s="135"/>
      <c r="AA600" s="135"/>
      <c r="AB600" s="135"/>
      <c r="AC600" s="135"/>
      <c r="AD600" s="135"/>
      <c r="AE600" s="135"/>
      <c r="AF600" s="135"/>
      <c r="AG600" s="135"/>
      <c r="AH600" s="135"/>
      <c r="AI600" s="135"/>
      <c r="AJ600" s="135"/>
      <c r="AK600" s="135"/>
      <c r="AL600" s="135"/>
      <c r="AM600" s="135"/>
      <c r="AN600" s="135"/>
      <c r="AO600" s="135"/>
      <c r="AP600" s="135"/>
      <c r="AQ600" s="135"/>
      <c r="AR600" s="135"/>
      <c r="AS600" s="135"/>
      <c r="AT600" s="135"/>
      <c r="AU600" s="135"/>
      <c r="AV600" s="135"/>
      <c r="AW600" s="135"/>
      <c r="AX600" s="135"/>
      <c r="AY600" s="135"/>
    </row>
    <row r="601">
      <c r="H601" s="135"/>
      <c r="I601" s="135"/>
      <c r="J601" s="135"/>
      <c r="K601" s="135"/>
      <c r="L601" s="135"/>
      <c r="M601" s="135"/>
      <c r="N601" s="135"/>
      <c r="O601" s="135"/>
      <c r="P601" s="135"/>
      <c r="Q601" s="135"/>
      <c r="R601" s="135"/>
      <c r="S601" s="135"/>
      <c r="T601" s="135"/>
      <c r="U601" s="135"/>
      <c r="V601" s="135"/>
      <c r="W601" s="135"/>
      <c r="X601" s="135"/>
      <c r="Y601" s="135"/>
      <c r="Z601" s="135"/>
      <c r="AA601" s="135"/>
      <c r="AB601" s="135"/>
      <c r="AC601" s="135"/>
      <c r="AD601" s="135"/>
      <c r="AE601" s="135"/>
      <c r="AF601" s="135"/>
      <c r="AG601" s="135"/>
      <c r="AH601" s="135"/>
      <c r="AI601" s="135"/>
      <c r="AJ601" s="135"/>
      <c r="AK601" s="135"/>
      <c r="AL601" s="135"/>
      <c r="AM601" s="135"/>
      <c r="AN601" s="135"/>
      <c r="AO601" s="135"/>
      <c r="AP601" s="135"/>
      <c r="AQ601" s="135"/>
      <c r="AR601" s="135"/>
      <c r="AS601" s="135"/>
      <c r="AT601" s="135"/>
      <c r="AU601" s="135"/>
      <c r="AV601" s="135"/>
      <c r="AW601" s="135"/>
      <c r="AX601" s="135"/>
      <c r="AY601" s="135"/>
    </row>
    <row r="602">
      <c r="H602" s="135"/>
      <c r="I602" s="135"/>
      <c r="J602" s="135"/>
      <c r="K602" s="135"/>
      <c r="L602" s="135"/>
      <c r="M602" s="135"/>
      <c r="N602" s="135"/>
      <c r="O602" s="135"/>
      <c r="P602" s="135"/>
      <c r="Q602" s="135"/>
      <c r="R602" s="135"/>
      <c r="S602" s="135"/>
      <c r="T602" s="135"/>
      <c r="U602" s="135"/>
      <c r="V602" s="135"/>
      <c r="W602" s="135"/>
      <c r="X602" s="135"/>
      <c r="Y602" s="135"/>
      <c r="Z602" s="135"/>
      <c r="AA602" s="135"/>
      <c r="AB602" s="135"/>
      <c r="AC602" s="135"/>
      <c r="AD602" s="135"/>
      <c r="AE602" s="135"/>
      <c r="AF602" s="135"/>
      <c r="AG602" s="135"/>
      <c r="AH602" s="135"/>
      <c r="AI602" s="135"/>
      <c r="AJ602" s="135"/>
      <c r="AK602" s="135"/>
      <c r="AL602" s="135"/>
      <c r="AM602" s="135"/>
      <c r="AN602" s="135"/>
      <c r="AO602" s="135"/>
      <c r="AP602" s="135"/>
      <c r="AQ602" s="135"/>
      <c r="AR602" s="135"/>
      <c r="AS602" s="135"/>
      <c r="AT602" s="135"/>
      <c r="AU602" s="135"/>
      <c r="AV602" s="135"/>
      <c r="AW602" s="135"/>
      <c r="AX602" s="135"/>
      <c r="AY602" s="135"/>
    </row>
    <row r="603">
      <c r="H603" s="135"/>
      <c r="I603" s="135"/>
      <c r="J603" s="135"/>
      <c r="K603" s="135"/>
      <c r="L603" s="135"/>
      <c r="M603" s="135"/>
      <c r="N603" s="135"/>
      <c r="O603" s="135"/>
      <c r="P603" s="135"/>
      <c r="Q603" s="135"/>
      <c r="R603" s="135"/>
      <c r="S603" s="135"/>
      <c r="T603" s="135"/>
      <c r="U603" s="135"/>
      <c r="V603" s="135"/>
      <c r="W603" s="135"/>
      <c r="X603" s="135"/>
      <c r="Y603" s="135"/>
      <c r="Z603" s="135"/>
      <c r="AA603" s="135"/>
      <c r="AB603" s="135"/>
      <c r="AC603" s="135"/>
      <c r="AD603" s="135"/>
      <c r="AE603" s="135"/>
      <c r="AF603" s="135"/>
      <c r="AG603" s="135"/>
      <c r="AH603" s="135"/>
      <c r="AI603" s="135"/>
      <c r="AJ603" s="135"/>
      <c r="AK603" s="135"/>
      <c r="AL603" s="135"/>
      <c r="AM603" s="135"/>
      <c r="AN603" s="135"/>
      <c r="AO603" s="135"/>
      <c r="AP603" s="135"/>
      <c r="AQ603" s="135"/>
      <c r="AR603" s="135"/>
      <c r="AS603" s="135"/>
      <c r="AT603" s="135"/>
      <c r="AU603" s="135"/>
      <c r="AV603" s="135"/>
      <c r="AW603" s="135"/>
      <c r="AX603" s="135"/>
      <c r="AY603" s="135"/>
    </row>
    <row r="604">
      <c r="H604" s="135"/>
      <c r="I604" s="135"/>
      <c r="J604" s="135"/>
      <c r="K604" s="135"/>
      <c r="L604" s="135"/>
      <c r="M604" s="135"/>
      <c r="N604" s="135"/>
      <c r="O604" s="135"/>
      <c r="P604" s="135"/>
      <c r="Q604" s="135"/>
      <c r="R604" s="135"/>
      <c r="S604" s="135"/>
      <c r="T604" s="135"/>
      <c r="U604" s="135"/>
      <c r="V604" s="135"/>
      <c r="W604" s="135"/>
      <c r="X604" s="135"/>
      <c r="Y604" s="135"/>
      <c r="Z604" s="135"/>
      <c r="AA604" s="135"/>
      <c r="AB604" s="135"/>
      <c r="AC604" s="135"/>
      <c r="AD604" s="135"/>
      <c r="AE604" s="135"/>
      <c r="AF604" s="135"/>
      <c r="AG604" s="135"/>
      <c r="AH604" s="135"/>
      <c r="AI604" s="135"/>
      <c r="AJ604" s="135"/>
      <c r="AK604" s="135"/>
      <c r="AL604" s="135"/>
      <c r="AM604" s="135"/>
      <c r="AN604" s="135"/>
      <c r="AO604" s="135"/>
      <c r="AP604" s="135"/>
      <c r="AQ604" s="135"/>
      <c r="AR604" s="135"/>
      <c r="AS604" s="135"/>
      <c r="AT604" s="135"/>
      <c r="AU604" s="135"/>
      <c r="AV604" s="135"/>
      <c r="AW604" s="135"/>
      <c r="AX604" s="135"/>
      <c r="AY604" s="135"/>
    </row>
    <row r="605">
      <c r="H605" s="135"/>
      <c r="I605" s="135"/>
      <c r="J605" s="135"/>
      <c r="K605" s="135"/>
      <c r="L605" s="135"/>
      <c r="M605" s="135"/>
      <c r="N605" s="135"/>
      <c r="O605" s="135"/>
      <c r="P605" s="135"/>
      <c r="Q605" s="135"/>
      <c r="R605" s="135"/>
      <c r="S605" s="135"/>
      <c r="T605" s="135"/>
      <c r="U605" s="135"/>
      <c r="V605" s="135"/>
      <c r="W605" s="135"/>
      <c r="X605" s="135"/>
      <c r="Y605" s="135"/>
      <c r="Z605" s="135"/>
      <c r="AA605" s="135"/>
      <c r="AB605" s="135"/>
      <c r="AC605" s="135"/>
      <c r="AD605" s="135"/>
      <c r="AE605" s="135"/>
      <c r="AF605" s="135"/>
      <c r="AG605" s="135"/>
      <c r="AH605" s="135"/>
      <c r="AI605" s="135"/>
      <c r="AJ605" s="135"/>
      <c r="AK605" s="135"/>
      <c r="AL605" s="135"/>
      <c r="AM605" s="135"/>
      <c r="AN605" s="135"/>
      <c r="AO605" s="135"/>
      <c r="AP605" s="135"/>
      <c r="AQ605" s="135"/>
      <c r="AR605" s="135"/>
      <c r="AS605" s="135"/>
      <c r="AT605" s="135"/>
      <c r="AU605" s="135"/>
      <c r="AV605" s="135"/>
      <c r="AW605" s="135"/>
      <c r="AX605" s="135"/>
      <c r="AY605" s="135"/>
    </row>
    <row r="606">
      <c r="H606" s="135"/>
      <c r="I606" s="135"/>
      <c r="J606" s="135"/>
      <c r="K606" s="135"/>
      <c r="L606" s="135"/>
      <c r="M606" s="135"/>
      <c r="N606" s="135"/>
      <c r="O606" s="135"/>
      <c r="P606" s="135"/>
      <c r="Q606" s="135"/>
      <c r="R606" s="135"/>
      <c r="S606" s="135"/>
      <c r="T606" s="135"/>
      <c r="U606" s="135"/>
      <c r="V606" s="135"/>
      <c r="W606" s="135"/>
      <c r="X606" s="135"/>
      <c r="Y606" s="135"/>
      <c r="Z606" s="135"/>
      <c r="AA606" s="135"/>
      <c r="AB606" s="135"/>
      <c r="AC606" s="135"/>
      <c r="AD606" s="135"/>
      <c r="AE606" s="135"/>
      <c r="AF606" s="135"/>
      <c r="AG606" s="135"/>
      <c r="AH606" s="135"/>
      <c r="AI606" s="135"/>
      <c r="AJ606" s="135"/>
      <c r="AK606" s="135"/>
      <c r="AL606" s="135"/>
      <c r="AM606" s="135"/>
      <c r="AN606" s="135"/>
      <c r="AO606" s="135"/>
      <c r="AP606" s="135"/>
      <c r="AQ606" s="135"/>
      <c r="AR606" s="135"/>
      <c r="AS606" s="135"/>
      <c r="AT606" s="135"/>
      <c r="AU606" s="135"/>
      <c r="AV606" s="135"/>
      <c r="AW606" s="135"/>
      <c r="AX606" s="135"/>
      <c r="AY606" s="135"/>
    </row>
    <row r="607">
      <c r="H607" s="135"/>
      <c r="I607" s="135"/>
      <c r="J607" s="135"/>
      <c r="K607" s="135"/>
      <c r="L607" s="135"/>
      <c r="M607" s="135"/>
      <c r="N607" s="135"/>
      <c r="O607" s="135"/>
      <c r="P607" s="135"/>
      <c r="Q607" s="135"/>
      <c r="R607" s="135"/>
      <c r="S607" s="135"/>
      <c r="T607" s="135"/>
      <c r="U607" s="135"/>
      <c r="V607" s="135"/>
      <c r="W607" s="135"/>
      <c r="X607" s="135"/>
      <c r="Y607" s="135"/>
      <c r="Z607" s="135"/>
      <c r="AA607" s="135"/>
      <c r="AB607" s="135"/>
      <c r="AC607" s="135"/>
      <c r="AD607" s="135"/>
      <c r="AE607" s="135"/>
      <c r="AF607" s="135"/>
      <c r="AG607" s="135"/>
      <c r="AH607" s="135"/>
      <c r="AI607" s="135"/>
      <c r="AJ607" s="135"/>
      <c r="AK607" s="135"/>
      <c r="AL607" s="135"/>
      <c r="AM607" s="135"/>
      <c r="AN607" s="135"/>
      <c r="AO607" s="135"/>
      <c r="AP607" s="135"/>
      <c r="AQ607" s="135"/>
      <c r="AR607" s="135"/>
      <c r="AS607" s="135"/>
      <c r="AT607" s="135"/>
      <c r="AU607" s="135"/>
      <c r="AV607" s="135"/>
      <c r="AW607" s="135"/>
      <c r="AX607" s="135"/>
      <c r="AY607" s="135"/>
    </row>
    <row r="608">
      <c r="H608" s="135"/>
      <c r="I608" s="135"/>
      <c r="J608" s="135"/>
      <c r="K608" s="135"/>
      <c r="L608" s="135"/>
      <c r="M608" s="135"/>
      <c r="N608" s="135"/>
      <c r="O608" s="135"/>
      <c r="P608" s="135"/>
      <c r="Q608" s="135"/>
      <c r="R608" s="135"/>
      <c r="S608" s="135"/>
      <c r="T608" s="135"/>
      <c r="U608" s="135"/>
      <c r="V608" s="135"/>
      <c r="W608" s="135"/>
      <c r="X608" s="135"/>
      <c r="Y608" s="135"/>
      <c r="Z608" s="135"/>
      <c r="AA608" s="135"/>
      <c r="AB608" s="135"/>
      <c r="AC608" s="135"/>
      <c r="AD608" s="135"/>
      <c r="AE608" s="135"/>
      <c r="AF608" s="135"/>
      <c r="AG608" s="135"/>
      <c r="AH608" s="135"/>
      <c r="AI608" s="135"/>
      <c r="AJ608" s="135"/>
      <c r="AK608" s="135"/>
      <c r="AL608" s="135"/>
      <c r="AM608" s="135"/>
      <c r="AN608" s="135"/>
      <c r="AO608" s="135"/>
      <c r="AP608" s="135"/>
      <c r="AQ608" s="135"/>
      <c r="AR608" s="135"/>
      <c r="AS608" s="135"/>
      <c r="AT608" s="135"/>
      <c r="AU608" s="135"/>
      <c r="AV608" s="135"/>
      <c r="AW608" s="135"/>
      <c r="AX608" s="135"/>
      <c r="AY608" s="135"/>
    </row>
    <row r="609">
      <c r="H609" s="135"/>
      <c r="I609" s="135"/>
      <c r="J609" s="135"/>
      <c r="K609" s="135"/>
      <c r="L609" s="135"/>
      <c r="M609" s="135"/>
      <c r="N609" s="135"/>
      <c r="O609" s="135"/>
      <c r="P609" s="135"/>
      <c r="Q609" s="135"/>
      <c r="R609" s="135"/>
      <c r="S609" s="135"/>
      <c r="T609" s="135"/>
      <c r="U609" s="135"/>
      <c r="V609" s="135"/>
      <c r="W609" s="135"/>
      <c r="X609" s="135"/>
      <c r="Y609" s="135"/>
      <c r="Z609" s="135"/>
      <c r="AA609" s="135"/>
      <c r="AB609" s="135"/>
      <c r="AC609" s="135"/>
      <c r="AD609" s="135"/>
      <c r="AE609" s="135"/>
      <c r="AF609" s="135"/>
      <c r="AG609" s="135"/>
      <c r="AH609" s="135"/>
      <c r="AI609" s="135"/>
      <c r="AJ609" s="135"/>
      <c r="AK609" s="135"/>
      <c r="AL609" s="135"/>
      <c r="AM609" s="135"/>
      <c r="AN609" s="135"/>
      <c r="AO609" s="135"/>
      <c r="AP609" s="135"/>
      <c r="AQ609" s="135"/>
      <c r="AR609" s="135"/>
      <c r="AS609" s="135"/>
      <c r="AT609" s="135"/>
      <c r="AU609" s="135"/>
      <c r="AV609" s="135"/>
      <c r="AW609" s="135"/>
      <c r="AX609" s="135"/>
      <c r="AY609" s="135"/>
    </row>
    <row r="610">
      <c r="H610" s="135"/>
      <c r="I610" s="135"/>
      <c r="J610" s="135"/>
      <c r="K610" s="135"/>
      <c r="L610" s="135"/>
      <c r="M610" s="135"/>
      <c r="N610" s="135"/>
      <c r="O610" s="135"/>
      <c r="P610" s="135"/>
      <c r="Q610" s="135"/>
      <c r="R610" s="135"/>
      <c r="S610" s="135"/>
      <c r="T610" s="135"/>
      <c r="U610" s="135"/>
      <c r="V610" s="135"/>
      <c r="W610" s="135"/>
      <c r="X610" s="135"/>
      <c r="Y610" s="135"/>
      <c r="Z610" s="135"/>
      <c r="AA610" s="135"/>
      <c r="AB610" s="135"/>
      <c r="AC610" s="135"/>
      <c r="AD610" s="135"/>
      <c r="AE610" s="135"/>
      <c r="AF610" s="135"/>
      <c r="AG610" s="135"/>
      <c r="AH610" s="135"/>
      <c r="AI610" s="135"/>
      <c r="AJ610" s="135"/>
      <c r="AK610" s="135"/>
      <c r="AL610" s="135"/>
      <c r="AM610" s="135"/>
      <c r="AN610" s="135"/>
      <c r="AO610" s="135"/>
      <c r="AP610" s="135"/>
      <c r="AQ610" s="135"/>
      <c r="AR610" s="135"/>
      <c r="AS610" s="135"/>
      <c r="AT610" s="135"/>
      <c r="AU610" s="135"/>
      <c r="AV610" s="135"/>
      <c r="AW610" s="135"/>
      <c r="AX610" s="135"/>
      <c r="AY610" s="135"/>
    </row>
    <row r="611">
      <c r="H611" s="135"/>
      <c r="I611" s="135"/>
      <c r="J611" s="135"/>
      <c r="K611" s="135"/>
      <c r="L611" s="135"/>
      <c r="M611" s="135"/>
      <c r="N611" s="135"/>
      <c r="O611" s="135"/>
      <c r="P611" s="135"/>
      <c r="Q611" s="135"/>
      <c r="R611" s="135"/>
      <c r="S611" s="135"/>
      <c r="T611" s="135"/>
      <c r="U611" s="135"/>
      <c r="V611" s="135"/>
      <c r="W611" s="135"/>
      <c r="X611" s="135"/>
      <c r="Y611" s="135"/>
      <c r="Z611" s="135"/>
      <c r="AA611" s="135"/>
      <c r="AB611" s="135"/>
      <c r="AC611" s="135"/>
      <c r="AD611" s="135"/>
      <c r="AE611" s="135"/>
      <c r="AF611" s="135"/>
      <c r="AG611" s="135"/>
      <c r="AH611" s="135"/>
      <c r="AI611" s="135"/>
      <c r="AJ611" s="135"/>
      <c r="AK611" s="135"/>
      <c r="AL611" s="135"/>
      <c r="AM611" s="135"/>
      <c r="AN611" s="135"/>
      <c r="AO611" s="135"/>
      <c r="AP611" s="135"/>
      <c r="AQ611" s="135"/>
      <c r="AR611" s="135"/>
      <c r="AS611" s="135"/>
      <c r="AT611" s="135"/>
      <c r="AU611" s="135"/>
      <c r="AV611" s="135"/>
      <c r="AW611" s="135"/>
      <c r="AX611" s="135"/>
      <c r="AY611" s="135"/>
    </row>
    <row r="612">
      <c r="H612" s="135"/>
      <c r="I612" s="135"/>
      <c r="J612" s="135"/>
      <c r="K612" s="135"/>
      <c r="L612" s="135"/>
      <c r="M612" s="135"/>
      <c r="N612" s="135"/>
      <c r="O612" s="135"/>
      <c r="P612" s="135"/>
      <c r="Q612" s="135"/>
      <c r="R612" s="135"/>
      <c r="S612" s="135"/>
      <c r="T612" s="135"/>
      <c r="U612" s="135"/>
      <c r="V612" s="135"/>
      <c r="W612" s="135"/>
      <c r="X612" s="135"/>
      <c r="Y612" s="135"/>
      <c r="Z612" s="135"/>
      <c r="AA612" s="135"/>
      <c r="AB612" s="135"/>
      <c r="AC612" s="135"/>
      <c r="AD612" s="135"/>
      <c r="AE612" s="135"/>
      <c r="AF612" s="135"/>
      <c r="AG612" s="135"/>
      <c r="AH612" s="135"/>
      <c r="AI612" s="135"/>
      <c r="AJ612" s="135"/>
      <c r="AK612" s="135"/>
      <c r="AL612" s="135"/>
      <c r="AM612" s="135"/>
      <c r="AN612" s="135"/>
      <c r="AO612" s="135"/>
      <c r="AP612" s="135"/>
      <c r="AQ612" s="135"/>
      <c r="AR612" s="135"/>
      <c r="AS612" s="135"/>
      <c r="AT612" s="135"/>
      <c r="AU612" s="135"/>
      <c r="AV612" s="135"/>
      <c r="AW612" s="135"/>
      <c r="AX612" s="135"/>
      <c r="AY612" s="135"/>
    </row>
    <row r="613">
      <c r="H613" s="135"/>
      <c r="I613" s="135"/>
      <c r="J613" s="135"/>
      <c r="K613" s="135"/>
      <c r="L613" s="135"/>
      <c r="M613" s="135"/>
      <c r="N613" s="135"/>
      <c r="O613" s="135"/>
      <c r="P613" s="135"/>
      <c r="Q613" s="135"/>
      <c r="R613" s="135"/>
      <c r="S613" s="135"/>
      <c r="T613" s="135"/>
      <c r="U613" s="135"/>
      <c r="V613" s="135"/>
      <c r="W613" s="135"/>
      <c r="X613" s="135"/>
      <c r="Y613" s="135"/>
      <c r="Z613" s="135"/>
      <c r="AA613" s="135"/>
      <c r="AB613" s="135"/>
      <c r="AC613" s="135"/>
      <c r="AD613" s="135"/>
      <c r="AE613" s="135"/>
      <c r="AF613" s="135"/>
      <c r="AG613" s="135"/>
      <c r="AH613" s="135"/>
      <c r="AI613" s="135"/>
      <c r="AJ613" s="135"/>
      <c r="AK613" s="135"/>
      <c r="AL613" s="135"/>
      <c r="AM613" s="135"/>
      <c r="AN613" s="135"/>
      <c r="AO613" s="135"/>
      <c r="AP613" s="135"/>
      <c r="AQ613" s="135"/>
      <c r="AR613" s="135"/>
      <c r="AS613" s="135"/>
      <c r="AT613" s="135"/>
      <c r="AU613" s="135"/>
      <c r="AV613" s="135"/>
      <c r="AW613" s="135"/>
      <c r="AX613" s="135"/>
      <c r="AY613" s="135"/>
    </row>
    <row r="614">
      <c r="H614" s="135"/>
      <c r="I614" s="135"/>
      <c r="J614" s="135"/>
      <c r="K614" s="135"/>
      <c r="L614" s="135"/>
      <c r="M614" s="135"/>
      <c r="N614" s="135"/>
      <c r="O614" s="135"/>
      <c r="P614" s="135"/>
      <c r="Q614" s="135"/>
      <c r="R614" s="135"/>
      <c r="S614" s="135"/>
      <c r="T614" s="135"/>
      <c r="U614" s="135"/>
      <c r="V614" s="135"/>
      <c r="W614" s="135"/>
      <c r="X614" s="135"/>
      <c r="Y614" s="135"/>
      <c r="Z614" s="135"/>
      <c r="AA614" s="135"/>
      <c r="AB614" s="135"/>
      <c r="AC614" s="135"/>
      <c r="AD614" s="135"/>
      <c r="AE614" s="135"/>
      <c r="AF614" s="135"/>
      <c r="AG614" s="135"/>
      <c r="AH614" s="135"/>
      <c r="AI614" s="135"/>
      <c r="AJ614" s="135"/>
      <c r="AK614" s="135"/>
      <c r="AL614" s="135"/>
      <c r="AM614" s="135"/>
      <c r="AN614" s="135"/>
      <c r="AO614" s="135"/>
      <c r="AP614" s="135"/>
      <c r="AQ614" s="135"/>
      <c r="AR614" s="135"/>
      <c r="AS614" s="135"/>
      <c r="AT614" s="135"/>
      <c r="AU614" s="135"/>
      <c r="AV614" s="135"/>
      <c r="AW614" s="135"/>
      <c r="AX614" s="135"/>
      <c r="AY614" s="135"/>
    </row>
    <row r="615">
      <c r="H615" s="135"/>
      <c r="I615" s="135"/>
      <c r="J615" s="135"/>
      <c r="K615" s="135"/>
      <c r="L615" s="135"/>
      <c r="M615" s="135"/>
      <c r="N615" s="135"/>
      <c r="O615" s="135"/>
      <c r="P615" s="135"/>
      <c r="Q615" s="135"/>
      <c r="R615" s="135"/>
      <c r="S615" s="135"/>
      <c r="T615" s="135"/>
      <c r="U615" s="135"/>
      <c r="V615" s="135"/>
      <c r="W615" s="135"/>
      <c r="X615" s="135"/>
      <c r="Y615" s="135"/>
      <c r="Z615" s="135"/>
      <c r="AA615" s="135"/>
      <c r="AB615" s="135"/>
      <c r="AC615" s="135"/>
      <c r="AD615" s="135"/>
      <c r="AE615" s="135"/>
      <c r="AF615" s="135"/>
      <c r="AG615" s="135"/>
      <c r="AH615" s="135"/>
      <c r="AI615" s="135"/>
      <c r="AJ615" s="135"/>
      <c r="AK615" s="135"/>
      <c r="AL615" s="135"/>
      <c r="AM615" s="135"/>
      <c r="AN615" s="135"/>
      <c r="AO615" s="135"/>
      <c r="AP615" s="135"/>
      <c r="AQ615" s="135"/>
      <c r="AR615" s="135"/>
      <c r="AS615" s="135"/>
      <c r="AT615" s="135"/>
      <c r="AU615" s="135"/>
      <c r="AV615" s="135"/>
      <c r="AW615" s="135"/>
      <c r="AX615" s="135"/>
      <c r="AY615" s="135"/>
    </row>
    <row r="616">
      <c r="H616" s="135"/>
      <c r="I616" s="135"/>
      <c r="J616" s="135"/>
      <c r="K616" s="135"/>
      <c r="L616" s="135"/>
      <c r="M616" s="135"/>
      <c r="N616" s="135"/>
      <c r="O616" s="135"/>
      <c r="P616" s="135"/>
      <c r="Q616" s="135"/>
      <c r="R616" s="135"/>
      <c r="S616" s="135"/>
      <c r="T616" s="135"/>
      <c r="U616" s="135"/>
      <c r="V616" s="135"/>
      <c r="W616" s="135"/>
      <c r="X616" s="135"/>
      <c r="Y616" s="135"/>
      <c r="Z616" s="135"/>
      <c r="AA616" s="135"/>
      <c r="AB616" s="135"/>
      <c r="AC616" s="135"/>
      <c r="AD616" s="135"/>
      <c r="AE616" s="135"/>
      <c r="AF616" s="135"/>
      <c r="AG616" s="135"/>
      <c r="AH616" s="135"/>
      <c r="AI616" s="135"/>
      <c r="AJ616" s="135"/>
      <c r="AK616" s="135"/>
      <c r="AL616" s="135"/>
      <c r="AM616" s="135"/>
      <c r="AN616" s="135"/>
      <c r="AO616" s="135"/>
      <c r="AP616" s="135"/>
      <c r="AQ616" s="135"/>
      <c r="AR616" s="135"/>
      <c r="AS616" s="135"/>
      <c r="AT616" s="135"/>
      <c r="AU616" s="135"/>
      <c r="AV616" s="135"/>
      <c r="AW616" s="135"/>
      <c r="AX616" s="135"/>
      <c r="AY616" s="135"/>
    </row>
    <row r="617">
      <c r="H617" s="135"/>
      <c r="I617" s="135"/>
      <c r="J617" s="135"/>
      <c r="K617" s="135"/>
      <c r="L617" s="135"/>
      <c r="M617" s="135"/>
      <c r="N617" s="135"/>
      <c r="O617" s="135"/>
      <c r="P617" s="135"/>
      <c r="Q617" s="135"/>
      <c r="R617" s="135"/>
      <c r="S617" s="135"/>
      <c r="T617" s="135"/>
      <c r="U617" s="135"/>
      <c r="V617" s="135"/>
      <c r="W617" s="135"/>
      <c r="X617" s="135"/>
      <c r="Y617" s="135"/>
      <c r="Z617" s="135"/>
      <c r="AA617" s="135"/>
      <c r="AB617" s="135"/>
      <c r="AC617" s="135"/>
      <c r="AD617" s="135"/>
      <c r="AE617" s="135"/>
      <c r="AF617" s="135"/>
      <c r="AG617" s="135"/>
      <c r="AH617" s="135"/>
      <c r="AI617" s="135"/>
      <c r="AJ617" s="135"/>
      <c r="AK617" s="135"/>
      <c r="AL617" s="135"/>
      <c r="AM617" s="135"/>
      <c r="AN617" s="135"/>
      <c r="AO617" s="135"/>
      <c r="AP617" s="135"/>
      <c r="AQ617" s="135"/>
      <c r="AR617" s="135"/>
      <c r="AS617" s="135"/>
      <c r="AT617" s="135"/>
      <c r="AU617" s="135"/>
      <c r="AV617" s="135"/>
      <c r="AW617" s="135"/>
      <c r="AX617" s="135"/>
      <c r="AY617" s="135"/>
    </row>
    <row r="618">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c r="AG618" s="135"/>
      <c r="AH618" s="135"/>
      <c r="AI618" s="135"/>
      <c r="AJ618" s="135"/>
      <c r="AK618" s="135"/>
      <c r="AL618" s="135"/>
      <c r="AM618" s="135"/>
      <c r="AN618" s="135"/>
      <c r="AO618" s="135"/>
      <c r="AP618" s="135"/>
      <c r="AQ618" s="135"/>
      <c r="AR618" s="135"/>
      <c r="AS618" s="135"/>
      <c r="AT618" s="135"/>
      <c r="AU618" s="135"/>
      <c r="AV618" s="135"/>
      <c r="AW618" s="135"/>
      <c r="AX618" s="135"/>
      <c r="AY618" s="135"/>
    </row>
    <row r="619">
      <c r="H619" s="135"/>
      <c r="I619" s="135"/>
      <c r="J619" s="135"/>
      <c r="K619" s="135"/>
      <c r="L619" s="135"/>
      <c r="M619" s="135"/>
      <c r="N619" s="135"/>
      <c r="O619" s="135"/>
      <c r="P619" s="135"/>
      <c r="Q619" s="135"/>
      <c r="R619" s="135"/>
      <c r="S619" s="135"/>
      <c r="T619" s="135"/>
      <c r="U619" s="135"/>
      <c r="V619" s="135"/>
      <c r="W619" s="135"/>
      <c r="X619" s="135"/>
      <c r="Y619" s="135"/>
      <c r="Z619" s="135"/>
      <c r="AA619" s="135"/>
      <c r="AB619" s="135"/>
      <c r="AC619" s="135"/>
      <c r="AD619" s="135"/>
      <c r="AE619" s="135"/>
      <c r="AF619" s="135"/>
      <c r="AG619" s="135"/>
      <c r="AH619" s="135"/>
      <c r="AI619" s="135"/>
      <c r="AJ619" s="135"/>
      <c r="AK619" s="135"/>
      <c r="AL619" s="135"/>
      <c r="AM619" s="135"/>
      <c r="AN619" s="135"/>
      <c r="AO619" s="135"/>
      <c r="AP619" s="135"/>
      <c r="AQ619" s="135"/>
      <c r="AR619" s="135"/>
      <c r="AS619" s="135"/>
      <c r="AT619" s="135"/>
      <c r="AU619" s="135"/>
      <c r="AV619" s="135"/>
      <c r="AW619" s="135"/>
      <c r="AX619" s="135"/>
      <c r="AY619" s="135"/>
    </row>
    <row r="620">
      <c r="H620" s="135"/>
      <c r="I620" s="135"/>
      <c r="J620" s="135"/>
      <c r="K620" s="135"/>
      <c r="L620" s="135"/>
      <c r="M620" s="135"/>
      <c r="N620" s="135"/>
      <c r="O620" s="135"/>
      <c r="P620" s="135"/>
      <c r="Q620" s="135"/>
      <c r="R620" s="135"/>
      <c r="S620" s="135"/>
      <c r="T620" s="135"/>
      <c r="U620" s="135"/>
      <c r="V620" s="135"/>
      <c r="W620" s="135"/>
      <c r="X620" s="135"/>
      <c r="Y620" s="135"/>
      <c r="Z620" s="135"/>
      <c r="AA620" s="135"/>
      <c r="AB620" s="135"/>
      <c r="AC620" s="135"/>
      <c r="AD620" s="135"/>
      <c r="AE620" s="135"/>
      <c r="AF620" s="135"/>
      <c r="AG620" s="135"/>
      <c r="AH620" s="135"/>
      <c r="AI620" s="135"/>
      <c r="AJ620" s="135"/>
      <c r="AK620" s="135"/>
      <c r="AL620" s="135"/>
      <c r="AM620" s="135"/>
      <c r="AN620" s="135"/>
      <c r="AO620" s="135"/>
      <c r="AP620" s="135"/>
      <c r="AQ620" s="135"/>
      <c r="AR620" s="135"/>
      <c r="AS620" s="135"/>
      <c r="AT620" s="135"/>
      <c r="AU620" s="135"/>
      <c r="AV620" s="135"/>
      <c r="AW620" s="135"/>
      <c r="AX620" s="135"/>
      <c r="AY620" s="135"/>
    </row>
    <row r="621">
      <c r="H621" s="135"/>
      <c r="I621" s="135"/>
      <c r="J621" s="135"/>
      <c r="K621" s="135"/>
      <c r="L621" s="135"/>
      <c r="M621" s="135"/>
      <c r="N621" s="135"/>
      <c r="O621" s="135"/>
      <c r="P621" s="135"/>
      <c r="Q621" s="135"/>
      <c r="R621" s="135"/>
      <c r="S621" s="135"/>
      <c r="T621" s="135"/>
      <c r="U621" s="135"/>
      <c r="V621" s="135"/>
      <c r="W621" s="135"/>
      <c r="X621" s="135"/>
      <c r="Y621" s="135"/>
      <c r="Z621" s="135"/>
      <c r="AA621" s="135"/>
      <c r="AB621" s="135"/>
      <c r="AC621" s="135"/>
      <c r="AD621" s="135"/>
      <c r="AE621" s="135"/>
      <c r="AF621" s="135"/>
      <c r="AG621" s="135"/>
      <c r="AH621" s="135"/>
      <c r="AI621" s="135"/>
      <c r="AJ621" s="135"/>
      <c r="AK621" s="135"/>
      <c r="AL621" s="135"/>
      <c r="AM621" s="135"/>
      <c r="AN621" s="135"/>
      <c r="AO621" s="135"/>
      <c r="AP621" s="135"/>
      <c r="AQ621" s="135"/>
      <c r="AR621" s="135"/>
      <c r="AS621" s="135"/>
      <c r="AT621" s="135"/>
      <c r="AU621" s="135"/>
      <c r="AV621" s="135"/>
      <c r="AW621" s="135"/>
      <c r="AX621" s="135"/>
      <c r="AY621" s="135"/>
    </row>
    <row r="622">
      <c r="H622" s="135"/>
      <c r="I622" s="135"/>
      <c r="J622" s="135"/>
      <c r="K622" s="135"/>
      <c r="L622" s="135"/>
      <c r="M622" s="135"/>
      <c r="N622" s="135"/>
      <c r="O622" s="135"/>
      <c r="P622" s="135"/>
      <c r="Q622" s="135"/>
      <c r="R622" s="135"/>
      <c r="S622" s="135"/>
      <c r="T622" s="135"/>
      <c r="U622" s="135"/>
      <c r="V622" s="135"/>
      <c r="W622" s="135"/>
      <c r="X622" s="135"/>
      <c r="Y622" s="135"/>
      <c r="Z622" s="135"/>
      <c r="AA622" s="135"/>
      <c r="AB622" s="135"/>
      <c r="AC622" s="135"/>
      <c r="AD622" s="135"/>
      <c r="AE622" s="135"/>
      <c r="AF622" s="135"/>
      <c r="AG622" s="135"/>
      <c r="AH622" s="135"/>
      <c r="AI622" s="135"/>
      <c r="AJ622" s="135"/>
      <c r="AK622" s="135"/>
      <c r="AL622" s="135"/>
      <c r="AM622" s="135"/>
      <c r="AN622" s="135"/>
      <c r="AO622" s="135"/>
      <c r="AP622" s="135"/>
      <c r="AQ622" s="135"/>
      <c r="AR622" s="135"/>
      <c r="AS622" s="135"/>
      <c r="AT622" s="135"/>
      <c r="AU622" s="135"/>
      <c r="AV622" s="135"/>
      <c r="AW622" s="135"/>
      <c r="AX622" s="135"/>
      <c r="AY622" s="135"/>
    </row>
    <row r="623">
      <c r="H623" s="135"/>
      <c r="I623" s="135"/>
      <c r="J623" s="135"/>
      <c r="K623" s="135"/>
      <c r="L623" s="135"/>
      <c r="M623" s="135"/>
      <c r="N623" s="135"/>
      <c r="O623" s="135"/>
      <c r="P623" s="135"/>
      <c r="Q623" s="135"/>
      <c r="R623" s="135"/>
      <c r="S623" s="135"/>
      <c r="T623" s="135"/>
      <c r="U623" s="135"/>
      <c r="V623" s="135"/>
      <c r="W623" s="135"/>
      <c r="X623" s="135"/>
      <c r="Y623" s="135"/>
      <c r="Z623" s="135"/>
      <c r="AA623" s="135"/>
      <c r="AB623" s="135"/>
      <c r="AC623" s="135"/>
      <c r="AD623" s="135"/>
      <c r="AE623" s="135"/>
      <c r="AF623" s="135"/>
      <c r="AG623" s="135"/>
      <c r="AH623" s="135"/>
      <c r="AI623" s="135"/>
      <c r="AJ623" s="135"/>
      <c r="AK623" s="135"/>
      <c r="AL623" s="135"/>
      <c r="AM623" s="135"/>
      <c r="AN623" s="135"/>
      <c r="AO623" s="135"/>
      <c r="AP623" s="135"/>
      <c r="AQ623" s="135"/>
      <c r="AR623" s="135"/>
      <c r="AS623" s="135"/>
      <c r="AT623" s="135"/>
      <c r="AU623" s="135"/>
      <c r="AV623" s="135"/>
      <c r="AW623" s="135"/>
      <c r="AX623" s="135"/>
      <c r="AY623" s="135"/>
    </row>
    <row r="624">
      <c r="H624" s="135"/>
      <c r="I624" s="135"/>
      <c r="J624" s="135"/>
      <c r="K624" s="135"/>
      <c r="L624" s="135"/>
      <c r="M624" s="135"/>
      <c r="N624" s="135"/>
      <c r="O624" s="135"/>
      <c r="P624" s="135"/>
      <c r="Q624" s="135"/>
      <c r="R624" s="135"/>
      <c r="S624" s="135"/>
      <c r="T624" s="135"/>
      <c r="U624" s="135"/>
      <c r="V624" s="135"/>
      <c r="W624" s="135"/>
      <c r="X624" s="135"/>
      <c r="Y624" s="135"/>
      <c r="Z624" s="135"/>
      <c r="AA624" s="135"/>
      <c r="AB624" s="135"/>
      <c r="AC624" s="135"/>
      <c r="AD624" s="135"/>
      <c r="AE624" s="135"/>
      <c r="AF624" s="135"/>
      <c r="AG624" s="135"/>
      <c r="AH624" s="135"/>
      <c r="AI624" s="135"/>
      <c r="AJ624" s="135"/>
      <c r="AK624" s="135"/>
      <c r="AL624" s="135"/>
      <c r="AM624" s="135"/>
      <c r="AN624" s="135"/>
      <c r="AO624" s="135"/>
      <c r="AP624" s="135"/>
      <c r="AQ624" s="135"/>
      <c r="AR624" s="135"/>
      <c r="AS624" s="135"/>
      <c r="AT624" s="135"/>
      <c r="AU624" s="135"/>
      <c r="AV624" s="135"/>
      <c r="AW624" s="135"/>
      <c r="AX624" s="135"/>
      <c r="AY624" s="135"/>
    </row>
    <row r="625">
      <c r="H625" s="135"/>
      <c r="I625" s="135"/>
      <c r="J625" s="135"/>
      <c r="K625" s="135"/>
      <c r="L625" s="135"/>
      <c r="M625" s="135"/>
      <c r="N625" s="135"/>
      <c r="O625" s="135"/>
      <c r="P625" s="135"/>
      <c r="Q625" s="135"/>
      <c r="R625" s="135"/>
      <c r="S625" s="135"/>
      <c r="T625" s="135"/>
      <c r="U625" s="135"/>
      <c r="V625" s="135"/>
      <c r="W625" s="135"/>
      <c r="X625" s="135"/>
      <c r="Y625" s="135"/>
      <c r="Z625" s="135"/>
      <c r="AA625" s="135"/>
      <c r="AB625" s="135"/>
      <c r="AC625" s="135"/>
      <c r="AD625" s="135"/>
      <c r="AE625" s="135"/>
      <c r="AF625" s="135"/>
      <c r="AG625" s="135"/>
      <c r="AH625" s="135"/>
      <c r="AI625" s="135"/>
      <c r="AJ625" s="135"/>
      <c r="AK625" s="135"/>
      <c r="AL625" s="135"/>
      <c r="AM625" s="135"/>
      <c r="AN625" s="135"/>
      <c r="AO625" s="135"/>
      <c r="AP625" s="135"/>
      <c r="AQ625" s="135"/>
      <c r="AR625" s="135"/>
      <c r="AS625" s="135"/>
      <c r="AT625" s="135"/>
      <c r="AU625" s="135"/>
      <c r="AV625" s="135"/>
      <c r="AW625" s="135"/>
      <c r="AX625" s="135"/>
      <c r="AY625" s="135"/>
    </row>
    <row r="626">
      <c r="H626" s="135"/>
      <c r="I626" s="135"/>
      <c r="J626" s="135"/>
      <c r="K626" s="135"/>
      <c r="L626" s="135"/>
      <c r="M626" s="135"/>
      <c r="N626" s="135"/>
      <c r="O626" s="135"/>
      <c r="P626" s="135"/>
      <c r="Q626" s="135"/>
      <c r="R626" s="135"/>
      <c r="S626" s="135"/>
      <c r="T626" s="135"/>
      <c r="U626" s="135"/>
      <c r="V626" s="135"/>
      <c r="W626" s="135"/>
      <c r="X626" s="135"/>
      <c r="Y626" s="135"/>
      <c r="Z626" s="135"/>
      <c r="AA626" s="135"/>
      <c r="AB626" s="135"/>
      <c r="AC626" s="135"/>
      <c r="AD626" s="135"/>
      <c r="AE626" s="135"/>
      <c r="AF626" s="135"/>
      <c r="AG626" s="135"/>
      <c r="AH626" s="135"/>
      <c r="AI626" s="135"/>
      <c r="AJ626" s="135"/>
      <c r="AK626" s="135"/>
      <c r="AL626" s="135"/>
      <c r="AM626" s="135"/>
      <c r="AN626" s="135"/>
      <c r="AO626" s="135"/>
      <c r="AP626" s="135"/>
      <c r="AQ626" s="135"/>
      <c r="AR626" s="135"/>
      <c r="AS626" s="135"/>
      <c r="AT626" s="135"/>
      <c r="AU626" s="135"/>
      <c r="AV626" s="135"/>
      <c r="AW626" s="135"/>
      <c r="AX626" s="135"/>
      <c r="AY626" s="135"/>
    </row>
    <row r="627">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c r="AG627" s="135"/>
      <c r="AH627" s="135"/>
      <c r="AI627" s="135"/>
      <c r="AJ627" s="135"/>
      <c r="AK627" s="135"/>
      <c r="AL627" s="135"/>
      <c r="AM627" s="135"/>
      <c r="AN627" s="135"/>
      <c r="AO627" s="135"/>
      <c r="AP627" s="135"/>
      <c r="AQ627" s="135"/>
      <c r="AR627" s="135"/>
      <c r="AS627" s="135"/>
      <c r="AT627" s="135"/>
      <c r="AU627" s="135"/>
      <c r="AV627" s="135"/>
      <c r="AW627" s="135"/>
      <c r="AX627" s="135"/>
      <c r="AY627" s="135"/>
    </row>
    <row r="628">
      <c r="H628" s="135"/>
      <c r="I628" s="135"/>
      <c r="J628" s="135"/>
      <c r="K628" s="135"/>
      <c r="L628" s="135"/>
      <c r="M628" s="135"/>
      <c r="N628" s="135"/>
      <c r="O628" s="135"/>
      <c r="P628" s="135"/>
      <c r="Q628" s="135"/>
      <c r="R628" s="135"/>
      <c r="S628" s="135"/>
      <c r="T628" s="135"/>
      <c r="U628" s="135"/>
      <c r="V628" s="135"/>
      <c r="W628" s="135"/>
      <c r="X628" s="135"/>
      <c r="Y628" s="135"/>
      <c r="Z628" s="135"/>
      <c r="AA628" s="135"/>
      <c r="AB628" s="135"/>
      <c r="AC628" s="135"/>
      <c r="AD628" s="135"/>
      <c r="AE628" s="135"/>
      <c r="AF628" s="135"/>
      <c r="AG628" s="135"/>
      <c r="AH628" s="135"/>
      <c r="AI628" s="135"/>
      <c r="AJ628" s="135"/>
      <c r="AK628" s="135"/>
      <c r="AL628" s="135"/>
      <c r="AM628" s="135"/>
      <c r="AN628" s="135"/>
      <c r="AO628" s="135"/>
      <c r="AP628" s="135"/>
      <c r="AQ628" s="135"/>
      <c r="AR628" s="135"/>
      <c r="AS628" s="135"/>
      <c r="AT628" s="135"/>
      <c r="AU628" s="135"/>
      <c r="AV628" s="135"/>
      <c r="AW628" s="135"/>
      <c r="AX628" s="135"/>
      <c r="AY628" s="135"/>
    </row>
    <row r="629">
      <c r="H629" s="135"/>
      <c r="I629" s="135"/>
      <c r="J629" s="135"/>
      <c r="K629" s="135"/>
      <c r="L629" s="135"/>
      <c r="M629" s="135"/>
      <c r="N629" s="135"/>
      <c r="O629" s="135"/>
      <c r="P629" s="135"/>
      <c r="Q629" s="135"/>
      <c r="R629" s="135"/>
      <c r="S629" s="135"/>
      <c r="T629" s="135"/>
      <c r="U629" s="135"/>
      <c r="V629" s="135"/>
      <c r="W629" s="135"/>
      <c r="X629" s="135"/>
      <c r="Y629" s="135"/>
      <c r="Z629" s="135"/>
      <c r="AA629" s="135"/>
      <c r="AB629" s="135"/>
      <c r="AC629" s="135"/>
      <c r="AD629" s="135"/>
      <c r="AE629" s="135"/>
      <c r="AF629" s="135"/>
      <c r="AG629" s="135"/>
      <c r="AH629" s="135"/>
      <c r="AI629" s="135"/>
      <c r="AJ629" s="135"/>
      <c r="AK629" s="135"/>
      <c r="AL629" s="135"/>
      <c r="AM629" s="135"/>
      <c r="AN629" s="135"/>
      <c r="AO629" s="135"/>
      <c r="AP629" s="135"/>
      <c r="AQ629" s="135"/>
      <c r="AR629" s="135"/>
      <c r="AS629" s="135"/>
      <c r="AT629" s="135"/>
      <c r="AU629" s="135"/>
      <c r="AV629" s="135"/>
      <c r="AW629" s="135"/>
      <c r="AX629" s="135"/>
      <c r="AY629" s="135"/>
    </row>
    <row r="630">
      <c r="H630" s="135"/>
      <c r="I630" s="135"/>
      <c r="J630" s="135"/>
      <c r="K630" s="135"/>
      <c r="L630" s="135"/>
      <c r="M630" s="135"/>
      <c r="N630" s="135"/>
      <c r="O630" s="135"/>
      <c r="P630" s="135"/>
      <c r="Q630" s="135"/>
      <c r="R630" s="135"/>
      <c r="S630" s="135"/>
      <c r="T630" s="135"/>
      <c r="U630" s="135"/>
      <c r="V630" s="135"/>
      <c r="W630" s="135"/>
      <c r="X630" s="135"/>
      <c r="Y630" s="135"/>
      <c r="Z630" s="135"/>
      <c r="AA630" s="135"/>
      <c r="AB630" s="135"/>
      <c r="AC630" s="135"/>
      <c r="AD630" s="135"/>
      <c r="AE630" s="135"/>
      <c r="AF630" s="135"/>
      <c r="AG630" s="135"/>
      <c r="AH630" s="135"/>
      <c r="AI630" s="135"/>
      <c r="AJ630" s="135"/>
      <c r="AK630" s="135"/>
      <c r="AL630" s="135"/>
      <c r="AM630" s="135"/>
      <c r="AN630" s="135"/>
      <c r="AO630" s="135"/>
      <c r="AP630" s="135"/>
      <c r="AQ630" s="135"/>
      <c r="AR630" s="135"/>
      <c r="AS630" s="135"/>
      <c r="AT630" s="135"/>
      <c r="AU630" s="135"/>
      <c r="AV630" s="135"/>
      <c r="AW630" s="135"/>
      <c r="AX630" s="135"/>
      <c r="AY630" s="135"/>
    </row>
    <row r="631">
      <c r="H631" s="135"/>
      <c r="I631" s="135"/>
      <c r="J631" s="135"/>
      <c r="K631" s="135"/>
      <c r="L631" s="135"/>
      <c r="M631" s="135"/>
      <c r="N631" s="135"/>
      <c r="O631" s="135"/>
      <c r="P631" s="135"/>
      <c r="Q631" s="135"/>
      <c r="R631" s="135"/>
      <c r="S631" s="135"/>
      <c r="T631" s="135"/>
      <c r="U631" s="135"/>
      <c r="V631" s="135"/>
      <c r="W631" s="135"/>
      <c r="X631" s="135"/>
      <c r="Y631" s="135"/>
      <c r="Z631" s="135"/>
      <c r="AA631" s="135"/>
      <c r="AB631" s="135"/>
      <c r="AC631" s="135"/>
      <c r="AD631" s="135"/>
      <c r="AE631" s="135"/>
      <c r="AF631" s="135"/>
      <c r="AG631" s="135"/>
      <c r="AH631" s="135"/>
      <c r="AI631" s="135"/>
      <c r="AJ631" s="135"/>
      <c r="AK631" s="135"/>
      <c r="AL631" s="135"/>
      <c r="AM631" s="135"/>
      <c r="AN631" s="135"/>
      <c r="AO631" s="135"/>
      <c r="AP631" s="135"/>
      <c r="AQ631" s="135"/>
      <c r="AR631" s="135"/>
      <c r="AS631" s="135"/>
      <c r="AT631" s="135"/>
      <c r="AU631" s="135"/>
      <c r="AV631" s="135"/>
      <c r="AW631" s="135"/>
      <c r="AX631" s="135"/>
      <c r="AY631" s="135"/>
    </row>
    <row r="632">
      <c r="H632" s="135"/>
      <c r="I632" s="135"/>
      <c r="J632" s="135"/>
      <c r="K632" s="135"/>
      <c r="L632" s="135"/>
      <c r="M632" s="135"/>
      <c r="N632" s="135"/>
      <c r="O632" s="135"/>
      <c r="P632" s="135"/>
      <c r="Q632" s="135"/>
      <c r="R632" s="135"/>
      <c r="S632" s="135"/>
      <c r="T632" s="135"/>
      <c r="U632" s="135"/>
      <c r="V632" s="135"/>
      <c r="W632" s="135"/>
      <c r="X632" s="135"/>
      <c r="Y632" s="135"/>
      <c r="Z632" s="135"/>
      <c r="AA632" s="135"/>
      <c r="AB632" s="135"/>
      <c r="AC632" s="135"/>
      <c r="AD632" s="135"/>
      <c r="AE632" s="135"/>
      <c r="AF632" s="135"/>
      <c r="AG632" s="135"/>
      <c r="AH632" s="135"/>
      <c r="AI632" s="135"/>
      <c r="AJ632" s="135"/>
      <c r="AK632" s="135"/>
      <c r="AL632" s="135"/>
      <c r="AM632" s="135"/>
      <c r="AN632" s="135"/>
      <c r="AO632" s="135"/>
      <c r="AP632" s="135"/>
      <c r="AQ632" s="135"/>
      <c r="AR632" s="135"/>
      <c r="AS632" s="135"/>
      <c r="AT632" s="135"/>
      <c r="AU632" s="135"/>
      <c r="AV632" s="135"/>
      <c r="AW632" s="135"/>
      <c r="AX632" s="135"/>
      <c r="AY632" s="135"/>
    </row>
    <row r="633">
      <c r="H633" s="135"/>
      <c r="I633" s="135"/>
      <c r="J633" s="135"/>
      <c r="K633" s="135"/>
      <c r="L633" s="135"/>
      <c r="M633" s="135"/>
      <c r="N633" s="135"/>
      <c r="O633" s="135"/>
      <c r="P633" s="135"/>
      <c r="Q633" s="135"/>
      <c r="R633" s="135"/>
      <c r="S633" s="135"/>
      <c r="T633" s="135"/>
      <c r="U633" s="135"/>
      <c r="V633" s="135"/>
      <c r="W633" s="135"/>
      <c r="X633" s="135"/>
      <c r="Y633" s="135"/>
      <c r="Z633" s="135"/>
      <c r="AA633" s="135"/>
      <c r="AB633" s="135"/>
      <c r="AC633" s="135"/>
      <c r="AD633" s="135"/>
      <c r="AE633" s="135"/>
      <c r="AF633" s="135"/>
      <c r="AG633" s="135"/>
      <c r="AH633" s="135"/>
      <c r="AI633" s="135"/>
      <c r="AJ633" s="135"/>
      <c r="AK633" s="135"/>
      <c r="AL633" s="135"/>
      <c r="AM633" s="135"/>
      <c r="AN633" s="135"/>
      <c r="AO633" s="135"/>
      <c r="AP633" s="135"/>
      <c r="AQ633" s="135"/>
      <c r="AR633" s="135"/>
      <c r="AS633" s="135"/>
      <c r="AT633" s="135"/>
      <c r="AU633" s="135"/>
      <c r="AV633" s="135"/>
      <c r="AW633" s="135"/>
      <c r="AX633" s="135"/>
      <c r="AY633" s="135"/>
    </row>
    <row r="634">
      <c r="H634" s="135"/>
      <c r="I634" s="135"/>
      <c r="J634" s="135"/>
      <c r="K634" s="135"/>
      <c r="L634" s="135"/>
      <c r="M634" s="135"/>
      <c r="N634" s="135"/>
      <c r="O634" s="135"/>
      <c r="P634" s="135"/>
      <c r="Q634" s="135"/>
      <c r="R634" s="135"/>
      <c r="S634" s="135"/>
      <c r="T634" s="135"/>
      <c r="U634" s="135"/>
      <c r="V634" s="135"/>
      <c r="W634" s="135"/>
      <c r="X634" s="135"/>
      <c r="Y634" s="135"/>
      <c r="Z634" s="135"/>
      <c r="AA634" s="135"/>
      <c r="AB634" s="135"/>
      <c r="AC634" s="135"/>
      <c r="AD634" s="135"/>
      <c r="AE634" s="135"/>
      <c r="AF634" s="135"/>
      <c r="AG634" s="135"/>
      <c r="AH634" s="135"/>
      <c r="AI634" s="135"/>
      <c r="AJ634" s="135"/>
      <c r="AK634" s="135"/>
      <c r="AL634" s="135"/>
      <c r="AM634" s="135"/>
      <c r="AN634" s="135"/>
      <c r="AO634" s="135"/>
      <c r="AP634" s="135"/>
      <c r="AQ634" s="135"/>
      <c r="AR634" s="135"/>
      <c r="AS634" s="135"/>
      <c r="AT634" s="135"/>
      <c r="AU634" s="135"/>
      <c r="AV634" s="135"/>
      <c r="AW634" s="135"/>
      <c r="AX634" s="135"/>
      <c r="AY634" s="135"/>
    </row>
    <row r="635">
      <c r="H635" s="135"/>
      <c r="I635" s="135"/>
      <c r="J635" s="135"/>
      <c r="K635" s="135"/>
      <c r="L635" s="135"/>
      <c r="M635" s="135"/>
      <c r="N635" s="135"/>
      <c r="O635" s="135"/>
      <c r="P635" s="135"/>
      <c r="Q635" s="135"/>
      <c r="R635" s="135"/>
      <c r="S635" s="135"/>
      <c r="T635" s="135"/>
      <c r="U635" s="135"/>
      <c r="V635" s="135"/>
      <c r="W635" s="135"/>
      <c r="X635" s="135"/>
      <c r="Y635" s="135"/>
      <c r="Z635" s="135"/>
      <c r="AA635" s="135"/>
      <c r="AB635" s="135"/>
      <c r="AC635" s="135"/>
      <c r="AD635" s="135"/>
      <c r="AE635" s="135"/>
      <c r="AF635" s="135"/>
      <c r="AG635" s="135"/>
      <c r="AH635" s="135"/>
      <c r="AI635" s="135"/>
      <c r="AJ635" s="135"/>
      <c r="AK635" s="135"/>
      <c r="AL635" s="135"/>
      <c r="AM635" s="135"/>
      <c r="AN635" s="135"/>
      <c r="AO635" s="135"/>
      <c r="AP635" s="135"/>
      <c r="AQ635" s="135"/>
      <c r="AR635" s="135"/>
      <c r="AS635" s="135"/>
      <c r="AT635" s="135"/>
      <c r="AU635" s="135"/>
      <c r="AV635" s="135"/>
      <c r="AW635" s="135"/>
      <c r="AX635" s="135"/>
      <c r="AY635" s="135"/>
    </row>
    <row r="636">
      <c r="H636" s="135"/>
      <c r="I636" s="135"/>
      <c r="J636" s="135"/>
      <c r="K636" s="135"/>
      <c r="L636" s="135"/>
      <c r="M636" s="135"/>
      <c r="N636" s="135"/>
      <c r="O636" s="135"/>
      <c r="P636" s="135"/>
      <c r="Q636" s="135"/>
      <c r="R636" s="135"/>
      <c r="S636" s="135"/>
      <c r="T636" s="135"/>
      <c r="U636" s="135"/>
      <c r="V636" s="135"/>
      <c r="W636" s="135"/>
      <c r="X636" s="135"/>
      <c r="Y636" s="135"/>
      <c r="Z636" s="135"/>
      <c r="AA636" s="135"/>
      <c r="AB636" s="135"/>
      <c r="AC636" s="135"/>
      <c r="AD636" s="135"/>
      <c r="AE636" s="135"/>
      <c r="AF636" s="135"/>
      <c r="AG636" s="135"/>
      <c r="AH636" s="135"/>
      <c r="AI636" s="135"/>
      <c r="AJ636" s="135"/>
      <c r="AK636" s="135"/>
      <c r="AL636" s="135"/>
      <c r="AM636" s="135"/>
      <c r="AN636" s="135"/>
      <c r="AO636" s="135"/>
      <c r="AP636" s="135"/>
      <c r="AQ636" s="135"/>
      <c r="AR636" s="135"/>
      <c r="AS636" s="135"/>
      <c r="AT636" s="135"/>
      <c r="AU636" s="135"/>
      <c r="AV636" s="135"/>
      <c r="AW636" s="135"/>
      <c r="AX636" s="135"/>
      <c r="AY636" s="135"/>
    </row>
    <row r="637">
      <c r="H637" s="135"/>
      <c r="I637" s="135"/>
      <c r="J637" s="135"/>
      <c r="K637" s="135"/>
      <c r="L637" s="135"/>
      <c r="M637" s="135"/>
      <c r="N637" s="135"/>
      <c r="O637" s="135"/>
      <c r="P637" s="135"/>
      <c r="Q637" s="135"/>
      <c r="R637" s="135"/>
      <c r="S637" s="135"/>
      <c r="T637" s="135"/>
      <c r="U637" s="135"/>
      <c r="V637" s="135"/>
      <c r="W637" s="135"/>
      <c r="X637" s="135"/>
      <c r="Y637" s="135"/>
      <c r="Z637" s="135"/>
      <c r="AA637" s="135"/>
      <c r="AB637" s="135"/>
      <c r="AC637" s="135"/>
      <c r="AD637" s="135"/>
      <c r="AE637" s="135"/>
      <c r="AF637" s="135"/>
      <c r="AG637" s="135"/>
      <c r="AH637" s="135"/>
      <c r="AI637" s="135"/>
      <c r="AJ637" s="135"/>
      <c r="AK637" s="135"/>
      <c r="AL637" s="135"/>
      <c r="AM637" s="135"/>
      <c r="AN637" s="135"/>
      <c r="AO637" s="135"/>
      <c r="AP637" s="135"/>
      <c r="AQ637" s="135"/>
      <c r="AR637" s="135"/>
      <c r="AS637" s="135"/>
      <c r="AT637" s="135"/>
      <c r="AU637" s="135"/>
      <c r="AV637" s="135"/>
      <c r="AW637" s="135"/>
      <c r="AX637" s="135"/>
      <c r="AY637" s="135"/>
    </row>
    <row r="638">
      <c r="H638" s="135"/>
      <c r="I638" s="135"/>
      <c r="J638" s="135"/>
      <c r="K638" s="135"/>
      <c r="L638" s="135"/>
      <c r="M638" s="135"/>
      <c r="N638" s="135"/>
      <c r="O638" s="135"/>
      <c r="P638" s="135"/>
      <c r="Q638" s="135"/>
      <c r="R638" s="135"/>
      <c r="S638" s="135"/>
      <c r="T638" s="135"/>
      <c r="U638" s="135"/>
      <c r="V638" s="135"/>
      <c r="W638" s="135"/>
      <c r="X638" s="135"/>
      <c r="Y638" s="135"/>
      <c r="Z638" s="135"/>
      <c r="AA638" s="135"/>
      <c r="AB638" s="135"/>
      <c r="AC638" s="135"/>
      <c r="AD638" s="135"/>
      <c r="AE638" s="135"/>
      <c r="AF638" s="135"/>
      <c r="AG638" s="135"/>
      <c r="AH638" s="135"/>
      <c r="AI638" s="135"/>
      <c r="AJ638" s="135"/>
      <c r="AK638" s="135"/>
      <c r="AL638" s="135"/>
      <c r="AM638" s="135"/>
      <c r="AN638" s="135"/>
      <c r="AO638" s="135"/>
      <c r="AP638" s="135"/>
      <c r="AQ638" s="135"/>
      <c r="AR638" s="135"/>
      <c r="AS638" s="135"/>
      <c r="AT638" s="135"/>
      <c r="AU638" s="135"/>
      <c r="AV638" s="135"/>
      <c r="AW638" s="135"/>
      <c r="AX638" s="135"/>
      <c r="AY638" s="135"/>
    </row>
    <row r="639">
      <c r="H639" s="135"/>
      <c r="I639" s="135"/>
      <c r="J639" s="135"/>
      <c r="K639" s="135"/>
      <c r="L639" s="135"/>
      <c r="M639" s="135"/>
      <c r="N639" s="135"/>
      <c r="O639" s="135"/>
      <c r="P639" s="135"/>
      <c r="Q639" s="135"/>
      <c r="R639" s="135"/>
      <c r="S639" s="135"/>
      <c r="T639" s="135"/>
      <c r="U639" s="135"/>
      <c r="V639" s="135"/>
      <c r="W639" s="135"/>
      <c r="X639" s="135"/>
      <c r="Y639" s="135"/>
      <c r="Z639" s="135"/>
      <c r="AA639" s="135"/>
      <c r="AB639" s="135"/>
      <c r="AC639" s="135"/>
      <c r="AD639" s="135"/>
      <c r="AE639" s="135"/>
      <c r="AF639" s="135"/>
      <c r="AG639" s="135"/>
      <c r="AH639" s="135"/>
      <c r="AI639" s="135"/>
      <c r="AJ639" s="135"/>
      <c r="AK639" s="135"/>
      <c r="AL639" s="135"/>
      <c r="AM639" s="135"/>
      <c r="AN639" s="135"/>
      <c r="AO639" s="135"/>
      <c r="AP639" s="135"/>
      <c r="AQ639" s="135"/>
      <c r="AR639" s="135"/>
      <c r="AS639" s="135"/>
      <c r="AT639" s="135"/>
      <c r="AU639" s="135"/>
      <c r="AV639" s="135"/>
      <c r="AW639" s="135"/>
      <c r="AX639" s="135"/>
      <c r="AY639" s="135"/>
    </row>
    <row r="640">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c r="AG640" s="135"/>
      <c r="AH640" s="135"/>
      <c r="AI640" s="135"/>
      <c r="AJ640" s="135"/>
      <c r="AK640" s="135"/>
      <c r="AL640" s="135"/>
      <c r="AM640" s="135"/>
      <c r="AN640" s="135"/>
      <c r="AO640" s="135"/>
      <c r="AP640" s="135"/>
      <c r="AQ640" s="135"/>
      <c r="AR640" s="135"/>
      <c r="AS640" s="135"/>
      <c r="AT640" s="135"/>
      <c r="AU640" s="135"/>
      <c r="AV640" s="135"/>
      <c r="AW640" s="135"/>
      <c r="AX640" s="135"/>
      <c r="AY640" s="135"/>
    </row>
    <row r="641">
      <c r="H641" s="135"/>
      <c r="I641" s="135"/>
      <c r="J641" s="135"/>
      <c r="K641" s="135"/>
      <c r="L641" s="135"/>
      <c r="M641" s="135"/>
      <c r="N641" s="135"/>
      <c r="O641" s="135"/>
      <c r="P641" s="135"/>
      <c r="Q641" s="135"/>
      <c r="R641" s="135"/>
      <c r="S641" s="135"/>
      <c r="T641" s="135"/>
      <c r="U641" s="135"/>
      <c r="V641" s="135"/>
      <c r="W641" s="135"/>
      <c r="X641" s="135"/>
      <c r="Y641" s="135"/>
      <c r="Z641" s="135"/>
      <c r="AA641" s="135"/>
      <c r="AB641" s="135"/>
      <c r="AC641" s="135"/>
      <c r="AD641" s="135"/>
      <c r="AE641" s="135"/>
      <c r="AF641" s="135"/>
      <c r="AG641" s="135"/>
      <c r="AH641" s="135"/>
      <c r="AI641" s="135"/>
      <c r="AJ641" s="135"/>
      <c r="AK641" s="135"/>
      <c r="AL641" s="135"/>
      <c r="AM641" s="135"/>
      <c r="AN641" s="135"/>
      <c r="AO641" s="135"/>
      <c r="AP641" s="135"/>
      <c r="AQ641" s="135"/>
      <c r="AR641" s="135"/>
      <c r="AS641" s="135"/>
      <c r="AT641" s="135"/>
      <c r="AU641" s="135"/>
      <c r="AV641" s="135"/>
      <c r="AW641" s="135"/>
      <c r="AX641" s="135"/>
      <c r="AY641" s="135"/>
    </row>
    <row r="642">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c r="AG642" s="135"/>
      <c r="AH642" s="135"/>
      <c r="AI642" s="135"/>
      <c r="AJ642" s="135"/>
      <c r="AK642" s="135"/>
      <c r="AL642" s="135"/>
      <c r="AM642" s="135"/>
      <c r="AN642" s="135"/>
      <c r="AO642" s="135"/>
      <c r="AP642" s="135"/>
      <c r="AQ642" s="135"/>
      <c r="AR642" s="135"/>
      <c r="AS642" s="135"/>
      <c r="AT642" s="135"/>
      <c r="AU642" s="135"/>
      <c r="AV642" s="135"/>
      <c r="AW642" s="135"/>
      <c r="AX642" s="135"/>
      <c r="AY642" s="135"/>
    </row>
    <row r="643">
      <c r="H643" s="135"/>
      <c r="I643" s="135"/>
      <c r="J643" s="135"/>
      <c r="K643" s="135"/>
      <c r="L643" s="135"/>
      <c r="M643" s="135"/>
      <c r="N643" s="135"/>
      <c r="O643" s="135"/>
      <c r="P643" s="135"/>
      <c r="Q643" s="135"/>
      <c r="R643" s="135"/>
      <c r="S643" s="135"/>
      <c r="T643" s="135"/>
      <c r="U643" s="135"/>
      <c r="V643" s="135"/>
      <c r="W643" s="135"/>
      <c r="X643" s="135"/>
      <c r="Y643" s="135"/>
      <c r="Z643" s="135"/>
      <c r="AA643" s="135"/>
      <c r="AB643" s="135"/>
      <c r="AC643" s="135"/>
      <c r="AD643" s="135"/>
      <c r="AE643" s="135"/>
      <c r="AF643" s="135"/>
      <c r="AG643" s="135"/>
      <c r="AH643" s="135"/>
      <c r="AI643" s="135"/>
      <c r="AJ643" s="135"/>
      <c r="AK643" s="135"/>
      <c r="AL643" s="135"/>
      <c r="AM643" s="135"/>
      <c r="AN643" s="135"/>
      <c r="AO643" s="135"/>
      <c r="AP643" s="135"/>
      <c r="AQ643" s="135"/>
      <c r="AR643" s="135"/>
      <c r="AS643" s="135"/>
      <c r="AT643" s="135"/>
      <c r="AU643" s="135"/>
      <c r="AV643" s="135"/>
      <c r="AW643" s="135"/>
      <c r="AX643" s="135"/>
      <c r="AY643" s="135"/>
    </row>
    <row r="644">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c r="AG644" s="135"/>
      <c r="AH644" s="135"/>
      <c r="AI644" s="135"/>
      <c r="AJ644" s="135"/>
      <c r="AK644" s="135"/>
      <c r="AL644" s="135"/>
      <c r="AM644" s="135"/>
      <c r="AN644" s="135"/>
      <c r="AO644" s="135"/>
      <c r="AP644" s="135"/>
      <c r="AQ644" s="135"/>
      <c r="AR644" s="135"/>
      <c r="AS644" s="135"/>
      <c r="AT644" s="135"/>
      <c r="AU644" s="135"/>
      <c r="AV644" s="135"/>
      <c r="AW644" s="135"/>
      <c r="AX644" s="135"/>
      <c r="AY644" s="135"/>
    </row>
    <row r="64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c r="AG645" s="135"/>
      <c r="AH645" s="135"/>
      <c r="AI645" s="135"/>
      <c r="AJ645" s="135"/>
      <c r="AK645" s="135"/>
      <c r="AL645" s="135"/>
      <c r="AM645" s="135"/>
      <c r="AN645" s="135"/>
      <c r="AO645" s="135"/>
      <c r="AP645" s="135"/>
      <c r="AQ645" s="135"/>
      <c r="AR645" s="135"/>
      <c r="AS645" s="135"/>
      <c r="AT645" s="135"/>
      <c r="AU645" s="135"/>
      <c r="AV645" s="135"/>
      <c r="AW645" s="135"/>
      <c r="AX645" s="135"/>
      <c r="AY645" s="135"/>
    </row>
    <row r="646">
      <c r="H646" s="135"/>
      <c r="I646" s="135"/>
      <c r="J646" s="135"/>
      <c r="K646" s="135"/>
      <c r="L646" s="135"/>
      <c r="M646" s="135"/>
      <c r="N646" s="135"/>
      <c r="O646" s="135"/>
      <c r="P646" s="135"/>
      <c r="Q646" s="135"/>
      <c r="R646" s="135"/>
      <c r="S646" s="135"/>
      <c r="T646" s="135"/>
      <c r="U646" s="135"/>
      <c r="V646" s="135"/>
      <c r="W646" s="135"/>
      <c r="X646" s="135"/>
      <c r="Y646" s="135"/>
      <c r="Z646" s="135"/>
      <c r="AA646" s="135"/>
      <c r="AB646" s="135"/>
      <c r="AC646" s="135"/>
      <c r="AD646" s="135"/>
      <c r="AE646" s="135"/>
      <c r="AF646" s="135"/>
      <c r="AG646" s="135"/>
      <c r="AH646" s="135"/>
      <c r="AI646" s="135"/>
      <c r="AJ646" s="135"/>
      <c r="AK646" s="135"/>
      <c r="AL646" s="135"/>
      <c r="AM646" s="135"/>
      <c r="AN646" s="135"/>
      <c r="AO646" s="135"/>
      <c r="AP646" s="135"/>
      <c r="AQ646" s="135"/>
      <c r="AR646" s="135"/>
      <c r="AS646" s="135"/>
      <c r="AT646" s="135"/>
      <c r="AU646" s="135"/>
      <c r="AV646" s="135"/>
      <c r="AW646" s="135"/>
      <c r="AX646" s="135"/>
      <c r="AY646" s="135"/>
    </row>
    <row r="647">
      <c r="H647" s="135"/>
      <c r="I647" s="135"/>
      <c r="J647" s="135"/>
      <c r="K647" s="135"/>
      <c r="L647" s="135"/>
      <c r="M647" s="135"/>
      <c r="N647" s="135"/>
      <c r="O647" s="135"/>
      <c r="P647" s="135"/>
      <c r="Q647" s="135"/>
      <c r="R647" s="135"/>
      <c r="S647" s="135"/>
      <c r="T647" s="135"/>
      <c r="U647" s="135"/>
      <c r="V647" s="135"/>
      <c r="W647" s="135"/>
      <c r="X647" s="135"/>
      <c r="Y647" s="135"/>
      <c r="Z647" s="135"/>
      <c r="AA647" s="135"/>
      <c r="AB647" s="135"/>
      <c r="AC647" s="135"/>
      <c r="AD647" s="135"/>
      <c r="AE647" s="135"/>
      <c r="AF647" s="135"/>
      <c r="AG647" s="135"/>
      <c r="AH647" s="135"/>
      <c r="AI647" s="135"/>
      <c r="AJ647" s="135"/>
      <c r="AK647" s="135"/>
      <c r="AL647" s="135"/>
      <c r="AM647" s="135"/>
      <c r="AN647" s="135"/>
      <c r="AO647" s="135"/>
      <c r="AP647" s="135"/>
      <c r="AQ647" s="135"/>
      <c r="AR647" s="135"/>
      <c r="AS647" s="135"/>
      <c r="AT647" s="135"/>
      <c r="AU647" s="135"/>
      <c r="AV647" s="135"/>
      <c r="AW647" s="135"/>
      <c r="AX647" s="135"/>
      <c r="AY647" s="135"/>
    </row>
    <row r="648">
      <c r="H648" s="135"/>
      <c r="I648" s="135"/>
      <c r="J648" s="135"/>
      <c r="K648" s="135"/>
      <c r="L648" s="135"/>
      <c r="M648" s="135"/>
      <c r="N648" s="135"/>
      <c r="O648" s="135"/>
      <c r="P648" s="135"/>
      <c r="Q648" s="135"/>
      <c r="R648" s="135"/>
      <c r="S648" s="135"/>
      <c r="T648" s="135"/>
      <c r="U648" s="135"/>
      <c r="V648" s="135"/>
      <c r="W648" s="135"/>
      <c r="X648" s="135"/>
      <c r="Y648" s="135"/>
      <c r="Z648" s="135"/>
      <c r="AA648" s="135"/>
      <c r="AB648" s="135"/>
      <c r="AC648" s="135"/>
      <c r="AD648" s="135"/>
      <c r="AE648" s="135"/>
      <c r="AF648" s="135"/>
      <c r="AG648" s="135"/>
      <c r="AH648" s="135"/>
      <c r="AI648" s="135"/>
      <c r="AJ648" s="135"/>
      <c r="AK648" s="135"/>
      <c r="AL648" s="135"/>
      <c r="AM648" s="135"/>
      <c r="AN648" s="135"/>
      <c r="AO648" s="135"/>
      <c r="AP648" s="135"/>
      <c r="AQ648" s="135"/>
      <c r="AR648" s="135"/>
      <c r="AS648" s="135"/>
      <c r="AT648" s="135"/>
      <c r="AU648" s="135"/>
      <c r="AV648" s="135"/>
      <c r="AW648" s="135"/>
      <c r="AX648" s="135"/>
      <c r="AY648" s="135"/>
    </row>
    <row r="649">
      <c r="H649" s="135"/>
      <c r="I649" s="135"/>
      <c r="J649" s="135"/>
      <c r="K649" s="135"/>
      <c r="L649" s="135"/>
      <c r="M649" s="135"/>
      <c r="N649" s="135"/>
      <c r="O649" s="135"/>
      <c r="P649" s="135"/>
      <c r="Q649" s="135"/>
      <c r="R649" s="135"/>
      <c r="S649" s="135"/>
      <c r="T649" s="135"/>
      <c r="U649" s="135"/>
      <c r="V649" s="135"/>
      <c r="W649" s="135"/>
      <c r="X649" s="135"/>
      <c r="Y649" s="135"/>
      <c r="Z649" s="135"/>
      <c r="AA649" s="135"/>
      <c r="AB649" s="135"/>
      <c r="AC649" s="135"/>
      <c r="AD649" s="135"/>
      <c r="AE649" s="135"/>
      <c r="AF649" s="135"/>
      <c r="AG649" s="135"/>
      <c r="AH649" s="135"/>
      <c r="AI649" s="135"/>
      <c r="AJ649" s="135"/>
      <c r="AK649" s="135"/>
      <c r="AL649" s="135"/>
      <c r="AM649" s="135"/>
      <c r="AN649" s="135"/>
      <c r="AO649" s="135"/>
      <c r="AP649" s="135"/>
      <c r="AQ649" s="135"/>
      <c r="AR649" s="135"/>
      <c r="AS649" s="135"/>
      <c r="AT649" s="135"/>
      <c r="AU649" s="135"/>
      <c r="AV649" s="135"/>
      <c r="AW649" s="135"/>
      <c r="AX649" s="135"/>
      <c r="AY649" s="135"/>
    </row>
    <row r="650">
      <c r="H650" s="135"/>
      <c r="I650" s="135"/>
      <c r="J650" s="135"/>
      <c r="K650" s="135"/>
      <c r="L650" s="135"/>
      <c r="M650" s="135"/>
      <c r="N650" s="135"/>
      <c r="O650" s="135"/>
      <c r="P650" s="135"/>
      <c r="Q650" s="135"/>
      <c r="R650" s="135"/>
      <c r="S650" s="135"/>
      <c r="T650" s="135"/>
      <c r="U650" s="135"/>
      <c r="V650" s="135"/>
      <c r="W650" s="135"/>
      <c r="X650" s="135"/>
      <c r="Y650" s="135"/>
      <c r="Z650" s="135"/>
      <c r="AA650" s="135"/>
      <c r="AB650" s="135"/>
      <c r="AC650" s="135"/>
      <c r="AD650" s="135"/>
      <c r="AE650" s="135"/>
      <c r="AF650" s="135"/>
      <c r="AG650" s="135"/>
      <c r="AH650" s="135"/>
      <c r="AI650" s="135"/>
      <c r="AJ650" s="135"/>
      <c r="AK650" s="135"/>
      <c r="AL650" s="135"/>
      <c r="AM650" s="135"/>
      <c r="AN650" s="135"/>
      <c r="AO650" s="135"/>
      <c r="AP650" s="135"/>
      <c r="AQ650" s="135"/>
      <c r="AR650" s="135"/>
      <c r="AS650" s="135"/>
      <c r="AT650" s="135"/>
      <c r="AU650" s="135"/>
      <c r="AV650" s="135"/>
      <c r="AW650" s="135"/>
      <c r="AX650" s="135"/>
      <c r="AY650" s="135"/>
    </row>
    <row r="651">
      <c r="H651" s="135"/>
      <c r="I651" s="135"/>
      <c r="J651" s="135"/>
      <c r="K651" s="135"/>
      <c r="L651" s="135"/>
      <c r="M651" s="135"/>
      <c r="N651" s="135"/>
      <c r="O651" s="135"/>
      <c r="P651" s="135"/>
      <c r="Q651" s="135"/>
      <c r="R651" s="135"/>
      <c r="S651" s="135"/>
      <c r="T651" s="135"/>
      <c r="U651" s="135"/>
      <c r="V651" s="135"/>
      <c r="W651" s="135"/>
      <c r="X651" s="135"/>
      <c r="Y651" s="135"/>
      <c r="Z651" s="135"/>
      <c r="AA651" s="135"/>
      <c r="AB651" s="135"/>
      <c r="AC651" s="135"/>
      <c r="AD651" s="135"/>
      <c r="AE651" s="135"/>
      <c r="AF651" s="135"/>
      <c r="AG651" s="135"/>
      <c r="AH651" s="135"/>
      <c r="AI651" s="135"/>
      <c r="AJ651" s="135"/>
      <c r="AK651" s="135"/>
      <c r="AL651" s="135"/>
      <c r="AM651" s="135"/>
      <c r="AN651" s="135"/>
      <c r="AO651" s="135"/>
      <c r="AP651" s="135"/>
      <c r="AQ651" s="135"/>
      <c r="AR651" s="135"/>
      <c r="AS651" s="135"/>
      <c r="AT651" s="135"/>
      <c r="AU651" s="135"/>
      <c r="AV651" s="135"/>
      <c r="AW651" s="135"/>
      <c r="AX651" s="135"/>
      <c r="AY651" s="135"/>
    </row>
    <row r="652">
      <c r="H652" s="135"/>
      <c r="I652" s="135"/>
      <c r="J652" s="135"/>
      <c r="K652" s="135"/>
      <c r="L652" s="135"/>
      <c r="M652" s="135"/>
      <c r="N652" s="135"/>
      <c r="O652" s="135"/>
      <c r="P652" s="135"/>
      <c r="Q652" s="135"/>
      <c r="R652" s="135"/>
      <c r="S652" s="135"/>
      <c r="T652" s="135"/>
      <c r="U652" s="135"/>
      <c r="V652" s="135"/>
      <c r="W652" s="135"/>
      <c r="X652" s="135"/>
      <c r="Y652" s="135"/>
      <c r="Z652" s="135"/>
      <c r="AA652" s="135"/>
      <c r="AB652" s="135"/>
      <c r="AC652" s="135"/>
      <c r="AD652" s="135"/>
      <c r="AE652" s="135"/>
      <c r="AF652" s="135"/>
      <c r="AG652" s="135"/>
      <c r="AH652" s="135"/>
      <c r="AI652" s="135"/>
      <c r="AJ652" s="135"/>
      <c r="AK652" s="135"/>
      <c r="AL652" s="135"/>
      <c r="AM652" s="135"/>
      <c r="AN652" s="135"/>
      <c r="AO652" s="135"/>
      <c r="AP652" s="135"/>
      <c r="AQ652" s="135"/>
      <c r="AR652" s="135"/>
      <c r="AS652" s="135"/>
      <c r="AT652" s="135"/>
      <c r="AU652" s="135"/>
      <c r="AV652" s="135"/>
      <c r="AW652" s="135"/>
      <c r="AX652" s="135"/>
      <c r="AY652" s="135"/>
    </row>
    <row r="653">
      <c r="H653" s="135"/>
      <c r="I653" s="135"/>
      <c r="J653" s="135"/>
      <c r="K653" s="135"/>
      <c r="L653" s="135"/>
      <c r="M653" s="135"/>
      <c r="N653" s="135"/>
      <c r="O653" s="135"/>
      <c r="P653" s="135"/>
      <c r="Q653" s="135"/>
      <c r="R653" s="135"/>
      <c r="S653" s="135"/>
      <c r="T653" s="135"/>
      <c r="U653" s="135"/>
      <c r="V653" s="135"/>
      <c r="W653" s="135"/>
      <c r="X653" s="135"/>
      <c r="Y653" s="135"/>
      <c r="Z653" s="135"/>
      <c r="AA653" s="135"/>
      <c r="AB653" s="135"/>
      <c r="AC653" s="135"/>
      <c r="AD653" s="135"/>
      <c r="AE653" s="135"/>
      <c r="AF653" s="135"/>
      <c r="AG653" s="135"/>
      <c r="AH653" s="135"/>
      <c r="AI653" s="135"/>
      <c r="AJ653" s="135"/>
      <c r="AK653" s="135"/>
      <c r="AL653" s="135"/>
      <c r="AM653" s="135"/>
      <c r="AN653" s="135"/>
      <c r="AO653" s="135"/>
      <c r="AP653" s="135"/>
      <c r="AQ653" s="135"/>
      <c r="AR653" s="135"/>
      <c r="AS653" s="135"/>
      <c r="AT653" s="135"/>
      <c r="AU653" s="135"/>
      <c r="AV653" s="135"/>
      <c r="AW653" s="135"/>
      <c r="AX653" s="135"/>
      <c r="AY653" s="135"/>
    </row>
    <row r="654">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c r="AG654" s="135"/>
      <c r="AH654" s="135"/>
      <c r="AI654" s="135"/>
      <c r="AJ654" s="135"/>
      <c r="AK654" s="135"/>
      <c r="AL654" s="135"/>
      <c r="AM654" s="135"/>
      <c r="AN654" s="135"/>
      <c r="AO654" s="135"/>
      <c r="AP654" s="135"/>
      <c r="AQ654" s="135"/>
      <c r="AR654" s="135"/>
      <c r="AS654" s="135"/>
      <c r="AT654" s="135"/>
      <c r="AU654" s="135"/>
      <c r="AV654" s="135"/>
      <c r="AW654" s="135"/>
      <c r="AX654" s="135"/>
      <c r="AY654" s="135"/>
    </row>
    <row r="655">
      <c r="H655" s="135"/>
      <c r="I655" s="135"/>
      <c r="J655" s="135"/>
      <c r="K655" s="135"/>
      <c r="L655" s="135"/>
      <c r="M655" s="135"/>
      <c r="N655" s="135"/>
      <c r="O655" s="135"/>
      <c r="P655" s="135"/>
      <c r="Q655" s="135"/>
      <c r="R655" s="135"/>
      <c r="S655" s="135"/>
      <c r="T655" s="135"/>
      <c r="U655" s="135"/>
      <c r="V655" s="135"/>
      <c r="W655" s="135"/>
      <c r="X655" s="135"/>
      <c r="Y655" s="135"/>
      <c r="Z655" s="135"/>
      <c r="AA655" s="135"/>
      <c r="AB655" s="135"/>
      <c r="AC655" s="135"/>
      <c r="AD655" s="135"/>
      <c r="AE655" s="135"/>
      <c r="AF655" s="135"/>
      <c r="AG655" s="135"/>
      <c r="AH655" s="135"/>
      <c r="AI655" s="135"/>
      <c r="AJ655" s="135"/>
      <c r="AK655" s="135"/>
      <c r="AL655" s="135"/>
      <c r="AM655" s="135"/>
      <c r="AN655" s="135"/>
      <c r="AO655" s="135"/>
      <c r="AP655" s="135"/>
      <c r="AQ655" s="135"/>
      <c r="AR655" s="135"/>
      <c r="AS655" s="135"/>
      <c r="AT655" s="135"/>
      <c r="AU655" s="135"/>
      <c r="AV655" s="135"/>
      <c r="AW655" s="135"/>
      <c r="AX655" s="135"/>
      <c r="AY655" s="135"/>
    </row>
    <row r="656">
      <c r="H656" s="135"/>
      <c r="I656" s="135"/>
      <c r="J656" s="135"/>
      <c r="K656" s="135"/>
      <c r="L656" s="135"/>
      <c r="M656" s="135"/>
      <c r="N656" s="135"/>
      <c r="O656" s="135"/>
      <c r="P656" s="135"/>
      <c r="Q656" s="135"/>
      <c r="R656" s="135"/>
      <c r="S656" s="135"/>
      <c r="T656" s="135"/>
      <c r="U656" s="135"/>
      <c r="V656" s="135"/>
      <c r="W656" s="135"/>
      <c r="X656" s="135"/>
      <c r="Y656" s="135"/>
      <c r="Z656" s="135"/>
      <c r="AA656" s="135"/>
      <c r="AB656" s="135"/>
      <c r="AC656" s="135"/>
      <c r="AD656" s="135"/>
      <c r="AE656" s="135"/>
      <c r="AF656" s="135"/>
      <c r="AG656" s="135"/>
      <c r="AH656" s="135"/>
      <c r="AI656" s="135"/>
      <c r="AJ656" s="135"/>
      <c r="AK656" s="135"/>
      <c r="AL656" s="135"/>
      <c r="AM656" s="135"/>
      <c r="AN656" s="135"/>
      <c r="AO656" s="135"/>
      <c r="AP656" s="135"/>
      <c r="AQ656" s="135"/>
      <c r="AR656" s="135"/>
      <c r="AS656" s="135"/>
      <c r="AT656" s="135"/>
      <c r="AU656" s="135"/>
      <c r="AV656" s="135"/>
      <c r="AW656" s="135"/>
      <c r="AX656" s="135"/>
      <c r="AY656" s="135"/>
    </row>
    <row r="657">
      <c r="H657" s="135"/>
      <c r="I657" s="135"/>
      <c r="J657" s="135"/>
      <c r="K657" s="135"/>
      <c r="L657" s="135"/>
      <c r="M657" s="135"/>
      <c r="N657" s="135"/>
      <c r="O657" s="135"/>
      <c r="P657" s="135"/>
      <c r="Q657" s="135"/>
      <c r="R657" s="135"/>
      <c r="S657" s="135"/>
      <c r="T657" s="135"/>
      <c r="U657" s="135"/>
      <c r="V657" s="135"/>
      <c r="W657" s="135"/>
      <c r="X657" s="135"/>
      <c r="Y657" s="135"/>
      <c r="Z657" s="135"/>
      <c r="AA657" s="135"/>
      <c r="AB657" s="135"/>
      <c r="AC657" s="135"/>
      <c r="AD657" s="135"/>
      <c r="AE657" s="135"/>
      <c r="AF657" s="135"/>
      <c r="AG657" s="135"/>
      <c r="AH657" s="135"/>
      <c r="AI657" s="135"/>
      <c r="AJ657" s="135"/>
      <c r="AK657" s="135"/>
      <c r="AL657" s="135"/>
      <c r="AM657" s="135"/>
      <c r="AN657" s="135"/>
      <c r="AO657" s="135"/>
      <c r="AP657" s="135"/>
      <c r="AQ657" s="135"/>
      <c r="AR657" s="135"/>
      <c r="AS657" s="135"/>
      <c r="AT657" s="135"/>
      <c r="AU657" s="135"/>
      <c r="AV657" s="135"/>
      <c r="AW657" s="135"/>
      <c r="AX657" s="135"/>
      <c r="AY657" s="135"/>
    </row>
    <row r="658">
      <c r="H658" s="135"/>
      <c r="I658" s="135"/>
      <c r="J658" s="135"/>
      <c r="K658" s="135"/>
      <c r="L658" s="135"/>
      <c r="M658" s="135"/>
      <c r="N658" s="135"/>
      <c r="O658" s="135"/>
      <c r="P658" s="135"/>
      <c r="Q658" s="135"/>
      <c r="R658" s="135"/>
      <c r="S658" s="135"/>
      <c r="T658" s="135"/>
      <c r="U658" s="135"/>
      <c r="V658" s="135"/>
      <c r="W658" s="135"/>
      <c r="X658" s="135"/>
      <c r="Y658" s="135"/>
      <c r="Z658" s="135"/>
      <c r="AA658" s="135"/>
      <c r="AB658" s="135"/>
      <c r="AC658" s="135"/>
      <c r="AD658" s="135"/>
      <c r="AE658" s="135"/>
      <c r="AF658" s="135"/>
      <c r="AG658" s="135"/>
      <c r="AH658" s="135"/>
      <c r="AI658" s="135"/>
      <c r="AJ658" s="135"/>
      <c r="AK658" s="135"/>
      <c r="AL658" s="135"/>
      <c r="AM658" s="135"/>
      <c r="AN658" s="135"/>
      <c r="AO658" s="135"/>
      <c r="AP658" s="135"/>
      <c r="AQ658" s="135"/>
      <c r="AR658" s="135"/>
      <c r="AS658" s="135"/>
      <c r="AT658" s="135"/>
      <c r="AU658" s="135"/>
      <c r="AV658" s="135"/>
      <c r="AW658" s="135"/>
      <c r="AX658" s="135"/>
      <c r="AY658" s="135"/>
    </row>
    <row r="659">
      <c r="H659" s="135"/>
      <c r="I659" s="135"/>
      <c r="J659" s="135"/>
      <c r="K659" s="135"/>
      <c r="L659" s="135"/>
      <c r="M659" s="135"/>
      <c r="N659" s="135"/>
      <c r="O659" s="135"/>
      <c r="P659" s="135"/>
      <c r="Q659" s="135"/>
      <c r="R659" s="135"/>
      <c r="S659" s="135"/>
      <c r="T659" s="135"/>
      <c r="U659" s="135"/>
      <c r="V659" s="135"/>
      <c r="W659" s="135"/>
      <c r="X659" s="135"/>
      <c r="Y659" s="135"/>
      <c r="Z659" s="135"/>
      <c r="AA659" s="135"/>
      <c r="AB659" s="135"/>
      <c r="AC659" s="135"/>
      <c r="AD659" s="135"/>
      <c r="AE659" s="135"/>
      <c r="AF659" s="135"/>
      <c r="AG659" s="135"/>
      <c r="AH659" s="135"/>
      <c r="AI659" s="135"/>
      <c r="AJ659" s="135"/>
      <c r="AK659" s="135"/>
      <c r="AL659" s="135"/>
      <c r="AM659" s="135"/>
      <c r="AN659" s="135"/>
      <c r="AO659" s="135"/>
      <c r="AP659" s="135"/>
      <c r="AQ659" s="135"/>
      <c r="AR659" s="135"/>
      <c r="AS659" s="135"/>
      <c r="AT659" s="135"/>
      <c r="AU659" s="135"/>
      <c r="AV659" s="135"/>
      <c r="AW659" s="135"/>
      <c r="AX659" s="135"/>
      <c r="AY659" s="135"/>
    </row>
    <row r="660">
      <c r="H660" s="135"/>
      <c r="I660" s="135"/>
      <c r="J660" s="135"/>
      <c r="K660" s="135"/>
      <c r="L660" s="135"/>
      <c r="M660" s="135"/>
      <c r="N660" s="135"/>
      <c r="O660" s="135"/>
      <c r="P660" s="135"/>
      <c r="Q660" s="135"/>
      <c r="R660" s="135"/>
      <c r="S660" s="135"/>
      <c r="T660" s="135"/>
      <c r="U660" s="135"/>
      <c r="V660" s="135"/>
      <c r="W660" s="135"/>
      <c r="X660" s="135"/>
      <c r="Y660" s="135"/>
      <c r="Z660" s="135"/>
      <c r="AA660" s="135"/>
      <c r="AB660" s="135"/>
      <c r="AC660" s="135"/>
      <c r="AD660" s="135"/>
      <c r="AE660" s="135"/>
      <c r="AF660" s="135"/>
      <c r="AG660" s="135"/>
      <c r="AH660" s="135"/>
      <c r="AI660" s="135"/>
      <c r="AJ660" s="135"/>
      <c r="AK660" s="135"/>
      <c r="AL660" s="135"/>
      <c r="AM660" s="135"/>
      <c r="AN660" s="135"/>
      <c r="AO660" s="135"/>
      <c r="AP660" s="135"/>
      <c r="AQ660" s="135"/>
      <c r="AR660" s="135"/>
      <c r="AS660" s="135"/>
      <c r="AT660" s="135"/>
      <c r="AU660" s="135"/>
      <c r="AV660" s="135"/>
      <c r="AW660" s="135"/>
      <c r="AX660" s="135"/>
      <c r="AY660" s="135"/>
    </row>
    <row r="661">
      <c r="H661" s="135"/>
      <c r="I661" s="135"/>
      <c r="J661" s="135"/>
      <c r="K661" s="135"/>
      <c r="L661" s="135"/>
      <c r="M661" s="135"/>
      <c r="N661" s="135"/>
      <c r="O661" s="135"/>
      <c r="P661" s="135"/>
      <c r="Q661" s="135"/>
      <c r="R661" s="135"/>
      <c r="S661" s="135"/>
      <c r="T661" s="135"/>
      <c r="U661" s="135"/>
      <c r="V661" s="135"/>
      <c r="W661" s="135"/>
      <c r="X661" s="135"/>
      <c r="Y661" s="135"/>
      <c r="Z661" s="135"/>
      <c r="AA661" s="135"/>
      <c r="AB661" s="135"/>
      <c r="AC661" s="135"/>
      <c r="AD661" s="135"/>
      <c r="AE661" s="135"/>
      <c r="AF661" s="135"/>
      <c r="AG661" s="135"/>
      <c r="AH661" s="135"/>
      <c r="AI661" s="135"/>
      <c r="AJ661" s="135"/>
      <c r="AK661" s="135"/>
      <c r="AL661" s="135"/>
      <c r="AM661" s="135"/>
      <c r="AN661" s="135"/>
      <c r="AO661" s="135"/>
      <c r="AP661" s="135"/>
      <c r="AQ661" s="135"/>
      <c r="AR661" s="135"/>
      <c r="AS661" s="135"/>
      <c r="AT661" s="135"/>
      <c r="AU661" s="135"/>
      <c r="AV661" s="135"/>
      <c r="AW661" s="135"/>
      <c r="AX661" s="135"/>
      <c r="AY661" s="135"/>
    </row>
    <row r="662">
      <c r="H662" s="135"/>
      <c r="I662" s="135"/>
      <c r="J662" s="135"/>
      <c r="K662" s="135"/>
      <c r="L662" s="135"/>
      <c r="M662" s="135"/>
      <c r="N662" s="135"/>
      <c r="O662" s="135"/>
      <c r="P662" s="135"/>
      <c r="Q662" s="135"/>
      <c r="R662" s="135"/>
      <c r="S662" s="135"/>
      <c r="T662" s="135"/>
      <c r="U662" s="135"/>
      <c r="V662" s="135"/>
      <c r="W662" s="135"/>
      <c r="X662" s="135"/>
      <c r="Y662" s="135"/>
      <c r="Z662" s="135"/>
      <c r="AA662" s="135"/>
      <c r="AB662" s="135"/>
      <c r="AC662" s="135"/>
      <c r="AD662" s="135"/>
      <c r="AE662" s="135"/>
      <c r="AF662" s="135"/>
      <c r="AG662" s="135"/>
      <c r="AH662" s="135"/>
      <c r="AI662" s="135"/>
      <c r="AJ662" s="135"/>
      <c r="AK662" s="135"/>
      <c r="AL662" s="135"/>
      <c r="AM662" s="135"/>
      <c r="AN662" s="135"/>
      <c r="AO662" s="135"/>
      <c r="AP662" s="135"/>
      <c r="AQ662" s="135"/>
      <c r="AR662" s="135"/>
      <c r="AS662" s="135"/>
      <c r="AT662" s="135"/>
      <c r="AU662" s="135"/>
      <c r="AV662" s="135"/>
      <c r="AW662" s="135"/>
      <c r="AX662" s="135"/>
      <c r="AY662" s="135"/>
    </row>
    <row r="663">
      <c r="H663" s="135"/>
      <c r="I663" s="135"/>
      <c r="J663" s="135"/>
      <c r="K663" s="135"/>
      <c r="L663" s="135"/>
      <c r="M663" s="135"/>
      <c r="N663" s="135"/>
      <c r="O663" s="135"/>
      <c r="P663" s="135"/>
      <c r="Q663" s="135"/>
      <c r="R663" s="135"/>
      <c r="S663" s="135"/>
      <c r="T663" s="135"/>
      <c r="U663" s="135"/>
      <c r="V663" s="135"/>
      <c r="W663" s="135"/>
      <c r="X663" s="135"/>
      <c r="Y663" s="135"/>
      <c r="Z663" s="135"/>
      <c r="AA663" s="135"/>
      <c r="AB663" s="135"/>
      <c r="AC663" s="135"/>
      <c r="AD663" s="135"/>
      <c r="AE663" s="135"/>
      <c r="AF663" s="135"/>
      <c r="AG663" s="135"/>
      <c r="AH663" s="135"/>
      <c r="AI663" s="135"/>
      <c r="AJ663" s="135"/>
      <c r="AK663" s="135"/>
      <c r="AL663" s="135"/>
      <c r="AM663" s="135"/>
      <c r="AN663" s="135"/>
      <c r="AO663" s="135"/>
      <c r="AP663" s="135"/>
      <c r="AQ663" s="135"/>
      <c r="AR663" s="135"/>
      <c r="AS663" s="135"/>
      <c r="AT663" s="135"/>
      <c r="AU663" s="135"/>
      <c r="AV663" s="135"/>
      <c r="AW663" s="135"/>
      <c r="AX663" s="135"/>
      <c r="AY663" s="135"/>
    </row>
    <row r="664">
      <c r="H664" s="135"/>
      <c r="I664" s="135"/>
      <c r="J664" s="135"/>
      <c r="K664" s="135"/>
      <c r="L664" s="135"/>
      <c r="M664" s="135"/>
      <c r="N664" s="135"/>
      <c r="O664" s="135"/>
      <c r="P664" s="135"/>
      <c r="Q664" s="135"/>
      <c r="R664" s="135"/>
      <c r="S664" s="135"/>
      <c r="T664" s="135"/>
      <c r="U664" s="135"/>
      <c r="V664" s="135"/>
      <c r="W664" s="135"/>
      <c r="X664" s="135"/>
      <c r="Y664" s="135"/>
      <c r="Z664" s="135"/>
      <c r="AA664" s="135"/>
      <c r="AB664" s="135"/>
      <c r="AC664" s="135"/>
      <c r="AD664" s="135"/>
      <c r="AE664" s="135"/>
      <c r="AF664" s="135"/>
      <c r="AG664" s="135"/>
      <c r="AH664" s="135"/>
      <c r="AI664" s="135"/>
      <c r="AJ664" s="135"/>
      <c r="AK664" s="135"/>
      <c r="AL664" s="135"/>
      <c r="AM664" s="135"/>
      <c r="AN664" s="135"/>
      <c r="AO664" s="135"/>
      <c r="AP664" s="135"/>
      <c r="AQ664" s="135"/>
      <c r="AR664" s="135"/>
      <c r="AS664" s="135"/>
      <c r="AT664" s="135"/>
      <c r="AU664" s="135"/>
      <c r="AV664" s="135"/>
      <c r="AW664" s="135"/>
      <c r="AX664" s="135"/>
      <c r="AY664" s="135"/>
    </row>
    <row r="665">
      <c r="H665" s="135"/>
      <c r="I665" s="135"/>
      <c r="J665" s="135"/>
      <c r="K665" s="135"/>
      <c r="L665" s="135"/>
      <c r="M665" s="135"/>
      <c r="N665" s="135"/>
      <c r="O665" s="135"/>
      <c r="P665" s="135"/>
      <c r="Q665" s="135"/>
      <c r="R665" s="135"/>
      <c r="S665" s="135"/>
      <c r="T665" s="135"/>
      <c r="U665" s="135"/>
      <c r="V665" s="135"/>
      <c r="W665" s="135"/>
      <c r="X665" s="135"/>
      <c r="Y665" s="135"/>
      <c r="Z665" s="135"/>
      <c r="AA665" s="135"/>
      <c r="AB665" s="135"/>
      <c r="AC665" s="135"/>
      <c r="AD665" s="135"/>
      <c r="AE665" s="135"/>
      <c r="AF665" s="135"/>
      <c r="AG665" s="135"/>
      <c r="AH665" s="135"/>
      <c r="AI665" s="135"/>
      <c r="AJ665" s="135"/>
      <c r="AK665" s="135"/>
      <c r="AL665" s="135"/>
      <c r="AM665" s="135"/>
      <c r="AN665" s="135"/>
      <c r="AO665" s="135"/>
      <c r="AP665" s="135"/>
      <c r="AQ665" s="135"/>
      <c r="AR665" s="135"/>
      <c r="AS665" s="135"/>
      <c r="AT665" s="135"/>
      <c r="AU665" s="135"/>
      <c r="AV665" s="135"/>
      <c r="AW665" s="135"/>
      <c r="AX665" s="135"/>
      <c r="AY665" s="135"/>
    </row>
    <row r="666">
      <c r="H666" s="135"/>
      <c r="I666" s="135"/>
      <c r="J666" s="135"/>
      <c r="K666" s="135"/>
      <c r="L666" s="135"/>
      <c r="M666" s="135"/>
      <c r="N666" s="135"/>
      <c r="O666" s="135"/>
      <c r="P666" s="135"/>
      <c r="Q666" s="135"/>
      <c r="R666" s="135"/>
      <c r="S666" s="135"/>
      <c r="T666" s="135"/>
      <c r="U666" s="135"/>
      <c r="V666" s="135"/>
      <c r="W666" s="135"/>
      <c r="X666" s="135"/>
      <c r="Y666" s="135"/>
      <c r="Z666" s="135"/>
      <c r="AA666" s="135"/>
      <c r="AB666" s="135"/>
      <c r="AC666" s="135"/>
      <c r="AD666" s="135"/>
      <c r="AE666" s="135"/>
      <c r="AF666" s="135"/>
      <c r="AG666" s="135"/>
      <c r="AH666" s="135"/>
      <c r="AI666" s="135"/>
      <c r="AJ666" s="135"/>
      <c r="AK666" s="135"/>
      <c r="AL666" s="135"/>
      <c r="AM666" s="135"/>
      <c r="AN666" s="135"/>
      <c r="AO666" s="135"/>
      <c r="AP666" s="135"/>
      <c r="AQ666" s="135"/>
      <c r="AR666" s="135"/>
      <c r="AS666" s="135"/>
      <c r="AT666" s="135"/>
      <c r="AU666" s="135"/>
      <c r="AV666" s="135"/>
      <c r="AW666" s="135"/>
      <c r="AX666" s="135"/>
      <c r="AY666" s="135"/>
    </row>
    <row r="667">
      <c r="H667" s="135"/>
      <c r="I667" s="135"/>
      <c r="J667" s="135"/>
      <c r="K667" s="135"/>
      <c r="L667" s="135"/>
      <c r="M667" s="135"/>
      <c r="N667" s="135"/>
      <c r="O667" s="135"/>
      <c r="P667" s="135"/>
      <c r="Q667" s="135"/>
      <c r="R667" s="135"/>
      <c r="S667" s="135"/>
      <c r="T667" s="135"/>
      <c r="U667" s="135"/>
      <c r="V667" s="135"/>
      <c r="W667" s="135"/>
      <c r="X667" s="135"/>
      <c r="Y667" s="135"/>
      <c r="Z667" s="135"/>
      <c r="AA667" s="135"/>
      <c r="AB667" s="135"/>
      <c r="AC667" s="135"/>
      <c r="AD667" s="135"/>
      <c r="AE667" s="135"/>
      <c r="AF667" s="135"/>
      <c r="AG667" s="135"/>
      <c r="AH667" s="135"/>
      <c r="AI667" s="135"/>
      <c r="AJ667" s="135"/>
      <c r="AK667" s="135"/>
      <c r="AL667" s="135"/>
      <c r="AM667" s="135"/>
      <c r="AN667" s="135"/>
      <c r="AO667" s="135"/>
      <c r="AP667" s="135"/>
      <c r="AQ667" s="135"/>
      <c r="AR667" s="135"/>
      <c r="AS667" s="135"/>
      <c r="AT667" s="135"/>
      <c r="AU667" s="135"/>
      <c r="AV667" s="135"/>
      <c r="AW667" s="135"/>
      <c r="AX667" s="135"/>
      <c r="AY667" s="135"/>
    </row>
    <row r="668">
      <c r="H668" s="135"/>
      <c r="I668" s="135"/>
      <c r="J668" s="135"/>
      <c r="K668" s="135"/>
      <c r="L668" s="135"/>
      <c r="M668" s="135"/>
      <c r="N668" s="135"/>
      <c r="O668" s="135"/>
      <c r="P668" s="135"/>
      <c r="Q668" s="135"/>
      <c r="R668" s="135"/>
      <c r="S668" s="135"/>
      <c r="T668" s="135"/>
      <c r="U668" s="135"/>
      <c r="V668" s="135"/>
      <c r="W668" s="135"/>
      <c r="X668" s="135"/>
      <c r="Y668" s="135"/>
      <c r="Z668" s="135"/>
      <c r="AA668" s="135"/>
      <c r="AB668" s="135"/>
      <c r="AC668" s="135"/>
      <c r="AD668" s="135"/>
      <c r="AE668" s="135"/>
      <c r="AF668" s="135"/>
      <c r="AG668" s="135"/>
      <c r="AH668" s="135"/>
      <c r="AI668" s="135"/>
      <c r="AJ668" s="135"/>
      <c r="AK668" s="135"/>
      <c r="AL668" s="135"/>
      <c r="AM668" s="135"/>
      <c r="AN668" s="135"/>
      <c r="AO668" s="135"/>
      <c r="AP668" s="135"/>
      <c r="AQ668" s="135"/>
      <c r="AR668" s="135"/>
      <c r="AS668" s="135"/>
      <c r="AT668" s="135"/>
      <c r="AU668" s="135"/>
      <c r="AV668" s="135"/>
      <c r="AW668" s="135"/>
      <c r="AX668" s="135"/>
      <c r="AY668" s="135"/>
    </row>
    <row r="669">
      <c r="H669" s="135"/>
      <c r="I669" s="135"/>
      <c r="J669" s="135"/>
      <c r="K669" s="135"/>
      <c r="L669" s="135"/>
      <c r="M669" s="135"/>
      <c r="N669" s="135"/>
      <c r="O669" s="135"/>
      <c r="P669" s="135"/>
      <c r="Q669" s="135"/>
      <c r="R669" s="135"/>
      <c r="S669" s="135"/>
      <c r="T669" s="135"/>
      <c r="U669" s="135"/>
      <c r="V669" s="135"/>
      <c r="W669" s="135"/>
      <c r="X669" s="135"/>
      <c r="Y669" s="135"/>
      <c r="Z669" s="135"/>
      <c r="AA669" s="135"/>
      <c r="AB669" s="135"/>
      <c r="AC669" s="135"/>
      <c r="AD669" s="135"/>
      <c r="AE669" s="135"/>
      <c r="AF669" s="135"/>
      <c r="AG669" s="135"/>
      <c r="AH669" s="135"/>
      <c r="AI669" s="135"/>
      <c r="AJ669" s="135"/>
      <c r="AK669" s="135"/>
      <c r="AL669" s="135"/>
      <c r="AM669" s="135"/>
      <c r="AN669" s="135"/>
      <c r="AO669" s="135"/>
      <c r="AP669" s="135"/>
      <c r="AQ669" s="135"/>
      <c r="AR669" s="135"/>
      <c r="AS669" s="135"/>
      <c r="AT669" s="135"/>
      <c r="AU669" s="135"/>
      <c r="AV669" s="135"/>
      <c r="AW669" s="135"/>
      <c r="AX669" s="135"/>
      <c r="AY669" s="135"/>
    </row>
    <row r="670">
      <c r="H670" s="135"/>
      <c r="I670" s="135"/>
      <c r="J670" s="135"/>
      <c r="K670" s="135"/>
      <c r="L670" s="135"/>
      <c r="M670" s="135"/>
      <c r="N670" s="135"/>
      <c r="O670" s="135"/>
      <c r="P670" s="135"/>
      <c r="Q670" s="135"/>
      <c r="R670" s="135"/>
      <c r="S670" s="135"/>
      <c r="T670" s="135"/>
      <c r="U670" s="135"/>
      <c r="V670" s="135"/>
      <c r="W670" s="135"/>
      <c r="X670" s="135"/>
      <c r="Y670" s="135"/>
      <c r="Z670" s="135"/>
      <c r="AA670" s="135"/>
      <c r="AB670" s="135"/>
      <c r="AC670" s="135"/>
      <c r="AD670" s="135"/>
      <c r="AE670" s="135"/>
      <c r="AF670" s="135"/>
      <c r="AG670" s="135"/>
      <c r="AH670" s="135"/>
      <c r="AI670" s="135"/>
      <c r="AJ670" s="135"/>
      <c r="AK670" s="135"/>
      <c r="AL670" s="135"/>
      <c r="AM670" s="135"/>
      <c r="AN670" s="135"/>
      <c r="AO670" s="135"/>
      <c r="AP670" s="135"/>
      <c r="AQ670" s="135"/>
      <c r="AR670" s="135"/>
      <c r="AS670" s="135"/>
      <c r="AT670" s="135"/>
      <c r="AU670" s="135"/>
      <c r="AV670" s="135"/>
      <c r="AW670" s="135"/>
      <c r="AX670" s="135"/>
      <c r="AY670" s="135"/>
    </row>
    <row r="671">
      <c r="H671" s="135"/>
      <c r="I671" s="135"/>
      <c r="J671" s="135"/>
      <c r="K671" s="135"/>
      <c r="L671" s="135"/>
      <c r="M671" s="135"/>
      <c r="N671" s="135"/>
      <c r="O671" s="135"/>
      <c r="P671" s="135"/>
      <c r="Q671" s="135"/>
      <c r="R671" s="135"/>
      <c r="S671" s="135"/>
      <c r="T671" s="135"/>
      <c r="U671" s="135"/>
      <c r="V671" s="135"/>
      <c r="W671" s="135"/>
      <c r="X671" s="135"/>
      <c r="Y671" s="135"/>
      <c r="Z671" s="135"/>
      <c r="AA671" s="135"/>
      <c r="AB671" s="135"/>
      <c r="AC671" s="135"/>
      <c r="AD671" s="135"/>
      <c r="AE671" s="135"/>
      <c r="AF671" s="135"/>
      <c r="AG671" s="135"/>
      <c r="AH671" s="135"/>
      <c r="AI671" s="135"/>
      <c r="AJ671" s="135"/>
      <c r="AK671" s="135"/>
      <c r="AL671" s="135"/>
      <c r="AM671" s="135"/>
      <c r="AN671" s="135"/>
      <c r="AO671" s="135"/>
      <c r="AP671" s="135"/>
      <c r="AQ671" s="135"/>
      <c r="AR671" s="135"/>
      <c r="AS671" s="135"/>
      <c r="AT671" s="135"/>
      <c r="AU671" s="135"/>
      <c r="AV671" s="135"/>
      <c r="AW671" s="135"/>
      <c r="AX671" s="135"/>
      <c r="AY671" s="135"/>
    </row>
    <row r="672">
      <c r="H672" s="135"/>
      <c r="I672" s="135"/>
      <c r="J672" s="135"/>
      <c r="K672" s="135"/>
      <c r="L672" s="135"/>
      <c r="M672" s="135"/>
      <c r="N672" s="135"/>
      <c r="O672" s="135"/>
      <c r="P672" s="135"/>
      <c r="Q672" s="135"/>
      <c r="R672" s="135"/>
      <c r="S672" s="135"/>
      <c r="T672" s="135"/>
      <c r="U672" s="135"/>
      <c r="V672" s="135"/>
      <c r="W672" s="135"/>
      <c r="X672" s="135"/>
      <c r="Y672" s="135"/>
      <c r="Z672" s="135"/>
      <c r="AA672" s="135"/>
      <c r="AB672" s="135"/>
      <c r="AC672" s="135"/>
      <c r="AD672" s="135"/>
      <c r="AE672" s="135"/>
      <c r="AF672" s="135"/>
      <c r="AG672" s="135"/>
      <c r="AH672" s="135"/>
      <c r="AI672" s="135"/>
      <c r="AJ672" s="135"/>
      <c r="AK672" s="135"/>
      <c r="AL672" s="135"/>
      <c r="AM672" s="135"/>
      <c r="AN672" s="135"/>
      <c r="AO672" s="135"/>
      <c r="AP672" s="135"/>
      <c r="AQ672" s="135"/>
      <c r="AR672" s="135"/>
      <c r="AS672" s="135"/>
      <c r="AT672" s="135"/>
      <c r="AU672" s="135"/>
      <c r="AV672" s="135"/>
      <c r="AW672" s="135"/>
      <c r="AX672" s="135"/>
      <c r="AY672" s="135"/>
    </row>
    <row r="673">
      <c r="H673" s="135"/>
      <c r="I673" s="135"/>
      <c r="J673" s="135"/>
      <c r="K673" s="135"/>
      <c r="L673" s="135"/>
      <c r="M673" s="135"/>
      <c r="N673" s="135"/>
      <c r="O673" s="135"/>
      <c r="P673" s="135"/>
      <c r="Q673" s="135"/>
      <c r="R673" s="135"/>
      <c r="S673" s="135"/>
      <c r="T673" s="135"/>
      <c r="U673" s="135"/>
      <c r="V673" s="135"/>
      <c r="W673" s="135"/>
      <c r="X673" s="135"/>
      <c r="Y673" s="135"/>
      <c r="Z673" s="135"/>
      <c r="AA673" s="135"/>
      <c r="AB673" s="135"/>
      <c r="AC673" s="135"/>
      <c r="AD673" s="135"/>
      <c r="AE673" s="135"/>
      <c r="AF673" s="135"/>
      <c r="AG673" s="135"/>
      <c r="AH673" s="135"/>
      <c r="AI673" s="135"/>
      <c r="AJ673" s="135"/>
      <c r="AK673" s="135"/>
      <c r="AL673" s="135"/>
      <c r="AM673" s="135"/>
      <c r="AN673" s="135"/>
      <c r="AO673" s="135"/>
      <c r="AP673" s="135"/>
      <c r="AQ673" s="135"/>
      <c r="AR673" s="135"/>
      <c r="AS673" s="135"/>
      <c r="AT673" s="135"/>
      <c r="AU673" s="135"/>
      <c r="AV673" s="135"/>
      <c r="AW673" s="135"/>
      <c r="AX673" s="135"/>
      <c r="AY673" s="135"/>
    </row>
    <row r="674">
      <c r="H674" s="135"/>
      <c r="I674" s="135"/>
      <c r="J674" s="135"/>
      <c r="K674" s="135"/>
      <c r="L674" s="135"/>
      <c r="M674" s="135"/>
      <c r="N674" s="135"/>
      <c r="O674" s="135"/>
      <c r="P674" s="135"/>
      <c r="Q674" s="135"/>
      <c r="R674" s="135"/>
      <c r="S674" s="135"/>
      <c r="T674" s="135"/>
      <c r="U674" s="135"/>
      <c r="V674" s="135"/>
      <c r="W674" s="135"/>
      <c r="X674" s="135"/>
      <c r="Y674" s="135"/>
      <c r="Z674" s="135"/>
      <c r="AA674" s="135"/>
      <c r="AB674" s="135"/>
      <c r="AC674" s="135"/>
      <c r="AD674" s="135"/>
      <c r="AE674" s="135"/>
      <c r="AF674" s="135"/>
      <c r="AG674" s="135"/>
      <c r="AH674" s="135"/>
      <c r="AI674" s="135"/>
      <c r="AJ674" s="135"/>
      <c r="AK674" s="135"/>
      <c r="AL674" s="135"/>
      <c r="AM674" s="135"/>
      <c r="AN674" s="135"/>
      <c r="AO674" s="135"/>
      <c r="AP674" s="135"/>
      <c r="AQ674" s="135"/>
      <c r="AR674" s="135"/>
      <c r="AS674" s="135"/>
      <c r="AT674" s="135"/>
      <c r="AU674" s="135"/>
      <c r="AV674" s="135"/>
      <c r="AW674" s="135"/>
      <c r="AX674" s="135"/>
      <c r="AY674" s="135"/>
    </row>
    <row r="675">
      <c r="H675" s="135"/>
      <c r="I675" s="135"/>
      <c r="J675" s="135"/>
      <c r="K675" s="135"/>
      <c r="L675" s="135"/>
      <c r="M675" s="135"/>
      <c r="N675" s="135"/>
      <c r="O675" s="135"/>
      <c r="P675" s="135"/>
      <c r="Q675" s="135"/>
      <c r="R675" s="135"/>
      <c r="S675" s="135"/>
      <c r="T675" s="135"/>
      <c r="U675" s="135"/>
      <c r="V675" s="135"/>
      <c r="W675" s="135"/>
      <c r="X675" s="135"/>
      <c r="Y675" s="135"/>
      <c r="Z675" s="135"/>
      <c r="AA675" s="135"/>
      <c r="AB675" s="135"/>
      <c r="AC675" s="135"/>
      <c r="AD675" s="135"/>
      <c r="AE675" s="135"/>
      <c r="AF675" s="135"/>
      <c r="AG675" s="135"/>
      <c r="AH675" s="135"/>
      <c r="AI675" s="135"/>
      <c r="AJ675" s="135"/>
      <c r="AK675" s="135"/>
      <c r="AL675" s="135"/>
      <c r="AM675" s="135"/>
      <c r="AN675" s="135"/>
      <c r="AO675" s="135"/>
      <c r="AP675" s="135"/>
      <c r="AQ675" s="135"/>
      <c r="AR675" s="135"/>
      <c r="AS675" s="135"/>
      <c r="AT675" s="135"/>
      <c r="AU675" s="135"/>
      <c r="AV675" s="135"/>
      <c r="AW675" s="135"/>
      <c r="AX675" s="135"/>
      <c r="AY675" s="135"/>
    </row>
    <row r="676">
      <c r="H676" s="135"/>
      <c r="I676" s="135"/>
      <c r="J676" s="135"/>
      <c r="K676" s="135"/>
      <c r="L676" s="135"/>
      <c r="M676" s="135"/>
      <c r="N676" s="135"/>
      <c r="O676" s="135"/>
      <c r="P676" s="135"/>
      <c r="Q676" s="135"/>
      <c r="R676" s="135"/>
      <c r="S676" s="135"/>
      <c r="T676" s="135"/>
      <c r="U676" s="135"/>
      <c r="V676" s="135"/>
      <c r="W676" s="135"/>
      <c r="X676" s="135"/>
      <c r="Y676" s="135"/>
      <c r="Z676" s="135"/>
      <c r="AA676" s="135"/>
      <c r="AB676" s="135"/>
      <c r="AC676" s="135"/>
      <c r="AD676" s="135"/>
      <c r="AE676" s="135"/>
      <c r="AF676" s="135"/>
      <c r="AG676" s="135"/>
      <c r="AH676" s="135"/>
      <c r="AI676" s="135"/>
      <c r="AJ676" s="135"/>
      <c r="AK676" s="135"/>
      <c r="AL676" s="135"/>
      <c r="AM676" s="135"/>
      <c r="AN676" s="135"/>
      <c r="AO676" s="135"/>
      <c r="AP676" s="135"/>
      <c r="AQ676" s="135"/>
      <c r="AR676" s="135"/>
      <c r="AS676" s="135"/>
      <c r="AT676" s="135"/>
      <c r="AU676" s="135"/>
      <c r="AV676" s="135"/>
      <c r="AW676" s="135"/>
      <c r="AX676" s="135"/>
      <c r="AY676" s="135"/>
    </row>
    <row r="677">
      <c r="H677" s="135"/>
      <c r="I677" s="135"/>
      <c r="J677" s="135"/>
      <c r="K677" s="135"/>
      <c r="L677" s="135"/>
      <c r="M677" s="135"/>
      <c r="N677" s="135"/>
      <c r="O677" s="135"/>
      <c r="P677" s="135"/>
      <c r="Q677" s="135"/>
      <c r="R677" s="135"/>
      <c r="S677" s="135"/>
      <c r="T677" s="135"/>
      <c r="U677" s="135"/>
      <c r="V677" s="135"/>
      <c r="W677" s="135"/>
      <c r="X677" s="135"/>
      <c r="Y677" s="135"/>
      <c r="Z677" s="135"/>
      <c r="AA677" s="135"/>
      <c r="AB677" s="135"/>
      <c r="AC677" s="135"/>
      <c r="AD677" s="135"/>
      <c r="AE677" s="135"/>
      <c r="AF677" s="135"/>
      <c r="AG677" s="135"/>
      <c r="AH677" s="135"/>
      <c r="AI677" s="135"/>
      <c r="AJ677" s="135"/>
      <c r="AK677" s="135"/>
      <c r="AL677" s="135"/>
      <c r="AM677" s="135"/>
      <c r="AN677" s="135"/>
      <c r="AO677" s="135"/>
      <c r="AP677" s="135"/>
      <c r="AQ677" s="135"/>
      <c r="AR677" s="135"/>
      <c r="AS677" s="135"/>
      <c r="AT677" s="135"/>
      <c r="AU677" s="135"/>
      <c r="AV677" s="135"/>
      <c r="AW677" s="135"/>
      <c r="AX677" s="135"/>
      <c r="AY677" s="135"/>
    </row>
    <row r="678">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c r="AG678" s="135"/>
      <c r="AH678" s="135"/>
      <c r="AI678" s="135"/>
      <c r="AJ678" s="135"/>
      <c r="AK678" s="135"/>
      <c r="AL678" s="135"/>
      <c r="AM678" s="135"/>
      <c r="AN678" s="135"/>
      <c r="AO678" s="135"/>
      <c r="AP678" s="135"/>
      <c r="AQ678" s="135"/>
      <c r="AR678" s="135"/>
      <c r="AS678" s="135"/>
      <c r="AT678" s="135"/>
      <c r="AU678" s="135"/>
      <c r="AV678" s="135"/>
      <c r="AW678" s="135"/>
      <c r="AX678" s="135"/>
      <c r="AY678" s="135"/>
    </row>
    <row r="679">
      <c r="H679" s="135"/>
      <c r="I679" s="135"/>
      <c r="J679" s="135"/>
      <c r="K679" s="135"/>
      <c r="L679" s="135"/>
      <c r="M679" s="135"/>
      <c r="N679" s="135"/>
      <c r="O679" s="135"/>
      <c r="P679" s="135"/>
      <c r="Q679" s="135"/>
      <c r="R679" s="135"/>
      <c r="S679" s="135"/>
      <c r="T679" s="135"/>
      <c r="U679" s="135"/>
      <c r="V679" s="135"/>
      <c r="W679" s="135"/>
      <c r="X679" s="135"/>
      <c r="Y679" s="135"/>
      <c r="Z679" s="135"/>
      <c r="AA679" s="135"/>
      <c r="AB679" s="135"/>
      <c r="AC679" s="135"/>
      <c r="AD679" s="135"/>
      <c r="AE679" s="135"/>
      <c r="AF679" s="135"/>
      <c r="AG679" s="135"/>
      <c r="AH679" s="135"/>
      <c r="AI679" s="135"/>
      <c r="AJ679" s="135"/>
      <c r="AK679" s="135"/>
      <c r="AL679" s="135"/>
      <c r="AM679" s="135"/>
      <c r="AN679" s="135"/>
      <c r="AO679" s="135"/>
      <c r="AP679" s="135"/>
      <c r="AQ679" s="135"/>
      <c r="AR679" s="135"/>
      <c r="AS679" s="135"/>
      <c r="AT679" s="135"/>
      <c r="AU679" s="135"/>
      <c r="AV679" s="135"/>
      <c r="AW679" s="135"/>
      <c r="AX679" s="135"/>
      <c r="AY679" s="135"/>
    </row>
    <row r="680">
      <c r="H680" s="135"/>
      <c r="I680" s="135"/>
      <c r="J680" s="135"/>
      <c r="K680" s="135"/>
      <c r="L680" s="135"/>
      <c r="M680" s="135"/>
      <c r="N680" s="135"/>
      <c r="O680" s="135"/>
      <c r="P680" s="135"/>
      <c r="Q680" s="135"/>
      <c r="R680" s="135"/>
      <c r="S680" s="135"/>
      <c r="T680" s="135"/>
      <c r="U680" s="135"/>
      <c r="V680" s="135"/>
      <c r="W680" s="135"/>
      <c r="X680" s="135"/>
      <c r="Y680" s="135"/>
      <c r="Z680" s="135"/>
      <c r="AA680" s="135"/>
      <c r="AB680" s="135"/>
      <c r="AC680" s="135"/>
      <c r="AD680" s="135"/>
      <c r="AE680" s="135"/>
      <c r="AF680" s="135"/>
      <c r="AG680" s="135"/>
      <c r="AH680" s="135"/>
      <c r="AI680" s="135"/>
      <c r="AJ680" s="135"/>
      <c r="AK680" s="135"/>
      <c r="AL680" s="135"/>
      <c r="AM680" s="135"/>
      <c r="AN680" s="135"/>
      <c r="AO680" s="135"/>
      <c r="AP680" s="135"/>
      <c r="AQ680" s="135"/>
      <c r="AR680" s="135"/>
      <c r="AS680" s="135"/>
      <c r="AT680" s="135"/>
      <c r="AU680" s="135"/>
      <c r="AV680" s="135"/>
      <c r="AW680" s="135"/>
      <c r="AX680" s="135"/>
      <c r="AY680" s="135"/>
    </row>
    <row r="681">
      <c r="H681" s="135"/>
      <c r="I681" s="135"/>
      <c r="J681" s="135"/>
      <c r="K681" s="135"/>
      <c r="L681" s="135"/>
      <c r="M681" s="135"/>
      <c r="N681" s="135"/>
      <c r="O681" s="135"/>
      <c r="P681" s="135"/>
      <c r="Q681" s="135"/>
      <c r="R681" s="135"/>
      <c r="S681" s="135"/>
      <c r="T681" s="135"/>
      <c r="U681" s="135"/>
      <c r="V681" s="135"/>
      <c r="W681" s="135"/>
      <c r="X681" s="135"/>
      <c r="Y681" s="135"/>
      <c r="Z681" s="135"/>
      <c r="AA681" s="135"/>
      <c r="AB681" s="135"/>
      <c r="AC681" s="135"/>
      <c r="AD681" s="135"/>
      <c r="AE681" s="135"/>
      <c r="AF681" s="135"/>
      <c r="AG681" s="135"/>
      <c r="AH681" s="135"/>
      <c r="AI681" s="135"/>
      <c r="AJ681" s="135"/>
      <c r="AK681" s="135"/>
      <c r="AL681" s="135"/>
      <c r="AM681" s="135"/>
      <c r="AN681" s="135"/>
      <c r="AO681" s="135"/>
      <c r="AP681" s="135"/>
      <c r="AQ681" s="135"/>
      <c r="AR681" s="135"/>
      <c r="AS681" s="135"/>
      <c r="AT681" s="135"/>
      <c r="AU681" s="135"/>
      <c r="AV681" s="135"/>
      <c r="AW681" s="135"/>
      <c r="AX681" s="135"/>
      <c r="AY681" s="135"/>
    </row>
    <row r="682">
      <c r="H682" s="135"/>
      <c r="I682" s="135"/>
      <c r="J682" s="135"/>
      <c r="K682" s="135"/>
      <c r="L682" s="135"/>
      <c r="M682" s="135"/>
      <c r="N682" s="135"/>
      <c r="O682" s="135"/>
      <c r="P682" s="135"/>
      <c r="Q682" s="135"/>
      <c r="R682" s="135"/>
      <c r="S682" s="135"/>
      <c r="T682" s="135"/>
      <c r="U682" s="135"/>
      <c r="V682" s="135"/>
      <c r="W682" s="135"/>
      <c r="X682" s="135"/>
      <c r="Y682" s="135"/>
      <c r="Z682" s="135"/>
      <c r="AA682" s="135"/>
      <c r="AB682" s="135"/>
      <c r="AC682" s="135"/>
      <c r="AD682" s="135"/>
      <c r="AE682" s="135"/>
      <c r="AF682" s="135"/>
      <c r="AG682" s="135"/>
      <c r="AH682" s="135"/>
      <c r="AI682" s="135"/>
      <c r="AJ682" s="135"/>
      <c r="AK682" s="135"/>
      <c r="AL682" s="135"/>
      <c r="AM682" s="135"/>
      <c r="AN682" s="135"/>
      <c r="AO682" s="135"/>
      <c r="AP682" s="135"/>
      <c r="AQ682" s="135"/>
      <c r="AR682" s="135"/>
      <c r="AS682" s="135"/>
      <c r="AT682" s="135"/>
      <c r="AU682" s="135"/>
      <c r="AV682" s="135"/>
      <c r="AW682" s="135"/>
      <c r="AX682" s="135"/>
      <c r="AY682" s="135"/>
    </row>
    <row r="683">
      <c r="H683" s="135"/>
      <c r="I683" s="135"/>
      <c r="J683" s="135"/>
      <c r="K683" s="135"/>
      <c r="L683" s="135"/>
      <c r="M683" s="135"/>
      <c r="N683" s="135"/>
      <c r="O683" s="135"/>
      <c r="P683" s="135"/>
      <c r="Q683" s="135"/>
      <c r="R683" s="135"/>
      <c r="S683" s="135"/>
      <c r="T683" s="135"/>
      <c r="U683" s="135"/>
      <c r="V683" s="135"/>
      <c r="W683" s="135"/>
      <c r="X683" s="135"/>
      <c r="Y683" s="135"/>
      <c r="Z683" s="135"/>
      <c r="AA683" s="135"/>
      <c r="AB683" s="135"/>
      <c r="AC683" s="135"/>
      <c r="AD683" s="135"/>
      <c r="AE683" s="135"/>
      <c r="AF683" s="135"/>
      <c r="AG683" s="135"/>
      <c r="AH683" s="135"/>
      <c r="AI683" s="135"/>
      <c r="AJ683" s="135"/>
      <c r="AK683" s="135"/>
      <c r="AL683" s="135"/>
      <c r="AM683" s="135"/>
      <c r="AN683" s="135"/>
      <c r="AO683" s="135"/>
      <c r="AP683" s="135"/>
      <c r="AQ683" s="135"/>
      <c r="AR683" s="135"/>
      <c r="AS683" s="135"/>
      <c r="AT683" s="135"/>
      <c r="AU683" s="135"/>
      <c r="AV683" s="135"/>
      <c r="AW683" s="135"/>
      <c r="AX683" s="135"/>
      <c r="AY683" s="135"/>
    </row>
    <row r="684">
      <c r="H684" s="135"/>
      <c r="I684" s="135"/>
      <c r="J684" s="135"/>
      <c r="K684" s="135"/>
      <c r="L684" s="135"/>
      <c r="M684" s="135"/>
      <c r="N684" s="135"/>
      <c r="O684" s="135"/>
      <c r="P684" s="135"/>
      <c r="Q684" s="135"/>
      <c r="R684" s="135"/>
      <c r="S684" s="135"/>
      <c r="T684" s="135"/>
      <c r="U684" s="135"/>
      <c r="V684" s="135"/>
      <c r="W684" s="135"/>
      <c r="X684" s="135"/>
      <c r="Y684" s="135"/>
      <c r="Z684" s="135"/>
      <c r="AA684" s="135"/>
      <c r="AB684" s="135"/>
      <c r="AC684" s="135"/>
      <c r="AD684" s="135"/>
      <c r="AE684" s="135"/>
      <c r="AF684" s="135"/>
      <c r="AG684" s="135"/>
      <c r="AH684" s="135"/>
      <c r="AI684" s="135"/>
      <c r="AJ684" s="135"/>
      <c r="AK684" s="135"/>
      <c r="AL684" s="135"/>
      <c r="AM684" s="135"/>
      <c r="AN684" s="135"/>
      <c r="AO684" s="135"/>
      <c r="AP684" s="135"/>
      <c r="AQ684" s="135"/>
      <c r="AR684" s="135"/>
      <c r="AS684" s="135"/>
      <c r="AT684" s="135"/>
      <c r="AU684" s="135"/>
      <c r="AV684" s="135"/>
      <c r="AW684" s="135"/>
      <c r="AX684" s="135"/>
      <c r="AY684" s="135"/>
    </row>
    <row r="685">
      <c r="H685" s="135"/>
      <c r="I685" s="135"/>
      <c r="J685" s="135"/>
      <c r="K685" s="135"/>
      <c r="L685" s="135"/>
      <c r="M685" s="135"/>
      <c r="N685" s="135"/>
      <c r="O685" s="135"/>
      <c r="P685" s="135"/>
      <c r="Q685" s="135"/>
      <c r="R685" s="135"/>
      <c r="S685" s="135"/>
      <c r="T685" s="135"/>
      <c r="U685" s="135"/>
      <c r="V685" s="135"/>
      <c r="W685" s="135"/>
      <c r="X685" s="135"/>
      <c r="Y685" s="135"/>
      <c r="Z685" s="135"/>
      <c r="AA685" s="135"/>
      <c r="AB685" s="135"/>
      <c r="AC685" s="135"/>
      <c r="AD685" s="135"/>
      <c r="AE685" s="135"/>
      <c r="AF685" s="135"/>
      <c r="AG685" s="135"/>
      <c r="AH685" s="135"/>
      <c r="AI685" s="135"/>
      <c r="AJ685" s="135"/>
      <c r="AK685" s="135"/>
      <c r="AL685" s="135"/>
      <c r="AM685" s="135"/>
      <c r="AN685" s="135"/>
      <c r="AO685" s="135"/>
      <c r="AP685" s="135"/>
      <c r="AQ685" s="135"/>
      <c r="AR685" s="135"/>
      <c r="AS685" s="135"/>
      <c r="AT685" s="135"/>
      <c r="AU685" s="135"/>
      <c r="AV685" s="135"/>
      <c r="AW685" s="135"/>
      <c r="AX685" s="135"/>
      <c r="AY685" s="135"/>
    </row>
    <row r="686">
      <c r="H686" s="135"/>
      <c r="I686" s="135"/>
      <c r="J686" s="135"/>
      <c r="K686" s="135"/>
      <c r="L686" s="135"/>
      <c r="M686" s="135"/>
      <c r="N686" s="135"/>
      <c r="O686" s="135"/>
      <c r="P686" s="135"/>
      <c r="Q686" s="135"/>
      <c r="R686" s="135"/>
      <c r="S686" s="135"/>
      <c r="T686" s="135"/>
      <c r="U686" s="135"/>
      <c r="V686" s="135"/>
      <c r="W686" s="135"/>
      <c r="X686" s="135"/>
      <c r="Y686" s="135"/>
      <c r="Z686" s="135"/>
      <c r="AA686" s="135"/>
      <c r="AB686" s="135"/>
      <c r="AC686" s="135"/>
      <c r="AD686" s="135"/>
      <c r="AE686" s="135"/>
      <c r="AF686" s="135"/>
      <c r="AG686" s="135"/>
      <c r="AH686" s="135"/>
      <c r="AI686" s="135"/>
      <c r="AJ686" s="135"/>
      <c r="AK686" s="135"/>
      <c r="AL686" s="135"/>
      <c r="AM686" s="135"/>
      <c r="AN686" s="135"/>
      <c r="AO686" s="135"/>
      <c r="AP686" s="135"/>
      <c r="AQ686" s="135"/>
      <c r="AR686" s="135"/>
      <c r="AS686" s="135"/>
      <c r="AT686" s="135"/>
      <c r="AU686" s="135"/>
      <c r="AV686" s="135"/>
      <c r="AW686" s="135"/>
      <c r="AX686" s="135"/>
      <c r="AY686" s="135"/>
    </row>
    <row r="687">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c r="AG687" s="135"/>
      <c r="AH687" s="135"/>
      <c r="AI687" s="135"/>
      <c r="AJ687" s="135"/>
      <c r="AK687" s="135"/>
      <c r="AL687" s="135"/>
      <c r="AM687" s="135"/>
      <c r="AN687" s="135"/>
      <c r="AO687" s="135"/>
      <c r="AP687" s="135"/>
      <c r="AQ687" s="135"/>
      <c r="AR687" s="135"/>
      <c r="AS687" s="135"/>
      <c r="AT687" s="135"/>
      <c r="AU687" s="135"/>
      <c r="AV687" s="135"/>
      <c r="AW687" s="135"/>
      <c r="AX687" s="135"/>
      <c r="AY687" s="135"/>
    </row>
    <row r="688">
      <c r="H688" s="135"/>
      <c r="I688" s="135"/>
      <c r="J688" s="135"/>
      <c r="K688" s="135"/>
      <c r="L688" s="135"/>
      <c r="M688" s="135"/>
      <c r="N688" s="135"/>
      <c r="O688" s="135"/>
      <c r="P688" s="135"/>
      <c r="Q688" s="135"/>
      <c r="R688" s="135"/>
      <c r="S688" s="135"/>
      <c r="T688" s="135"/>
      <c r="U688" s="135"/>
      <c r="V688" s="135"/>
      <c r="W688" s="135"/>
      <c r="X688" s="135"/>
      <c r="Y688" s="135"/>
      <c r="Z688" s="135"/>
      <c r="AA688" s="135"/>
      <c r="AB688" s="135"/>
      <c r="AC688" s="135"/>
      <c r="AD688" s="135"/>
      <c r="AE688" s="135"/>
      <c r="AF688" s="135"/>
      <c r="AG688" s="135"/>
      <c r="AH688" s="135"/>
      <c r="AI688" s="135"/>
      <c r="AJ688" s="135"/>
      <c r="AK688" s="135"/>
      <c r="AL688" s="135"/>
      <c r="AM688" s="135"/>
      <c r="AN688" s="135"/>
      <c r="AO688" s="135"/>
      <c r="AP688" s="135"/>
      <c r="AQ688" s="135"/>
      <c r="AR688" s="135"/>
      <c r="AS688" s="135"/>
      <c r="AT688" s="135"/>
      <c r="AU688" s="135"/>
      <c r="AV688" s="135"/>
      <c r="AW688" s="135"/>
      <c r="AX688" s="135"/>
      <c r="AY688" s="135"/>
    </row>
    <row r="689">
      <c r="H689" s="135"/>
      <c r="I689" s="135"/>
      <c r="J689" s="135"/>
      <c r="K689" s="135"/>
      <c r="L689" s="135"/>
      <c r="M689" s="135"/>
      <c r="N689" s="135"/>
      <c r="O689" s="135"/>
      <c r="P689" s="135"/>
      <c r="Q689" s="135"/>
      <c r="R689" s="135"/>
      <c r="S689" s="135"/>
      <c r="T689" s="135"/>
      <c r="U689" s="135"/>
      <c r="V689" s="135"/>
      <c r="W689" s="135"/>
      <c r="X689" s="135"/>
      <c r="Y689" s="135"/>
      <c r="Z689" s="135"/>
      <c r="AA689" s="135"/>
      <c r="AB689" s="135"/>
      <c r="AC689" s="135"/>
      <c r="AD689" s="135"/>
      <c r="AE689" s="135"/>
      <c r="AF689" s="135"/>
      <c r="AG689" s="135"/>
      <c r="AH689" s="135"/>
      <c r="AI689" s="135"/>
      <c r="AJ689" s="135"/>
      <c r="AK689" s="135"/>
      <c r="AL689" s="135"/>
      <c r="AM689" s="135"/>
      <c r="AN689" s="135"/>
      <c r="AO689" s="135"/>
      <c r="AP689" s="135"/>
      <c r="AQ689" s="135"/>
      <c r="AR689" s="135"/>
      <c r="AS689" s="135"/>
      <c r="AT689" s="135"/>
      <c r="AU689" s="135"/>
      <c r="AV689" s="135"/>
      <c r="AW689" s="135"/>
      <c r="AX689" s="135"/>
      <c r="AY689" s="135"/>
    </row>
    <row r="690">
      <c r="H690" s="135"/>
      <c r="I690" s="135"/>
      <c r="J690" s="135"/>
      <c r="K690" s="135"/>
      <c r="L690" s="135"/>
      <c r="M690" s="135"/>
      <c r="N690" s="135"/>
      <c r="O690" s="135"/>
      <c r="P690" s="135"/>
      <c r="Q690" s="135"/>
      <c r="R690" s="135"/>
      <c r="S690" s="135"/>
      <c r="T690" s="135"/>
      <c r="U690" s="135"/>
      <c r="V690" s="135"/>
      <c r="W690" s="135"/>
      <c r="X690" s="135"/>
      <c r="Y690" s="135"/>
      <c r="Z690" s="135"/>
      <c r="AA690" s="135"/>
      <c r="AB690" s="135"/>
      <c r="AC690" s="135"/>
      <c r="AD690" s="135"/>
      <c r="AE690" s="135"/>
      <c r="AF690" s="135"/>
      <c r="AG690" s="135"/>
      <c r="AH690" s="135"/>
      <c r="AI690" s="135"/>
      <c r="AJ690" s="135"/>
      <c r="AK690" s="135"/>
      <c r="AL690" s="135"/>
      <c r="AM690" s="135"/>
      <c r="AN690" s="135"/>
      <c r="AO690" s="135"/>
      <c r="AP690" s="135"/>
      <c r="AQ690" s="135"/>
      <c r="AR690" s="135"/>
      <c r="AS690" s="135"/>
      <c r="AT690" s="135"/>
      <c r="AU690" s="135"/>
      <c r="AV690" s="135"/>
      <c r="AW690" s="135"/>
      <c r="AX690" s="135"/>
      <c r="AY690" s="135"/>
    </row>
    <row r="691">
      <c r="H691" s="135"/>
      <c r="I691" s="135"/>
      <c r="J691" s="135"/>
      <c r="K691" s="135"/>
      <c r="L691" s="135"/>
      <c r="M691" s="135"/>
      <c r="N691" s="135"/>
      <c r="O691" s="135"/>
      <c r="P691" s="135"/>
      <c r="Q691" s="135"/>
      <c r="R691" s="135"/>
      <c r="S691" s="135"/>
      <c r="T691" s="135"/>
      <c r="U691" s="135"/>
      <c r="V691" s="135"/>
      <c r="W691" s="135"/>
      <c r="X691" s="135"/>
      <c r="Y691" s="135"/>
      <c r="Z691" s="135"/>
      <c r="AA691" s="135"/>
      <c r="AB691" s="135"/>
      <c r="AC691" s="135"/>
      <c r="AD691" s="135"/>
      <c r="AE691" s="135"/>
      <c r="AF691" s="135"/>
      <c r="AG691" s="135"/>
      <c r="AH691" s="135"/>
      <c r="AI691" s="135"/>
      <c r="AJ691" s="135"/>
      <c r="AK691" s="135"/>
      <c r="AL691" s="135"/>
      <c r="AM691" s="135"/>
      <c r="AN691" s="135"/>
      <c r="AO691" s="135"/>
      <c r="AP691" s="135"/>
      <c r="AQ691" s="135"/>
      <c r="AR691" s="135"/>
      <c r="AS691" s="135"/>
      <c r="AT691" s="135"/>
      <c r="AU691" s="135"/>
      <c r="AV691" s="135"/>
      <c r="AW691" s="135"/>
      <c r="AX691" s="135"/>
      <c r="AY691" s="135"/>
    </row>
    <row r="692">
      <c r="H692" s="135"/>
      <c r="I692" s="135"/>
      <c r="J692" s="135"/>
      <c r="K692" s="135"/>
      <c r="L692" s="135"/>
      <c r="M692" s="135"/>
      <c r="N692" s="135"/>
      <c r="O692" s="135"/>
      <c r="P692" s="135"/>
      <c r="Q692" s="135"/>
      <c r="R692" s="135"/>
      <c r="S692" s="135"/>
      <c r="T692" s="135"/>
      <c r="U692" s="135"/>
      <c r="V692" s="135"/>
      <c r="W692" s="135"/>
      <c r="X692" s="135"/>
      <c r="Y692" s="135"/>
      <c r="Z692" s="135"/>
      <c r="AA692" s="135"/>
      <c r="AB692" s="135"/>
      <c r="AC692" s="135"/>
      <c r="AD692" s="135"/>
      <c r="AE692" s="135"/>
      <c r="AF692" s="135"/>
      <c r="AG692" s="135"/>
      <c r="AH692" s="135"/>
      <c r="AI692" s="135"/>
      <c r="AJ692" s="135"/>
      <c r="AK692" s="135"/>
      <c r="AL692" s="135"/>
      <c r="AM692" s="135"/>
      <c r="AN692" s="135"/>
      <c r="AO692" s="135"/>
      <c r="AP692" s="135"/>
      <c r="AQ692" s="135"/>
      <c r="AR692" s="135"/>
      <c r="AS692" s="135"/>
      <c r="AT692" s="135"/>
      <c r="AU692" s="135"/>
      <c r="AV692" s="135"/>
      <c r="AW692" s="135"/>
      <c r="AX692" s="135"/>
      <c r="AY692" s="135"/>
    </row>
    <row r="693">
      <c r="H693" s="135"/>
      <c r="I693" s="135"/>
      <c r="J693" s="135"/>
      <c r="K693" s="135"/>
      <c r="L693" s="135"/>
      <c r="M693" s="135"/>
      <c r="N693" s="135"/>
      <c r="O693" s="135"/>
      <c r="P693" s="135"/>
      <c r="Q693" s="135"/>
      <c r="R693" s="135"/>
      <c r="S693" s="135"/>
      <c r="T693" s="135"/>
      <c r="U693" s="135"/>
      <c r="V693" s="135"/>
      <c r="W693" s="135"/>
      <c r="X693" s="135"/>
      <c r="Y693" s="135"/>
      <c r="Z693" s="135"/>
      <c r="AA693" s="135"/>
      <c r="AB693" s="135"/>
      <c r="AC693" s="135"/>
      <c r="AD693" s="135"/>
      <c r="AE693" s="135"/>
      <c r="AF693" s="135"/>
      <c r="AG693" s="135"/>
      <c r="AH693" s="135"/>
      <c r="AI693" s="135"/>
      <c r="AJ693" s="135"/>
      <c r="AK693" s="135"/>
      <c r="AL693" s="135"/>
      <c r="AM693" s="135"/>
      <c r="AN693" s="135"/>
      <c r="AO693" s="135"/>
      <c r="AP693" s="135"/>
      <c r="AQ693" s="135"/>
      <c r="AR693" s="135"/>
      <c r="AS693" s="135"/>
      <c r="AT693" s="135"/>
      <c r="AU693" s="135"/>
      <c r="AV693" s="135"/>
      <c r="AW693" s="135"/>
      <c r="AX693" s="135"/>
      <c r="AY693" s="135"/>
    </row>
    <row r="694">
      <c r="H694" s="135"/>
      <c r="I694" s="135"/>
      <c r="J694" s="135"/>
      <c r="K694" s="135"/>
      <c r="L694" s="135"/>
      <c r="M694" s="135"/>
      <c r="N694" s="135"/>
      <c r="O694" s="135"/>
      <c r="P694" s="135"/>
      <c r="Q694" s="135"/>
      <c r="R694" s="135"/>
      <c r="S694" s="135"/>
      <c r="T694" s="135"/>
      <c r="U694" s="135"/>
      <c r="V694" s="135"/>
      <c r="W694" s="135"/>
      <c r="X694" s="135"/>
      <c r="Y694" s="135"/>
      <c r="Z694" s="135"/>
      <c r="AA694" s="135"/>
      <c r="AB694" s="135"/>
      <c r="AC694" s="135"/>
      <c r="AD694" s="135"/>
      <c r="AE694" s="135"/>
      <c r="AF694" s="135"/>
      <c r="AG694" s="135"/>
      <c r="AH694" s="135"/>
      <c r="AI694" s="135"/>
      <c r="AJ694" s="135"/>
      <c r="AK694" s="135"/>
      <c r="AL694" s="135"/>
      <c r="AM694" s="135"/>
      <c r="AN694" s="135"/>
      <c r="AO694" s="135"/>
      <c r="AP694" s="135"/>
      <c r="AQ694" s="135"/>
      <c r="AR694" s="135"/>
      <c r="AS694" s="135"/>
      <c r="AT694" s="135"/>
      <c r="AU694" s="135"/>
      <c r="AV694" s="135"/>
      <c r="AW694" s="135"/>
      <c r="AX694" s="135"/>
      <c r="AY694" s="135"/>
    </row>
    <row r="695">
      <c r="H695" s="135"/>
      <c r="I695" s="135"/>
      <c r="J695" s="135"/>
      <c r="K695" s="135"/>
      <c r="L695" s="135"/>
      <c r="M695" s="135"/>
      <c r="N695" s="135"/>
      <c r="O695" s="135"/>
      <c r="P695" s="135"/>
      <c r="Q695" s="135"/>
      <c r="R695" s="135"/>
      <c r="S695" s="135"/>
      <c r="T695" s="135"/>
      <c r="U695" s="135"/>
      <c r="V695" s="135"/>
      <c r="W695" s="135"/>
      <c r="X695" s="135"/>
      <c r="Y695" s="135"/>
      <c r="Z695" s="135"/>
      <c r="AA695" s="135"/>
      <c r="AB695" s="135"/>
      <c r="AC695" s="135"/>
      <c r="AD695" s="135"/>
      <c r="AE695" s="135"/>
      <c r="AF695" s="135"/>
      <c r="AG695" s="135"/>
      <c r="AH695" s="135"/>
      <c r="AI695" s="135"/>
      <c r="AJ695" s="135"/>
      <c r="AK695" s="135"/>
      <c r="AL695" s="135"/>
      <c r="AM695" s="135"/>
      <c r="AN695" s="135"/>
      <c r="AO695" s="135"/>
      <c r="AP695" s="135"/>
      <c r="AQ695" s="135"/>
      <c r="AR695" s="135"/>
      <c r="AS695" s="135"/>
      <c r="AT695" s="135"/>
      <c r="AU695" s="135"/>
      <c r="AV695" s="135"/>
      <c r="AW695" s="135"/>
      <c r="AX695" s="135"/>
      <c r="AY695" s="135"/>
    </row>
    <row r="696">
      <c r="H696" s="135"/>
      <c r="I696" s="135"/>
      <c r="J696" s="135"/>
      <c r="K696" s="135"/>
      <c r="L696" s="135"/>
      <c r="M696" s="135"/>
      <c r="N696" s="135"/>
      <c r="O696" s="135"/>
      <c r="P696" s="135"/>
      <c r="Q696" s="135"/>
      <c r="R696" s="135"/>
      <c r="S696" s="135"/>
      <c r="T696" s="135"/>
      <c r="U696" s="135"/>
      <c r="V696" s="135"/>
      <c r="W696" s="135"/>
      <c r="X696" s="135"/>
      <c r="Y696" s="135"/>
      <c r="Z696" s="135"/>
      <c r="AA696" s="135"/>
      <c r="AB696" s="135"/>
      <c r="AC696" s="135"/>
      <c r="AD696" s="135"/>
      <c r="AE696" s="135"/>
      <c r="AF696" s="135"/>
      <c r="AG696" s="135"/>
      <c r="AH696" s="135"/>
      <c r="AI696" s="135"/>
      <c r="AJ696" s="135"/>
      <c r="AK696" s="135"/>
      <c r="AL696" s="135"/>
      <c r="AM696" s="135"/>
      <c r="AN696" s="135"/>
      <c r="AO696" s="135"/>
      <c r="AP696" s="135"/>
      <c r="AQ696" s="135"/>
      <c r="AR696" s="135"/>
      <c r="AS696" s="135"/>
      <c r="AT696" s="135"/>
      <c r="AU696" s="135"/>
      <c r="AV696" s="135"/>
      <c r="AW696" s="135"/>
      <c r="AX696" s="135"/>
      <c r="AY696" s="135"/>
    </row>
    <row r="697">
      <c r="H697" s="135"/>
      <c r="I697" s="135"/>
      <c r="J697" s="135"/>
      <c r="K697" s="135"/>
      <c r="L697" s="135"/>
      <c r="M697" s="135"/>
      <c r="N697" s="135"/>
      <c r="O697" s="135"/>
      <c r="P697" s="135"/>
      <c r="Q697" s="135"/>
      <c r="R697" s="135"/>
      <c r="S697" s="135"/>
      <c r="T697" s="135"/>
      <c r="U697" s="135"/>
      <c r="V697" s="135"/>
      <c r="W697" s="135"/>
      <c r="X697" s="135"/>
      <c r="Y697" s="135"/>
      <c r="Z697" s="135"/>
      <c r="AA697" s="135"/>
      <c r="AB697" s="135"/>
      <c r="AC697" s="135"/>
      <c r="AD697" s="135"/>
      <c r="AE697" s="135"/>
      <c r="AF697" s="135"/>
      <c r="AG697" s="135"/>
      <c r="AH697" s="135"/>
      <c r="AI697" s="135"/>
      <c r="AJ697" s="135"/>
      <c r="AK697" s="135"/>
      <c r="AL697" s="135"/>
      <c r="AM697" s="135"/>
      <c r="AN697" s="135"/>
      <c r="AO697" s="135"/>
      <c r="AP697" s="135"/>
      <c r="AQ697" s="135"/>
      <c r="AR697" s="135"/>
      <c r="AS697" s="135"/>
      <c r="AT697" s="135"/>
      <c r="AU697" s="135"/>
      <c r="AV697" s="135"/>
      <c r="AW697" s="135"/>
      <c r="AX697" s="135"/>
      <c r="AY697" s="135"/>
    </row>
    <row r="698">
      <c r="H698" s="135"/>
      <c r="I698" s="135"/>
      <c r="J698" s="135"/>
      <c r="K698" s="135"/>
      <c r="L698" s="135"/>
      <c r="M698" s="135"/>
      <c r="N698" s="135"/>
      <c r="O698" s="135"/>
      <c r="P698" s="135"/>
      <c r="Q698" s="135"/>
      <c r="R698" s="135"/>
      <c r="S698" s="135"/>
      <c r="T698" s="135"/>
      <c r="U698" s="135"/>
      <c r="V698" s="135"/>
      <c r="W698" s="135"/>
      <c r="X698" s="135"/>
      <c r="Y698" s="135"/>
      <c r="Z698" s="135"/>
      <c r="AA698" s="135"/>
      <c r="AB698" s="135"/>
      <c r="AC698" s="135"/>
      <c r="AD698" s="135"/>
      <c r="AE698" s="135"/>
      <c r="AF698" s="135"/>
      <c r="AG698" s="135"/>
      <c r="AH698" s="135"/>
      <c r="AI698" s="135"/>
      <c r="AJ698" s="135"/>
      <c r="AK698" s="135"/>
      <c r="AL698" s="135"/>
      <c r="AM698" s="135"/>
      <c r="AN698" s="135"/>
      <c r="AO698" s="135"/>
      <c r="AP698" s="135"/>
      <c r="AQ698" s="135"/>
      <c r="AR698" s="135"/>
      <c r="AS698" s="135"/>
      <c r="AT698" s="135"/>
      <c r="AU698" s="135"/>
      <c r="AV698" s="135"/>
      <c r="AW698" s="135"/>
      <c r="AX698" s="135"/>
      <c r="AY698" s="135"/>
    </row>
    <row r="699">
      <c r="H699" s="135"/>
      <c r="I699" s="135"/>
      <c r="J699" s="135"/>
      <c r="K699" s="135"/>
      <c r="L699" s="135"/>
      <c r="M699" s="135"/>
      <c r="N699" s="135"/>
      <c r="O699" s="135"/>
      <c r="P699" s="135"/>
      <c r="Q699" s="135"/>
      <c r="R699" s="135"/>
      <c r="S699" s="135"/>
      <c r="T699" s="135"/>
      <c r="U699" s="135"/>
      <c r="V699" s="135"/>
      <c r="W699" s="135"/>
      <c r="X699" s="135"/>
      <c r="Y699" s="135"/>
      <c r="Z699" s="135"/>
      <c r="AA699" s="135"/>
      <c r="AB699" s="135"/>
      <c r="AC699" s="135"/>
      <c r="AD699" s="135"/>
      <c r="AE699" s="135"/>
      <c r="AF699" s="135"/>
      <c r="AG699" s="135"/>
      <c r="AH699" s="135"/>
      <c r="AI699" s="135"/>
      <c r="AJ699" s="135"/>
      <c r="AK699" s="135"/>
      <c r="AL699" s="135"/>
      <c r="AM699" s="135"/>
      <c r="AN699" s="135"/>
      <c r="AO699" s="135"/>
      <c r="AP699" s="135"/>
      <c r="AQ699" s="135"/>
      <c r="AR699" s="135"/>
      <c r="AS699" s="135"/>
      <c r="AT699" s="135"/>
      <c r="AU699" s="135"/>
      <c r="AV699" s="135"/>
      <c r="AW699" s="135"/>
      <c r="AX699" s="135"/>
      <c r="AY699" s="135"/>
    </row>
    <row r="700">
      <c r="H700" s="135"/>
      <c r="I700" s="135"/>
      <c r="J700" s="135"/>
      <c r="K700" s="135"/>
      <c r="L700" s="135"/>
      <c r="M700" s="135"/>
      <c r="N700" s="135"/>
      <c r="O700" s="135"/>
      <c r="P700" s="135"/>
      <c r="Q700" s="135"/>
      <c r="R700" s="135"/>
      <c r="S700" s="135"/>
      <c r="T700" s="135"/>
      <c r="U700" s="135"/>
      <c r="V700" s="135"/>
      <c r="W700" s="135"/>
      <c r="X700" s="135"/>
      <c r="Y700" s="135"/>
      <c r="Z700" s="135"/>
      <c r="AA700" s="135"/>
      <c r="AB700" s="135"/>
      <c r="AC700" s="135"/>
      <c r="AD700" s="135"/>
      <c r="AE700" s="135"/>
      <c r="AF700" s="135"/>
      <c r="AG700" s="135"/>
      <c r="AH700" s="135"/>
      <c r="AI700" s="135"/>
      <c r="AJ700" s="135"/>
      <c r="AK700" s="135"/>
      <c r="AL700" s="135"/>
      <c r="AM700" s="135"/>
      <c r="AN700" s="135"/>
      <c r="AO700" s="135"/>
      <c r="AP700" s="135"/>
      <c r="AQ700" s="135"/>
      <c r="AR700" s="135"/>
      <c r="AS700" s="135"/>
      <c r="AT700" s="135"/>
      <c r="AU700" s="135"/>
      <c r="AV700" s="135"/>
      <c r="AW700" s="135"/>
      <c r="AX700" s="135"/>
      <c r="AY700" s="135"/>
    </row>
    <row r="701">
      <c r="H701" s="135"/>
      <c r="I701" s="135"/>
      <c r="J701" s="135"/>
      <c r="K701" s="135"/>
      <c r="L701" s="135"/>
      <c r="M701" s="135"/>
      <c r="N701" s="135"/>
      <c r="O701" s="135"/>
      <c r="P701" s="135"/>
      <c r="Q701" s="135"/>
      <c r="R701" s="135"/>
      <c r="S701" s="135"/>
      <c r="T701" s="135"/>
      <c r="U701" s="135"/>
      <c r="V701" s="135"/>
      <c r="W701" s="135"/>
      <c r="X701" s="135"/>
      <c r="Y701" s="135"/>
      <c r="Z701" s="135"/>
      <c r="AA701" s="135"/>
      <c r="AB701" s="135"/>
      <c r="AC701" s="135"/>
      <c r="AD701" s="135"/>
      <c r="AE701" s="135"/>
      <c r="AF701" s="135"/>
      <c r="AG701" s="135"/>
      <c r="AH701" s="135"/>
      <c r="AI701" s="135"/>
      <c r="AJ701" s="135"/>
      <c r="AK701" s="135"/>
      <c r="AL701" s="135"/>
      <c r="AM701" s="135"/>
      <c r="AN701" s="135"/>
      <c r="AO701" s="135"/>
      <c r="AP701" s="135"/>
      <c r="AQ701" s="135"/>
      <c r="AR701" s="135"/>
      <c r="AS701" s="135"/>
      <c r="AT701" s="135"/>
      <c r="AU701" s="135"/>
      <c r="AV701" s="135"/>
      <c r="AW701" s="135"/>
      <c r="AX701" s="135"/>
      <c r="AY701" s="135"/>
    </row>
    <row r="702">
      <c r="H702" s="135"/>
      <c r="I702" s="135"/>
      <c r="J702" s="135"/>
      <c r="K702" s="135"/>
      <c r="L702" s="135"/>
      <c r="M702" s="135"/>
      <c r="N702" s="135"/>
      <c r="O702" s="135"/>
      <c r="P702" s="135"/>
      <c r="Q702" s="135"/>
      <c r="R702" s="135"/>
      <c r="S702" s="135"/>
      <c r="T702" s="135"/>
      <c r="U702" s="135"/>
      <c r="V702" s="135"/>
      <c r="W702" s="135"/>
      <c r="X702" s="135"/>
      <c r="Y702" s="135"/>
      <c r="Z702" s="135"/>
      <c r="AA702" s="135"/>
      <c r="AB702" s="135"/>
      <c r="AC702" s="135"/>
      <c r="AD702" s="135"/>
      <c r="AE702" s="135"/>
      <c r="AF702" s="135"/>
      <c r="AG702" s="135"/>
      <c r="AH702" s="135"/>
      <c r="AI702" s="135"/>
      <c r="AJ702" s="135"/>
      <c r="AK702" s="135"/>
      <c r="AL702" s="135"/>
      <c r="AM702" s="135"/>
      <c r="AN702" s="135"/>
      <c r="AO702" s="135"/>
      <c r="AP702" s="135"/>
      <c r="AQ702" s="135"/>
      <c r="AR702" s="135"/>
      <c r="AS702" s="135"/>
      <c r="AT702" s="135"/>
      <c r="AU702" s="135"/>
      <c r="AV702" s="135"/>
      <c r="AW702" s="135"/>
      <c r="AX702" s="135"/>
      <c r="AY702" s="135"/>
    </row>
    <row r="703">
      <c r="H703" s="135"/>
      <c r="I703" s="135"/>
      <c r="J703" s="135"/>
      <c r="K703" s="135"/>
      <c r="L703" s="135"/>
      <c r="M703" s="135"/>
      <c r="N703" s="135"/>
      <c r="O703" s="135"/>
      <c r="P703" s="135"/>
      <c r="Q703" s="135"/>
      <c r="R703" s="135"/>
      <c r="S703" s="135"/>
      <c r="T703" s="135"/>
      <c r="U703" s="135"/>
      <c r="V703" s="135"/>
      <c r="W703" s="135"/>
      <c r="X703" s="135"/>
      <c r="Y703" s="135"/>
      <c r="Z703" s="135"/>
      <c r="AA703" s="135"/>
      <c r="AB703" s="135"/>
      <c r="AC703" s="135"/>
      <c r="AD703" s="135"/>
      <c r="AE703" s="135"/>
      <c r="AF703" s="135"/>
      <c r="AG703" s="135"/>
      <c r="AH703" s="135"/>
      <c r="AI703" s="135"/>
      <c r="AJ703" s="135"/>
      <c r="AK703" s="135"/>
      <c r="AL703" s="135"/>
      <c r="AM703" s="135"/>
      <c r="AN703" s="135"/>
      <c r="AO703" s="135"/>
      <c r="AP703" s="135"/>
      <c r="AQ703" s="135"/>
      <c r="AR703" s="135"/>
      <c r="AS703" s="135"/>
      <c r="AT703" s="135"/>
      <c r="AU703" s="135"/>
      <c r="AV703" s="135"/>
      <c r="AW703" s="135"/>
      <c r="AX703" s="135"/>
      <c r="AY703" s="135"/>
    </row>
    <row r="704">
      <c r="H704" s="135"/>
      <c r="I704" s="135"/>
      <c r="J704" s="135"/>
      <c r="K704" s="135"/>
      <c r="L704" s="135"/>
      <c r="M704" s="135"/>
      <c r="N704" s="135"/>
      <c r="O704" s="135"/>
      <c r="P704" s="135"/>
      <c r="Q704" s="135"/>
      <c r="R704" s="135"/>
      <c r="S704" s="135"/>
      <c r="T704" s="135"/>
      <c r="U704" s="135"/>
      <c r="V704" s="135"/>
      <c r="W704" s="135"/>
      <c r="X704" s="135"/>
      <c r="Y704" s="135"/>
      <c r="Z704" s="135"/>
      <c r="AA704" s="135"/>
      <c r="AB704" s="135"/>
      <c r="AC704" s="135"/>
      <c r="AD704" s="135"/>
      <c r="AE704" s="135"/>
      <c r="AF704" s="135"/>
      <c r="AG704" s="135"/>
      <c r="AH704" s="135"/>
      <c r="AI704" s="135"/>
      <c r="AJ704" s="135"/>
      <c r="AK704" s="135"/>
      <c r="AL704" s="135"/>
      <c r="AM704" s="135"/>
      <c r="AN704" s="135"/>
      <c r="AO704" s="135"/>
      <c r="AP704" s="135"/>
      <c r="AQ704" s="135"/>
      <c r="AR704" s="135"/>
      <c r="AS704" s="135"/>
      <c r="AT704" s="135"/>
      <c r="AU704" s="135"/>
      <c r="AV704" s="135"/>
      <c r="AW704" s="135"/>
      <c r="AX704" s="135"/>
      <c r="AY704" s="135"/>
    </row>
    <row r="705">
      <c r="H705" s="135"/>
      <c r="I705" s="135"/>
      <c r="J705" s="135"/>
      <c r="K705" s="135"/>
      <c r="L705" s="135"/>
      <c r="M705" s="135"/>
      <c r="N705" s="135"/>
      <c r="O705" s="135"/>
      <c r="P705" s="135"/>
      <c r="Q705" s="135"/>
      <c r="R705" s="135"/>
      <c r="S705" s="135"/>
      <c r="T705" s="135"/>
      <c r="U705" s="135"/>
      <c r="V705" s="135"/>
      <c r="W705" s="135"/>
      <c r="X705" s="135"/>
      <c r="Y705" s="135"/>
      <c r="Z705" s="135"/>
      <c r="AA705" s="135"/>
      <c r="AB705" s="135"/>
      <c r="AC705" s="135"/>
      <c r="AD705" s="135"/>
      <c r="AE705" s="135"/>
      <c r="AF705" s="135"/>
      <c r="AG705" s="135"/>
      <c r="AH705" s="135"/>
      <c r="AI705" s="135"/>
      <c r="AJ705" s="135"/>
      <c r="AK705" s="135"/>
      <c r="AL705" s="135"/>
      <c r="AM705" s="135"/>
      <c r="AN705" s="135"/>
      <c r="AO705" s="135"/>
      <c r="AP705" s="135"/>
      <c r="AQ705" s="135"/>
      <c r="AR705" s="135"/>
      <c r="AS705" s="135"/>
      <c r="AT705" s="135"/>
      <c r="AU705" s="135"/>
      <c r="AV705" s="135"/>
      <c r="AW705" s="135"/>
      <c r="AX705" s="135"/>
      <c r="AY705" s="135"/>
    </row>
    <row r="706">
      <c r="H706" s="135"/>
      <c r="I706" s="135"/>
      <c r="J706" s="135"/>
      <c r="K706" s="135"/>
      <c r="L706" s="135"/>
      <c r="M706" s="135"/>
      <c r="N706" s="135"/>
      <c r="O706" s="135"/>
      <c r="P706" s="135"/>
      <c r="Q706" s="135"/>
      <c r="R706" s="135"/>
      <c r="S706" s="135"/>
      <c r="T706" s="135"/>
      <c r="U706" s="135"/>
      <c r="V706" s="135"/>
      <c r="W706" s="135"/>
      <c r="X706" s="135"/>
      <c r="Y706" s="135"/>
      <c r="Z706" s="135"/>
      <c r="AA706" s="135"/>
      <c r="AB706" s="135"/>
      <c r="AC706" s="135"/>
      <c r="AD706" s="135"/>
      <c r="AE706" s="135"/>
      <c r="AF706" s="135"/>
      <c r="AG706" s="135"/>
      <c r="AH706" s="135"/>
      <c r="AI706" s="135"/>
      <c r="AJ706" s="135"/>
      <c r="AK706" s="135"/>
      <c r="AL706" s="135"/>
      <c r="AM706" s="135"/>
      <c r="AN706" s="135"/>
      <c r="AO706" s="135"/>
      <c r="AP706" s="135"/>
      <c r="AQ706" s="135"/>
      <c r="AR706" s="135"/>
      <c r="AS706" s="135"/>
      <c r="AT706" s="135"/>
      <c r="AU706" s="135"/>
      <c r="AV706" s="135"/>
      <c r="AW706" s="135"/>
      <c r="AX706" s="135"/>
      <c r="AY706" s="135"/>
    </row>
    <row r="707">
      <c r="H707" s="135"/>
      <c r="I707" s="135"/>
      <c r="J707" s="135"/>
      <c r="K707" s="135"/>
      <c r="L707" s="135"/>
      <c r="M707" s="135"/>
      <c r="N707" s="135"/>
      <c r="O707" s="135"/>
      <c r="P707" s="135"/>
      <c r="Q707" s="135"/>
      <c r="R707" s="135"/>
      <c r="S707" s="135"/>
      <c r="T707" s="135"/>
      <c r="U707" s="135"/>
      <c r="V707" s="135"/>
      <c r="W707" s="135"/>
      <c r="X707" s="135"/>
      <c r="Y707" s="135"/>
      <c r="Z707" s="135"/>
      <c r="AA707" s="135"/>
      <c r="AB707" s="135"/>
      <c r="AC707" s="135"/>
      <c r="AD707" s="135"/>
      <c r="AE707" s="135"/>
      <c r="AF707" s="135"/>
      <c r="AG707" s="135"/>
      <c r="AH707" s="135"/>
      <c r="AI707" s="135"/>
      <c r="AJ707" s="135"/>
      <c r="AK707" s="135"/>
      <c r="AL707" s="135"/>
      <c r="AM707" s="135"/>
      <c r="AN707" s="135"/>
      <c r="AO707" s="135"/>
      <c r="AP707" s="135"/>
      <c r="AQ707" s="135"/>
      <c r="AR707" s="135"/>
      <c r="AS707" s="135"/>
      <c r="AT707" s="135"/>
      <c r="AU707" s="135"/>
      <c r="AV707" s="135"/>
      <c r="AW707" s="135"/>
      <c r="AX707" s="135"/>
      <c r="AY707" s="135"/>
    </row>
    <row r="708">
      <c r="H708" s="135"/>
      <c r="I708" s="135"/>
      <c r="J708" s="135"/>
      <c r="K708" s="135"/>
      <c r="L708" s="135"/>
      <c r="M708" s="135"/>
      <c r="N708" s="135"/>
      <c r="O708" s="135"/>
      <c r="P708" s="135"/>
      <c r="Q708" s="135"/>
      <c r="R708" s="135"/>
      <c r="S708" s="135"/>
      <c r="T708" s="135"/>
      <c r="U708" s="135"/>
      <c r="V708" s="135"/>
      <c r="W708" s="135"/>
      <c r="X708" s="135"/>
      <c r="Y708" s="135"/>
      <c r="Z708" s="135"/>
      <c r="AA708" s="135"/>
      <c r="AB708" s="135"/>
      <c r="AC708" s="135"/>
      <c r="AD708" s="135"/>
      <c r="AE708" s="135"/>
      <c r="AF708" s="135"/>
      <c r="AG708" s="135"/>
      <c r="AH708" s="135"/>
      <c r="AI708" s="135"/>
      <c r="AJ708" s="135"/>
      <c r="AK708" s="135"/>
      <c r="AL708" s="135"/>
      <c r="AM708" s="135"/>
      <c r="AN708" s="135"/>
      <c r="AO708" s="135"/>
      <c r="AP708" s="135"/>
      <c r="AQ708" s="135"/>
      <c r="AR708" s="135"/>
      <c r="AS708" s="135"/>
      <c r="AT708" s="135"/>
      <c r="AU708" s="135"/>
      <c r="AV708" s="135"/>
      <c r="AW708" s="135"/>
      <c r="AX708" s="135"/>
      <c r="AY708" s="135"/>
    </row>
    <row r="709">
      <c r="H709" s="135"/>
      <c r="I709" s="135"/>
      <c r="J709" s="135"/>
      <c r="K709" s="135"/>
      <c r="L709" s="135"/>
      <c r="M709" s="135"/>
      <c r="N709" s="135"/>
      <c r="O709" s="135"/>
      <c r="P709" s="135"/>
      <c r="Q709" s="135"/>
      <c r="R709" s="135"/>
      <c r="S709" s="135"/>
      <c r="T709" s="135"/>
      <c r="U709" s="135"/>
      <c r="V709" s="135"/>
      <c r="W709" s="135"/>
      <c r="X709" s="135"/>
      <c r="Y709" s="135"/>
      <c r="Z709" s="135"/>
      <c r="AA709" s="135"/>
      <c r="AB709" s="135"/>
      <c r="AC709" s="135"/>
      <c r="AD709" s="135"/>
      <c r="AE709" s="135"/>
      <c r="AF709" s="135"/>
      <c r="AG709" s="135"/>
      <c r="AH709" s="135"/>
      <c r="AI709" s="135"/>
      <c r="AJ709" s="135"/>
      <c r="AK709" s="135"/>
      <c r="AL709" s="135"/>
      <c r="AM709" s="135"/>
      <c r="AN709" s="135"/>
      <c r="AO709" s="135"/>
      <c r="AP709" s="135"/>
      <c r="AQ709" s="135"/>
      <c r="AR709" s="135"/>
      <c r="AS709" s="135"/>
      <c r="AT709" s="135"/>
      <c r="AU709" s="135"/>
      <c r="AV709" s="135"/>
      <c r="AW709" s="135"/>
      <c r="AX709" s="135"/>
      <c r="AY709" s="135"/>
    </row>
    <row r="710">
      <c r="H710" s="135"/>
      <c r="I710" s="135"/>
      <c r="J710" s="135"/>
      <c r="K710" s="135"/>
      <c r="L710" s="135"/>
      <c r="M710" s="135"/>
      <c r="N710" s="135"/>
      <c r="O710" s="135"/>
      <c r="P710" s="135"/>
      <c r="Q710" s="135"/>
      <c r="R710" s="135"/>
      <c r="S710" s="135"/>
      <c r="T710" s="135"/>
      <c r="U710" s="135"/>
      <c r="V710" s="135"/>
      <c r="W710" s="135"/>
      <c r="X710" s="135"/>
      <c r="Y710" s="135"/>
      <c r="Z710" s="135"/>
      <c r="AA710" s="135"/>
      <c r="AB710" s="135"/>
      <c r="AC710" s="135"/>
      <c r="AD710" s="135"/>
      <c r="AE710" s="135"/>
      <c r="AF710" s="135"/>
      <c r="AG710" s="135"/>
      <c r="AH710" s="135"/>
      <c r="AI710" s="135"/>
      <c r="AJ710" s="135"/>
      <c r="AK710" s="135"/>
      <c r="AL710" s="135"/>
      <c r="AM710" s="135"/>
      <c r="AN710" s="135"/>
      <c r="AO710" s="135"/>
      <c r="AP710" s="135"/>
      <c r="AQ710" s="135"/>
      <c r="AR710" s="135"/>
      <c r="AS710" s="135"/>
      <c r="AT710" s="135"/>
      <c r="AU710" s="135"/>
      <c r="AV710" s="135"/>
      <c r="AW710" s="135"/>
      <c r="AX710" s="135"/>
      <c r="AY710" s="135"/>
    </row>
    <row r="711">
      <c r="H711" s="135"/>
      <c r="I711" s="135"/>
      <c r="J711" s="135"/>
      <c r="K711" s="135"/>
      <c r="L711" s="135"/>
      <c r="M711" s="135"/>
      <c r="N711" s="135"/>
      <c r="O711" s="135"/>
      <c r="P711" s="135"/>
      <c r="Q711" s="135"/>
      <c r="R711" s="135"/>
      <c r="S711" s="135"/>
      <c r="T711" s="135"/>
      <c r="U711" s="135"/>
      <c r="V711" s="135"/>
      <c r="W711" s="135"/>
      <c r="X711" s="135"/>
      <c r="Y711" s="135"/>
      <c r="Z711" s="135"/>
      <c r="AA711" s="135"/>
      <c r="AB711" s="135"/>
      <c r="AC711" s="135"/>
      <c r="AD711" s="135"/>
      <c r="AE711" s="135"/>
      <c r="AF711" s="135"/>
      <c r="AG711" s="135"/>
      <c r="AH711" s="135"/>
      <c r="AI711" s="135"/>
      <c r="AJ711" s="135"/>
      <c r="AK711" s="135"/>
      <c r="AL711" s="135"/>
      <c r="AM711" s="135"/>
      <c r="AN711" s="135"/>
      <c r="AO711" s="135"/>
      <c r="AP711" s="135"/>
      <c r="AQ711" s="135"/>
      <c r="AR711" s="135"/>
      <c r="AS711" s="135"/>
      <c r="AT711" s="135"/>
      <c r="AU711" s="135"/>
      <c r="AV711" s="135"/>
      <c r="AW711" s="135"/>
      <c r="AX711" s="135"/>
      <c r="AY711" s="135"/>
    </row>
    <row r="712">
      <c r="H712" s="135"/>
      <c r="I712" s="135"/>
      <c r="J712" s="135"/>
      <c r="K712" s="135"/>
      <c r="L712" s="135"/>
      <c r="M712" s="135"/>
      <c r="N712" s="135"/>
      <c r="O712" s="135"/>
      <c r="P712" s="135"/>
      <c r="Q712" s="135"/>
      <c r="R712" s="135"/>
      <c r="S712" s="135"/>
      <c r="T712" s="135"/>
      <c r="U712" s="135"/>
      <c r="V712" s="135"/>
      <c r="W712" s="135"/>
      <c r="X712" s="135"/>
      <c r="Y712" s="135"/>
      <c r="Z712" s="135"/>
      <c r="AA712" s="135"/>
      <c r="AB712" s="135"/>
      <c r="AC712" s="135"/>
      <c r="AD712" s="135"/>
      <c r="AE712" s="135"/>
      <c r="AF712" s="135"/>
      <c r="AG712" s="135"/>
      <c r="AH712" s="135"/>
      <c r="AI712" s="135"/>
      <c r="AJ712" s="135"/>
      <c r="AK712" s="135"/>
      <c r="AL712" s="135"/>
      <c r="AM712" s="135"/>
      <c r="AN712" s="135"/>
      <c r="AO712" s="135"/>
      <c r="AP712" s="135"/>
      <c r="AQ712" s="135"/>
      <c r="AR712" s="135"/>
      <c r="AS712" s="135"/>
      <c r="AT712" s="135"/>
      <c r="AU712" s="135"/>
      <c r="AV712" s="135"/>
      <c r="AW712" s="135"/>
      <c r="AX712" s="135"/>
      <c r="AY712" s="135"/>
    </row>
    <row r="713">
      <c r="H713" s="135"/>
      <c r="I713" s="135"/>
      <c r="J713" s="135"/>
      <c r="K713" s="135"/>
      <c r="L713" s="135"/>
      <c r="M713" s="135"/>
      <c r="N713" s="135"/>
      <c r="O713" s="135"/>
      <c r="P713" s="135"/>
      <c r="Q713" s="135"/>
      <c r="R713" s="135"/>
      <c r="S713" s="135"/>
      <c r="T713" s="135"/>
      <c r="U713" s="135"/>
      <c r="V713" s="135"/>
      <c r="W713" s="135"/>
      <c r="X713" s="135"/>
      <c r="Y713" s="135"/>
      <c r="Z713" s="135"/>
      <c r="AA713" s="135"/>
      <c r="AB713" s="135"/>
      <c r="AC713" s="135"/>
      <c r="AD713" s="135"/>
      <c r="AE713" s="135"/>
      <c r="AF713" s="135"/>
      <c r="AG713" s="135"/>
      <c r="AH713" s="135"/>
      <c r="AI713" s="135"/>
      <c r="AJ713" s="135"/>
      <c r="AK713" s="135"/>
      <c r="AL713" s="135"/>
      <c r="AM713" s="135"/>
      <c r="AN713" s="135"/>
      <c r="AO713" s="135"/>
      <c r="AP713" s="135"/>
      <c r="AQ713" s="135"/>
      <c r="AR713" s="135"/>
      <c r="AS713" s="135"/>
      <c r="AT713" s="135"/>
      <c r="AU713" s="135"/>
      <c r="AV713" s="135"/>
      <c r="AW713" s="135"/>
      <c r="AX713" s="135"/>
      <c r="AY713" s="135"/>
    </row>
    <row r="714">
      <c r="H714" s="135"/>
      <c r="I714" s="135"/>
      <c r="J714" s="135"/>
      <c r="K714" s="135"/>
      <c r="L714" s="135"/>
      <c r="M714" s="135"/>
      <c r="N714" s="135"/>
      <c r="O714" s="135"/>
      <c r="P714" s="135"/>
      <c r="Q714" s="135"/>
      <c r="R714" s="135"/>
      <c r="S714" s="135"/>
      <c r="T714" s="135"/>
      <c r="U714" s="135"/>
      <c r="V714" s="135"/>
      <c r="W714" s="135"/>
      <c r="X714" s="135"/>
      <c r="Y714" s="135"/>
      <c r="Z714" s="135"/>
      <c r="AA714" s="135"/>
      <c r="AB714" s="135"/>
      <c r="AC714" s="135"/>
      <c r="AD714" s="135"/>
      <c r="AE714" s="135"/>
      <c r="AF714" s="135"/>
      <c r="AG714" s="135"/>
      <c r="AH714" s="135"/>
      <c r="AI714" s="135"/>
      <c r="AJ714" s="135"/>
      <c r="AK714" s="135"/>
      <c r="AL714" s="135"/>
      <c r="AM714" s="135"/>
      <c r="AN714" s="135"/>
      <c r="AO714" s="135"/>
      <c r="AP714" s="135"/>
      <c r="AQ714" s="135"/>
      <c r="AR714" s="135"/>
      <c r="AS714" s="135"/>
      <c r="AT714" s="135"/>
      <c r="AU714" s="135"/>
      <c r="AV714" s="135"/>
      <c r="AW714" s="135"/>
      <c r="AX714" s="135"/>
      <c r="AY714" s="135"/>
    </row>
    <row r="715">
      <c r="H715" s="135"/>
      <c r="I715" s="135"/>
      <c r="J715" s="135"/>
      <c r="K715" s="135"/>
      <c r="L715" s="135"/>
      <c r="M715" s="135"/>
      <c r="N715" s="135"/>
      <c r="O715" s="135"/>
      <c r="P715" s="135"/>
      <c r="Q715" s="135"/>
      <c r="R715" s="135"/>
      <c r="S715" s="135"/>
      <c r="T715" s="135"/>
      <c r="U715" s="135"/>
      <c r="V715" s="135"/>
      <c r="W715" s="135"/>
      <c r="X715" s="135"/>
      <c r="Y715" s="135"/>
      <c r="Z715" s="135"/>
      <c r="AA715" s="135"/>
      <c r="AB715" s="135"/>
      <c r="AC715" s="135"/>
      <c r="AD715" s="135"/>
      <c r="AE715" s="135"/>
      <c r="AF715" s="135"/>
      <c r="AG715" s="135"/>
      <c r="AH715" s="135"/>
      <c r="AI715" s="135"/>
      <c r="AJ715" s="135"/>
      <c r="AK715" s="135"/>
      <c r="AL715" s="135"/>
      <c r="AM715" s="135"/>
      <c r="AN715" s="135"/>
      <c r="AO715" s="135"/>
      <c r="AP715" s="135"/>
      <c r="AQ715" s="135"/>
      <c r="AR715" s="135"/>
      <c r="AS715" s="135"/>
      <c r="AT715" s="135"/>
      <c r="AU715" s="135"/>
      <c r="AV715" s="135"/>
      <c r="AW715" s="135"/>
      <c r="AX715" s="135"/>
      <c r="AY715" s="135"/>
    </row>
    <row r="716">
      <c r="H716" s="135"/>
      <c r="I716" s="135"/>
      <c r="J716" s="135"/>
      <c r="K716" s="135"/>
      <c r="L716" s="135"/>
      <c r="M716" s="135"/>
      <c r="N716" s="135"/>
      <c r="O716" s="135"/>
      <c r="P716" s="135"/>
      <c r="Q716" s="135"/>
      <c r="R716" s="135"/>
      <c r="S716" s="135"/>
      <c r="T716" s="135"/>
      <c r="U716" s="135"/>
      <c r="V716" s="135"/>
      <c r="W716" s="135"/>
      <c r="X716" s="135"/>
      <c r="Y716" s="135"/>
      <c r="Z716" s="135"/>
      <c r="AA716" s="135"/>
      <c r="AB716" s="135"/>
      <c r="AC716" s="135"/>
      <c r="AD716" s="135"/>
      <c r="AE716" s="135"/>
      <c r="AF716" s="135"/>
      <c r="AG716" s="135"/>
      <c r="AH716" s="135"/>
      <c r="AI716" s="135"/>
      <c r="AJ716" s="135"/>
      <c r="AK716" s="135"/>
      <c r="AL716" s="135"/>
      <c r="AM716" s="135"/>
      <c r="AN716" s="135"/>
      <c r="AO716" s="135"/>
      <c r="AP716" s="135"/>
      <c r="AQ716" s="135"/>
      <c r="AR716" s="135"/>
      <c r="AS716" s="135"/>
      <c r="AT716" s="135"/>
      <c r="AU716" s="135"/>
      <c r="AV716" s="135"/>
      <c r="AW716" s="135"/>
      <c r="AX716" s="135"/>
      <c r="AY716" s="135"/>
    </row>
    <row r="717">
      <c r="H717" s="135"/>
      <c r="I717" s="135"/>
      <c r="J717" s="135"/>
      <c r="K717" s="135"/>
      <c r="L717" s="135"/>
      <c r="M717" s="135"/>
      <c r="N717" s="135"/>
      <c r="O717" s="135"/>
      <c r="P717" s="135"/>
      <c r="Q717" s="135"/>
      <c r="R717" s="135"/>
      <c r="S717" s="135"/>
      <c r="T717" s="135"/>
      <c r="U717" s="135"/>
      <c r="V717" s="135"/>
      <c r="W717" s="135"/>
      <c r="X717" s="135"/>
      <c r="Y717" s="135"/>
      <c r="Z717" s="135"/>
      <c r="AA717" s="135"/>
      <c r="AB717" s="135"/>
      <c r="AC717" s="135"/>
      <c r="AD717" s="135"/>
      <c r="AE717" s="135"/>
      <c r="AF717" s="135"/>
      <c r="AG717" s="135"/>
      <c r="AH717" s="135"/>
      <c r="AI717" s="135"/>
      <c r="AJ717" s="135"/>
      <c r="AK717" s="135"/>
      <c r="AL717" s="135"/>
      <c r="AM717" s="135"/>
      <c r="AN717" s="135"/>
      <c r="AO717" s="135"/>
      <c r="AP717" s="135"/>
      <c r="AQ717" s="135"/>
      <c r="AR717" s="135"/>
      <c r="AS717" s="135"/>
      <c r="AT717" s="135"/>
      <c r="AU717" s="135"/>
      <c r="AV717" s="135"/>
      <c r="AW717" s="135"/>
      <c r="AX717" s="135"/>
      <c r="AY717" s="135"/>
    </row>
    <row r="718">
      <c r="H718" s="135"/>
      <c r="I718" s="135"/>
      <c r="J718" s="135"/>
      <c r="K718" s="135"/>
      <c r="L718" s="135"/>
      <c r="M718" s="135"/>
      <c r="N718" s="135"/>
      <c r="O718" s="135"/>
      <c r="P718" s="135"/>
      <c r="Q718" s="135"/>
      <c r="R718" s="135"/>
      <c r="S718" s="135"/>
      <c r="T718" s="135"/>
      <c r="U718" s="135"/>
      <c r="V718" s="135"/>
      <c r="W718" s="135"/>
      <c r="X718" s="135"/>
      <c r="Y718" s="135"/>
      <c r="Z718" s="135"/>
      <c r="AA718" s="135"/>
      <c r="AB718" s="135"/>
      <c r="AC718" s="135"/>
      <c r="AD718" s="135"/>
      <c r="AE718" s="135"/>
      <c r="AF718" s="135"/>
      <c r="AG718" s="135"/>
      <c r="AH718" s="135"/>
      <c r="AI718" s="135"/>
      <c r="AJ718" s="135"/>
      <c r="AK718" s="135"/>
      <c r="AL718" s="135"/>
      <c r="AM718" s="135"/>
      <c r="AN718" s="135"/>
      <c r="AO718" s="135"/>
      <c r="AP718" s="135"/>
      <c r="AQ718" s="135"/>
      <c r="AR718" s="135"/>
      <c r="AS718" s="135"/>
      <c r="AT718" s="135"/>
      <c r="AU718" s="135"/>
      <c r="AV718" s="135"/>
      <c r="AW718" s="135"/>
      <c r="AX718" s="135"/>
      <c r="AY718" s="135"/>
    </row>
    <row r="719">
      <c r="H719" s="135"/>
      <c r="I719" s="135"/>
      <c r="J719" s="135"/>
      <c r="K719" s="135"/>
      <c r="L719" s="135"/>
      <c r="M719" s="135"/>
      <c r="N719" s="135"/>
      <c r="O719" s="135"/>
      <c r="P719" s="135"/>
      <c r="Q719" s="135"/>
      <c r="R719" s="135"/>
      <c r="S719" s="135"/>
      <c r="T719" s="135"/>
      <c r="U719" s="135"/>
      <c r="V719" s="135"/>
      <c r="W719" s="135"/>
      <c r="X719" s="135"/>
      <c r="Y719" s="135"/>
      <c r="Z719" s="135"/>
      <c r="AA719" s="135"/>
      <c r="AB719" s="135"/>
      <c r="AC719" s="135"/>
      <c r="AD719" s="135"/>
      <c r="AE719" s="135"/>
      <c r="AF719" s="135"/>
      <c r="AG719" s="135"/>
      <c r="AH719" s="135"/>
      <c r="AI719" s="135"/>
      <c r="AJ719" s="135"/>
      <c r="AK719" s="135"/>
      <c r="AL719" s="135"/>
      <c r="AM719" s="135"/>
      <c r="AN719" s="135"/>
      <c r="AO719" s="135"/>
      <c r="AP719" s="135"/>
      <c r="AQ719" s="135"/>
      <c r="AR719" s="135"/>
      <c r="AS719" s="135"/>
      <c r="AT719" s="135"/>
      <c r="AU719" s="135"/>
      <c r="AV719" s="135"/>
      <c r="AW719" s="135"/>
      <c r="AX719" s="135"/>
      <c r="AY719" s="135"/>
    </row>
    <row r="720">
      <c r="H720" s="135"/>
      <c r="I720" s="135"/>
      <c r="J720" s="135"/>
      <c r="K720" s="135"/>
      <c r="L720" s="135"/>
      <c r="M720" s="135"/>
      <c r="N720" s="135"/>
      <c r="O720" s="135"/>
      <c r="P720" s="135"/>
      <c r="Q720" s="135"/>
      <c r="R720" s="135"/>
      <c r="S720" s="135"/>
      <c r="T720" s="135"/>
      <c r="U720" s="135"/>
      <c r="V720" s="135"/>
      <c r="W720" s="135"/>
      <c r="X720" s="135"/>
      <c r="Y720" s="135"/>
      <c r="Z720" s="135"/>
      <c r="AA720" s="135"/>
      <c r="AB720" s="135"/>
      <c r="AC720" s="135"/>
      <c r="AD720" s="135"/>
      <c r="AE720" s="135"/>
      <c r="AF720" s="135"/>
      <c r="AG720" s="135"/>
      <c r="AH720" s="135"/>
      <c r="AI720" s="135"/>
      <c r="AJ720" s="135"/>
      <c r="AK720" s="135"/>
      <c r="AL720" s="135"/>
      <c r="AM720" s="135"/>
      <c r="AN720" s="135"/>
      <c r="AO720" s="135"/>
      <c r="AP720" s="135"/>
      <c r="AQ720" s="135"/>
      <c r="AR720" s="135"/>
      <c r="AS720" s="135"/>
      <c r="AT720" s="135"/>
      <c r="AU720" s="135"/>
      <c r="AV720" s="135"/>
      <c r="AW720" s="135"/>
      <c r="AX720" s="135"/>
      <c r="AY720" s="135"/>
    </row>
    <row r="721">
      <c r="H721" s="135"/>
      <c r="I721" s="135"/>
      <c r="J721" s="135"/>
      <c r="K721" s="135"/>
      <c r="L721" s="135"/>
      <c r="M721" s="135"/>
      <c r="N721" s="135"/>
      <c r="O721" s="135"/>
      <c r="P721" s="135"/>
      <c r="Q721" s="135"/>
      <c r="R721" s="135"/>
      <c r="S721" s="135"/>
      <c r="T721" s="135"/>
      <c r="U721" s="135"/>
      <c r="V721" s="135"/>
      <c r="W721" s="135"/>
      <c r="X721" s="135"/>
      <c r="Y721" s="135"/>
      <c r="Z721" s="135"/>
      <c r="AA721" s="135"/>
      <c r="AB721" s="135"/>
      <c r="AC721" s="135"/>
      <c r="AD721" s="135"/>
      <c r="AE721" s="135"/>
      <c r="AF721" s="135"/>
      <c r="AG721" s="135"/>
      <c r="AH721" s="135"/>
      <c r="AI721" s="135"/>
      <c r="AJ721" s="135"/>
      <c r="AK721" s="135"/>
      <c r="AL721" s="135"/>
      <c r="AM721" s="135"/>
      <c r="AN721" s="135"/>
      <c r="AO721" s="135"/>
      <c r="AP721" s="135"/>
      <c r="AQ721" s="135"/>
      <c r="AR721" s="135"/>
      <c r="AS721" s="135"/>
      <c r="AT721" s="135"/>
      <c r="AU721" s="135"/>
      <c r="AV721" s="135"/>
      <c r="AW721" s="135"/>
      <c r="AX721" s="135"/>
      <c r="AY721" s="135"/>
    </row>
    <row r="722">
      <c r="H722" s="135"/>
      <c r="I722" s="135"/>
      <c r="J722" s="135"/>
      <c r="K722" s="135"/>
      <c r="L722" s="135"/>
      <c r="M722" s="135"/>
      <c r="N722" s="135"/>
      <c r="O722" s="135"/>
      <c r="P722" s="135"/>
      <c r="Q722" s="135"/>
      <c r="R722" s="135"/>
      <c r="S722" s="135"/>
      <c r="T722" s="135"/>
      <c r="U722" s="135"/>
      <c r="V722" s="135"/>
      <c r="W722" s="135"/>
      <c r="X722" s="135"/>
      <c r="Y722" s="135"/>
      <c r="Z722" s="135"/>
      <c r="AA722" s="135"/>
      <c r="AB722" s="135"/>
      <c r="AC722" s="135"/>
      <c r="AD722" s="135"/>
      <c r="AE722" s="135"/>
      <c r="AF722" s="135"/>
      <c r="AG722" s="135"/>
      <c r="AH722" s="135"/>
      <c r="AI722" s="135"/>
      <c r="AJ722" s="135"/>
      <c r="AK722" s="135"/>
      <c r="AL722" s="135"/>
      <c r="AM722" s="135"/>
      <c r="AN722" s="135"/>
      <c r="AO722" s="135"/>
      <c r="AP722" s="135"/>
      <c r="AQ722" s="135"/>
      <c r="AR722" s="135"/>
      <c r="AS722" s="135"/>
      <c r="AT722" s="135"/>
      <c r="AU722" s="135"/>
      <c r="AV722" s="135"/>
      <c r="AW722" s="135"/>
      <c r="AX722" s="135"/>
      <c r="AY722" s="135"/>
    </row>
    <row r="723">
      <c r="H723" s="135"/>
      <c r="I723" s="135"/>
      <c r="J723" s="135"/>
      <c r="K723" s="135"/>
      <c r="L723" s="135"/>
      <c r="M723" s="135"/>
      <c r="N723" s="135"/>
      <c r="O723" s="135"/>
      <c r="P723" s="135"/>
      <c r="Q723" s="135"/>
      <c r="R723" s="135"/>
      <c r="S723" s="135"/>
      <c r="T723" s="135"/>
      <c r="U723" s="135"/>
      <c r="V723" s="135"/>
      <c r="W723" s="135"/>
      <c r="X723" s="135"/>
      <c r="Y723" s="135"/>
      <c r="Z723" s="135"/>
      <c r="AA723" s="135"/>
      <c r="AB723" s="135"/>
      <c r="AC723" s="135"/>
      <c r="AD723" s="135"/>
      <c r="AE723" s="135"/>
      <c r="AF723" s="135"/>
      <c r="AG723" s="135"/>
      <c r="AH723" s="135"/>
      <c r="AI723" s="135"/>
      <c r="AJ723" s="135"/>
      <c r="AK723" s="135"/>
      <c r="AL723" s="135"/>
      <c r="AM723" s="135"/>
      <c r="AN723" s="135"/>
      <c r="AO723" s="135"/>
      <c r="AP723" s="135"/>
      <c r="AQ723" s="135"/>
      <c r="AR723" s="135"/>
      <c r="AS723" s="135"/>
      <c r="AT723" s="135"/>
      <c r="AU723" s="135"/>
      <c r="AV723" s="135"/>
      <c r="AW723" s="135"/>
      <c r="AX723" s="135"/>
      <c r="AY723" s="135"/>
    </row>
    <row r="724">
      <c r="H724" s="135"/>
      <c r="I724" s="135"/>
      <c r="J724" s="135"/>
      <c r="K724" s="135"/>
      <c r="L724" s="135"/>
      <c r="M724" s="135"/>
      <c r="N724" s="135"/>
      <c r="O724" s="135"/>
      <c r="P724" s="135"/>
      <c r="Q724" s="135"/>
      <c r="R724" s="135"/>
      <c r="S724" s="135"/>
      <c r="T724" s="135"/>
      <c r="U724" s="135"/>
      <c r="V724" s="135"/>
      <c r="W724" s="135"/>
      <c r="X724" s="135"/>
      <c r="Y724" s="135"/>
      <c r="Z724" s="135"/>
      <c r="AA724" s="135"/>
      <c r="AB724" s="135"/>
      <c r="AC724" s="135"/>
      <c r="AD724" s="135"/>
      <c r="AE724" s="135"/>
      <c r="AF724" s="135"/>
      <c r="AG724" s="135"/>
      <c r="AH724" s="135"/>
      <c r="AI724" s="135"/>
      <c r="AJ724" s="135"/>
      <c r="AK724" s="135"/>
      <c r="AL724" s="135"/>
      <c r="AM724" s="135"/>
      <c r="AN724" s="135"/>
      <c r="AO724" s="135"/>
      <c r="AP724" s="135"/>
      <c r="AQ724" s="135"/>
      <c r="AR724" s="135"/>
      <c r="AS724" s="135"/>
      <c r="AT724" s="135"/>
      <c r="AU724" s="135"/>
      <c r="AV724" s="135"/>
      <c r="AW724" s="135"/>
      <c r="AX724" s="135"/>
      <c r="AY724" s="135"/>
    </row>
    <row r="725">
      <c r="H725" s="135"/>
      <c r="I725" s="135"/>
      <c r="J725" s="135"/>
      <c r="K725" s="135"/>
      <c r="L725" s="135"/>
      <c r="M725" s="135"/>
      <c r="N725" s="135"/>
      <c r="O725" s="135"/>
      <c r="P725" s="135"/>
      <c r="Q725" s="135"/>
      <c r="R725" s="135"/>
      <c r="S725" s="135"/>
      <c r="T725" s="135"/>
      <c r="U725" s="135"/>
      <c r="V725" s="135"/>
      <c r="W725" s="135"/>
      <c r="X725" s="135"/>
      <c r="Y725" s="135"/>
      <c r="Z725" s="135"/>
      <c r="AA725" s="135"/>
      <c r="AB725" s="135"/>
      <c r="AC725" s="135"/>
      <c r="AD725" s="135"/>
      <c r="AE725" s="135"/>
      <c r="AF725" s="135"/>
      <c r="AG725" s="135"/>
      <c r="AH725" s="135"/>
      <c r="AI725" s="135"/>
      <c r="AJ725" s="135"/>
      <c r="AK725" s="135"/>
      <c r="AL725" s="135"/>
      <c r="AM725" s="135"/>
      <c r="AN725" s="135"/>
      <c r="AO725" s="135"/>
      <c r="AP725" s="135"/>
      <c r="AQ725" s="135"/>
      <c r="AR725" s="135"/>
      <c r="AS725" s="135"/>
      <c r="AT725" s="135"/>
      <c r="AU725" s="135"/>
      <c r="AV725" s="135"/>
      <c r="AW725" s="135"/>
      <c r="AX725" s="135"/>
      <c r="AY725" s="135"/>
    </row>
    <row r="726">
      <c r="H726" s="135"/>
      <c r="I726" s="135"/>
      <c r="J726" s="135"/>
      <c r="K726" s="135"/>
      <c r="L726" s="135"/>
      <c r="M726" s="135"/>
      <c r="N726" s="135"/>
      <c r="O726" s="135"/>
      <c r="P726" s="135"/>
      <c r="Q726" s="135"/>
      <c r="R726" s="135"/>
      <c r="S726" s="135"/>
      <c r="T726" s="135"/>
      <c r="U726" s="135"/>
      <c r="V726" s="135"/>
      <c r="W726" s="135"/>
      <c r="X726" s="135"/>
      <c r="Y726" s="135"/>
      <c r="Z726" s="135"/>
      <c r="AA726" s="135"/>
      <c r="AB726" s="135"/>
      <c r="AC726" s="135"/>
      <c r="AD726" s="135"/>
      <c r="AE726" s="135"/>
      <c r="AF726" s="135"/>
      <c r="AG726" s="135"/>
      <c r="AH726" s="135"/>
      <c r="AI726" s="135"/>
      <c r="AJ726" s="135"/>
      <c r="AK726" s="135"/>
      <c r="AL726" s="135"/>
      <c r="AM726" s="135"/>
      <c r="AN726" s="135"/>
      <c r="AO726" s="135"/>
      <c r="AP726" s="135"/>
      <c r="AQ726" s="135"/>
      <c r="AR726" s="135"/>
      <c r="AS726" s="135"/>
      <c r="AT726" s="135"/>
      <c r="AU726" s="135"/>
      <c r="AV726" s="135"/>
      <c r="AW726" s="135"/>
      <c r="AX726" s="135"/>
      <c r="AY726" s="135"/>
    </row>
    <row r="727">
      <c r="H727" s="135"/>
      <c r="I727" s="135"/>
      <c r="J727" s="135"/>
      <c r="K727" s="135"/>
      <c r="L727" s="135"/>
      <c r="M727" s="135"/>
      <c r="N727" s="135"/>
      <c r="O727" s="135"/>
      <c r="P727" s="135"/>
      <c r="Q727" s="135"/>
      <c r="R727" s="135"/>
      <c r="S727" s="135"/>
      <c r="T727" s="135"/>
      <c r="U727" s="135"/>
      <c r="V727" s="135"/>
      <c r="W727" s="135"/>
      <c r="X727" s="135"/>
      <c r="Y727" s="135"/>
      <c r="Z727" s="135"/>
      <c r="AA727" s="135"/>
      <c r="AB727" s="135"/>
      <c r="AC727" s="135"/>
      <c r="AD727" s="135"/>
      <c r="AE727" s="135"/>
      <c r="AF727" s="135"/>
      <c r="AG727" s="135"/>
      <c r="AH727" s="135"/>
      <c r="AI727" s="135"/>
      <c r="AJ727" s="135"/>
      <c r="AK727" s="135"/>
      <c r="AL727" s="135"/>
      <c r="AM727" s="135"/>
      <c r="AN727" s="135"/>
      <c r="AO727" s="135"/>
      <c r="AP727" s="135"/>
      <c r="AQ727" s="135"/>
      <c r="AR727" s="135"/>
      <c r="AS727" s="135"/>
      <c r="AT727" s="135"/>
      <c r="AU727" s="135"/>
      <c r="AV727" s="135"/>
      <c r="AW727" s="135"/>
      <c r="AX727" s="135"/>
      <c r="AY727" s="135"/>
    </row>
    <row r="728">
      <c r="H728" s="135"/>
      <c r="I728" s="135"/>
      <c r="J728" s="135"/>
      <c r="K728" s="135"/>
      <c r="L728" s="135"/>
      <c r="M728" s="135"/>
      <c r="N728" s="135"/>
      <c r="O728" s="135"/>
      <c r="P728" s="135"/>
      <c r="Q728" s="135"/>
      <c r="R728" s="135"/>
      <c r="S728" s="135"/>
      <c r="T728" s="135"/>
      <c r="U728" s="135"/>
      <c r="V728" s="135"/>
      <c r="W728" s="135"/>
      <c r="X728" s="135"/>
      <c r="Y728" s="135"/>
      <c r="Z728" s="135"/>
      <c r="AA728" s="135"/>
      <c r="AB728" s="135"/>
      <c r="AC728" s="135"/>
      <c r="AD728" s="135"/>
      <c r="AE728" s="135"/>
      <c r="AF728" s="135"/>
      <c r="AG728" s="135"/>
      <c r="AH728" s="135"/>
      <c r="AI728" s="135"/>
      <c r="AJ728" s="135"/>
      <c r="AK728" s="135"/>
      <c r="AL728" s="135"/>
      <c r="AM728" s="135"/>
      <c r="AN728" s="135"/>
      <c r="AO728" s="135"/>
      <c r="AP728" s="135"/>
      <c r="AQ728" s="135"/>
      <c r="AR728" s="135"/>
      <c r="AS728" s="135"/>
      <c r="AT728" s="135"/>
      <c r="AU728" s="135"/>
      <c r="AV728" s="135"/>
      <c r="AW728" s="135"/>
      <c r="AX728" s="135"/>
      <c r="AY728" s="135"/>
    </row>
    <row r="729">
      <c r="H729" s="135"/>
      <c r="I729" s="135"/>
      <c r="J729" s="135"/>
      <c r="K729" s="135"/>
      <c r="L729" s="135"/>
      <c r="M729" s="135"/>
      <c r="N729" s="135"/>
      <c r="O729" s="135"/>
      <c r="P729" s="135"/>
      <c r="Q729" s="135"/>
      <c r="R729" s="135"/>
      <c r="S729" s="135"/>
      <c r="T729" s="135"/>
      <c r="U729" s="135"/>
      <c r="V729" s="135"/>
      <c r="W729" s="135"/>
      <c r="X729" s="135"/>
      <c r="Y729" s="135"/>
      <c r="Z729" s="135"/>
      <c r="AA729" s="135"/>
      <c r="AB729" s="135"/>
      <c r="AC729" s="135"/>
      <c r="AD729" s="135"/>
      <c r="AE729" s="135"/>
      <c r="AF729" s="135"/>
      <c r="AG729" s="135"/>
      <c r="AH729" s="135"/>
      <c r="AI729" s="135"/>
      <c r="AJ729" s="135"/>
      <c r="AK729" s="135"/>
      <c r="AL729" s="135"/>
      <c r="AM729" s="135"/>
      <c r="AN729" s="135"/>
      <c r="AO729" s="135"/>
      <c r="AP729" s="135"/>
      <c r="AQ729" s="135"/>
      <c r="AR729" s="135"/>
      <c r="AS729" s="135"/>
      <c r="AT729" s="135"/>
      <c r="AU729" s="135"/>
      <c r="AV729" s="135"/>
      <c r="AW729" s="135"/>
      <c r="AX729" s="135"/>
      <c r="AY729" s="135"/>
    </row>
    <row r="730">
      <c r="H730" s="135"/>
      <c r="I730" s="135"/>
      <c r="J730" s="135"/>
      <c r="K730" s="135"/>
      <c r="L730" s="135"/>
      <c r="M730" s="135"/>
      <c r="N730" s="135"/>
      <c r="O730" s="135"/>
      <c r="P730" s="135"/>
      <c r="Q730" s="135"/>
      <c r="R730" s="135"/>
      <c r="S730" s="135"/>
      <c r="T730" s="135"/>
      <c r="U730" s="135"/>
      <c r="V730" s="135"/>
      <c r="W730" s="135"/>
      <c r="X730" s="135"/>
      <c r="Y730" s="135"/>
      <c r="Z730" s="135"/>
      <c r="AA730" s="135"/>
      <c r="AB730" s="135"/>
      <c r="AC730" s="135"/>
      <c r="AD730" s="135"/>
      <c r="AE730" s="135"/>
      <c r="AF730" s="135"/>
      <c r="AG730" s="135"/>
      <c r="AH730" s="135"/>
      <c r="AI730" s="135"/>
      <c r="AJ730" s="135"/>
      <c r="AK730" s="135"/>
      <c r="AL730" s="135"/>
      <c r="AM730" s="135"/>
      <c r="AN730" s="135"/>
      <c r="AO730" s="135"/>
      <c r="AP730" s="135"/>
      <c r="AQ730" s="135"/>
      <c r="AR730" s="135"/>
      <c r="AS730" s="135"/>
      <c r="AT730" s="135"/>
      <c r="AU730" s="135"/>
      <c r="AV730" s="135"/>
      <c r="AW730" s="135"/>
      <c r="AX730" s="135"/>
      <c r="AY730" s="135"/>
    </row>
    <row r="731">
      <c r="H731" s="135"/>
      <c r="I731" s="135"/>
      <c r="J731" s="135"/>
      <c r="K731" s="135"/>
      <c r="L731" s="135"/>
      <c r="M731" s="135"/>
      <c r="N731" s="135"/>
      <c r="O731" s="135"/>
      <c r="P731" s="135"/>
      <c r="Q731" s="135"/>
      <c r="R731" s="135"/>
      <c r="S731" s="135"/>
      <c r="T731" s="135"/>
      <c r="U731" s="135"/>
      <c r="V731" s="135"/>
      <c r="W731" s="135"/>
      <c r="X731" s="135"/>
      <c r="Y731" s="135"/>
      <c r="Z731" s="135"/>
      <c r="AA731" s="135"/>
      <c r="AB731" s="135"/>
      <c r="AC731" s="135"/>
      <c r="AD731" s="135"/>
      <c r="AE731" s="135"/>
      <c r="AF731" s="135"/>
      <c r="AG731" s="135"/>
      <c r="AH731" s="135"/>
      <c r="AI731" s="135"/>
      <c r="AJ731" s="135"/>
      <c r="AK731" s="135"/>
      <c r="AL731" s="135"/>
      <c r="AM731" s="135"/>
      <c r="AN731" s="135"/>
      <c r="AO731" s="135"/>
      <c r="AP731" s="135"/>
      <c r="AQ731" s="135"/>
      <c r="AR731" s="135"/>
      <c r="AS731" s="135"/>
      <c r="AT731" s="135"/>
      <c r="AU731" s="135"/>
      <c r="AV731" s="135"/>
      <c r="AW731" s="135"/>
      <c r="AX731" s="135"/>
      <c r="AY731" s="135"/>
    </row>
    <row r="732">
      <c r="H732" s="135"/>
      <c r="I732" s="135"/>
      <c r="J732" s="135"/>
      <c r="K732" s="135"/>
      <c r="L732" s="135"/>
      <c r="M732" s="135"/>
      <c r="N732" s="135"/>
      <c r="O732" s="135"/>
      <c r="P732" s="135"/>
      <c r="Q732" s="135"/>
      <c r="R732" s="135"/>
      <c r="S732" s="135"/>
      <c r="T732" s="135"/>
      <c r="U732" s="135"/>
      <c r="V732" s="135"/>
      <c r="W732" s="135"/>
      <c r="X732" s="135"/>
      <c r="Y732" s="135"/>
      <c r="Z732" s="135"/>
      <c r="AA732" s="135"/>
      <c r="AB732" s="135"/>
      <c r="AC732" s="135"/>
      <c r="AD732" s="135"/>
      <c r="AE732" s="135"/>
      <c r="AF732" s="135"/>
      <c r="AG732" s="135"/>
      <c r="AH732" s="135"/>
      <c r="AI732" s="135"/>
      <c r="AJ732" s="135"/>
      <c r="AK732" s="135"/>
      <c r="AL732" s="135"/>
      <c r="AM732" s="135"/>
      <c r="AN732" s="135"/>
      <c r="AO732" s="135"/>
      <c r="AP732" s="135"/>
      <c r="AQ732" s="135"/>
      <c r="AR732" s="135"/>
      <c r="AS732" s="135"/>
      <c r="AT732" s="135"/>
      <c r="AU732" s="135"/>
      <c r="AV732" s="135"/>
      <c r="AW732" s="135"/>
      <c r="AX732" s="135"/>
      <c r="AY732" s="135"/>
    </row>
    <row r="733">
      <c r="H733" s="135"/>
      <c r="I733" s="135"/>
      <c r="J733" s="135"/>
      <c r="K733" s="135"/>
      <c r="L733" s="135"/>
      <c r="M733" s="135"/>
      <c r="N733" s="135"/>
      <c r="O733" s="135"/>
      <c r="P733" s="135"/>
      <c r="Q733" s="135"/>
      <c r="R733" s="135"/>
      <c r="S733" s="135"/>
      <c r="T733" s="135"/>
      <c r="U733" s="135"/>
      <c r="V733" s="135"/>
      <c r="W733" s="135"/>
      <c r="X733" s="135"/>
      <c r="Y733" s="135"/>
      <c r="Z733" s="135"/>
      <c r="AA733" s="135"/>
      <c r="AB733" s="135"/>
      <c r="AC733" s="135"/>
      <c r="AD733" s="135"/>
      <c r="AE733" s="135"/>
      <c r="AF733" s="135"/>
      <c r="AG733" s="135"/>
      <c r="AH733" s="135"/>
      <c r="AI733" s="135"/>
      <c r="AJ733" s="135"/>
      <c r="AK733" s="135"/>
      <c r="AL733" s="135"/>
      <c r="AM733" s="135"/>
      <c r="AN733" s="135"/>
      <c r="AO733" s="135"/>
      <c r="AP733" s="135"/>
      <c r="AQ733" s="135"/>
      <c r="AR733" s="135"/>
      <c r="AS733" s="135"/>
      <c r="AT733" s="135"/>
      <c r="AU733" s="135"/>
      <c r="AV733" s="135"/>
      <c r="AW733" s="135"/>
      <c r="AX733" s="135"/>
      <c r="AY733" s="135"/>
    </row>
    <row r="734">
      <c r="H734" s="135"/>
      <c r="I734" s="135"/>
      <c r="J734" s="135"/>
      <c r="K734" s="135"/>
      <c r="L734" s="135"/>
      <c r="M734" s="135"/>
      <c r="N734" s="135"/>
      <c r="O734" s="135"/>
      <c r="P734" s="135"/>
      <c r="Q734" s="135"/>
      <c r="R734" s="135"/>
      <c r="S734" s="135"/>
      <c r="T734" s="135"/>
      <c r="U734" s="135"/>
      <c r="V734" s="135"/>
      <c r="W734" s="135"/>
      <c r="X734" s="135"/>
      <c r="Y734" s="135"/>
      <c r="Z734" s="135"/>
      <c r="AA734" s="135"/>
      <c r="AB734" s="135"/>
      <c r="AC734" s="135"/>
      <c r="AD734" s="135"/>
      <c r="AE734" s="135"/>
      <c r="AF734" s="135"/>
      <c r="AG734" s="135"/>
      <c r="AH734" s="135"/>
      <c r="AI734" s="135"/>
      <c r="AJ734" s="135"/>
      <c r="AK734" s="135"/>
      <c r="AL734" s="135"/>
      <c r="AM734" s="135"/>
      <c r="AN734" s="135"/>
      <c r="AO734" s="135"/>
      <c r="AP734" s="135"/>
      <c r="AQ734" s="135"/>
      <c r="AR734" s="135"/>
      <c r="AS734" s="135"/>
      <c r="AT734" s="135"/>
      <c r="AU734" s="135"/>
      <c r="AV734" s="135"/>
      <c r="AW734" s="135"/>
      <c r="AX734" s="135"/>
      <c r="AY734" s="135"/>
    </row>
    <row r="735">
      <c r="H735" s="135"/>
      <c r="I735" s="135"/>
      <c r="J735" s="135"/>
      <c r="K735" s="135"/>
      <c r="L735" s="135"/>
      <c r="M735" s="135"/>
      <c r="N735" s="135"/>
      <c r="O735" s="135"/>
      <c r="P735" s="135"/>
      <c r="Q735" s="135"/>
      <c r="R735" s="135"/>
      <c r="S735" s="135"/>
      <c r="T735" s="135"/>
      <c r="U735" s="135"/>
      <c r="V735" s="135"/>
      <c r="W735" s="135"/>
      <c r="X735" s="135"/>
      <c r="Y735" s="135"/>
      <c r="Z735" s="135"/>
      <c r="AA735" s="135"/>
      <c r="AB735" s="135"/>
      <c r="AC735" s="135"/>
      <c r="AD735" s="135"/>
      <c r="AE735" s="135"/>
      <c r="AF735" s="135"/>
      <c r="AG735" s="135"/>
      <c r="AH735" s="135"/>
      <c r="AI735" s="135"/>
      <c r="AJ735" s="135"/>
      <c r="AK735" s="135"/>
      <c r="AL735" s="135"/>
      <c r="AM735" s="135"/>
      <c r="AN735" s="135"/>
      <c r="AO735" s="135"/>
      <c r="AP735" s="135"/>
      <c r="AQ735" s="135"/>
      <c r="AR735" s="135"/>
      <c r="AS735" s="135"/>
      <c r="AT735" s="135"/>
      <c r="AU735" s="135"/>
      <c r="AV735" s="135"/>
      <c r="AW735" s="135"/>
      <c r="AX735" s="135"/>
      <c r="AY735" s="135"/>
    </row>
    <row r="736">
      <c r="H736" s="135"/>
      <c r="I736" s="135"/>
      <c r="J736" s="135"/>
      <c r="K736" s="135"/>
      <c r="L736" s="135"/>
      <c r="M736" s="135"/>
      <c r="N736" s="135"/>
      <c r="O736" s="135"/>
      <c r="P736" s="135"/>
      <c r="Q736" s="135"/>
      <c r="R736" s="135"/>
      <c r="S736" s="135"/>
      <c r="T736" s="135"/>
      <c r="U736" s="135"/>
      <c r="V736" s="135"/>
      <c r="W736" s="135"/>
      <c r="X736" s="135"/>
      <c r="Y736" s="135"/>
      <c r="Z736" s="135"/>
      <c r="AA736" s="135"/>
      <c r="AB736" s="135"/>
      <c r="AC736" s="135"/>
      <c r="AD736" s="135"/>
      <c r="AE736" s="135"/>
      <c r="AF736" s="135"/>
      <c r="AG736" s="135"/>
      <c r="AH736" s="135"/>
      <c r="AI736" s="135"/>
      <c r="AJ736" s="135"/>
      <c r="AK736" s="135"/>
      <c r="AL736" s="135"/>
      <c r="AM736" s="135"/>
      <c r="AN736" s="135"/>
      <c r="AO736" s="135"/>
      <c r="AP736" s="135"/>
      <c r="AQ736" s="135"/>
      <c r="AR736" s="135"/>
      <c r="AS736" s="135"/>
      <c r="AT736" s="135"/>
      <c r="AU736" s="135"/>
      <c r="AV736" s="135"/>
      <c r="AW736" s="135"/>
      <c r="AX736" s="135"/>
      <c r="AY736" s="135"/>
    </row>
    <row r="737">
      <c r="H737" s="135"/>
      <c r="I737" s="135"/>
      <c r="J737" s="135"/>
      <c r="K737" s="135"/>
      <c r="L737" s="135"/>
      <c r="M737" s="135"/>
      <c r="N737" s="135"/>
      <c r="O737" s="135"/>
      <c r="P737" s="135"/>
      <c r="Q737" s="135"/>
      <c r="R737" s="135"/>
      <c r="S737" s="135"/>
      <c r="T737" s="135"/>
      <c r="U737" s="135"/>
      <c r="V737" s="135"/>
      <c r="W737" s="135"/>
      <c r="X737" s="135"/>
      <c r="Y737" s="135"/>
      <c r="Z737" s="135"/>
      <c r="AA737" s="135"/>
      <c r="AB737" s="135"/>
      <c r="AC737" s="135"/>
      <c r="AD737" s="135"/>
      <c r="AE737" s="135"/>
      <c r="AF737" s="135"/>
      <c r="AG737" s="135"/>
      <c r="AH737" s="135"/>
      <c r="AI737" s="135"/>
      <c r="AJ737" s="135"/>
      <c r="AK737" s="135"/>
      <c r="AL737" s="135"/>
      <c r="AM737" s="135"/>
      <c r="AN737" s="135"/>
      <c r="AO737" s="135"/>
      <c r="AP737" s="135"/>
      <c r="AQ737" s="135"/>
      <c r="AR737" s="135"/>
      <c r="AS737" s="135"/>
      <c r="AT737" s="135"/>
      <c r="AU737" s="135"/>
      <c r="AV737" s="135"/>
      <c r="AW737" s="135"/>
      <c r="AX737" s="135"/>
      <c r="AY737" s="135"/>
    </row>
    <row r="738">
      <c r="H738" s="135"/>
      <c r="I738" s="135"/>
      <c r="J738" s="135"/>
      <c r="K738" s="135"/>
      <c r="L738" s="135"/>
      <c r="M738" s="135"/>
      <c r="N738" s="135"/>
      <c r="O738" s="135"/>
      <c r="P738" s="135"/>
      <c r="Q738" s="135"/>
      <c r="R738" s="135"/>
      <c r="S738" s="135"/>
      <c r="T738" s="135"/>
      <c r="U738" s="135"/>
      <c r="V738" s="135"/>
      <c r="W738" s="135"/>
      <c r="X738" s="135"/>
      <c r="Y738" s="135"/>
      <c r="Z738" s="135"/>
      <c r="AA738" s="135"/>
      <c r="AB738" s="135"/>
      <c r="AC738" s="135"/>
      <c r="AD738" s="135"/>
      <c r="AE738" s="135"/>
      <c r="AF738" s="135"/>
      <c r="AG738" s="135"/>
      <c r="AH738" s="135"/>
      <c r="AI738" s="135"/>
      <c r="AJ738" s="135"/>
      <c r="AK738" s="135"/>
      <c r="AL738" s="135"/>
      <c r="AM738" s="135"/>
      <c r="AN738" s="135"/>
      <c r="AO738" s="135"/>
      <c r="AP738" s="135"/>
      <c r="AQ738" s="135"/>
      <c r="AR738" s="135"/>
      <c r="AS738" s="135"/>
      <c r="AT738" s="135"/>
      <c r="AU738" s="135"/>
      <c r="AV738" s="135"/>
      <c r="AW738" s="135"/>
      <c r="AX738" s="135"/>
      <c r="AY738" s="135"/>
    </row>
    <row r="739">
      <c r="H739" s="135"/>
      <c r="I739" s="135"/>
      <c r="J739" s="135"/>
      <c r="K739" s="135"/>
      <c r="L739" s="135"/>
      <c r="M739" s="135"/>
      <c r="N739" s="135"/>
      <c r="O739" s="135"/>
      <c r="P739" s="135"/>
      <c r="Q739" s="135"/>
      <c r="R739" s="135"/>
      <c r="S739" s="135"/>
      <c r="T739" s="135"/>
      <c r="U739" s="135"/>
      <c r="V739" s="135"/>
      <c r="W739" s="135"/>
      <c r="X739" s="135"/>
      <c r="Y739" s="135"/>
      <c r="Z739" s="135"/>
      <c r="AA739" s="135"/>
      <c r="AB739" s="135"/>
      <c r="AC739" s="135"/>
      <c r="AD739" s="135"/>
      <c r="AE739" s="135"/>
      <c r="AF739" s="135"/>
      <c r="AG739" s="135"/>
      <c r="AH739" s="135"/>
      <c r="AI739" s="135"/>
      <c r="AJ739" s="135"/>
      <c r="AK739" s="135"/>
      <c r="AL739" s="135"/>
      <c r="AM739" s="135"/>
      <c r="AN739" s="135"/>
      <c r="AO739" s="135"/>
      <c r="AP739" s="135"/>
      <c r="AQ739" s="135"/>
      <c r="AR739" s="135"/>
      <c r="AS739" s="135"/>
      <c r="AT739" s="135"/>
      <c r="AU739" s="135"/>
      <c r="AV739" s="135"/>
      <c r="AW739" s="135"/>
      <c r="AX739" s="135"/>
      <c r="AY739" s="135"/>
    </row>
    <row r="740">
      <c r="H740" s="135"/>
      <c r="I740" s="135"/>
      <c r="J740" s="135"/>
      <c r="K740" s="135"/>
      <c r="L740" s="135"/>
      <c r="M740" s="135"/>
      <c r="N740" s="135"/>
      <c r="O740" s="135"/>
      <c r="P740" s="135"/>
      <c r="Q740" s="135"/>
      <c r="R740" s="135"/>
      <c r="S740" s="135"/>
      <c r="T740" s="135"/>
      <c r="U740" s="135"/>
      <c r="V740" s="135"/>
      <c r="W740" s="135"/>
      <c r="X740" s="135"/>
      <c r="Y740" s="135"/>
      <c r="Z740" s="135"/>
      <c r="AA740" s="135"/>
      <c r="AB740" s="135"/>
      <c r="AC740" s="135"/>
      <c r="AD740" s="135"/>
      <c r="AE740" s="135"/>
      <c r="AF740" s="135"/>
      <c r="AG740" s="135"/>
      <c r="AH740" s="135"/>
      <c r="AI740" s="135"/>
      <c r="AJ740" s="135"/>
      <c r="AK740" s="135"/>
      <c r="AL740" s="135"/>
      <c r="AM740" s="135"/>
      <c r="AN740" s="135"/>
      <c r="AO740" s="135"/>
      <c r="AP740" s="135"/>
      <c r="AQ740" s="135"/>
      <c r="AR740" s="135"/>
      <c r="AS740" s="135"/>
      <c r="AT740" s="135"/>
      <c r="AU740" s="135"/>
      <c r="AV740" s="135"/>
      <c r="AW740" s="135"/>
      <c r="AX740" s="135"/>
      <c r="AY740" s="135"/>
    </row>
    <row r="741">
      <c r="H741" s="135"/>
      <c r="I741" s="135"/>
      <c r="J741" s="135"/>
      <c r="K741" s="135"/>
      <c r="L741" s="135"/>
      <c r="M741" s="135"/>
      <c r="N741" s="135"/>
      <c r="O741" s="135"/>
      <c r="P741" s="135"/>
      <c r="Q741" s="135"/>
      <c r="R741" s="135"/>
      <c r="S741" s="135"/>
      <c r="T741" s="135"/>
      <c r="U741" s="135"/>
      <c r="V741" s="135"/>
      <c r="W741" s="135"/>
      <c r="X741" s="135"/>
      <c r="Y741" s="135"/>
      <c r="Z741" s="135"/>
      <c r="AA741" s="135"/>
      <c r="AB741" s="135"/>
      <c r="AC741" s="135"/>
      <c r="AD741" s="135"/>
      <c r="AE741" s="135"/>
      <c r="AF741" s="135"/>
      <c r="AG741" s="135"/>
      <c r="AH741" s="135"/>
      <c r="AI741" s="135"/>
      <c r="AJ741" s="135"/>
      <c r="AK741" s="135"/>
      <c r="AL741" s="135"/>
      <c r="AM741" s="135"/>
      <c r="AN741" s="135"/>
      <c r="AO741" s="135"/>
      <c r="AP741" s="135"/>
      <c r="AQ741" s="135"/>
      <c r="AR741" s="135"/>
      <c r="AS741" s="135"/>
      <c r="AT741" s="135"/>
      <c r="AU741" s="135"/>
      <c r="AV741" s="135"/>
      <c r="AW741" s="135"/>
      <c r="AX741" s="135"/>
      <c r="AY741" s="135"/>
    </row>
    <row r="742">
      <c r="H742" s="135"/>
      <c r="I742" s="135"/>
      <c r="J742" s="135"/>
      <c r="K742" s="135"/>
      <c r="L742" s="135"/>
      <c r="M742" s="135"/>
      <c r="N742" s="135"/>
      <c r="O742" s="135"/>
      <c r="P742" s="135"/>
      <c r="Q742" s="135"/>
      <c r="R742" s="135"/>
      <c r="S742" s="135"/>
      <c r="T742" s="135"/>
      <c r="U742" s="135"/>
      <c r="V742" s="135"/>
      <c r="W742" s="135"/>
      <c r="X742" s="135"/>
      <c r="Y742" s="135"/>
      <c r="Z742" s="135"/>
      <c r="AA742" s="135"/>
      <c r="AB742" s="135"/>
      <c r="AC742" s="135"/>
      <c r="AD742" s="135"/>
      <c r="AE742" s="135"/>
      <c r="AF742" s="135"/>
      <c r="AG742" s="135"/>
      <c r="AH742" s="135"/>
      <c r="AI742" s="135"/>
      <c r="AJ742" s="135"/>
      <c r="AK742" s="135"/>
      <c r="AL742" s="135"/>
      <c r="AM742" s="135"/>
      <c r="AN742" s="135"/>
      <c r="AO742" s="135"/>
      <c r="AP742" s="135"/>
      <c r="AQ742" s="135"/>
      <c r="AR742" s="135"/>
      <c r="AS742" s="135"/>
      <c r="AT742" s="135"/>
      <c r="AU742" s="135"/>
      <c r="AV742" s="135"/>
      <c r="AW742" s="135"/>
      <c r="AX742" s="135"/>
      <c r="AY742" s="135"/>
    </row>
    <row r="743">
      <c r="H743" s="135"/>
      <c r="I743" s="135"/>
      <c r="J743" s="135"/>
      <c r="K743" s="135"/>
      <c r="L743" s="135"/>
      <c r="M743" s="135"/>
      <c r="N743" s="135"/>
      <c r="O743" s="135"/>
      <c r="P743" s="135"/>
      <c r="Q743" s="135"/>
      <c r="R743" s="135"/>
      <c r="S743" s="135"/>
      <c r="T743" s="135"/>
      <c r="U743" s="135"/>
      <c r="V743" s="135"/>
      <c r="W743" s="135"/>
      <c r="X743" s="135"/>
      <c r="Y743" s="135"/>
      <c r="Z743" s="135"/>
      <c r="AA743" s="135"/>
      <c r="AB743" s="135"/>
      <c r="AC743" s="135"/>
      <c r="AD743" s="135"/>
      <c r="AE743" s="135"/>
      <c r="AF743" s="135"/>
      <c r="AG743" s="135"/>
      <c r="AH743" s="135"/>
      <c r="AI743" s="135"/>
      <c r="AJ743" s="135"/>
      <c r="AK743" s="135"/>
      <c r="AL743" s="135"/>
      <c r="AM743" s="135"/>
      <c r="AN743" s="135"/>
      <c r="AO743" s="135"/>
      <c r="AP743" s="135"/>
      <c r="AQ743" s="135"/>
      <c r="AR743" s="135"/>
      <c r="AS743" s="135"/>
      <c r="AT743" s="135"/>
      <c r="AU743" s="135"/>
      <c r="AV743" s="135"/>
      <c r="AW743" s="135"/>
      <c r="AX743" s="135"/>
      <c r="AY743" s="135"/>
    </row>
    <row r="744">
      <c r="H744" s="135"/>
      <c r="I744" s="135"/>
      <c r="J744" s="135"/>
      <c r="K744" s="135"/>
      <c r="L744" s="135"/>
      <c r="M744" s="135"/>
      <c r="N744" s="135"/>
      <c r="O744" s="135"/>
      <c r="P744" s="135"/>
      <c r="Q744" s="135"/>
      <c r="R744" s="135"/>
      <c r="S744" s="135"/>
      <c r="T744" s="135"/>
      <c r="U744" s="135"/>
      <c r="V744" s="135"/>
      <c r="W744" s="135"/>
      <c r="X744" s="135"/>
      <c r="Y744" s="135"/>
      <c r="Z744" s="135"/>
      <c r="AA744" s="135"/>
      <c r="AB744" s="135"/>
      <c r="AC744" s="135"/>
      <c r="AD744" s="135"/>
      <c r="AE744" s="135"/>
      <c r="AF744" s="135"/>
      <c r="AG744" s="135"/>
      <c r="AH744" s="135"/>
      <c r="AI744" s="135"/>
      <c r="AJ744" s="135"/>
      <c r="AK744" s="135"/>
      <c r="AL744" s="135"/>
      <c r="AM744" s="135"/>
      <c r="AN744" s="135"/>
      <c r="AO744" s="135"/>
      <c r="AP744" s="135"/>
      <c r="AQ744" s="135"/>
      <c r="AR744" s="135"/>
      <c r="AS744" s="135"/>
      <c r="AT744" s="135"/>
      <c r="AU744" s="135"/>
      <c r="AV744" s="135"/>
      <c r="AW744" s="135"/>
      <c r="AX744" s="135"/>
      <c r="AY744" s="135"/>
    </row>
    <row r="745">
      <c r="H745" s="135"/>
      <c r="I745" s="135"/>
      <c r="J745" s="135"/>
      <c r="K745" s="135"/>
      <c r="L745" s="135"/>
      <c r="M745" s="135"/>
      <c r="N745" s="135"/>
      <c r="O745" s="135"/>
      <c r="P745" s="135"/>
      <c r="Q745" s="135"/>
      <c r="R745" s="135"/>
      <c r="S745" s="135"/>
      <c r="T745" s="135"/>
      <c r="U745" s="135"/>
      <c r="V745" s="135"/>
      <c r="W745" s="135"/>
      <c r="X745" s="135"/>
      <c r="Y745" s="135"/>
      <c r="Z745" s="135"/>
      <c r="AA745" s="135"/>
      <c r="AB745" s="135"/>
      <c r="AC745" s="135"/>
      <c r="AD745" s="135"/>
      <c r="AE745" s="135"/>
      <c r="AF745" s="135"/>
      <c r="AG745" s="135"/>
      <c r="AH745" s="135"/>
      <c r="AI745" s="135"/>
      <c r="AJ745" s="135"/>
      <c r="AK745" s="135"/>
      <c r="AL745" s="135"/>
      <c r="AM745" s="135"/>
      <c r="AN745" s="135"/>
      <c r="AO745" s="135"/>
      <c r="AP745" s="135"/>
      <c r="AQ745" s="135"/>
      <c r="AR745" s="135"/>
      <c r="AS745" s="135"/>
      <c r="AT745" s="135"/>
      <c r="AU745" s="135"/>
      <c r="AV745" s="135"/>
      <c r="AW745" s="135"/>
      <c r="AX745" s="135"/>
      <c r="AY745" s="135"/>
    </row>
    <row r="746">
      <c r="H746" s="135"/>
      <c r="I746" s="135"/>
      <c r="J746" s="135"/>
      <c r="K746" s="135"/>
      <c r="L746" s="135"/>
      <c r="M746" s="135"/>
      <c r="N746" s="135"/>
      <c r="O746" s="135"/>
      <c r="P746" s="135"/>
      <c r="Q746" s="135"/>
      <c r="R746" s="135"/>
      <c r="S746" s="135"/>
      <c r="T746" s="135"/>
      <c r="U746" s="135"/>
      <c r="V746" s="135"/>
      <c r="W746" s="135"/>
      <c r="X746" s="135"/>
      <c r="Y746" s="135"/>
      <c r="Z746" s="135"/>
      <c r="AA746" s="135"/>
      <c r="AB746" s="135"/>
      <c r="AC746" s="135"/>
      <c r="AD746" s="135"/>
      <c r="AE746" s="135"/>
      <c r="AF746" s="135"/>
      <c r="AG746" s="135"/>
      <c r="AH746" s="135"/>
      <c r="AI746" s="135"/>
      <c r="AJ746" s="135"/>
      <c r="AK746" s="135"/>
      <c r="AL746" s="135"/>
      <c r="AM746" s="135"/>
      <c r="AN746" s="135"/>
      <c r="AO746" s="135"/>
      <c r="AP746" s="135"/>
      <c r="AQ746" s="135"/>
      <c r="AR746" s="135"/>
      <c r="AS746" s="135"/>
      <c r="AT746" s="135"/>
      <c r="AU746" s="135"/>
      <c r="AV746" s="135"/>
      <c r="AW746" s="135"/>
      <c r="AX746" s="135"/>
      <c r="AY746" s="135"/>
    </row>
    <row r="747">
      <c r="H747" s="135"/>
      <c r="I747" s="135"/>
      <c r="J747" s="135"/>
      <c r="K747" s="135"/>
      <c r="L747" s="135"/>
      <c r="M747" s="135"/>
      <c r="N747" s="135"/>
      <c r="O747" s="135"/>
      <c r="P747" s="135"/>
      <c r="Q747" s="135"/>
      <c r="R747" s="135"/>
      <c r="S747" s="135"/>
      <c r="T747" s="135"/>
      <c r="U747" s="135"/>
      <c r="V747" s="135"/>
      <c r="W747" s="135"/>
      <c r="X747" s="135"/>
      <c r="Y747" s="135"/>
      <c r="Z747" s="135"/>
      <c r="AA747" s="135"/>
      <c r="AB747" s="135"/>
      <c r="AC747" s="135"/>
      <c r="AD747" s="135"/>
      <c r="AE747" s="135"/>
      <c r="AF747" s="135"/>
      <c r="AG747" s="135"/>
      <c r="AH747" s="135"/>
      <c r="AI747" s="135"/>
      <c r="AJ747" s="135"/>
      <c r="AK747" s="135"/>
      <c r="AL747" s="135"/>
      <c r="AM747" s="135"/>
      <c r="AN747" s="135"/>
      <c r="AO747" s="135"/>
      <c r="AP747" s="135"/>
      <c r="AQ747" s="135"/>
      <c r="AR747" s="135"/>
      <c r="AS747" s="135"/>
      <c r="AT747" s="135"/>
      <c r="AU747" s="135"/>
      <c r="AV747" s="135"/>
      <c r="AW747" s="135"/>
      <c r="AX747" s="135"/>
      <c r="AY747" s="135"/>
    </row>
    <row r="748">
      <c r="H748" s="135"/>
      <c r="I748" s="135"/>
      <c r="J748" s="135"/>
      <c r="K748" s="135"/>
      <c r="L748" s="135"/>
      <c r="M748" s="135"/>
      <c r="N748" s="135"/>
      <c r="O748" s="135"/>
      <c r="P748" s="135"/>
      <c r="Q748" s="135"/>
      <c r="R748" s="135"/>
      <c r="S748" s="135"/>
      <c r="T748" s="135"/>
      <c r="U748" s="135"/>
      <c r="V748" s="135"/>
      <c r="W748" s="135"/>
      <c r="X748" s="135"/>
      <c r="Y748" s="135"/>
      <c r="Z748" s="135"/>
      <c r="AA748" s="135"/>
      <c r="AB748" s="135"/>
      <c r="AC748" s="135"/>
      <c r="AD748" s="135"/>
      <c r="AE748" s="135"/>
      <c r="AF748" s="135"/>
      <c r="AG748" s="135"/>
      <c r="AH748" s="135"/>
      <c r="AI748" s="135"/>
      <c r="AJ748" s="135"/>
      <c r="AK748" s="135"/>
      <c r="AL748" s="135"/>
      <c r="AM748" s="135"/>
      <c r="AN748" s="135"/>
      <c r="AO748" s="135"/>
      <c r="AP748" s="135"/>
      <c r="AQ748" s="135"/>
      <c r="AR748" s="135"/>
      <c r="AS748" s="135"/>
      <c r="AT748" s="135"/>
      <c r="AU748" s="135"/>
      <c r="AV748" s="135"/>
      <c r="AW748" s="135"/>
      <c r="AX748" s="135"/>
      <c r="AY748" s="135"/>
    </row>
    <row r="749">
      <c r="H749" s="135"/>
      <c r="I749" s="135"/>
      <c r="J749" s="135"/>
      <c r="K749" s="135"/>
      <c r="L749" s="135"/>
      <c r="M749" s="135"/>
      <c r="N749" s="135"/>
      <c r="O749" s="135"/>
      <c r="P749" s="135"/>
      <c r="Q749" s="135"/>
      <c r="R749" s="135"/>
      <c r="S749" s="135"/>
      <c r="T749" s="135"/>
      <c r="U749" s="135"/>
      <c r="V749" s="135"/>
      <c r="W749" s="135"/>
      <c r="X749" s="135"/>
      <c r="Y749" s="135"/>
      <c r="Z749" s="135"/>
      <c r="AA749" s="135"/>
      <c r="AB749" s="135"/>
      <c r="AC749" s="135"/>
      <c r="AD749" s="135"/>
      <c r="AE749" s="135"/>
      <c r="AF749" s="135"/>
      <c r="AG749" s="135"/>
      <c r="AH749" s="135"/>
      <c r="AI749" s="135"/>
      <c r="AJ749" s="135"/>
      <c r="AK749" s="135"/>
      <c r="AL749" s="135"/>
      <c r="AM749" s="135"/>
      <c r="AN749" s="135"/>
      <c r="AO749" s="135"/>
      <c r="AP749" s="135"/>
      <c r="AQ749" s="135"/>
      <c r="AR749" s="135"/>
      <c r="AS749" s="135"/>
      <c r="AT749" s="135"/>
      <c r="AU749" s="135"/>
      <c r="AV749" s="135"/>
      <c r="AW749" s="135"/>
      <c r="AX749" s="135"/>
      <c r="AY749" s="135"/>
    </row>
    <row r="750">
      <c r="H750" s="135"/>
      <c r="I750" s="135"/>
      <c r="J750" s="135"/>
      <c r="K750" s="135"/>
      <c r="L750" s="135"/>
      <c r="M750" s="135"/>
      <c r="N750" s="135"/>
      <c r="O750" s="135"/>
      <c r="P750" s="135"/>
      <c r="Q750" s="135"/>
      <c r="R750" s="135"/>
      <c r="S750" s="135"/>
      <c r="T750" s="135"/>
      <c r="U750" s="135"/>
      <c r="V750" s="135"/>
      <c r="W750" s="135"/>
      <c r="X750" s="135"/>
      <c r="Y750" s="135"/>
      <c r="Z750" s="135"/>
      <c r="AA750" s="135"/>
      <c r="AB750" s="135"/>
      <c r="AC750" s="135"/>
      <c r="AD750" s="135"/>
      <c r="AE750" s="135"/>
      <c r="AF750" s="135"/>
      <c r="AG750" s="135"/>
      <c r="AH750" s="135"/>
      <c r="AI750" s="135"/>
      <c r="AJ750" s="135"/>
      <c r="AK750" s="135"/>
      <c r="AL750" s="135"/>
      <c r="AM750" s="135"/>
      <c r="AN750" s="135"/>
      <c r="AO750" s="135"/>
      <c r="AP750" s="135"/>
      <c r="AQ750" s="135"/>
      <c r="AR750" s="135"/>
      <c r="AS750" s="135"/>
      <c r="AT750" s="135"/>
      <c r="AU750" s="135"/>
      <c r="AV750" s="135"/>
      <c r="AW750" s="135"/>
      <c r="AX750" s="135"/>
      <c r="AY750" s="135"/>
    </row>
    <row r="751">
      <c r="H751" s="135"/>
      <c r="I751" s="135"/>
      <c r="J751" s="135"/>
      <c r="K751" s="135"/>
      <c r="L751" s="135"/>
      <c r="M751" s="135"/>
      <c r="N751" s="135"/>
      <c r="O751" s="135"/>
      <c r="P751" s="135"/>
      <c r="Q751" s="135"/>
      <c r="R751" s="135"/>
      <c r="S751" s="135"/>
      <c r="T751" s="135"/>
      <c r="U751" s="135"/>
      <c r="V751" s="135"/>
      <c r="W751" s="135"/>
      <c r="X751" s="135"/>
      <c r="Y751" s="135"/>
      <c r="Z751" s="135"/>
      <c r="AA751" s="135"/>
      <c r="AB751" s="135"/>
      <c r="AC751" s="135"/>
      <c r="AD751" s="135"/>
      <c r="AE751" s="135"/>
      <c r="AF751" s="135"/>
      <c r="AG751" s="135"/>
      <c r="AH751" s="135"/>
      <c r="AI751" s="135"/>
      <c r="AJ751" s="135"/>
      <c r="AK751" s="135"/>
      <c r="AL751" s="135"/>
      <c r="AM751" s="135"/>
      <c r="AN751" s="135"/>
      <c r="AO751" s="135"/>
      <c r="AP751" s="135"/>
      <c r="AQ751" s="135"/>
      <c r="AR751" s="135"/>
      <c r="AS751" s="135"/>
      <c r="AT751" s="135"/>
      <c r="AU751" s="135"/>
      <c r="AV751" s="135"/>
      <c r="AW751" s="135"/>
      <c r="AX751" s="135"/>
      <c r="AY751" s="135"/>
    </row>
    <row r="752">
      <c r="H752" s="135"/>
      <c r="I752" s="135"/>
      <c r="J752" s="135"/>
      <c r="K752" s="135"/>
      <c r="L752" s="135"/>
      <c r="M752" s="135"/>
      <c r="N752" s="135"/>
      <c r="O752" s="135"/>
      <c r="P752" s="135"/>
      <c r="Q752" s="135"/>
      <c r="R752" s="135"/>
      <c r="S752" s="135"/>
      <c r="T752" s="135"/>
      <c r="U752" s="135"/>
      <c r="V752" s="135"/>
      <c r="W752" s="135"/>
      <c r="X752" s="135"/>
      <c r="Y752" s="135"/>
      <c r="Z752" s="135"/>
      <c r="AA752" s="135"/>
      <c r="AB752" s="135"/>
      <c r="AC752" s="135"/>
      <c r="AD752" s="135"/>
      <c r="AE752" s="135"/>
      <c r="AF752" s="135"/>
      <c r="AG752" s="135"/>
      <c r="AH752" s="135"/>
      <c r="AI752" s="135"/>
      <c r="AJ752" s="135"/>
      <c r="AK752" s="135"/>
      <c r="AL752" s="135"/>
      <c r="AM752" s="135"/>
      <c r="AN752" s="135"/>
      <c r="AO752" s="135"/>
      <c r="AP752" s="135"/>
      <c r="AQ752" s="135"/>
      <c r="AR752" s="135"/>
      <c r="AS752" s="135"/>
      <c r="AT752" s="135"/>
      <c r="AU752" s="135"/>
      <c r="AV752" s="135"/>
      <c r="AW752" s="135"/>
      <c r="AX752" s="135"/>
      <c r="AY752" s="135"/>
    </row>
    <row r="753">
      <c r="H753" s="135"/>
      <c r="I753" s="135"/>
      <c r="J753" s="135"/>
      <c r="K753" s="135"/>
      <c r="L753" s="135"/>
      <c r="M753" s="135"/>
      <c r="N753" s="135"/>
      <c r="O753" s="135"/>
      <c r="P753" s="135"/>
      <c r="Q753" s="135"/>
      <c r="R753" s="135"/>
      <c r="S753" s="135"/>
      <c r="T753" s="135"/>
      <c r="U753" s="135"/>
      <c r="V753" s="135"/>
      <c r="W753" s="135"/>
      <c r="X753" s="135"/>
      <c r="Y753" s="135"/>
      <c r="Z753" s="135"/>
      <c r="AA753" s="135"/>
      <c r="AB753" s="135"/>
      <c r="AC753" s="135"/>
      <c r="AD753" s="135"/>
      <c r="AE753" s="135"/>
      <c r="AF753" s="135"/>
      <c r="AG753" s="135"/>
      <c r="AH753" s="135"/>
      <c r="AI753" s="135"/>
      <c r="AJ753" s="135"/>
      <c r="AK753" s="135"/>
      <c r="AL753" s="135"/>
      <c r="AM753" s="135"/>
      <c r="AN753" s="135"/>
      <c r="AO753" s="135"/>
      <c r="AP753" s="135"/>
      <c r="AQ753" s="135"/>
      <c r="AR753" s="135"/>
      <c r="AS753" s="135"/>
      <c r="AT753" s="135"/>
      <c r="AU753" s="135"/>
      <c r="AV753" s="135"/>
      <c r="AW753" s="135"/>
      <c r="AX753" s="135"/>
      <c r="AY753" s="135"/>
    </row>
    <row r="754">
      <c r="H754" s="135"/>
      <c r="I754" s="135"/>
      <c r="J754" s="135"/>
      <c r="K754" s="135"/>
      <c r="L754" s="135"/>
      <c r="M754" s="135"/>
      <c r="N754" s="135"/>
      <c r="O754" s="135"/>
      <c r="P754" s="135"/>
      <c r="Q754" s="135"/>
      <c r="R754" s="135"/>
      <c r="S754" s="135"/>
      <c r="T754" s="135"/>
      <c r="U754" s="135"/>
      <c r="V754" s="135"/>
      <c r="W754" s="135"/>
      <c r="X754" s="135"/>
      <c r="Y754" s="135"/>
      <c r="Z754" s="135"/>
      <c r="AA754" s="135"/>
      <c r="AB754" s="135"/>
      <c r="AC754" s="135"/>
      <c r="AD754" s="135"/>
      <c r="AE754" s="135"/>
      <c r="AF754" s="135"/>
      <c r="AG754" s="135"/>
      <c r="AH754" s="135"/>
      <c r="AI754" s="135"/>
      <c r="AJ754" s="135"/>
      <c r="AK754" s="135"/>
      <c r="AL754" s="135"/>
      <c r="AM754" s="135"/>
      <c r="AN754" s="135"/>
      <c r="AO754" s="135"/>
      <c r="AP754" s="135"/>
      <c r="AQ754" s="135"/>
      <c r="AR754" s="135"/>
      <c r="AS754" s="135"/>
      <c r="AT754" s="135"/>
      <c r="AU754" s="135"/>
      <c r="AV754" s="135"/>
      <c r="AW754" s="135"/>
      <c r="AX754" s="135"/>
      <c r="AY754" s="135"/>
    </row>
    <row r="755">
      <c r="H755" s="135"/>
      <c r="I755" s="135"/>
      <c r="J755" s="135"/>
      <c r="K755" s="135"/>
      <c r="L755" s="135"/>
      <c r="M755" s="135"/>
      <c r="N755" s="135"/>
      <c r="O755" s="135"/>
      <c r="P755" s="135"/>
      <c r="Q755" s="135"/>
      <c r="R755" s="135"/>
      <c r="S755" s="135"/>
      <c r="T755" s="135"/>
      <c r="U755" s="135"/>
      <c r="V755" s="135"/>
      <c r="W755" s="135"/>
      <c r="X755" s="135"/>
      <c r="Y755" s="135"/>
      <c r="Z755" s="135"/>
      <c r="AA755" s="135"/>
      <c r="AB755" s="135"/>
      <c r="AC755" s="135"/>
      <c r="AD755" s="135"/>
      <c r="AE755" s="135"/>
      <c r="AF755" s="135"/>
      <c r="AG755" s="135"/>
      <c r="AH755" s="135"/>
      <c r="AI755" s="135"/>
      <c r="AJ755" s="135"/>
      <c r="AK755" s="135"/>
      <c r="AL755" s="135"/>
      <c r="AM755" s="135"/>
      <c r="AN755" s="135"/>
      <c r="AO755" s="135"/>
      <c r="AP755" s="135"/>
      <c r="AQ755" s="135"/>
      <c r="AR755" s="135"/>
      <c r="AS755" s="135"/>
      <c r="AT755" s="135"/>
      <c r="AU755" s="135"/>
      <c r="AV755" s="135"/>
      <c r="AW755" s="135"/>
      <c r="AX755" s="135"/>
      <c r="AY755" s="135"/>
    </row>
    <row r="756">
      <c r="H756" s="135"/>
      <c r="I756" s="135"/>
      <c r="J756" s="135"/>
      <c r="K756" s="135"/>
      <c r="L756" s="135"/>
      <c r="M756" s="135"/>
      <c r="N756" s="135"/>
      <c r="O756" s="135"/>
      <c r="P756" s="135"/>
      <c r="Q756" s="135"/>
      <c r="R756" s="135"/>
      <c r="S756" s="135"/>
      <c r="T756" s="135"/>
      <c r="U756" s="135"/>
      <c r="V756" s="135"/>
      <c r="W756" s="135"/>
      <c r="X756" s="135"/>
      <c r="Y756" s="135"/>
      <c r="Z756" s="135"/>
      <c r="AA756" s="135"/>
      <c r="AB756" s="135"/>
      <c r="AC756" s="135"/>
      <c r="AD756" s="135"/>
      <c r="AE756" s="135"/>
      <c r="AF756" s="135"/>
      <c r="AG756" s="135"/>
      <c r="AH756" s="135"/>
      <c r="AI756" s="135"/>
      <c r="AJ756" s="135"/>
      <c r="AK756" s="135"/>
      <c r="AL756" s="135"/>
      <c r="AM756" s="135"/>
      <c r="AN756" s="135"/>
      <c r="AO756" s="135"/>
      <c r="AP756" s="135"/>
      <c r="AQ756" s="135"/>
      <c r="AR756" s="135"/>
      <c r="AS756" s="135"/>
      <c r="AT756" s="135"/>
      <c r="AU756" s="135"/>
      <c r="AV756" s="135"/>
      <c r="AW756" s="135"/>
      <c r="AX756" s="135"/>
      <c r="AY756" s="135"/>
    </row>
    <row r="757">
      <c r="H757" s="135"/>
      <c r="I757" s="135"/>
      <c r="J757" s="135"/>
      <c r="K757" s="135"/>
      <c r="L757" s="135"/>
      <c r="M757" s="135"/>
      <c r="N757" s="135"/>
      <c r="O757" s="135"/>
      <c r="P757" s="135"/>
      <c r="Q757" s="135"/>
      <c r="R757" s="135"/>
      <c r="S757" s="135"/>
      <c r="T757" s="135"/>
      <c r="U757" s="135"/>
      <c r="V757" s="135"/>
      <c r="W757" s="135"/>
      <c r="X757" s="135"/>
      <c r="Y757" s="135"/>
      <c r="Z757" s="135"/>
      <c r="AA757" s="135"/>
      <c r="AB757" s="135"/>
      <c r="AC757" s="135"/>
      <c r="AD757" s="135"/>
      <c r="AE757" s="135"/>
      <c r="AF757" s="135"/>
      <c r="AG757" s="135"/>
      <c r="AH757" s="135"/>
      <c r="AI757" s="135"/>
      <c r="AJ757" s="135"/>
      <c r="AK757" s="135"/>
      <c r="AL757" s="135"/>
      <c r="AM757" s="135"/>
      <c r="AN757" s="135"/>
      <c r="AO757" s="135"/>
      <c r="AP757" s="135"/>
      <c r="AQ757" s="135"/>
      <c r="AR757" s="135"/>
      <c r="AS757" s="135"/>
      <c r="AT757" s="135"/>
      <c r="AU757" s="135"/>
      <c r="AV757" s="135"/>
      <c r="AW757" s="135"/>
      <c r="AX757" s="135"/>
      <c r="AY757" s="135"/>
    </row>
    <row r="758">
      <c r="H758" s="135"/>
      <c r="I758" s="135"/>
      <c r="J758" s="135"/>
      <c r="K758" s="135"/>
      <c r="L758" s="135"/>
      <c r="M758" s="135"/>
      <c r="N758" s="135"/>
      <c r="O758" s="135"/>
      <c r="P758" s="135"/>
      <c r="Q758" s="135"/>
      <c r="R758" s="135"/>
      <c r="S758" s="135"/>
      <c r="T758" s="135"/>
      <c r="U758" s="135"/>
      <c r="V758" s="135"/>
      <c r="W758" s="135"/>
      <c r="X758" s="135"/>
      <c r="Y758" s="135"/>
      <c r="Z758" s="135"/>
      <c r="AA758" s="135"/>
      <c r="AB758" s="135"/>
      <c r="AC758" s="135"/>
      <c r="AD758" s="135"/>
      <c r="AE758" s="135"/>
      <c r="AF758" s="135"/>
      <c r="AG758" s="135"/>
      <c r="AH758" s="135"/>
      <c r="AI758" s="135"/>
      <c r="AJ758" s="135"/>
      <c r="AK758" s="135"/>
      <c r="AL758" s="135"/>
      <c r="AM758" s="135"/>
      <c r="AN758" s="135"/>
      <c r="AO758" s="135"/>
      <c r="AP758" s="135"/>
      <c r="AQ758" s="135"/>
      <c r="AR758" s="135"/>
      <c r="AS758" s="135"/>
      <c r="AT758" s="135"/>
      <c r="AU758" s="135"/>
      <c r="AV758" s="135"/>
      <c r="AW758" s="135"/>
      <c r="AX758" s="135"/>
      <c r="AY758" s="135"/>
    </row>
    <row r="759">
      <c r="H759" s="135"/>
      <c r="I759" s="135"/>
      <c r="J759" s="135"/>
      <c r="K759" s="135"/>
      <c r="L759" s="135"/>
      <c r="M759" s="135"/>
      <c r="N759" s="135"/>
      <c r="O759" s="135"/>
      <c r="P759" s="135"/>
      <c r="Q759" s="135"/>
      <c r="R759" s="135"/>
      <c r="S759" s="135"/>
      <c r="T759" s="135"/>
      <c r="U759" s="135"/>
      <c r="V759" s="135"/>
      <c r="W759" s="135"/>
      <c r="X759" s="135"/>
      <c r="Y759" s="135"/>
      <c r="Z759" s="135"/>
      <c r="AA759" s="135"/>
      <c r="AB759" s="135"/>
      <c r="AC759" s="135"/>
      <c r="AD759" s="135"/>
      <c r="AE759" s="135"/>
      <c r="AF759" s="135"/>
      <c r="AG759" s="135"/>
      <c r="AH759" s="135"/>
      <c r="AI759" s="135"/>
      <c r="AJ759" s="135"/>
      <c r="AK759" s="135"/>
      <c r="AL759" s="135"/>
      <c r="AM759" s="135"/>
      <c r="AN759" s="135"/>
      <c r="AO759" s="135"/>
      <c r="AP759" s="135"/>
      <c r="AQ759" s="135"/>
      <c r="AR759" s="135"/>
      <c r="AS759" s="135"/>
      <c r="AT759" s="135"/>
      <c r="AU759" s="135"/>
      <c r="AV759" s="135"/>
      <c r="AW759" s="135"/>
      <c r="AX759" s="135"/>
      <c r="AY759" s="135"/>
    </row>
    <row r="760">
      <c r="H760" s="135"/>
      <c r="I760" s="135"/>
      <c r="J760" s="135"/>
      <c r="K760" s="135"/>
      <c r="L760" s="135"/>
      <c r="M760" s="135"/>
      <c r="N760" s="135"/>
      <c r="O760" s="135"/>
      <c r="P760" s="135"/>
      <c r="Q760" s="135"/>
      <c r="R760" s="135"/>
      <c r="S760" s="135"/>
      <c r="T760" s="135"/>
      <c r="U760" s="135"/>
      <c r="V760" s="135"/>
      <c r="W760" s="135"/>
      <c r="X760" s="135"/>
      <c r="Y760" s="135"/>
      <c r="Z760" s="135"/>
      <c r="AA760" s="135"/>
      <c r="AB760" s="135"/>
      <c r="AC760" s="135"/>
      <c r="AD760" s="135"/>
      <c r="AE760" s="135"/>
      <c r="AF760" s="135"/>
      <c r="AG760" s="135"/>
      <c r="AH760" s="135"/>
      <c r="AI760" s="135"/>
      <c r="AJ760" s="135"/>
      <c r="AK760" s="135"/>
      <c r="AL760" s="135"/>
      <c r="AM760" s="135"/>
      <c r="AN760" s="135"/>
      <c r="AO760" s="135"/>
      <c r="AP760" s="135"/>
      <c r="AQ760" s="135"/>
      <c r="AR760" s="135"/>
      <c r="AS760" s="135"/>
      <c r="AT760" s="135"/>
      <c r="AU760" s="135"/>
      <c r="AV760" s="135"/>
      <c r="AW760" s="135"/>
      <c r="AX760" s="135"/>
      <c r="AY760" s="135"/>
    </row>
    <row r="761">
      <c r="H761" s="135"/>
      <c r="I761" s="135"/>
      <c r="J761" s="135"/>
      <c r="K761" s="135"/>
      <c r="L761" s="135"/>
      <c r="M761" s="135"/>
      <c r="N761" s="135"/>
      <c r="O761" s="135"/>
      <c r="P761" s="135"/>
      <c r="Q761" s="135"/>
      <c r="R761" s="135"/>
      <c r="S761" s="135"/>
      <c r="T761" s="135"/>
      <c r="U761" s="135"/>
      <c r="V761" s="135"/>
      <c r="W761" s="135"/>
      <c r="X761" s="135"/>
      <c r="Y761" s="135"/>
      <c r="Z761" s="135"/>
      <c r="AA761" s="135"/>
      <c r="AB761" s="135"/>
      <c r="AC761" s="135"/>
      <c r="AD761" s="135"/>
      <c r="AE761" s="135"/>
      <c r="AF761" s="135"/>
      <c r="AG761" s="135"/>
      <c r="AH761" s="135"/>
      <c r="AI761" s="135"/>
      <c r="AJ761" s="135"/>
      <c r="AK761" s="135"/>
      <c r="AL761" s="135"/>
      <c r="AM761" s="135"/>
      <c r="AN761" s="135"/>
      <c r="AO761" s="135"/>
      <c r="AP761" s="135"/>
      <c r="AQ761" s="135"/>
      <c r="AR761" s="135"/>
      <c r="AS761" s="135"/>
      <c r="AT761" s="135"/>
      <c r="AU761" s="135"/>
      <c r="AV761" s="135"/>
      <c r="AW761" s="135"/>
      <c r="AX761" s="135"/>
      <c r="AY761" s="135"/>
    </row>
    <row r="762">
      <c r="H762" s="135"/>
      <c r="I762" s="135"/>
      <c r="J762" s="135"/>
      <c r="K762" s="135"/>
      <c r="L762" s="135"/>
      <c r="M762" s="135"/>
      <c r="N762" s="135"/>
      <c r="O762" s="135"/>
      <c r="P762" s="135"/>
      <c r="Q762" s="135"/>
      <c r="R762" s="135"/>
      <c r="S762" s="135"/>
      <c r="T762" s="135"/>
      <c r="U762" s="135"/>
      <c r="V762" s="135"/>
      <c r="W762" s="135"/>
      <c r="X762" s="135"/>
      <c r="Y762" s="135"/>
      <c r="Z762" s="135"/>
      <c r="AA762" s="135"/>
      <c r="AB762" s="135"/>
      <c r="AC762" s="135"/>
      <c r="AD762" s="135"/>
      <c r="AE762" s="135"/>
      <c r="AF762" s="135"/>
      <c r="AG762" s="135"/>
      <c r="AH762" s="135"/>
      <c r="AI762" s="135"/>
      <c r="AJ762" s="135"/>
      <c r="AK762" s="135"/>
      <c r="AL762" s="135"/>
      <c r="AM762" s="135"/>
      <c r="AN762" s="135"/>
      <c r="AO762" s="135"/>
      <c r="AP762" s="135"/>
      <c r="AQ762" s="135"/>
      <c r="AR762" s="135"/>
      <c r="AS762" s="135"/>
      <c r="AT762" s="135"/>
      <c r="AU762" s="135"/>
      <c r="AV762" s="135"/>
      <c r="AW762" s="135"/>
      <c r="AX762" s="135"/>
      <c r="AY762" s="135"/>
    </row>
    <row r="763">
      <c r="H763" s="135"/>
      <c r="I763" s="135"/>
      <c r="J763" s="135"/>
      <c r="K763" s="135"/>
      <c r="L763" s="135"/>
      <c r="M763" s="135"/>
      <c r="N763" s="135"/>
      <c r="O763" s="135"/>
      <c r="P763" s="135"/>
      <c r="Q763" s="135"/>
      <c r="R763" s="135"/>
      <c r="S763" s="135"/>
      <c r="T763" s="135"/>
      <c r="U763" s="135"/>
      <c r="V763" s="135"/>
      <c r="W763" s="135"/>
      <c r="X763" s="135"/>
      <c r="Y763" s="135"/>
      <c r="Z763" s="135"/>
      <c r="AA763" s="135"/>
      <c r="AB763" s="135"/>
      <c r="AC763" s="135"/>
      <c r="AD763" s="135"/>
      <c r="AE763" s="135"/>
      <c r="AF763" s="135"/>
      <c r="AG763" s="135"/>
      <c r="AH763" s="135"/>
      <c r="AI763" s="135"/>
      <c r="AJ763" s="135"/>
      <c r="AK763" s="135"/>
      <c r="AL763" s="135"/>
      <c r="AM763" s="135"/>
      <c r="AN763" s="135"/>
      <c r="AO763" s="135"/>
      <c r="AP763" s="135"/>
      <c r="AQ763" s="135"/>
      <c r="AR763" s="135"/>
      <c r="AS763" s="135"/>
      <c r="AT763" s="135"/>
      <c r="AU763" s="135"/>
      <c r="AV763" s="135"/>
      <c r="AW763" s="135"/>
      <c r="AX763" s="135"/>
      <c r="AY763" s="135"/>
    </row>
    <row r="764">
      <c r="H764" s="135"/>
      <c r="I764" s="135"/>
      <c r="J764" s="135"/>
      <c r="K764" s="135"/>
      <c r="L764" s="135"/>
      <c r="M764" s="135"/>
      <c r="N764" s="135"/>
      <c r="O764" s="135"/>
      <c r="P764" s="135"/>
      <c r="Q764" s="135"/>
      <c r="R764" s="135"/>
      <c r="S764" s="135"/>
      <c r="T764" s="135"/>
      <c r="U764" s="135"/>
      <c r="V764" s="135"/>
      <c r="W764" s="135"/>
      <c r="X764" s="135"/>
      <c r="Y764" s="135"/>
      <c r="Z764" s="135"/>
      <c r="AA764" s="135"/>
      <c r="AB764" s="135"/>
      <c r="AC764" s="135"/>
      <c r="AD764" s="135"/>
      <c r="AE764" s="135"/>
      <c r="AF764" s="135"/>
      <c r="AG764" s="135"/>
      <c r="AH764" s="135"/>
      <c r="AI764" s="135"/>
      <c r="AJ764" s="135"/>
      <c r="AK764" s="135"/>
      <c r="AL764" s="135"/>
      <c r="AM764" s="135"/>
      <c r="AN764" s="135"/>
      <c r="AO764" s="135"/>
      <c r="AP764" s="135"/>
      <c r="AQ764" s="135"/>
      <c r="AR764" s="135"/>
      <c r="AS764" s="135"/>
      <c r="AT764" s="135"/>
      <c r="AU764" s="135"/>
      <c r="AV764" s="135"/>
      <c r="AW764" s="135"/>
      <c r="AX764" s="135"/>
      <c r="AY764" s="135"/>
    </row>
    <row r="765">
      <c r="H765" s="135"/>
      <c r="I765" s="135"/>
      <c r="J765" s="135"/>
      <c r="K765" s="135"/>
      <c r="L765" s="135"/>
      <c r="M765" s="135"/>
      <c r="N765" s="135"/>
      <c r="O765" s="135"/>
      <c r="P765" s="135"/>
      <c r="Q765" s="135"/>
      <c r="R765" s="135"/>
      <c r="S765" s="135"/>
      <c r="T765" s="135"/>
      <c r="U765" s="135"/>
      <c r="V765" s="135"/>
      <c r="W765" s="135"/>
      <c r="X765" s="135"/>
      <c r="Y765" s="135"/>
      <c r="Z765" s="135"/>
      <c r="AA765" s="135"/>
      <c r="AB765" s="135"/>
      <c r="AC765" s="135"/>
      <c r="AD765" s="135"/>
      <c r="AE765" s="135"/>
      <c r="AF765" s="135"/>
      <c r="AG765" s="135"/>
      <c r="AH765" s="135"/>
      <c r="AI765" s="135"/>
      <c r="AJ765" s="135"/>
      <c r="AK765" s="135"/>
      <c r="AL765" s="135"/>
      <c r="AM765" s="135"/>
      <c r="AN765" s="135"/>
      <c r="AO765" s="135"/>
      <c r="AP765" s="135"/>
      <c r="AQ765" s="135"/>
      <c r="AR765" s="135"/>
      <c r="AS765" s="135"/>
      <c r="AT765" s="135"/>
      <c r="AU765" s="135"/>
      <c r="AV765" s="135"/>
      <c r="AW765" s="135"/>
      <c r="AX765" s="135"/>
      <c r="AY765" s="135"/>
    </row>
    <row r="766">
      <c r="H766" s="135"/>
      <c r="I766" s="135"/>
      <c r="J766" s="135"/>
      <c r="K766" s="135"/>
      <c r="L766" s="135"/>
      <c r="M766" s="135"/>
      <c r="N766" s="135"/>
      <c r="O766" s="135"/>
      <c r="P766" s="135"/>
      <c r="Q766" s="135"/>
      <c r="R766" s="135"/>
      <c r="S766" s="135"/>
      <c r="T766" s="135"/>
      <c r="U766" s="135"/>
      <c r="V766" s="135"/>
      <c r="W766" s="135"/>
      <c r="X766" s="135"/>
      <c r="Y766" s="135"/>
      <c r="Z766" s="135"/>
      <c r="AA766" s="135"/>
      <c r="AB766" s="135"/>
      <c r="AC766" s="135"/>
      <c r="AD766" s="135"/>
      <c r="AE766" s="135"/>
      <c r="AF766" s="135"/>
      <c r="AG766" s="135"/>
      <c r="AH766" s="135"/>
      <c r="AI766" s="135"/>
      <c r="AJ766" s="135"/>
      <c r="AK766" s="135"/>
      <c r="AL766" s="135"/>
      <c r="AM766" s="135"/>
      <c r="AN766" s="135"/>
      <c r="AO766" s="135"/>
      <c r="AP766" s="135"/>
      <c r="AQ766" s="135"/>
      <c r="AR766" s="135"/>
      <c r="AS766" s="135"/>
      <c r="AT766" s="135"/>
      <c r="AU766" s="135"/>
      <c r="AV766" s="135"/>
      <c r="AW766" s="135"/>
      <c r="AX766" s="135"/>
      <c r="AY766" s="135"/>
    </row>
    <row r="767">
      <c r="H767" s="135"/>
      <c r="I767" s="135"/>
      <c r="J767" s="135"/>
      <c r="K767" s="135"/>
      <c r="L767" s="135"/>
      <c r="M767" s="135"/>
      <c r="N767" s="135"/>
      <c r="O767" s="135"/>
      <c r="P767" s="135"/>
      <c r="Q767" s="135"/>
      <c r="R767" s="135"/>
      <c r="S767" s="135"/>
      <c r="T767" s="135"/>
      <c r="U767" s="135"/>
      <c r="V767" s="135"/>
      <c r="W767" s="135"/>
      <c r="X767" s="135"/>
      <c r="Y767" s="135"/>
      <c r="Z767" s="135"/>
      <c r="AA767" s="135"/>
      <c r="AB767" s="135"/>
      <c r="AC767" s="135"/>
      <c r="AD767" s="135"/>
      <c r="AE767" s="135"/>
      <c r="AF767" s="135"/>
      <c r="AG767" s="135"/>
      <c r="AH767" s="135"/>
      <c r="AI767" s="135"/>
      <c r="AJ767" s="135"/>
      <c r="AK767" s="135"/>
      <c r="AL767" s="135"/>
      <c r="AM767" s="135"/>
      <c r="AN767" s="135"/>
      <c r="AO767" s="135"/>
      <c r="AP767" s="135"/>
      <c r="AQ767" s="135"/>
      <c r="AR767" s="135"/>
      <c r="AS767" s="135"/>
      <c r="AT767" s="135"/>
      <c r="AU767" s="135"/>
      <c r="AV767" s="135"/>
      <c r="AW767" s="135"/>
      <c r="AX767" s="135"/>
      <c r="AY767" s="135"/>
    </row>
    <row r="768">
      <c r="H768" s="135"/>
      <c r="I768" s="135"/>
      <c r="J768" s="135"/>
      <c r="K768" s="135"/>
      <c r="L768" s="135"/>
      <c r="M768" s="135"/>
      <c r="N768" s="135"/>
      <c r="O768" s="135"/>
      <c r="P768" s="135"/>
      <c r="Q768" s="135"/>
      <c r="R768" s="135"/>
      <c r="S768" s="135"/>
      <c r="T768" s="135"/>
      <c r="U768" s="135"/>
      <c r="V768" s="135"/>
      <c r="W768" s="135"/>
      <c r="X768" s="135"/>
      <c r="Y768" s="135"/>
      <c r="Z768" s="135"/>
      <c r="AA768" s="135"/>
      <c r="AB768" s="135"/>
      <c r="AC768" s="135"/>
      <c r="AD768" s="135"/>
      <c r="AE768" s="135"/>
      <c r="AF768" s="135"/>
      <c r="AG768" s="135"/>
      <c r="AH768" s="135"/>
      <c r="AI768" s="135"/>
      <c r="AJ768" s="135"/>
      <c r="AK768" s="135"/>
      <c r="AL768" s="135"/>
      <c r="AM768" s="135"/>
      <c r="AN768" s="135"/>
      <c r="AO768" s="135"/>
      <c r="AP768" s="135"/>
      <c r="AQ768" s="135"/>
      <c r="AR768" s="135"/>
      <c r="AS768" s="135"/>
      <c r="AT768" s="135"/>
      <c r="AU768" s="135"/>
      <c r="AV768" s="135"/>
      <c r="AW768" s="135"/>
      <c r="AX768" s="135"/>
      <c r="AY768" s="135"/>
    </row>
    <row r="769">
      <c r="H769" s="135"/>
      <c r="I769" s="135"/>
      <c r="J769" s="135"/>
      <c r="K769" s="135"/>
      <c r="L769" s="135"/>
      <c r="M769" s="135"/>
      <c r="N769" s="135"/>
      <c r="O769" s="135"/>
      <c r="P769" s="135"/>
      <c r="Q769" s="135"/>
      <c r="R769" s="135"/>
      <c r="S769" s="135"/>
      <c r="T769" s="135"/>
      <c r="U769" s="135"/>
      <c r="V769" s="135"/>
      <c r="W769" s="135"/>
      <c r="X769" s="135"/>
      <c r="Y769" s="135"/>
      <c r="Z769" s="135"/>
      <c r="AA769" s="135"/>
      <c r="AB769" s="135"/>
      <c r="AC769" s="135"/>
      <c r="AD769" s="135"/>
      <c r="AE769" s="135"/>
      <c r="AF769" s="135"/>
      <c r="AG769" s="135"/>
      <c r="AH769" s="135"/>
      <c r="AI769" s="135"/>
      <c r="AJ769" s="135"/>
      <c r="AK769" s="135"/>
      <c r="AL769" s="135"/>
      <c r="AM769" s="135"/>
      <c r="AN769" s="135"/>
      <c r="AO769" s="135"/>
      <c r="AP769" s="135"/>
      <c r="AQ769" s="135"/>
      <c r="AR769" s="135"/>
      <c r="AS769" s="135"/>
      <c r="AT769" s="135"/>
      <c r="AU769" s="135"/>
      <c r="AV769" s="135"/>
      <c r="AW769" s="135"/>
      <c r="AX769" s="135"/>
      <c r="AY769" s="135"/>
    </row>
    <row r="770">
      <c r="H770" s="135"/>
      <c r="I770" s="135"/>
      <c r="J770" s="135"/>
      <c r="K770" s="135"/>
      <c r="L770" s="135"/>
      <c r="M770" s="135"/>
      <c r="N770" s="135"/>
      <c r="O770" s="135"/>
      <c r="P770" s="135"/>
      <c r="Q770" s="135"/>
      <c r="R770" s="135"/>
      <c r="S770" s="135"/>
      <c r="T770" s="135"/>
      <c r="U770" s="135"/>
      <c r="V770" s="135"/>
      <c r="W770" s="135"/>
      <c r="X770" s="135"/>
      <c r="Y770" s="135"/>
      <c r="Z770" s="135"/>
      <c r="AA770" s="135"/>
      <c r="AB770" s="135"/>
      <c r="AC770" s="135"/>
      <c r="AD770" s="135"/>
      <c r="AE770" s="135"/>
      <c r="AF770" s="135"/>
      <c r="AG770" s="135"/>
      <c r="AH770" s="135"/>
      <c r="AI770" s="135"/>
      <c r="AJ770" s="135"/>
      <c r="AK770" s="135"/>
      <c r="AL770" s="135"/>
      <c r="AM770" s="135"/>
      <c r="AN770" s="135"/>
      <c r="AO770" s="135"/>
      <c r="AP770" s="135"/>
      <c r="AQ770" s="135"/>
      <c r="AR770" s="135"/>
      <c r="AS770" s="135"/>
      <c r="AT770" s="135"/>
      <c r="AU770" s="135"/>
      <c r="AV770" s="135"/>
      <c r="AW770" s="135"/>
      <c r="AX770" s="135"/>
      <c r="AY770" s="135"/>
    </row>
    <row r="771">
      <c r="H771" s="135"/>
      <c r="I771" s="135"/>
      <c r="J771" s="135"/>
      <c r="K771" s="135"/>
      <c r="L771" s="135"/>
      <c r="M771" s="135"/>
      <c r="N771" s="135"/>
      <c r="O771" s="135"/>
      <c r="P771" s="135"/>
      <c r="Q771" s="135"/>
      <c r="R771" s="135"/>
      <c r="S771" s="135"/>
      <c r="T771" s="135"/>
      <c r="U771" s="135"/>
      <c r="V771" s="135"/>
      <c r="W771" s="135"/>
      <c r="X771" s="135"/>
      <c r="Y771" s="135"/>
      <c r="Z771" s="135"/>
      <c r="AA771" s="135"/>
      <c r="AB771" s="135"/>
      <c r="AC771" s="135"/>
      <c r="AD771" s="135"/>
      <c r="AE771" s="135"/>
      <c r="AF771" s="135"/>
      <c r="AG771" s="135"/>
      <c r="AH771" s="135"/>
      <c r="AI771" s="135"/>
      <c r="AJ771" s="135"/>
      <c r="AK771" s="135"/>
      <c r="AL771" s="135"/>
      <c r="AM771" s="135"/>
      <c r="AN771" s="135"/>
      <c r="AO771" s="135"/>
      <c r="AP771" s="135"/>
      <c r="AQ771" s="135"/>
      <c r="AR771" s="135"/>
      <c r="AS771" s="135"/>
      <c r="AT771" s="135"/>
      <c r="AU771" s="135"/>
      <c r="AV771" s="135"/>
      <c r="AW771" s="135"/>
      <c r="AX771" s="135"/>
      <c r="AY771" s="135"/>
    </row>
    <row r="772">
      <c r="H772" s="135"/>
      <c r="I772" s="135"/>
      <c r="J772" s="135"/>
      <c r="K772" s="135"/>
      <c r="L772" s="135"/>
      <c r="M772" s="135"/>
      <c r="N772" s="135"/>
      <c r="O772" s="135"/>
      <c r="P772" s="135"/>
      <c r="Q772" s="135"/>
      <c r="R772" s="135"/>
      <c r="S772" s="135"/>
      <c r="T772" s="135"/>
      <c r="U772" s="135"/>
      <c r="V772" s="135"/>
      <c r="W772" s="135"/>
      <c r="X772" s="135"/>
      <c r="Y772" s="135"/>
      <c r="Z772" s="135"/>
      <c r="AA772" s="135"/>
      <c r="AB772" s="135"/>
      <c r="AC772" s="135"/>
      <c r="AD772" s="135"/>
      <c r="AE772" s="135"/>
      <c r="AF772" s="135"/>
      <c r="AG772" s="135"/>
      <c r="AH772" s="135"/>
      <c r="AI772" s="135"/>
      <c r="AJ772" s="135"/>
      <c r="AK772" s="135"/>
      <c r="AL772" s="135"/>
      <c r="AM772" s="135"/>
      <c r="AN772" s="135"/>
      <c r="AO772" s="135"/>
      <c r="AP772" s="135"/>
      <c r="AQ772" s="135"/>
      <c r="AR772" s="135"/>
      <c r="AS772" s="135"/>
      <c r="AT772" s="135"/>
      <c r="AU772" s="135"/>
      <c r="AV772" s="135"/>
      <c r="AW772" s="135"/>
      <c r="AX772" s="135"/>
      <c r="AY772" s="135"/>
    </row>
    <row r="773">
      <c r="H773" s="135"/>
      <c r="I773" s="135"/>
      <c r="J773" s="135"/>
      <c r="K773" s="135"/>
      <c r="L773" s="135"/>
      <c r="M773" s="135"/>
      <c r="N773" s="135"/>
      <c r="O773" s="135"/>
      <c r="P773" s="135"/>
      <c r="Q773" s="135"/>
      <c r="R773" s="135"/>
      <c r="S773" s="135"/>
      <c r="T773" s="135"/>
      <c r="U773" s="135"/>
      <c r="V773" s="135"/>
      <c r="W773" s="135"/>
      <c r="X773" s="135"/>
      <c r="Y773" s="135"/>
      <c r="Z773" s="135"/>
      <c r="AA773" s="135"/>
      <c r="AB773" s="135"/>
      <c r="AC773" s="135"/>
      <c r="AD773" s="135"/>
      <c r="AE773" s="135"/>
      <c r="AF773" s="135"/>
      <c r="AG773" s="135"/>
      <c r="AH773" s="135"/>
      <c r="AI773" s="135"/>
      <c r="AJ773" s="135"/>
      <c r="AK773" s="135"/>
      <c r="AL773" s="135"/>
      <c r="AM773" s="135"/>
      <c r="AN773" s="135"/>
      <c r="AO773" s="135"/>
      <c r="AP773" s="135"/>
      <c r="AQ773" s="135"/>
      <c r="AR773" s="135"/>
      <c r="AS773" s="135"/>
      <c r="AT773" s="135"/>
      <c r="AU773" s="135"/>
      <c r="AV773" s="135"/>
      <c r="AW773" s="135"/>
      <c r="AX773" s="135"/>
      <c r="AY773" s="135"/>
    </row>
    <row r="774">
      <c r="H774" s="135"/>
      <c r="I774" s="135"/>
      <c r="J774" s="135"/>
      <c r="K774" s="135"/>
      <c r="L774" s="135"/>
      <c r="M774" s="135"/>
      <c r="N774" s="135"/>
      <c r="O774" s="135"/>
      <c r="P774" s="135"/>
      <c r="Q774" s="135"/>
      <c r="R774" s="135"/>
      <c r="S774" s="135"/>
      <c r="T774" s="135"/>
      <c r="U774" s="135"/>
      <c r="V774" s="135"/>
      <c r="W774" s="135"/>
      <c r="X774" s="135"/>
      <c r="Y774" s="135"/>
      <c r="Z774" s="135"/>
      <c r="AA774" s="135"/>
      <c r="AB774" s="135"/>
      <c r="AC774" s="135"/>
      <c r="AD774" s="135"/>
      <c r="AE774" s="135"/>
      <c r="AF774" s="135"/>
      <c r="AG774" s="135"/>
      <c r="AH774" s="135"/>
      <c r="AI774" s="135"/>
      <c r="AJ774" s="135"/>
      <c r="AK774" s="135"/>
      <c r="AL774" s="135"/>
      <c r="AM774" s="135"/>
      <c r="AN774" s="135"/>
      <c r="AO774" s="135"/>
      <c r="AP774" s="135"/>
      <c r="AQ774" s="135"/>
      <c r="AR774" s="135"/>
      <c r="AS774" s="135"/>
      <c r="AT774" s="135"/>
      <c r="AU774" s="135"/>
      <c r="AV774" s="135"/>
      <c r="AW774" s="135"/>
      <c r="AX774" s="135"/>
      <c r="AY774" s="135"/>
    </row>
    <row r="775">
      <c r="H775" s="135"/>
      <c r="I775" s="135"/>
      <c r="J775" s="135"/>
      <c r="K775" s="135"/>
      <c r="L775" s="135"/>
      <c r="M775" s="135"/>
      <c r="N775" s="135"/>
      <c r="O775" s="135"/>
      <c r="P775" s="135"/>
      <c r="Q775" s="135"/>
      <c r="R775" s="135"/>
      <c r="S775" s="135"/>
      <c r="T775" s="135"/>
      <c r="U775" s="135"/>
      <c r="V775" s="135"/>
      <c r="W775" s="135"/>
      <c r="X775" s="135"/>
      <c r="Y775" s="135"/>
      <c r="Z775" s="135"/>
      <c r="AA775" s="135"/>
      <c r="AB775" s="135"/>
      <c r="AC775" s="135"/>
      <c r="AD775" s="135"/>
      <c r="AE775" s="135"/>
      <c r="AF775" s="135"/>
      <c r="AG775" s="135"/>
      <c r="AH775" s="135"/>
      <c r="AI775" s="135"/>
      <c r="AJ775" s="135"/>
      <c r="AK775" s="135"/>
      <c r="AL775" s="135"/>
      <c r="AM775" s="135"/>
      <c r="AN775" s="135"/>
      <c r="AO775" s="135"/>
      <c r="AP775" s="135"/>
      <c r="AQ775" s="135"/>
      <c r="AR775" s="135"/>
      <c r="AS775" s="135"/>
      <c r="AT775" s="135"/>
      <c r="AU775" s="135"/>
      <c r="AV775" s="135"/>
      <c r="AW775" s="135"/>
      <c r="AX775" s="135"/>
      <c r="AY775" s="135"/>
    </row>
    <row r="776">
      <c r="H776" s="135"/>
      <c r="I776" s="135"/>
      <c r="J776" s="135"/>
      <c r="K776" s="135"/>
      <c r="L776" s="135"/>
      <c r="M776" s="135"/>
      <c r="N776" s="135"/>
      <c r="O776" s="135"/>
      <c r="P776" s="135"/>
      <c r="Q776" s="135"/>
      <c r="R776" s="135"/>
      <c r="S776" s="135"/>
      <c r="T776" s="135"/>
      <c r="U776" s="135"/>
      <c r="V776" s="135"/>
      <c r="W776" s="135"/>
      <c r="X776" s="135"/>
      <c r="Y776" s="135"/>
      <c r="Z776" s="135"/>
      <c r="AA776" s="135"/>
      <c r="AB776" s="135"/>
      <c r="AC776" s="135"/>
      <c r="AD776" s="135"/>
      <c r="AE776" s="135"/>
      <c r="AF776" s="135"/>
      <c r="AG776" s="135"/>
      <c r="AH776" s="135"/>
      <c r="AI776" s="135"/>
      <c r="AJ776" s="135"/>
      <c r="AK776" s="135"/>
      <c r="AL776" s="135"/>
      <c r="AM776" s="135"/>
      <c r="AN776" s="135"/>
      <c r="AO776" s="135"/>
      <c r="AP776" s="135"/>
      <c r="AQ776" s="135"/>
      <c r="AR776" s="135"/>
      <c r="AS776" s="135"/>
      <c r="AT776" s="135"/>
      <c r="AU776" s="135"/>
      <c r="AV776" s="135"/>
      <c r="AW776" s="135"/>
      <c r="AX776" s="135"/>
      <c r="AY776" s="135"/>
    </row>
    <row r="777">
      <c r="H777" s="135"/>
      <c r="I777" s="135"/>
      <c r="J777" s="135"/>
      <c r="K777" s="135"/>
      <c r="L777" s="135"/>
      <c r="M777" s="135"/>
      <c r="N777" s="135"/>
      <c r="O777" s="135"/>
      <c r="P777" s="135"/>
      <c r="Q777" s="135"/>
      <c r="R777" s="135"/>
      <c r="S777" s="135"/>
      <c r="T777" s="135"/>
      <c r="U777" s="135"/>
      <c r="V777" s="135"/>
      <c r="W777" s="135"/>
      <c r="X777" s="135"/>
      <c r="Y777" s="135"/>
      <c r="Z777" s="135"/>
      <c r="AA777" s="135"/>
      <c r="AB777" s="135"/>
      <c r="AC777" s="135"/>
      <c r="AD777" s="135"/>
      <c r="AE777" s="135"/>
      <c r="AF777" s="135"/>
      <c r="AG777" s="135"/>
      <c r="AH777" s="135"/>
      <c r="AI777" s="135"/>
      <c r="AJ777" s="135"/>
      <c r="AK777" s="135"/>
      <c r="AL777" s="135"/>
      <c r="AM777" s="135"/>
      <c r="AN777" s="135"/>
      <c r="AO777" s="135"/>
      <c r="AP777" s="135"/>
      <c r="AQ777" s="135"/>
      <c r="AR777" s="135"/>
      <c r="AS777" s="135"/>
      <c r="AT777" s="135"/>
      <c r="AU777" s="135"/>
      <c r="AV777" s="135"/>
      <c r="AW777" s="135"/>
      <c r="AX777" s="135"/>
      <c r="AY777" s="135"/>
    </row>
    <row r="778">
      <c r="H778" s="135"/>
      <c r="I778" s="135"/>
      <c r="J778" s="135"/>
      <c r="K778" s="135"/>
      <c r="L778" s="135"/>
      <c r="M778" s="135"/>
      <c r="N778" s="135"/>
      <c r="O778" s="135"/>
      <c r="P778" s="135"/>
      <c r="Q778" s="135"/>
      <c r="R778" s="135"/>
      <c r="S778" s="135"/>
      <c r="T778" s="135"/>
      <c r="U778" s="135"/>
      <c r="V778" s="135"/>
      <c r="W778" s="135"/>
      <c r="X778" s="135"/>
      <c r="Y778" s="135"/>
      <c r="Z778" s="135"/>
      <c r="AA778" s="135"/>
      <c r="AB778" s="135"/>
      <c r="AC778" s="135"/>
      <c r="AD778" s="135"/>
      <c r="AE778" s="135"/>
      <c r="AF778" s="135"/>
      <c r="AG778" s="135"/>
      <c r="AH778" s="135"/>
      <c r="AI778" s="135"/>
      <c r="AJ778" s="135"/>
      <c r="AK778" s="135"/>
      <c r="AL778" s="135"/>
      <c r="AM778" s="135"/>
      <c r="AN778" s="135"/>
      <c r="AO778" s="135"/>
      <c r="AP778" s="135"/>
      <c r="AQ778" s="135"/>
      <c r="AR778" s="135"/>
      <c r="AS778" s="135"/>
      <c r="AT778" s="135"/>
      <c r="AU778" s="135"/>
      <c r="AV778" s="135"/>
      <c r="AW778" s="135"/>
      <c r="AX778" s="135"/>
      <c r="AY778" s="135"/>
    </row>
    <row r="779">
      <c r="H779" s="135"/>
      <c r="I779" s="135"/>
      <c r="J779" s="135"/>
      <c r="K779" s="135"/>
      <c r="L779" s="135"/>
      <c r="M779" s="135"/>
      <c r="N779" s="135"/>
      <c r="O779" s="135"/>
      <c r="P779" s="135"/>
      <c r="Q779" s="135"/>
      <c r="R779" s="135"/>
      <c r="S779" s="135"/>
      <c r="T779" s="135"/>
      <c r="U779" s="135"/>
      <c r="V779" s="135"/>
      <c r="W779" s="135"/>
      <c r="X779" s="135"/>
      <c r="Y779" s="135"/>
      <c r="Z779" s="135"/>
      <c r="AA779" s="135"/>
      <c r="AB779" s="135"/>
      <c r="AC779" s="135"/>
      <c r="AD779" s="135"/>
      <c r="AE779" s="135"/>
      <c r="AF779" s="135"/>
      <c r="AG779" s="135"/>
      <c r="AH779" s="135"/>
      <c r="AI779" s="135"/>
      <c r="AJ779" s="135"/>
      <c r="AK779" s="135"/>
      <c r="AL779" s="135"/>
      <c r="AM779" s="135"/>
      <c r="AN779" s="135"/>
      <c r="AO779" s="135"/>
      <c r="AP779" s="135"/>
      <c r="AQ779" s="135"/>
      <c r="AR779" s="135"/>
      <c r="AS779" s="135"/>
      <c r="AT779" s="135"/>
      <c r="AU779" s="135"/>
      <c r="AV779" s="135"/>
      <c r="AW779" s="135"/>
      <c r="AX779" s="135"/>
      <c r="AY779" s="135"/>
    </row>
    <row r="780">
      <c r="H780" s="135"/>
      <c r="I780" s="135"/>
      <c r="J780" s="135"/>
      <c r="K780" s="135"/>
      <c r="L780" s="135"/>
      <c r="M780" s="135"/>
      <c r="N780" s="135"/>
      <c r="O780" s="135"/>
      <c r="P780" s="135"/>
      <c r="Q780" s="135"/>
      <c r="R780" s="135"/>
      <c r="S780" s="135"/>
      <c r="T780" s="135"/>
      <c r="U780" s="135"/>
      <c r="V780" s="135"/>
      <c r="W780" s="135"/>
      <c r="X780" s="135"/>
      <c r="Y780" s="135"/>
      <c r="Z780" s="135"/>
      <c r="AA780" s="135"/>
      <c r="AB780" s="135"/>
      <c r="AC780" s="135"/>
      <c r="AD780" s="135"/>
      <c r="AE780" s="135"/>
      <c r="AF780" s="135"/>
      <c r="AG780" s="135"/>
      <c r="AH780" s="135"/>
      <c r="AI780" s="135"/>
      <c r="AJ780" s="135"/>
      <c r="AK780" s="135"/>
      <c r="AL780" s="135"/>
      <c r="AM780" s="135"/>
      <c r="AN780" s="135"/>
      <c r="AO780" s="135"/>
      <c r="AP780" s="135"/>
      <c r="AQ780" s="135"/>
      <c r="AR780" s="135"/>
      <c r="AS780" s="135"/>
      <c r="AT780" s="135"/>
      <c r="AU780" s="135"/>
      <c r="AV780" s="135"/>
      <c r="AW780" s="135"/>
      <c r="AX780" s="135"/>
      <c r="AY780" s="135"/>
    </row>
    <row r="781">
      <c r="H781" s="135"/>
      <c r="I781" s="135"/>
      <c r="J781" s="135"/>
      <c r="K781" s="135"/>
      <c r="L781" s="135"/>
      <c r="M781" s="135"/>
      <c r="N781" s="135"/>
      <c r="O781" s="135"/>
      <c r="P781" s="135"/>
      <c r="Q781" s="135"/>
      <c r="R781" s="135"/>
      <c r="S781" s="135"/>
      <c r="T781" s="135"/>
      <c r="U781" s="135"/>
      <c r="V781" s="135"/>
      <c r="W781" s="135"/>
      <c r="X781" s="135"/>
      <c r="Y781" s="135"/>
      <c r="Z781" s="135"/>
      <c r="AA781" s="135"/>
      <c r="AB781" s="135"/>
      <c r="AC781" s="135"/>
      <c r="AD781" s="135"/>
      <c r="AE781" s="135"/>
      <c r="AF781" s="135"/>
      <c r="AG781" s="135"/>
      <c r="AH781" s="135"/>
      <c r="AI781" s="135"/>
      <c r="AJ781" s="135"/>
      <c r="AK781" s="135"/>
      <c r="AL781" s="135"/>
      <c r="AM781" s="135"/>
      <c r="AN781" s="135"/>
      <c r="AO781" s="135"/>
      <c r="AP781" s="135"/>
      <c r="AQ781" s="135"/>
      <c r="AR781" s="135"/>
      <c r="AS781" s="135"/>
      <c r="AT781" s="135"/>
      <c r="AU781" s="135"/>
      <c r="AV781" s="135"/>
      <c r="AW781" s="135"/>
      <c r="AX781" s="135"/>
      <c r="AY781" s="135"/>
    </row>
    <row r="782">
      <c r="H782" s="135"/>
      <c r="I782" s="135"/>
      <c r="J782" s="135"/>
      <c r="K782" s="135"/>
      <c r="L782" s="135"/>
      <c r="M782" s="135"/>
      <c r="N782" s="135"/>
      <c r="O782" s="135"/>
      <c r="P782" s="135"/>
      <c r="Q782" s="135"/>
      <c r="R782" s="135"/>
      <c r="S782" s="135"/>
      <c r="T782" s="135"/>
      <c r="U782" s="135"/>
      <c r="V782" s="135"/>
      <c r="W782" s="135"/>
      <c r="X782" s="135"/>
      <c r="Y782" s="135"/>
      <c r="Z782" s="135"/>
      <c r="AA782" s="135"/>
      <c r="AB782" s="135"/>
      <c r="AC782" s="135"/>
      <c r="AD782" s="135"/>
      <c r="AE782" s="135"/>
      <c r="AF782" s="135"/>
      <c r="AG782" s="135"/>
      <c r="AH782" s="135"/>
      <c r="AI782" s="135"/>
      <c r="AJ782" s="135"/>
      <c r="AK782" s="135"/>
      <c r="AL782" s="135"/>
      <c r="AM782" s="135"/>
      <c r="AN782" s="135"/>
      <c r="AO782" s="135"/>
      <c r="AP782" s="135"/>
      <c r="AQ782" s="135"/>
      <c r="AR782" s="135"/>
      <c r="AS782" s="135"/>
      <c r="AT782" s="135"/>
      <c r="AU782" s="135"/>
      <c r="AV782" s="135"/>
      <c r="AW782" s="135"/>
      <c r="AX782" s="135"/>
      <c r="AY782" s="135"/>
    </row>
    <row r="783">
      <c r="H783" s="135"/>
      <c r="I783" s="135"/>
      <c r="J783" s="135"/>
      <c r="K783" s="135"/>
      <c r="L783" s="135"/>
      <c r="M783" s="135"/>
      <c r="N783" s="135"/>
      <c r="O783" s="135"/>
      <c r="P783" s="135"/>
      <c r="Q783" s="135"/>
      <c r="R783" s="135"/>
      <c r="S783" s="135"/>
      <c r="T783" s="135"/>
      <c r="U783" s="135"/>
      <c r="V783" s="135"/>
      <c r="W783" s="135"/>
      <c r="X783" s="135"/>
      <c r="Y783" s="135"/>
      <c r="Z783" s="135"/>
      <c r="AA783" s="135"/>
      <c r="AB783" s="135"/>
      <c r="AC783" s="135"/>
      <c r="AD783" s="135"/>
      <c r="AE783" s="135"/>
      <c r="AF783" s="135"/>
      <c r="AG783" s="135"/>
      <c r="AH783" s="135"/>
      <c r="AI783" s="135"/>
      <c r="AJ783" s="135"/>
      <c r="AK783" s="135"/>
      <c r="AL783" s="135"/>
      <c r="AM783" s="135"/>
      <c r="AN783" s="135"/>
      <c r="AO783" s="135"/>
      <c r="AP783" s="135"/>
      <c r="AQ783" s="135"/>
      <c r="AR783" s="135"/>
      <c r="AS783" s="135"/>
      <c r="AT783" s="135"/>
      <c r="AU783" s="135"/>
      <c r="AV783" s="135"/>
      <c r="AW783" s="135"/>
      <c r="AX783" s="135"/>
      <c r="AY783" s="135"/>
    </row>
    <row r="784">
      <c r="H784" s="135"/>
      <c r="I784" s="135"/>
      <c r="J784" s="135"/>
      <c r="K784" s="135"/>
      <c r="L784" s="135"/>
      <c r="M784" s="135"/>
      <c r="N784" s="135"/>
      <c r="O784" s="135"/>
      <c r="P784" s="135"/>
      <c r="Q784" s="135"/>
      <c r="R784" s="135"/>
      <c r="S784" s="135"/>
      <c r="T784" s="135"/>
      <c r="U784" s="135"/>
      <c r="V784" s="135"/>
      <c r="W784" s="135"/>
      <c r="X784" s="135"/>
      <c r="Y784" s="135"/>
      <c r="Z784" s="135"/>
      <c r="AA784" s="135"/>
      <c r="AB784" s="135"/>
      <c r="AC784" s="135"/>
      <c r="AD784" s="135"/>
      <c r="AE784" s="135"/>
      <c r="AF784" s="135"/>
      <c r="AG784" s="135"/>
      <c r="AH784" s="135"/>
      <c r="AI784" s="135"/>
      <c r="AJ784" s="135"/>
      <c r="AK784" s="135"/>
      <c r="AL784" s="135"/>
      <c r="AM784" s="135"/>
      <c r="AN784" s="135"/>
      <c r="AO784" s="135"/>
      <c r="AP784" s="135"/>
      <c r="AQ784" s="135"/>
      <c r="AR784" s="135"/>
      <c r="AS784" s="135"/>
      <c r="AT784" s="135"/>
      <c r="AU784" s="135"/>
      <c r="AV784" s="135"/>
      <c r="AW784" s="135"/>
      <c r="AX784" s="135"/>
      <c r="AY784" s="135"/>
    </row>
    <row r="785">
      <c r="H785" s="135"/>
      <c r="I785" s="135"/>
      <c r="J785" s="135"/>
      <c r="K785" s="135"/>
      <c r="L785" s="135"/>
      <c r="M785" s="135"/>
      <c r="N785" s="135"/>
      <c r="O785" s="135"/>
      <c r="P785" s="135"/>
      <c r="Q785" s="135"/>
      <c r="R785" s="135"/>
      <c r="S785" s="135"/>
      <c r="T785" s="135"/>
      <c r="U785" s="135"/>
      <c r="V785" s="135"/>
      <c r="W785" s="135"/>
      <c r="X785" s="135"/>
      <c r="Y785" s="135"/>
      <c r="Z785" s="135"/>
      <c r="AA785" s="135"/>
      <c r="AB785" s="135"/>
      <c r="AC785" s="135"/>
      <c r="AD785" s="135"/>
      <c r="AE785" s="135"/>
      <c r="AF785" s="135"/>
      <c r="AG785" s="135"/>
      <c r="AH785" s="135"/>
      <c r="AI785" s="135"/>
      <c r="AJ785" s="135"/>
      <c r="AK785" s="135"/>
      <c r="AL785" s="135"/>
      <c r="AM785" s="135"/>
      <c r="AN785" s="135"/>
      <c r="AO785" s="135"/>
      <c r="AP785" s="135"/>
      <c r="AQ785" s="135"/>
      <c r="AR785" s="135"/>
      <c r="AS785" s="135"/>
      <c r="AT785" s="135"/>
      <c r="AU785" s="135"/>
      <c r="AV785" s="135"/>
      <c r="AW785" s="135"/>
      <c r="AX785" s="135"/>
      <c r="AY785" s="135"/>
    </row>
    <row r="786">
      <c r="H786" s="135"/>
      <c r="I786" s="135"/>
      <c r="J786" s="135"/>
      <c r="K786" s="135"/>
      <c r="L786" s="135"/>
      <c r="M786" s="135"/>
      <c r="N786" s="135"/>
      <c r="O786" s="135"/>
      <c r="P786" s="135"/>
      <c r="Q786" s="135"/>
      <c r="R786" s="135"/>
      <c r="S786" s="135"/>
      <c r="T786" s="135"/>
      <c r="U786" s="135"/>
      <c r="V786" s="135"/>
      <c r="W786" s="135"/>
      <c r="X786" s="135"/>
      <c r="Y786" s="135"/>
      <c r="Z786" s="135"/>
      <c r="AA786" s="135"/>
      <c r="AB786" s="135"/>
      <c r="AC786" s="135"/>
      <c r="AD786" s="135"/>
      <c r="AE786" s="135"/>
      <c r="AF786" s="135"/>
      <c r="AG786" s="135"/>
      <c r="AH786" s="135"/>
      <c r="AI786" s="135"/>
      <c r="AJ786" s="135"/>
      <c r="AK786" s="135"/>
      <c r="AL786" s="135"/>
      <c r="AM786" s="135"/>
      <c r="AN786" s="135"/>
      <c r="AO786" s="135"/>
      <c r="AP786" s="135"/>
      <c r="AQ786" s="135"/>
      <c r="AR786" s="135"/>
      <c r="AS786" s="135"/>
      <c r="AT786" s="135"/>
      <c r="AU786" s="135"/>
      <c r="AV786" s="135"/>
      <c r="AW786" s="135"/>
      <c r="AX786" s="135"/>
      <c r="AY786" s="135"/>
    </row>
    <row r="787">
      <c r="H787" s="135"/>
      <c r="I787" s="135"/>
      <c r="J787" s="135"/>
      <c r="K787" s="135"/>
      <c r="L787" s="135"/>
      <c r="M787" s="135"/>
      <c r="N787" s="135"/>
      <c r="O787" s="135"/>
      <c r="P787" s="135"/>
      <c r="Q787" s="135"/>
      <c r="R787" s="135"/>
      <c r="S787" s="135"/>
      <c r="T787" s="135"/>
      <c r="U787" s="135"/>
      <c r="V787" s="135"/>
      <c r="W787" s="135"/>
      <c r="X787" s="135"/>
      <c r="Y787" s="135"/>
      <c r="Z787" s="135"/>
      <c r="AA787" s="135"/>
      <c r="AB787" s="135"/>
      <c r="AC787" s="135"/>
      <c r="AD787" s="135"/>
      <c r="AE787" s="135"/>
      <c r="AF787" s="135"/>
      <c r="AG787" s="135"/>
      <c r="AH787" s="135"/>
      <c r="AI787" s="135"/>
      <c r="AJ787" s="135"/>
      <c r="AK787" s="135"/>
      <c r="AL787" s="135"/>
      <c r="AM787" s="135"/>
      <c r="AN787" s="135"/>
      <c r="AO787" s="135"/>
      <c r="AP787" s="135"/>
      <c r="AQ787" s="135"/>
      <c r="AR787" s="135"/>
      <c r="AS787" s="135"/>
      <c r="AT787" s="135"/>
      <c r="AU787" s="135"/>
      <c r="AV787" s="135"/>
      <c r="AW787" s="135"/>
      <c r="AX787" s="135"/>
      <c r="AY787" s="135"/>
    </row>
    <row r="788">
      <c r="H788" s="135"/>
      <c r="I788" s="135"/>
      <c r="J788" s="135"/>
      <c r="K788" s="135"/>
      <c r="L788" s="135"/>
      <c r="M788" s="135"/>
      <c r="N788" s="135"/>
      <c r="O788" s="135"/>
      <c r="P788" s="135"/>
      <c r="Q788" s="135"/>
      <c r="R788" s="135"/>
      <c r="S788" s="135"/>
      <c r="T788" s="135"/>
      <c r="U788" s="135"/>
      <c r="V788" s="135"/>
      <c r="W788" s="135"/>
      <c r="X788" s="135"/>
      <c r="Y788" s="135"/>
      <c r="Z788" s="135"/>
      <c r="AA788" s="135"/>
      <c r="AB788" s="135"/>
      <c r="AC788" s="135"/>
      <c r="AD788" s="135"/>
      <c r="AE788" s="135"/>
      <c r="AF788" s="135"/>
      <c r="AG788" s="135"/>
      <c r="AH788" s="135"/>
      <c r="AI788" s="135"/>
      <c r="AJ788" s="135"/>
      <c r="AK788" s="135"/>
      <c r="AL788" s="135"/>
      <c r="AM788" s="135"/>
      <c r="AN788" s="135"/>
      <c r="AO788" s="135"/>
      <c r="AP788" s="135"/>
      <c r="AQ788" s="135"/>
      <c r="AR788" s="135"/>
      <c r="AS788" s="135"/>
      <c r="AT788" s="135"/>
      <c r="AU788" s="135"/>
      <c r="AV788" s="135"/>
      <c r="AW788" s="135"/>
      <c r="AX788" s="135"/>
      <c r="AY788" s="135"/>
    </row>
    <row r="789">
      <c r="H789" s="135"/>
      <c r="I789" s="135"/>
      <c r="J789" s="135"/>
      <c r="K789" s="135"/>
      <c r="L789" s="135"/>
      <c r="M789" s="135"/>
      <c r="N789" s="135"/>
      <c r="O789" s="135"/>
      <c r="P789" s="135"/>
      <c r="Q789" s="135"/>
      <c r="R789" s="135"/>
      <c r="S789" s="135"/>
      <c r="T789" s="135"/>
      <c r="U789" s="135"/>
      <c r="V789" s="135"/>
      <c r="W789" s="135"/>
      <c r="X789" s="135"/>
      <c r="Y789" s="135"/>
      <c r="Z789" s="135"/>
      <c r="AA789" s="135"/>
      <c r="AB789" s="135"/>
      <c r="AC789" s="135"/>
      <c r="AD789" s="135"/>
      <c r="AE789" s="135"/>
      <c r="AF789" s="135"/>
      <c r="AG789" s="135"/>
      <c r="AH789" s="135"/>
      <c r="AI789" s="135"/>
      <c r="AJ789" s="135"/>
      <c r="AK789" s="135"/>
      <c r="AL789" s="135"/>
      <c r="AM789" s="135"/>
      <c r="AN789" s="135"/>
      <c r="AO789" s="135"/>
      <c r="AP789" s="135"/>
      <c r="AQ789" s="135"/>
      <c r="AR789" s="135"/>
      <c r="AS789" s="135"/>
      <c r="AT789" s="135"/>
      <c r="AU789" s="135"/>
      <c r="AV789" s="135"/>
      <c r="AW789" s="135"/>
      <c r="AX789" s="135"/>
      <c r="AY789" s="135"/>
    </row>
    <row r="790">
      <c r="H790" s="135"/>
      <c r="I790" s="135"/>
      <c r="J790" s="135"/>
      <c r="K790" s="135"/>
      <c r="L790" s="135"/>
      <c r="M790" s="135"/>
      <c r="N790" s="135"/>
      <c r="O790" s="135"/>
      <c r="P790" s="135"/>
      <c r="Q790" s="135"/>
      <c r="R790" s="135"/>
      <c r="S790" s="135"/>
      <c r="T790" s="135"/>
      <c r="U790" s="135"/>
      <c r="V790" s="135"/>
      <c r="W790" s="135"/>
      <c r="X790" s="135"/>
      <c r="Y790" s="135"/>
      <c r="Z790" s="135"/>
      <c r="AA790" s="135"/>
      <c r="AB790" s="135"/>
      <c r="AC790" s="135"/>
      <c r="AD790" s="135"/>
      <c r="AE790" s="135"/>
      <c r="AF790" s="135"/>
      <c r="AG790" s="135"/>
      <c r="AH790" s="135"/>
      <c r="AI790" s="135"/>
      <c r="AJ790" s="135"/>
      <c r="AK790" s="135"/>
      <c r="AL790" s="135"/>
      <c r="AM790" s="135"/>
      <c r="AN790" s="135"/>
      <c r="AO790" s="135"/>
      <c r="AP790" s="135"/>
      <c r="AQ790" s="135"/>
      <c r="AR790" s="135"/>
      <c r="AS790" s="135"/>
      <c r="AT790" s="135"/>
      <c r="AU790" s="135"/>
      <c r="AV790" s="135"/>
      <c r="AW790" s="135"/>
      <c r="AX790" s="135"/>
      <c r="AY790" s="135"/>
    </row>
    <row r="791">
      <c r="H791" s="135"/>
      <c r="I791" s="135"/>
      <c r="J791" s="135"/>
      <c r="K791" s="135"/>
      <c r="L791" s="135"/>
      <c r="M791" s="135"/>
      <c r="N791" s="135"/>
      <c r="O791" s="135"/>
      <c r="P791" s="135"/>
      <c r="Q791" s="135"/>
      <c r="R791" s="135"/>
      <c r="S791" s="135"/>
      <c r="T791" s="135"/>
      <c r="U791" s="135"/>
      <c r="V791" s="135"/>
      <c r="W791" s="135"/>
      <c r="X791" s="135"/>
      <c r="Y791" s="135"/>
      <c r="Z791" s="135"/>
      <c r="AA791" s="135"/>
      <c r="AB791" s="135"/>
      <c r="AC791" s="135"/>
      <c r="AD791" s="135"/>
      <c r="AE791" s="135"/>
      <c r="AF791" s="135"/>
      <c r="AG791" s="135"/>
      <c r="AH791" s="135"/>
      <c r="AI791" s="135"/>
      <c r="AJ791" s="135"/>
      <c r="AK791" s="135"/>
      <c r="AL791" s="135"/>
      <c r="AM791" s="135"/>
      <c r="AN791" s="135"/>
      <c r="AO791" s="135"/>
      <c r="AP791" s="135"/>
      <c r="AQ791" s="135"/>
      <c r="AR791" s="135"/>
      <c r="AS791" s="135"/>
      <c r="AT791" s="135"/>
      <c r="AU791" s="135"/>
      <c r="AV791" s="135"/>
      <c r="AW791" s="135"/>
      <c r="AX791" s="135"/>
      <c r="AY791" s="135"/>
    </row>
    <row r="792">
      <c r="H792" s="135"/>
      <c r="I792" s="135"/>
      <c r="J792" s="135"/>
      <c r="K792" s="135"/>
      <c r="L792" s="135"/>
      <c r="M792" s="135"/>
      <c r="N792" s="135"/>
      <c r="O792" s="135"/>
      <c r="P792" s="135"/>
      <c r="Q792" s="135"/>
      <c r="R792" s="135"/>
      <c r="S792" s="135"/>
      <c r="T792" s="135"/>
      <c r="U792" s="135"/>
      <c r="V792" s="135"/>
      <c r="W792" s="135"/>
      <c r="X792" s="135"/>
      <c r="Y792" s="135"/>
      <c r="Z792" s="135"/>
      <c r="AA792" s="135"/>
      <c r="AB792" s="135"/>
      <c r="AC792" s="135"/>
      <c r="AD792" s="135"/>
      <c r="AE792" s="135"/>
      <c r="AF792" s="135"/>
      <c r="AG792" s="135"/>
      <c r="AH792" s="135"/>
      <c r="AI792" s="135"/>
      <c r="AJ792" s="135"/>
      <c r="AK792" s="135"/>
      <c r="AL792" s="135"/>
      <c r="AM792" s="135"/>
      <c r="AN792" s="135"/>
      <c r="AO792" s="135"/>
      <c r="AP792" s="135"/>
      <c r="AQ792" s="135"/>
      <c r="AR792" s="135"/>
      <c r="AS792" s="135"/>
      <c r="AT792" s="135"/>
      <c r="AU792" s="135"/>
      <c r="AV792" s="135"/>
      <c r="AW792" s="135"/>
      <c r="AX792" s="135"/>
      <c r="AY792" s="135"/>
    </row>
    <row r="793">
      <c r="H793" s="135"/>
      <c r="I793" s="135"/>
      <c r="J793" s="135"/>
      <c r="K793" s="135"/>
      <c r="L793" s="135"/>
      <c r="M793" s="135"/>
      <c r="N793" s="135"/>
      <c r="O793" s="135"/>
      <c r="P793" s="135"/>
      <c r="Q793" s="135"/>
      <c r="R793" s="135"/>
      <c r="S793" s="135"/>
      <c r="T793" s="135"/>
      <c r="U793" s="135"/>
      <c r="V793" s="135"/>
      <c r="W793" s="135"/>
      <c r="X793" s="135"/>
      <c r="Y793" s="135"/>
      <c r="Z793" s="135"/>
      <c r="AA793" s="135"/>
      <c r="AB793" s="135"/>
      <c r="AC793" s="135"/>
      <c r="AD793" s="135"/>
      <c r="AE793" s="135"/>
      <c r="AF793" s="135"/>
      <c r="AG793" s="135"/>
      <c r="AH793" s="135"/>
      <c r="AI793" s="135"/>
      <c r="AJ793" s="135"/>
      <c r="AK793" s="135"/>
      <c r="AL793" s="135"/>
      <c r="AM793" s="135"/>
      <c r="AN793" s="135"/>
      <c r="AO793" s="135"/>
      <c r="AP793" s="135"/>
      <c r="AQ793" s="135"/>
      <c r="AR793" s="135"/>
      <c r="AS793" s="135"/>
      <c r="AT793" s="135"/>
      <c r="AU793" s="135"/>
      <c r="AV793" s="135"/>
      <c r="AW793" s="135"/>
      <c r="AX793" s="135"/>
      <c r="AY793" s="135"/>
    </row>
    <row r="794">
      <c r="H794" s="135"/>
      <c r="I794" s="135"/>
      <c r="J794" s="135"/>
      <c r="K794" s="135"/>
      <c r="L794" s="135"/>
      <c r="M794" s="135"/>
      <c r="N794" s="135"/>
      <c r="O794" s="135"/>
      <c r="P794" s="135"/>
      <c r="Q794" s="135"/>
      <c r="R794" s="135"/>
      <c r="S794" s="135"/>
      <c r="T794" s="135"/>
      <c r="U794" s="135"/>
      <c r="V794" s="135"/>
      <c r="W794" s="135"/>
      <c r="X794" s="135"/>
      <c r="Y794" s="135"/>
      <c r="Z794" s="135"/>
      <c r="AA794" s="135"/>
      <c r="AB794" s="135"/>
      <c r="AC794" s="135"/>
      <c r="AD794" s="135"/>
      <c r="AE794" s="135"/>
      <c r="AF794" s="135"/>
      <c r="AG794" s="135"/>
      <c r="AH794" s="135"/>
      <c r="AI794" s="135"/>
      <c r="AJ794" s="135"/>
      <c r="AK794" s="135"/>
      <c r="AL794" s="135"/>
      <c r="AM794" s="135"/>
      <c r="AN794" s="135"/>
      <c r="AO794" s="135"/>
      <c r="AP794" s="135"/>
      <c r="AQ794" s="135"/>
      <c r="AR794" s="135"/>
      <c r="AS794" s="135"/>
      <c r="AT794" s="135"/>
      <c r="AU794" s="135"/>
      <c r="AV794" s="135"/>
      <c r="AW794" s="135"/>
      <c r="AX794" s="135"/>
      <c r="AY794" s="135"/>
    </row>
    <row r="795">
      <c r="H795" s="135"/>
      <c r="I795" s="135"/>
      <c r="J795" s="135"/>
      <c r="K795" s="135"/>
      <c r="L795" s="135"/>
      <c r="M795" s="135"/>
      <c r="N795" s="135"/>
      <c r="O795" s="135"/>
      <c r="P795" s="135"/>
      <c r="Q795" s="135"/>
      <c r="R795" s="135"/>
      <c r="S795" s="135"/>
      <c r="T795" s="135"/>
      <c r="U795" s="135"/>
      <c r="V795" s="135"/>
      <c r="W795" s="135"/>
      <c r="X795" s="135"/>
      <c r="Y795" s="135"/>
      <c r="Z795" s="135"/>
      <c r="AA795" s="135"/>
      <c r="AB795" s="135"/>
      <c r="AC795" s="135"/>
      <c r="AD795" s="135"/>
      <c r="AE795" s="135"/>
      <c r="AF795" s="135"/>
      <c r="AG795" s="135"/>
      <c r="AH795" s="135"/>
      <c r="AI795" s="135"/>
      <c r="AJ795" s="135"/>
      <c r="AK795" s="135"/>
      <c r="AL795" s="135"/>
      <c r="AM795" s="135"/>
      <c r="AN795" s="135"/>
      <c r="AO795" s="135"/>
      <c r="AP795" s="135"/>
      <c r="AQ795" s="135"/>
      <c r="AR795" s="135"/>
      <c r="AS795" s="135"/>
      <c r="AT795" s="135"/>
      <c r="AU795" s="135"/>
      <c r="AV795" s="135"/>
      <c r="AW795" s="135"/>
      <c r="AX795" s="135"/>
      <c r="AY795" s="135"/>
    </row>
    <row r="796">
      <c r="H796" s="135"/>
      <c r="I796" s="135"/>
      <c r="J796" s="135"/>
      <c r="K796" s="135"/>
      <c r="L796" s="135"/>
      <c r="M796" s="135"/>
      <c r="N796" s="135"/>
      <c r="O796" s="135"/>
      <c r="P796" s="135"/>
      <c r="Q796" s="135"/>
      <c r="R796" s="135"/>
      <c r="S796" s="135"/>
      <c r="T796" s="135"/>
      <c r="U796" s="135"/>
      <c r="V796" s="135"/>
      <c r="W796" s="135"/>
      <c r="X796" s="135"/>
      <c r="Y796" s="135"/>
      <c r="Z796" s="135"/>
      <c r="AA796" s="135"/>
      <c r="AB796" s="135"/>
      <c r="AC796" s="135"/>
      <c r="AD796" s="135"/>
      <c r="AE796" s="135"/>
      <c r="AF796" s="135"/>
      <c r="AG796" s="135"/>
      <c r="AH796" s="135"/>
      <c r="AI796" s="135"/>
      <c r="AJ796" s="135"/>
      <c r="AK796" s="135"/>
      <c r="AL796" s="135"/>
      <c r="AM796" s="135"/>
      <c r="AN796" s="135"/>
      <c r="AO796" s="135"/>
      <c r="AP796" s="135"/>
      <c r="AQ796" s="135"/>
      <c r="AR796" s="135"/>
      <c r="AS796" s="135"/>
      <c r="AT796" s="135"/>
      <c r="AU796" s="135"/>
      <c r="AV796" s="135"/>
      <c r="AW796" s="135"/>
      <c r="AX796" s="135"/>
      <c r="AY796" s="135"/>
    </row>
    <row r="797">
      <c r="H797" s="135"/>
      <c r="I797" s="135"/>
      <c r="J797" s="135"/>
      <c r="K797" s="135"/>
      <c r="L797" s="135"/>
      <c r="M797" s="135"/>
      <c r="N797" s="135"/>
      <c r="O797" s="135"/>
      <c r="P797" s="135"/>
      <c r="Q797" s="135"/>
      <c r="R797" s="135"/>
      <c r="S797" s="135"/>
      <c r="T797" s="135"/>
      <c r="U797" s="135"/>
      <c r="V797" s="135"/>
      <c r="W797" s="135"/>
      <c r="X797" s="135"/>
      <c r="Y797" s="135"/>
      <c r="Z797" s="135"/>
      <c r="AA797" s="135"/>
      <c r="AB797" s="135"/>
      <c r="AC797" s="135"/>
      <c r="AD797" s="135"/>
      <c r="AE797" s="135"/>
      <c r="AF797" s="135"/>
      <c r="AG797" s="135"/>
      <c r="AH797" s="135"/>
      <c r="AI797" s="135"/>
      <c r="AJ797" s="135"/>
      <c r="AK797" s="135"/>
      <c r="AL797" s="135"/>
      <c r="AM797" s="135"/>
      <c r="AN797" s="135"/>
      <c r="AO797" s="135"/>
      <c r="AP797" s="135"/>
      <c r="AQ797" s="135"/>
      <c r="AR797" s="135"/>
      <c r="AS797" s="135"/>
      <c r="AT797" s="135"/>
      <c r="AU797" s="135"/>
      <c r="AV797" s="135"/>
      <c r="AW797" s="135"/>
      <c r="AX797" s="135"/>
      <c r="AY797" s="135"/>
    </row>
    <row r="798">
      <c r="H798" s="135"/>
      <c r="I798" s="135"/>
      <c r="J798" s="135"/>
      <c r="K798" s="135"/>
      <c r="L798" s="135"/>
      <c r="M798" s="135"/>
      <c r="N798" s="135"/>
      <c r="O798" s="135"/>
      <c r="P798" s="135"/>
      <c r="Q798" s="135"/>
      <c r="R798" s="135"/>
      <c r="S798" s="135"/>
      <c r="T798" s="135"/>
      <c r="U798" s="135"/>
      <c r="V798" s="135"/>
      <c r="W798" s="135"/>
      <c r="X798" s="135"/>
      <c r="Y798" s="135"/>
      <c r="Z798" s="135"/>
      <c r="AA798" s="135"/>
      <c r="AB798" s="135"/>
      <c r="AC798" s="135"/>
      <c r="AD798" s="135"/>
      <c r="AE798" s="135"/>
      <c r="AF798" s="135"/>
      <c r="AG798" s="135"/>
      <c r="AH798" s="135"/>
      <c r="AI798" s="135"/>
      <c r="AJ798" s="135"/>
      <c r="AK798" s="135"/>
      <c r="AL798" s="135"/>
      <c r="AM798" s="135"/>
      <c r="AN798" s="135"/>
      <c r="AO798" s="135"/>
      <c r="AP798" s="135"/>
      <c r="AQ798" s="135"/>
      <c r="AR798" s="135"/>
      <c r="AS798" s="135"/>
      <c r="AT798" s="135"/>
      <c r="AU798" s="135"/>
      <c r="AV798" s="135"/>
      <c r="AW798" s="135"/>
      <c r="AX798" s="135"/>
      <c r="AY798" s="135"/>
    </row>
    <row r="799">
      <c r="H799" s="135"/>
      <c r="I799" s="135"/>
      <c r="J799" s="135"/>
      <c r="K799" s="135"/>
      <c r="L799" s="135"/>
      <c r="M799" s="135"/>
      <c r="N799" s="135"/>
      <c r="O799" s="135"/>
      <c r="P799" s="135"/>
      <c r="Q799" s="135"/>
      <c r="R799" s="135"/>
      <c r="S799" s="135"/>
      <c r="T799" s="135"/>
      <c r="U799" s="135"/>
      <c r="V799" s="135"/>
      <c r="W799" s="135"/>
      <c r="X799" s="135"/>
      <c r="Y799" s="135"/>
      <c r="Z799" s="135"/>
      <c r="AA799" s="135"/>
      <c r="AB799" s="135"/>
      <c r="AC799" s="135"/>
      <c r="AD799" s="135"/>
      <c r="AE799" s="135"/>
      <c r="AF799" s="135"/>
      <c r="AG799" s="135"/>
      <c r="AH799" s="135"/>
      <c r="AI799" s="135"/>
      <c r="AJ799" s="135"/>
      <c r="AK799" s="135"/>
      <c r="AL799" s="135"/>
      <c r="AM799" s="135"/>
      <c r="AN799" s="135"/>
      <c r="AO799" s="135"/>
      <c r="AP799" s="135"/>
      <c r="AQ799" s="135"/>
      <c r="AR799" s="135"/>
      <c r="AS799" s="135"/>
      <c r="AT799" s="135"/>
      <c r="AU799" s="135"/>
      <c r="AV799" s="135"/>
      <c r="AW799" s="135"/>
      <c r="AX799" s="135"/>
      <c r="AY799" s="135"/>
    </row>
    <row r="800">
      <c r="H800" s="135"/>
      <c r="I800" s="135"/>
      <c r="J800" s="135"/>
      <c r="K800" s="135"/>
      <c r="L800" s="135"/>
      <c r="M800" s="135"/>
      <c r="N800" s="135"/>
      <c r="O800" s="135"/>
      <c r="P800" s="135"/>
      <c r="Q800" s="135"/>
      <c r="R800" s="135"/>
      <c r="S800" s="135"/>
      <c r="T800" s="135"/>
      <c r="U800" s="135"/>
      <c r="V800" s="135"/>
      <c r="W800" s="135"/>
      <c r="X800" s="135"/>
      <c r="Y800" s="135"/>
      <c r="Z800" s="135"/>
      <c r="AA800" s="135"/>
      <c r="AB800" s="135"/>
      <c r="AC800" s="135"/>
      <c r="AD800" s="135"/>
      <c r="AE800" s="135"/>
      <c r="AF800" s="135"/>
      <c r="AG800" s="135"/>
      <c r="AH800" s="135"/>
      <c r="AI800" s="135"/>
      <c r="AJ800" s="135"/>
      <c r="AK800" s="135"/>
      <c r="AL800" s="135"/>
      <c r="AM800" s="135"/>
      <c r="AN800" s="135"/>
      <c r="AO800" s="135"/>
      <c r="AP800" s="135"/>
      <c r="AQ800" s="135"/>
      <c r="AR800" s="135"/>
      <c r="AS800" s="135"/>
      <c r="AT800" s="135"/>
      <c r="AU800" s="135"/>
      <c r="AV800" s="135"/>
      <c r="AW800" s="135"/>
      <c r="AX800" s="135"/>
      <c r="AY800" s="135"/>
    </row>
    <row r="801">
      <c r="H801" s="135"/>
      <c r="I801" s="135"/>
      <c r="J801" s="135"/>
      <c r="K801" s="135"/>
      <c r="L801" s="135"/>
      <c r="M801" s="135"/>
      <c r="N801" s="135"/>
      <c r="O801" s="135"/>
      <c r="P801" s="135"/>
      <c r="Q801" s="135"/>
      <c r="R801" s="135"/>
      <c r="S801" s="135"/>
      <c r="T801" s="135"/>
      <c r="U801" s="135"/>
      <c r="V801" s="135"/>
      <c r="W801" s="135"/>
      <c r="X801" s="135"/>
      <c r="Y801" s="135"/>
      <c r="Z801" s="135"/>
      <c r="AA801" s="135"/>
      <c r="AB801" s="135"/>
      <c r="AC801" s="135"/>
      <c r="AD801" s="135"/>
      <c r="AE801" s="135"/>
      <c r="AF801" s="135"/>
      <c r="AG801" s="135"/>
      <c r="AH801" s="135"/>
      <c r="AI801" s="135"/>
      <c r="AJ801" s="135"/>
      <c r="AK801" s="135"/>
      <c r="AL801" s="135"/>
      <c r="AM801" s="135"/>
      <c r="AN801" s="135"/>
      <c r="AO801" s="135"/>
      <c r="AP801" s="135"/>
      <c r="AQ801" s="135"/>
      <c r="AR801" s="135"/>
      <c r="AS801" s="135"/>
      <c r="AT801" s="135"/>
      <c r="AU801" s="135"/>
      <c r="AV801" s="135"/>
      <c r="AW801" s="135"/>
      <c r="AX801" s="135"/>
      <c r="AY801" s="135"/>
    </row>
    <row r="802">
      <c r="H802" s="135"/>
      <c r="I802" s="135"/>
      <c r="J802" s="135"/>
      <c r="K802" s="135"/>
      <c r="L802" s="135"/>
      <c r="M802" s="135"/>
      <c r="N802" s="135"/>
      <c r="O802" s="135"/>
      <c r="P802" s="135"/>
      <c r="Q802" s="135"/>
      <c r="R802" s="135"/>
      <c r="S802" s="135"/>
      <c r="T802" s="135"/>
      <c r="U802" s="135"/>
      <c r="V802" s="135"/>
      <c r="W802" s="135"/>
      <c r="X802" s="135"/>
      <c r="Y802" s="135"/>
      <c r="Z802" s="135"/>
      <c r="AA802" s="135"/>
      <c r="AB802" s="135"/>
      <c r="AC802" s="135"/>
      <c r="AD802" s="135"/>
      <c r="AE802" s="135"/>
      <c r="AF802" s="135"/>
      <c r="AG802" s="135"/>
      <c r="AH802" s="135"/>
      <c r="AI802" s="135"/>
      <c r="AJ802" s="135"/>
      <c r="AK802" s="135"/>
      <c r="AL802" s="135"/>
      <c r="AM802" s="135"/>
      <c r="AN802" s="135"/>
      <c r="AO802" s="135"/>
      <c r="AP802" s="135"/>
      <c r="AQ802" s="135"/>
      <c r="AR802" s="135"/>
      <c r="AS802" s="135"/>
      <c r="AT802" s="135"/>
      <c r="AU802" s="135"/>
      <c r="AV802" s="135"/>
      <c r="AW802" s="135"/>
      <c r="AX802" s="135"/>
      <c r="AY802" s="135"/>
    </row>
    <row r="803">
      <c r="H803" s="135"/>
      <c r="I803" s="135"/>
      <c r="J803" s="135"/>
      <c r="K803" s="135"/>
      <c r="L803" s="135"/>
      <c r="M803" s="135"/>
      <c r="N803" s="135"/>
      <c r="O803" s="135"/>
      <c r="P803" s="135"/>
      <c r="Q803" s="135"/>
      <c r="R803" s="135"/>
      <c r="S803" s="135"/>
      <c r="T803" s="135"/>
      <c r="U803" s="135"/>
      <c r="V803" s="135"/>
      <c r="W803" s="135"/>
      <c r="X803" s="135"/>
      <c r="Y803" s="135"/>
      <c r="Z803" s="135"/>
      <c r="AA803" s="135"/>
      <c r="AB803" s="135"/>
      <c r="AC803" s="135"/>
      <c r="AD803" s="135"/>
      <c r="AE803" s="135"/>
      <c r="AF803" s="135"/>
      <c r="AG803" s="135"/>
      <c r="AH803" s="135"/>
      <c r="AI803" s="135"/>
      <c r="AJ803" s="135"/>
      <c r="AK803" s="135"/>
      <c r="AL803" s="135"/>
      <c r="AM803" s="135"/>
      <c r="AN803" s="135"/>
      <c r="AO803" s="135"/>
      <c r="AP803" s="135"/>
      <c r="AQ803" s="135"/>
      <c r="AR803" s="135"/>
      <c r="AS803" s="135"/>
      <c r="AT803" s="135"/>
      <c r="AU803" s="135"/>
      <c r="AV803" s="135"/>
      <c r="AW803" s="135"/>
      <c r="AX803" s="135"/>
      <c r="AY803" s="135"/>
    </row>
    <row r="804">
      <c r="H804" s="135"/>
      <c r="I804" s="135"/>
      <c r="J804" s="135"/>
      <c r="K804" s="135"/>
      <c r="L804" s="135"/>
      <c r="M804" s="135"/>
      <c r="N804" s="135"/>
      <c r="O804" s="135"/>
      <c r="P804" s="135"/>
      <c r="Q804" s="135"/>
      <c r="R804" s="135"/>
      <c r="S804" s="135"/>
      <c r="T804" s="135"/>
      <c r="U804" s="135"/>
      <c r="V804" s="135"/>
      <c r="W804" s="135"/>
      <c r="X804" s="135"/>
      <c r="Y804" s="135"/>
      <c r="Z804" s="135"/>
      <c r="AA804" s="135"/>
      <c r="AB804" s="135"/>
      <c r="AC804" s="135"/>
      <c r="AD804" s="135"/>
      <c r="AE804" s="135"/>
      <c r="AF804" s="135"/>
      <c r="AG804" s="135"/>
      <c r="AH804" s="135"/>
      <c r="AI804" s="135"/>
      <c r="AJ804" s="135"/>
      <c r="AK804" s="135"/>
      <c r="AL804" s="135"/>
      <c r="AM804" s="135"/>
      <c r="AN804" s="135"/>
      <c r="AO804" s="135"/>
      <c r="AP804" s="135"/>
      <c r="AQ804" s="135"/>
      <c r="AR804" s="135"/>
      <c r="AS804" s="135"/>
      <c r="AT804" s="135"/>
      <c r="AU804" s="135"/>
      <c r="AV804" s="135"/>
      <c r="AW804" s="135"/>
      <c r="AX804" s="135"/>
      <c r="AY804" s="135"/>
    </row>
    <row r="805">
      <c r="H805" s="135"/>
      <c r="I805" s="135"/>
      <c r="J805" s="135"/>
      <c r="K805" s="135"/>
      <c r="L805" s="135"/>
      <c r="M805" s="135"/>
      <c r="N805" s="135"/>
      <c r="O805" s="135"/>
      <c r="P805" s="135"/>
      <c r="Q805" s="135"/>
      <c r="R805" s="135"/>
      <c r="S805" s="135"/>
      <c r="T805" s="135"/>
      <c r="U805" s="135"/>
      <c r="V805" s="135"/>
      <c r="W805" s="135"/>
      <c r="X805" s="135"/>
      <c r="Y805" s="135"/>
      <c r="Z805" s="135"/>
      <c r="AA805" s="135"/>
      <c r="AB805" s="135"/>
      <c r="AC805" s="135"/>
      <c r="AD805" s="135"/>
      <c r="AE805" s="135"/>
      <c r="AF805" s="135"/>
      <c r="AG805" s="135"/>
      <c r="AH805" s="135"/>
      <c r="AI805" s="135"/>
      <c r="AJ805" s="135"/>
      <c r="AK805" s="135"/>
      <c r="AL805" s="135"/>
      <c r="AM805" s="135"/>
      <c r="AN805" s="135"/>
      <c r="AO805" s="135"/>
      <c r="AP805" s="135"/>
      <c r="AQ805" s="135"/>
      <c r="AR805" s="135"/>
      <c r="AS805" s="135"/>
      <c r="AT805" s="135"/>
      <c r="AU805" s="135"/>
      <c r="AV805" s="135"/>
      <c r="AW805" s="135"/>
      <c r="AX805" s="135"/>
      <c r="AY805" s="135"/>
    </row>
    <row r="806">
      <c r="H806" s="135"/>
      <c r="I806" s="135"/>
      <c r="J806" s="135"/>
      <c r="K806" s="135"/>
      <c r="L806" s="135"/>
      <c r="M806" s="135"/>
      <c r="N806" s="135"/>
      <c r="O806" s="135"/>
      <c r="P806" s="135"/>
      <c r="Q806" s="135"/>
      <c r="R806" s="135"/>
      <c r="S806" s="135"/>
      <c r="T806" s="135"/>
      <c r="U806" s="135"/>
      <c r="V806" s="135"/>
      <c r="W806" s="135"/>
      <c r="X806" s="135"/>
      <c r="Y806" s="135"/>
      <c r="Z806" s="135"/>
      <c r="AA806" s="135"/>
      <c r="AB806" s="135"/>
      <c r="AC806" s="135"/>
      <c r="AD806" s="135"/>
      <c r="AE806" s="135"/>
      <c r="AF806" s="135"/>
      <c r="AG806" s="135"/>
      <c r="AH806" s="135"/>
      <c r="AI806" s="135"/>
      <c r="AJ806" s="135"/>
      <c r="AK806" s="135"/>
      <c r="AL806" s="135"/>
      <c r="AM806" s="135"/>
      <c r="AN806" s="135"/>
      <c r="AO806" s="135"/>
      <c r="AP806" s="135"/>
      <c r="AQ806" s="135"/>
      <c r="AR806" s="135"/>
      <c r="AS806" s="135"/>
      <c r="AT806" s="135"/>
      <c r="AU806" s="135"/>
      <c r="AV806" s="135"/>
      <c r="AW806" s="135"/>
      <c r="AX806" s="135"/>
      <c r="AY806" s="135"/>
    </row>
    <row r="807">
      <c r="H807" s="135"/>
      <c r="I807" s="135"/>
      <c r="J807" s="135"/>
      <c r="K807" s="135"/>
      <c r="L807" s="135"/>
      <c r="M807" s="135"/>
      <c r="N807" s="135"/>
      <c r="O807" s="135"/>
      <c r="P807" s="135"/>
      <c r="Q807" s="135"/>
      <c r="R807" s="135"/>
      <c r="S807" s="135"/>
      <c r="T807" s="135"/>
      <c r="U807" s="135"/>
      <c r="V807" s="135"/>
      <c r="W807" s="135"/>
      <c r="X807" s="135"/>
      <c r="Y807" s="135"/>
      <c r="Z807" s="135"/>
      <c r="AA807" s="135"/>
      <c r="AB807" s="135"/>
      <c r="AC807" s="135"/>
      <c r="AD807" s="135"/>
      <c r="AE807" s="135"/>
      <c r="AF807" s="135"/>
      <c r="AG807" s="135"/>
      <c r="AH807" s="135"/>
      <c r="AI807" s="135"/>
      <c r="AJ807" s="135"/>
      <c r="AK807" s="135"/>
      <c r="AL807" s="135"/>
      <c r="AM807" s="135"/>
      <c r="AN807" s="135"/>
      <c r="AO807" s="135"/>
      <c r="AP807" s="135"/>
      <c r="AQ807" s="135"/>
      <c r="AR807" s="135"/>
      <c r="AS807" s="135"/>
      <c r="AT807" s="135"/>
      <c r="AU807" s="135"/>
      <c r="AV807" s="135"/>
      <c r="AW807" s="135"/>
      <c r="AX807" s="135"/>
      <c r="AY807" s="135"/>
    </row>
    <row r="808">
      <c r="H808" s="135"/>
      <c r="I808" s="135"/>
      <c r="J808" s="135"/>
      <c r="K808" s="135"/>
      <c r="L808" s="135"/>
      <c r="M808" s="135"/>
      <c r="N808" s="135"/>
      <c r="O808" s="135"/>
      <c r="P808" s="135"/>
      <c r="Q808" s="135"/>
      <c r="R808" s="135"/>
      <c r="S808" s="135"/>
      <c r="T808" s="135"/>
      <c r="U808" s="135"/>
      <c r="V808" s="135"/>
      <c r="W808" s="135"/>
      <c r="X808" s="135"/>
      <c r="Y808" s="135"/>
      <c r="Z808" s="135"/>
      <c r="AA808" s="135"/>
      <c r="AB808" s="135"/>
      <c r="AC808" s="135"/>
      <c r="AD808" s="135"/>
      <c r="AE808" s="135"/>
      <c r="AF808" s="135"/>
      <c r="AG808" s="135"/>
      <c r="AH808" s="135"/>
      <c r="AI808" s="135"/>
      <c r="AJ808" s="135"/>
      <c r="AK808" s="135"/>
      <c r="AL808" s="135"/>
      <c r="AM808" s="135"/>
      <c r="AN808" s="135"/>
      <c r="AO808" s="135"/>
      <c r="AP808" s="135"/>
      <c r="AQ808" s="135"/>
      <c r="AR808" s="135"/>
      <c r="AS808" s="135"/>
      <c r="AT808" s="135"/>
      <c r="AU808" s="135"/>
      <c r="AV808" s="135"/>
      <c r="AW808" s="135"/>
      <c r="AX808" s="135"/>
      <c r="AY808" s="135"/>
    </row>
    <row r="809">
      <c r="H809" s="135"/>
      <c r="I809" s="135"/>
      <c r="J809" s="135"/>
      <c r="K809" s="135"/>
      <c r="L809" s="135"/>
      <c r="M809" s="135"/>
      <c r="N809" s="135"/>
      <c r="O809" s="135"/>
      <c r="P809" s="135"/>
      <c r="Q809" s="135"/>
      <c r="R809" s="135"/>
      <c r="S809" s="135"/>
      <c r="T809" s="135"/>
      <c r="U809" s="135"/>
      <c r="V809" s="135"/>
      <c r="W809" s="135"/>
      <c r="X809" s="135"/>
      <c r="Y809" s="135"/>
      <c r="Z809" s="135"/>
      <c r="AA809" s="135"/>
      <c r="AB809" s="135"/>
      <c r="AC809" s="135"/>
      <c r="AD809" s="135"/>
      <c r="AE809" s="135"/>
      <c r="AF809" s="135"/>
      <c r="AG809" s="135"/>
      <c r="AH809" s="135"/>
      <c r="AI809" s="135"/>
      <c r="AJ809" s="135"/>
      <c r="AK809" s="135"/>
      <c r="AL809" s="135"/>
      <c r="AM809" s="135"/>
      <c r="AN809" s="135"/>
      <c r="AO809" s="135"/>
      <c r="AP809" s="135"/>
      <c r="AQ809" s="135"/>
      <c r="AR809" s="135"/>
      <c r="AS809" s="135"/>
      <c r="AT809" s="135"/>
      <c r="AU809" s="135"/>
      <c r="AV809" s="135"/>
      <c r="AW809" s="135"/>
      <c r="AX809" s="135"/>
      <c r="AY809" s="135"/>
    </row>
    <row r="810">
      <c r="H810" s="135"/>
      <c r="I810" s="135"/>
      <c r="J810" s="135"/>
      <c r="K810" s="135"/>
      <c r="L810" s="135"/>
      <c r="M810" s="135"/>
      <c r="N810" s="135"/>
      <c r="O810" s="135"/>
      <c r="P810" s="135"/>
      <c r="Q810" s="135"/>
      <c r="R810" s="135"/>
      <c r="S810" s="135"/>
      <c r="T810" s="135"/>
      <c r="U810" s="135"/>
      <c r="V810" s="135"/>
      <c r="W810" s="135"/>
      <c r="X810" s="135"/>
      <c r="Y810" s="135"/>
      <c r="Z810" s="135"/>
      <c r="AA810" s="135"/>
      <c r="AB810" s="135"/>
      <c r="AC810" s="135"/>
      <c r="AD810" s="135"/>
      <c r="AE810" s="135"/>
      <c r="AF810" s="135"/>
      <c r="AG810" s="135"/>
      <c r="AH810" s="135"/>
      <c r="AI810" s="135"/>
      <c r="AJ810" s="135"/>
      <c r="AK810" s="135"/>
      <c r="AL810" s="135"/>
      <c r="AM810" s="135"/>
      <c r="AN810" s="135"/>
      <c r="AO810" s="135"/>
      <c r="AP810" s="135"/>
      <c r="AQ810" s="135"/>
      <c r="AR810" s="135"/>
      <c r="AS810" s="135"/>
      <c r="AT810" s="135"/>
      <c r="AU810" s="135"/>
      <c r="AV810" s="135"/>
      <c r="AW810" s="135"/>
      <c r="AX810" s="135"/>
      <c r="AY810" s="135"/>
    </row>
    <row r="811">
      <c r="H811" s="135"/>
      <c r="I811" s="135"/>
      <c r="J811" s="135"/>
      <c r="K811" s="135"/>
      <c r="L811" s="135"/>
      <c r="M811" s="135"/>
      <c r="N811" s="135"/>
      <c r="O811" s="135"/>
      <c r="P811" s="135"/>
      <c r="Q811" s="135"/>
      <c r="R811" s="135"/>
      <c r="S811" s="135"/>
      <c r="T811" s="135"/>
      <c r="U811" s="135"/>
      <c r="V811" s="135"/>
      <c r="W811" s="135"/>
      <c r="X811" s="135"/>
      <c r="Y811" s="135"/>
      <c r="Z811" s="135"/>
      <c r="AA811" s="135"/>
      <c r="AB811" s="135"/>
      <c r="AC811" s="135"/>
      <c r="AD811" s="135"/>
      <c r="AE811" s="135"/>
      <c r="AF811" s="135"/>
      <c r="AG811" s="135"/>
      <c r="AH811" s="135"/>
      <c r="AI811" s="135"/>
      <c r="AJ811" s="135"/>
      <c r="AK811" s="135"/>
      <c r="AL811" s="135"/>
      <c r="AM811" s="135"/>
      <c r="AN811" s="135"/>
      <c r="AO811" s="135"/>
      <c r="AP811" s="135"/>
      <c r="AQ811" s="135"/>
      <c r="AR811" s="135"/>
      <c r="AS811" s="135"/>
      <c r="AT811" s="135"/>
      <c r="AU811" s="135"/>
      <c r="AV811" s="135"/>
      <c r="AW811" s="135"/>
      <c r="AX811" s="135"/>
      <c r="AY811" s="135"/>
    </row>
    <row r="812">
      <c r="H812" s="135"/>
      <c r="I812" s="135"/>
      <c r="J812" s="135"/>
      <c r="K812" s="135"/>
      <c r="L812" s="135"/>
      <c r="M812" s="135"/>
      <c r="N812" s="135"/>
      <c r="O812" s="135"/>
      <c r="P812" s="135"/>
      <c r="Q812" s="135"/>
      <c r="R812" s="135"/>
      <c r="S812" s="135"/>
      <c r="T812" s="135"/>
      <c r="U812" s="135"/>
      <c r="V812" s="135"/>
      <c r="W812" s="135"/>
      <c r="X812" s="135"/>
      <c r="Y812" s="135"/>
      <c r="Z812" s="135"/>
      <c r="AA812" s="135"/>
      <c r="AB812" s="135"/>
      <c r="AC812" s="135"/>
      <c r="AD812" s="135"/>
      <c r="AE812" s="135"/>
      <c r="AF812" s="135"/>
      <c r="AG812" s="135"/>
      <c r="AH812" s="135"/>
      <c r="AI812" s="135"/>
      <c r="AJ812" s="135"/>
      <c r="AK812" s="135"/>
      <c r="AL812" s="135"/>
      <c r="AM812" s="135"/>
      <c r="AN812" s="135"/>
      <c r="AO812" s="135"/>
      <c r="AP812" s="135"/>
      <c r="AQ812" s="135"/>
      <c r="AR812" s="135"/>
      <c r="AS812" s="135"/>
      <c r="AT812" s="135"/>
      <c r="AU812" s="135"/>
      <c r="AV812" s="135"/>
      <c r="AW812" s="135"/>
      <c r="AX812" s="135"/>
      <c r="AY812" s="135"/>
    </row>
    <row r="813">
      <c r="H813" s="135"/>
      <c r="I813" s="135"/>
      <c r="J813" s="135"/>
      <c r="K813" s="135"/>
      <c r="L813" s="135"/>
      <c r="M813" s="135"/>
      <c r="N813" s="135"/>
      <c r="O813" s="135"/>
      <c r="P813" s="135"/>
      <c r="Q813" s="135"/>
      <c r="R813" s="135"/>
      <c r="S813" s="135"/>
      <c r="T813" s="135"/>
      <c r="U813" s="135"/>
      <c r="V813" s="135"/>
      <c r="W813" s="135"/>
      <c r="X813" s="135"/>
      <c r="Y813" s="135"/>
      <c r="Z813" s="135"/>
      <c r="AA813" s="135"/>
      <c r="AB813" s="135"/>
      <c r="AC813" s="135"/>
      <c r="AD813" s="135"/>
      <c r="AE813" s="135"/>
      <c r="AF813" s="135"/>
      <c r="AG813" s="135"/>
      <c r="AH813" s="135"/>
      <c r="AI813" s="135"/>
      <c r="AJ813" s="135"/>
      <c r="AK813" s="135"/>
      <c r="AL813" s="135"/>
      <c r="AM813" s="135"/>
      <c r="AN813" s="135"/>
      <c r="AO813" s="135"/>
      <c r="AP813" s="135"/>
      <c r="AQ813" s="135"/>
      <c r="AR813" s="135"/>
      <c r="AS813" s="135"/>
      <c r="AT813" s="135"/>
      <c r="AU813" s="135"/>
      <c r="AV813" s="135"/>
      <c r="AW813" s="135"/>
      <c r="AX813" s="135"/>
      <c r="AY813" s="135"/>
    </row>
    <row r="814">
      <c r="H814" s="135"/>
      <c r="I814" s="135"/>
      <c r="J814" s="135"/>
      <c r="K814" s="135"/>
      <c r="L814" s="135"/>
      <c r="M814" s="135"/>
      <c r="N814" s="135"/>
      <c r="O814" s="135"/>
      <c r="P814" s="135"/>
      <c r="Q814" s="135"/>
      <c r="R814" s="135"/>
      <c r="S814" s="135"/>
      <c r="T814" s="135"/>
      <c r="U814" s="135"/>
      <c r="V814" s="135"/>
      <c r="W814" s="135"/>
      <c r="X814" s="135"/>
      <c r="Y814" s="135"/>
      <c r="Z814" s="135"/>
      <c r="AA814" s="135"/>
      <c r="AB814" s="135"/>
      <c r="AC814" s="135"/>
      <c r="AD814" s="135"/>
      <c r="AE814" s="135"/>
      <c r="AF814" s="135"/>
      <c r="AG814" s="135"/>
      <c r="AH814" s="135"/>
      <c r="AI814" s="135"/>
      <c r="AJ814" s="135"/>
      <c r="AK814" s="135"/>
      <c r="AL814" s="135"/>
      <c r="AM814" s="135"/>
      <c r="AN814" s="135"/>
      <c r="AO814" s="135"/>
      <c r="AP814" s="135"/>
      <c r="AQ814" s="135"/>
      <c r="AR814" s="135"/>
      <c r="AS814" s="135"/>
      <c r="AT814" s="135"/>
      <c r="AU814" s="135"/>
      <c r="AV814" s="135"/>
      <c r="AW814" s="135"/>
      <c r="AX814" s="135"/>
      <c r="AY814" s="135"/>
    </row>
    <row r="815">
      <c r="H815" s="135"/>
      <c r="I815" s="135"/>
      <c r="J815" s="135"/>
      <c r="K815" s="135"/>
      <c r="L815" s="135"/>
      <c r="M815" s="135"/>
      <c r="N815" s="135"/>
      <c r="O815" s="135"/>
      <c r="P815" s="135"/>
      <c r="Q815" s="135"/>
      <c r="R815" s="135"/>
      <c r="S815" s="135"/>
      <c r="T815" s="135"/>
      <c r="U815" s="135"/>
      <c r="V815" s="135"/>
      <c r="W815" s="135"/>
      <c r="X815" s="135"/>
      <c r="Y815" s="135"/>
      <c r="Z815" s="135"/>
      <c r="AA815" s="135"/>
      <c r="AB815" s="135"/>
      <c r="AC815" s="135"/>
      <c r="AD815" s="135"/>
      <c r="AE815" s="135"/>
      <c r="AF815" s="135"/>
      <c r="AG815" s="135"/>
      <c r="AH815" s="135"/>
      <c r="AI815" s="135"/>
      <c r="AJ815" s="135"/>
      <c r="AK815" s="135"/>
      <c r="AL815" s="135"/>
      <c r="AM815" s="135"/>
      <c r="AN815" s="135"/>
      <c r="AO815" s="135"/>
      <c r="AP815" s="135"/>
      <c r="AQ815" s="135"/>
      <c r="AR815" s="135"/>
      <c r="AS815" s="135"/>
      <c r="AT815" s="135"/>
      <c r="AU815" s="135"/>
      <c r="AV815" s="135"/>
      <c r="AW815" s="135"/>
      <c r="AX815" s="135"/>
      <c r="AY815" s="135"/>
    </row>
    <row r="816">
      <c r="H816" s="135"/>
      <c r="I816" s="135"/>
      <c r="J816" s="135"/>
      <c r="K816" s="135"/>
      <c r="L816" s="135"/>
      <c r="M816" s="135"/>
      <c r="N816" s="135"/>
      <c r="O816" s="135"/>
      <c r="P816" s="135"/>
      <c r="Q816" s="135"/>
      <c r="R816" s="135"/>
      <c r="S816" s="135"/>
      <c r="T816" s="135"/>
      <c r="U816" s="135"/>
      <c r="V816" s="135"/>
      <c r="W816" s="135"/>
      <c r="X816" s="135"/>
      <c r="Y816" s="135"/>
      <c r="Z816" s="135"/>
      <c r="AA816" s="135"/>
      <c r="AB816" s="135"/>
      <c r="AC816" s="135"/>
      <c r="AD816" s="135"/>
      <c r="AE816" s="135"/>
      <c r="AF816" s="135"/>
      <c r="AG816" s="135"/>
      <c r="AH816" s="135"/>
      <c r="AI816" s="135"/>
      <c r="AJ816" s="135"/>
      <c r="AK816" s="135"/>
      <c r="AL816" s="135"/>
      <c r="AM816" s="135"/>
      <c r="AN816" s="135"/>
      <c r="AO816" s="135"/>
      <c r="AP816" s="135"/>
      <c r="AQ816" s="135"/>
      <c r="AR816" s="135"/>
      <c r="AS816" s="135"/>
      <c r="AT816" s="135"/>
      <c r="AU816" s="135"/>
      <c r="AV816" s="135"/>
      <c r="AW816" s="135"/>
      <c r="AX816" s="135"/>
      <c r="AY816" s="135"/>
    </row>
    <row r="817">
      <c r="H817" s="135"/>
      <c r="I817" s="135"/>
      <c r="J817" s="135"/>
      <c r="K817" s="135"/>
      <c r="L817" s="135"/>
      <c r="M817" s="135"/>
      <c r="N817" s="135"/>
      <c r="O817" s="135"/>
      <c r="P817" s="135"/>
      <c r="Q817" s="135"/>
      <c r="R817" s="135"/>
      <c r="S817" s="135"/>
      <c r="T817" s="135"/>
      <c r="U817" s="135"/>
      <c r="V817" s="135"/>
      <c r="W817" s="135"/>
      <c r="X817" s="135"/>
      <c r="Y817" s="135"/>
      <c r="Z817" s="135"/>
      <c r="AA817" s="135"/>
      <c r="AB817" s="135"/>
      <c r="AC817" s="135"/>
      <c r="AD817" s="135"/>
      <c r="AE817" s="135"/>
      <c r="AF817" s="135"/>
      <c r="AG817" s="135"/>
      <c r="AH817" s="135"/>
      <c r="AI817" s="135"/>
      <c r="AJ817" s="135"/>
      <c r="AK817" s="135"/>
      <c r="AL817" s="135"/>
      <c r="AM817" s="135"/>
      <c r="AN817" s="135"/>
      <c r="AO817" s="135"/>
      <c r="AP817" s="135"/>
      <c r="AQ817" s="135"/>
      <c r="AR817" s="135"/>
      <c r="AS817" s="135"/>
      <c r="AT817" s="135"/>
      <c r="AU817" s="135"/>
      <c r="AV817" s="135"/>
      <c r="AW817" s="135"/>
      <c r="AX817" s="135"/>
      <c r="AY817" s="135"/>
    </row>
    <row r="818">
      <c r="H818" s="135"/>
      <c r="I818" s="135"/>
      <c r="J818" s="135"/>
      <c r="K818" s="135"/>
      <c r="L818" s="135"/>
      <c r="M818" s="135"/>
      <c r="N818" s="135"/>
      <c r="O818" s="135"/>
      <c r="P818" s="135"/>
      <c r="Q818" s="135"/>
      <c r="R818" s="135"/>
      <c r="S818" s="135"/>
      <c r="T818" s="135"/>
      <c r="U818" s="135"/>
      <c r="V818" s="135"/>
      <c r="W818" s="135"/>
      <c r="X818" s="135"/>
      <c r="Y818" s="135"/>
      <c r="Z818" s="135"/>
      <c r="AA818" s="135"/>
      <c r="AB818" s="135"/>
      <c r="AC818" s="135"/>
      <c r="AD818" s="135"/>
      <c r="AE818" s="135"/>
      <c r="AF818" s="135"/>
      <c r="AG818" s="135"/>
      <c r="AH818" s="135"/>
      <c r="AI818" s="135"/>
      <c r="AJ818" s="135"/>
      <c r="AK818" s="135"/>
      <c r="AL818" s="135"/>
      <c r="AM818" s="135"/>
      <c r="AN818" s="135"/>
      <c r="AO818" s="135"/>
      <c r="AP818" s="135"/>
      <c r="AQ818" s="135"/>
      <c r="AR818" s="135"/>
      <c r="AS818" s="135"/>
      <c r="AT818" s="135"/>
      <c r="AU818" s="135"/>
      <c r="AV818" s="135"/>
      <c r="AW818" s="135"/>
      <c r="AX818" s="135"/>
      <c r="AY818" s="135"/>
    </row>
    <row r="819">
      <c r="H819" s="135"/>
      <c r="I819" s="135"/>
      <c r="J819" s="135"/>
      <c r="K819" s="135"/>
      <c r="L819" s="135"/>
      <c r="M819" s="135"/>
      <c r="N819" s="135"/>
      <c r="O819" s="135"/>
      <c r="P819" s="135"/>
      <c r="Q819" s="135"/>
      <c r="R819" s="135"/>
      <c r="S819" s="135"/>
      <c r="T819" s="135"/>
      <c r="U819" s="135"/>
      <c r="V819" s="135"/>
      <c r="W819" s="135"/>
      <c r="X819" s="135"/>
      <c r="Y819" s="135"/>
      <c r="Z819" s="135"/>
      <c r="AA819" s="135"/>
      <c r="AB819" s="135"/>
      <c r="AC819" s="135"/>
      <c r="AD819" s="135"/>
      <c r="AE819" s="135"/>
      <c r="AF819" s="135"/>
      <c r="AG819" s="135"/>
      <c r="AH819" s="135"/>
      <c r="AI819" s="135"/>
      <c r="AJ819" s="135"/>
      <c r="AK819" s="135"/>
      <c r="AL819" s="135"/>
      <c r="AM819" s="135"/>
      <c r="AN819" s="135"/>
      <c r="AO819" s="135"/>
      <c r="AP819" s="135"/>
      <c r="AQ819" s="135"/>
      <c r="AR819" s="135"/>
      <c r="AS819" s="135"/>
      <c r="AT819" s="135"/>
      <c r="AU819" s="135"/>
      <c r="AV819" s="135"/>
      <c r="AW819" s="135"/>
      <c r="AX819" s="135"/>
      <c r="AY819" s="135"/>
    </row>
    <row r="820">
      <c r="H820" s="135"/>
      <c r="I820" s="135"/>
      <c r="J820" s="135"/>
      <c r="K820" s="135"/>
      <c r="L820" s="135"/>
      <c r="M820" s="135"/>
      <c r="N820" s="135"/>
      <c r="O820" s="135"/>
      <c r="P820" s="135"/>
      <c r="Q820" s="135"/>
      <c r="R820" s="135"/>
      <c r="S820" s="135"/>
      <c r="T820" s="135"/>
      <c r="U820" s="135"/>
      <c r="V820" s="135"/>
      <c r="W820" s="135"/>
      <c r="X820" s="135"/>
      <c r="Y820" s="135"/>
      <c r="Z820" s="135"/>
      <c r="AA820" s="135"/>
      <c r="AB820" s="135"/>
      <c r="AC820" s="135"/>
      <c r="AD820" s="135"/>
      <c r="AE820" s="135"/>
      <c r="AF820" s="135"/>
      <c r="AG820" s="135"/>
      <c r="AH820" s="135"/>
      <c r="AI820" s="135"/>
      <c r="AJ820" s="135"/>
      <c r="AK820" s="135"/>
      <c r="AL820" s="135"/>
      <c r="AM820" s="135"/>
      <c r="AN820" s="135"/>
      <c r="AO820" s="135"/>
      <c r="AP820" s="135"/>
      <c r="AQ820" s="135"/>
      <c r="AR820" s="135"/>
      <c r="AS820" s="135"/>
      <c r="AT820" s="135"/>
      <c r="AU820" s="135"/>
      <c r="AV820" s="135"/>
      <c r="AW820" s="135"/>
      <c r="AX820" s="135"/>
      <c r="AY820" s="135"/>
    </row>
    <row r="821">
      <c r="H821" s="135"/>
      <c r="I821" s="135"/>
      <c r="J821" s="135"/>
      <c r="K821" s="135"/>
      <c r="L821" s="135"/>
      <c r="M821" s="135"/>
      <c r="N821" s="135"/>
      <c r="O821" s="135"/>
      <c r="P821" s="135"/>
      <c r="Q821" s="135"/>
      <c r="R821" s="135"/>
      <c r="S821" s="135"/>
      <c r="T821" s="135"/>
      <c r="U821" s="135"/>
      <c r="V821" s="135"/>
      <c r="W821" s="135"/>
      <c r="X821" s="135"/>
      <c r="Y821" s="135"/>
      <c r="Z821" s="135"/>
      <c r="AA821" s="135"/>
      <c r="AB821" s="135"/>
      <c r="AC821" s="135"/>
      <c r="AD821" s="135"/>
      <c r="AE821" s="135"/>
      <c r="AF821" s="135"/>
      <c r="AG821" s="135"/>
      <c r="AH821" s="135"/>
      <c r="AI821" s="135"/>
      <c r="AJ821" s="135"/>
      <c r="AK821" s="135"/>
      <c r="AL821" s="135"/>
      <c r="AM821" s="135"/>
      <c r="AN821" s="135"/>
      <c r="AO821" s="135"/>
      <c r="AP821" s="135"/>
      <c r="AQ821" s="135"/>
      <c r="AR821" s="135"/>
      <c r="AS821" s="135"/>
      <c r="AT821" s="135"/>
      <c r="AU821" s="135"/>
      <c r="AV821" s="135"/>
      <c r="AW821" s="135"/>
      <c r="AX821" s="135"/>
      <c r="AY821" s="135"/>
    </row>
    <row r="822">
      <c r="H822" s="135"/>
      <c r="I822" s="135"/>
      <c r="J822" s="135"/>
      <c r="K822" s="135"/>
      <c r="L822" s="135"/>
      <c r="M822" s="135"/>
      <c r="N822" s="135"/>
      <c r="O822" s="135"/>
      <c r="P822" s="135"/>
      <c r="Q822" s="135"/>
      <c r="R822" s="135"/>
      <c r="S822" s="135"/>
      <c r="T822" s="135"/>
      <c r="U822" s="135"/>
      <c r="V822" s="135"/>
      <c r="W822" s="135"/>
      <c r="X822" s="135"/>
      <c r="Y822" s="135"/>
      <c r="Z822" s="135"/>
      <c r="AA822" s="135"/>
      <c r="AB822" s="135"/>
      <c r="AC822" s="135"/>
      <c r="AD822" s="135"/>
      <c r="AE822" s="135"/>
      <c r="AF822" s="135"/>
      <c r="AG822" s="135"/>
      <c r="AH822" s="135"/>
      <c r="AI822" s="135"/>
      <c r="AJ822" s="135"/>
      <c r="AK822" s="135"/>
      <c r="AL822" s="135"/>
      <c r="AM822" s="135"/>
      <c r="AN822" s="135"/>
      <c r="AO822" s="135"/>
      <c r="AP822" s="135"/>
      <c r="AQ822" s="135"/>
      <c r="AR822" s="135"/>
      <c r="AS822" s="135"/>
      <c r="AT822" s="135"/>
      <c r="AU822" s="135"/>
      <c r="AV822" s="135"/>
      <c r="AW822" s="135"/>
      <c r="AX822" s="135"/>
      <c r="AY822" s="135"/>
    </row>
    <row r="823">
      <c r="H823" s="135"/>
      <c r="I823" s="135"/>
      <c r="J823" s="135"/>
      <c r="K823" s="135"/>
      <c r="L823" s="135"/>
      <c r="M823" s="135"/>
      <c r="N823" s="135"/>
      <c r="O823" s="135"/>
      <c r="P823" s="135"/>
      <c r="Q823" s="135"/>
      <c r="R823" s="135"/>
      <c r="S823" s="135"/>
      <c r="T823" s="135"/>
      <c r="U823" s="135"/>
      <c r="V823" s="135"/>
      <c r="W823" s="135"/>
      <c r="X823" s="135"/>
      <c r="Y823" s="135"/>
      <c r="Z823" s="135"/>
      <c r="AA823" s="135"/>
      <c r="AB823" s="135"/>
      <c r="AC823" s="135"/>
      <c r="AD823" s="135"/>
      <c r="AE823" s="135"/>
      <c r="AF823" s="135"/>
      <c r="AG823" s="135"/>
      <c r="AH823" s="135"/>
      <c r="AI823" s="135"/>
      <c r="AJ823" s="135"/>
      <c r="AK823" s="135"/>
      <c r="AL823" s="135"/>
      <c r="AM823" s="135"/>
      <c r="AN823" s="135"/>
      <c r="AO823" s="135"/>
      <c r="AP823" s="135"/>
      <c r="AQ823" s="135"/>
      <c r="AR823" s="135"/>
      <c r="AS823" s="135"/>
      <c r="AT823" s="135"/>
      <c r="AU823" s="135"/>
      <c r="AV823" s="135"/>
      <c r="AW823" s="135"/>
      <c r="AX823" s="135"/>
      <c r="AY823" s="135"/>
    </row>
    <row r="824">
      <c r="H824" s="135"/>
      <c r="I824" s="135"/>
      <c r="J824" s="135"/>
      <c r="K824" s="135"/>
      <c r="L824" s="135"/>
      <c r="M824" s="135"/>
      <c r="N824" s="135"/>
      <c r="O824" s="135"/>
      <c r="P824" s="135"/>
      <c r="Q824" s="135"/>
      <c r="R824" s="135"/>
      <c r="S824" s="135"/>
      <c r="T824" s="135"/>
      <c r="U824" s="135"/>
      <c r="V824" s="135"/>
      <c r="W824" s="135"/>
      <c r="X824" s="135"/>
      <c r="Y824" s="135"/>
      <c r="Z824" s="135"/>
      <c r="AA824" s="135"/>
      <c r="AB824" s="135"/>
      <c r="AC824" s="135"/>
      <c r="AD824" s="135"/>
      <c r="AE824" s="135"/>
      <c r="AF824" s="135"/>
      <c r="AG824" s="135"/>
      <c r="AH824" s="135"/>
      <c r="AI824" s="135"/>
      <c r="AJ824" s="135"/>
      <c r="AK824" s="135"/>
      <c r="AL824" s="135"/>
      <c r="AM824" s="135"/>
      <c r="AN824" s="135"/>
      <c r="AO824" s="135"/>
      <c r="AP824" s="135"/>
      <c r="AQ824" s="135"/>
      <c r="AR824" s="135"/>
      <c r="AS824" s="135"/>
      <c r="AT824" s="135"/>
      <c r="AU824" s="135"/>
      <c r="AV824" s="135"/>
      <c r="AW824" s="135"/>
      <c r="AX824" s="135"/>
      <c r="AY824" s="135"/>
    </row>
    <row r="825">
      <c r="H825" s="135"/>
      <c r="I825" s="135"/>
      <c r="J825" s="135"/>
      <c r="K825" s="135"/>
      <c r="L825" s="135"/>
      <c r="M825" s="135"/>
      <c r="N825" s="135"/>
      <c r="O825" s="135"/>
      <c r="P825" s="135"/>
      <c r="Q825" s="135"/>
      <c r="R825" s="135"/>
      <c r="S825" s="135"/>
      <c r="T825" s="135"/>
      <c r="U825" s="135"/>
      <c r="V825" s="135"/>
      <c r="W825" s="135"/>
      <c r="X825" s="135"/>
      <c r="Y825" s="135"/>
      <c r="Z825" s="135"/>
      <c r="AA825" s="135"/>
      <c r="AB825" s="135"/>
      <c r="AC825" s="135"/>
      <c r="AD825" s="135"/>
      <c r="AE825" s="135"/>
      <c r="AF825" s="135"/>
      <c r="AG825" s="135"/>
      <c r="AH825" s="135"/>
      <c r="AI825" s="135"/>
      <c r="AJ825" s="135"/>
      <c r="AK825" s="135"/>
      <c r="AL825" s="135"/>
      <c r="AM825" s="135"/>
      <c r="AN825" s="135"/>
      <c r="AO825" s="135"/>
      <c r="AP825" s="135"/>
      <c r="AQ825" s="135"/>
      <c r="AR825" s="135"/>
      <c r="AS825" s="135"/>
      <c r="AT825" s="135"/>
      <c r="AU825" s="135"/>
      <c r="AV825" s="135"/>
      <c r="AW825" s="135"/>
      <c r="AX825" s="135"/>
      <c r="AY825" s="135"/>
    </row>
    <row r="826">
      <c r="H826" s="135"/>
      <c r="I826" s="135"/>
      <c r="J826" s="135"/>
      <c r="K826" s="135"/>
      <c r="L826" s="135"/>
      <c r="M826" s="135"/>
      <c r="N826" s="135"/>
      <c r="O826" s="135"/>
      <c r="P826" s="135"/>
      <c r="Q826" s="135"/>
      <c r="R826" s="135"/>
      <c r="S826" s="135"/>
      <c r="T826" s="135"/>
      <c r="U826" s="135"/>
      <c r="V826" s="135"/>
      <c r="W826" s="135"/>
      <c r="X826" s="135"/>
      <c r="Y826" s="135"/>
      <c r="Z826" s="135"/>
      <c r="AA826" s="135"/>
      <c r="AB826" s="135"/>
      <c r="AC826" s="135"/>
      <c r="AD826" s="135"/>
      <c r="AE826" s="135"/>
      <c r="AF826" s="135"/>
      <c r="AG826" s="135"/>
      <c r="AH826" s="135"/>
      <c r="AI826" s="135"/>
      <c r="AJ826" s="135"/>
      <c r="AK826" s="135"/>
      <c r="AL826" s="135"/>
      <c r="AM826" s="135"/>
      <c r="AN826" s="135"/>
      <c r="AO826" s="135"/>
      <c r="AP826" s="135"/>
      <c r="AQ826" s="135"/>
      <c r="AR826" s="135"/>
      <c r="AS826" s="135"/>
      <c r="AT826" s="135"/>
      <c r="AU826" s="135"/>
      <c r="AV826" s="135"/>
      <c r="AW826" s="135"/>
      <c r="AX826" s="135"/>
      <c r="AY826" s="135"/>
    </row>
    <row r="827">
      <c r="H827" s="135"/>
      <c r="I827" s="135"/>
      <c r="J827" s="135"/>
      <c r="K827" s="135"/>
      <c r="L827" s="135"/>
      <c r="M827" s="135"/>
      <c r="N827" s="135"/>
      <c r="O827" s="135"/>
      <c r="P827" s="135"/>
      <c r="Q827" s="135"/>
      <c r="R827" s="135"/>
      <c r="S827" s="135"/>
      <c r="T827" s="135"/>
      <c r="U827" s="135"/>
      <c r="V827" s="135"/>
      <c r="W827" s="135"/>
      <c r="X827" s="135"/>
      <c r="Y827" s="135"/>
      <c r="Z827" s="135"/>
      <c r="AA827" s="135"/>
      <c r="AB827" s="135"/>
      <c r="AC827" s="135"/>
      <c r="AD827" s="135"/>
      <c r="AE827" s="135"/>
      <c r="AF827" s="135"/>
      <c r="AG827" s="135"/>
      <c r="AH827" s="135"/>
      <c r="AI827" s="135"/>
      <c r="AJ827" s="135"/>
      <c r="AK827" s="135"/>
      <c r="AL827" s="135"/>
      <c r="AM827" s="135"/>
      <c r="AN827" s="135"/>
      <c r="AO827" s="135"/>
      <c r="AP827" s="135"/>
      <c r="AQ827" s="135"/>
      <c r="AR827" s="135"/>
      <c r="AS827" s="135"/>
      <c r="AT827" s="135"/>
      <c r="AU827" s="135"/>
      <c r="AV827" s="135"/>
      <c r="AW827" s="135"/>
      <c r="AX827" s="135"/>
      <c r="AY827" s="135"/>
    </row>
    <row r="828">
      <c r="H828" s="135"/>
      <c r="I828" s="135"/>
      <c r="J828" s="135"/>
      <c r="K828" s="135"/>
      <c r="L828" s="135"/>
      <c r="M828" s="135"/>
      <c r="N828" s="135"/>
      <c r="O828" s="135"/>
      <c r="P828" s="135"/>
      <c r="Q828" s="135"/>
      <c r="R828" s="135"/>
      <c r="S828" s="135"/>
      <c r="T828" s="135"/>
      <c r="U828" s="135"/>
      <c r="V828" s="135"/>
      <c r="W828" s="135"/>
      <c r="X828" s="135"/>
      <c r="Y828" s="135"/>
      <c r="Z828" s="135"/>
      <c r="AA828" s="135"/>
      <c r="AB828" s="135"/>
      <c r="AC828" s="135"/>
      <c r="AD828" s="135"/>
      <c r="AE828" s="135"/>
      <c r="AF828" s="135"/>
      <c r="AG828" s="135"/>
      <c r="AH828" s="135"/>
      <c r="AI828" s="135"/>
      <c r="AJ828" s="135"/>
      <c r="AK828" s="135"/>
      <c r="AL828" s="135"/>
      <c r="AM828" s="135"/>
      <c r="AN828" s="135"/>
      <c r="AO828" s="135"/>
      <c r="AP828" s="135"/>
      <c r="AQ828" s="135"/>
      <c r="AR828" s="135"/>
      <c r="AS828" s="135"/>
      <c r="AT828" s="135"/>
      <c r="AU828" s="135"/>
      <c r="AV828" s="135"/>
      <c r="AW828" s="135"/>
      <c r="AX828" s="135"/>
      <c r="AY828" s="135"/>
    </row>
    <row r="829">
      <c r="H829" s="135"/>
      <c r="I829" s="135"/>
      <c r="J829" s="135"/>
      <c r="K829" s="135"/>
      <c r="L829" s="135"/>
      <c r="M829" s="135"/>
      <c r="N829" s="135"/>
      <c r="O829" s="135"/>
      <c r="P829" s="135"/>
      <c r="Q829" s="135"/>
      <c r="R829" s="135"/>
      <c r="S829" s="135"/>
      <c r="T829" s="135"/>
      <c r="U829" s="135"/>
      <c r="V829" s="135"/>
      <c r="W829" s="135"/>
      <c r="X829" s="135"/>
      <c r="Y829" s="135"/>
      <c r="Z829" s="135"/>
      <c r="AA829" s="135"/>
      <c r="AB829" s="135"/>
      <c r="AC829" s="135"/>
      <c r="AD829" s="135"/>
      <c r="AE829" s="135"/>
      <c r="AF829" s="135"/>
      <c r="AG829" s="135"/>
      <c r="AH829" s="135"/>
      <c r="AI829" s="135"/>
      <c r="AJ829" s="135"/>
      <c r="AK829" s="135"/>
      <c r="AL829" s="135"/>
      <c r="AM829" s="135"/>
      <c r="AN829" s="135"/>
      <c r="AO829" s="135"/>
      <c r="AP829" s="135"/>
      <c r="AQ829" s="135"/>
      <c r="AR829" s="135"/>
      <c r="AS829" s="135"/>
      <c r="AT829" s="135"/>
      <c r="AU829" s="135"/>
      <c r="AV829" s="135"/>
      <c r="AW829" s="135"/>
      <c r="AX829" s="135"/>
      <c r="AY829" s="135"/>
    </row>
    <row r="830">
      <c r="H830" s="135"/>
      <c r="I830" s="135"/>
      <c r="J830" s="135"/>
      <c r="K830" s="135"/>
      <c r="L830" s="135"/>
      <c r="M830" s="135"/>
      <c r="N830" s="135"/>
      <c r="O830" s="135"/>
      <c r="P830" s="135"/>
      <c r="Q830" s="135"/>
      <c r="R830" s="135"/>
      <c r="S830" s="135"/>
      <c r="T830" s="135"/>
      <c r="U830" s="135"/>
      <c r="V830" s="135"/>
      <c r="W830" s="135"/>
      <c r="X830" s="135"/>
      <c r="Y830" s="135"/>
      <c r="Z830" s="135"/>
      <c r="AA830" s="135"/>
      <c r="AB830" s="135"/>
      <c r="AC830" s="135"/>
      <c r="AD830" s="135"/>
      <c r="AE830" s="135"/>
      <c r="AF830" s="135"/>
      <c r="AG830" s="135"/>
      <c r="AH830" s="135"/>
      <c r="AI830" s="135"/>
      <c r="AJ830" s="135"/>
      <c r="AK830" s="135"/>
      <c r="AL830" s="135"/>
      <c r="AM830" s="135"/>
      <c r="AN830" s="135"/>
      <c r="AO830" s="135"/>
      <c r="AP830" s="135"/>
      <c r="AQ830" s="135"/>
      <c r="AR830" s="135"/>
      <c r="AS830" s="135"/>
      <c r="AT830" s="135"/>
      <c r="AU830" s="135"/>
      <c r="AV830" s="135"/>
      <c r="AW830" s="135"/>
      <c r="AX830" s="135"/>
      <c r="AY830" s="135"/>
    </row>
    <row r="831">
      <c r="H831" s="135"/>
      <c r="I831" s="135"/>
      <c r="J831" s="135"/>
      <c r="K831" s="135"/>
      <c r="L831" s="135"/>
      <c r="M831" s="135"/>
      <c r="N831" s="135"/>
      <c r="O831" s="135"/>
      <c r="P831" s="135"/>
      <c r="Q831" s="135"/>
      <c r="R831" s="135"/>
      <c r="S831" s="135"/>
      <c r="T831" s="135"/>
      <c r="U831" s="135"/>
      <c r="V831" s="135"/>
      <c r="W831" s="135"/>
      <c r="X831" s="135"/>
      <c r="Y831" s="135"/>
      <c r="Z831" s="135"/>
      <c r="AA831" s="135"/>
      <c r="AB831" s="135"/>
      <c r="AC831" s="135"/>
      <c r="AD831" s="135"/>
      <c r="AE831" s="135"/>
      <c r="AF831" s="135"/>
      <c r="AG831" s="135"/>
      <c r="AH831" s="135"/>
      <c r="AI831" s="135"/>
      <c r="AJ831" s="135"/>
      <c r="AK831" s="135"/>
      <c r="AL831" s="135"/>
      <c r="AM831" s="135"/>
      <c r="AN831" s="135"/>
      <c r="AO831" s="135"/>
      <c r="AP831" s="135"/>
      <c r="AQ831" s="135"/>
      <c r="AR831" s="135"/>
      <c r="AS831" s="135"/>
      <c r="AT831" s="135"/>
      <c r="AU831" s="135"/>
      <c r="AV831" s="135"/>
      <c r="AW831" s="135"/>
      <c r="AX831" s="135"/>
      <c r="AY831" s="135"/>
    </row>
    <row r="832">
      <c r="H832" s="135"/>
      <c r="I832" s="135"/>
      <c r="J832" s="135"/>
      <c r="K832" s="135"/>
      <c r="L832" s="135"/>
      <c r="M832" s="135"/>
      <c r="N832" s="135"/>
      <c r="O832" s="135"/>
      <c r="P832" s="135"/>
      <c r="Q832" s="135"/>
      <c r="R832" s="135"/>
      <c r="S832" s="135"/>
      <c r="T832" s="135"/>
      <c r="U832" s="135"/>
      <c r="V832" s="135"/>
      <c r="W832" s="135"/>
      <c r="X832" s="135"/>
      <c r="Y832" s="135"/>
      <c r="Z832" s="135"/>
      <c r="AA832" s="135"/>
      <c r="AB832" s="135"/>
      <c r="AC832" s="135"/>
      <c r="AD832" s="135"/>
      <c r="AE832" s="135"/>
      <c r="AF832" s="135"/>
      <c r="AG832" s="135"/>
      <c r="AH832" s="135"/>
      <c r="AI832" s="135"/>
      <c r="AJ832" s="135"/>
      <c r="AK832" s="135"/>
      <c r="AL832" s="135"/>
      <c r="AM832" s="135"/>
      <c r="AN832" s="135"/>
      <c r="AO832" s="135"/>
      <c r="AP832" s="135"/>
      <c r="AQ832" s="135"/>
      <c r="AR832" s="135"/>
      <c r="AS832" s="135"/>
      <c r="AT832" s="135"/>
      <c r="AU832" s="135"/>
      <c r="AV832" s="135"/>
      <c r="AW832" s="135"/>
      <c r="AX832" s="135"/>
      <c r="AY832" s="135"/>
    </row>
    <row r="833">
      <c r="H833" s="135"/>
      <c r="I833" s="135"/>
      <c r="J833" s="135"/>
      <c r="K833" s="135"/>
      <c r="L833" s="135"/>
      <c r="M833" s="135"/>
      <c r="N833" s="135"/>
      <c r="O833" s="135"/>
      <c r="P833" s="135"/>
      <c r="Q833" s="135"/>
      <c r="R833" s="135"/>
      <c r="S833" s="135"/>
      <c r="T833" s="135"/>
      <c r="U833" s="135"/>
      <c r="V833" s="135"/>
      <c r="W833" s="135"/>
      <c r="X833" s="135"/>
      <c r="Y833" s="135"/>
      <c r="Z833" s="135"/>
      <c r="AA833" s="135"/>
      <c r="AB833" s="135"/>
      <c r="AC833" s="135"/>
      <c r="AD833" s="135"/>
      <c r="AE833" s="135"/>
      <c r="AF833" s="135"/>
      <c r="AG833" s="135"/>
      <c r="AH833" s="135"/>
      <c r="AI833" s="135"/>
      <c r="AJ833" s="135"/>
      <c r="AK833" s="135"/>
      <c r="AL833" s="135"/>
      <c r="AM833" s="135"/>
      <c r="AN833" s="135"/>
      <c r="AO833" s="135"/>
      <c r="AP833" s="135"/>
      <c r="AQ833" s="135"/>
      <c r="AR833" s="135"/>
      <c r="AS833" s="135"/>
      <c r="AT833" s="135"/>
      <c r="AU833" s="135"/>
      <c r="AV833" s="135"/>
      <c r="AW833" s="135"/>
      <c r="AX833" s="135"/>
      <c r="AY833" s="135"/>
    </row>
    <row r="834">
      <c r="H834" s="135"/>
      <c r="I834" s="135"/>
      <c r="J834" s="135"/>
      <c r="K834" s="135"/>
      <c r="L834" s="135"/>
      <c r="M834" s="135"/>
      <c r="N834" s="135"/>
      <c r="O834" s="135"/>
      <c r="P834" s="135"/>
      <c r="Q834" s="135"/>
      <c r="R834" s="135"/>
      <c r="S834" s="135"/>
      <c r="T834" s="135"/>
      <c r="U834" s="135"/>
      <c r="V834" s="135"/>
      <c r="W834" s="135"/>
      <c r="X834" s="135"/>
      <c r="Y834" s="135"/>
      <c r="Z834" s="135"/>
      <c r="AA834" s="135"/>
      <c r="AB834" s="135"/>
      <c r="AC834" s="135"/>
      <c r="AD834" s="135"/>
      <c r="AE834" s="135"/>
      <c r="AF834" s="135"/>
      <c r="AG834" s="135"/>
      <c r="AH834" s="135"/>
      <c r="AI834" s="135"/>
      <c r="AJ834" s="135"/>
      <c r="AK834" s="135"/>
      <c r="AL834" s="135"/>
      <c r="AM834" s="135"/>
      <c r="AN834" s="135"/>
      <c r="AO834" s="135"/>
      <c r="AP834" s="135"/>
      <c r="AQ834" s="135"/>
      <c r="AR834" s="135"/>
      <c r="AS834" s="135"/>
      <c r="AT834" s="135"/>
      <c r="AU834" s="135"/>
      <c r="AV834" s="135"/>
      <c r="AW834" s="135"/>
      <c r="AX834" s="135"/>
      <c r="AY834" s="135"/>
    </row>
    <row r="835">
      <c r="H835" s="135"/>
      <c r="I835" s="135"/>
      <c r="J835" s="135"/>
      <c r="K835" s="135"/>
      <c r="L835" s="135"/>
      <c r="M835" s="135"/>
      <c r="N835" s="135"/>
      <c r="O835" s="135"/>
      <c r="P835" s="135"/>
      <c r="Q835" s="135"/>
      <c r="R835" s="135"/>
      <c r="S835" s="135"/>
      <c r="T835" s="135"/>
      <c r="U835" s="135"/>
      <c r="V835" s="135"/>
      <c r="W835" s="135"/>
      <c r="X835" s="135"/>
      <c r="Y835" s="135"/>
      <c r="Z835" s="135"/>
      <c r="AA835" s="135"/>
      <c r="AB835" s="135"/>
      <c r="AC835" s="135"/>
      <c r="AD835" s="135"/>
      <c r="AE835" s="135"/>
      <c r="AF835" s="135"/>
      <c r="AG835" s="135"/>
      <c r="AH835" s="135"/>
      <c r="AI835" s="135"/>
      <c r="AJ835" s="135"/>
      <c r="AK835" s="135"/>
      <c r="AL835" s="135"/>
      <c r="AM835" s="135"/>
      <c r="AN835" s="135"/>
      <c r="AO835" s="135"/>
      <c r="AP835" s="135"/>
      <c r="AQ835" s="135"/>
      <c r="AR835" s="135"/>
      <c r="AS835" s="135"/>
      <c r="AT835" s="135"/>
      <c r="AU835" s="135"/>
      <c r="AV835" s="135"/>
      <c r="AW835" s="135"/>
      <c r="AX835" s="135"/>
      <c r="AY835" s="135"/>
    </row>
    <row r="836">
      <c r="H836" s="135"/>
      <c r="I836" s="135"/>
      <c r="J836" s="135"/>
      <c r="K836" s="135"/>
      <c r="L836" s="135"/>
      <c r="M836" s="135"/>
      <c r="N836" s="135"/>
      <c r="O836" s="135"/>
      <c r="P836" s="135"/>
      <c r="Q836" s="135"/>
      <c r="R836" s="135"/>
      <c r="S836" s="135"/>
      <c r="T836" s="135"/>
      <c r="U836" s="135"/>
      <c r="V836" s="135"/>
      <c r="W836" s="135"/>
      <c r="X836" s="135"/>
      <c r="Y836" s="135"/>
      <c r="Z836" s="135"/>
      <c r="AA836" s="135"/>
      <c r="AB836" s="135"/>
      <c r="AC836" s="135"/>
      <c r="AD836" s="135"/>
      <c r="AE836" s="135"/>
      <c r="AF836" s="135"/>
      <c r="AG836" s="135"/>
      <c r="AH836" s="135"/>
      <c r="AI836" s="135"/>
      <c r="AJ836" s="135"/>
      <c r="AK836" s="135"/>
      <c r="AL836" s="135"/>
      <c r="AM836" s="135"/>
      <c r="AN836" s="135"/>
      <c r="AO836" s="135"/>
      <c r="AP836" s="135"/>
      <c r="AQ836" s="135"/>
      <c r="AR836" s="135"/>
      <c r="AS836" s="135"/>
      <c r="AT836" s="135"/>
      <c r="AU836" s="135"/>
      <c r="AV836" s="135"/>
      <c r="AW836" s="135"/>
      <c r="AX836" s="135"/>
      <c r="AY836" s="135"/>
    </row>
    <row r="837">
      <c r="H837" s="135"/>
      <c r="I837" s="135"/>
      <c r="J837" s="135"/>
      <c r="K837" s="135"/>
      <c r="L837" s="135"/>
      <c r="M837" s="135"/>
      <c r="N837" s="135"/>
      <c r="O837" s="135"/>
      <c r="P837" s="135"/>
      <c r="Q837" s="135"/>
      <c r="R837" s="135"/>
      <c r="S837" s="135"/>
      <c r="T837" s="135"/>
      <c r="U837" s="135"/>
      <c r="V837" s="135"/>
      <c r="W837" s="135"/>
      <c r="X837" s="135"/>
      <c r="Y837" s="135"/>
      <c r="Z837" s="135"/>
      <c r="AA837" s="135"/>
      <c r="AB837" s="135"/>
      <c r="AC837" s="135"/>
      <c r="AD837" s="135"/>
      <c r="AE837" s="135"/>
      <c r="AF837" s="135"/>
      <c r="AG837" s="135"/>
      <c r="AH837" s="135"/>
      <c r="AI837" s="135"/>
      <c r="AJ837" s="135"/>
      <c r="AK837" s="135"/>
      <c r="AL837" s="135"/>
      <c r="AM837" s="135"/>
      <c r="AN837" s="135"/>
      <c r="AO837" s="135"/>
      <c r="AP837" s="135"/>
      <c r="AQ837" s="135"/>
      <c r="AR837" s="135"/>
      <c r="AS837" s="135"/>
      <c r="AT837" s="135"/>
      <c r="AU837" s="135"/>
      <c r="AV837" s="135"/>
      <c r="AW837" s="135"/>
      <c r="AX837" s="135"/>
      <c r="AY837" s="135"/>
    </row>
    <row r="838">
      <c r="H838" s="135"/>
      <c r="I838" s="135"/>
      <c r="J838" s="135"/>
      <c r="K838" s="135"/>
      <c r="L838" s="135"/>
      <c r="M838" s="135"/>
      <c r="N838" s="135"/>
      <c r="O838" s="135"/>
      <c r="P838" s="135"/>
      <c r="Q838" s="135"/>
      <c r="R838" s="135"/>
      <c r="S838" s="135"/>
      <c r="T838" s="135"/>
      <c r="U838" s="135"/>
      <c r="V838" s="135"/>
      <c r="W838" s="135"/>
      <c r="X838" s="135"/>
      <c r="Y838" s="135"/>
      <c r="Z838" s="135"/>
      <c r="AA838" s="135"/>
      <c r="AB838" s="135"/>
      <c r="AC838" s="135"/>
      <c r="AD838" s="135"/>
      <c r="AE838" s="135"/>
      <c r="AF838" s="135"/>
      <c r="AG838" s="135"/>
      <c r="AH838" s="135"/>
      <c r="AI838" s="135"/>
      <c r="AJ838" s="135"/>
      <c r="AK838" s="135"/>
      <c r="AL838" s="135"/>
      <c r="AM838" s="135"/>
      <c r="AN838" s="135"/>
      <c r="AO838" s="135"/>
      <c r="AP838" s="135"/>
      <c r="AQ838" s="135"/>
      <c r="AR838" s="135"/>
      <c r="AS838" s="135"/>
      <c r="AT838" s="135"/>
      <c r="AU838" s="135"/>
      <c r="AV838" s="135"/>
      <c r="AW838" s="135"/>
      <c r="AX838" s="135"/>
      <c r="AY838" s="135"/>
    </row>
    <row r="839">
      <c r="H839" s="135"/>
      <c r="I839" s="135"/>
      <c r="J839" s="135"/>
      <c r="K839" s="135"/>
      <c r="L839" s="135"/>
      <c r="M839" s="135"/>
      <c r="N839" s="135"/>
      <c r="O839" s="135"/>
      <c r="P839" s="135"/>
      <c r="Q839" s="135"/>
      <c r="R839" s="135"/>
      <c r="S839" s="135"/>
      <c r="T839" s="135"/>
      <c r="U839" s="135"/>
      <c r="V839" s="135"/>
      <c r="W839" s="135"/>
      <c r="X839" s="135"/>
      <c r="Y839" s="135"/>
      <c r="Z839" s="135"/>
      <c r="AA839" s="135"/>
      <c r="AB839" s="135"/>
      <c r="AC839" s="135"/>
      <c r="AD839" s="135"/>
      <c r="AE839" s="135"/>
      <c r="AF839" s="135"/>
      <c r="AG839" s="135"/>
      <c r="AH839" s="135"/>
      <c r="AI839" s="135"/>
      <c r="AJ839" s="135"/>
      <c r="AK839" s="135"/>
      <c r="AL839" s="135"/>
      <c r="AM839" s="135"/>
      <c r="AN839" s="135"/>
      <c r="AO839" s="135"/>
      <c r="AP839" s="135"/>
      <c r="AQ839" s="135"/>
      <c r="AR839" s="135"/>
      <c r="AS839" s="135"/>
      <c r="AT839" s="135"/>
      <c r="AU839" s="135"/>
      <c r="AV839" s="135"/>
      <c r="AW839" s="135"/>
      <c r="AX839" s="135"/>
      <c r="AY839" s="135"/>
    </row>
    <row r="840">
      <c r="H840" s="135"/>
      <c r="I840" s="135"/>
      <c r="J840" s="135"/>
      <c r="K840" s="135"/>
      <c r="L840" s="135"/>
      <c r="M840" s="135"/>
      <c r="N840" s="135"/>
      <c r="O840" s="135"/>
      <c r="P840" s="135"/>
      <c r="Q840" s="135"/>
      <c r="R840" s="135"/>
      <c r="S840" s="135"/>
      <c r="T840" s="135"/>
      <c r="U840" s="135"/>
      <c r="V840" s="135"/>
      <c r="W840" s="135"/>
      <c r="X840" s="135"/>
      <c r="Y840" s="135"/>
      <c r="Z840" s="135"/>
      <c r="AA840" s="135"/>
      <c r="AB840" s="135"/>
      <c r="AC840" s="135"/>
      <c r="AD840" s="135"/>
      <c r="AE840" s="135"/>
      <c r="AF840" s="135"/>
      <c r="AG840" s="135"/>
      <c r="AH840" s="135"/>
      <c r="AI840" s="135"/>
      <c r="AJ840" s="135"/>
      <c r="AK840" s="135"/>
      <c r="AL840" s="135"/>
      <c r="AM840" s="135"/>
      <c r="AN840" s="135"/>
      <c r="AO840" s="135"/>
      <c r="AP840" s="135"/>
      <c r="AQ840" s="135"/>
      <c r="AR840" s="135"/>
      <c r="AS840" s="135"/>
      <c r="AT840" s="135"/>
      <c r="AU840" s="135"/>
      <c r="AV840" s="135"/>
      <c r="AW840" s="135"/>
      <c r="AX840" s="135"/>
      <c r="AY840" s="135"/>
    </row>
    <row r="841">
      <c r="H841" s="135"/>
      <c r="I841" s="135"/>
      <c r="J841" s="135"/>
      <c r="K841" s="135"/>
      <c r="L841" s="135"/>
      <c r="M841" s="135"/>
      <c r="N841" s="135"/>
      <c r="O841" s="135"/>
      <c r="P841" s="135"/>
      <c r="Q841" s="135"/>
      <c r="R841" s="135"/>
      <c r="S841" s="135"/>
      <c r="T841" s="135"/>
      <c r="U841" s="135"/>
      <c r="V841" s="135"/>
      <c r="W841" s="135"/>
      <c r="X841" s="135"/>
      <c r="Y841" s="135"/>
      <c r="Z841" s="135"/>
      <c r="AA841" s="135"/>
      <c r="AB841" s="135"/>
      <c r="AC841" s="135"/>
      <c r="AD841" s="135"/>
      <c r="AE841" s="135"/>
      <c r="AF841" s="135"/>
      <c r="AG841" s="135"/>
      <c r="AH841" s="135"/>
      <c r="AI841" s="135"/>
      <c r="AJ841" s="135"/>
      <c r="AK841" s="135"/>
      <c r="AL841" s="135"/>
      <c r="AM841" s="135"/>
      <c r="AN841" s="135"/>
      <c r="AO841" s="135"/>
      <c r="AP841" s="135"/>
      <c r="AQ841" s="135"/>
      <c r="AR841" s="135"/>
      <c r="AS841" s="135"/>
      <c r="AT841" s="135"/>
      <c r="AU841" s="135"/>
      <c r="AV841" s="135"/>
      <c r="AW841" s="135"/>
      <c r="AX841" s="135"/>
      <c r="AY841" s="135"/>
    </row>
    <row r="842">
      <c r="H842" s="135"/>
      <c r="I842" s="135"/>
      <c r="J842" s="135"/>
      <c r="K842" s="135"/>
      <c r="L842" s="135"/>
      <c r="M842" s="135"/>
      <c r="N842" s="135"/>
      <c r="O842" s="135"/>
      <c r="P842" s="135"/>
      <c r="Q842" s="135"/>
      <c r="R842" s="135"/>
      <c r="S842" s="135"/>
      <c r="T842" s="135"/>
      <c r="U842" s="135"/>
      <c r="V842" s="135"/>
      <c r="W842" s="135"/>
      <c r="X842" s="135"/>
      <c r="Y842" s="135"/>
      <c r="Z842" s="135"/>
      <c r="AA842" s="135"/>
      <c r="AB842" s="135"/>
      <c r="AC842" s="135"/>
      <c r="AD842" s="135"/>
      <c r="AE842" s="135"/>
      <c r="AF842" s="135"/>
      <c r="AG842" s="135"/>
      <c r="AH842" s="135"/>
      <c r="AI842" s="135"/>
      <c r="AJ842" s="135"/>
      <c r="AK842" s="135"/>
      <c r="AL842" s="135"/>
      <c r="AM842" s="135"/>
      <c r="AN842" s="135"/>
      <c r="AO842" s="135"/>
      <c r="AP842" s="135"/>
      <c r="AQ842" s="135"/>
      <c r="AR842" s="135"/>
      <c r="AS842" s="135"/>
      <c r="AT842" s="135"/>
      <c r="AU842" s="135"/>
      <c r="AV842" s="135"/>
      <c r="AW842" s="135"/>
      <c r="AX842" s="135"/>
      <c r="AY842" s="135"/>
    </row>
    <row r="843">
      <c r="H843" s="135"/>
      <c r="I843" s="135"/>
      <c r="J843" s="135"/>
      <c r="K843" s="135"/>
      <c r="L843" s="135"/>
      <c r="M843" s="135"/>
      <c r="N843" s="135"/>
      <c r="O843" s="135"/>
      <c r="P843" s="135"/>
      <c r="Q843" s="135"/>
      <c r="R843" s="135"/>
      <c r="S843" s="135"/>
      <c r="T843" s="135"/>
      <c r="U843" s="135"/>
      <c r="V843" s="135"/>
      <c r="W843" s="135"/>
      <c r="X843" s="135"/>
      <c r="Y843" s="135"/>
      <c r="Z843" s="135"/>
      <c r="AA843" s="135"/>
      <c r="AB843" s="135"/>
      <c r="AC843" s="135"/>
      <c r="AD843" s="135"/>
      <c r="AE843" s="135"/>
      <c r="AF843" s="135"/>
      <c r="AG843" s="135"/>
      <c r="AH843" s="135"/>
      <c r="AI843" s="135"/>
      <c r="AJ843" s="135"/>
      <c r="AK843" s="135"/>
      <c r="AL843" s="135"/>
      <c r="AM843" s="135"/>
      <c r="AN843" s="135"/>
      <c r="AO843" s="135"/>
      <c r="AP843" s="135"/>
      <c r="AQ843" s="135"/>
      <c r="AR843" s="135"/>
      <c r="AS843" s="135"/>
      <c r="AT843" s="135"/>
      <c r="AU843" s="135"/>
      <c r="AV843" s="135"/>
      <c r="AW843" s="135"/>
      <c r="AX843" s="135"/>
      <c r="AY843" s="135"/>
    </row>
    <row r="844">
      <c r="H844" s="135"/>
      <c r="I844" s="135"/>
      <c r="J844" s="135"/>
      <c r="K844" s="135"/>
      <c r="L844" s="135"/>
      <c r="M844" s="135"/>
      <c r="N844" s="135"/>
      <c r="O844" s="135"/>
      <c r="P844" s="135"/>
      <c r="Q844" s="135"/>
      <c r="R844" s="135"/>
      <c r="S844" s="135"/>
      <c r="T844" s="135"/>
      <c r="U844" s="135"/>
      <c r="V844" s="135"/>
      <c r="W844" s="135"/>
      <c r="X844" s="135"/>
      <c r="Y844" s="135"/>
      <c r="Z844" s="135"/>
      <c r="AA844" s="135"/>
      <c r="AB844" s="135"/>
      <c r="AC844" s="135"/>
      <c r="AD844" s="135"/>
      <c r="AE844" s="135"/>
      <c r="AF844" s="135"/>
      <c r="AG844" s="135"/>
      <c r="AH844" s="135"/>
      <c r="AI844" s="135"/>
      <c r="AJ844" s="135"/>
      <c r="AK844" s="135"/>
      <c r="AL844" s="135"/>
      <c r="AM844" s="135"/>
      <c r="AN844" s="135"/>
      <c r="AO844" s="135"/>
      <c r="AP844" s="135"/>
      <c r="AQ844" s="135"/>
      <c r="AR844" s="135"/>
      <c r="AS844" s="135"/>
      <c r="AT844" s="135"/>
      <c r="AU844" s="135"/>
      <c r="AV844" s="135"/>
      <c r="AW844" s="135"/>
      <c r="AX844" s="135"/>
      <c r="AY844" s="135"/>
    </row>
    <row r="845">
      <c r="H845" s="135"/>
      <c r="I845" s="135"/>
      <c r="J845" s="135"/>
      <c r="K845" s="135"/>
      <c r="L845" s="135"/>
      <c r="M845" s="135"/>
      <c r="N845" s="135"/>
      <c r="O845" s="135"/>
      <c r="P845" s="135"/>
      <c r="Q845" s="135"/>
      <c r="R845" s="135"/>
      <c r="S845" s="135"/>
      <c r="T845" s="135"/>
      <c r="U845" s="135"/>
      <c r="V845" s="135"/>
      <c r="W845" s="135"/>
      <c r="X845" s="135"/>
      <c r="Y845" s="135"/>
      <c r="Z845" s="135"/>
      <c r="AA845" s="135"/>
      <c r="AB845" s="135"/>
      <c r="AC845" s="135"/>
      <c r="AD845" s="135"/>
      <c r="AE845" s="135"/>
      <c r="AF845" s="135"/>
      <c r="AG845" s="135"/>
      <c r="AH845" s="135"/>
      <c r="AI845" s="135"/>
      <c r="AJ845" s="135"/>
      <c r="AK845" s="135"/>
      <c r="AL845" s="135"/>
      <c r="AM845" s="135"/>
      <c r="AN845" s="135"/>
      <c r="AO845" s="135"/>
      <c r="AP845" s="135"/>
      <c r="AQ845" s="135"/>
      <c r="AR845" s="135"/>
      <c r="AS845" s="135"/>
      <c r="AT845" s="135"/>
      <c r="AU845" s="135"/>
      <c r="AV845" s="135"/>
      <c r="AW845" s="135"/>
      <c r="AX845" s="135"/>
      <c r="AY845" s="135"/>
    </row>
    <row r="846">
      <c r="H846" s="135"/>
      <c r="I846" s="135"/>
      <c r="J846" s="135"/>
      <c r="K846" s="135"/>
      <c r="L846" s="135"/>
      <c r="M846" s="135"/>
      <c r="N846" s="135"/>
      <c r="O846" s="135"/>
      <c r="P846" s="135"/>
      <c r="Q846" s="135"/>
      <c r="R846" s="135"/>
      <c r="S846" s="135"/>
      <c r="T846" s="135"/>
      <c r="U846" s="135"/>
      <c r="V846" s="135"/>
      <c r="W846" s="135"/>
      <c r="X846" s="135"/>
      <c r="Y846" s="135"/>
      <c r="Z846" s="135"/>
      <c r="AA846" s="135"/>
      <c r="AB846" s="135"/>
      <c r="AC846" s="135"/>
      <c r="AD846" s="135"/>
      <c r="AE846" s="135"/>
      <c r="AF846" s="135"/>
      <c r="AG846" s="135"/>
      <c r="AH846" s="135"/>
      <c r="AI846" s="135"/>
      <c r="AJ846" s="135"/>
      <c r="AK846" s="135"/>
      <c r="AL846" s="135"/>
      <c r="AM846" s="135"/>
      <c r="AN846" s="135"/>
      <c r="AO846" s="135"/>
      <c r="AP846" s="135"/>
      <c r="AQ846" s="135"/>
      <c r="AR846" s="135"/>
      <c r="AS846" s="135"/>
      <c r="AT846" s="135"/>
      <c r="AU846" s="135"/>
      <c r="AV846" s="135"/>
      <c r="AW846" s="135"/>
      <c r="AX846" s="135"/>
      <c r="AY846" s="135"/>
    </row>
    <row r="847">
      <c r="H847" s="135"/>
      <c r="I847" s="135"/>
      <c r="J847" s="135"/>
      <c r="K847" s="135"/>
      <c r="L847" s="135"/>
      <c r="M847" s="135"/>
      <c r="N847" s="135"/>
      <c r="O847" s="135"/>
      <c r="P847" s="135"/>
      <c r="Q847" s="135"/>
      <c r="R847" s="135"/>
      <c r="S847" s="135"/>
      <c r="T847" s="135"/>
      <c r="U847" s="135"/>
      <c r="V847" s="135"/>
      <c r="W847" s="135"/>
      <c r="X847" s="135"/>
      <c r="Y847" s="135"/>
      <c r="Z847" s="135"/>
      <c r="AA847" s="135"/>
      <c r="AB847" s="135"/>
      <c r="AC847" s="135"/>
      <c r="AD847" s="135"/>
      <c r="AE847" s="135"/>
      <c r="AF847" s="135"/>
      <c r="AG847" s="135"/>
      <c r="AH847" s="135"/>
      <c r="AI847" s="135"/>
      <c r="AJ847" s="135"/>
      <c r="AK847" s="135"/>
      <c r="AL847" s="135"/>
      <c r="AM847" s="135"/>
      <c r="AN847" s="135"/>
      <c r="AO847" s="135"/>
      <c r="AP847" s="135"/>
      <c r="AQ847" s="135"/>
      <c r="AR847" s="135"/>
      <c r="AS847" s="135"/>
      <c r="AT847" s="135"/>
      <c r="AU847" s="135"/>
      <c r="AV847" s="135"/>
      <c r="AW847" s="135"/>
      <c r="AX847" s="135"/>
      <c r="AY847" s="135"/>
    </row>
    <row r="848">
      <c r="H848" s="135"/>
      <c r="I848" s="135"/>
      <c r="J848" s="135"/>
      <c r="K848" s="135"/>
      <c r="L848" s="135"/>
      <c r="M848" s="135"/>
      <c r="N848" s="135"/>
      <c r="O848" s="135"/>
      <c r="P848" s="135"/>
      <c r="Q848" s="135"/>
      <c r="R848" s="135"/>
      <c r="S848" s="135"/>
      <c r="T848" s="135"/>
      <c r="U848" s="135"/>
      <c r="V848" s="135"/>
      <c r="W848" s="135"/>
      <c r="X848" s="135"/>
      <c r="Y848" s="135"/>
      <c r="Z848" s="135"/>
      <c r="AA848" s="135"/>
      <c r="AB848" s="135"/>
      <c r="AC848" s="135"/>
      <c r="AD848" s="135"/>
      <c r="AE848" s="135"/>
      <c r="AF848" s="135"/>
      <c r="AG848" s="135"/>
      <c r="AH848" s="135"/>
      <c r="AI848" s="135"/>
      <c r="AJ848" s="135"/>
      <c r="AK848" s="135"/>
      <c r="AL848" s="135"/>
      <c r="AM848" s="135"/>
      <c r="AN848" s="135"/>
      <c r="AO848" s="135"/>
      <c r="AP848" s="135"/>
      <c r="AQ848" s="135"/>
      <c r="AR848" s="135"/>
      <c r="AS848" s="135"/>
      <c r="AT848" s="135"/>
      <c r="AU848" s="135"/>
      <c r="AV848" s="135"/>
      <c r="AW848" s="135"/>
      <c r="AX848" s="135"/>
      <c r="AY848" s="135"/>
    </row>
    <row r="849">
      <c r="H849" s="135"/>
      <c r="I849" s="135"/>
      <c r="J849" s="135"/>
      <c r="K849" s="135"/>
      <c r="L849" s="135"/>
      <c r="M849" s="135"/>
      <c r="N849" s="135"/>
      <c r="O849" s="135"/>
      <c r="P849" s="135"/>
      <c r="Q849" s="135"/>
      <c r="R849" s="135"/>
      <c r="S849" s="135"/>
      <c r="T849" s="135"/>
      <c r="U849" s="135"/>
      <c r="V849" s="135"/>
      <c r="W849" s="135"/>
      <c r="X849" s="135"/>
      <c r="Y849" s="135"/>
      <c r="Z849" s="135"/>
      <c r="AA849" s="135"/>
      <c r="AB849" s="135"/>
      <c r="AC849" s="135"/>
      <c r="AD849" s="135"/>
      <c r="AE849" s="135"/>
      <c r="AF849" s="135"/>
      <c r="AG849" s="135"/>
      <c r="AH849" s="135"/>
      <c r="AI849" s="135"/>
      <c r="AJ849" s="135"/>
      <c r="AK849" s="135"/>
      <c r="AL849" s="135"/>
      <c r="AM849" s="135"/>
      <c r="AN849" s="135"/>
      <c r="AO849" s="135"/>
      <c r="AP849" s="135"/>
      <c r="AQ849" s="135"/>
      <c r="AR849" s="135"/>
      <c r="AS849" s="135"/>
      <c r="AT849" s="135"/>
      <c r="AU849" s="135"/>
      <c r="AV849" s="135"/>
      <c r="AW849" s="135"/>
      <c r="AX849" s="135"/>
      <c r="AY849" s="135"/>
    </row>
    <row r="850">
      <c r="H850" s="135"/>
      <c r="I850" s="135"/>
      <c r="J850" s="135"/>
      <c r="K850" s="135"/>
      <c r="L850" s="135"/>
      <c r="M850" s="135"/>
      <c r="N850" s="135"/>
      <c r="O850" s="135"/>
      <c r="P850" s="135"/>
      <c r="Q850" s="135"/>
      <c r="R850" s="135"/>
      <c r="S850" s="135"/>
      <c r="T850" s="135"/>
      <c r="U850" s="135"/>
      <c r="V850" s="135"/>
      <c r="W850" s="135"/>
      <c r="X850" s="135"/>
      <c r="Y850" s="135"/>
      <c r="Z850" s="135"/>
      <c r="AA850" s="135"/>
      <c r="AB850" s="135"/>
      <c r="AC850" s="135"/>
      <c r="AD850" s="135"/>
      <c r="AE850" s="135"/>
      <c r="AF850" s="135"/>
      <c r="AG850" s="135"/>
      <c r="AH850" s="135"/>
      <c r="AI850" s="135"/>
      <c r="AJ850" s="135"/>
      <c r="AK850" s="135"/>
      <c r="AL850" s="135"/>
      <c r="AM850" s="135"/>
      <c r="AN850" s="135"/>
      <c r="AO850" s="135"/>
      <c r="AP850" s="135"/>
      <c r="AQ850" s="135"/>
      <c r="AR850" s="135"/>
      <c r="AS850" s="135"/>
      <c r="AT850" s="135"/>
      <c r="AU850" s="135"/>
      <c r="AV850" s="135"/>
      <c r="AW850" s="135"/>
      <c r="AX850" s="135"/>
      <c r="AY850" s="135"/>
    </row>
    <row r="851">
      <c r="H851" s="135"/>
      <c r="I851" s="135"/>
      <c r="J851" s="135"/>
      <c r="K851" s="135"/>
      <c r="L851" s="135"/>
      <c r="M851" s="135"/>
      <c r="N851" s="135"/>
      <c r="O851" s="135"/>
      <c r="P851" s="135"/>
      <c r="Q851" s="135"/>
      <c r="R851" s="135"/>
      <c r="S851" s="135"/>
      <c r="T851" s="135"/>
      <c r="U851" s="135"/>
      <c r="V851" s="135"/>
      <c r="W851" s="135"/>
      <c r="X851" s="135"/>
      <c r="Y851" s="135"/>
      <c r="Z851" s="135"/>
      <c r="AA851" s="135"/>
      <c r="AB851" s="135"/>
      <c r="AC851" s="135"/>
      <c r="AD851" s="135"/>
      <c r="AE851" s="135"/>
      <c r="AF851" s="135"/>
      <c r="AG851" s="135"/>
      <c r="AH851" s="135"/>
      <c r="AI851" s="135"/>
      <c r="AJ851" s="135"/>
      <c r="AK851" s="135"/>
      <c r="AL851" s="135"/>
      <c r="AM851" s="135"/>
      <c r="AN851" s="135"/>
      <c r="AO851" s="135"/>
      <c r="AP851" s="135"/>
      <c r="AQ851" s="135"/>
      <c r="AR851" s="135"/>
      <c r="AS851" s="135"/>
      <c r="AT851" s="135"/>
      <c r="AU851" s="135"/>
      <c r="AV851" s="135"/>
      <c r="AW851" s="135"/>
      <c r="AX851" s="135"/>
      <c r="AY851" s="135"/>
    </row>
    <row r="852">
      <c r="H852" s="135"/>
      <c r="I852" s="135"/>
      <c r="J852" s="135"/>
      <c r="K852" s="135"/>
      <c r="L852" s="135"/>
      <c r="M852" s="135"/>
      <c r="N852" s="135"/>
      <c r="O852" s="135"/>
      <c r="P852" s="135"/>
      <c r="Q852" s="135"/>
      <c r="R852" s="135"/>
      <c r="S852" s="135"/>
      <c r="T852" s="135"/>
      <c r="U852" s="135"/>
      <c r="V852" s="135"/>
      <c r="W852" s="135"/>
      <c r="X852" s="135"/>
      <c r="Y852" s="135"/>
      <c r="Z852" s="135"/>
      <c r="AA852" s="135"/>
      <c r="AB852" s="135"/>
      <c r="AC852" s="135"/>
      <c r="AD852" s="135"/>
      <c r="AE852" s="135"/>
      <c r="AF852" s="135"/>
      <c r="AG852" s="135"/>
      <c r="AH852" s="135"/>
      <c r="AI852" s="135"/>
      <c r="AJ852" s="135"/>
      <c r="AK852" s="135"/>
      <c r="AL852" s="135"/>
      <c r="AM852" s="135"/>
      <c r="AN852" s="135"/>
      <c r="AO852" s="135"/>
      <c r="AP852" s="135"/>
      <c r="AQ852" s="135"/>
      <c r="AR852" s="135"/>
      <c r="AS852" s="135"/>
      <c r="AT852" s="135"/>
      <c r="AU852" s="135"/>
      <c r="AV852" s="135"/>
      <c r="AW852" s="135"/>
      <c r="AX852" s="135"/>
      <c r="AY852" s="135"/>
    </row>
    <row r="853">
      <c r="H853" s="135"/>
      <c r="I853" s="135"/>
      <c r="J853" s="135"/>
      <c r="K853" s="135"/>
      <c r="L853" s="135"/>
      <c r="M853" s="135"/>
      <c r="N853" s="135"/>
      <c r="O853" s="135"/>
      <c r="P853" s="135"/>
      <c r="Q853" s="135"/>
      <c r="R853" s="135"/>
      <c r="S853" s="135"/>
      <c r="T853" s="135"/>
      <c r="U853" s="135"/>
      <c r="V853" s="135"/>
      <c r="W853" s="135"/>
      <c r="X853" s="135"/>
      <c r="Y853" s="135"/>
      <c r="Z853" s="135"/>
      <c r="AA853" s="135"/>
      <c r="AB853" s="135"/>
      <c r="AC853" s="135"/>
      <c r="AD853" s="135"/>
      <c r="AE853" s="135"/>
      <c r="AF853" s="135"/>
      <c r="AG853" s="135"/>
      <c r="AH853" s="135"/>
      <c r="AI853" s="135"/>
      <c r="AJ853" s="135"/>
      <c r="AK853" s="135"/>
      <c r="AL853" s="135"/>
      <c r="AM853" s="135"/>
      <c r="AN853" s="135"/>
      <c r="AO853" s="135"/>
      <c r="AP853" s="135"/>
      <c r="AQ853" s="135"/>
      <c r="AR853" s="135"/>
      <c r="AS853" s="135"/>
      <c r="AT853" s="135"/>
      <c r="AU853" s="135"/>
      <c r="AV853" s="135"/>
      <c r="AW853" s="135"/>
      <c r="AX853" s="135"/>
      <c r="AY853" s="135"/>
    </row>
    <row r="854">
      <c r="H854" s="135"/>
      <c r="I854" s="135"/>
      <c r="J854" s="135"/>
      <c r="K854" s="135"/>
      <c r="L854" s="135"/>
      <c r="M854" s="135"/>
      <c r="N854" s="135"/>
      <c r="O854" s="135"/>
      <c r="P854" s="135"/>
      <c r="Q854" s="135"/>
      <c r="R854" s="135"/>
      <c r="S854" s="135"/>
      <c r="T854" s="135"/>
      <c r="U854" s="135"/>
      <c r="V854" s="135"/>
      <c r="W854" s="135"/>
      <c r="X854" s="135"/>
      <c r="Y854" s="135"/>
      <c r="Z854" s="135"/>
      <c r="AA854" s="135"/>
      <c r="AB854" s="135"/>
      <c r="AC854" s="135"/>
      <c r="AD854" s="135"/>
      <c r="AE854" s="135"/>
      <c r="AF854" s="135"/>
      <c r="AG854" s="135"/>
      <c r="AH854" s="135"/>
      <c r="AI854" s="135"/>
      <c r="AJ854" s="135"/>
      <c r="AK854" s="135"/>
      <c r="AL854" s="135"/>
      <c r="AM854" s="135"/>
      <c r="AN854" s="135"/>
      <c r="AO854" s="135"/>
      <c r="AP854" s="135"/>
      <c r="AQ854" s="135"/>
      <c r="AR854" s="135"/>
      <c r="AS854" s="135"/>
      <c r="AT854" s="135"/>
      <c r="AU854" s="135"/>
      <c r="AV854" s="135"/>
      <c r="AW854" s="135"/>
      <c r="AX854" s="135"/>
      <c r="AY854" s="135"/>
    </row>
    <row r="855">
      <c r="H855" s="135"/>
      <c r="I855" s="135"/>
      <c r="J855" s="135"/>
      <c r="K855" s="135"/>
      <c r="L855" s="135"/>
      <c r="M855" s="135"/>
      <c r="N855" s="135"/>
      <c r="O855" s="135"/>
      <c r="P855" s="135"/>
      <c r="Q855" s="135"/>
      <c r="R855" s="135"/>
      <c r="S855" s="135"/>
      <c r="T855" s="135"/>
      <c r="U855" s="135"/>
      <c r="V855" s="135"/>
      <c r="W855" s="135"/>
      <c r="X855" s="135"/>
      <c r="Y855" s="135"/>
      <c r="Z855" s="135"/>
      <c r="AA855" s="135"/>
      <c r="AB855" s="135"/>
      <c r="AC855" s="135"/>
      <c r="AD855" s="135"/>
      <c r="AE855" s="135"/>
      <c r="AF855" s="135"/>
      <c r="AG855" s="135"/>
      <c r="AH855" s="135"/>
      <c r="AI855" s="135"/>
      <c r="AJ855" s="135"/>
      <c r="AK855" s="135"/>
      <c r="AL855" s="135"/>
      <c r="AM855" s="135"/>
      <c r="AN855" s="135"/>
      <c r="AO855" s="135"/>
      <c r="AP855" s="135"/>
      <c r="AQ855" s="135"/>
      <c r="AR855" s="135"/>
      <c r="AS855" s="135"/>
      <c r="AT855" s="135"/>
      <c r="AU855" s="135"/>
      <c r="AV855" s="135"/>
      <c r="AW855" s="135"/>
      <c r="AX855" s="135"/>
      <c r="AY855" s="135"/>
    </row>
    <row r="856">
      <c r="H856" s="135"/>
      <c r="I856" s="135"/>
      <c r="J856" s="135"/>
      <c r="K856" s="135"/>
      <c r="L856" s="135"/>
      <c r="M856" s="135"/>
      <c r="N856" s="135"/>
      <c r="O856" s="135"/>
      <c r="P856" s="135"/>
      <c r="Q856" s="135"/>
      <c r="R856" s="135"/>
      <c r="S856" s="135"/>
      <c r="T856" s="135"/>
      <c r="U856" s="135"/>
      <c r="V856" s="135"/>
      <c r="W856" s="135"/>
      <c r="X856" s="135"/>
      <c r="Y856" s="135"/>
      <c r="Z856" s="135"/>
      <c r="AA856" s="135"/>
      <c r="AB856" s="135"/>
      <c r="AC856" s="135"/>
      <c r="AD856" s="135"/>
      <c r="AE856" s="135"/>
      <c r="AF856" s="135"/>
      <c r="AG856" s="135"/>
      <c r="AH856" s="135"/>
      <c r="AI856" s="135"/>
      <c r="AJ856" s="135"/>
      <c r="AK856" s="135"/>
      <c r="AL856" s="135"/>
      <c r="AM856" s="135"/>
      <c r="AN856" s="135"/>
      <c r="AO856" s="135"/>
      <c r="AP856" s="135"/>
      <c r="AQ856" s="135"/>
      <c r="AR856" s="135"/>
      <c r="AS856" s="135"/>
      <c r="AT856" s="135"/>
      <c r="AU856" s="135"/>
      <c r="AV856" s="135"/>
      <c r="AW856" s="135"/>
      <c r="AX856" s="135"/>
      <c r="AY856" s="135"/>
    </row>
    <row r="857">
      <c r="H857" s="135"/>
      <c r="I857" s="135"/>
      <c r="J857" s="135"/>
      <c r="K857" s="135"/>
      <c r="L857" s="135"/>
      <c r="M857" s="135"/>
      <c r="N857" s="135"/>
      <c r="O857" s="135"/>
      <c r="P857" s="135"/>
      <c r="Q857" s="135"/>
      <c r="R857" s="135"/>
      <c r="S857" s="135"/>
      <c r="T857" s="135"/>
      <c r="U857" s="135"/>
      <c r="V857" s="135"/>
      <c r="W857" s="135"/>
      <c r="X857" s="135"/>
      <c r="Y857" s="135"/>
      <c r="Z857" s="135"/>
      <c r="AA857" s="135"/>
      <c r="AB857" s="135"/>
      <c r="AC857" s="135"/>
      <c r="AD857" s="135"/>
      <c r="AE857" s="135"/>
      <c r="AF857" s="135"/>
      <c r="AG857" s="135"/>
      <c r="AH857" s="135"/>
      <c r="AI857" s="135"/>
      <c r="AJ857" s="135"/>
      <c r="AK857" s="135"/>
      <c r="AL857" s="135"/>
      <c r="AM857" s="135"/>
      <c r="AN857" s="135"/>
      <c r="AO857" s="135"/>
      <c r="AP857" s="135"/>
      <c r="AQ857" s="135"/>
      <c r="AR857" s="135"/>
      <c r="AS857" s="135"/>
      <c r="AT857" s="135"/>
      <c r="AU857" s="135"/>
      <c r="AV857" s="135"/>
      <c r="AW857" s="135"/>
      <c r="AX857" s="135"/>
      <c r="AY857" s="135"/>
    </row>
    <row r="858">
      <c r="H858" s="135"/>
      <c r="I858" s="135"/>
      <c r="J858" s="135"/>
      <c r="K858" s="135"/>
      <c r="L858" s="135"/>
      <c r="M858" s="135"/>
      <c r="N858" s="135"/>
      <c r="O858" s="135"/>
      <c r="P858" s="135"/>
      <c r="Q858" s="135"/>
      <c r="R858" s="135"/>
      <c r="S858" s="135"/>
      <c r="T858" s="135"/>
      <c r="U858" s="135"/>
      <c r="V858" s="135"/>
      <c r="W858" s="135"/>
      <c r="X858" s="135"/>
      <c r="Y858" s="135"/>
      <c r="Z858" s="135"/>
      <c r="AA858" s="135"/>
      <c r="AB858" s="135"/>
      <c r="AC858" s="135"/>
      <c r="AD858" s="135"/>
      <c r="AE858" s="135"/>
      <c r="AF858" s="135"/>
      <c r="AG858" s="135"/>
      <c r="AH858" s="135"/>
      <c r="AI858" s="135"/>
      <c r="AJ858" s="135"/>
      <c r="AK858" s="135"/>
      <c r="AL858" s="135"/>
      <c r="AM858" s="135"/>
      <c r="AN858" s="135"/>
      <c r="AO858" s="135"/>
      <c r="AP858" s="135"/>
      <c r="AQ858" s="135"/>
      <c r="AR858" s="135"/>
      <c r="AS858" s="135"/>
      <c r="AT858" s="135"/>
      <c r="AU858" s="135"/>
      <c r="AV858" s="135"/>
      <c r="AW858" s="135"/>
      <c r="AX858" s="135"/>
      <c r="AY858" s="135"/>
    </row>
    <row r="859">
      <c r="H859" s="135"/>
      <c r="I859" s="135"/>
      <c r="J859" s="135"/>
      <c r="K859" s="135"/>
      <c r="L859" s="135"/>
      <c r="M859" s="135"/>
      <c r="N859" s="135"/>
      <c r="O859" s="135"/>
      <c r="P859" s="135"/>
      <c r="Q859" s="135"/>
      <c r="R859" s="135"/>
      <c r="S859" s="135"/>
      <c r="T859" s="135"/>
      <c r="U859" s="135"/>
      <c r="V859" s="135"/>
      <c r="W859" s="135"/>
      <c r="X859" s="135"/>
      <c r="Y859" s="135"/>
      <c r="Z859" s="135"/>
      <c r="AA859" s="135"/>
      <c r="AB859" s="135"/>
      <c r="AC859" s="135"/>
      <c r="AD859" s="135"/>
      <c r="AE859" s="135"/>
      <c r="AF859" s="135"/>
      <c r="AG859" s="135"/>
      <c r="AH859" s="135"/>
      <c r="AI859" s="135"/>
      <c r="AJ859" s="135"/>
      <c r="AK859" s="135"/>
      <c r="AL859" s="135"/>
      <c r="AM859" s="135"/>
      <c r="AN859" s="135"/>
      <c r="AO859" s="135"/>
      <c r="AP859" s="135"/>
      <c r="AQ859" s="135"/>
      <c r="AR859" s="135"/>
      <c r="AS859" s="135"/>
      <c r="AT859" s="135"/>
      <c r="AU859" s="135"/>
      <c r="AV859" s="135"/>
      <c r="AW859" s="135"/>
      <c r="AX859" s="135"/>
      <c r="AY859" s="135"/>
    </row>
    <row r="860">
      <c r="H860" s="135"/>
      <c r="I860" s="135"/>
      <c r="J860" s="135"/>
      <c r="K860" s="135"/>
      <c r="L860" s="135"/>
      <c r="M860" s="135"/>
      <c r="N860" s="135"/>
      <c r="O860" s="135"/>
      <c r="P860" s="135"/>
      <c r="Q860" s="135"/>
      <c r="R860" s="135"/>
      <c r="S860" s="135"/>
      <c r="T860" s="135"/>
      <c r="U860" s="135"/>
      <c r="V860" s="135"/>
      <c r="W860" s="135"/>
      <c r="X860" s="135"/>
      <c r="Y860" s="135"/>
      <c r="Z860" s="135"/>
      <c r="AA860" s="135"/>
      <c r="AB860" s="135"/>
      <c r="AC860" s="135"/>
      <c r="AD860" s="135"/>
      <c r="AE860" s="135"/>
      <c r="AF860" s="135"/>
      <c r="AG860" s="135"/>
      <c r="AH860" s="135"/>
      <c r="AI860" s="135"/>
      <c r="AJ860" s="135"/>
      <c r="AK860" s="135"/>
      <c r="AL860" s="135"/>
      <c r="AM860" s="135"/>
      <c r="AN860" s="135"/>
      <c r="AO860" s="135"/>
      <c r="AP860" s="135"/>
      <c r="AQ860" s="135"/>
      <c r="AR860" s="135"/>
      <c r="AS860" s="135"/>
      <c r="AT860" s="135"/>
      <c r="AU860" s="135"/>
      <c r="AV860" s="135"/>
      <c r="AW860" s="135"/>
      <c r="AX860" s="135"/>
      <c r="AY860" s="135"/>
    </row>
    <row r="861">
      <c r="H861" s="135"/>
      <c r="I861" s="135"/>
      <c r="J861" s="135"/>
      <c r="K861" s="135"/>
      <c r="L861" s="135"/>
      <c r="M861" s="135"/>
      <c r="N861" s="135"/>
      <c r="O861" s="135"/>
      <c r="P861" s="135"/>
      <c r="Q861" s="135"/>
      <c r="R861" s="135"/>
      <c r="S861" s="135"/>
      <c r="T861" s="135"/>
      <c r="U861" s="135"/>
      <c r="V861" s="135"/>
      <c r="W861" s="135"/>
      <c r="X861" s="135"/>
      <c r="Y861" s="135"/>
      <c r="Z861" s="135"/>
      <c r="AA861" s="135"/>
      <c r="AB861" s="135"/>
      <c r="AC861" s="135"/>
      <c r="AD861" s="135"/>
      <c r="AE861" s="135"/>
      <c r="AF861" s="135"/>
      <c r="AG861" s="135"/>
      <c r="AH861" s="135"/>
      <c r="AI861" s="135"/>
      <c r="AJ861" s="135"/>
      <c r="AK861" s="135"/>
      <c r="AL861" s="135"/>
      <c r="AM861" s="135"/>
      <c r="AN861" s="135"/>
      <c r="AO861" s="135"/>
      <c r="AP861" s="135"/>
      <c r="AQ861" s="135"/>
      <c r="AR861" s="135"/>
      <c r="AS861" s="135"/>
      <c r="AT861" s="135"/>
      <c r="AU861" s="135"/>
      <c r="AV861" s="135"/>
      <c r="AW861" s="135"/>
      <c r="AX861" s="135"/>
      <c r="AY861" s="135"/>
    </row>
    <row r="862">
      <c r="H862" s="135"/>
      <c r="I862" s="135"/>
      <c r="J862" s="135"/>
      <c r="K862" s="135"/>
      <c r="L862" s="135"/>
      <c r="M862" s="135"/>
      <c r="N862" s="135"/>
      <c r="O862" s="135"/>
      <c r="P862" s="135"/>
      <c r="Q862" s="135"/>
      <c r="R862" s="135"/>
      <c r="S862" s="135"/>
      <c r="T862" s="135"/>
      <c r="U862" s="135"/>
      <c r="V862" s="135"/>
      <c r="W862" s="135"/>
      <c r="X862" s="135"/>
      <c r="Y862" s="135"/>
      <c r="Z862" s="135"/>
      <c r="AA862" s="135"/>
      <c r="AB862" s="135"/>
      <c r="AC862" s="135"/>
      <c r="AD862" s="135"/>
      <c r="AE862" s="135"/>
      <c r="AF862" s="135"/>
      <c r="AG862" s="135"/>
      <c r="AH862" s="135"/>
      <c r="AI862" s="135"/>
      <c r="AJ862" s="135"/>
      <c r="AK862" s="135"/>
      <c r="AL862" s="135"/>
      <c r="AM862" s="135"/>
      <c r="AN862" s="135"/>
      <c r="AO862" s="135"/>
      <c r="AP862" s="135"/>
      <c r="AQ862" s="135"/>
      <c r="AR862" s="135"/>
      <c r="AS862" s="135"/>
      <c r="AT862" s="135"/>
      <c r="AU862" s="135"/>
      <c r="AV862" s="135"/>
      <c r="AW862" s="135"/>
      <c r="AX862" s="135"/>
      <c r="AY862" s="135"/>
    </row>
    <row r="863">
      <c r="H863" s="135"/>
      <c r="I863" s="135"/>
      <c r="J863" s="135"/>
      <c r="K863" s="135"/>
      <c r="L863" s="135"/>
      <c r="M863" s="135"/>
      <c r="N863" s="135"/>
      <c r="O863" s="135"/>
      <c r="P863" s="135"/>
      <c r="Q863" s="135"/>
      <c r="R863" s="135"/>
      <c r="S863" s="135"/>
      <c r="T863" s="135"/>
      <c r="U863" s="135"/>
      <c r="V863" s="135"/>
      <c r="W863" s="135"/>
      <c r="X863" s="135"/>
      <c r="Y863" s="135"/>
      <c r="Z863" s="135"/>
      <c r="AA863" s="135"/>
      <c r="AB863" s="135"/>
      <c r="AC863" s="135"/>
      <c r="AD863" s="135"/>
      <c r="AE863" s="135"/>
      <c r="AF863" s="135"/>
      <c r="AG863" s="135"/>
      <c r="AH863" s="135"/>
      <c r="AI863" s="135"/>
      <c r="AJ863" s="135"/>
      <c r="AK863" s="135"/>
      <c r="AL863" s="135"/>
      <c r="AM863" s="135"/>
      <c r="AN863" s="135"/>
      <c r="AO863" s="135"/>
      <c r="AP863" s="135"/>
      <c r="AQ863" s="135"/>
      <c r="AR863" s="135"/>
      <c r="AS863" s="135"/>
      <c r="AT863" s="135"/>
      <c r="AU863" s="135"/>
      <c r="AV863" s="135"/>
      <c r="AW863" s="135"/>
      <c r="AX863" s="135"/>
      <c r="AY863" s="135"/>
    </row>
    <row r="864">
      <c r="H864" s="135"/>
      <c r="I864" s="135"/>
      <c r="J864" s="135"/>
      <c r="K864" s="135"/>
      <c r="L864" s="135"/>
      <c r="M864" s="135"/>
      <c r="N864" s="135"/>
      <c r="O864" s="135"/>
      <c r="P864" s="135"/>
      <c r="Q864" s="135"/>
      <c r="R864" s="135"/>
      <c r="S864" s="135"/>
      <c r="T864" s="135"/>
      <c r="U864" s="135"/>
      <c r="V864" s="135"/>
      <c r="W864" s="135"/>
      <c r="X864" s="135"/>
      <c r="Y864" s="135"/>
      <c r="Z864" s="135"/>
      <c r="AA864" s="135"/>
      <c r="AB864" s="135"/>
      <c r="AC864" s="135"/>
      <c r="AD864" s="135"/>
      <c r="AE864" s="135"/>
      <c r="AF864" s="135"/>
      <c r="AG864" s="135"/>
      <c r="AH864" s="135"/>
      <c r="AI864" s="135"/>
      <c r="AJ864" s="135"/>
      <c r="AK864" s="135"/>
      <c r="AL864" s="135"/>
      <c r="AM864" s="135"/>
      <c r="AN864" s="135"/>
      <c r="AO864" s="135"/>
      <c r="AP864" s="135"/>
      <c r="AQ864" s="135"/>
      <c r="AR864" s="135"/>
      <c r="AS864" s="135"/>
      <c r="AT864" s="135"/>
      <c r="AU864" s="135"/>
      <c r="AV864" s="135"/>
      <c r="AW864" s="135"/>
      <c r="AX864" s="135"/>
      <c r="AY864" s="135"/>
    </row>
    <row r="865">
      <c r="H865" s="135"/>
      <c r="I865" s="135"/>
      <c r="J865" s="135"/>
      <c r="K865" s="135"/>
      <c r="L865" s="135"/>
      <c r="M865" s="135"/>
      <c r="N865" s="135"/>
      <c r="O865" s="135"/>
      <c r="P865" s="135"/>
      <c r="Q865" s="135"/>
      <c r="R865" s="135"/>
      <c r="S865" s="135"/>
      <c r="T865" s="135"/>
      <c r="U865" s="135"/>
      <c r="V865" s="135"/>
      <c r="W865" s="135"/>
      <c r="X865" s="135"/>
      <c r="Y865" s="135"/>
      <c r="Z865" s="135"/>
      <c r="AA865" s="135"/>
      <c r="AB865" s="135"/>
      <c r="AC865" s="135"/>
      <c r="AD865" s="135"/>
      <c r="AE865" s="135"/>
      <c r="AF865" s="135"/>
      <c r="AG865" s="135"/>
      <c r="AH865" s="135"/>
      <c r="AI865" s="135"/>
      <c r="AJ865" s="135"/>
      <c r="AK865" s="135"/>
      <c r="AL865" s="135"/>
      <c r="AM865" s="135"/>
      <c r="AN865" s="135"/>
      <c r="AO865" s="135"/>
      <c r="AP865" s="135"/>
      <c r="AQ865" s="135"/>
      <c r="AR865" s="135"/>
      <c r="AS865" s="135"/>
      <c r="AT865" s="135"/>
      <c r="AU865" s="135"/>
      <c r="AV865" s="135"/>
      <c r="AW865" s="135"/>
      <c r="AX865" s="135"/>
      <c r="AY865" s="135"/>
    </row>
    <row r="866">
      <c r="H866" s="135"/>
      <c r="I866" s="135"/>
      <c r="J866" s="135"/>
      <c r="K866" s="135"/>
      <c r="L866" s="135"/>
      <c r="M866" s="135"/>
      <c r="N866" s="135"/>
      <c r="O866" s="135"/>
      <c r="P866" s="135"/>
      <c r="Q866" s="135"/>
      <c r="R866" s="135"/>
      <c r="S866" s="135"/>
      <c r="T866" s="135"/>
      <c r="U866" s="135"/>
      <c r="V866" s="135"/>
      <c r="W866" s="135"/>
      <c r="X866" s="135"/>
      <c r="Y866" s="135"/>
      <c r="Z866" s="135"/>
      <c r="AA866" s="135"/>
      <c r="AB866" s="135"/>
      <c r="AC866" s="135"/>
      <c r="AD866" s="135"/>
      <c r="AE866" s="135"/>
      <c r="AF866" s="135"/>
      <c r="AG866" s="135"/>
      <c r="AH866" s="135"/>
      <c r="AI866" s="135"/>
      <c r="AJ866" s="135"/>
      <c r="AK866" s="135"/>
      <c r="AL866" s="135"/>
      <c r="AM866" s="135"/>
      <c r="AN866" s="135"/>
      <c r="AO866" s="135"/>
      <c r="AP866" s="135"/>
      <c r="AQ866" s="135"/>
      <c r="AR866" s="135"/>
      <c r="AS866" s="135"/>
      <c r="AT866" s="135"/>
      <c r="AU866" s="135"/>
      <c r="AV866" s="135"/>
      <c r="AW866" s="135"/>
      <c r="AX866" s="135"/>
      <c r="AY866" s="135"/>
    </row>
    <row r="867">
      <c r="H867" s="135"/>
      <c r="I867" s="135"/>
      <c r="J867" s="135"/>
      <c r="K867" s="135"/>
      <c r="L867" s="135"/>
      <c r="M867" s="135"/>
      <c r="N867" s="135"/>
      <c r="O867" s="135"/>
      <c r="P867" s="135"/>
      <c r="Q867" s="135"/>
      <c r="R867" s="135"/>
      <c r="S867" s="135"/>
      <c r="T867" s="135"/>
      <c r="U867" s="135"/>
      <c r="V867" s="135"/>
      <c r="W867" s="135"/>
      <c r="X867" s="135"/>
      <c r="Y867" s="135"/>
      <c r="Z867" s="135"/>
      <c r="AA867" s="135"/>
      <c r="AB867" s="135"/>
      <c r="AC867" s="135"/>
      <c r="AD867" s="135"/>
      <c r="AE867" s="135"/>
      <c r="AF867" s="135"/>
      <c r="AG867" s="135"/>
      <c r="AH867" s="135"/>
      <c r="AI867" s="135"/>
      <c r="AJ867" s="135"/>
      <c r="AK867" s="135"/>
      <c r="AL867" s="135"/>
      <c r="AM867" s="135"/>
      <c r="AN867" s="135"/>
      <c r="AO867" s="135"/>
      <c r="AP867" s="135"/>
      <c r="AQ867" s="135"/>
      <c r="AR867" s="135"/>
      <c r="AS867" s="135"/>
      <c r="AT867" s="135"/>
      <c r="AU867" s="135"/>
      <c r="AV867" s="135"/>
      <c r="AW867" s="135"/>
      <c r="AX867" s="135"/>
      <c r="AY867" s="135"/>
    </row>
    <row r="868">
      <c r="H868" s="135"/>
      <c r="I868" s="135"/>
      <c r="J868" s="135"/>
      <c r="K868" s="135"/>
      <c r="L868" s="135"/>
      <c r="M868" s="135"/>
      <c r="N868" s="135"/>
      <c r="O868" s="135"/>
      <c r="P868" s="135"/>
      <c r="Q868" s="135"/>
      <c r="R868" s="135"/>
      <c r="S868" s="135"/>
      <c r="T868" s="135"/>
      <c r="U868" s="135"/>
      <c r="V868" s="135"/>
      <c r="W868" s="135"/>
      <c r="X868" s="135"/>
      <c r="Y868" s="135"/>
      <c r="Z868" s="135"/>
      <c r="AA868" s="135"/>
      <c r="AB868" s="135"/>
      <c r="AC868" s="135"/>
      <c r="AD868" s="135"/>
      <c r="AE868" s="135"/>
      <c r="AF868" s="135"/>
      <c r="AG868" s="135"/>
      <c r="AH868" s="135"/>
      <c r="AI868" s="135"/>
      <c r="AJ868" s="135"/>
      <c r="AK868" s="135"/>
      <c r="AL868" s="135"/>
      <c r="AM868" s="135"/>
      <c r="AN868" s="135"/>
      <c r="AO868" s="135"/>
      <c r="AP868" s="135"/>
      <c r="AQ868" s="135"/>
      <c r="AR868" s="135"/>
      <c r="AS868" s="135"/>
      <c r="AT868" s="135"/>
      <c r="AU868" s="135"/>
      <c r="AV868" s="135"/>
      <c r="AW868" s="135"/>
      <c r="AX868" s="135"/>
      <c r="AY868" s="135"/>
    </row>
    <row r="869">
      <c r="H869" s="135"/>
      <c r="I869" s="135"/>
      <c r="J869" s="135"/>
      <c r="K869" s="135"/>
      <c r="L869" s="135"/>
      <c r="M869" s="135"/>
      <c r="N869" s="135"/>
      <c r="O869" s="135"/>
      <c r="P869" s="135"/>
      <c r="Q869" s="135"/>
      <c r="R869" s="135"/>
      <c r="S869" s="135"/>
      <c r="T869" s="135"/>
      <c r="U869" s="135"/>
      <c r="V869" s="135"/>
      <c r="W869" s="135"/>
      <c r="X869" s="135"/>
      <c r="Y869" s="135"/>
      <c r="Z869" s="135"/>
      <c r="AA869" s="135"/>
      <c r="AB869" s="135"/>
      <c r="AC869" s="135"/>
      <c r="AD869" s="135"/>
      <c r="AE869" s="135"/>
      <c r="AF869" s="135"/>
      <c r="AG869" s="135"/>
      <c r="AH869" s="135"/>
      <c r="AI869" s="135"/>
      <c r="AJ869" s="135"/>
      <c r="AK869" s="135"/>
      <c r="AL869" s="135"/>
      <c r="AM869" s="135"/>
      <c r="AN869" s="135"/>
      <c r="AO869" s="135"/>
      <c r="AP869" s="135"/>
      <c r="AQ869" s="135"/>
      <c r="AR869" s="135"/>
      <c r="AS869" s="135"/>
      <c r="AT869" s="135"/>
      <c r="AU869" s="135"/>
      <c r="AV869" s="135"/>
      <c r="AW869" s="135"/>
      <c r="AX869" s="135"/>
      <c r="AY869" s="135"/>
    </row>
    <row r="870">
      <c r="H870" s="135"/>
      <c r="I870" s="135"/>
      <c r="J870" s="135"/>
      <c r="K870" s="135"/>
      <c r="L870" s="135"/>
      <c r="M870" s="135"/>
      <c r="N870" s="135"/>
      <c r="O870" s="135"/>
      <c r="P870" s="135"/>
      <c r="Q870" s="135"/>
      <c r="R870" s="135"/>
      <c r="S870" s="135"/>
      <c r="T870" s="135"/>
      <c r="U870" s="135"/>
      <c r="V870" s="135"/>
      <c r="W870" s="135"/>
      <c r="X870" s="135"/>
      <c r="Y870" s="135"/>
      <c r="Z870" s="135"/>
      <c r="AA870" s="135"/>
      <c r="AB870" s="135"/>
      <c r="AC870" s="135"/>
      <c r="AD870" s="135"/>
      <c r="AE870" s="135"/>
      <c r="AF870" s="135"/>
      <c r="AG870" s="135"/>
      <c r="AH870" s="135"/>
      <c r="AI870" s="135"/>
      <c r="AJ870" s="135"/>
      <c r="AK870" s="135"/>
      <c r="AL870" s="135"/>
      <c r="AM870" s="135"/>
      <c r="AN870" s="135"/>
      <c r="AO870" s="135"/>
      <c r="AP870" s="135"/>
      <c r="AQ870" s="135"/>
      <c r="AR870" s="135"/>
      <c r="AS870" s="135"/>
      <c r="AT870" s="135"/>
      <c r="AU870" s="135"/>
      <c r="AV870" s="135"/>
      <c r="AW870" s="135"/>
      <c r="AX870" s="135"/>
      <c r="AY870" s="135"/>
    </row>
    <row r="871">
      <c r="H871" s="135"/>
      <c r="I871" s="135"/>
      <c r="J871" s="135"/>
      <c r="K871" s="135"/>
      <c r="L871" s="135"/>
      <c r="M871" s="135"/>
      <c r="N871" s="135"/>
      <c r="O871" s="135"/>
      <c r="P871" s="135"/>
      <c r="Q871" s="135"/>
      <c r="R871" s="135"/>
      <c r="S871" s="135"/>
      <c r="T871" s="135"/>
      <c r="U871" s="135"/>
      <c r="V871" s="135"/>
      <c r="W871" s="135"/>
      <c r="X871" s="135"/>
      <c r="Y871" s="135"/>
      <c r="Z871" s="135"/>
      <c r="AA871" s="135"/>
      <c r="AB871" s="135"/>
      <c r="AC871" s="135"/>
      <c r="AD871" s="135"/>
      <c r="AE871" s="135"/>
      <c r="AF871" s="135"/>
      <c r="AG871" s="135"/>
      <c r="AH871" s="135"/>
      <c r="AI871" s="135"/>
      <c r="AJ871" s="135"/>
      <c r="AK871" s="135"/>
      <c r="AL871" s="135"/>
      <c r="AM871" s="135"/>
      <c r="AN871" s="135"/>
      <c r="AO871" s="135"/>
      <c r="AP871" s="135"/>
      <c r="AQ871" s="135"/>
      <c r="AR871" s="135"/>
      <c r="AS871" s="135"/>
      <c r="AT871" s="135"/>
      <c r="AU871" s="135"/>
      <c r="AV871" s="135"/>
      <c r="AW871" s="135"/>
      <c r="AX871" s="135"/>
      <c r="AY871" s="135"/>
    </row>
    <row r="872">
      <c r="H872" s="135"/>
      <c r="I872" s="135"/>
      <c r="J872" s="135"/>
      <c r="K872" s="135"/>
      <c r="L872" s="135"/>
      <c r="M872" s="135"/>
      <c r="N872" s="135"/>
      <c r="O872" s="135"/>
      <c r="P872" s="135"/>
      <c r="Q872" s="135"/>
      <c r="R872" s="135"/>
      <c r="S872" s="135"/>
      <c r="T872" s="135"/>
      <c r="U872" s="135"/>
      <c r="V872" s="135"/>
      <c r="W872" s="135"/>
      <c r="X872" s="135"/>
      <c r="Y872" s="135"/>
      <c r="Z872" s="135"/>
      <c r="AA872" s="135"/>
      <c r="AB872" s="135"/>
      <c r="AC872" s="135"/>
      <c r="AD872" s="135"/>
      <c r="AE872" s="135"/>
      <c r="AF872" s="135"/>
      <c r="AG872" s="135"/>
      <c r="AH872" s="135"/>
      <c r="AI872" s="135"/>
      <c r="AJ872" s="135"/>
      <c r="AK872" s="135"/>
      <c r="AL872" s="135"/>
      <c r="AM872" s="135"/>
      <c r="AN872" s="135"/>
      <c r="AO872" s="135"/>
      <c r="AP872" s="135"/>
      <c r="AQ872" s="135"/>
      <c r="AR872" s="135"/>
      <c r="AS872" s="135"/>
      <c r="AT872" s="135"/>
      <c r="AU872" s="135"/>
      <c r="AV872" s="135"/>
      <c r="AW872" s="135"/>
      <c r="AX872" s="135"/>
      <c r="AY872" s="135"/>
    </row>
    <row r="873">
      <c r="H873" s="135"/>
      <c r="I873" s="135"/>
      <c r="J873" s="135"/>
      <c r="K873" s="135"/>
      <c r="L873" s="135"/>
      <c r="M873" s="135"/>
      <c r="N873" s="135"/>
      <c r="O873" s="135"/>
      <c r="P873" s="135"/>
      <c r="Q873" s="135"/>
      <c r="R873" s="135"/>
      <c r="S873" s="135"/>
      <c r="T873" s="135"/>
      <c r="U873" s="135"/>
      <c r="V873" s="135"/>
      <c r="W873" s="135"/>
      <c r="X873" s="135"/>
      <c r="Y873" s="135"/>
      <c r="Z873" s="135"/>
      <c r="AA873" s="135"/>
      <c r="AB873" s="135"/>
      <c r="AC873" s="135"/>
      <c r="AD873" s="135"/>
      <c r="AE873" s="135"/>
      <c r="AF873" s="135"/>
      <c r="AG873" s="135"/>
      <c r="AH873" s="135"/>
      <c r="AI873" s="135"/>
      <c r="AJ873" s="135"/>
      <c r="AK873" s="135"/>
      <c r="AL873" s="135"/>
      <c r="AM873" s="135"/>
      <c r="AN873" s="135"/>
      <c r="AO873" s="135"/>
      <c r="AP873" s="135"/>
      <c r="AQ873" s="135"/>
      <c r="AR873" s="135"/>
      <c r="AS873" s="135"/>
      <c r="AT873" s="135"/>
      <c r="AU873" s="135"/>
      <c r="AV873" s="135"/>
      <c r="AW873" s="135"/>
      <c r="AX873" s="135"/>
      <c r="AY873" s="135"/>
    </row>
    <row r="874">
      <c r="H874" s="135"/>
      <c r="I874" s="135"/>
      <c r="J874" s="135"/>
      <c r="K874" s="135"/>
      <c r="L874" s="135"/>
      <c r="M874" s="135"/>
      <c r="N874" s="135"/>
      <c r="O874" s="135"/>
      <c r="P874" s="135"/>
      <c r="Q874" s="135"/>
      <c r="R874" s="135"/>
      <c r="S874" s="135"/>
      <c r="T874" s="135"/>
      <c r="U874" s="135"/>
      <c r="V874" s="135"/>
      <c r="W874" s="135"/>
      <c r="X874" s="135"/>
      <c r="Y874" s="135"/>
      <c r="Z874" s="135"/>
      <c r="AA874" s="135"/>
      <c r="AB874" s="135"/>
      <c r="AC874" s="135"/>
      <c r="AD874" s="135"/>
      <c r="AE874" s="135"/>
      <c r="AF874" s="135"/>
      <c r="AG874" s="135"/>
      <c r="AH874" s="135"/>
      <c r="AI874" s="135"/>
      <c r="AJ874" s="135"/>
      <c r="AK874" s="135"/>
      <c r="AL874" s="135"/>
      <c r="AM874" s="135"/>
      <c r="AN874" s="135"/>
      <c r="AO874" s="135"/>
      <c r="AP874" s="135"/>
      <c r="AQ874" s="135"/>
      <c r="AR874" s="135"/>
      <c r="AS874" s="135"/>
      <c r="AT874" s="135"/>
      <c r="AU874" s="135"/>
      <c r="AV874" s="135"/>
      <c r="AW874" s="135"/>
      <c r="AX874" s="135"/>
      <c r="AY874" s="135"/>
    </row>
    <row r="875">
      <c r="H875" s="135"/>
      <c r="I875" s="135"/>
      <c r="J875" s="135"/>
      <c r="K875" s="135"/>
      <c r="L875" s="135"/>
      <c r="M875" s="135"/>
      <c r="N875" s="135"/>
      <c r="O875" s="135"/>
      <c r="P875" s="135"/>
      <c r="Q875" s="135"/>
      <c r="R875" s="135"/>
      <c r="S875" s="135"/>
      <c r="T875" s="135"/>
      <c r="U875" s="135"/>
      <c r="V875" s="135"/>
      <c r="W875" s="135"/>
      <c r="X875" s="135"/>
      <c r="Y875" s="135"/>
      <c r="Z875" s="135"/>
      <c r="AA875" s="135"/>
      <c r="AB875" s="135"/>
      <c r="AC875" s="135"/>
      <c r="AD875" s="135"/>
      <c r="AE875" s="135"/>
      <c r="AF875" s="135"/>
      <c r="AG875" s="135"/>
      <c r="AH875" s="135"/>
      <c r="AI875" s="135"/>
      <c r="AJ875" s="135"/>
      <c r="AK875" s="135"/>
      <c r="AL875" s="135"/>
      <c r="AM875" s="135"/>
      <c r="AN875" s="135"/>
      <c r="AO875" s="135"/>
      <c r="AP875" s="135"/>
      <c r="AQ875" s="135"/>
      <c r="AR875" s="135"/>
      <c r="AS875" s="135"/>
      <c r="AT875" s="135"/>
      <c r="AU875" s="135"/>
      <c r="AV875" s="135"/>
      <c r="AW875" s="135"/>
      <c r="AX875" s="135"/>
      <c r="AY875" s="135"/>
    </row>
    <row r="876">
      <c r="H876" s="135"/>
      <c r="I876" s="135"/>
      <c r="J876" s="135"/>
      <c r="K876" s="135"/>
      <c r="L876" s="135"/>
      <c r="M876" s="135"/>
      <c r="N876" s="135"/>
      <c r="O876" s="135"/>
      <c r="P876" s="135"/>
      <c r="Q876" s="135"/>
      <c r="R876" s="135"/>
      <c r="S876" s="135"/>
      <c r="T876" s="135"/>
      <c r="U876" s="135"/>
      <c r="V876" s="135"/>
      <c r="W876" s="135"/>
      <c r="X876" s="135"/>
      <c r="Y876" s="135"/>
      <c r="Z876" s="135"/>
      <c r="AA876" s="135"/>
      <c r="AB876" s="135"/>
      <c r="AC876" s="135"/>
      <c r="AD876" s="135"/>
      <c r="AE876" s="135"/>
      <c r="AF876" s="135"/>
      <c r="AG876" s="135"/>
      <c r="AH876" s="135"/>
      <c r="AI876" s="135"/>
      <c r="AJ876" s="135"/>
      <c r="AK876" s="135"/>
      <c r="AL876" s="135"/>
      <c r="AM876" s="135"/>
      <c r="AN876" s="135"/>
      <c r="AO876" s="135"/>
      <c r="AP876" s="135"/>
      <c r="AQ876" s="135"/>
      <c r="AR876" s="135"/>
      <c r="AS876" s="135"/>
      <c r="AT876" s="135"/>
      <c r="AU876" s="135"/>
      <c r="AV876" s="135"/>
      <c r="AW876" s="135"/>
      <c r="AX876" s="135"/>
      <c r="AY876" s="135"/>
    </row>
    <row r="877">
      <c r="H877" s="135"/>
      <c r="I877" s="135"/>
      <c r="J877" s="135"/>
      <c r="K877" s="135"/>
      <c r="L877" s="135"/>
      <c r="M877" s="135"/>
      <c r="N877" s="135"/>
      <c r="O877" s="135"/>
      <c r="P877" s="135"/>
      <c r="Q877" s="135"/>
      <c r="R877" s="135"/>
      <c r="S877" s="135"/>
      <c r="T877" s="135"/>
      <c r="U877" s="135"/>
      <c r="V877" s="135"/>
      <c r="W877" s="135"/>
      <c r="X877" s="135"/>
      <c r="Y877" s="135"/>
      <c r="Z877" s="135"/>
      <c r="AA877" s="135"/>
      <c r="AB877" s="135"/>
      <c r="AC877" s="135"/>
      <c r="AD877" s="135"/>
      <c r="AE877" s="135"/>
      <c r="AF877" s="135"/>
      <c r="AG877" s="135"/>
      <c r="AH877" s="135"/>
      <c r="AI877" s="135"/>
      <c r="AJ877" s="135"/>
      <c r="AK877" s="135"/>
      <c r="AL877" s="135"/>
      <c r="AM877" s="135"/>
      <c r="AN877" s="135"/>
      <c r="AO877" s="135"/>
      <c r="AP877" s="135"/>
      <c r="AQ877" s="135"/>
      <c r="AR877" s="135"/>
      <c r="AS877" s="135"/>
      <c r="AT877" s="135"/>
      <c r="AU877" s="135"/>
      <c r="AV877" s="135"/>
      <c r="AW877" s="135"/>
      <c r="AX877" s="135"/>
      <c r="AY877" s="135"/>
    </row>
    <row r="878">
      <c r="H878" s="135"/>
      <c r="I878" s="135"/>
      <c r="J878" s="135"/>
      <c r="K878" s="135"/>
      <c r="L878" s="135"/>
      <c r="M878" s="135"/>
      <c r="N878" s="135"/>
      <c r="O878" s="135"/>
      <c r="P878" s="135"/>
      <c r="Q878" s="135"/>
      <c r="R878" s="135"/>
      <c r="S878" s="135"/>
      <c r="T878" s="135"/>
      <c r="U878" s="135"/>
      <c r="V878" s="135"/>
      <c r="W878" s="135"/>
      <c r="X878" s="135"/>
      <c r="Y878" s="135"/>
      <c r="Z878" s="135"/>
      <c r="AA878" s="135"/>
      <c r="AB878" s="135"/>
      <c r="AC878" s="135"/>
      <c r="AD878" s="135"/>
      <c r="AE878" s="135"/>
      <c r="AF878" s="135"/>
      <c r="AG878" s="135"/>
      <c r="AH878" s="135"/>
      <c r="AI878" s="135"/>
      <c r="AJ878" s="135"/>
      <c r="AK878" s="135"/>
      <c r="AL878" s="135"/>
      <c r="AM878" s="135"/>
      <c r="AN878" s="135"/>
      <c r="AO878" s="135"/>
      <c r="AP878" s="135"/>
      <c r="AQ878" s="135"/>
      <c r="AR878" s="135"/>
      <c r="AS878" s="135"/>
      <c r="AT878" s="135"/>
      <c r="AU878" s="135"/>
      <c r="AV878" s="135"/>
      <c r="AW878" s="135"/>
      <c r="AX878" s="135"/>
      <c r="AY878" s="135"/>
    </row>
    <row r="879">
      <c r="H879" s="135"/>
      <c r="I879" s="135"/>
      <c r="J879" s="135"/>
      <c r="K879" s="135"/>
      <c r="L879" s="135"/>
      <c r="M879" s="135"/>
      <c r="N879" s="135"/>
      <c r="O879" s="135"/>
      <c r="P879" s="135"/>
      <c r="Q879" s="135"/>
      <c r="R879" s="135"/>
      <c r="S879" s="135"/>
      <c r="T879" s="135"/>
      <c r="U879" s="135"/>
      <c r="V879" s="135"/>
      <c r="W879" s="135"/>
      <c r="X879" s="135"/>
      <c r="Y879" s="135"/>
      <c r="Z879" s="135"/>
      <c r="AA879" s="135"/>
      <c r="AB879" s="135"/>
      <c r="AC879" s="135"/>
      <c r="AD879" s="135"/>
      <c r="AE879" s="135"/>
      <c r="AF879" s="135"/>
      <c r="AG879" s="135"/>
      <c r="AH879" s="135"/>
      <c r="AI879" s="135"/>
      <c r="AJ879" s="135"/>
      <c r="AK879" s="135"/>
      <c r="AL879" s="135"/>
      <c r="AM879" s="135"/>
      <c r="AN879" s="135"/>
      <c r="AO879" s="135"/>
      <c r="AP879" s="135"/>
      <c r="AQ879" s="135"/>
      <c r="AR879" s="135"/>
      <c r="AS879" s="135"/>
      <c r="AT879" s="135"/>
      <c r="AU879" s="135"/>
      <c r="AV879" s="135"/>
      <c r="AW879" s="135"/>
      <c r="AX879" s="135"/>
      <c r="AY879" s="135"/>
    </row>
    <row r="880">
      <c r="H880" s="135"/>
      <c r="I880" s="135"/>
      <c r="J880" s="135"/>
      <c r="K880" s="135"/>
      <c r="L880" s="135"/>
      <c r="M880" s="135"/>
      <c r="N880" s="135"/>
      <c r="O880" s="135"/>
      <c r="P880" s="135"/>
      <c r="Q880" s="135"/>
      <c r="R880" s="135"/>
      <c r="S880" s="135"/>
      <c r="T880" s="135"/>
      <c r="U880" s="135"/>
      <c r="V880" s="135"/>
      <c r="W880" s="135"/>
      <c r="X880" s="135"/>
      <c r="Y880" s="135"/>
      <c r="Z880" s="135"/>
      <c r="AA880" s="135"/>
      <c r="AB880" s="135"/>
      <c r="AC880" s="135"/>
      <c r="AD880" s="135"/>
      <c r="AE880" s="135"/>
      <c r="AF880" s="135"/>
      <c r="AG880" s="135"/>
      <c r="AH880" s="135"/>
      <c r="AI880" s="135"/>
      <c r="AJ880" s="135"/>
      <c r="AK880" s="135"/>
      <c r="AL880" s="135"/>
      <c r="AM880" s="135"/>
      <c r="AN880" s="135"/>
      <c r="AO880" s="135"/>
      <c r="AP880" s="135"/>
      <c r="AQ880" s="135"/>
      <c r="AR880" s="135"/>
      <c r="AS880" s="135"/>
      <c r="AT880" s="135"/>
      <c r="AU880" s="135"/>
      <c r="AV880" s="135"/>
      <c r="AW880" s="135"/>
      <c r="AX880" s="135"/>
      <c r="AY880" s="135"/>
    </row>
    <row r="881">
      <c r="H881" s="135"/>
      <c r="I881" s="135"/>
      <c r="J881" s="135"/>
      <c r="K881" s="135"/>
      <c r="L881" s="135"/>
      <c r="M881" s="135"/>
      <c r="N881" s="135"/>
      <c r="O881" s="135"/>
      <c r="P881" s="135"/>
      <c r="Q881" s="135"/>
      <c r="R881" s="135"/>
      <c r="S881" s="135"/>
      <c r="T881" s="135"/>
      <c r="U881" s="135"/>
      <c r="V881" s="135"/>
      <c r="W881" s="135"/>
      <c r="X881" s="135"/>
      <c r="Y881" s="135"/>
      <c r="Z881" s="135"/>
      <c r="AA881" s="135"/>
      <c r="AB881" s="135"/>
      <c r="AC881" s="135"/>
      <c r="AD881" s="135"/>
      <c r="AE881" s="135"/>
      <c r="AF881" s="135"/>
      <c r="AG881" s="135"/>
      <c r="AH881" s="135"/>
      <c r="AI881" s="135"/>
      <c r="AJ881" s="135"/>
      <c r="AK881" s="135"/>
      <c r="AL881" s="135"/>
      <c r="AM881" s="135"/>
      <c r="AN881" s="135"/>
      <c r="AO881" s="135"/>
      <c r="AP881" s="135"/>
      <c r="AQ881" s="135"/>
      <c r="AR881" s="135"/>
      <c r="AS881" s="135"/>
      <c r="AT881" s="135"/>
      <c r="AU881" s="135"/>
      <c r="AV881" s="135"/>
      <c r="AW881" s="135"/>
      <c r="AX881" s="135"/>
      <c r="AY881" s="135"/>
    </row>
    <row r="882">
      <c r="H882" s="135"/>
      <c r="I882" s="135"/>
      <c r="J882" s="135"/>
      <c r="K882" s="135"/>
      <c r="L882" s="135"/>
      <c r="M882" s="135"/>
      <c r="N882" s="135"/>
      <c r="O882" s="135"/>
      <c r="P882" s="135"/>
      <c r="Q882" s="135"/>
      <c r="R882" s="135"/>
      <c r="S882" s="135"/>
      <c r="T882" s="135"/>
      <c r="U882" s="135"/>
      <c r="V882" s="135"/>
      <c r="W882" s="135"/>
      <c r="X882" s="135"/>
      <c r="Y882" s="135"/>
      <c r="Z882" s="135"/>
      <c r="AA882" s="135"/>
      <c r="AB882" s="135"/>
      <c r="AC882" s="135"/>
      <c r="AD882" s="135"/>
      <c r="AE882" s="135"/>
      <c r="AF882" s="135"/>
      <c r="AG882" s="135"/>
      <c r="AH882" s="135"/>
      <c r="AI882" s="135"/>
      <c r="AJ882" s="135"/>
      <c r="AK882" s="135"/>
      <c r="AL882" s="135"/>
      <c r="AM882" s="135"/>
      <c r="AN882" s="135"/>
      <c r="AO882" s="135"/>
      <c r="AP882" s="135"/>
      <c r="AQ882" s="135"/>
      <c r="AR882" s="135"/>
      <c r="AS882" s="135"/>
      <c r="AT882" s="135"/>
      <c r="AU882" s="135"/>
      <c r="AV882" s="135"/>
      <c r="AW882" s="135"/>
      <c r="AX882" s="135"/>
      <c r="AY882" s="135"/>
    </row>
    <row r="883">
      <c r="H883" s="135"/>
      <c r="I883" s="135"/>
      <c r="J883" s="135"/>
      <c r="K883" s="135"/>
      <c r="L883" s="135"/>
      <c r="M883" s="135"/>
      <c r="N883" s="135"/>
      <c r="O883" s="135"/>
      <c r="P883" s="135"/>
      <c r="Q883" s="135"/>
      <c r="R883" s="135"/>
      <c r="S883" s="135"/>
      <c r="T883" s="135"/>
      <c r="U883" s="135"/>
      <c r="V883" s="135"/>
      <c r="W883" s="135"/>
      <c r="X883" s="135"/>
      <c r="Y883" s="135"/>
      <c r="Z883" s="135"/>
      <c r="AA883" s="135"/>
      <c r="AB883" s="135"/>
      <c r="AC883" s="135"/>
      <c r="AD883" s="135"/>
      <c r="AE883" s="135"/>
      <c r="AF883" s="135"/>
      <c r="AG883" s="135"/>
      <c r="AH883" s="135"/>
      <c r="AI883" s="135"/>
      <c r="AJ883" s="135"/>
      <c r="AK883" s="135"/>
      <c r="AL883" s="135"/>
      <c r="AM883" s="135"/>
      <c r="AN883" s="135"/>
      <c r="AO883" s="135"/>
      <c r="AP883" s="135"/>
      <c r="AQ883" s="135"/>
      <c r="AR883" s="135"/>
      <c r="AS883" s="135"/>
      <c r="AT883" s="135"/>
      <c r="AU883" s="135"/>
      <c r="AV883" s="135"/>
      <c r="AW883" s="135"/>
      <c r="AX883" s="135"/>
      <c r="AY883" s="135"/>
    </row>
    <row r="884">
      <c r="H884" s="135"/>
      <c r="I884" s="135"/>
      <c r="J884" s="135"/>
      <c r="K884" s="135"/>
      <c r="L884" s="135"/>
      <c r="M884" s="135"/>
      <c r="N884" s="135"/>
      <c r="O884" s="135"/>
      <c r="P884" s="135"/>
      <c r="Q884" s="135"/>
      <c r="R884" s="135"/>
      <c r="S884" s="135"/>
      <c r="T884" s="135"/>
      <c r="U884" s="135"/>
      <c r="V884" s="135"/>
      <c r="W884" s="135"/>
      <c r="X884" s="135"/>
      <c r="Y884" s="135"/>
      <c r="Z884" s="135"/>
      <c r="AA884" s="135"/>
      <c r="AB884" s="135"/>
      <c r="AC884" s="135"/>
      <c r="AD884" s="135"/>
      <c r="AE884" s="135"/>
      <c r="AF884" s="135"/>
      <c r="AG884" s="135"/>
      <c r="AH884" s="135"/>
      <c r="AI884" s="135"/>
      <c r="AJ884" s="135"/>
      <c r="AK884" s="135"/>
      <c r="AL884" s="135"/>
      <c r="AM884" s="135"/>
      <c r="AN884" s="135"/>
      <c r="AO884" s="135"/>
      <c r="AP884" s="135"/>
      <c r="AQ884" s="135"/>
      <c r="AR884" s="135"/>
      <c r="AS884" s="135"/>
      <c r="AT884" s="135"/>
      <c r="AU884" s="135"/>
      <c r="AV884" s="135"/>
      <c r="AW884" s="135"/>
      <c r="AX884" s="135"/>
      <c r="AY884" s="135"/>
    </row>
    <row r="885">
      <c r="H885" s="135"/>
      <c r="I885" s="135"/>
      <c r="J885" s="135"/>
      <c r="K885" s="135"/>
      <c r="L885" s="135"/>
      <c r="M885" s="135"/>
      <c r="N885" s="135"/>
      <c r="O885" s="135"/>
      <c r="P885" s="135"/>
      <c r="Q885" s="135"/>
      <c r="R885" s="135"/>
      <c r="S885" s="135"/>
      <c r="T885" s="135"/>
      <c r="U885" s="135"/>
      <c r="V885" s="135"/>
      <c r="W885" s="135"/>
      <c r="X885" s="135"/>
      <c r="Y885" s="135"/>
      <c r="Z885" s="135"/>
      <c r="AA885" s="135"/>
      <c r="AB885" s="135"/>
      <c r="AC885" s="135"/>
      <c r="AD885" s="135"/>
      <c r="AE885" s="135"/>
      <c r="AF885" s="135"/>
      <c r="AG885" s="135"/>
      <c r="AH885" s="135"/>
      <c r="AI885" s="135"/>
      <c r="AJ885" s="135"/>
      <c r="AK885" s="135"/>
      <c r="AL885" s="135"/>
      <c r="AM885" s="135"/>
      <c r="AN885" s="135"/>
      <c r="AO885" s="135"/>
      <c r="AP885" s="135"/>
      <c r="AQ885" s="135"/>
      <c r="AR885" s="135"/>
      <c r="AS885" s="135"/>
      <c r="AT885" s="135"/>
      <c r="AU885" s="135"/>
      <c r="AV885" s="135"/>
      <c r="AW885" s="135"/>
      <c r="AX885" s="135"/>
      <c r="AY885" s="135"/>
    </row>
    <row r="886">
      <c r="H886" s="135"/>
      <c r="I886" s="135"/>
      <c r="J886" s="135"/>
      <c r="K886" s="135"/>
      <c r="L886" s="135"/>
      <c r="M886" s="135"/>
      <c r="N886" s="135"/>
      <c r="O886" s="135"/>
      <c r="P886" s="135"/>
      <c r="Q886" s="135"/>
      <c r="R886" s="135"/>
      <c r="S886" s="135"/>
      <c r="T886" s="135"/>
      <c r="U886" s="135"/>
      <c r="V886" s="135"/>
      <c r="W886" s="135"/>
      <c r="X886" s="135"/>
      <c r="Y886" s="135"/>
      <c r="Z886" s="135"/>
      <c r="AA886" s="135"/>
      <c r="AB886" s="135"/>
      <c r="AC886" s="135"/>
      <c r="AD886" s="135"/>
      <c r="AE886" s="135"/>
      <c r="AF886" s="135"/>
      <c r="AG886" s="135"/>
      <c r="AH886" s="135"/>
      <c r="AI886" s="135"/>
      <c r="AJ886" s="135"/>
      <c r="AK886" s="135"/>
      <c r="AL886" s="135"/>
      <c r="AM886" s="135"/>
      <c r="AN886" s="135"/>
      <c r="AO886" s="135"/>
      <c r="AP886" s="135"/>
      <c r="AQ886" s="135"/>
      <c r="AR886" s="135"/>
      <c r="AS886" s="135"/>
      <c r="AT886" s="135"/>
      <c r="AU886" s="135"/>
      <c r="AV886" s="135"/>
      <c r="AW886" s="135"/>
      <c r="AX886" s="135"/>
      <c r="AY886" s="135"/>
    </row>
    <row r="887">
      <c r="H887" s="135"/>
      <c r="I887" s="135"/>
      <c r="J887" s="135"/>
      <c r="K887" s="135"/>
      <c r="L887" s="135"/>
      <c r="M887" s="135"/>
      <c r="N887" s="135"/>
      <c r="O887" s="135"/>
      <c r="P887" s="135"/>
      <c r="Q887" s="135"/>
      <c r="R887" s="135"/>
      <c r="S887" s="135"/>
      <c r="T887" s="135"/>
      <c r="U887" s="135"/>
      <c r="V887" s="135"/>
      <c r="W887" s="135"/>
      <c r="X887" s="135"/>
      <c r="Y887" s="135"/>
      <c r="Z887" s="135"/>
      <c r="AA887" s="135"/>
      <c r="AB887" s="135"/>
      <c r="AC887" s="135"/>
      <c r="AD887" s="135"/>
      <c r="AE887" s="135"/>
      <c r="AF887" s="135"/>
      <c r="AG887" s="135"/>
      <c r="AH887" s="135"/>
      <c r="AI887" s="135"/>
      <c r="AJ887" s="135"/>
      <c r="AK887" s="135"/>
      <c r="AL887" s="135"/>
      <c r="AM887" s="135"/>
      <c r="AN887" s="135"/>
      <c r="AO887" s="135"/>
      <c r="AP887" s="135"/>
      <c r="AQ887" s="135"/>
      <c r="AR887" s="135"/>
      <c r="AS887" s="135"/>
      <c r="AT887" s="135"/>
      <c r="AU887" s="135"/>
      <c r="AV887" s="135"/>
      <c r="AW887" s="135"/>
      <c r="AX887" s="135"/>
      <c r="AY887" s="135"/>
    </row>
    <row r="888">
      <c r="H888" s="135"/>
      <c r="I888" s="135"/>
      <c r="J888" s="135"/>
      <c r="K888" s="135"/>
      <c r="L888" s="135"/>
      <c r="M888" s="135"/>
      <c r="N888" s="135"/>
      <c r="O888" s="135"/>
      <c r="P888" s="135"/>
      <c r="Q888" s="135"/>
      <c r="R888" s="135"/>
      <c r="S888" s="135"/>
      <c r="T888" s="135"/>
      <c r="U888" s="135"/>
      <c r="V888" s="135"/>
      <c r="W888" s="135"/>
      <c r="X888" s="135"/>
      <c r="Y888" s="135"/>
      <c r="Z888" s="135"/>
      <c r="AA888" s="135"/>
      <c r="AB888" s="135"/>
      <c r="AC888" s="135"/>
      <c r="AD888" s="135"/>
      <c r="AE888" s="135"/>
      <c r="AF888" s="135"/>
      <c r="AG888" s="135"/>
      <c r="AH888" s="135"/>
      <c r="AI888" s="135"/>
      <c r="AJ888" s="135"/>
      <c r="AK888" s="135"/>
      <c r="AL888" s="135"/>
      <c r="AM888" s="135"/>
      <c r="AN888" s="135"/>
      <c r="AO888" s="135"/>
      <c r="AP888" s="135"/>
      <c r="AQ888" s="135"/>
      <c r="AR888" s="135"/>
      <c r="AS888" s="135"/>
      <c r="AT888" s="135"/>
      <c r="AU888" s="135"/>
      <c r="AV888" s="135"/>
      <c r="AW888" s="135"/>
      <c r="AX888" s="135"/>
      <c r="AY888" s="135"/>
    </row>
    <row r="889">
      <c r="H889" s="135"/>
      <c r="I889" s="135"/>
      <c r="J889" s="135"/>
      <c r="K889" s="135"/>
      <c r="L889" s="135"/>
      <c r="M889" s="135"/>
      <c r="N889" s="135"/>
      <c r="O889" s="135"/>
      <c r="P889" s="135"/>
      <c r="Q889" s="135"/>
      <c r="R889" s="135"/>
      <c r="S889" s="135"/>
      <c r="T889" s="135"/>
      <c r="U889" s="135"/>
      <c r="V889" s="135"/>
      <c r="W889" s="135"/>
      <c r="X889" s="135"/>
      <c r="Y889" s="135"/>
      <c r="Z889" s="135"/>
      <c r="AA889" s="135"/>
      <c r="AB889" s="135"/>
      <c r="AC889" s="135"/>
      <c r="AD889" s="135"/>
      <c r="AE889" s="135"/>
      <c r="AF889" s="135"/>
      <c r="AG889" s="135"/>
      <c r="AH889" s="135"/>
      <c r="AI889" s="135"/>
      <c r="AJ889" s="135"/>
      <c r="AK889" s="135"/>
      <c r="AL889" s="135"/>
      <c r="AM889" s="135"/>
      <c r="AN889" s="135"/>
      <c r="AO889" s="135"/>
      <c r="AP889" s="135"/>
      <c r="AQ889" s="135"/>
      <c r="AR889" s="135"/>
      <c r="AS889" s="135"/>
      <c r="AT889" s="135"/>
      <c r="AU889" s="135"/>
      <c r="AV889" s="135"/>
      <c r="AW889" s="135"/>
      <c r="AX889" s="135"/>
      <c r="AY889" s="135"/>
    </row>
    <row r="890">
      <c r="H890" s="135"/>
      <c r="I890" s="135"/>
      <c r="J890" s="135"/>
      <c r="K890" s="135"/>
      <c r="L890" s="135"/>
      <c r="M890" s="135"/>
      <c r="N890" s="135"/>
      <c r="O890" s="135"/>
      <c r="P890" s="135"/>
      <c r="Q890" s="135"/>
      <c r="R890" s="135"/>
      <c r="S890" s="135"/>
      <c r="T890" s="135"/>
      <c r="U890" s="135"/>
      <c r="V890" s="135"/>
      <c r="W890" s="135"/>
      <c r="X890" s="135"/>
      <c r="Y890" s="135"/>
      <c r="Z890" s="135"/>
      <c r="AA890" s="135"/>
      <c r="AB890" s="135"/>
      <c r="AC890" s="135"/>
      <c r="AD890" s="135"/>
      <c r="AE890" s="135"/>
      <c r="AF890" s="135"/>
      <c r="AG890" s="135"/>
      <c r="AH890" s="135"/>
      <c r="AI890" s="135"/>
      <c r="AJ890" s="135"/>
      <c r="AK890" s="135"/>
      <c r="AL890" s="135"/>
      <c r="AM890" s="135"/>
      <c r="AN890" s="135"/>
      <c r="AO890" s="135"/>
      <c r="AP890" s="135"/>
      <c r="AQ890" s="135"/>
      <c r="AR890" s="135"/>
      <c r="AS890" s="135"/>
      <c r="AT890" s="135"/>
      <c r="AU890" s="135"/>
      <c r="AV890" s="135"/>
      <c r="AW890" s="135"/>
      <c r="AX890" s="135"/>
      <c r="AY890" s="135"/>
    </row>
    <row r="891">
      <c r="H891" s="135"/>
      <c r="I891" s="135"/>
      <c r="J891" s="135"/>
      <c r="K891" s="135"/>
      <c r="L891" s="135"/>
      <c r="M891" s="135"/>
      <c r="N891" s="135"/>
      <c r="O891" s="135"/>
      <c r="P891" s="135"/>
      <c r="Q891" s="135"/>
      <c r="R891" s="135"/>
      <c r="S891" s="135"/>
      <c r="T891" s="135"/>
      <c r="U891" s="135"/>
      <c r="V891" s="135"/>
      <c r="W891" s="135"/>
      <c r="X891" s="135"/>
      <c r="Y891" s="135"/>
      <c r="Z891" s="135"/>
      <c r="AA891" s="135"/>
      <c r="AB891" s="135"/>
      <c r="AC891" s="135"/>
      <c r="AD891" s="135"/>
      <c r="AE891" s="135"/>
      <c r="AF891" s="135"/>
      <c r="AG891" s="135"/>
      <c r="AH891" s="135"/>
      <c r="AI891" s="135"/>
      <c r="AJ891" s="135"/>
      <c r="AK891" s="135"/>
      <c r="AL891" s="135"/>
      <c r="AM891" s="135"/>
      <c r="AN891" s="135"/>
      <c r="AO891" s="135"/>
      <c r="AP891" s="135"/>
      <c r="AQ891" s="135"/>
      <c r="AR891" s="135"/>
      <c r="AS891" s="135"/>
      <c r="AT891" s="135"/>
      <c r="AU891" s="135"/>
      <c r="AV891" s="135"/>
      <c r="AW891" s="135"/>
      <c r="AX891" s="135"/>
      <c r="AY891" s="135"/>
    </row>
    <row r="892">
      <c r="H892" s="135"/>
      <c r="I892" s="135"/>
      <c r="J892" s="135"/>
      <c r="K892" s="135"/>
      <c r="L892" s="135"/>
      <c r="M892" s="135"/>
      <c r="N892" s="135"/>
      <c r="O892" s="135"/>
      <c r="P892" s="135"/>
      <c r="Q892" s="135"/>
      <c r="R892" s="135"/>
      <c r="S892" s="135"/>
      <c r="T892" s="135"/>
      <c r="U892" s="135"/>
      <c r="V892" s="135"/>
      <c r="W892" s="135"/>
      <c r="X892" s="135"/>
      <c r="Y892" s="135"/>
      <c r="Z892" s="135"/>
      <c r="AA892" s="135"/>
      <c r="AB892" s="135"/>
      <c r="AC892" s="135"/>
      <c r="AD892" s="135"/>
      <c r="AE892" s="135"/>
      <c r="AF892" s="135"/>
      <c r="AG892" s="135"/>
      <c r="AH892" s="135"/>
      <c r="AI892" s="135"/>
      <c r="AJ892" s="135"/>
      <c r="AK892" s="135"/>
      <c r="AL892" s="135"/>
      <c r="AM892" s="135"/>
      <c r="AN892" s="135"/>
      <c r="AO892" s="135"/>
      <c r="AP892" s="135"/>
      <c r="AQ892" s="135"/>
      <c r="AR892" s="135"/>
      <c r="AS892" s="135"/>
      <c r="AT892" s="135"/>
      <c r="AU892" s="135"/>
      <c r="AV892" s="135"/>
      <c r="AW892" s="135"/>
      <c r="AX892" s="135"/>
      <c r="AY892" s="135"/>
    </row>
    <row r="893">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5"/>
      <c r="AE893" s="135"/>
      <c r="AF893" s="135"/>
      <c r="AG893" s="135"/>
      <c r="AH893" s="135"/>
      <c r="AI893" s="135"/>
      <c r="AJ893" s="135"/>
      <c r="AK893" s="135"/>
      <c r="AL893" s="135"/>
      <c r="AM893" s="135"/>
      <c r="AN893" s="135"/>
      <c r="AO893" s="135"/>
      <c r="AP893" s="135"/>
      <c r="AQ893" s="135"/>
      <c r="AR893" s="135"/>
      <c r="AS893" s="135"/>
      <c r="AT893" s="135"/>
      <c r="AU893" s="135"/>
      <c r="AV893" s="135"/>
      <c r="AW893" s="135"/>
      <c r="AX893" s="135"/>
      <c r="AY893" s="135"/>
    </row>
    <row r="894">
      <c r="H894" s="135"/>
      <c r="I894" s="135"/>
      <c r="J894" s="135"/>
      <c r="K894" s="135"/>
      <c r="L894" s="135"/>
      <c r="M894" s="135"/>
      <c r="N894" s="135"/>
      <c r="O894" s="135"/>
      <c r="P894" s="135"/>
      <c r="Q894" s="135"/>
      <c r="R894" s="135"/>
      <c r="S894" s="135"/>
      <c r="T894" s="135"/>
      <c r="U894" s="135"/>
      <c r="V894" s="135"/>
      <c r="W894" s="135"/>
      <c r="X894" s="135"/>
      <c r="Y894" s="135"/>
      <c r="Z894" s="135"/>
      <c r="AA894" s="135"/>
      <c r="AB894" s="135"/>
      <c r="AC894" s="135"/>
      <c r="AD894" s="135"/>
      <c r="AE894" s="135"/>
      <c r="AF894" s="135"/>
      <c r="AG894" s="135"/>
      <c r="AH894" s="135"/>
      <c r="AI894" s="135"/>
      <c r="AJ894" s="135"/>
      <c r="AK894" s="135"/>
      <c r="AL894" s="135"/>
      <c r="AM894" s="135"/>
      <c r="AN894" s="135"/>
      <c r="AO894" s="135"/>
      <c r="AP894" s="135"/>
      <c r="AQ894" s="135"/>
      <c r="AR894" s="135"/>
      <c r="AS894" s="135"/>
      <c r="AT894" s="135"/>
      <c r="AU894" s="135"/>
      <c r="AV894" s="135"/>
      <c r="AW894" s="135"/>
      <c r="AX894" s="135"/>
      <c r="AY894" s="135"/>
    </row>
    <row r="895">
      <c r="H895" s="135"/>
      <c r="I895" s="135"/>
      <c r="J895" s="135"/>
      <c r="K895" s="135"/>
      <c r="L895" s="135"/>
      <c r="M895" s="135"/>
      <c r="N895" s="135"/>
      <c r="O895" s="135"/>
      <c r="P895" s="135"/>
      <c r="Q895" s="135"/>
      <c r="R895" s="135"/>
      <c r="S895" s="135"/>
      <c r="T895" s="135"/>
      <c r="U895" s="135"/>
      <c r="V895" s="135"/>
      <c r="W895" s="135"/>
      <c r="X895" s="135"/>
      <c r="Y895" s="135"/>
      <c r="Z895" s="135"/>
      <c r="AA895" s="135"/>
      <c r="AB895" s="135"/>
      <c r="AC895" s="135"/>
      <c r="AD895" s="135"/>
      <c r="AE895" s="135"/>
      <c r="AF895" s="135"/>
      <c r="AG895" s="135"/>
      <c r="AH895" s="135"/>
      <c r="AI895" s="135"/>
      <c r="AJ895" s="135"/>
      <c r="AK895" s="135"/>
      <c r="AL895" s="135"/>
      <c r="AM895" s="135"/>
      <c r="AN895" s="135"/>
      <c r="AO895" s="135"/>
      <c r="AP895" s="135"/>
      <c r="AQ895" s="135"/>
      <c r="AR895" s="135"/>
      <c r="AS895" s="135"/>
      <c r="AT895" s="135"/>
      <c r="AU895" s="135"/>
      <c r="AV895" s="135"/>
      <c r="AW895" s="135"/>
      <c r="AX895" s="135"/>
      <c r="AY895" s="135"/>
    </row>
    <row r="896">
      <c r="H896" s="135"/>
      <c r="I896" s="135"/>
      <c r="J896" s="135"/>
      <c r="K896" s="135"/>
      <c r="L896" s="135"/>
      <c r="M896" s="135"/>
      <c r="N896" s="135"/>
      <c r="O896" s="135"/>
      <c r="P896" s="135"/>
      <c r="Q896" s="135"/>
      <c r="R896" s="135"/>
      <c r="S896" s="135"/>
      <c r="T896" s="135"/>
      <c r="U896" s="135"/>
      <c r="V896" s="135"/>
      <c r="W896" s="135"/>
      <c r="X896" s="135"/>
      <c r="Y896" s="135"/>
      <c r="Z896" s="135"/>
      <c r="AA896" s="135"/>
      <c r="AB896" s="135"/>
      <c r="AC896" s="135"/>
      <c r="AD896" s="135"/>
      <c r="AE896" s="135"/>
      <c r="AF896" s="135"/>
      <c r="AG896" s="135"/>
      <c r="AH896" s="135"/>
      <c r="AI896" s="135"/>
      <c r="AJ896" s="135"/>
      <c r="AK896" s="135"/>
      <c r="AL896" s="135"/>
      <c r="AM896" s="135"/>
      <c r="AN896" s="135"/>
      <c r="AO896" s="135"/>
      <c r="AP896" s="135"/>
      <c r="AQ896" s="135"/>
      <c r="AR896" s="135"/>
      <c r="AS896" s="135"/>
      <c r="AT896" s="135"/>
      <c r="AU896" s="135"/>
      <c r="AV896" s="135"/>
      <c r="AW896" s="135"/>
      <c r="AX896" s="135"/>
      <c r="AY896" s="135"/>
    </row>
    <row r="897">
      <c r="H897" s="135"/>
      <c r="I897" s="135"/>
      <c r="J897" s="135"/>
      <c r="K897" s="135"/>
      <c r="L897" s="135"/>
      <c r="M897" s="135"/>
      <c r="N897" s="135"/>
      <c r="O897" s="135"/>
      <c r="P897" s="135"/>
      <c r="Q897" s="135"/>
      <c r="R897" s="135"/>
      <c r="S897" s="135"/>
      <c r="T897" s="135"/>
      <c r="U897" s="135"/>
      <c r="V897" s="135"/>
      <c r="W897" s="135"/>
      <c r="X897" s="135"/>
      <c r="Y897" s="135"/>
      <c r="Z897" s="135"/>
      <c r="AA897" s="135"/>
      <c r="AB897" s="135"/>
      <c r="AC897" s="135"/>
      <c r="AD897" s="135"/>
      <c r="AE897" s="135"/>
      <c r="AF897" s="135"/>
      <c r="AG897" s="135"/>
      <c r="AH897" s="135"/>
      <c r="AI897" s="135"/>
      <c r="AJ897" s="135"/>
      <c r="AK897" s="135"/>
      <c r="AL897" s="135"/>
      <c r="AM897" s="135"/>
      <c r="AN897" s="135"/>
      <c r="AO897" s="135"/>
      <c r="AP897" s="135"/>
      <c r="AQ897" s="135"/>
      <c r="AR897" s="135"/>
      <c r="AS897" s="135"/>
      <c r="AT897" s="135"/>
      <c r="AU897" s="135"/>
      <c r="AV897" s="135"/>
      <c r="AW897" s="135"/>
      <c r="AX897" s="135"/>
      <c r="AY897" s="135"/>
    </row>
    <row r="898">
      <c r="H898" s="135"/>
      <c r="I898" s="135"/>
      <c r="J898" s="135"/>
      <c r="K898" s="135"/>
      <c r="L898" s="135"/>
      <c r="M898" s="135"/>
      <c r="N898" s="135"/>
      <c r="O898" s="135"/>
      <c r="P898" s="135"/>
      <c r="Q898" s="135"/>
      <c r="R898" s="135"/>
      <c r="S898" s="135"/>
      <c r="T898" s="135"/>
      <c r="U898" s="135"/>
      <c r="V898" s="135"/>
      <c r="W898" s="135"/>
      <c r="X898" s="135"/>
      <c r="Y898" s="135"/>
      <c r="Z898" s="135"/>
      <c r="AA898" s="135"/>
      <c r="AB898" s="135"/>
      <c r="AC898" s="135"/>
      <c r="AD898" s="135"/>
      <c r="AE898" s="135"/>
      <c r="AF898" s="135"/>
      <c r="AG898" s="135"/>
      <c r="AH898" s="135"/>
      <c r="AI898" s="135"/>
      <c r="AJ898" s="135"/>
      <c r="AK898" s="135"/>
      <c r="AL898" s="135"/>
      <c r="AM898" s="135"/>
      <c r="AN898" s="135"/>
      <c r="AO898" s="135"/>
      <c r="AP898" s="135"/>
      <c r="AQ898" s="135"/>
      <c r="AR898" s="135"/>
      <c r="AS898" s="135"/>
      <c r="AT898" s="135"/>
      <c r="AU898" s="135"/>
      <c r="AV898" s="135"/>
      <c r="AW898" s="135"/>
      <c r="AX898" s="135"/>
      <c r="AY898" s="135"/>
    </row>
    <row r="899">
      <c r="H899" s="135"/>
      <c r="I899" s="135"/>
      <c r="J899" s="135"/>
      <c r="K899" s="135"/>
      <c r="L899" s="135"/>
      <c r="M899" s="135"/>
      <c r="N899" s="135"/>
      <c r="O899" s="135"/>
      <c r="P899" s="135"/>
      <c r="Q899" s="135"/>
      <c r="R899" s="135"/>
      <c r="S899" s="135"/>
      <c r="T899" s="135"/>
      <c r="U899" s="135"/>
      <c r="V899" s="135"/>
      <c r="W899" s="135"/>
      <c r="X899" s="135"/>
      <c r="Y899" s="135"/>
      <c r="Z899" s="135"/>
      <c r="AA899" s="135"/>
      <c r="AB899" s="135"/>
      <c r="AC899" s="135"/>
      <c r="AD899" s="135"/>
      <c r="AE899" s="135"/>
      <c r="AF899" s="135"/>
      <c r="AG899" s="135"/>
      <c r="AH899" s="135"/>
      <c r="AI899" s="135"/>
      <c r="AJ899" s="135"/>
      <c r="AK899" s="135"/>
      <c r="AL899" s="135"/>
      <c r="AM899" s="135"/>
      <c r="AN899" s="135"/>
      <c r="AO899" s="135"/>
      <c r="AP899" s="135"/>
      <c r="AQ899" s="135"/>
      <c r="AR899" s="135"/>
      <c r="AS899" s="135"/>
      <c r="AT899" s="135"/>
      <c r="AU899" s="135"/>
      <c r="AV899" s="135"/>
      <c r="AW899" s="135"/>
      <c r="AX899" s="135"/>
      <c r="AY899" s="135"/>
    </row>
    <row r="900">
      <c r="H900" s="135"/>
      <c r="I900" s="135"/>
      <c r="J900" s="135"/>
      <c r="K900" s="135"/>
      <c r="L900" s="135"/>
      <c r="M900" s="135"/>
      <c r="N900" s="135"/>
      <c r="O900" s="135"/>
      <c r="P900" s="135"/>
      <c r="Q900" s="135"/>
      <c r="R900" s="135"/>
      <c r="S900" s="135"/>
      <c r="T900" s="135"/>
      <c r="U900" s="135"/>
      <c r="V900" s="135"/>
      <c r="W900" s="135"/>
      <c r="X900" s="135"/>
      <c r="Y900" s="135"/>
      <c r="Z900" s="135"/>
      <c r="AA900" s="135"/>
      <c r="AB900" s="135"/>
      <c r="AC900" s="135"/>
      <c r="AD900" s="135"/>
      <c r="AE900" s="135"/>
      <c r="AF900" s="135"/>
      <c r="AG900" s="135"/>
      <c r="AH900" s="135"/>
      <c r="AI900" s="135"/>
      <c r="AJ900" s="135"/>
      <c r="AK900" s="135"/>
      <c r="AL900" s="135"/>
      <c r="AM900" s="135"/>
      <c r="AN900" s="135"/>
      <c r="AO900" s="135"/>
      <c r="AP900" s="135"/>
      <c r="AQ900" s="135"/>
      <c r="AR900" s="135"/>
      <c r="AS900" s="135"/>
      <c r="AT900" s="135"/>
      <c r="AU900" s="135"/>
      <c r="AV900" s="135"/>
      <c r="AW900" s="135"/>
      <c r="AX900" s="135"/>
      <c r="AY900" s="135"/>
    </row>
    <row r="901">
      <c r="H901" s="135"/>
      <c r="I901" s="135"/>
      <c r="J901" s="135"/>
      <c r="K901" s="135"/>
      <c r="L901" s="135"/>
      <c r="M901" s="135"/>
      <c r="N901" s="135"/>
      <c r="O901" s="135"/>
      <c r="P901" s="135"/>
      <c r="Q901" s="135"/>
      <c r="R901" s="135"/>
      <c r="S901" s="135"/>
      <c r="T901" s="135"/>
      <c r="U901" s="135"/>
      <c r="V901" s="135"/>
      <c r="W901" s="135"/>
      <c r="X901" s="135"/>
      <c r="Y901" s="135"/>
      <c r="Z901" s="135"/>
      <c r="AA901" s="135"/>
      <c r="AB901" s="135"/>
      <c r="AC901" s="135"/>
      <c r="AD901" s="135"/>
      <c r="AE901" s="135"/>
      <c r="AF901" s="135"/>
      <c r="AG901" s="135"/>
      <c r="AH901" s="135"/>
      <c r="AI901" s="135"/>
      <c r="AJ901" s="135"/>
      <c r="AK901" s="135"/>
      <c r="AL901" s="135"/>
      <c r="AM901" s="135"/>
      <c r="AN901" s="135"/>
      <c r="AO901" s="135"/>
      <c r="AP901" s="135"/>
      <c r="AQ901" s="135"/>
      <c r="AR901" s="135"/>
      <c r="AS901" s="135"/>
      <c r="AT901" s="135"/>
      <c r="AU901" s="135"/>
      <c r="AV901" s="135"/>
      <c r="AW901" s="135"/>
      <c r="AX901" s="135"/>
      <c r="AY901" s="135"/>
    </row>
    <row r="902">
      <c r="H902" s="135"/>
      <c r="I902" s="135"/>
      <c r="J902" s="135"/>
      <c r="K902" s="135"/>
      <c r="L902" s="135"/>
      <c r="M902" s="135"/>
      <c r="N902" s="135"/>
      <c r="O902" s="135"/>
      <c r="P902" s="135"/>
      <c r="Q902" s="135"/>
      <c r="R902" s="135"/>
      <c r="S902" s="135"/>
      <c r="T902" s="135"/>
      <c r="U902" s="135"/>
      <c r="V902" s="135"/>
      <c r="W902" s="135"/>
      <c r="X902" s="135"/>
      <c r="Y902" s="135"/>
      <c r="Z902" s="135"/>
      <c r="AA902" s="135"/>
      <c r="AB902" s="135"/>
      <c r="AC902" s="135"/>
      <c r="AD902" s="135"/>
      <c r="AE902" s="135"/>
      <c r="AF902" s="135"/>
      <c r="AG902" s="135"/>
      <c r="AH902" s="135"/>
      <c r="AI902" s="135"/>
      <c r="AJ902" s="135"/>
      <c r="AK902" s="135"/>
      <c r="AL902" s="135"/>
      <c r="AM902" s="135"/>
      <c r="AN902" s="135"/>
      <c r="AO902" s="135"/>
      <c r="AP902" s="135"/>
      <c r="AQ902" s="135"/>
      <c r="AR902" s="135"/>
      <c r="AS902" s="135"/>
      <c r="AT902" s="135"/>
      <c r="AU902" s="135"/>
      <c r="AV902" s="135"/>
      <c r="AW902" s="135"/>
      <c r="AX902" s="135"/>
      <c r="AY902" s="135"/>
    </row>
    <row r="903">
      <c r="H903" s="135"/>
      <c r="I903" s="135"/>
      <c r="J903" s="135"/>
      <c r="K903" s="135"/>
      <c r="L903" s="135"/>
      <c r="M903" s="135"/>
      <c r="N903" s="135"/>
      <c r="O903" s="135"/>
      <c r="P903" s="135"/>
      <c r="Q903" s="135"/>
      <c r="R903" s="135"/>
      <c r="S903" s="135"/>
      <c r="T903" s="135"/>
      <c r="U903" s="135"/>
      <c r="V903" s="135"/>
      <c r="W903" s="135"/>
      <c r="X903" s="135"/>
      <c r="Y903" s="135"/>
      <c r="Z903" s="135"/>
      <c r="AA903" s="135"/>
      <c r="AB903" s="135"/>
      <c r="AC903" s="135"/>
      <c r="AD903" s="135"/>
      <c r="AE903" s="135"/>
      <c r="AF903" s="135"/>
      <c r="AG903" s="135"/>
      <c r="AH903" s="135"/>
      <c r="AI903" s="135"/>
      <c r="AJ903" s="135"/>
      <c r="AK903" s="135"/>
      <c r="AL903" s="135"/>
      <c r="AM903" s="135"/>
      <c r="AN903" s="135"/>
      <c r="AO903" s="135"/>
      <c r="AP903" s="135"/>
      <c r="AQ903" s="135"/>
      <c r="AR903" s="135"/>
      <c r="AS903" s="135"/>
      <c r="AT903" s="135"/>
      <c r="AU903" s="135"/>
      <c r="AV903" s="135"/>
      <c r="AW903" s="135"/>
      <c r="AX903" s="135"/>
      <c r="AY903" s="135"/>
    </row>
    <row r="904">
      <c r="H904" s="135"/>
      <c r="I904" s="135"/>
      <c r="J904" s="135"/>
      <c r="K904" s="135"/>
      <c r="L904" s="135"/>
      <c r="M904" s="135"/>
      <c r="N904" s="135"/>
      <c r="O904" s="135"/>
      <c r="P904" s="135"/>
      <c r="Q904" s="135"/>
      <c r="R904" s="135"/>
      <c r="S904" s="135"/>
      <c r="T904" s="135"/>
      <c r="U904" s="135"/>
      <c r="V904" s="135"/>
      <c r="W904" s="135"/>
      <c r="X904" s="135"/>
      <c r="Y904" s="135"/>
      <c r="Z904" s="135"/>
      <c r="AA904" s="135"/>
      <c r="AB904" s="135"/>
      <c r="AC904" s="135"/>
      <c r="AD904" s="135"/>
      <c r="AE904" s="135"/>
      <c r="AF904" s="135"/>
      <c r="AG904" s="135"/>
      <c r="AH904" s="135"/>
      <c r="AI904" s="135"/>
      <c r="AJ904" s="135"/>
      <c r="AK904" s="135"/>
      <c r="AL904" s="135"/>
      <c r="AM904" s="135"/>
      <c r="AN904" s="135"/>
      <c r="AO904" s="135"/>
      <c r="AP904" s="135"/>
      <c r="AQ904" s="135"/>
      <c r="AR904" s="135"/>
      <c r="AS904" s="135"/>
      <c r="AT904" s="135"/>
      <c r="AU904" s="135"/>
      <c r="AV904" s="135"/>
      <c r="AW904" s="135"/>
      <c r="AX904" s="135"/>
      <c r="AY904" s="135"/>
    </row>
    <row r="905">
      <c r="H905" s="135"/>
      <c r="I905" s="135"/>
      <c r="J905" s="135"/>
      <c r="K905" s="135"/>
      <c r="L905" s="135"/>
      <c r="M905" s="135"/>
      <c r="N905" s="135"/>
      <c r="O905" s="135"/>
      <c r="P905" s="135"/>
      <c r="Q905" s="135"/>
      <c r="R905" s="135"/>
      <c r="S905" s="135"/>
      <c r="T905" s="135"/>
      <c r="U905" s="135"/>
      <c r="V905" s="135"/>
      <c r="W905" s="135"/>
      <c r="X905" s="135"/>
      <c r="Y905" s="135"/>
      <c r="Z905" s="135"/>
      <c r="AA905" s="135"/>
      <c r="AB905" s="135"/>
      <c r="AC905" s="135"/>
      <c r="AD905" s="135"/>
      <c r="AE905" s="135"/>
      <c r="AF905" s="135"/>
      <c r="AG905" s="135"/>
      <c r="AH905" s="135"/>
      <c r="AI905" s="135"/>
      <c r="AJ905" s="135"/>
      <c r="AK905" s="135"/>
      <c r="AL905" s="135"/>
      <c r="AM905" s="135"/>
      <c r="AN905" s="135"/>
      <c r="AO905" s="135"/>
      <c r="AP905" s="135"/>
      <c r="AQ905" s="135"/>
      <c r="AR905" s="135"/>
      <c r="AS905" s="135"/>
      <c r="AT905" s="135"/>
      <c r="AU905" s="135"/>
      <c r="AV905" s="135"/>
      <c r="AW905" s="135"/>
      <c r="AX905" s="135"/>
      <c r="AY905" s="135"/>
    </row>
    <row r="906">
      <c r="H906" s="135"/>
      <c r="I906" s="135"/>
      <c r="J906" s="135"/>
      <c r="K906" s="135"/>
      <c r="L906" s="135"/>
      <c r="M906" s="135"/>
      <c r="N906" s="135"/>
      <c r="O906" s="135"/>
      <c r="P906" s="135"/>
      <c r="Q906" s="135"/>
      <c r="R906" s="135"/>
      <c r="S906" s="135"/>
      <c r="T906" s="135"/>
      <c r="U906" s="135"/>
      <c r="V906" s="135"/>
      <c r="W906" s="135"/>
      <c r="X906" s="135"/>
      <c r="Y906" s="135"/>
      <c r="Z906" s="135"/>
      <c r="AA906" s="135"/>
      <c r="AB906" s="135"/>
      <c r="AC906" s="135"/>
      <c r="AD906" s="135"/>
      <c r="AE906" s="135"/>
      <c r="AF906" s="135"/>
      <c r="AG906" s="135"/>
      <c r="AH906" s="135"/>
      <c r="AI906" s="135"/>
      <c r="AJ906" s="135"/>
      <c r="AK906" s="135"/>
      <c r="AL906" s="135"/>
      <c r="AM906" s="135"/>
      <c r="AN906" s="135"/>
      <c r="AO906" s="135"/>
      <c r="AP906" s="135"/>
      <c r="AQ906" s="135"/>
      <c r="AR906" s="135"/>
      <c r="AS906" s="135"/>
      <c r="AT906" s="135"/>
      <c r="AU906" s="135"/>
      <c r="AV906" s="135"/>
      <c r="AW906" s="135"/>
      <c r="AX906" s="135"/>
      <c r="AY906" s="135"/>
    </row>
    <row r="907">
      <c r="H907" s="135"/>
      <c r="I907" s="135"/>
      <c r="J907" s="135"/>
      <c r="K907" s="135"/>
      <c r="L907" s="135"/>
      <c r="M907" s="135"/>
      <c r="N907" s="135"/>
      <c r="O907" s="135"/>
      <c r="P907" s="135"/>
      <c r="Q907" s="135"/>
      <c r="R907" s="135"/>
      <c r="S907" s="135"/>
      <c r="T907" s="135"/>
      <c r="U907" s="135"/>
      <c r="V907" s="135"/>
      <c r="W907" s="135"/>
      <c r="X907" s="135"/>
      <c r="Y907" s="135"/>
      <c r="Z907" s="135"/>
      <c r="AA907" s="135"/>
      <c r="AB907" s="135"/>
      <c r="AC907" s="135"/>
      <c r="AD907" s="135"/>
      <c r="AE907" s="135"/>
      <c r="AF907" s="135"/>
      <c r="AG907" s="135"/>
      <c r="AH907" s="135"/>
      <c r="AI907" s="135"/>
      <c r="AJ907" s="135"/>
      <c r="AK907" s="135"/>
      <c r="AL907" s="135"/>
      <c r="AM907" s="135"/>
      <c r="AN907" s="135"/>
      <c r="AO907" s="135"/>
      <c r="AP907" s="135"/>
      <c r="AQ907" s="135"/>
      <c r="AR907" s="135"/>
      <c r="AS907" s="135"/>
      <c r="AT907" s="135"/>
      <c r="AU907" s="135"/>
      <c r="AV907" s="135"/>
      <c r="AW907" s="135"/>
      <c r="AX907" s="135"/>
      <c r="AY907" s="135"/>
    </row>
    <row r="908">
      <c r="H908" s="135"/>
      <c r="I908" s="135"/>
      <c r="J908" s="135"/>
      <c r="K908" s="135"/>
      <c r="L908" s="135"/>
      <c r="M908" s="135"/>
      <c r="N908" s="135"/>
      <c r="O908" s="135"/>
      <c r="P908" s="135"/>
      <c r="Q908" s="135"/>
      <c r="R908" s="135"/>
      <c r="S908" s="135"/>
      <c r="T908" s="135"/>
      <c r="U908" s="135"/>
      <c r="V908" s="135"/>
      <c r="W908" s="135"/>
      <c r="X908" s="135"/>
      <c r="Y908" s="135"/>
      <c r="Z908" s="135"/>
      <c r="AA908" s="135"/>
      <c r="AB908" s="135"/>
      <c r="AC908" s="135"/>
      <c r="AD908" s="135"/>
      <c r="AE908" s="135"/>
      <c r="AF908" s="135"/>
      <c r="AG908" s="135"/>
      <c r="AH908" s="135"/>
      <c r="AI908" s="135"/>
      <c r="AJ908" s="135"/>
      <c r="AK908" s="135"/>
      <c r="AL908" s="135"/>
      <c r="AM908" s="135"/>
      <c r="AN908" s="135"/>
      <c r="AO908" s="135"/>
      <c r="AP908" s="135"/>
      <c r="AQ908" s="135"/>
      <c r="AR908" s="135"/>
      <c r="AS908" s="135"/>
      <c r="AT908" s="135"/>
      <c r="AU908" s="135"/>
      <c r="AV908" s="135"/>
      <c r="AW908" s="135"/>
      <c r="AX908" s="135"/>
      <c r="AY908" s="135"/>
    </row>
    <row r="909">
      <c r="H909" s="135"/>
      <c r="I909" s="135"/>
      <c r="J909" s="135"/>
      <c r="K909" s="135"/>
      <c r="L909" s="135"/>
      <c r="M909" s="135"/>
      <c r="N909" s="135"/>
      <c r="O909" s="135"/>
      <c r="P909" s="135"/>
      <c r="Q909" s="135"/>
      <c r="R909" s="135"/>
      <c r="S909" s="135"/>
      <c r="T909" s="135"/>
      <c r="U909" s="135"/>
      <c r="V909" s="135"/>
      <c r="W909" s="135"/>
      <c r="X909" s="135"/>
      <c r="Y909" s="135"/>
      <c r="Z909" s="135"/>
      <c r="AA909" s="135"/>
      <c r="AB909" s="135"/>
      <c r="AC909" s="135"/>
      <c r="AD909" s="135"/>
      <c r="AE909" s="135"/>
      <c r="AF909" s="135"/>
      <c r="AG909" s="135"/>
      <c r="AH909" s="135"/>
      <c r="AI909" s="135"/>
      <c r="AJ909" s="135"/>
      <c r="AK909" s="135"/>
      <c r="AL909" s="135"/>
      <c r="AM909" s="135"/>
      <c r="AN909" s="135"/>
      <c r="AO909" s="135"/>
      <c r="AP909" s="135"/>
      <c r="AQ909" s="135"/>
      <c r="AR909" s="135"/>
      <c r="AS909" s="135"/>
      <c r="AT909" s="135"/>
      <c r="AU909" s="135"/>
      <c r="AV909" s="135"/>
      <c r="AW909" s="135"/>
      <c r="AX909" s="135"/>
      <c r="AY909" s="135"/>
    </row>
    <row r="910">
      <c r="H910" s="135"/>
      <c r="I910" s="135"/>
      <c r="J910" s="135"/>
      <c r="K910" s="135"/>
      <c r="L910" s="135"/>
      <c r="M910" s="135"/>
      <c r="N910" s="135"/>
      <c r="O910" s="135"/>
      <c r="P910" s="135"/>
      <c r="Q910" s="135"/>
      <c r="R910" s="135"/>
      <c r="S910" s="135"/>
      <c r="T910" s="135"/>
      <c r="U910" s="135"/>
      <c r="V910" s="135"/>
      <c r="W910" s="135"/>
      <c r="X910" s="135"/>
      <c r="Y910" s="135"/>
      <c r="Z910" s="135"/>
      <c r="AA910" s="135"/>
      <c r="AB910" s="135"/>
      <c r="AC910" s="135"/>
      <c r="AD910" s="135"/>
      <c r="AE910" s="135"/>
      <c r="AF910" s="135"/>
      <c r="AG910" s="135"/>
      <c r="AH910" s="135"/>
      <c r="AI910" s="135"/>
      <c r="AJ910" s="135"/>
      <c r="AK910" s="135"/>
      <c r="AL910" s="135"/>
      <c r="AM910" s="135"/>
      <c r="AN910" s="135"/>
      <c r="AO910" s="135"/>
      <c r="AP910" s="135"/>
      <c r="AQ910" s="135"/>
      <c r="AR910" s="135"/>
      <c r="AS910" s="135"/>
      <c r="AT910" s="135"/>
      <c r="AU910" s="135"/>
      <c r="AV910" s="135"/>
      <c r="AW910" s="135"/>
      <c r="AX910" s="135"/>
      <c r="AY910" s="135"/>
    </row>
    <row r="911">
      <c r="H911" s="135"/>
      <c r="I911" s="135"/>
      <c r="J911" s="135"/>
      <c r="K911" s="135"/>
      <c r="L911" s="135"/>
      <c r="M911" s="135"/>
      <c r="N911" s="135"/>
      <c r="O911" s="135"/>
      <c r="P911" s="135"/>
      <c r="Q911" s="135"/>
      <c r="R911" s="135"/>
      <c r="S911" s="135"/>
      <c r="T911" s="135"/>
      <c r="U911" s="135"/>
      <c r="V911" s="135"/>
      <c r="W911" s="135"/>
      <c r="X911" s="135"/>
      <c r="Y911" s="135"/>
      <c r="Z911" s="135"/>
      <c r="AA911" s="135"/>
      <c r="AB911" s="135"/>
      <c r="AC911" s="135"/>
      <c r="AD911" s="135"/>
      <c r="AE911" s="135"/>
      <c r="AF911" s="135"/>
      <c r="AG911" s="135"/>
      <c r="AH911" s="135"/>
      <c r="AI911" s="135"/>
      <c r="AJ911" s="135"/>
      <c r="AK911" s="135"/>
      <c r="AL911" s="135"/>
      <c r="AM911" s="135"/>
      <c r="AN911" s="135"/>
      <c r="AO911" s="135"/>
      <c r="AP911" s="135"/>
      <c r="AQ911" s="135"/>
      <c r="AR911" s="135"/>
      <c r="AS911" s="135"/>
      <c r="AT911" s="135"/>
      <c r="AU911" s="135"/>
      <c r="AV911" s="135"/>
      <c r="AW911" s="135"/>
      <c r="AX911" s="135"/>
      <c r="AY911" s="135"/>
    </row>
    <row r="912">
      <c r="H912" s="135"/>
      <c r="I912" s="135"/>
      <c r="J912" s="135"/>
      <c r="K912" s="135"/>
      <c r="L912" s="135"/>
      <c r="M912" s="135"/>
      <c r="N912" s="135"/>
      <c r="O912" s="135"/>
      <c r="P912" s="135"/>
      <c r="Q912" s="135"/>
      <c r="R912" s="135"/>
      <c r="S912" s="135"/>
      <c r="T912" s="135"/>
      <c r="U912" s="135"/>
      <c r="V912" s="135"/>
      <c r="W912" s="135"/>
      <c r="X912" s="135"/>
      <c r="Y912" s="135"/>
      <c r="Z912" s="135"/>
      <c r="AA912" s="135"/>
      <c r="AB912" s="135"/>
      <c r="AC912" s="135"/>
      <c r="AD912" s="135"/>
      <c r="AE912" s="135"/>
      <c r="AF912" s="135"/>
      <c r="AG912" s="135"/>
      <c r="AH912" s="135"/>
      <c r="AI912" s="135"/>
      <c r="AJ912" s="135"/>
      <c r="AK912" s="135"/>
      <c r="AL912" s="135"/>
      <c r="AM912" s="135"/>
      <c r="AN912" s="135"/>
      <c r="AO912" s="135"/>
      <c r="AP912" s="135"/>
      <c r="AQ912" s="135"/>
      <c r="AR912" s="135"/>
      <c r="AS912" s="135"/>
      <c r="AT912" s="135"/>
      <c r="AU912" s="135"/>
      <c r="AV912" s="135"/>
      <c r="AW912" s="135"/>
      <c r="AX912" s="135"/>
      <c r="AY912" s="135"/>
    </row>
    <row r="913">
      <c r="H913" s="135"/>
      <c r="I913" s="135"/>
      <c r="J913" s="135"/>
      <c r="K913" s="135"/>
      <c r="L913" s="135"/>
      <c r="M913" s="135"/>
      <c r="N913" s="135"/>
      <c r="O913" s="135"/>
      <c r="P913" s="135"/>
      <c r="Q913" s="135"/>
      <c r="R913" s="135"/>
      <c r="S913" s="135"/>
      <c r="T913" s="135"/>
      <c r="U913" s="135"/>
      <c r="V913" s="135"/>
      <c r="W913" s="135"/>
      <c r="X913" s="135"/>
      <c r="Y913" s="135"/>
      <c r="Z913" s="135"/>
      <c r="AA913" s="135"/>
      <c r="AB913" s="135"/>
      <c r="AC913" s="135"/>
      <c r="AD913" s="135"/>
      <c r="AE913" s="135"/>
      <c r="AF913" s="135"/>
      <c r="AG913" s="135"/>
      <c r="AH913" s="135"/>
      <c r="AI913" s="135"/>
      <c r="AJ913" s="135"/>
      <c r="AK913" s="135"/>
      <c r="AL913" s="135"/>
      <c r="AM913" s="135"/>
      <c r="AN913" s="135"/>
      <c r="AO913" s="135"/>
      <c r="AP913" s="135"/>
      <c r="AQ913" s="135"/>
      <c r="AR913" s="135"/>
      <c r="AS913" s="135"/>
      <c r="AT913" s="135"/>
      <c r="AU913" s="135"/>
      <c r="AV913" s="135"/>
      <c r="AW913" s="135"/>
      <c r="AX913" s="135"/>
      <c r="AY913" s="135"/>
    </row>
    <row r="914">
      <c r="H914" s="135"/>
      <c r="I914" s="135"/>
      <c r="J914" s="135"/>
      <c r="K914" s="135"/>
      <c r="L914" s="135"/>
      <c r="M914" s="135"/>
      <c r="N914" s="135"/>
      <c r="O914" s="135"/>
      <c r="P914" s="135"/>
      <c r="Q914" s="135"/>
      <c r="R914" s="135"/>
      <c r="S914" s="135"/>
      <c r="T914" s="135"/>
      <c r="U914" s="135"/>
      <c r="V914" s="135"/>
      <c r="W914" s="135"/>
      <c r="X914" s="135"/>
      <c r="Y914" s="135"/>
      <c r="Z914" s="135"/>
      <c r="AA914" s="135"/>
      <c r="AB914" s="135"/>
      <c r="AC914" s="135"/>
      <c r="AD914" s="135"/>
      <c r="AE914" s="135"/>
      <c r="AF914" s="135"/>
      <c r="AG914" s="135"/>
      <c r="AH914" s="135"/>
      <c r="AI914" s="135"/>
      <c r="AJ914" s="135"/>
      <c r="AK914" s="135"/>
      <c r="AL914" s="135"/>
      <c r="AM914" s="135"/>
      <c r="AN914" s="135"/>
      <c r="AO914" s="135"/>
      <c r="AP914" s="135"/>
      <c r="AQ914" s="135"/>
      <c r="AR914" s="135"/>
      <c r="AS914" s="135"/>
      <c r="AT914" s="135"/>
      <c r="AU914" s="135"/>
      <c r="AV914" s="135"/>
      <c r="AW914" s="135"/>
      <c r="AX914" s="135"/>
      <c r="AY914" s="135"/>
    </row>
    <row r="915">
      <c r="H915" s="135"/>
      <c r="I915" s="135"/>
      <c r="J915" s="135"/>
      <c r="K915" s="135"/>
      <c r="L915" s="135"/>
      <c r="M915" s="135"/>
      <c r="N915" s="135"/>
      <c r="O915" s="135"/>
      <c r="P915" s="135"/>
      <c r="Q915" s="135"/>
      <c r="R915" s="135"/>
      <c r="S915" s="135"/>
      <c r="T915" s="135"/>
      <c r="U915" s="135"/>
      <c r="V915" s="135"/>
      <c r="W915" s="135"/>
      <c r="X915" s="135"/>
      <c r="Y915" s="135"/>
      <c r="Z915" s="135"/>
      <c r="AA915" s="135"/>
      <c r="AB915" s="135"/>
      <c r="AC915" s="135"/>
      <c r="AD915" s="135"/>
      <c r="AE915" s="135"/>
      <c r="AF915" s="135"/>
      <c r="AG915" s="135"/>
      <c r="AH915" s="135"/>
      <c r="AI915" s="135"/>
      <c r="AJ915" s="135"/>
      <c r="AK915" s="135"/>
      <c r="AL915" s="135"/>
      <c r="AM915" s="135"/>
      <c r="AN915" s="135"/>
      <c r="AO915" s="135"/>
      <c r="AP915" s="135"/>
      <c r="AQ915" s="135"/>
      <c r="AR915" s="135"/>
      <c r="AS915" s="135"/>
      <c r="AT915" s="135"/>
      <c r="AU915" s="135"/>
      <c r="AV915" s="135"/>
      <c r="AW915" s="135"/>
      <c r="AX915" s="135"/>
      <c r="AY915" s="135"/>
    </row>
    <row r="916">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5"/>
      <c r="AE916" s="135"/>
      <c r="AF916" s="135"/>
      <c r="AG916" s="135"/>
      <c r="AH916" s="135"/>
      <c r="AI916" s="135"/>
      <c r="AJ916" s="135"/>
      <c r="AK916" s="135"/>
      <c r="AL916" s="135"/>
      <c r="AM916" s="135"/>
      <c r="AN916" s="135"/>
      <c r="AO916" s="135"/>
      <c r="AP916" s="135"/>
      <c r="AQ916" s="135"/>
      <c r="AR916" s="135"/>
      <c r="AS916" s="135"/>
      <c r="AT916" s="135"/>
      <c r="AU916" s="135"/>
      <c r="AV916" s="135"/>
      <c r="AW916" s="135"/>
      <c r="AX916" s="135"/>
      <c r="AY916" s="135"/>
    </row>
    <row r="917">
      <c r="H917" s="135"/>
      <c r="I917" s="135"/>
      <c r="J917" s="135"/>
      <c r="K917" s="135"/>
      <c r="L917" s="135"/>
      <c r="M917" s="135"/>
      <c r="N917" s="135"/>
      <c r="O917" s="135"/>
      <c r="P917" s="135"/>
      <c r="Q917" s="135"/>
      <c r="R917" s="135"/>
      <c r="S917" s="135"/>
      <c r="T917" s="135"/>
      <c r="U917" s="135"/>
      <c r="V917" s="135"/>
      <c r="W917" s="135"/>
      <c r="X917" s="135"/>
      <c r="Y917" s="135"/>
      <c r="Z917" s="135"/>
      <c r="AA917" s="135"/>
      <c r="AB917" s="135"/>
      <c r="AC917" s="135"/>
      <c r="AD917" s="135"/>
      <c r="AE917" s="135"/>
      <c r="AF917" s="135"/>
      <c r="AG917" s="135"/>
      <c r="AH917" s="135"/>
      <c r="AI917" s="135"/>
      <c r="AJ917" s="135"/>
      <c r="AK917" s="135"/>
      <c r="AL917" s="135"/>
      <c r="AM917" s="135"/>
      <c r="AN917" s="135"/>
      <c r="AO917" s="135"/>
      <c r="AP917" s="135"/>
      <c r="AQ917" s="135"/>
      <c r="AR917" s="135"/>
      <c r="AS917" s="135"/>
      <c r="AT917" s="135"/>
      <c r="AU917" s="135"/>
      <c r="AV917" s="135"/>
      <c r="AW917" s="135"/>
      <c r="AX917" s="135"/>
      <c r="AY917" s="135"/>
    </row>
    <row r="918">
      <c r="H918" s="135"/>
      <c r="I918" s="135"/>
      <c r="J918" s="135"/>
      <c r="K918" s="135"/>
      <c r="L918" s="135"/>
      <c r="M918" s="135"/>
      <c r="N918" s="135"/>
      <c r="O918" s="135"/>
      <c r="P918" s="135"/>
      <c r="Q918" s="135"/>
      <c r="R918" s="135"/>
      <c r="S918" s="135"/>
      <c r="T918" s="135"/>
      <c r="U918" s="135"/>
      <c r="V918" s="135"/>
      <c r="W918" s="135"/>
      <c r="X918" s="135"/>
      <c r="Y918" s="135"/>
      <c r="Z918" s="135"/>
      <c r="AA918" s="135"/>
      <c r="AB918" s="135"/>
      <c r="AC918" s="135"/>
      <c r="AD918" s="135"/>
      <c r="AE918" s="135"/>
      <c r="AF918" s="135"/>
      <c r="AG918" s="135"/>
      <c r="AH918" s="135"/>
      <c r="AI918" s="135"/>
      <c r="AJ918" s="135"/>
      <c r="AK918" s="135"/>
      <c r="AL918" s="135"/>
      <c r="AM918" s="135"/>
      <c r="AN918" s="135"/>
      <c r="AO918" s="135"/>
      <c r="AP918" s="135"/>
      <c r="AQ918" s="135"/>
      <c r="AR918" s="135"/>
      <c r="AS918" s="135"/>
      <c r="AT918" s="135"/>
      <c r="AU918" s="135"/>
      <c r="AV918" s="135"/>
      <c r="AW918" s="135"/>
      <c r="AX918" s="135"/>
      <c r="AY918" s="135"/>
    </row>
    <row r="919">
      <c r="H919" s="135"/>
      <c r="I919" s="135"/>
      <c r="J919" s="135"/>
      <c r="K919" s="135"/>
      <c r="L919" s="135"/>
      <c r="M919" s="135"/>
      <c r="N919" s="135"/>
      <c r="O919" s="135"/>
      <c r="P919" s="135"/>
      <c r="Q919" s="135"/>
      <c r="R919" s="135"/>
      <c r="S919" s="135"/>
      <c r="T919" s="135"/>
      <c r="U919" s="135"/>
      <c r="V919" s="135"/>
      <c r="W919" s="135"/>
      <c r="X919" s="135"/>
      <c r="Y919" s="135"/>
      <c r="Z919" s="135"/>
      <c r="AA919" s="135"/>
      <c r="AB919" s="135"/>
      <c r="AC919" s="135"/>
      <c r="AD919" s="135"/>
      <c r="AE919" s="135"/>
      <c r="AF919" s="135"/>
      <c r="AG919" s="135"/>
      <c r="AH919" s="135"/>
      <c r="AI919" s="135"/>
      <c r="AJ919" s="135"/>
      <c r="AK919" s="135"/>
      <c r="AL919" s="135"/>
      <c r="AM919" s="135"/>
      <c r="AN919" s="135"/>
      <c r="AO919" s="135"/>
      <c r="AP919" s="135"/>
      <c r="AQ919" s="135"/>
      <c r="AR919" s="135"/>
      <c r="AS919" s="135"/>
      <c r="AT919" s="135"/>
      <c r="AU919" s="135"/>
      <c r="AV919" s="135"/>
      <c r="AW919" s="135"/>
      <c r="AX919" s="135"/>
      <c r="AY919" s="135"/>
    </row>
    <row r="920">
      <c r="H920" s="135"/>
      <c r="I920" s="135"/>
      <c r="J920" s="135"/>
      <c r="K920" s="135"/>
      <c r="L920" s="135"/>
      <c r="M920" s="135"/>
      <c r="N920" s="135"/>
      <c r="O920" s="135"/>
      <c r="P920" s="135"/>
      <c r="Q920" s="135"/>
      <c r="R920" s="135"/>
      <c r="S920" s="135"/>
      <c r="T920" s="135"/>
      <c r="U920" s="135"/>
      <c r="V920" s="135"/>
      <c r="W920" s="135"/>
      <c r="X920" s="135"/>
      <c r="Y920" s="135"/>
      <c r="Z920" s="135"/>
      <c r="AA920" s="135"/>
      <c r="AB920" s="135"/>
      <c r="AC920" s="135"/>
      <c r="AD920" s="135"/>
      <c r="AE920" s="135"/>
      <c r="AF920" s="135"/>
      <c r="AG920" s="135"/>
      <c r="AH920" s="135"/>
      <c r="AI920" s="135"/>
      <c r="AJ920" s="135"/>
      <c r="AK920" s="135"/>
      <c r="AL920" s="135"/>
      <c r="AM920" s="135"/>
      <c r="AN920" s="135"/>
      <c r="AO920" s="135"/>
      <c r="AP920" s="135"/>
      <c r="AQ920" s="135"/>
      <c r="AR920" s="135"/>
      <c r="AS920" s="135"/>
      <c r="AT920" s="135"/>
      <c r="AU920" s="135"/>
      <c r="AV920" s="135"/>
      <c r="AW920" s="135"/>
      <c r="AX920" s="135"/>
      <c r="AY920" s="135"/>
    </row>
    <row r="921">
      <c r="H921" s="135"/>
      <c r="I921" s="135"/>
      <c r="J921" s="135"/>
      <c r="K921" s="135"/>
      <c r="L921" s="135"/>
      <c r="M921" s="135"/>
      <c r="N921" s="135"/>
      <c r="O921" s="135"/>
      <c r="P921" s="135"/>
      <c r="Q921" s="135"/>
      <c r="R921" s="135"/>
      <c r="S921" s="135"/>
      <c r="T921" s="135"/>
      <c r="U921" s="135"/>
      <c r="V921" s="135"/>
      <c r="W921" s="135"/>
      <c r="X921" s="135"/>
      <c r="Y921" s="135"/>
      <c r="Z921" s="135"/>
      <c r="AA921" s="135"/>
      <c r="AB921" s="135"/>
      <c r="AC921" s="135"/>
      <c r="AD921" s="135"/>
      <c r="AE921" s="135"/>
      <c r="AF921" s="135"/>
      <c r="AG921" s="135"/>
      <c r="AH921" s="135"/>
      <c r="AI921" s="135"/>
      <c r="AJ921" s="135"/>
      <c r="AK921" s="135"/>
      <c r="AL921" s="135"/>
      <c r="AM921" s="135"/>
      <c r="AN921" s="135"/>
      <c r="AO921" s="135"/>
      <c r="AP921" s="135"/>
      <c r="AQ921" s="135"/>
      <c r="AR921" s="135"/>
      <c r="AS921" s="135"/>
      <c r="AT921" s="135"/>
      <c r="AU921" s="135"/>
      <c r="AV921" s="135"/>
      <c r="AW921" s="135"/>
      <c r="AX921" s="135"/>
      <c r="AY921" s="135"/>
    </row>
    <row r="922">
      <c r="H922" s="135"/>
      <c r="I922" s="135"/>
      <c r="J922" s="135"/>
      <c r="K922" s="135"/>
      <c r="L922" s="135"/>
      <c r="M922" s="135"/>
      <c r="N922" s="135"/>
      <c r="O922" s="135"/>
      <c r="P922" s="135"/>
      <c r="Q922" s="135"/>
      <c r="R922" s="135"/>
      <c r="S922" s="135"/>
      <c r="T922" s="135"/>
      <c r="U922" s="135"/>
      <c r="V922" s="135"/>
      <c r="W922" s="135"/>
      <c r="X922" s="135"/>
      <c r="Y922" s="135"/>
      <c r="Z922" s="135"/>
      <c r="AA922" s="135"/>
      <c r="AB922" s="135"/>
      <c r="AC922" s="135"/>
      <c r="AD922" s="135"/>
      <c r="AE922" s="135"/>
      <c r="AF922" s="135"/>
      <c r="AG922" s="135"/>
      <c r="AH922" s="135"/>
      <c r="AI922" s="135"/>
      <c r="AJ922" s="135"/>
      <c r="AK922" s="135"/>
      <c r="AL922" s="135"/>
      <c r="AM922" s="135"/>
      <c r="AN922" s="135"/>
      <c r="AO922" s="135"/>
      <c r="AP922" s="135"/>
      <c r="AQ922" s="135"/>
      <c r="AR922" s="135"/>
      <c r="AS922" s="135"/>
      <c r="AT922" s="135"/>
      <c r="AU922" s="135"/>
      <c r="AV922" s="135"/>
      <c r="AW922" s="135"/>
      <c r="AX922" s="135"/>
      <c r="AY922" s="135"/>
    </row>
    <row r="923">
      <c r="H923" s="135"/>
      <c r="I923" s="135"/>
      <c r="J923" s="135"/>
      <c r="K923" s="135"/>
      <c r="L923" s="135"/>
      <c r="M923" s="135"/>
      <c r="N923" s="135"/>
      <c r="O923" s="135"/>
      <c r="P923" s="135"/>
      <c r="Q923" s="135"/>
      <c r="R923" s="135"/>
      <c r="S923" s="135"/>
      <c r="T923" s="135"/>
      <c r="U923" s="135"/>
      <c r="V923" s="135"/>
      <c r="W923" s="135"/>
      <c r="X923" s="135"/>
      <c r="Y923" s="135"/>
      <c r="Z923" s="135"/>
      <c r="AA923" s="135"/>
      <c r="AB923" s="135"/>
      <c r="AC923" s="135"/>
      <c r="AD923" s="135"/>
      <c r="AE923" s="135"/>
      <c r="AF923" s="135"/>
      <c r="AG923" s="135"/>
      <c r="AH923" s="135"/>
      <c r="AI923" s="135"/>
      <c r="AJ923" s="135"/>
      <c r="AK923" s="135"/>
      <c r="AL923" s="135"/>
      <c r="AM923" s="135"/>
      <c r="AN923" s="135"/>
      <c r="AO923" s="135"/>
      <c r="AP923" s="135"/>
      <c r="AQ923" s="135"/>
      <c r="AR923" s="135"/>
      <c r="AS923" s="135"/>
      <c r="AT923" s="135"/>
      <c r="AU923" s="135"/>
      <c r="AV923" s="135"/>
      <c r="AW923" s="135"/>
      <c r="AX923" s="135"/>
      <c r="AY923" s="135"/>
    </row>
    <row r="924">
      <c r="H924" s="135"/>
      <c r="I924" s="135"/>
      <c r="J924" s="135"/>
      <c r="K924" s="135"/>
      <c r="L924" s="135"/>
      <c r="M924" s="135"/>
      <c r="N924" s="135"/>
      <c r="O924" s="135"/>
      <c r="P924" s="135"/>
      <c r="Q924" s="135"/>
      <c r="R924" s="135"/>
      <c r="S924" s="135"/>
      <c r="T924" s="135"/>
      <c r="U924" s="135"/>
      <c r="V924" s="135"/>
      <c r="W924" s="135"/>
      <c r="X924" s="135"/>
      <c r="Y924" s="135"/>
      <c r="Z924" s="135"/>
      <c r="AA924" s="135"/>
      <c r="AB924" s="135"/>
      <c r="AC924" s="135"/>
      <c r="AD924" s="135"/>
      <c r="AE924" s="135"/>
      <c r="AF924" s="135"/>
      <c r="AG924" s="135"/>
      <c r="AH924" s="135"/>
      <c r="AI924" s="135"/>
      <c r="AJ924" s="135"/>
      <c r="AK924" s="135"/>
      <c r="AL924" s="135"/>
      <c r="AM924" s="135"/>
      <c r="AN924" s="135"/>
      <c r="AO924" s="135"/>
      <c r="AP924" s="135"/>
      <c r="AQ924" s="135"/>
      <c r="AR924" s="135"/>
      <c r="AS924" s="135"/>
      <c r="AT924" s="135"/>
      <c r="AU924" s="135"/>
      <c r="AV924" s="135"/>
      <c r="AW924" s="135"/>
      <c r="AX924" s="135"/>
      <c r="AY924" s="135"/>
    </row>
    <row r="925">
      <c r="H925" s="135"/>
      <c r="I925" s="135"/>
      <c r="J925" s="135"/>
      <c r="K925" s="135"/>
      <c r="L925" s="135"/>
      <c r="M925" s="135"/>
      <c r="N925" s="135"/>
      <c r="O925" s="135"/>
      <c r="P925" s="135"/>
      <c r="Q925" s="135"/>
      <c r="R925" s="135"/>
      <c r="S925" s="135"/>
      <c r="T925" s="135"/>
      <c r="U925" s="135"/>
      <c r="V925" s="135"/>
      <c r="W925" s="135"/>
      <c r="X925" s="135"/>
      <c r="Y925" s="135"/>
      <c r="Z925" s="135"/>
      <c r="AA925" s="135"/>
      <c r="AB925" s="135"/>
      <c r="AC925" s="135"/>
      <c r="AD925" s="135"/>
      <c r="AE925" s="135"/>
      <c r="AF925" s="135"/>
      <c r="AG925" s="135"/>
      <c r="AH925" s="135"/>
      <c r="AI925" s="135"/>
      <c r="AJ925" s="135"/>
      <c r="AK925" s="135"/>
      <c r="AL925" s="135"/>
      <c r="AM925" s="135"/>
      <c r="AN925" s="135"/>
      <c r="AO925" s="135"/>
      <c r="AP925" s="135"/>
      <c r="AQ925" s="135"/>
      <c r="AR925" s="135"/>
      <c r="AS925" s="135"/>
      <c r="AT925" s="135"/>
      <c r="AU925" s="135"/>
      <c r="AV925" s="135"/>
      <c r="AW925" s="135"/>
      <c r="AX925" s="135"/>
      <c r="AY925" s="135"/>
    </row>
    <row r="926">
      <c r="H926" s="135"/>
      <c r="I926" s="135"/>
      <c r="J926" s="135"/>
      <c r="K926" s="135"/>
      <c r="L926" s="135"/>
      <c r="M926" s="135"/>
      <c r="N926" s="135"/>
      <c r="O926" s="135"/>
      <c r="P926" s="135"/>
      <c r="Q926" s="135"/>
      <c r="R926" s="135"/>
      <c r="S926" s="135"/>
      <c r="T926" s="135"/>
      <c r="U926" s="135"/>
      <c r="V926" s="135"/>
      <c r="W926" s="135"/>
      <c r="X926" s="135"/>
      <c r="Y926" s="135"/>
      <c r="Z926" s="135"/>
      <c r="AA926" s="135"/>
      <c r="AB926" s="135"/>
      <c r="AC926" s="135"/>
      <c r="AD926" s="135"/>
      <c r="AE926" s="135"/>
      <c r="AF926" s="135"/>
      <c r="AG926" s="135"/>
      <c r="AH926" s="135"/>
      <c r="AI926" s="135"/>
      <c r="AJ926" s="135"/>
      <c r="AK926" s="135"/>
      <c r="AL926" s="135"/>
      <c r="AM926" s="135"/>
      <c r="AN926" s="135"/>
      <c r="AO926" s="135"/>
      <c r="AP926" s="135"/>
      <c r="AQ926" s="135"/>
      <c r="AR926" s="135"/>
      <c r="AS926" s="135"/>
      <c r="AT926" s="135"/>
      <c r="AU926" s="135"/>
      <c r="AV926" s="135"/>
      <c r="AW926" s="135"/>
      <c r="AX926" s="135"/>
      <c r="AY926" s="135"/>
    </row>
    <row r="927">
      <c r="H927" s="135"/>
      <c r="I927" s="135"/>
      <c r="J927" s="135"/>
      <c r="K927" s="135"/>
      <c r="L927" s="135"/>
      <c r="M927" s="135"/>
      <c r="N927" s="135"/>
      <c r="O927" s="135"/>
      <c r="P927" s="135"/>
      <c r="Q927" s="135"/>
      <c r="R927" s="135"/>
      <c r="S927" s="135"/>
      <c r="T927" s="135"/>
      <c r="U927" s="135"/>
      <c r="V927" s="135"/>
      <c r="W927" s="135"/>
      <c r="X927" s="135"/>
      <c r="Y927" s="135"/>
      <c r="Z927" s="135"/>
      <c r="AA927" s="135"/>
      <c r="AB927" s="135"/>
      <c r="AC927" s="135"/>
      <c r="AD927" s="135"/>
      <c r="AE927" s="135"/>
      <c r="AF927" s="135"/>
      <c r="AG927" s="135"/>
      <c r="AH927" s="135"/>
      <c r="AI927" s="135"/>
      <c r="AJ927" s="135"/>
      <c r="AK927" s="135"/>
      <c r="AL927" s="135"/>
      <c r="AM927" s="135"/>
      <c r="AN927" s="135"/>
      <c r="AO927" s="135"/>
      <c r="AP927" s="135"/>
      <c r="AQ927" s="135"/>
      <c r="AR927" s="135"/>
      <c r="AS927" s="135"/>
      <c r="AT927" s="135"/>
      <c r="AU927" s="135"/>
      <c r="AV927" s="135"/>
      <c r="AW927" s="135"/>
      <c r="AX927" s="135"/>
      <c r="AY927" s="135"/>
    </row>
    <row r="928">
      <c r="H928" s="135"/>
      <c r="I928" s="135"/>
      <c r="J928" s="135"/>
      <c r="K928" s="135"/>
      <c r="L928" s="135"/>
      <c r="M928" s="135"/>
      <c r="N928" s="135"/>
      <c r="O928" s="135"/>
      <c r="P928" s="135"/>
      <c r="Q928" s="135"/>
      <c r="R928" s="135"/>
      <c r="S928" s="135"/>
      <c r="T928" s="135"/>
      <c r="U928" s="135"/>
      <c r="V928" s="135"/>
      <c r="W928" s="135"/>
      <c r="X928" s="135"/>
      <c r="Y928" s="135"/>
      <c r="Z928" s="135"/>
      <c r="AA928" s="135"/>
      <c r="AB928" s="135"/>
      <c r="AC928" s="135"/>
      <c r="AD928" s="135"/>
      <c r="AE928" s="135"/>
      <c r="AF928" s="135"/>
      <c r="AG928" s="135"/>
      <c r="AH928" s="135"/>
      <c r="AI928" s="135"/>
      <c r="AJ928" s="135"/>
      <c r="AK928" s="135"/>
      <c r="AL928" s="135"/>
      <c r="AM928" s="135"/>
      <c r="AN928" s="135"/>
      <c r="AO928" s="135"/>
      <c r="AP928" s="135"/>
      <c r="AQ928" s="135"/>
      <c r="AR928" s="135"/>
      <c r="AS928" s="135"/>
      <c r="AT928" s="135"/>
      <c r="AU928" s="135"/>
      <c r="AV928" s="135"/>
      <c r="AW928" s="135"/>
      <c r="AX928" s="135"/>
      <c r="AY928" s="135"/>
    </row>
    <row r="929">
      <c r="H929" s="135"/>
      <c r="I929" s="135"/>
      <c r="J929" s="135"/>
      <c r="K929" s="135"/>
      <c r="L929" s="135"/>
      <c r="M929" s="135"/>
      <c r="N929" s="135"/>
      <c r="O929" s="135"/>
      <c r="P929" s="135"/>
      <c r="Q929" s="135"/>
      <c r="R929" s="135"/>
      <c r="S929" s="135"/>
      <c r="T929" s="135"/>
      <c r="U929" s="135"/>
      <c r="V929" s="135"/>
      <c r="W929" s="135"/>
      <c r="X929" s="135"/>
      <c r="Y929" s="135"/>
      <c r="Z929" s="135"/>
      <c r="AA929" s="135"/>
      <c r="AB929" s="135"/>
      <c r="AC929" s="135"/>
      <c r="AD929" s="135"/>
      <c r="AE929" s="135"/>
      <c r="AF929" s="135"/>
      <c r="AG929" s="135"/>
      <c r="AH929" s="135"/>
      <c r="AI929" s="135"/>
      <c r="AJ929" s="135"/>
      <c r="AK929" s="135"/>
      <c r="AL929" s="135"/>
      <c r="AM929" s="135"/>
      <c r="AN929" s="135"/>
      <c r="AO929" s="135"/>
      <c r="AP929" s="135"/>
      <c r="AQ929" s="135"/>
      <c r="AR929" s="135"/>
      <c r="AS929" s="135"/>
      <c r="AT929" s="135"/>
      <c r="AU929" s="135"/>
      <c r="AV929" s="135"/>
      <c r="AW929" s="135"/>
      <c r="AX929" s="135"/>
      <c r="AY929" s="135"/>
    </row>
    <row r="930">
      <c r="H930" s="135"/>
      <c r="I930" s="135"/>
      <c r="J930" s="135"/>
      <c r="K930" s="135"/>
      <c r="L930" s="135"/>
      <c r="M930" s="135"/>
      <c r="N930" s="135"/>
      <c r="O930" s="135"/>
      <c r="P930" s="135"/>
      <c r="Q930" s="135"/>
      <c r="R930" s="135"/>
      <c r="S930" s="135"/>
      <c r="T930" s="135"/>
      <c r="U930" s="135"/>
      <c r="V930" s="135"/>
      <c r="W930" s="135"/>
      <c r="X930" s="135"/>
      <c r="Y930" s="135"/>
      <c r="Z930" s="135"/>
      <c r="AA930" s="135"/>
      <c r="AB930" s="135"/>
      <c r="AC930" s="135"/>
      <c r="AD930" s="135"/>
      <c r="AE930" s="135"/>
      <c r="AF930" s="135"/>
      <c r="AG930" s="135"/>
      <c r="AH930" s="135"/>
      <c r="AI930" s="135"/>
      <c r="AJ930" s="135"/>
      <c r="AK930" s="135"/>
      <c r="AL930" s="135"/>
      <c r="AM930" s="135"/>
      <c r="AN930" s="135"/>
      <c r="AO930" s="135"/>
      <c r="AP930" s="135"/>
      <c r="AQ930" s="135"/>
      <c r="AR930" s="135"/>
      <c r="AS930" s="135"/>
      <c r="AT930" s="135"/>
      <c r="AU930" s="135"/>
      <c r="AV930" s="135"/>
      <c r="AW930" s="135"/>
      <c r="AX930" s="135"/>
      <c r="AY930" s="135"/>
    </row>
    <row r="931">
      <c r="H931" s="135"/>
      <c r="I931" s="135"/>
      <c r="J931" s="135"/>
      <c r="K931" s="135"/>
      <c r="L931" s="135"/>
      <c r="M931" s="135"/>
      <c r="N931" s="135"/>
      <c r="O931" s="135"/>
      <c r="P931" s="135"/>
      <c r="Q931" s="135"/>
      <c r="R931" s="135"/>
      <c r="S931" s="135"/>
      <c r="T931" s="135"/>
      <c r="U931" s="135"/>
      <c r="V931" s="135"/>
      <c r="W931" s="135"/>
      <c r="X931" s="135"/>
      <c r="Y931" s="135"/>
      <c r="Z931" s="135"/>
      <c r="AA931" s="135"/>
      <c r="AB931" s="135"/>
      <c r="AC931" s="135"/>
      <c r="AD931" s="135"/>
      <c r="AE931" s="135"/>
      <c r="AF931" s="135"/>
      <c r="AG931" s="135"/>
      <c r="AH931" s="135"/>
      <c r="AI931" s="135"/>
      <c r="AJ931" s="135"/>
      <c r="AK931" s="135"/>
      <c r="AL931" s="135"/>
      <c r="AM931" s="135"/>
      <c r="AN931" s="135"/>
      <c r="AO931" s="135"/>
      <c r="AP931" s="135"/>
      <c r="AQ931" s="135"/>
      <c r="AR931" s="135"/>
      <c r="AS931" s="135"/>
      <c r="AT931" s="135"/>
      <c r="AU931" s="135"/>
      <c r="AV931" s="135"/>
      <c r="AW931" s="135"/>
      <c r="AX931" s="135"/>
      <c r="AY931" s="135"/>
    </row>
    <row r="932">
      <c r="H932" s="135"/>
      <c r="I932" s="135"/>
      <c r="J932" s="135"/>
      <c r="K932" s="135"/>
      <c r="L932" s="135"/>
      <c r="M932" s="135"/>
      <c r="N932" s="135"/>
      <c r="O932" s="135"/>
      <c r="P932" s="135"/>
      <c r="Q932" s="135"/>
      <c r="R932" s="135"/>
      <c r="S932" s="135"/>
      <c r="T932" s="135"/>
      <c r="U932" s="135"/>
      <c r="V932" s="135"/>
      <c r="W932" s="135"/>
      <c r="X932" s="135"/>
      <c r="Y932" s="135"/>
      <c r="Z932" s="135"/>
      <c r="AA932" s="135"/>
      <c r="AB932" s="135"/>
      <c r="AC932" s="135"/>
      <c r="AD932" s="135"/>
      <c r="AE932" s="135"/>
      <c r="AF932" s="135"/>
      <c r="AG932" s="135"/>
      <c r="AH932" s="135"/>
      <c r="AI932" s="135"/>
      <c r="AJ932" s="135"/>
      <c r="AK932" s="135"/>
      <c r="AL932" s="135"/>
      <c r="AM932" s="135"/>
      <c r="AN932" s="135"/>
      <c r="AO932" s="135"/>
      <c r="AP932" s="135"/>
      <c r="AQ932" s="135"/>
      <c r="AR932" s="135"/>
      <c r="AS932" s="135"/>
      <c r="AT932" s="135"/>
      <c r="AU932" s="135"/>
      <c r="AV932" s="135"/>
      <c r="AW932" s="135"/>
      <c r="AX932" s="135"/>
      <c r="AY932" s="135"/>
    </row>
    <row r="933">
      <c r="H933" s="135"/>
      <c r="I933" s="135"/>
      <c r="J933" s="135"/>
      <c r="K933" s="135"/>
      <c r="L933" s="135"/>
      <c r="M933" s="135"/>
      <c r="N933" s="135"/>
      <c r="O933" s="135"/>
      <c r="P933" s="135"/>
      <c r="Q933" s="135"/>
      <c r="R933" s="135"/>
      <c r="S933" s="135"/>
      <c r="T933" s="135"/>
      <c r="U933" s="135"/>
      <c r="V933" s="135"/>
      <c r="W933" s="135"/>
      <c r="X933" s="135"/>
      <c r="Y933" s="135"/>
      <c r="Z933" s="135"/>
      <c r="AA933" s="135"/>
      <c r="AB933" s="135"/>
      <c r="AC933" s="135"/>
      <c r="AD933" s="135"/>
      <c r="AE933" s="135"/>
      <c r="AF933" s="135"/>
      <c r="AG933" s="135"/>
      <c r="AH933" s="135"/>
      <c r="AI933" s="135"/>
      <c r="AJ933" s="135"/>
      <c r="AK933" s="135"/>
      <c r="AL933" s="135"/>
      <c r="AM933" s="135"/>
      <c r="AN933" s="135"/>
      <c r="AO933" s="135"/>
      <c r="AP933" s="135"/>
      <c r="AQ933" s="135"/>
      <c r="AR933" s="135"/>
      <c r="AS933" s="135"/>
      <c r="AT933" s="135"/>
      <c r="AU933" s="135"/>
      <c r="AV933" s="135"/>
      <c r="AW933" s="135"/>
      <c r="AX933" s="135"/>
      <c r="AY933" s="135"/>
    </row>
    <row r="934">
      <c r="H934" s="135"/>
      <c r="I934" s="135"/>
      <c r="J934" s="135"/>
      <c r="K934" s="135"/>
      <c r="L934" s="135"/>
      <c r="M934" s="135"/>
      <c r="N934" s="135"/>
      <c r="O934" s="135"/>
      <c r="P934" s="135"/>
      <c r="Q934" s="135"/>
      <c r="R934" s="135"/>
      <c r="S934" s="135"/>
      <c r="T934" s="135"/>
      <c r="U934" s="135"/>
      <c r="V934" s="135"/>
      <c r="W934" s="135"/>
      <c r="X934" s="135"/>
      <c r="Y934" s="135"/>
      <c r="Z934" s="135"/>
      <c r="AA934" s="135"/>
      <c r="AB934" s="135"/>
      <c r="AC934" s="135"/>
      <c r="AD934" s="135"/>
      <c r="AE934" s="135"/>
      <c r="AF934" s="135"/>
      <c r="AG934" s="135"/>
      <c r="AH934" s="135"/>
      <c r="AI934" s="135"/>
      <c r="AJ934" s="135"/>
      <c r="AK934" s="135"/>
      <c r="AL934" s="135"/>
      <c r="AM934" s="135"/>
      <c r="AN934" s="135"/>
      <c r="AO934" s="135"/>
      <c r="AP934" s="135"/>
      <c r="AQ934" s="135"/>
      <c r="AR934" s="135"/>
      <c r="AS934" s="135"/>
      <c r="AT934" s="135"/>
      <c r="AU934" s="135"/>
      <c r="AV934" s="135"/>
      <c r="AW934" s="135"/>
      <c r="AX934" s="135"/>
      <c r="AY934" s="135"/>
    </row>
    <row r="935">
      <c r="H935" s="135"/>
      <c r="I935" s="135"/>
      <c r="J935" s="135"/>
      <c r="K935" s="135"/>
      <c r="L935" s="135"/>
      <c r="M935" s="135"/>
      <c r="N935" s="135"/>
      <c r="O935" s="135"/>
      <c r="P935" s="135"/>
      <c r="Q935" s="135"/>
      <c r="R935" s="135"/>
      <c r="S935" s="135"/>
      <c r="T935" s="135"/>
      <c r="U935" s="135"/>
      <c r="V935" s="135"/>
      <c r="W935" s="135"/>
      <c r="X935" s="135"/>
      <c r="Y935" s="135"/>
      <c r="Z935" s="135"/>
      <c r="AA935" s="135"/>
      <c r="AB935" s="135"/>
      <c r="AC935" s="135"/>
      <c r="AD935" s="135"/>
      <c r="AE935" s="135"/>
      <c r="AF935" s="135"/>
      <c r="AG935" s="135"/>
      <c r="AH935" s="135"/>
      <c r="AI935" s="135"/>
      <c r="AJ935" s="135"/>
      <c r="AK935" s="135"/>
      <c r="AL935" s="135"/>
      <c r="AM935" s="135"/>
      <c r="AN935" s="135"/>
      <c r="AO935" s="135"/>
      <c r="AP935" s="135"/>
      <c r="AQ935" s="135"/>
      <c r="AR935" s="135"/>
      <c r="AS935" s="135"/>
      <c r="AT935" s="135"/>
      <c r="AU935" s="135"/>
      <c r="AV935" s="135"/>
      <c r="AW935" s="135"/>
      <c r="AX935" s="135"/>
      <c r="AY935" s="135"/>
    </row>
    <row r="936">
      <c r="H936" s="135"/>
      <c r="I936" s="135"/>
      <c r="J936" s="135"/>
      <c r="K936" s="135"/>
      <c r="L936" s="135"/>
      <c r="M936" s="135"/>
      <c r="N936" s="135"/>
      <c r="O936" s="135"/>
      <c r="P936" s="135"/>
      <c r="Q936" s="135"/>
      <c r="R936" s="135"/>
      <c r="S936" s="135"/>
      <c r="T936" s="135"/>
      <c r="U936" s="135"/>
      <c r="V936" s="135"/>
      <c r="W936" s="135"/>
      <c r="X936" s="135"/>
      <c r="Y936" s="135"/>
      <c r="Z936" s="135"/>
      <c r="AA936" s="135"/>
      <c r="AB936" s="135"/>
      <c r="AC936" s="135"/>
      <c r="AD936" s="135"/>
      <c r="AE936" s="135"/>
      <c r="AF936" s="135"/>
      <c r="AG936" s="135"/>
      <c r="AH936" s="135"/>
      <c r="AI936" s="135"/>
      <c r="AJ936" s="135"/>
      <c r="AK936" s="135"/>
      <c r="AL936" s="135"/>
      <c r="AM936" s="135"/>
      <c r="AN936" s="135"/>
      <c r="AO936" s="135"/>
      <c r="AP936" s="135"/>
      <c r="AQ936" s="135"/>
      <c r="AR936" s="135"/>
      <c r="AS936" s="135"/>
      <c r="AT936" s="135"/>
      <c r="AU936" s="135"/>
      <c r="AV936" s="135"/>
      <c r="AW936" s="135"/>
      <c r="AX936" s="135"/>
      <c r="AY936" s="135"/>
    </row>
    <row r="937">
      <c r="H937" s="135"/>
      <c r="I937" s="135"/>
      <c r="J937" s="135"/>
      <c r="K937" s="135"/>
      <c r="L937" s="135"/>
      <c r="M937" s="135"/>
      <c r="N937" s="135"/>
      <c r="O937" s="135"/>
      <c r="P937" s="135"/>
      <c r="Q937" s="135"/>
      <c r="R937" s="135"/>
      <c r="S937" s="135"/>
      <c r="T937" s="135"/>
      <c r="U937" s="135"/>
      <c r="V937" s="135"/>
      <c r="W937" s="135"/>
      <c r="X937" s="135"/>
      <c r="Y937" s="135"/>
      <c r="Z937" s="135"/>
      <c r="AA937" s="135"/>
      <c r="AB937" s="135"/>
      <c r="AC937" s="135"/>
      <c r="AD937" s="135"/>
      <c r="AE937" s="135"/>
      <c r="AF937" s="135"/>
      <c r="AG937" s="135"/>
      <c r="AH937" s="135"/>
      <c r="AI937" s="135"/>
      <c r="AJ937" s="135"/>
      <c r="AK937" s="135"/>
      <c r="AL937" s="135"/>
      <c r="AM937" s="135"/>
      <c r="AN937" s="135"/>
      <c r="AO937" s="135"/>
      <c r="AP937" s="135"/>
      <c r="AQ937" s="135"/>
      <c r="AR937" s="135"/>
      <c r="AS937" s="135"/>
      <c r="AT937" s="135"/>
      <c r="AU937" s="135"/>
      <c r="AV937" s="135"/>
      <c r="AW937" s="135"/>
      <c r="AX937" s="135"/>
      <c r="AY937" s="135"/>
    </row>
    <row r="938">
      <c r="H938" s="135"/>
      <c r="I938" s="135"/>
      <c r="J938" s="135"/>
      <c r="K938" s="135"/>
      <c r="L938" s="135"/>
      <c r="M938" s="135"/>
      <c r="N938" s="135"/>
      <c r="O938" s="135"/>
      <c r="P938" s="135"/>
      <c r="Q938" s="135"/>
      <c r="R938" s="135"/>
      <c r="S938" s="135"/>
      <c r="T938" s="135"/>
      <c r="U938" s="135"/>
      <c r="V938" s="135"/>
      <c r="W938" s="135"/>
      <c r="X938" s="135"/>
      <c r="Y938" s="135"/>
      <c r="Z938" s="135"/>
      <c r="AA938" s="135"/>
      <c r="AB938" s="135"/>
      <c r="AC938" s="135"/>
      <c r="AD938" s="135"/>
      <c r="AE938" s="135"/>
      <c r="AF938" s="135"/>
      <c r="AG938" s="135"/>
      <c r="AH938" s="135"/>
      <c r="AI938" s="135"/>
      <c r="AJ938" s="135"/>
      <c r="AK938" s="135"/>
      <c r="AL938" s="135"/>
      <c r="AM938" s="135"/>
      <c r="AN938" s="135"/>
      <c r="AO938" s="135"/>
      <c r="AP938" s="135"/>
      <c r="AQ938" s="135"/>
      <c r="AR938" s="135"/>
      <c r="AS938" s="135"/>
      <c r="AT938" s="135"/>
      <c r="AU938" s="135"/>
      <c r="AV938" s="135"/>
      <c r="AW938" s="135"/>
      <c r="AX938" s="135"/>
      <c r="AY938" s="135"/>
    </row>
    <row r="939">
      <c r="H939" s="135"/>
      <c r="I939" s="135"/>
      <c r="J939" s="135"/>
      <c r="K939" s="135"/>
      <c r="L939" s="135"/>
      <c r="M939" s="135"/>
      <c r="N939" s="135"/>
      <c r="O939" s="135"/>
      <c r="P939" s="135"/>
      <c r="Q939" s="135"/>
      <c r="R939" s="135"/>
      <c r="S939" s="135"/>
      <c r="T939" s="135"/>
      <c r="U939" s="135"/>
      <c r="V939" s="135"/>
      <c r="W939" s="135"/>
      <c r="X939" s="135"/>
      <c r="Y939" s="135"/>
      <c r="Z939" s="135"/>
      <c r="AA939" s="135"/>
      <c r="AB939" s="135"/>
      <c r="AC939" s="135"/>
      <c r="AD939" s="135"/>
      <c r="AE939" s="135"/>
      <c r="AF939" s="135"/>
      <c r="AG939" s="135"/>
      <c r="AH939" s="135"/>
      <c r="AI939" s="135"/>
      <c r="AJ939" s="135"/>
      <c r="AK939" s="135"/>
      <c r="AL939" s="135"/>
      <c r="AM939" s="135"/>
      <c r="AN939" s="135"/>
      <c r="AO939" s="135"/>
      <c r="AP939" s="135"/>
      <c r="AQ939" s="135"/>
      <c r="AR939" s="135"/>
      <c r="AS939" s="135"/>
      <c r="AT939" s="135"/>
      <c r="AU939" s="135"/>
      <c r="AV939" s="135"/>
      <c r="AW939" s="135"/>
      <c r="AX939" s="135"/>
      <c r="AY939" s="135"/>
    </row>
    <row r="940">
      <c r="H940" s="135"/>
      <c r="I940" s="135"/>
      <c r="J940" s="135"/>
      <c r="K940" s="135"/>
      <c r="L940" s="135"/>
      <c r="M940" s="135"/>
      <c r="N940" s="135"/>
      <c r="O940" s="135"/>
      <c r="P940" s="135"/>
      <c r="Q940" s="135"/>
      <c r="R940" s="135"/>
      <c r="S940" s="135"/>
      <c r="T940" s="135"/>
      <c r="U940" s="135"/>
      <c r="V940" s="135"/>
      <c r="W940" s="135"/>
      <c r="X940" s="135"/>
      <c r="Y940" s="135"/>
      <c r="Z940" s="135"/>
      <c r="AA940" s="135"/>
      <c r="AB940" s="135"/>
      <c r="AC940" s="135"/>
      <c r="AD940" s="135"/>
      <c r="AE940" s="135"/>
      <c r="AF940" s="135"/>
      <c r="AG940" s="135"/>
      <c r="AH940" s="135"/>
      <c r="AI940" s="135"/>
      <c r="AJ940" s="135"/>
      <c r="AK940" s="135"/>
      <c r="AL940" s="135"/>
      <c r="AM940" s="135"/>
      <c r="AN940" s="135"/>
      <c r="AO940" s="135"/>
      <c r="AP940" s="135"/>
      <c r="AQ940" s="135"/>
      <c r="AR940" s="135"/>
      <c r="AS940" s="135"/>
      <c r="AT940" s="135"/>
      <c r="AU940" s="135"/>
      <c r="AV940" s="135"/>
      <c r="AW940" s="135"/>
      <c r="AX940" s="135"/>
      <c r="AY940" s="135"/>
    </row>
    <row r="941">
      <c r="H941" s="135"/>
      <c r="I941" s="135"/>
      <c r="J941" s="135"/>
      <c r="K941" s="135"/>
      <c r="L941" s="135"/>
      <c r="M941" s="135"/>
      <c r="N941" s="135"/>
      <c r="O941" s="135"/>
      <c r="P941" s="135"/>
      <c r="Q941" s="135"/>
      <c r="R941" s="135"/>
      <c r="S941" s="135"/>
      <c r="T941" s="135"/>
      <c r="U941" s="135"/>
      <c r="V941" s="135"/>
      <c r="W941" s="135"/>
      <c r="X941" s="135"/>
      <c r="Y941" s="135"/>
      <c r="Z941" s="135"/>
      <c r="AA941" s="135"/>
      <c r="AB941" s="135"/>
      <c r="AC941" s="135"/>
      <c r="AD941" s="135"/>
      <c r="AE941" s="135"/>
      <c r="AF941" s="135"/>
      <c r="AG941" s="135"/>
      <c r="AH941" s="135"/>
      <c r="AI941" s="135"/>
      <c r="AJ941" s="135"/>
      <c r="AK941" s="135"/>
      <c r="AL941" s="135"/>
      <c r="AM941" s="135"/>
      <c r="AN941" s="135"/>
      <c r="AO941" s="135"/>
      <c r="AP941" s="135"/>
      <c r="AQ941" s="135"/>
      <c r="AR941" s="135"/>
      <c r="AS941" s="135"/>
      <c r="AT941" s="135"/>
      <c r="AU941" s="135"/>
      <c r="AV941" s="135"/>
      <c r="AW941" s="135"/>
      <c r="AX941" s="135"/>
      <c r="AY941" s="135"/>
    </row>
    <row r="942">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5"/>
      <c r="AE942" s="135"/>
      <c r="AF942" s="135"/>
      <c r="AG942" s="135"/>
      <c r="AH942" s="135"/>
      <c r="AI942" s="135"/>
      <c r="AJ942" s="135"/>
      <c r="AK942" s="135"/>
      <c r="AL942" s="135"/>
      <c r="AM942" s="135"/>
      <c r="AN942" s="135"/>
      <c r="AO942" s="135"/>
      <c r="AP942" s="135"/>
      <c r="AQ942" s="135"/>
      <c r="AR942" s="135"/>
      <c r="AS942" s="135"/>
      <c r="AT942" s="135"/>
      <c r="AU942" s="135"/>
      <c r="AV942" s="135"/>
      <c r="AW942" s="135"/>
      <c r="AX942" s="135"/>
      <c r="AY942" s="135"/>
    </row>
    <row r="943">
      <c r="H943" s="135"/>
      <c r="I943" s="135"/>
      <c r="J943" s="135"/>
      <c r="K943" s="135"/>
      <c r="L943" s="135"/>
      <c r="M943" s="135"/>
      <c r="N943" s="135"/>
      <c r="O943" s="135"/>
      <c r="P943" s="135"/>
      <c r="Q943" s="135"/>
      <c r="R943" s="135"/>
      <c r="S943" s="135"/>
      <c r="T943" s="135"/>
      <c r="U943" s="135"/>
      <c r="V943" s="135"/>
      <c r="W943" s="135"/>
      <c r="X943" s="135"/>
      <c r="Y943" s="135"/>
      <c r="Z943" s="135"/>
      <c r="AA943" s="135"/>
      <c r="AB943" s="135"/>
      <c r="AC943" s="135"/>
      <c r="AD943" s="135"/>
      <c r="AE943" s="135"/>
      <c r="AF943" s="135"/>
      <c r="AG943" s="135"/>
      <c r="AH943" s="135"/>
      <c r="AI943" s="135"/>
      <c r="AJ943" s="135"/>
      <c r="AK943" s="135"/>
      <c r="AL943" s="135"/>
      <c r="AM943" s="135"/>
      <c r="AN943" s="135"/>
      <c r="AO943" s="135"/>
      <c r="AP943" s="135"/>
      <c r="AQ943" s="135"/>
      <c r="AR943" s="135"/>
      <c r="AS943" s="135"/>
      <c r="AT943" s="135"/>
      <c r="AU943" s="135"/>
      <c r="AV943" s="135"/>
      <c r="AW943" s="135"/>
      <c r="AX943" s="135"/>
      <c r="AY943" s="135"/>
    </row>
    <row r="944">
      <c r="H944" s="135"/>
      <c r="I944" s="135"/>
      <c r="J944" s="135"/>
      <c r="K944" s="135"/>
      <c r="L944" s="135"/>
      <c r="M944" s="135"/>
      <c r="N944" s="135"/>
      <c r="O944" s="135"/>
      <c r="P944" s="135"/>
      <c r="Q944" s="135"/>
      <c r="R944" s="135"/>
      <c r="S944" s="135"/>
      <c r="T944" s="135"/>
      <c r="U944" s="135"/>
      <c r="V944" s="135"/>
      <c r="W944" s="135"/>
      <c r="X944" s="135"/>
      <c r="Y944" s="135"/>
      <c r="Z944" s="135"/>
      <c r="AA944" s="135"/>
      <c r="AB944" s="135"/>
      <c r="AC944" s="135"/>
      <c r="AD944" s="135"/>
      <c r="AE944" s="135"/>
      <c r="AF944" s="135"/>
      <c r="AG944" s="135"/>
      <c r="AH944" s="135"/>
      <c r="AI944" s="135"/>
      <c r="AJ944" s="135"/>
      <c r="AK944" s="135"/>
      <c r="AL944" s="135"/>
      <c r="AM944" s="135"/>
      <c r="AN944" s="135"/>
      <c r="AO944" s="135"/>
      <c r="AP944" s="135"/>
      <c r="AQ944" s="135"/>
      <c r="AR944" s="135"/>
      <c r="AS944" s="135"/>
      <c r="AT944" s="135"/>
      <c r="AU944" s="135"/>
      <c r="AV944" s="135"/>
      <c r="AW944" s="135"/>
      <c r="AX944" s="135"/>
      <c r="AY944" s="135"/>
    </row>
    <row r="945">
      <c r="H945" s="135"/>
      <c r="I945" s="135"/>
      <c r="J945" s="135"/>
      <c r="K945" s="135"/>
      <c r="L945" s="135"/>
      <c r="M945" s="135"/>
      <c r="N945" s="135"/>
      <c r="O945" s="135"/>
      <c r="P945" s="135"/>
      <c r="Q945" s="135"/>
      <c r="R945" s="135"/>
      <c r="S945" s="135"/>
      <c r="T945" s="135"/>
      <c r="U945" s="135"/>
      <c r="V945" s="135"/>
      <c r="W945" s="135"/>
      <c r="X945" s="135"/>
      <c r="Y945" s="135"/>
      <c r="Z945" s="135"/>
      <c r="AA945" s="135"/>
      <c r="AB945" s="135"/>
      <c r="AC945" s="135"/>
      <c r="AD945" s="135"/>
      <c r="AE945" s="135"/>
      <c r="AF945" s="135"/>
      <c r="AG945" s="135"/>
      <c r="AH945" s="135"/>
      <c r="AI945" s="135"/>
      <c r="AJ945" s="135"/>
      <c r="AK945" s="135"/>
      <c r="AL945" s="135"/>
      <c r="AM945" s="135"/>
      <c r="AN945" s="135"/>
      <c r="AO945" s="135"/>
      <c r="AP945" s="135"/>
      <c r="AQ945" s="135"/>
      <c r="AR945" s="135"/>
      <c r="AS945" s="135"/>
      <c r="AT945" s="135"/>
      <c r="AU945" s="135"/>
      <c r="AV945" s="135"/>
      <c r="AW945" s="135"/>
      <c r="AX945" s="135"/>
      <c r="AY945" s="135"/>
    </row>
    <row r="946">
      <c r="H946" s="135"/>
      <c r="I946" s="135"/>
      <c r="J946" s="135"/>
      <c r="K946" s="135"/>
      <c r="L946" s="135"/>
      <c r="M946" s="135"/>
      <c r="N946" s="135"/>
      <c r="O946" s="135"/>
      <c r="P946" s="135"/>
      <c r="Q946" s="135"/>
      <c r="R946" s="135"/>
      <c r="S946" s="135"/>
      <c r="T946" s="135"/>
      <c r="U946" s="135"/>
      <c r="V946" s="135"/>
      <c r="W946" s="135"/>
      <c r="X946" s="135"/>
      <c r="Y946" s="135"/>
      <c r="Z946" s="135"/>
      <c r="AA946" s="135"/>
      <c r="AB946" s="135"/>
      <c r="AC946" s="135"/>
      <c r="AD946" s="135"/>
      <c r="AE946" s="135"/>
      <c r="AF946" s="135"/>
      <c r="AG946" s="135"/>
      <c r="AH946" s="135"/>
      <c r="AI946" s="135"/>
      <c r="AJ946" s="135"/>
      <c r="AK946" s="135"/>
      <c r="AL946" s="135"/>
      <c r="AM946" s="135"/>
      <c r="AN946" s="135"/>
      <c r="AO946" s="135"/>
      <c r="AP946" s="135"/>
      <c r="AQ946" s="135"/>
      <c r="AR946" s="135"/>
      <c r="AS946" s="135"/>
      <c r="AT946" s="135"/>
      <c r="AU946" s="135"/>
      <c r="AV946" s="135"/>
      <c r="AW946" s="135"/>
      <c r="AX946" s="135"/>
      <c r="AY946" s="135"/>
    </row>
    <row r="947">
      <c r="H947" s="135"/>
      <c r="I947" s="135"/>
      <c r="J947" s="135"/>
      <c r="K947" s="135"/>
      <c r="L947" s="135"/>
      <c r="M947" s="135"/>
      <c r="N947" s="135"/>
      <c r="O947" s="135"/>
      <c r="P947" s="135"/>
      <c r="Q947" s="135"/>
      <c r="R947" s="135"/>
      <c r="S947" s="135"/>
      <c r="T947" s="135"/>
      <c r="U947" s="135"/>
      <c r="V947" s="135"/>
      <c r="W947" s="135"/>
      <c r="X947" s="135"/>
      <c r="Y947" s="135"/>
      <c r="Z947" s="135"/>
      <c r="AA947" s="135"/>
      <c r="AB947" s="135"/>
      <c r="AC947" s="135"/>
      <c r="AD947" s="135"/>
      <c r="AE947" s="135"/>
      <c r="AF947" s="135"/>
      <c r="AG947" s="135"/>
      <c r="AH947" s="135"/>
      <c r="AI947" s="135"/>
      <c r="AJ947" s="135"/>
      <c r="AK947" s="135"/>
      <c r="AL947" s="135"/>
      <c r="AM947" s="135"/>
      <c r="AN947" s="135"/>
      <c r="AO947" s="135"/>
      <c r="AP947" s="135"/>
      <c r="AQ947" s="135"/>
      <c r="AR947" s="135"/>
      <c r="AS947" s="135"/>
      <c r="AT947" s="135"/>
      <c r="AU947" s="135"/>
      <c r="AV947" s="135"/>
      <c r="AW947" s="135"/>
      <c r="AX947" s="135"/>
      <c r="AY947" s="135"/>
    </row>
    <row r="948">
      <c r="H948" s="135"/>
      <c r="I948" s="135"/>
      <c r="J948" s="135"/>
      <c r="K948" s="135"/>
      <c r="L948" s="135"/>
      <c r="M948" s="135"/>
      <c r="N948" s="135"/>
      <c r="O948" s="135"/>
      <c r="P948" s="135"/>
      <c r="Q948" s="135"/>
      <c r="R948" s="135"/>
      <c r="S948" s="135"/>
      <c r="T948" s="135"/>
      <c r="U948" s="135"/>
      <c r="V948" s="135"/>
      <c r="W948" s="135"/>
      <c r="X948" s="135"/>
      <c r="Y948" s="135"/>
      <c r="Z948" s="135"/>
      <c r="AA948" s="135"/>
      <c r="AB948" s="135"/>
      <c r="AC948" s="135"/>
      <c r="AD948" s="135"/>
      <c r="AE948" s="135"/>
      <c r="AF948" s="135"/>
      <c r="AG948" s="135"/>
      <c r="AH948" s="135"/>
      <c r="AI948" s="135"/>
      <c r="AJ948" s="135"/>
      <c r="AK948" s="135"/>
      <c r="AL948" s="135"/>
      <c r="AM948" s="135"/>
      <c r="AN948" s="135"/>
      <c r="AO948" s="135"/>
      <c r="AP948" s="135"/>
      <c r="AQ948" s="135"/>
      <c r="AR948" s="135"/>
      <c r="AS948" s="135"/>
      <c r="AT948" s="135"/>
      <c r="AU948" s="135"/>
      <c r="AV948" s="135"/>
      <c r="AW948" s="135"/>
      <c r="AX948" s="135"/>
      <c r="AY948" s="135"/>
    </row>
    <row r="949">
      <c r="H949" s="135"/>
      <c r="I949" s="135"/>
      <c r="J949" s="135"/>
      <c r="K949" s="135"/>
      <c r="L949" s="135"/>
      <c r="M949" s="135"/>
      <c r="N949" s="135"/>
      <c r="O949" s="135"/>
      <c r="P949" s="135"/>
      <c r="Q949" s="135"/>
      <c r="R949" s="135"/>
      <c r="S949" s="135"/>
      <c r="T949" s="135"/>
      <c r="U949" s="135"/>
      <c r="V949" s="135"/>
      <c r="W949" s="135"/>
      <c r="X949" s="135"/>
      <c r="Y949" s="135"/>
      <c r="Z949" s="135"/>
      <c r="AA949" s="135"/>
      <c r="AB949" s="135"/>
      <c r="AC949" s="135"/>
      <c r="AD949" s="135"/>
      <c r="AE949" s="135"/>
      <c r="AF949" s="135"/>
      <c r="AG949" s="135"/>
      <c r="AH949" s="135"/>
      <c r="AI949" s="135"/>
      <c r="AJ949" s="135"/>
      <c r="AK949" s="135"/>
      <c r="AL949" s="135"/>
      <c r="AM949" s="135"/>
      <c r="AN949" s="135"/>
      <c r="AO949" s="135"/>
      <c r="AP949" s="135"/>
      <c r="AQ949" s="135"/>
      <c r="AR949" s="135"/>
      <c r="AS949" s="135"/>
      <c r="AT949" s="135"/>
      <c r="AU949" s="135"/>
      <c r="AV949" s="135"/>
      <c r="AW949" s="135"/>
      <c r="AX949" s="135"/>
      <c r="AY949" s="135"/>
    </row>
    <row r="950">
      <c r="H950" s="135"/>
      <c r="I950" s="135"/>
      <c r="J950" s="135"/>
      <c r="K950" s="135"/>
      <c r="L950" s="135"/>
      <c r="M950" s="135"/>
      <c r="N950" s="135"/>
      <c r="O950" s="135"/>
      <c r="P950" s="135"/>
      <c r="Q950" s="135"/>
      <c r="R950" s="135"/>
      <c r="S950" s="135"/>
      <c r="T950" s="135"/>
      <c r="U950" s="135"/>
      <c r="V950" s="135"/>
      <c r="W950" s="135"/>
      <c r="X950" s="135"/>
      <c r="Y950" s="135"/>
      <c r="Z950" s="135"/>
      <c r="AA950" s="135"/>
      <c r="AB950" s="135"/>
      <c r="AC950" s="135"/>
      <c r="AD950" s="135"/>
      <c r="AE950" s="135"/>
      <c r="AF950" s="135"/>
      <c r="AG950" s="135"/>
      <c r="AH950" s="135"/>
      <c r="AI950" s="135"/>
      <c r="AJ950" s="135"/>
      <c r="AK950" s="135"/>
      <c r="AL950" s="135"/>
      <c r="AM950" s="135"/>
      <c r="AN950" s="135"/>
      <c r="AO950" s="135"/>
      <c r="AP950" s="135"/>
      <c r="AQ950" s="135"/>
      <c r="AR950" s="135"/>
      <c r="AS950" s="135"/>
      <c r="AT950" s="135"/>
      <c r="AU950" s="135"/>
      <c r="AV950" s="135"/>
      <c r="AW950" s="135"/>
      <c r="AX950" s="135"/>
      <c r="AY950" s="135"/>
    </row>
    <row r="951">
      <c r="H951" s="135"/>
      <c r="I951" s="135"/>
      <c r="J951" s="135"/>
      <c r="K951" s="135"/>
      <c r="L951" s="135"/>
      <c r="M951" s="135"/>
      <c r="N951" s="135"/>
      <c r="O951" s="135"/>
      <c r="P951" s="135"/>
      <c r="Q951" s="135"/>
      <c r="R951" s="135"/>
      <c r="S951" s="135"/>
      <c r="T951" s="135"/>
      <c r="U951" s="135"/>
      <c r="V951" s="135"/>
      <c r="W951" s="135"/>
      <c r="X951" s="135"/>
      <c r="Y951" s="135"/>
      <c r="Z951" s="135"/>
      <c r="AA951" s="135"/>
      <c r="AB951" s="135"/>
      <c r="AC951" s="135"/>
      <c r="AD951" s="135"/>
      <c r="AE951" s="135"/>
      <c r="AF951" s="135"/>
      <c r="AG951" s="135"/>
      <c r="AH951" s="135"/>
      <c r="AI951" s="135"/>
      <c r="AJ951" s="135"/>
      <c r="AK951" s="135"/>
      <c r="AL951" s="135"/>
      <c r="AM951" s="135"/>
      <c r="AN951" s="135"/>
      <c r="AO951" s="135"/>
      <c r="AP951" s="135"/>
      <c r="AQ951" s="135"/>
      <c r="AR951" s="135"/>
      <c r="AS951" s="135"/>
      <c r="AT951" s="135"/>
      <c r="AU951" s="135"/>
      <c r="AV951" s="135"/>
      <c r="AW951" s="135"/>
      <c r="AX951" s="135"/>
      <c r="AY951" s="135"/>
    </row>
    <row r="952">
      <c r="H952" s="135"/>
      <c r="I952" s="135"/>
      <c r="J952" s="135"/>
      <c r="K952" s="135"/>
      <c r="L952" s="135"/>
      <c r="M952" s="135"/>
      <c r="N952" s="135"/>
      <c r="O952" s="135"/>
      <c r="P952" s="135"/>
      <c r="Q952" s="135"/>
      <c r="R952" s="135"/>
      <c r="S952" s="135"/>
      <c r="T952" s="135"/>
      <c r="U952" s="135"/>
      <c r="V952" s="135"/>
      <c r="W952" s="135"/>
      <c r="X952" s="135"/>
      <c r="Y952" s="135"/>
      <c r="Z952" s="135"/>
      <c r="AA952" s="135"/>
      <c r="AB952" s="135"/>
      <c r="AC952" s="135"/>
      <c r="AD952" s="135"/>
      <c r="AE952" s="135"/>
      <c r="AF952" s="135"/>
      <c r="AG952" s="135"/>
      <c r="AH952" s="135"/>
      <c r="AI952" s="135"/>
      <c r="AJ952" s="135"/>
      <c r="AK952" s="135"/>
      <c r="AL952" s="135"/>
      <c r="AM952" s="135"/>
      <c r="AN952" s="135"/>
      <c r="AO952" s="135"/>
      <c r="AP952" s="135"/>
      <c r="AQ952" s="135"/>
      <c r="AR952" s="135"/>
      <c r="AS952" s="135"/>
      <c r="AT952" s="135"/>
      <c r="AU952" s="135"/>
      <c r="AV952" s="135"/>
      <c r="AW952" s="135"/>
      <c r="AX952" s="135"/>
      <c r="AY952" s="135"/>
    </row>
    <row r="953">
      <c r="H953" s="135"/>
      <c r="I953" s="135"/>
      <c r="J953" s="135"/>
      <c r="K953" s="135"/>
      <c r="L953" s="135"/>
      <c r="M953" s="135"/>
      <c r="N953" s="135"/>
      <c r="O953" s="135"/>
      <c r="P953" s="135"/>
      <c r="Q953" s="135"/>
      <c r="R953" s="135"/>
      <c r="S953" s="135"/>
      <c r="T953" s="135"/>
      <c r="U953" s="135"/>
      <c r="V953" s="135"/>
      <c r="W953" s="135"/>
      <c r="X953" s="135"/>
      <c r="Y953" s="135"/>
      <c r="Z953" s="135"/>
      <c r="AA953" s="135"/>
      <c r="AB953" s="135"/>
      <c r="AC953" s="135"/>
      <c r="AD953" s="135"/>
      <c r="AE953" s="135"/>
      <c r="AF953" s="135"/>
      <c r="AG953" s="135"/>
      <c r="AH953" s="135"/>
      <c r="AI953" s="135"/>
      <c r="AJ953" s="135"/>
      <c r="AK953" s="135"/>
      <c r="AL953" s="135"/>
      <c r="AM953" s="135"/>
      <c r="AN953" s="135"/>
      <c r="AO953" s="135"/>
      <c r="AP953" s="135"/>
      <c r="AQ953" s="135"/>
      <c r="AR953" s="135"/>
      <c r="AS953" s="135"/>
      <c r="AT953" s="135"/>
      <c r="AU953" s="135"/>
      <c r="AV953" s="135"/>
      <c r="AW953" s="135"/>
      <c r="AX953" s="135"/>
      <c r="AY953" s="135"/>
    </row>
    <row r="954">
      <c r="H954" s="135"/>
      <c r="I954" s="135"/>
      <c r="J954" s="135"/>
      <c r="K954" s="135"/>
      <c r="L954" s="135"/>
      <c r="M954" s="135"/>
      <c r="N954" s="135"/>
      <c r="O954" s="135"/>
      <c r="P954" s="135"/>
      <c r="Q954" s="135"/>
      <c r="R954" s="135"/>
      <c r="S954" s="135"/>
      <c r="T954" s="135"/>
      <c r="U954" s="135"/>
      <c r="V954" s="135"/>
      <c r="W954" s="135"/>
      <c r="X954" s="135"/>
      <c r="Y954" s="135"/>
      <c r="Z954" s="135"/>
      <c r="AA954" s="135"/>
      <c r="AB954" s="135"/>
      <c r="AC954" s="135"/>
      <c r="AD954" s="135"/>
      <c r="AE954" s="135"/>
      <c r="AF954" s="135"/>
      <c r="AG954" s="135"/>
      <c r="AH954" s="135"/>
      <c r="AI954" s="135"/>
      <c r="AJ954" s="135"/>
      <c r="AK954" s="135"/>
      <c r="AL954" s="135"/>
      <c r="AM954" s="135"/>
      <c r="AN954" s="135"/>
      <c r="AO954" s="135"/>
      <c r="AP954" s="135"/>
      <c r="AQ954" s="135"/>
      <c r="AR954" s="135"/>
      <c r="AS954" s="135"/>
      <c r="AT954" s="135"/>
      <c r="AU954" s="135"/>
      <c r="AV954" s="135"/>
      <c r="AW954" s="135"/>
      <c r="AX954" s="135"/>
      <c r="AY954" s="135"/>
    </row>
    <row r="955">
      <c r="H955" s="135"/>
      <c r="I955" s="135"/>
      <c r="J955" s="135"/>
      <c r="K955" s="135"/>
      <c r="L955" s="135"/>
      <c r="M955" s="135"/>
      <c r="N955" s="135"/>
      <c r="O955" s="135"/>
      <c r="P955" s="135"/>
      <c r="Q955" s="135"/>
      <c r="R955" s="135"/>
      <c r="S955" s="135"/>
      <c r="T955" s="135"/>
      <c r="U955" s="135"/>
      <c r="V955" s="135"/>
      <c r="W955" s="135"/>
      <c r="X955" s="135"/>
      <c r="Y955" s="135"/>
      <c r="Z955" s="135"/>
      <c r="AA955" s="135"/>
      <c r="AB955" s="135"/>
      <c r="AC955" s="135"/>
      <c r="AD955" s="135"/>
      <c r="AE955" s="135"/>
      <c r="AF955" s="135"/>
      <c r="AG955" s="135"/>
      <c r="AH955" s="135"/>
      <c r="AI955" s="135"/>
      <c r="AJ955" s="135"/>
      <c r="AK955" s="135"/>
      <c r="AL955" s="135"/>
      <c r="AM955" s="135"/>
      <c r="AN955" s="135"/>
      <c r="AO955" s="135"/>
      <c r="AP955" s="135"/>
      <c r="AQ955" s="135"/>
      <c r="AR955" s="135"/>
      <c r="AS955" s="135"/>
      <c r="AT955" s="135"/>
      <c r="AU955" s="135"/>
      <c r="AV955" s="135"/>
      <c r="AW955" s="135"/>
      <c r="AX955" s="135"/>
      <c r="AY955" s="135"/>
    </row>
    <row r="956">
      <c r="H956" s="135"/>
      <c r="I956" s="135"/>
      <c r="J956" s="135"/>
      <c r="K956" s="135"/>
      <c r="L956" s="135"/>
      <c r="M956" s="135"/>
      <c r="N956" s="135"/>
      <c r="O956" s="135"/>
      <c r="P956" s="135"/>
      <c r="Q956" s="135"/>
      <c r="R956" s="135"/>
      <c r="S956" s="135"/>
      <c r="T956" s="135"/>
      <c r="U956" s="135"/>
      <c r="V956" s="135"/>
      <c r="W956" s="135"/>
      <c r="X956" s="135"/>
      <c r="Y956" s="135"/>
      <c r="Z956" s="135"/>
      <c r="AA956" s="135"/>
      <c r="AB956" s="135"/>
      <c r="AC956" s="135"/>
      <c r="AD956" s="135"/>
      <c r="AE956" s="135"/>
      <c r="AF956" s="135"/>
      <c r="AG956" s="135"/>
      <c r="AH956" s="135"/>
      <c r="AI956" s="135"/>
      <c r="AJ956" s="135"/>
      <c r="AK956" s="135"/>
      <c r="AL956" s="135"/>
      <c r="AM956" s="135"/>
      <c r="AN956" s="135"/>
      <c r="AO956" s="135"/>
      <c r="AP956" s="135"/>
      <c r="AQ956" s="135"/>
      <c r="AR956" s="135"/>
      <c r="AS956" s="135"/>
      <c r="AT956" s="135"/>
      <c r="AU956" s="135"/>
      <c r="AV956" s="135"/>
      <c r="AW956" s="135"/>
      <c r="AX956" s="135"/>
      <c r="AY956" s="135"/>
    </row>
    <row r="957">
      <c r="H957" s="135"/>
      <c r="I957" s="135"/>
      <c r="J957" s="135"/>
      <c r="K957" s="135"/>
      <c r="L957" s="135"/>
      <c r="M957" s="135"/>
      <c r="N957" s="135"/>
      <c r="O957" s="135"/>
      <c r="P957" s="135"/>
      <c r="Q957" s="135"/>
      <c r="R957" s="135"/>
      <c r="S957" s="135"/>
      <c r="T957" s="135"/>
      <c r="U957" s="135"/>
      <c r="V957" s="135"/>
      <c r="W957" s="135"/>
      <c r="X957" s="135"/>
      <c r="Y957" s="135"/>
      <c r="Z957" s="135"/>
      <c r="AA957" s="135"/>
      <c r="AB957" s="135"/>
      <c r="AC957" s="135"/>
      <c r="AD957" s="135"/>
      <c r="AE957" s="135"/>
      <c r="AF957" s="135"/>
      <c r="AG957" s="135"/>
      <c r="AH957" s="135"/>
      <c r="AI957" s="135"/>
      <c r="AJ957" s="135"/>
      <c r="AK957" s="135"/>
      <c r="AL957" s="135"/>
      <c r="AM957" s="135"/>
      <c r="AN957" s="135"/>
      <c r="AO957" s="135"/>
      <c r="AP957" s="135"/>
      <c r="AQ957" s="135"/>
      <c r="AR957" s="135"/>
      <c r="AS957" s="135"/>
      <c r="AT957" s="135"/>
      <c r="AU957" s="135"/>
      <c r="AV957" s="135"/>
      <c r="AW957" s="135"/>
      <c r="AX957" s="135"/>
      <c r="AY957" s="135"/>
    </row>
    <row r="958">
      <c r="H958" s="135"/>
      <c r="I958" s="135"/>
      <c r="J958" s="135"/>
      <c r="K958" s="135"/>
      <c r="L958" s="135"/>
      <c r="M958" s="135"/>
      <c r="N958" s="135"/>
      <c r="O958" s="135"/>
      <c r="P958" s="135"/>
      <c r="Q958" s="135"/>
      <c r="R958" s="135"/>
      <c r="S958" s="135"/>
      <c r="T958" s="135"/>
      <c r="U958" s="135"/>
      <c r="V958" s="135"/>
      <c r="W958" s="135"/>
      <c r="X958" s="135"/>
      <c r="Y958" s="135"/>
      <c r="Z958" s="135"/>
      <c r="AA958" s="135"/>
      <c r="AB958" s="135"/>
      <c r="AC958" s="135"/>
      <c r="AD958" s="135"/>
      <c r="AE958" s="135"/>
      <c r="AF958" s="135"/>
      <c r="AG958" s="135"/>
      <c r="AH958" s="135"/>
      <c r="AI958" s="135"/>
      <c r="AJ958" s="135"/>
      <c r="AK958" s="135"/>
      <c r="AL958" s="135"/>
      <c r="AM958" s="135"/>
      <c r="AN958" s="135"/>
      <c r="AO958" s="135"/>
      <c r="AP958" s="135"/>
      <c r="AQ958" s="135"/>
      <c r="AR958" s="135"/>
      <c r="AS958" s="135"/>
      <c r="AT958" s="135"/>
      <c r="AU958" s="135"/>
      <c r="AV958" s="135"/>
      <c r="AW958" s="135"/>
      <c r="AX958" s="135"/>
      <c r="AY958" s="135"/>
    </row>
    <row r="959">
      <c r="H959" s="135"/>
      <c r="I959" s="135"/>
      <c r="J959" s="135"/>
      <c r="K959" s="135"/>
      <c r="L959" s="135"/>
      <c r="M959" s="135"/>
      <c r="N959" s="135"/>
      <c r="O959" s="135"/>
      <c r="P959" s="135"/>
      <c r="Q959" s="135"/>
      <c r="R959" s="135"/>
      <c r="S959" s="135"/>
      <c r="T959" s="135"/>
      <c r="U959" s="135"/>
      <c r="V959" s="135"/>
      <c r="W959" s="135"/>
      <c r="X959" s="135"/>
      <c r="Y959" s="135"/>
      <c r="Z959" s="135"/>
      <c r="AA959" s="135"/>
      <c r="AB959" s="135"/>
      <c r="AC959" s="135"/>
      <c r="AD959" s="135"/>
      <c r="AE959" s="135"/>
      <c r="AF959" s="135"/>
      <c r="AG959" s="135"/>
      <c r="AH959" s="135"/>
      <c r="AI959" s="135"/>
      <c r="AJ959" s="135"/>
      <c r="AK959" s="135"/>
      <c r="AL959" s="135"/>
      <c r="AM959" s="135"/>
      <c r="AN959" s="135"/>
      <c r="AO959" s="135"/>
      <c r="AP959" s="135"/>
      <c r="AQ959" s="135"/>
      <c r="AR959" s="135"/>
      <c r="AS959" s="135"/>
      <c r="AT959" s="135"/>
      <c r="AU959" s="135"/>
      <c r="AV959" s="135"/>
      <c r="AW959" s="135"/>
      <c r="AX959" s="135"/>
      <c r="AY959" s="135"/>
    </row>
    <row r="960">
      <c r="H960" s="135"/>
      <c r="I960" s="135"/>
      <c r="J960" s="135"/>
      <c r="K960" s="135"/>
      <c r="L960" s="135"/>
      <c r="M960" s="135"/>
      <c r="N960" s="135"/>
      <c r="O960" s="135"/>
      <c r="P960" s="135"/>
      <c r="Q960" s="135"/>
      <c r="R960" s="135"/>
      <c r="S960" s="135"/>
      <c r="T960" s="135"/>
      <c r="U960" s="135"/>
      <c r="V960" s="135"/>
      <c r="W960" s="135"/>
      <c r="X960" s="135"/>
      <c r="Y960" s="135"/>
      <c r="Z960" s="135"/>
      <c r="AA960" s="135"/>
      <c r="AB960" s="135"/>
      <c r="AC960" s="135"/>
      <c r="AD960" s="135"/>
      <c r="AE960" s="135"/>
      <c r="AF960" s="135"/>
      <c r="AG960" s="135"/>
      <c r="AH960" s="135"/>
      <c r="AI960" s="135"/>
      <c r="AJ960" s="135"/>
      <c r="AK960" s="135"/>
      <c r="AL960" s="135"/>
      <c r="AM960" s="135"/>
      <c r="AN960" s="135"/>
      <c r="AO960" s="135"/>
      <c r="AP960" s="135"/>
      <c r="AQ960" s="135"/>
      <c r="AR960" s="135"/>
      <c r="AS960" s="135"/>
      <c r="AT960" s="135"/>
      <c r="AU960" s="135"/>
      <c r="AV960" s="135"/>
      <c r="AW960" s="135"/>
      <c r="AX960" s="135"/>
      <c r="AY960" s="135"/>
    </row>
    <row r="961">
      <c r="H961" s="135"/>
      <c r="I961" s="135"/>
      <c r="J961" s="135"/>
      <c r="K961" s="135"/>
      <c r="L961" s="135"/>
      <c r="M961" s="135"/>
      <c r="N961" s="135"/>
      <c r="O961" s="135"/>
      <c r="P961" s="135"/>
      <c r="Q961" s="135"/>
      <c r="R961" s="135"/>
      <c r="S961" s="135"/>
      <c r="T961" s="135"/>
      <c r="U961" s="135"/>
      <c r="V961" s="135"/>
      <c r="W961" s="135"/>
      <c r="X961" s="135"/>
      <c r="Y961" s="135"/>
      <c r="Z961" s="135"/>
      <c r="AA961" s="135"/>
      <c r="AB961" s="135"/>
      <c r="AC961" s="135"/>
      <c r="AD961" s="135"/>
      <c r="AE961" s="135"/>
      <c r="AF961" s="135"/>
      <c r="AG961" s="135"/>
      <c r="AH961" s="135"/>
      <c r="AI961" s="135"/>
      <c r="AJ961" s="135"/>
      <c r="AK961" s="135"/>
      <c r="AL961" s="135"/>
      <c r="AM961" s="135"/>
      <c r="AN961" s="135"/>
      <c r="AO961" s="135"/>
      <c r="AP961" s="135"/>
      <c r="AQ961" s="135"/>
      <c r="AR961" s="135"/>
      <c r="AS961" s="135"/>
      <c r="AT961" s="135"/>
      <c r="AU961" s="135"/>
      <c r="AV961" s="135"/>
      <c r="AW961" s="135"/>
      <c r="AX961" s="135"/>
      <c r="AY961" s="135"/>
    </row>
    <row r="962">
      <c r="H962" s="135"/>
      <c r="I962" s="135"/>
      <c r="J962" s="135"/>
      <c r="K962" s="135"/>
      <c r="L962" s="135"/>
      <c r="M962" s="135"/>
      <c r="N962" s="135"/>
      <c r="O962" s="135"/>
      <c r="P962" s="135"/>
      <c r="Q962" s="135"/>
      <c r="R962" s="135"/>
      <c r="S962" s="135"/>
      <c r="T962" s="135"/>
      <c r="U962" s="135"/>
      <c r="V962" s="135"/>
      <c r="W962" s="135"/>
      <c r="X962" s="135"/>
      <c r="Y962" s="135"/>
      <c r="Z962" s="135"/>
      <c r="AA962" s="135"/>
      <c r="AB962" s="135"/>
      <c r="AC962" s="135"/>
      <c r="AD962" s="135"/>
      <c r="AE962" s="135"/>
      <c r="AF962" s="135"/>
      <c r="AG962" s="135"/>
      <c r="AH962" s="135"/>
      <c r="AI962" s="135"/>
      <c r="AJ962" s="135"/>
      <c r="AK962" s="135"/>
      <c r="AL962" s="135"/>
      <c r="AM962" s="135"/>
      <c r="AN962" s="135"/>
      <c r="AO962" s="135"/>
      <c r="AP962" s="135"/>
      <c r="AQ962" s="135"/>
      <c r="AR962" s="135"/>
      <c r="AS962" s="135"/>
      <c r="AT962" s="135"/>
      <c r="AU962" s="135"/>
      <c r="AV962" s="135"/>
      <c r="AW962" s="135"/>
      <c r="AX962" s="135"/>
      <c r="AY962" s="135"/>
    </row>
    <row r="963">
      <c r="H963" s="135"/>
      <c r="I963" s="135"/>
      <c r="J963" s="135"/>
      <c r="K963" s="135"/>
      <c r="L963" s="135"/>
      <c r="M963" s="135"/>
      <c r="N963" s="135"/>
      <c r="O963" s="135"/>
      <c r="P963" s="135"/>
      <c r="Q963" s="135"/>
      <c r="R963" s="135"/>
      <c r="S963" s="135"/>
      <c r="T963" s="135"/>
      <c r="U963" s="135"/>
      <c r="V963" s="135"/>
      <c r="W963" s="135"/>
      <c r="X963" s="135"/>
      <c r="Y963" s="135"/>
      <c r="Z963" s="135"/>
      <c r="AA963" s="135"/>
      <c r="AB963" s="135"/>
      <c r="AC963" s="135"/>
      <c r="AD963" s="135"/>
      <c r="AE963" s="135"/>
      <c r="AF963" s="135"/>
      <c r="AG963" s="135"/>
      <c r="AH963" s="135"/>
      <c r="AI963" s="135"/>
      <c r="AJ963" s="135"/>
      <c r="AK963" s="135"/>
      <c r="AL963" s="135"/>
      <c r="AM963" s="135"/>
      <c r="AN963" s="135"/>
      <c r="AO963" s="135"/>
      <c r="AP963" s="135"/>
      <c r="AQ963" s="135"/>
      <c r="AR963" s="135"/>
      <c r="AS963" s="135"/>
      <c r="AT963" s="135"/>
      <c r="AU963" s="135"/>
      <c r="AV963" s="135"/>
      <c r="AW963" s="135"/>
      <c r="AX963" s="135"/>
      <c r="AY963" s="135"/>
    </row>
    <row r="964">
      <c r="H964" s="135"/>
      <c r="I964" s="135"/>
      <c r="J964" s="135"/>
      <c r="K964" s="135"/>
      <c r="L964" s="135"/>
      <c r="M964" s="135"/>
      <c r="N964" s="135"/>
      <c r="O964" s="135"/>
      <c r="P964" s="135"/>
      <c r="Q964" s="135"/>
      <c r="R964" s="135"/>
      <c r="S964" s="135"/>
      <c r="T964" s="135"/>
      <c r="U964" s="135"/>
      <c r="V964" s="135"/>
      <c r="W964" s="135"/>
      <c r="X964" s="135"/>
      <c r="Y964" s="135"/>
      <c r="Z964" s="135"/>
      <c r="AA964" s="135"/>
      <c r="AB964" s="135"/>
      <c r="AC964" s="135"/>
      <c r="AD964" s="135"/>
      <c r="AE964" s="135"/>
      <c r="AF964" s="135"/>
      <c r="AG964" s="135"/>
      <c r="AH964" s="135"/>
      <c r="AI964" s="135"/>
      <c r="AJ964" s="135"/>
      <c r="AK964" s="135"/>
      <c r="AL964" s="135"/>
      <c r="AM964" s="135"/>
      <c r="AN964" s="135"/>
      <c r="AO964" s="135"/>
      <c r="AP964" s="135"/>
      <c r="AQ964" s="135"/>
      <c r="AR964" s="135"/>
      <c r="AS964" s="135"/>
      <c r="AT964" s="135"/>
      <c r="AU964" s="135"/>
      <c r="AV964" s="135"/>
      <c r="AW964" s="135"/>
      <c r="AX964" s="135"/>
      <c r="AY964" s="135"/>
    </row>
    <row r="96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5"/>
      <c r="AE965" s="135"/>
      <c r="AF965" s="135"/>
      <c r="AG965" s="135"/>
      <c r="AH965" s="135"/>
      <c r="AI965" s="135"/>
      <c r="AJ965" s="135"/>
      <c r="AK965" s="135"/>
      <c r="AL965" s="135"/>
      <c r="AM965" s="135"/>
      <c r="AN965" s="135"/>
      <c r="AO965" s="135"/>
      <c r="AP965" s="135"/>
      <c r="AQ965" s="135"/>
      <c r="AR965" s="135"/>
      <c r="AS965" s="135"/>
      <c r="AT965" s="135"/>
      <c r="AU965" s="135"/>
      <c r="AV965" s="135"/>
      <c r="AW965" s="135"/>
      <c r="AX965" s="135"/>
      <c r="AY965" s="135"/>
    </row>
    <row r="966">
      <c r="H966" s="135"/>
      <c r="I966" s="135"/>
      <c r="J966" s="135"/>
      <c r="K966" s="135"/>
      <c r="L966" s="135"/>
      <c r="M966" s="135"/>
      <c r="N966" s="135"/>
      <c r="O966" s="135"/>
      <c r="P966" s="135"/>
      <c r="Q966" s="135"/>
      <c r="R966" s="135"/>
      <c r="S966" s="135"/>
      <c r="T966" s="135"/>
      <c r="U966" s="135"/>
      <c r="V966" s="135"/>
      <c r="W966" s="135"/>
      <c r="X966" s="135"/>
      <c r="Y966" s="135"/>
      <c r="Z966" s="135"/>
      <c r="AA966" s="135"/>
      <c r="AB966" s="135"/>
      <c r="AC966" s="135"/>
      <c r="AD966" s="135"/>
      <c r="AE966" s="135"/>
      <c r="AF966" s="135"/>
      <c r="AG966" s="135"/>
      <c r="AH966" s="135"/>
      <c r="AI966" s="135"/>
      <c r="AJ966" s="135"/>
      <c r="AK966" s="135"/>
      <c r="AL966" s="135"/>
      <c r="AM966" s="135"/>
      <c r="AN966" s="135"/>
      <c r="AO966" s="135"/>
      <c r="AP966" s="135"/>
      <c r="AQ966" s="135"/>
      <c r="AR966" s="135"/>
      <c r="AS966" s="135"/>
      <c r="AT966" s="135"/>
      <c r="AU966" s="135"/>
      <c r="AV966" s="135"/>
      <c r="AW966" s="135"/>
      <c r="AX966" s="135"/>
      <c r="AY966" s="135"/>
    </row>
    <row r="967">
      <c r="H967" s="135"/>
      <c r="I967" s="135"/>
      <c r="J967" s="135"/>
      <c r="K967" s="135"/>
      <c r="L967" s="135"/>
      <c r="M967" s="135"/>
      <c r="N967" s="135"/>
      <c r="O967" s="135"/>
      <c r="P967" s="135"/>
      <c r="Q967" s="135"/>
      <c r="R967" s="135"/>
      <c r="S967" s="135"/>
      <c r="T967" s="135"/>
      <c r="U967" s="135"/>
      <c r="V967" s="135"/>
      <c r="W967" s="135"/>
      <c r="X967" s="135"/>
      <c r="Y967" s="135"/>
      <c r="Z967" s="135"/>
      <c r="AA967" s="135"/>
      <c r="AB967" s="135"/>
      <c r="AC967" s="135"/>
      <c r="AD967" s="135"/>
      <c r="AE967" s="135"/>
      <c r="AF967" s="135"/>
      <c r="AG967" s="135"/>
      <c r="AH967" s="135"/>
      <c r="AI967" s="135"/>
      <c r="AJ967" s="135"/>
      <c r="AK967" s="135"/>
      <c r="AL967" s="135"/>
      <c r="AM967" s="135"/>
      <c r="AN967" s="135"/>
      <c r="AO967" s="135"/>
      <c r="AP967" s="135"/>
      <c r="AQ967" s="135"/>
      <c r="AR967" s="135"/>
      <c r="AS967" s="135"/>
      <c r="AT967" s="135"/>
      <c r="AU967" s="135"/>
      <c r="AV967" s="135"/>
      <c r="AW967" s="135"/>
      <c r="AX967" s="135"/>
      <c r="AY967" s="135"/>
    </row>
    <row r="968">
      <c r="H968" s="135"/>
      <c r="I968" s="135"/>
      <c r="J968" s="135"/>
      <c r="K968" s="135"/>
      <c r="L968" s="135"/>
      <c r="M968" s="135"/>
      <c r="N968" s="135"/>
      <c r="O968" s="135"/>
      <c r="P968" s="135"/>
      <c r="Q968" s="135"/>
      <c r="R968" s="135"/>
      <c r="S968" s="135"/>
      <c r="T968" s="135"/>
      <c r="U968" s="135"/>
      <c r="V968" s="135"/>
      <c r="W968" s="135"/>
      <c r="X968" s="135"/>
      <c r="Y968" s="135"/>
      <c r="Z968" s="135"/>
      <c r="AA968" s="135"/>
      <c r="AB968" s="135"/>
      <c r="AC968" s="135"/>
      <c r="AD968" s="135"/>
      <c r="AE968" s="135"/>
      <c r="AF968" s="135"/>
      <c r="AG968" s="135"/>
      <c r="AH968" s="135"/>
      <c r="AI968" s="135"/>
      <c r="AJ968" s="135"/>
      <c r="AK968" s="135"/>
      <c r="AL968" s="135"/>
      <c r="AM968" s="135"/>
      <c r="AN968" s="135"/>
      <c r="AO968" s="135"/>
      <c r="AP968" s="135"/>
      <c r="AQ968" s="135"/>
      <c r="AR968" s="135"/>
      <c r="AS968" s="135"/>
      <c r="AT968" s="135"/>
      <c r="AU968" s="135"/>
      <c r="AV968" s="135"/>
      <c r="AW968" s="135"/>
      <c r="AX968" s="135"/>
      <c r="AY968" s="135"/>
    </row>
    <row r="969">
      <c r="H969" s="135"/>
      <c r="I969" s="135"/>
      <c r="J969" s="135"/>
      <c r="K969" s="135"/>
      <c r="L969" s="135"/>
      <c r="M969" s="135"/>
      <c r="N969" s="135"/>
      <c r="O969" s="135"/>
      <c r="P969" s="135"/>
      <c r="Q969" s="135"/>
      <c r="R969" s="135"/>
      <c r="S969" s="135"/>
      <c r="T969" s="135"/>
      <c r="U969" s="135"/>
      <c r="V969" s="135"/>
      <c r="W969" s="135"/>
      <c r="X969" s="135"/>
      <c r="Y969" s="135"/>
      <c r="Z969" s="135"/>
      <c r="AA969" s="135"/>
      <c r="AB969" s="135"/>
      <c r="AC969" s="135"/>
      <c r="AD969" s="135"/>
      <c r="AE969" s="135"/>
      <c r="AF969" s="135"/>
      <c r="AG969" s="135"/>
      <c r="AH969" s="135"/>
      <c r="AI969" s="135"/>
      <c r="AJ969" s="135"/>
      <c r="AK969" s="135"/>
      <c r="AL969" s="135"/>
      <c r="AM969" s="135"/>
      <c r="AN969" s="135"/>
      <c r="AO969" s="135"/>
      <c r="AP969" s="135"/>
      <c r="AQ969" s="135"/>
      <c r="AR969" s="135"/>
      <c r="AS969" s="135"/>
      <c r="AT969" s="135"/>
      <c r="AU969" s="135"/>
      <c r="AV969" s="135"/>
      <c r="AW969" s="135"/>
      <c r="AX969" s="135"/>
      <c r="AY969" s="135"/>
    </row>
    <row r="970">
      <c r="H970" s="135"/>
      <c r="I970" s="135"/>
      <c r="J970" s="135"/>
      <c r="K970" s="135"/>
      <c r="L970" s="135"/>
      <c r="M970" s="135"/>
      <c r="N970" s="135"/>
      <c r="O970" s="135"/>
      <c r="P970" s="135"/>
      <c r="Q970" s="135"/>
      <c r="R970" s="135"/>
      <c r="S970" s="135"/>
      <c r="T970" s="135"/>
      <c r="U970" s="135"/>
      <c r="V970" s="135"/>
      <c r="W970" s="135"/>
      <c r="X970" s="135"/>
      <c r="Y970" s="135"/>
      <c r="Z970" s="135"/>
      <c r="AA970" s="135"/>
      <c r="AB970" s="135"/>
      <c r="AC970" s="135"/>
      <c r="AD970" s="135"/>
      <c r="AE970" s="135"/>
      <c r="AF970" s="135"/>
      <c r="AG970" s="135"/>
      <c r="AH970" s="135"/>
      <c r="AI970" s="135"/>
      <c r="AJ970" s="135"/>
      <c r="AK970" s="135"/>
      <c r="AL970" s="135"/>
      <c r="AM970" s="135"/>
      <c r="AN970" s="135"/>
      <c r="AO970" s="135"/>
      <c r="AP970" s="135"/>
      <c r="AQ970" s="135"/>
      <c r="AR970" s="135"/>
      <c r="AS970" s="135"/>
      <c r="AT970" s="135"/>
      <c r="AU970" s="135"/>
      <c r="AV970" s="135"/>
      <c r="AW970" s="135"/>
      <c r="AX970" s="135"/>
      <c r="AY970" s="135"/>
    </row>
    <row r="971">
      <c r="H971" s="135"/>
      <c r="I971" s="135"/>
      <c r="J971" s="135"/>
      <c r="K971" s="135"/>
      <c r="L971" s="135"/>
      <c r="M971" s="135"/>
      <c r="N971" s="135"/>
      <c r="O971" s="135"/>
      <c r="P971" s="135"/>
      <c r="Q971" s="135"/>
      <c r="R971" s="135"/>
      <c r="S971" s="135"/>
      <c r="T971" s="135"/>
      <c r="U971" s="135"/>
      <c r="V971" s="135"/>
      <c r="W971" s="135"/>
      <c r="X971" s="135"/>
      <c r="Y971" s="135"/>
      <c r="Z971" s="135"/>
      <c r="AA971" s="135"/>
      <c r="AB971" s="135"/>
      <c r="AC971" s="135"/>
      <c r="AD971" s="135"/>
      <c r="AE971" s="135"/>
      <c r="AF971" s="135"/>
      <c r="AG971" s="135"/>
      <c r="AH971" s="135"/>
      <c r="AI971" s="135"/>
      <c r="AJ971" s="135"/>
      <c r="AK971" s="135"/>
      <c r="AL971" s="135"/>
      <c r="AM971" s="135"/>
      <c r="AN971" s="135"/>
      <c r="AO971" s="135"/>
      <c r="AP971" s="135"/>
      <c r="AQ971" s="135"/>
      <c r="AR971" s="135"/>
      <c r="AS971" s="135"/>
      <c r="AT971" s="135"/>
      <c r="AU971" s="135"/>
      <c r="AV971" s="135"/>
      <c r="AW971" s="135"/>
      <c r="AX971" s="135"/>
      <c r="AY971" s="135"/>
    </row>
    <row r="972">
      <c r="H972" s="135"/>
      <c r="I972" s="135"/>
      <c r="J972" s="135"/>
      <c r="K972" s="135"/>
      <c r="L972" s="135"/>
      <c r="M972" s="135"/>
      <c r="N972" s="135"/>
      <c r="O972" s="135"/>
      <c r="P972" s="135"/>
      <c r="Q972" s="135"/>
      <c r="R972" s="135"/>
      <c r="S972" s="135"/>
      <c r="T972" s="135"/>
      <c r="U972" s="135"/>
      <c r="V972" s="135"/>
      <c r="W972" s="135"/>
      <c r="X972" s="135"/>
      <c r="Y972" s="135"/>
      <c r="Z972" s="135"/>
      <c r="AA972" s="135"/>
      <c r="AB972" s="135"/>
      <c r="AC972" s="135"/>
      <c r="AD972" s="135"/>
      <c r="AE972" s="135"/>
      <c r="AF972" s="135"/>
      <c r="AG972" s="135"/>
      <c r="AH972" s="135"/>
      <c r="AI972" s="135"/>
      <c r="AJ972" s="135"/>
      <c r="AK972" s="135"/>
      <c r="AL972" s="135"/>
      <c r="AM972" s="135"/>
      <c r="AN972" s="135"/>
      <c r="AO972" s="135"/>
      <c r="AP972" s="135"/>
      <c r="AQ972" s="135"/>
      <c r="AR972" s="135"/>
      <c r="AS972" s="135"/>
      <c r="AT972" s="135"/>
      <c r="AU972" s="135"/>
      <c r="AV972" s="135"/>
      <c r="AW972" s="135"/>
      <c r="AX972" s="135"/>
      <c r="AY972" s="135"/>
    </row>
    <row r="973">
      <c r="H973" s="135"/>
      <c r="I973" s="135"/>
      <c r="J973" s="135"/>
      <c r="K973" s="135"/>
      <c r="L973" s="135"/>
      <c r="M973" s="135"/>
      <c r="N973" s="135"/>
      <c r="O973" s="135"/>
      <c r="P973" s="135"/>
      <c r="Q973" s="135"/>
      <c r="R973" s="135"/>
      <c r="S973" s="135"/>
      <c r="T973" s="135"/>
      <c r="U973" s="135"/>
      <c r="V973" s="135"/>
      <c r="W973" s="135"/>
      <c r="X973" s="135"/>
      <c r="Y973" s="135"/>
      <c r="Z973" s="135"/>
      <c r="AA973" s="135"/>
      <c r="AB973" s="135"/>
      <c r="AC973" s="135"/>
      <c r="AD973" s="135"/>
      <c r="AE973" s="135"/>
      <c r="AF973" s="135"/>
      <c r="AG973" s="135"/>
      <c r="AH973" s="135"/>
      <c r="AI973" s="135"/>
      <c r="AJ973" s="135"/>
      <c r="AK973" s="135"/>
      <c r="AL973" s="135"/>
      <c r="AM973" s="135"/>
      <c r="AN973" s="135"/>
      <c r="AO973" s="135"/>
      <c r="AP973" s="135"/>
      <c r="AQ973" s="135"/>
      <c r="AR973" s="135"/>
      <c r="AS973" s="135"/>
      <c r="AT973" s="135"/>
      <c r="AU973" s="135"/>
      <c r="AV973" s="135"/>
      <c r="AW973" s="135"/>
      <c r="AX973" s="135"/>
      <c r="AY973" s="135"/>
    </row>
    <row r="974">
      <c r="H974" s="135"/>
      <c r="I974" s="135"/>
      <c r="J974" s="135"/>
      <c r="K974" s="135"/>
      <c r="L974" s="135"/>
      <c r="M974" s="135"/>
      <c r="N974" s="135"/>
      <c r="O974" s="135"/>
      <c r="P974" s="135"/>
      <c r="Q974" s="135"/>
      <c r="R974" s="135"/>
      <c r="S974" s="135"/>
      <c r="T974" s="135"/>
      <c r="U974" s="135"/>
      <c r="V974" s="135"/>
      <c r="W974" s="135"/>
      <c r="X974" s="135"/>
      <c r="Y974" s="135"/>
      <c r="Z974" s="135"/>
      <c r="AA974" s="135"/>
      <c r="AB974" s="135"/>
      <c r="AC974" s="135"/>
      <c r="AD974" s="135"/>
      <c r="AE974" s="135"/>
      <c r="AF974" s="135"/>
      <c r="AG974" s="135"/>
      <c r="AH974" s="135"/>
      <c r="AI974" s="135"/>
      <c r="AJ974" s="135"/>
      <c r="AK974" s="135"/>
      <c r="AL974" s="135"/>
      <c r="AM974" s="135"/>
      <c r="AN974" s="135"/>
      <c r="AO974" s="135"/>
      <c r="AP974" s="135"/>
      <c r="AQ974" s="135"/>
      <c r="AR974" s="135"/>
      <c r="AS974" s="135"/>
      <c r="AT974" s="135"/>
      <c r="AU974" s="135"/>
      <c r="AV974" s="135"/>
      <c r="AW974" s="135"/>
      <c r="AX974" s="135"/>
      <c r="AY974" s="135"/>
    </row>
    <row r="975">
      <c r="H975" s="135"/>
      <c r="I975" s="135"/>
      <c r="J975" s="135"/>
      <c r="K975" s="135"/>
      <c r="L975" s="135"/>
      <c r="M975" s="135"/>
      <c r="N975" s="135"/>
      <c r="O975" s="135"/>
      <c r="P975" s="135"/>
      <c r="Q975" s="135"/>
      <c r="R975" s="135"/>
      <c r="S975" s="135"/>
      <c r="T975" s="135"/>
      <c r="U975" s="135"/>
      <c r="V975" s="135"/>
      <c r="W975" s="135"/>
      <c r="X975" s="135"/>
      <c r="Y975" s="135"/>
      <c r="Z975" s="135"/>
      <c r="AA975" s="135"/>
      <c r="AB975" s="135"/>
      <c r="AC975" s="135"/>
      <c r="AD975" s="135"/>
      <c r="AE975" s="135"/>
      <c r="AF975" s="135"/>
      <c r="AG975" s="135"/>
      <c r="AH975" s="135"/>
      <c r="AI975" s="135"/>
      <c r="AJ975" s="135"/>
      <c r="AK975" s="135"/>
      <c r="AL975" s="135"/>
      <c r="AM975" s="135"/>
      <c r="AN975" s="135"/>
      <c r="AO975" s="135"/>
      <c r="AP975" s="135"/>
      <c r="AQ975" s="135"/>
      <c r="AR975" s="135"/>
      <c r="AS975" s="135"/>
      <c r="AT975" s="135"/>
      <c r="AU975" s="135"/>
      <c r="AV975" s="135"/>
      <c r="AW975" s="135"/>
      <c r="AX975" s="135"/>
      <c r="AY975" s="135"/>
    </row>
    <row r="976">
      <c r="H976" s="135"/>
      <c r="I976" s="135"/>
      <c r="J976" s="135"/>
      <c r="K976" s="135"/>
      <c r="L976" s="135"/>
      <c r="M976" s="135"/>
      <c r="N976" s="135"/>
      <c r="O976" s="135"/>
      <c r="P976" s="135"/>
      <c r="Q976" s="135"/>
      <c r="R976" s="135"/>
      <c r="S976" s="135"/>
      <c r="T976" s="135"/>
      <c r="U976" s="135"/>
      <c r="V976" s="135"/>
      <c r="W976" s="135"/>
      <c r="X976" s="135"/>
      <c r="Y976" s="135"/>
      <c r="Z976" s="135"/>
      <c r="AA976" s="135"/>
      <c r="AB976" s="135"/>
      <c r="AC976" s="135"/>
      <c r="AD976" s="135"/>
      <c r="AE976" s="135"/>
      <c r="AF976" s="135"/>
      <c r="AG976" s="135"/>
      <c r="AH976" s="135"/>
      <c r="AI976" s="135"/>
      <c r="AJ976" s="135"/>
      <c r="AK976" s="135"/>
      <c r="AL976" s="135"/>
      <c r="AM976" s="135"/>
      <c r="AN976" s="135"/>
      <c r="AO976" s="135"/>
      <c r="AP976" s="135"/>
      <c r="AQ976" s="135"/>
      <c r="AR976" s="135"/>
      <c r="AS976" s="135"/>
      <c r="AT976" s="135"/>
      <c r="AU976" s="135"/>
      <c r="AV976" s="135"/>
      <c r="AW976" s="135"/>
      <c r="AX976" s="135"/>
      <c r="AY976" s="135"/>
    </row>
    <row r="977">
      <c r="H977" s="135"/>
      <c r="I977" s="135"/>
      <c r="J977" s="135"/>
      <c r="K977" s="135"/>
      <c r="L977" s="135"/>
      <c r="M977" s="135"/>
      <c r="N977" s="135"/>
      <c r="O977" s="135"/>
      <c r="P977" s="135"/>
      <c r="Q977" s="135"/>
      <c r="R977" s="135"/>
      <c r="S977" s="135"/>
      <c r="T977" s="135"/>
      <c r="U977" s="135"/>
      <c r="V977" s="135"/>
      <c r="W977" s="135"/>
      <c r="X977" s="135"/>
      <c r="Y977" s="135"/>
      <c r="Z977" s="135"/>
      <c r="AA977" s="135"/>
      <c r="AB977" s="135"/>
      <c r="AC977" s="135"/>
      <c r="AD977" s="135"/>
      <c r="AE977" s="135"/>
      <c r="AF977" s="135"/>
      <c r="AG977" s="135"/>
      <c r="AH977" s="135"/>
      <c r="AI977" s="135"/>
      <c r="AJ977" s="135"/>
      <c r="AK977" s="135"/>
      <c r="AL977" s="135"/>
      <c r="AM977" s="135"/>
      <c r="AN977" s="135"/>
      <c r="AO977" s="135"/>
      <c r="AP977" s="135"/>
      <c r="AQ977" s="135"/>
      <c r="AR977" s="135"/>
      <c r="AS977" s="135"/>
      <c r="AT977" s="135"/>
      <c r="AU977" s="135"/>
      <c r="AV977" s="135"/>
      <c r="AW977" s="135"/>
      <c r="AX977" s="135"/>
      <c r="AY977" s="135"/>
    </row>
    <row r="978">
      <c r="H978" s="135"/>
      <c r="I978" s="135"/>
      <c r="J978" s="135"/>
      <c r="K978" s="135"/>
      <c r="L978" s="135"/>
      <c r="M978" s="135"/>
      <c r="N978" s="135"/>
      <c r="O978" s="135"/>
      <c r="P978" s="135"/>
      <c r="Q978" s="135"/>
      <c r="R978" s="135"/>
      <c r="S978" s="135"/>
      <c r="T978" s="135"/>
      <c r="U978" s="135"/>
      <c r="V978" s="135"/>
      <c r="W978" s="135"/>
      <c r="X978" s="135"/>
      <c r="Y978" s="135"/>
      <c r="Z978" s="135"/>
      <c r="AA978" s="135"/>
      <c r="AB978" s="135"/>
      <c r="AC978" s="135"/>
      <c r="AD978" s="135"/>
      <c r="AE978" s="135"/>
      <c r="AF978" s="135"/>
      <c r="AG978" s="135"/>
      <c r="AH978" s="135"/>
      <c r="AI978" s="135"/>
      <c r="AJ978" s="135"/>
      <c r="AK978" s="135"/>
      <c r="AL978" s="135"/>
      <c r="AM978" s="135"/>
      <c r="AN978" s="135"/>
      <c r="AO978" s="135"/>
      <c r="AP978" s="135"/>
      <c r="AQ978" s="135"/>
      <c r="AR978" s="135"/>
      <c r="AS978" s="135"/>
      <c r="AT978" s="135"/>
      <c r="AU978" s="135"/>
      <c r="AV978" s="135"/>
      <c r="AW978" s="135"/>
      <c r="AX978" s="135"/>
      <c r="AY978" s="135"/>
    </row>
    <row r="979">
      <c r="H979" s="135"/>
      <c r="I979" s="135"/>
      <c r="J979" s="135"/>
      <c r="K979" s="135"/>
      <c r="L979" s="135"/>
      <c r="M979" s="135"/>
      <c r="N979" s="135"/>
      <c r="O979" s="135"/>
      <c r="P979" s="135"/>
      <c r="Q979" s="135"/>
      <c r="R979" s="135"/>
      <c r="S979" s="135"/>
      <c r="T979" s="135"/>
      <c r="U979" s="135"/>
      <c r="V979" s="135"/>
      <c r="W979" s="135"/>
      <c r="X979" s="135"/>
      <c r="Y979" s="135"/>
      <c r="Z979" s="135"/>
      <c r="AA979" s="135"/>
      <c r="AB979" s="135"/>
      <c r="AC979" s="135"/>
      <c r="AD979" s="135"/>
      <c r="AE979" s="135"/>
      <c r="AF979" s="135"/>
      <c r="AG979" s="135"/>
      <c r="AH979" s="135"/>
      <c r="AI979" s="135"/>
      <c r="AJ979" s="135"/>
      <c r="AK979" s="135"/>
      <c r="AL979" s="135"/>
      <c r="AM979" s="135"/>
      <c r="AN979" s="135"/>
      <c r="AO979" s="135"/>
      <c r="AP979" s="135"/>
      <c r="AQ979" s="135"/>
      <c r="AR979" s="135"/>
      <c r="AS979" s="135"/>
      <c r="AT979" s="135"/>
      <c r="AU979" s="135"/>
      <c r="AV979" s="135"/>
      <c r="AW979" s="135"/>
      <c r="AX979" s="135"/>
      <c r="AY979" s="135"/>
    </row>
    <row r="980">
      <c r="H980" s="135"/>
      <c r="I980" s="135"/>
      <c r="J980" s="135"/>
      <c r="K980" s="135"/>
      <c r="L980" s="135"/>
      <c r="M980" s="135"/>
      <c r="N980" s="135"/>
      <c r="O980" s="135"/>
      <c r="P980" s="135"/>
      <c r="Q980" s="135"/>
      <c r="R980" s="135"/>
      <c r="S980" s="135"/>
      <c r="T980" s="135"/>
      <c r="U980" s="135"/>
      <c r="V980" s="135"/>
      <c r="W980" s="135"/>
      <c r="X980" s="135"/>
      <c r="Y980" s="135"/>
      <c r="Z980" s="135"/>
      <c r="AA980" s="135"/>
      <c r="AB980" s="135"/>
      <c r="AC980" s="135"/>
      <c r="AD980" s="135"/>
      <c r="AE980" s="135"/>
      <c r="AF980" s="135"/>
      <c r="AG980" s="135"/>
      <c r="AH980" s="135"/>
      <c r="AI980" s="135"/>
      <c r="AJ980" s="135"/>
      <c r="AK980" s="135"/>
      <c r="AL980" s="135"/>
      <c r="AM980" s="135"/>
      <c r="AN980" s="135"/>
      <c r="AO980" s="135"/>
      <c r="AP980" s="135"/>
      <c r="AQ980" s="135"/>
      <c r="AR980" s="135"/>
      <c r="AS980" s="135"/>
      <c r="AT980" s="135"/>
      <c r="AU980" s="135"/>
      <c r="AV980" s="135"/>
      <c r="AW980" s="135"/>
      <c r="AX980" s="135"/>
      <c r="AY980" s="135"/>
    </row>
    <row r="981">
      <c r="H981" s="135"/>
      <c r="I981" s="135"/>
      <c r="J981" s="135"/>
      <c r="K981" s="135"/>
      <c r="L981" s="135"/>
      <c r="M981" s="135"/>
      <c r="N981" s="135"/>
      <c r="O981" s="135"/>
      <c r="P981" s="135"/>
      <c r="Q981" s="135"/>
      <c r="R981" s="135"/>
      <c r="S981" s="135"/>
      <c r="T981" s="135"/>
      <c r="U981" s="135"/>
      <c r="V981" s="135"/>
      <c r="W981" s="135"/>
      <c r="X981" s="135"/>
      <c r="Y981" s="135"/>
      <c r="Z981" s="135"/>
      <c r="AA981" s="135"/>
      <c r="AB981" s="135"/>
      <c r="AC981" s="135"/>
      <c r="AD981" s="135"/>
      <c r="AE981" s="135"/>
      <c r="AF981" s="135"/>
      <c r="AG981" s="135"/>
      <c r="AH981" s="135"/>
      <c r="AI981" s="135"/>
      <c r="AJ981" s="135"/>
      <c r="AK981" s="135"/>
      <c r="AL981" s="135"/>
      <c r="AM981" s="135"/>
      <c r="AN981" s="135"/>
      <c r="AO981" s="135"/>
      <c r="AP981" s="135"/>
      <c r="AQ981" s="135"/>
      <c r="AR981" s="135"/>
      <c r="AS981" s="135"/>
      <c r="AT981" s="135"/>
      <c r="AU981" s="135"/>
      <c r="AV981" s="135"/>
      <c r="AW981" s="135"/>
      <c r="AX981" s="135"/>
      <c r="AY981" s="135"/>
    </row>
    <row r="982">
      <c r="H982" s="135"/>
      <c r="I982" s="135"/>
      <c r="J982" s="135"/>
      <c r="K982" s="135"/>
      <c r="L982" s="135"/>
      <c r="M982" s="135"/>
      <c r="N982" s="135"/>
      <c r="O982" s="135"/>
      <c r="P982" s="135"/>
      <c r="Q982" s="135"/>
      <c r="R982" s="135"/>
      <c r="S982" s="135"/>
      <c r="T982" s="135"/>
      <c r="U982" s="135"/>
      <c r="V982" s="135"/>
      <c r="W982" s="135"/>
      <c r="X982" s="135"/>
      <c r="Y982" s="135"/>
      <c r="Z982" s="135"/>
      <c r="AA982" s="135"/>
      <c r="AB982" s="135"/>
      <c r="AC982" s="135"/>
      <c r="AD982" s="135"/>
      <c r="AE982" s="135"/>
      <c r="AF982" s="135"/>
      <c r="AG982" s="135"/>
      <c r="AH982" s="135"/>
      <c r="AI982" s="135"/>
      <c r="AJ982" s="135"/>
      <c r="AK982" s="135"/>
      <c r="AL982" s="135"/>
      <c r="AM982" s="135"/>
      <c r="AN982" s="135"/>
      <c r="AO982" s="135"/>
      <c r="AP982" s="135"/>
      <c r="AQ982" s="135"/>
      <c r="AR982" s="135"/>
      <c r="AS982" s="135"/>
      <c r="AT982" s="135"/>
      <c r="AU982" s="135"/>
      <c r="AV982" s="135"/>
      <c r="AW982" s="135"/>
      <c r="AX982" s="135"/>
      <c r="AY982" s="135"/>
    </row>
    <row r="983">
      <c r="H983" s="135"/>
      <c r="I983" s="135"/>
      <c r="J983" s="135"/>
      <c r="K983" s="135"/>
      <c r="L983" s="135"/>
      <c r="M983" s="135"/>
      <c r="N983" s="135"/>
      <c r="O983" s="135"/>
      <c r="P983" s="135"/>
      <c r="Q983" s="135"/>
      <c r="R983" s="135"/>
      <c r="S983" s="135"/>
      <c r="T983" s="135"/>
      <c r="U983" s="135"/>
      <c r="V983" s="135"/>
      <c r="W983" s="135"/>
      <c r="X983" s="135"/>
      <c r="Y983" s="135"/>
      <c r="Z983" s="135"/>
      <c r="AA983" s="135"/>
      <c r="AB983" s="135"/>
      <c r="AC983" s="135"/>
      <c r="AD983" s="135"/>
      <c r="AE983" s="135"/>
      <c r="AF983" s="135"/>
      <c r="AG983" s="135"/>
      <c r="AH983" s="135"/>
      <c r="AI983" s="135"/>
      <c r="AJ983" s="135"/>
      <c r="AK983" s="135"/>
      <c r="AL983" s="135"/>
      <c r="AM983" s="135"/>
      <c r="AN983" s="135"/>
      <c r="AO983" s="135"/>
      <c r="AP983" s="135"/>
      <c r="AQ983" s="135"/>
      <c r="AR983" s="135"/>
      <c r="AS983" s="135"/>
      <c r="AT983" s="135"/>
      <c r="AU983" s="135"/>
      <c r="AV983" s="135"/>
      <c r="AW983" s="135"/>
      <c r="AX983" s="135"/>
      <c r="AY983" s="135"/>
    </row>
    <row r="984">
      <c r="H984" s="135"/>
      <c r="I984" s="135"/>
      <c r="J984" s="135"/>
      <c r="K984" s="135"/>
      <c r="L984" s="135"/>
      <c r="M984" s="135"/>
      <c r="N984" s="135"/>
      <c r="O984" s="135"/>
      <c r="P984" s="135"/>
      <c r="Q984" s="135"/>
      <c r="R984" s="135"/>
      <c r="S984" s="135"/>
      <c r="T984" s="135"/>
      <c r="U984" s="135"/>
      <c r="V984" s="135"/>
      <c r="W984" s="135"/>
      <c r="X984" s="135"/>
      <c r="Y984" s="135"/>
      <c r="Z984" s="135"/>
      <c r="AA984" s="135"/>
      <c r="AB984" s="135"/>
      <c r="AC984" s="135"/>
      <c r="AD984" s="135"/>
      <c r="AE984" s="135"/>
      <c r="AF984" s="135"/>
      <c r="AG984" s="135"/>
      <c r="AH984" s="135"/>
      <c r="AI984" s="135"/>
      <c r="AJ984" s="135"/>
      <c r="AK984" s="135"/>
      <c r="AL984" s="135"/>
      <c r="AM984" s="135"/>
      <c r="AN984" s="135"/>
      <c r="AO984" s="135"/>
      <c r="AP984" s="135"/>
      <c r="AQ984" s="135"/>
      <c r="AR984" s="135"/>
      <c r="AS984" s="135"/>
      <c r="AT984" s="135"/>
      <c r="AU984" s="135"/>
      <c r="AV984" s="135"/>
      <c r="AW984" s="135"/>
      <c r="AX984" s="135"/>
      <c r="AY984" s="135"/>
    </row>
    <row r="985">
      <c r="H985" s="135"/>
      <c r="I985" s="135"/>
      <c r="J985" s="135"/>
      <c r="K985" s="135"/>
      <c r="L985" s="135"/>
      <c r="M985" s="135"/>
      <c r="N985" s="135"/>
      <c r="O985" s="135"/>
      <c r="P985" s="135"/>
      <c r="Q985" s="135"/>
      <c r="R985" s="135"/>
      <c r="S985" s="135"/>
      <c r="T985" s="135"/>
      <c r="U985" s="135"/>
      <c r="V985" s="135"/>
      <c r="W985" s="135"/>
      <c r="X985" s="135"/>
      <c r="Y985" s="135"/>
      <c r="Z985" s="135"/>
      <c r="AA985" s="135"/>
      <c r="AB985" s="135"/>
      <c r="AC985" s="135"/>
      <c r="AD985" s="135"/>
      <c r="AE985" s="135"/>
      <c r="AF985" s="135"/>
      <c r="AG985" s="135"/>
      <c r="AH985" s="135"/>
      <c r="AI985" s="135"/>
      <c r="AJ985" s="135"/>
      <c r="AK985" s="135"/>
      <c r="AL985" s="135"/>
      <c r="AM985" s="135"/>
      <c r="AN985" s="135"/>
      <c r="AO985" s="135"/>
      <c r="AP985" s="135"/>
      <c r="AQ985" s="135"/>
      <c r="AR985" s="135"/>
      <c r="AS985" s="135"/>
      <c r="AT985" s="135"/>
      <c r="AU985" s="135"/>
      <c r="AV985" s="135"/>
      <c r="AW985" s="135"/>
      <c r="AX985" s="135"/>
      <c r="AY985" s="135"/>
    </row>
    <row r="986">
      <c r="H986" s="135"/>
      <c r="I986" s="135"/>
      <c r="J986" s="135"/>
      <c r="K986" s="135"/>
      <c r="L986" s="135"/>
      <c r="M986" s="135"/>
      <c r="N986" s="135"/>
      <c r="O986" s="135"/>
      <c r="P986" s="135"/>
      <c r="Q986" s="135"/>
      <c r="R986" s="135"/>
      <c r="S986" s="135"/>
      <c r="T986" s="135"/>
      <c r="U986" s="135"/>
      <c r="V986" s="135"/>
      <c r="W986" s="135"/>
      <c r="X986" s="135"/>
      <c r="Y986" s="135"/>
      <c r="Z986" s="135"/>
      <c r="AA986" s="135"/>
      <c r="AB986" s="135"/>
      <c r="AC986" s="135"/>
      <c r="AD986" s="135"/>
      <c r="AE986" s="135"/>
      <c r="AF986" s="135"/>
      <c r="AG986" s="135"/>
      <c r="AH986" s="135"/>
      <c r="AI986" s="135"/>
      <c r="AJ986" s="135"/>
      <c r="AK986" s="135"/>
      <c r="AL986" s="135"/>
      <c r="AM986" s="135"/>
      <c r="AN986" s="135"/>
      <c r="AO986" s="135"/>
      <c r="AP986" s="135"/>
      <c r="AQ986" s="135"/>
      <c r="AR986" s="135"/>
      <c r="AS986" s="135"/>
      <c r="AT986" s="135"/>
      <c r="AU986" s="135"/>
      <c r="AV986" s="135"/>
      <c r="AW986" s="135"/>
      <c r="AX986" s="135"/>
      <c r="AY986" s="135"/>
    </row>
    <row r="987">
      <c r="H987" s="135"/>
      <c r="I987" s="135"/>
      <c r="J987" s="135"/>
      <c r="K987" s="135"/>
      <c r="L987" s="135"/>
      <c r="M987" s="135"/>
      <c r="N987" s="135"/>
      <c r="O987" s="135"/>
      <c r="P987" s="135"/>
      <c r="Q987" s="135"/>
      <c r="R987" s="135"/>
      <c r="S987" s="135"/>
      <c r="T987" s="135"/>
      <c r="U987" s="135"/>
      <c r="V987" s="135"/>
      <c r="W987" s="135"/>
      <c r="X987" s="135"/>
      <c r="Y987" s="135"/>
      <c r="Z987" s="135"/>
      <c r="AA987" s="135"/>
      <c r="AB987" s="135"/>
      <c r="AC987" s="135"/>
      <c r="AD987" s="135"/>
      <c r="AE987" s="135"/>
      <c r="AF987" s="135"/>
      <c r="AG987" s="135"/>
      <c r="AH987" s="135"/>
      <c r="AI987" s="135"/>
      <c r="AJ987" s="135"/>
      <c r="AK987" s="135"/>
      <c r="AL987" s="135"/>
      <c r="AM987" s="135"/>
      <c r="AN987" s="135"/>
      <c r="AO987" s="135"/>
      <c r="AP987" s="135"/>
      <c r="AQ987" s="135"/>
      <c r="AR987" s="135"/>
      <c r="AS987" s="135"/>
      <c r="AT987" s="135"/>
      <c r="AU987" s="135"/>
      <c r="AV987" s="135"/>
      <c r="AW987" s="135"/>
      <c r="AX987" s="135"/>
      <c r="AY987" s="135"/>
    </row>
    <row r="988">
      <c r="H988" s="135"/>
      <c r="I988" s="135"/>
      <c r="J988" s="135"/>
      <c r="K988" s="135"/>
      <c r="L988" s="135"/>
      <c r="M988" s="135"/>
      <c r="N988" s="135"/>
      <c r="O988" s="135"/>
      <c r="P988" s="135"/>
      <c r="Q988" s="135"/>
      <c r="R988" s="135"/>
      <c r="S988" s="135"/>
      <c r="T988" s="135"/>
      <c r="U988" s="135"/>
      <c r="V988" s="135"/>
      <c r="W988" s="135"/>
      <c r="X988" s="135"/>
      <c r="Y988" s="135"/>
      <c r="Z988" s="135"/>
      <c r="AA988" s="135"/>
      <c r="AB988" s="135"/>
      <c r="AC988" s="135"/>
      <c r="AD988" s="135"/>
      <c r="AE988" s="135"/>
      <c r="AF988" s="135"/>
      <c r="AG988" s="135"/>
      <c r="AH988" s="135"/>
      <c r="AI988" s="135"/>
      <c r="AJ988" s="135"/>
      <c r="AK988" s="135"/>
      <c r="AL988" s="135"/>
      <c r="AM988" s="135"/>
      <c r="AN988" s="135"/>
      <c r="AO988" s="135"/>
      <c r="AP988" s="135"/>
      <c r="AQ988" s="135"/>
      <c r="AR988" s="135"/>
      <c r="AS988" s="135"/>
      <c r="AT988" s="135"/>
      <c r="AU988" s="135"/>
      <c r="AV988" s="135"/>
      <c r="AW988" s="135"/>
      <c r="AX988" s="135"/>
      <c r="AY988" s="135"/>
    </row>
    <row r="989">
      <c r="H989" s="135"/>
      <c r="I989" s="135"/>
      <c r="J989" s="135"/>
      <c r="K989" s="135"/>
      <c r="L989" s="135"/>
      <c r="M989" s="135"/>
      <c r="N989" s="135"/>
      <c r="O989" s="135"/>
      <c r="P989" s="135"/>
      <c r="Q989" s="135"/>
      <c r="R989" s="135"/>
      <c r="S989" s="135"/>
      <c r="T989" s="135"/>
      <c r="U989" s="135"/>
      <c r="V989" s="135"/>
      <c r="W989" s="135"/>
      <c r="X989" s="135"/>
      <c r="Y989" s="135"/>
      <c r="Z989" s="135"/>
      <c r="AA989" s="135"/>
      <c r="AB989" s="135"/>
      <c r="AC989" s="135"/>
      <c r="AD989" s="135"/>
      <c r="AE989" s="135"/>
      <c r="AF989" s="135"/>
      <c r="AG989" s="135"/>
      <c r="AH989" s="135"/>
      <c r="AI989" s="135"/>
      <c r="AJ989" s="135"/>
      <c r="AK989" s="135"/>
      <c r="AL989" s="135"/>
      <c r="AM989" s="135"/>
      <c r="AN989" s="135"/>
      <c r="AO989" s="135"/>
      <c r="AP989" s="135"/>
      <c r="AQ989" s="135"/>
      <c r="AR989" s="135"/>
      <c r="AS989" s="135"/>
      <c r="AT989" s="135"/>
      <c r="AU989" s="135"/>
      <c r="AV989" s="135"/>
      <c r="AW989" s="135"/>
      <c r="AX989" s="135"/>
      <c r="AY989" s="135"/>
    </row>
    <row r="990">
      <c r="H990" s="135"/>
      <c r="I990" s="135"/>
      <c r="J990" s="135"/>
      <c r="K990" s="135"/>
      <c r="L990" s="135"/>
      <c r="M990" s="135"/>
      <c r="N990" s="135"/>
      <c r="O990" s="135"/>
      <c r="P990" s="135"/>
      <c r="Q990" s="135"/>
      <c r="R990" s="135"/>
      <c r="S990" s="135"/>
      <c r="T990" s="135"/>
      <c r="U990" s="135"/>
      <c r="V990" s="135"/>
      <c r="W990" s="135"/>
      <c r="X990" s="135"/>
      <c r="Y990" s="135"/>
      <c r="Z990" s="135"/>
      <c r="AA990" s="135"/>
      <c r="AB990" s="135"/>
      <c r="AC990" s="135"/>
      <c r="AD990" s="135"/>
      <c r="AE990" s="135"/>
      <c r="AF990" s="135"/>
      <c r="AG990" s="135"/>
      <c r="AH990" s="135"/>
      <c r="AI990" s="135"/>
      <c r="AJ990" s="135"/>
      <c r="AK990" s="135"/>
      <c r="AL990" s="135"/>
      <c r="AM990" s="135"/>
      <c r="AN990" s="135"/>
      <c r="AO990" s="135"/>
      <c r="AP990" s="135"/>
      <c r="AQ990" s="135"/>
      <c r="AR990" s="135"/>
      <c r="AS990" s="135"/>
      <c r="AT990" s="135"/>
      <c r="AU990" s="135"/>
      <c r="AV990" s="135"/>
      <c r="AW990" s="135"/>
      <c r="AX990" s="135"/>
      <c r="AY990" s="135"/>
    </row>
    <row r="991">
      <c r="H991" s="135"/>
      <c r="I991" s="135"/>
      <c r="J991" s="135"/>
      <c r="K991" s="135"/>
      <c r="L991" s="135"/>
      <c r="M991" s="135"/>
      <c r="N991" s="135"/>
      <c r="O991" s="135"/>
      <c r="P991" s="135"/>
      <c r="Q991" s="135"/>
      <c r="R991" s="135"/>
      <c r="S991" s="135"/>
      <c r="T991" s="135"/>
      <c r="U991" s="135"/>
      <c r="V991" s="135"/>
      <c r="W991" s="135"/>
      <c r="X991" s="135"/>
      <c r="Y991" s="135"/>
      <c r="Z991" s="135"/>
      <c r="AA991" s="135"/>
      <c r="AB991" s="135"/>
      <c r="AC991" s="135"/>
      <c r="AD991" s="135"/>
      <c r="AE991" s="135"/>
      <c r="AF991" s="135"/>
      <c r="AG991" s="135"/>
      <c r="AH991" s="135"/>
      <c r="AI991" s="135"/>
      <c r="AJ991" s="135"/>
      <c r="AK991" s="135"/>
      <c r="AL991" s="135"/>
      <c r="AM991" s="135"/>
      <c r="AN991" s="135"/>
      <c r="AO991" s="135"/>
      <c r="AP991" s="135"/>
      <c r="AQ991" s="135"/>
      <c r="AR991" s="135"/>
      <c r="AS991" s="135"/>
      <c r="AT991" s="135"/>
      <c r="AU991" s="135"/>
      <c r="AV991" s="135"/>
      <c r="AW991" s="135"/>
      <c r="AX991" s="135"/>
      <c r="AY991" s="135"/>
    </row>
    <row r="992">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5"/>
      <c r="AE992" s="135"/>
      <c r="AF992" s="135"/>
      <c r="AG992" s="135"/>
      <c r="AH992" s="135"/>
      <c r="AI992" s="135"/>
      <c r="AJ992" s="135"/>
      <c r="AK992" s="135"/>
      <c r="AL992" s="135"/>
      <c r="AM992" s="135"/>
      <c r="AN992" s="135"/>
      <c r="AO992" s="135"/>
      <c r="AP992" s="135"/>
      <c r="AQ992" s="135"/>
      <c r="AR992" s="135"/>
      <c r="AS992" s="135"/>
      <c r="AT992" s="135"/>
      <c r="AU992" s="135"/>
      <c r="AV992" s="135"/>
      <c r="AW992" s="135"/>
      <c r="AX992" s="135"/>
      <c r="AY992" s="135"/>
    </row>
    <row r="993">
      <c r="H993" s="135"/>
      <c r="I993" s="135"/>
      <c r="J993" s="135"/>
      <c r="K993" s="135"/>
      <c r="L993" s="135"/>
      <c r="M993" s="135"/>
      <c r="N993" s="135"/>
      <c r="O993" s="135"/>
      <c r="P993" s="135"/>
      <c r="Q993" s="135"/>
      <c r="R993" s="135"/>
      <c r="S993" s="135"/>
      <c r="T993" s="135"/>
      <c r="U993" s="135"/>
      <c r="V993" s="135"/>
      <c r="W993" s="135"/>
      <c r="X993" s="135"/>
      <c r="Y993" s="135"/>
      <c r="Z993" s="135"/>
      <c r="AA993" s="135"/>
      <c r="AB993" s="135"/>
      <c r="AC993" s="135"/>
      <c r="AD993" s="135"/>
      <c r="AE993" s="135"/>
      <c r="AF993" s="135"/>
      <c r="AG993" s="135"/>
      <c r="AH993" s="135"/>
      <c r="AI993" s="135"/>
      <c r="AJ993" s="135"/>
      <c r="AK993" s="135"/>
      <c r="AL993" s="135"/>
      <c r="AM993" s="135"/>
      <c r="AN993" s="135"/>
      <c r="AO993" s="135"/>
      <c r="AP993" s="135"/>
      <c r="AQ993" s="135"/>
      <c r="AR993" s="135"/>
      <c r="AS993" s="135"/>
      <c r="AT993" s="135"/>
      <c r="AU993" s="135"/>
      <c r="AV993" s="135"/>
      <c r="AW993" s="135"/>
      <c r="AX993" s="135"/>
      <c r="AY993" s="135"/>
    </row>
    <row r="994">
      <c r="H994" s="135"/>
      <c r="I994" s="135"/>
      <c r="J994" s="135"/>
      <c r="K994" s="135"/>
      <c r="L994" s="135"/>
      <c r="M994" s="135"/>
      <c r="N994" s="135"/>
      <c r="O994" s="135"/>
      <c r="P994" s="135"/>
      <c r="Q994" s="135"/>
      <c r="R994" s="135"/>
      <c r="S994" s="135"/>
      <c r="T994" s="135"/>
      <c r="U994" s="135"/>
      <c r="V994" s="135"/>
      <c r="W994" s="135"/>
      <c r="X994" s="135"/>
      <c r="Y994" s="135"/>
      <c r="Z994" s="135"/>
      <c r="AA994" s="135"/>
      <c r="AB994" s="135"/>
      <c r="AC994" s="135"/>
      <c r="AD994" s="135"/>
      <c r="AE994" s="135"/>
      <c r="AF994" s="135"/>
      <c r="AG994" s="135"/>
      <c r="AH994" s="135"/>
      <c r="AI994" s="135"/>
      <c r="AJ994" s="135"/>
      <c r="AK994" s="135"/>
      <c r="AL994" s="135"/>
      <c r="AM994" s="135"/>
      <c r="AN994" s="135"/>
      <c r="AO994" s="135"/>
      <c r="AP994" s="135"/>
      <c r="AQ994" s="135"/>
      <c r="AR994" s="135"/>
      <c r="AS994" s="135"/>
      <c r="AT994" s="135"/>
      <c r="AU994" s="135"/>
      <c r="AV994" s="135"/>
      <c r="AW994" s="135"/>
      <c r="AX994" s="135"/>
      <c r="AY994" s="135"/>
    </row>
    <row r="995">
      <c r="H995" s="135"/>
      <c r="I995" s="135"/>
      <c r="J995" s="135"/>
      <c r="K995" s="135"/>
      <c r="L995" s="135"/>
      <c r="M995" s="135"/>
      <c r="N995" s="135"/>
      <c r="O995" s="135"/>
      <c r="P995" s="135"/>
      <c r="Q995" s="135"/>
      <c r="R995" s="135"/>
      <c r="S995" s="135"/>
      <c r="T995" s="135"/>
      <c r="U995" s="135"/>
      <c r="V995" s="135"/>
      <c r="W995" s="135"/>
      <c r="X995" s="135"/>
      <c r="Y995" s="135"/>
      <c r="Z995" s="135"/>
      <c r="AA995" s="135"/>
      <c r="AB995" s="135"/>
      <c r="AC995" s="135"/>
      <c r="AD995" s="135"/>
      <c r="AE995" s="135"/>
      <c r="AF995" s="135"/>
      <c r="AG995" s="135"/>
      <c r="AH995" s="135"/>
      <c r="AI995" s="135"/>
      <c r="AJ995" s="135"/>
      <c r="AK995" s="135"/>
      <c r="AL995" s="135"/>
      <c r="AM995" s="135"/>
      <c r="AN995" s="135"/>
      <c r="AO995" s="135"/>
      <c r="AP995" s="135"/>
      <c r="AQ995" s="135"/>
      <c r="AR995" s="135"/>
      <c r="AS995" s="135"/>
      <c r="AT995" s="135"/>
      <c r="AU995" s="135"/>
      <c r="AV995" s="135"/>
      <c r="AW995" s="135"/>
      <c r="AX995" s="135"/>
      <c r="AY995" s="135"/>
    </row>
    <row r="996">
      <c r="H996" s="135"/>
      <c r="I996" s="135"/>
      <c r="J996" s="135"/>
      <c r="K996" s="135"/>
      <c r="L996" s="135"/>
      <c r="M996" s="135"/>
      <c r="N996" s="135"/>
      <c r="O996" s="135"/>
      <c r="P996" s="135"/>
      <c r="Q996" s="135"/>
      <c r="R996" s="135"/>
      <c r="S996" s="135"/>
      <c r="T996" s="135"/>
      <c r="U996" s="135"/>
      <c r="V996" s="135"/>
      <c r="W996" s="135"/>
      <c r="X996" s="135"/>
      <c r="Y996" s="135"/>
      <c r="Z996" s="135"/>
      <c r="AA996" s="135"/>
      <c r="AB996" s="135"/>
      <c r="AC996" s="135"/>
      <c r="AD996" s="135"/>
      <c r="AE996" s="135"/>
      <c r="AF996" s="135"/>
      <c r="AG996" s="135"/>
      <c r="AH996" s="135"/>
      <c r="AI996" s="135"/>
      <c r="AJ996" s="135"/>
      <c r="AK996" s="135"/>
      <c r="AL996" s="135"/>
      <c r="AM996" s="135"/>
      <c r="AN996" s="135"/>
      <c r="AO996" s="135"/>
      <c r="AP996" s="135"/>
      <c r="AQ996" s="135"/>
      <c r="AR996" s="135"/>
      <c r="AS996" s="135"/>
      <c r="AT996" s="135"/>
      <c r="AU996" s="135"/>
      <c r="AV996" s="135"/>
      <c r="AW996" s="135"/>
      <c r="AX996" s="135"/>
      <c r="AY996" s="135"/>
    </row>
    <row r="997">
      <c r="H997" s="135"/>
      <c r="I997" s="135"/>
      <c r="J997" s="135"/>
      <c r="K997" s="135"/>
      <c r="L997" s="135"/>
      <c r="M997" s="135"/>
      <c r="N997" s="135"/>
      <c r="O997" s="135"/>
      <c r="P997" s="135"/>
      <c r="Q997" s="135"/>
      <c r="R997" s="135"/>
      <c r="S997" s="135"/>
      <c r="T997" s="135"/>
      <c r="U997" s="135"/>
      <c r="V997" s="135"/>
      <c r="W997" s="135"/>
      <c r="X997" s="135"/>
      <c r="Y997" s="135"/>
      <c r="Z997" s="135"/>
      <c r="AA997" s="135"/>
      <c r="AB997" s="135"/>
      <c r="AC997" s="135"/>
      <c r="AD997" s="135"/>
      <c r="AE997" s="135"/>
      <c r="AF997" s="135"/>
      <c r="AG997" s="135"/>
      <c r="AH997" s="135"/>
      <c r="AI997" s="135"/>
      <c r="AJ997" s="135"/>
      <c r="AK997" s="135"/>
      <c r="AL997" s="135"/>
      <c r="AM997" s="135"/>
      <c r="AN997" s="135"/>
      <c r="AO997" s="135"/>
      <c r="AP997" s="135"/>
      <c r="AQ997" s="135"/>
      <c r="AR997" s="135"/>
      <c r="AS997" s="135"/>
      <c r="AT997" s="135"/>
      <c r="AU997" s="135"/>
      <c r="AV997" s="135"/>
      <c r="AW997" s="135"/>
      <c r="AX997" s="135"/>
      <c r="AY997" s="135"/>
    </row>
    <row r="998">
      <c r="H998" s="135"/>
      <c r="I998" s="135"/>
      <c r="J998" s="135"/>
      <c r="K998" s="135"/>
      <c r="L998" s="135"/>
      <c r="M998" s="135"/>
      <c r="N998" s="135"/>
      <c r="O998" s="135"/>
      <c r="P998" s="135"/>
      <c r="Q998" s="135"/>
      <c r="R998" s="135"/>
      <c r="S998" s="135"/>
      <c r="T998" s="135"/>
      <c r="U998" s="135"/>
      <c r="V998" s="135"/>
      <c r="W998" s="135"/>
      <c r="X998" s="135"/>
      <c r="Y998" s="135"/>
      <c r="Z998" s="135"/>
      <c r="AA998" s="135"/>
      <c r="AB998" s="135"/>
      <c r="AC998" s="135"/>
      <c r="AD998" s="135"/>
      <c r="AE998" s="135"/>
      <c r="AF998" s="135"/>
      <c r="AG998" s="135"/>
      <c r="AH998" s="135"/>
      <c r="AI998" s="135"/>
      <c r="AJ998" s="135"/>
      <c r="AK998" s="135"/>
      <c r="AL998" s="135"/>
      <c r="AM998" s="135"/>
      <c r="AN998" s="135"/>
      <c r="AO998" s="135"/>
      <c r="AP998" s="135"/>
      <c r="AQ998" s="135"/>
      <c r="AR998" s="135"/>
      <c r="AS998" s="135"/>
      <c r="AT998" s="135"/>
      <c r="AU998" s="135"/>
      <c r="AV998" s="135"/>
      <c r="AW998" s="135"/>
      <c r="AX998" s="135"/>
      <c r="AY998" s="135"/>
    </row>
    <row r="999">
      <c r="H999" s="135"/>
      <c r="I999" s="135"/>
      <c r="J999" s="135"/>
      <c r="K999" s="135"/>
      <c r="L999" s="135"/>
      <c r="M999" s="135"/>
      <c r="N999" s="135"/>
      <c r="O999" s="135"/>
      <c r="P999" s="135"/>
      <c r="Q999" s="135"/>
      <c r="R999" s="135"/>
      <c r="S999" s="135"/>
      <c r="T999" s="135"/>
      <c r="U999" s="135"/>
      <c r="V999" s="135"/>
      <c r="W999" s="135"/>
      <c r="X999" s="135"/>
      <c r="Y999" s="135"/>
      <c r="Z999" s="135"/>
      <c r="AA999" s="135"/>
      <c r="AB999" s="135"/>
      <c r="AC999" s="135"/>
      <c r="AD999" s="135"/>
      <c r="AE999" s="135"/>
      <c r="AF999" s="135"/>
      <c r="AG999" s="135"/>
      <c r="AH999" s="135"/>
      <c r="AI999" s="135"/>
      <c r="AJ999" s="135"/>
      <c r="AK999" s="135"/>
      <c r="AL999" s="135"/>
      <c r="AM999" s="135"/>
      <c r="AN999" s="135"/>
      <c r="AO999" s="135"/>
      <c r="AP999" s="135"/>
      <c r="AQ999" s="135"/>
      <c r="AR999" s="135"/>
      <c r="AS999" s="135"/>
      <c r="AT999" s="135"/>
      <c r="AU999" s="135"/>
      <c r="AV999" s="135"/>
      <c r="AW999" s="135"/>
      <c r="AX999" s="135"/>
      <c r="AY999" s="135"/>
    </row>
    <row r="1000">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c r="AB1000" s="135"/>
      <c r="AC1000" s="135"/>
      <c r="AD1000" s="135"/>
      <c r="AE1000" s="135"/>
      <c r="AF1000" s="135"/>
      <c r="AG1000" s="135"/>
      <c r="AH1000" s="135"/>
      <c r="AI1000" s="135"/>
      <c r="AJ1000" s="135"/>
      <c r="AK1000" s="135"/>
      <c r="AL1000" s="135"/>
      <c r="AM1000" s="135"/>
      <c r="AN1000" s="135"/>
      <c r="AO1000" s="135"/>
      <c r="AP1000" s="135"/>
      <c r="AQ1000" s="135"/>
      <c r="AR1000" s="135"/>
      <c r="AS1000" s="135"/>
      <c r="AT1000" s="135"/>
      <c r="AU1000" s="135"/>
      <c r="AV1000" s="135"/>
      <c r="AW1000" s="135"/>
      <c r="AX1000" s="135"/>
      <c r="AY1000" s="135"/>
    </row>
    <row r="1001">
      <c r="H1001" s="135"/>
      <c r="I1001" s="135"/>
      <c r="J1001" s="135"/>
      <c r="K1001" s="135"/>
      <c r="L1001" s="135"/>
      <c r="M1001" s="135"/>
      <c r="N1001" s="135"/>
      <c r="O1001" s="135"/>
      <c r="P1001" s="135"/>
      <c r="Q1001" s="135"/>
      <c r="R1001" s="135"/>
      <c r="S1001" s="135"/>
      <c r="T1001" s="135"/>
      <c r="U1001" s="135"/>
      <c r="V1001" s="135"/>
      <c r="W1001" s="135"/>
      <c r="X1001" s="135"/>
      <c r="Y1001" s="135"/>
      <c r="Z1001" s="135"/>
      <c r="AA1001" s="135"/>
      <c r="AB1001" s="135"/>
      <c r="AC1001" s="135"/>
      <c r="AD1001" s="135"/>
      <c r="AE1001" s="135"/>
      <c r="AF1001" s="135"/>
      <c r="AG1001" s="135"/>
      <c r="AH1001" s="135"/>
      <c r="AI1001" s="135"/>
      <c r="AJ1001" s="135"/>
      <c r="AK1001" s="135"/>
      <c r="AL1001" s="135"/>
      <c r="AM1001" s="135"/>
      <c r="AN1001" s="135"/>
      <c r="AO1001" s="135"/>
      <c r="AP1001" s="135"/>
      <c r="AQ1001" s="135"/>
      <c r="AR1001" s="135"/>
      <c r="AS1001" s="135"/>
      <c r="AT1001" s="135"/>
      <c r="AU1001" s="135"/>
      <c r="AV1001" s="135"/>
      <c r="AW1001" s="135"/>
      <c r="AX1001" s="135"/>
      <c r="AY1001" s="135"/>
    </row>
    <row r="1002">
      <c r="H1002" s="135"/>
      <c r="I1002" s="135"/>
      <c r="J1002" s="135"/>
      <c r="K1002" s="135"/>
      <c r="L1002" s="135"/>
      <c r="M1002" s="135"/>
      <c r="N1002" s="135"/>
      <c r="O1002" s="135"/>
      <c r="P1002" s="135"/>
      <c r="Q1002" s="135"/>
      <c r="R1002" s="135"/>
      <c r="S1002" s="135"/>
      <c r="T1002" s="135"/>
      <c r="U1002" s="135"/>
      <c r="V1002" s="135"/>
      <c r="W1002" s="135"/>
      <c r="X1002" s="135"/>
      <c r="Y1002" s="135"/>
      <c r="Z1002" s="135"/>
      <c r="AA1002" s="135"/>
      <c r="AB1002" s="135"/>
      <c r="AC1002" s="135"/>
      <c r="AD1002" s="135"/>
      <c r="AE1002" s="135"/>
      <c r="AF1002" s="135"/>
      <c r="AG1002" s="135"/>
      <c r="AH1002" s="135"/>
      <c r="AI1002" s="135"/>
      <c r="AJ1002" s="135"/>
      <c r="AK1002" s="135"/>
      <c r="AL1002" s="135"/>
      <c r="AM1002" s="135"/>
      <c r="AN1002" s="135"/>
      <c r="AO1002" s="135"/>
      <c r="AP1002" s="135"/>
      <c r="AQ1002" s="135"/>
      <c r="AR1002" s="135"/>
      <c r="AS1002" s="135"/>
      <c r="AT1002" s="135"/>
      <c r="AU1002" s="135"/>
      <c r="AV1002" s="135"/>
      <c r="AW1002" s="135"/>
      <c r="AX1002" s="135"/>
      <c r="AY1002" s="135"/>
    </row>
    <row r="1003">
      <c r="H1003" s="135"/>
      <c r="I1003" s="135"/>
      <c r="J1003" s="135"/>
      <c r="K1003" s="135"/>
      <c r="L1003" s="135"/>
      <c r="M1003" s="135"/>
      <c r="N1003" s="135"/>
      <c r="O1003" s="135"/>
      <c r="P1003" s="135"/>
      <c r="Q1003" s="135"/>
      <c r="R1003" s="135"/>
      <c r="S1003" s="135"/>
      <c r="T1003" s="135"/>
      <c r="U1003" s="135"/>
      <c r="V1003" s="135"/>
      <c r="W1003" s="135"/>
      <c r="X1003" s="135"/>
      <c r="Y1003" s="135"/>
      <c r="Z1003" s="135"/>
      <c r="AA1003" s="135"/>
      <c r="AB1003" s="135"/>
      <c r="AC1003" s="135"/>
      <c r="AD1003" s="135"/>
      <c r="AE1003" s="135"/>
      <c r="AF1003" s="135"/>
      <c r="AG1003" s="135"/>
      <c r="AH1003" s="135"/>
      <c r="AI1003" s="135"/>
      <c r="AJ1003" s="135"/>
      <c r="AK1003" s="135"/>
      <c r="AL1003" s="135"/>
      <c r="AM1003" s="135"/>
      <c r="AN1003" s="135"/>
      <c r="AO1003" s="135"/>
      <c r="AP1003" s="135"/>
      <c r="AQ1003" s="135"/>
      <c r="AR1003" s="135"/>
      <c r="AS1003" s="135"/>
      <c r="AT1003" s="135"/>
      <c r="AU1003" s="135"/>
      <c r="AV1003" s="135"/>
      <c r="AW1003" s="135"/>
      <c r="AX1003" s="135"/>
      <c r="AY1003" s="135"/>
    </row>
    <row r="1004">
      <c r="H1004" s="135"/>
      <c r="I1004" s="135"/>
      <c r="J1004" s="135"/>
      <c r="K1004" s="135"/>
      <c r="L1004" s="135"/>
      <c r="M1004" s="135"/>
      <c r="N1004" s="135"/>
      <c r="O1004" s="135"/>
      <c r="P1004" s="135"/>
      <c r="Q1004" s="135"/>
      <c r="R1004" s="135"/>
      <c r="S1004" s="135"/>
      <c r="T1004" s="135"/>
      <c r="U1004" s="135"/>
      <c r="V1004" s="135"/>
      <c r="W1004" s="135"/>
      <c r="X1004" s="135"/>
      <c r="Y1004" s="135"/>
      <c r="Z1004" s="135"/>
      <c r="AA1004" s="135"/>
      <c r="AB1004" s="135"/>
      <c r="AC1004" s="135"/>
      <c r="AD1004" s="135"/>
      <c r="AE1004" s="135"/>
      <c r="AF1004" s="135"/>
      <c r="AG1004" s="135"/>
      <c r="AH1004" s="135"/>
      <c r="AI1004" s="135"/>
      <c r="AJ1004" s="135"/>
      <c r="AK1004" s="135"/>
      <c r="AL1004" s="135"/>
      <c r="AM1004" s="135"/>
      <c r="AN1004" s="135"/>
      <c r="AO1004" s="135"/>
      <c r="AP1004" s="135"/>
      <c r="AQ1004" s="135"/>
      <c r="AR1004" s="135"/>
      <c r="AS1004" s="135"/>
      <c r="AT1004" s="135"/>
      <c r="AU1004" s="135"/>
      <c r="AV1004" s="135"/>
      <c r="AW1004" s="135"/>
      <c r="AX1004" s="135"/>
      <c r="AY1004" s="135"/>
    </row>
    <row r="1005">
      <c r="H1005" s="135"/>
      <c r="I1005" s="135"/>
      <c r="J1005" s="135"/>
      <c r="K1005" s="135"/>
      <c r="L1005" s="135"/>
      <c r="M1005" s="135"/>
      <c r="N1005" s="135"/>
      <c r="O1005" s="135"/>
      <c r="P1005" s="135"/>
      <c r="Q1005" s="135"/>
      <c r="R1005" s="135"/>
      <c r="S1005" s="135"/>
      <c r="T1005" s="135"/>
      <c r="U1005" s="135"/>
      <c r="V1005" s="135"/>
      <c r="W1005" s="135"/>
      <c r="X1005" s="135"/>
      <c r="Y1005" s="135"/>
      <c r="Z1005" s="135"/>
      <c r="AA1005" s="135"/>
      <c r="AB1005" s="135"/>
      <c r="AC1005" s="135"/>
      <c r="AD1005" s="135"/>
      <c r="AE1005" s="135"/>
      <c r="AF1005" s="135"/>
      <c r="AG1005" s="135"/>
      <c r="AH1005" s="135"/>
      <c r="AI1005" s="135"/>
      <c r="AJ1005" s="135"/>
      <c r="AK1005" s="135"/>
      <c r="AL1005" s="135"/>
      <c r="AM1005" s="135"/>
      <c r="AN1005" s="135"/>
      <c r="AO1005" s="135"/>
      <c r="AP1005" s="135"/>
      <c r="AQ1005" s="135"/>
      <c r="AR1005" s="135"/>
      <c r="AS1005" s="135"/>
      <c r="AT1005" s="135"/>
      <c r="AU1005" s="135"/>
      <c r="AV1005" s="135"/>
      <c r="AW1005" s="135"/>
      <c r="AX1005" s="135"/>
      <c r="AY1005" s="135"/>
    </row>
    <row r="1006">
      <c r="H1006" s="135"/>
      <c r="I1006" s="135"/>
      <c r="J1006" s="135"/>
      <c r="K1006" s="135"/>
      <c r="L1006" s="135"/>
      <c r="M1006" s="135"/>
      <c r="N1006" s="135"/>
      <c r="O1006" s="135"/>
      <c r="P1006" s="135"/>
      <c r="Q1006" s="135"/>
      <c r="R1006" s="135"/>
      <c r="S1006" s="135"/>
      <c r="T1006" s="135"/>
      <c r="U1006" s="135"/>
      <c r="V1006" s="135"/>
      <c r="W1006" s="135"/>
      <c r="X1006" s="135"/>
      <c r="Y1006" s="135"/>
      <c r="Z1006" s="135"/>
      <c r="AA1006" s="135"/>
      <c r="AB1006" s="135"/>
      <c r="AC1006" s="135"/>
      <c r="AD1006" s="135"/>
      <c r="AE1006" s="135"/>
      <c r="AF1006" s="135"/>
      <c r="AG1006" s="135"/>
      <c r="AH1006" s="135"/>
      <c r="AI1006" s="135"/>
      <c r="AJ1006" s="135"/>
      <c r="AK1006" s="135"/>
      <c r="AL1006" s="135"/>
      <c r="AM1006" s="135"/>
      <c r="AN1006" s="135"/>
      <c r="AO1006" s="135"/>
      <c r="AP1006" s="135"/>
      <c r="AQ1006" s="135"/>
      <c r="AR1006" s="135"/>
      <c r="AS1006" s="135"/>
      <c r="AT1006" s="135"/>
      <c r="AU1006" s="135"/>
      <c r="AV1006" s="135"/>
      <c r="AW1006" s="135"/>
      <c r="AX1006" s="135"/>
      <c r="AY1006" s="135"/>
    </row>
    <row r="1007">
      <c r="H1007" s="135"/>
      <c r="I1007" s="135"/>
      <c r="J1007" s="135"/>
      <c r="K1007" s="135"/>
      <c r="L1007" s="135"/>
      <c r="M1007" s="135"/>
      <c r="N1007" s="135"/>
      <c r="O1007" s="135"/>
      <c r="P1007" s="135"/>
      <c r="Q1007" s="135"/>
      <c r="R1007" s="135"/>
      <c r="S1007" s="135"/>
      <c r="T1007" s="135"/>
      <c r="U1007" s="135"/>
      <c r="V1007" s="135"/>
      <c r="W1007" s="135"/>
      <c r="X1007" s="135"/>
      <c r="Y1007" s="135"/>
      <c r="Z1007" s="135"/>
      <c r="AA1007" s="135"/>
      <c r="AB1007" s="135"/>
      <c r="AC1007" s="135"/>
      <c r="AD1007" s="135"/>
      <c r="AE1007" s="135"/>
      <c r="AF1007" s="135"/>
      <c r="AG1007" s="135"/>
      <c r="AH1007" s="135"/>
      <c r="AI1007" s="135"/>
      <c r="AJ1007" s="135"/>
      <c r="AK1007" s="135"/>
      <c r="AL1007" s="135"/>
      <c r="AM1007" s="135"/>
      <c r="AN1007" s="135"/>
      <c r="AO1007" s="135"/>
      <c r="AP1007" s="135"/>
      <c r="AQ1007" s="135"/>
      <c r="AR1007" s="135"/>
      <c r="AS1007" s="135"/>
      <c r="AT1007" s="135"/>
      <c r="AU1007" s="135"/>
      <c r="AV1007" s="135"/>
      <c r="AW1007" s="135"/>
      <c r="AX1007" s="135"/>
      <c r="AY1007" s="135"/>
    </row>
    <row r="1008">
      <c r="H1008" s="135"/>
      <c r="I1008" s="135"/>
      <c r="J1008" s="135"/>
      <c r="K1008" s="135"/>
      <c r="L1008" s="135"/>
      <c r="M1008" s="135"/>
      <c r="N1008" s="135"/>
      <c r="O1008" s="135"/>
      <c r="P1008" s="135"/>
      <c r="Q1008" s="135"/>
      <c r="R1008" s="135"/>
      <c r="S1008" s="135"/>
      <c r="T1008" s="135"/>
      <c r="U1008" s="135"/>
      <c r="V1008" s="135"/>
      <c r="W1008" s="135"/>
      <c r="X1008" s="135"/>
      <c r="Y1008" s="135"/>
      <c r="Z1008" s="135"/>
      <c r="AA1008" s="135"/>
      <c r="AB1008" s="135"/>
      <c r="AC1008" s="135"/>
      <c r="AD1008" s="135"/>
      <c r="AE1008" s="135"/>
      <c r="AF1008" s="135"/>
      <c r="AG1008" s="135"/>
      <c r="AH1008" s="135"/>
      <c r="AI1008" s="135"/>
      <c r="AJ1008" s="135"/>
      <c r="AK1008" s="135"/>
      <c r="AL1008" s="135"/>
      <c r="AM1008" s="135"/>
      <c r="AN1008" s="135"/>
      <c r="AO1008" s="135"/>
      <c r="AP1008" s="135"/>
      <c r="AQ1008" s="135"/>
      <c r="AR1008" s="135"/>
      <c r="AS1008" s="135"/>
      <c r="AT1008" s="135"/>
      <c r="AU1008" s="135"/>
      <c r="AV1008" s="135"/>
      <c r="AW1008" s="135"/>
      <c r="AX1008" s="135"/>
      <c r="AY1008" s="135"/>
    </row>
    <row r="1009">
      <c r="H1009" s="135"/>
      <c r="I1009" s="135"/>
      <c r="J1009" s="135"/>
      <c r="K1009" s="135"/>
      <c r="L1009" s="135"/>
      <c r="M1009" s="135"/>
      <c r="N1009" s="135"/>
      <c r="O1009" s="135"/>
      <c r="P1009" s="135"/>
      <c r="Q1009" s="135"/>
      <c r="R1009" s="135"/>
      <c r="S1009" s="135"/>
      <c r="T1009" s="135"/>
      <c r="U1009" s="135"/>
      <c r="V1009" s="135"/>
      <c r="W1009" s="135"/>
      <c r="X1009" s="135"/>
      <c r="Y1009" s="135"/>
      <c r="Z1009" s="135"/>
      <c r="AA1009" s="135"/>
      <c r="AB1009" s="135"/>
      <c r="AC1009" s="135"/>
      <c r="AD1009" s="135"/>
      <c r="AE1009" s="135"/>
      <c r="AF1009" s="135"/>
      <c r="AG1009" s="135"/>
      <c r="AH1009" s="135"/>
      <c r="AI1009" s="135"/>
      <c r="AJ1009" s="135"/>
      <c r="AK1009" s="135"/>
      <c r="AL1009" s="135"/>
      <c r="AM1009" s="135"/>
      <c r="AN1009" s="135"/>
      <c r="AO1009" s="135"/>
      <c r="AP1009" s="135"/>
      <c r="AQ1009" s="135"/>
      <c r="AR1009" s="135"/>
      <c r="AS1009" s="135"/>
      <c r="AT1009" s="135"/>
      <c r="AU1009" s="135"/>
      <c r="AV1009" s="135"/>
      <c r="AW1009" s="135"/>
      <c r="AX1009" s="135"/>
      <c r="AY1009" s="135"/>
    </row>
    <row r="1010">
      <c r="H1010" s="135"/>
      <c r="I1010" s="135"/>
      <c r="J1010" s="135"/>
      <c r="K1010" s="135"/>
      <c r="L1010" s="135"/>
      <c r="M1010" s="135"/>
      <c r="N1010" s="135"/>
      <c r="O1010" s="135"/>
      <c r="P1010" s="135"/>
      <c r="Q1010" s="135"/>
      <c r="R1010" s="135"/>
      <c r="S1010" s="135"/>
      <c r="T1010" s="135"/>
      <c r="U1010" s="135"/>
      <c r="V1010" s="135"/>
      <c r="W1010" s="135"/>
      <c r="X1010" s="135"/>
      <c r="Y1010" s="135"/>
      <c r="Z1010" s="135"/>
      <c r="AA1010" s="135"/>
      <c r="AB1010" s="135"/>
      <c r="AC1010" s="135"/>
      <c r="AD1010" s="135"/>
      <c r="AE1010" s="135"/>
      <c r="AF1010" s="135"/>
      <c r="AG1010" s="135"/>
      <c r="AH1010" s="135"/>
      <c r="AI1010" s="135"/>
      <c r="AJ1010" s="135"/>
      <c r="AK1010" s="135"/>
      <c r="AL1010" s="135"/>
      <c r="AM1010" s="135"/>
      <c r="AN1010" s="135"/>
      <c r="AO1010" s="135"/>
      <c r="AP1010" s="135"/>
      <c r="AQ1010" s="135"/>
      <c r="AR1010" s="135"/>
      <c r="AS1010" s="135"/>
      <c r="AT1010" s="135"/>
      <c r="AU1010" s="135"/>
      <c r="AV1010" s="135"/>
      <c r="AW1010" s="135"/>
      <c r="AX1010" s="135"/>
      <c r="AY1010" s="135"/>
    </row>
    <row r="1011">
      <c r="H1011" s="135"/>
      <c r="I1011" s="135"/>
      <c r="J1011" s="135"/>
      <c r="K1011" s="135"/>
      <c r="L1011" s="135"/>
      <c r="M1011" s="135"/>
      <c r="N1011" s="135"/>
      <c r="O1011" s="135"/>
      <c r="P1011" s="135"/>
      <c r="Q1011" s="135"/>
      <c r="R1011" s="135"/>
      <c r="S1011" s="135"/>
      <c r="T1011" s="135"/>
      <c r="U1011" s="135"/>
      <c r="V1011" s="135"/>
      <c r="W1011" s="135"/>
      <c r="X1011" s="135"/>
      <c r="Y1011" s="135"/>
      <c r="Z1011" s="135"/>
      <c r="AA1011" s="135"/>
      <c r="AB1011" s="135"/>
      <c r="AC1011" s="135"/>
      <c r="AD1011" s="135"/>
      <c r="AE1011" s="135"/>
      <c r="AF1011" s="135"/>
      <c r="AG1011" s="135"/>
      <c r="AH1011" s="135"/>
      <c r="AI1011" s="135"/>
      <c r="AJ1011" s="135"/>
      <c r="AK1011" s="135"/>
      <c r="AL1011" s="135"/>
      <c r="AM1011" s="135"/>
      <c r="AN1011" s="135"/>
      <c r="AO1011" s="135"/>
      <c r="AP1011" s="135"/>
      <c r="AQ1011" s="135"/>
      <c r="AR1011" s="135"/>
      <c r="AS1011" s="135"/>
      <c r="AT1011" s="135"/>
      <c r="AU1011" s="135"/>
      <c r="AV1011" s="135"/>
      <c r="AW1011" s="135"/>
      <c r="AX1011" s="135"/>
      <c r="AY1011" s="135"/>
    </row>
    <row r="1012">
      <c r="H1012" s="135"/>
      <c r="I1012" s="135"/>
      <c r="J1012" s="135"/>
      <c r="K1012" s="135"/>
      <c r="L1012" s="135"/>
      <c r="M1012" s="135"/>
      <c r="N1012" s="135"/>
      <c r="O1012" s="135"/>
      <c r="P1012" s="135"/>
      <c r="Q1012" s="135"/>
      <c r="R1012" s="135"/>
      <c r="S1012" s="135"/>
      <c r="T1012" s="135"/>
      <c r="U1012" s="135"/>
      <c r="V1012" s="135"/>
      <c r="W1012" s="135"/>
      <c r="X1012" s="135"/>
      <c r="Y1012" s="135"/>
      <c r="Z1012" s="135"/>
      <c r="AA1012" s="135"/>
      <c r="AB1012" s="135"/>
      <c r="AC1012" s="135"/>
      <c r="AD1012" s="135"/>
      <c r="AE1012" s="135"/>
      <c r="AF1012" s="135"/>
      <c r="AG1012" s="135"/>
      <c r="AH1012" s="135"/>
      <c r="AI1012" s="135"/>
      <c r="AJ1012" s="135"/>
      <c r="AK1012" s="135"/>
      <c r="AL1012" s="135"/>
      <c r="AM1012" s="135"/>
      <c r="AN1012" s="135"/>
      <c r="AO1012" s="135"/>
      <c r="AP1012" s="135"/>
      <c r="AQ1012" s="135"/>
      <c r="AR1012" s="135"/>
      <c r="AS1012" s="135"/>
      <c r="AT1012" s="135"/>
      <c r="AU1012" s="135"/>
      <c r="AV1012" s="135"/>
      <c r="AW1012" s="135"/>
      <c r="AX1012" s="135"/>
      <c r="AY1012" s="135"/>
    </row>
    <row r="1013">
      <c r="H1013" s="135"/>
      <c r="I1013" s="135"/>
      <c r="J1013" s="135"/>
      <c r="K1013" s="135"/>
      <c r="L1013" s="135"/>
      <c r="M1013" s="135"/>
      <c r="N1013" s="135"/>
      <c r="O1013" s="135"/>
      <c r="P1013" s="135"/>
      <c r="Q1013" s="135"/>
      <c r="R1013" s="135"/>
      <c r="S1013" s="135"/>
      <c r="T1013" s="135"/>
      <c r="U1013" s="135"/>
      <c r="V1013" s="135"/>
      <c r="W1013" s="135"/>
      <c r="X1013" s="135"/>
      <c r="Y1013" s="135"/>
      <c r="Z1013" s="135"/>
      <c r="AA1013" s="135"/>
      <c r="AB1013" s="135"/>
      <c r="AC1013" s="135"/>
      <c r="AD1013" s="135"/>
      <c r="AE1013" s="135"/>
      <c r="AF1013" s="135"/>
      <c r="AG1013" s="135"/>
      <c r="AH1013" s="135"/>
      <c r="AI1013" s="135"/>
      <c r="AJ1013" s="135"/>
      <c r="AK1013" s="135"/>
      <c r="AL1013" s="135"/>
      <c r="AM1013" s="135"/>
      <c r="AN1013" s="135"/>
      <c r="AO1013" s="135"/>
      <c r="AP1013" s="135"/>
      <c r="AQ1013" s="135"/>
      <c r="AR1013" s="135"/>
      <c r="AS1013" s="135"/>
      <c r="AT1013" s="135"/>
      <c r="AU1013" s="135"/>
      <c r="AV1013" s="135"/>
      <c r="AW1013" s="135"/>
      <c r="AX1013" s="135"/>
      <c r="AY1013" s="135"/>
    </row>
    <row r="1014">
      <c r="H1014" s="135"/>
      <c r="I1014" s="135"/>
      <c r="J1014" s="135"/>
      <c r="K1014" s="135"/>
      <c r="L1014" s="135"/>
      <c r="M1014" s="135"/>
      <c r="N1014" s="135"/>
      <c r="O1014" s="135"/>
      <c r="P1014" s="135"/>
      <c r="Q1014" s="135"/>
      <c r="R1014" s="135"/>
      <c r="S1014" s="135"/>
      <c r="T1014" s="135"/>
      <c r="U1014" s="135"/>
      <c r="V1014" s="135"/>
      <c r="W1014" s="135"/>
      <c r="X1014" s="135"/>
      <c r="Y1014" s="135"/>
      <c r="Z1014" s="135"/>
      <c r="AA1014" s="135"/>
      <c r="AB1014" s="135"/>
      <c r="AC1014" s="135"/>
      <c r="AD1014" s="135"/>
      <c r="AE1014" s="135"/>
      <c r="AF1014" s="135"/>
      <c r="AG1014" s="135"/>
      <c r="AH1014" s="135"/>
      <c r="AI1014" s="135"/>
      <c r="AJ1014" s="135"/>
      <c r="AK1014" s="135"/>
      <c r="AL1014" s="135"/>
      <c r="AM1014" s="135"/>
      <c r="AN1014" s="135"/>
      <c r="AO1014" s="135"/>
      <c r="AP1014" s="135"/>
      <c r="AQ1014" s="135"/>
      <c r="AR1014" s="135"/>
      <c r="AS1014" s="135"/>
      <c r="AT1014" s="135"/>
      <c r="AU1014" s="135"/>
      <c r="AV1014" s="135"/>
      <c r="AW1014" s="135"/>
      <c r="AX1014" s="135"/>
      <c r="AY1014" s="135"/>
    </row>
    <row r="1015">
      <c r="H1015" s="135"/>
      <c r="I1015" s="135"/>
      <c r="J1015" s="135"/>
      <c r="K1015" s="135"/>
      <c r="L1015" s="135"/>
      <c r="M1015" s="135"/>
      <c r="N1015" s="135"/>
      <c r="O1015" s="135"/>
      <c r="P1015" s="135"/>
      <c r="Q1015" s="135"/>
      <c r="R1015" s="135"/>
      <c r="S1015" s="135"/>
      <c r="T1015" s="135"/>
      <c r="U1015" s="135"/>
      <c r="V1015" s="135"/>
      <c r="W1015" s="135"/>
      <c r="X1015" s="135"/>
      <c r="Y1015" s="135"/>
      <c r="Z1015" s="135"/>
      <c r="AA1015" s="135"/>
      <c r="AB1015" s="135"/>
      <c r="AC1015" s="135"/>
      <c r="AD1015" s="135"/>
      <c r="AE1015" s="135"/>
      <c r="AF1015" s="135"/>
      <c r="AG1015" s="135"/>
      <c r="AH1015" s="135"/>
      <c r="AI1015" s="135"/>
      <c r="AJ1015" s="135"/>
      <c r="AK1015" s="135"/>
      <c r="AL1015" s="135"/>
      <c r="AM1015" s="135"/>
      <c r="AN1015" s="135"/>
      <c r="AO1015" s="135"/>
      <c r="AP1015" s="135"/>
      <c r="AQ1015" s="135"/>
      <c r="AR1015" s="135"/>
      <c r="AS1015" s="135"/>
      <c r="AT1015" s="135"/>
      <c r="AU1015" s="135"/>
      <c r="AV1015" s="135"/>
      <c r="AW1015" s="135"/>
      <c r="AX1015" s="135"/>
      <c r="AY1015" s="135"/>
    </row>
    <row r="1016">
      <c r="H1016" s="135"/>
      <c r="I1016" s="135"/>
      <c r="J1016" s="135"/>
      <c r="K1016" s="135"/>
      <c r="L1016" s="135"/>
      <c r="M1016" s="135"/>
      <c r="N1016" s="135"/>
      <c r="O1016" s="135"/>
      <c r="P1016" s="135"/>
      <c r="Q1016" s="135"/>
      <c r="R1016" s="135"/>
      <c r="S1016" s="135"/>
      <c r="T1016" s="135"/>
      <c r="U1016" s="135"/>
      <c r="V1016" s="135"/>
      <c r="W1016" s="135"/>
      <c r="X1016" s="135"/>
      <c r="Y1016" s="135"/>
      <c r="Z1016" s="135"/>
      <c r="AA1016" s="135"/>
      <c r="AB1016" s="135"/>
      <c r="AC1016" s="135"/>
      <c r="AD1016" s="135"/>
      <c r="AE1016" s="135"/>
      <c r="AF1016" s="135"/>
      <c r="AG1016" s="135"/>
      <c r="AH1016" s="135"/>
      <c r="AI1016" s="135"/>
      <c r="AJ1016" s="135"/>
      <c r="AK1016" s="135"/>
      <c r="AL1016" s="135"/>
      <c r="AM1016" s="135"/>
      <c r="AN1016" s="135"/>
      <c r="AO1016" s="135"/>
      <c r="AP1016" s="135"/>
      <c r="AQ1016" s="135"/>
      <c r="AR1016" s="135"/>
      <c r="AS1016" s="135"/>
      <c r="AT1016" s="135"/>
      <c r="AU1016" s="135"/>
      <c r="AV1016" s="135"/>
      <c r="AW1016" s="135"/>
      <c r="AX1016" s="135"/>
      <c r="AY1016" s="135"/>
    </row>
    <row r="1017">
      <c r="H1017" s="135"/>
      <c r="I1017" s="135"/>
      <c r="J1017" s="135"/>
      <c r="K1017" s="135"/>
      <c r="L1017" s="135"/>
      <c r="M1017" s="135"/>
      <c r="N1017" s="135"/>
      <c r="O1017" s="135"/>
      <c r="P1017" s="135"/>
      <c r="Q1017" s="135"/>
      <c r="R1017" s="135"/>
      <c r="S1017" s="135"/>
      <c r="T1017" s="135"/>
      <c r="U1017" s="135"/>
      <c r="V1017" s="135"/>
      <c r="W1017" s="135"/>
      <c r="X1017" s="135"/>
      <c r="Y1017" s="135"/>
      <c r="Z1017" s="135"/>
      <c r="AA1017" s="135"/>
      <c r="AB1017" s="135"/>
      <c r="AC1017" s="135"/>
      <c r="AD1017" s="135"/>
      <c r="AE1017" s="135"/>
      <c r="AF1017" s="135"/>
      <c r="AG1017" s="135"/>
      <c r="AH1017" s="135"/>
      <c r="AI1017" s="135"/>
      <c r="AJ1017" s="135"/>
      <c r="AK1017" s="135"/>
      <c r="AL1017" s="135"/>
      <c r="AM1017" s="135"/>
      <c r="AN1017" s="135"/>
      <c r="AO1017" s="135"/>
      <c r="AP1017" s="135"/>
      <c r="AQ1017" s="135"/>
      <c r="AR1017" s="135"/>
      <c r="AS1017" s="135"/>
      <c r="AT1017" s="135"/>
      <c r="AU1017" s="135"/>
      <c r="AV1017" s="135"/>
      <c r="AW1017" s="135"/>
      <c r="AX1017" s="135"/>
      <c r="AY1017" s="135"/>
    </row>
    <row r="1018">
      <c r="H1018" s="135"/>
      <c r="I1018" s="135"/>
      <c r="J1018" s="135"/>
      <c r="K1018" s="135"/>
      <c r="L1018" s="135"/>
      <c r="M1018" s="135"/>
      <c r="N1018" s="135"/>
      <c r="O1018" s="135"/>
      <c r="P1018" s="135"/>
      <c r="Q1018" s="135"/>
      <c r="R1018" s="135"/>
      <c r="S1018" s="135"/>
      <c r="T1018" s="135"/>
      <c r="U1018" s="135"/>
      <c r="V1018" s="135"/>
      <c r="W1018" s="135"/>
      <c r="X1018" s="135"/>
      <c r="Y1018" s="135"/>
      <c r="Z1018" s="135"/>
      <c r="AA1018" s="135"/>
      <c r="AB1018" s="135"/>
      <c r="AC1018" s="135"/>
      <c r="AD1018" s="135"/>
      <c r="AE1018" s="135"/>
      <c r="AF1018" s="135"/>
      <c r="AG1018" s="135"/>
      <c r="AH1018" s="135"/>
      <c r="AI1018" s="135"/>
      <c r="AJ1018" s="135"/>
      <c r="AK1018" s="135"/>
      <c r="AL1018" s="135"/>
      <c r="AM1018" s="135"/>
      <c r="AN1018" s="135"/>
      <c r="AO1018" s="135"/>
      <c r="AP1018" s="135"/>
      <c r="AQ1018" s="135"/>
      <c r="AR1018" s="135"/>
      <c r="AS1018" s="135"/>
      <c r="AT1018" s="135"/>
      <c r="AU1018" s="135"/>
      <c r="AV1018" s="135"/>
      <c r="AW1018" s="135"/>
      <c r="AX1018" s="135"/>
      <c r="AY1018" s="135"/>
    </row>
    <row r="1019">
      <c r="H1019" s="135"/>
      <c r="I1019" s="135"/>
      <c r="J1019" s="135"/>
      <c r="K1019" s="135"/>
      <c r="L1019" s="135"/>
      <c r="M1019" s="135"/>
      <c r="N1019" s="135"/>
      <c r="O1019" s="135"/>
      <c r="P1019" s="135"/>
      <c r="Q1019" s="135"/>
      <c r="R1019" s="135"/>
      <c r="S1019" s="135"/>
      <c r="T1019" s="135"/>
      <c r="U1019" s="135"/>
      <c r="V1019" s="135"/>
      <c r="W1019" s="135"/>
      <c r="X1019" s="135"/>
      <c r="Y1019" s="135"/>
      <c r="Z1019" s="135"/>
      <c r="AA1019" s="135"/>
      <c r="AB1019" s="135"/>
      <c r="AC1019" s="135"/>
      <c r="AD1019" s="135"/>
      <c r="AE1019" s="135"/>
      <c r="AF1019" s="135"/>
      <c r="AG1019" s="135"/>
      <c r="AH1019" s="135"/>
      <c r="AI1019" s="135"/>
      <c r="AJ1019" s="135"/>
      <c r="AK1019" s="135"/>
      <c r="AL1019" s="135"/>
      <c r="AM1019" s="135"/>
      <c r="AN1019" s="135"/>
      <c r="AO1019" s="135"/>
      <c r="AP1019" s="135"/>
      <c r="AQ1019" s="135"/>
      <c r="AR1019" s="135"/>
      <c r="AS1019" s="135"/>
      <c r="AT1019" s="135"/>
      <c r="AU1019" s="135"/>
      <c r="AV1019" s="135"/>
      <c r="AW1019" s="135"/>
      <c r="AX1019" s="135"/>
      <c r="AY1019" s="135"/>
    </row>
    <row r="1020">
      <c r="H1020" s="135"/>
      <c r="I1020" s="135"/>
      <c r="J1020" s="135"/>
      <c r="K1020" s="135"/>
      <c r="L1020" s="135"/>
      <c r="M1020" s="135"/>
      <c r="N1020" s="135"/>
      <c r="O1020" s="135"/>
      <c r="P1020" s="135"/>
      <c r="Q1020" s="135"/>
      <c r="R1020" s="135"/>
      <c r="S1020" s="135"/>
      <c r="T1020" s="135"/>
      <c r="U1020" s="135"/>
      <c r="V1020" s="135"/>
      <c r="W1020" s="135"/>
      <c r="X1020" s="135"/>
      <c r="Y1020" s="135"/>
      <c r="Z1020" s="135"/>
      <c r="AA1020" s="135"/>
      <c r="AB1020" s="135"/>
      <c r="AC1020" s="135"/>
      <c r="AD1020" s="135"/>
      <c r="AE1020" s="135"/>
      <c r="AF1020" s="135"/>
      <c r="AG1020" s="135"/>
      <c r="AH1020" s="135"/>
      <c r="AI1020" s="135"/>
      <c r="AJ1020" s="135"/>
      <c r="AK1020" s="135"/>
      <c r="AL1020" s="135"/>
      <c r="AM1020" s="135"/>
      <c r="AN1020" s="135"/>
      <c r="AO1020" s="135"/>
      <c r="AP1020" s="135"/>
      <c r="AQ1020" s="135"/>
      <c r="AR1020" s="135"/>
      <c r="AS1020" s="135"/>
      <c r="AT1020" s="135"/>
      <c r="AU1020" s="135"/>
      <c r="AV1020" s="135"/>
      <c r="AW1020" s="135"/>
      <c r="AX1020" s="135"/>
      <c r="AY1020" s="135"/>
    </row>
    <row r="1021">
      <c r="H1021" s="135"/>
      <c r="I1021" s="135"/>
      <c r="J1021" s="135"/>
      <c r="K1021" s="135"/>
      <c r="L1021" s="135"/>
      <c r="M1021" s="135"/>
      <c r="N1021" s="135"/>
      <c r="O1021" s="135"/>
      <c r="P1021" s="135"/>
      <c r="Q1021" s="135"/>
      <c r="R1021" s="135"/>
      <c r="S1021" s="135"/>
      <c r="T1021" s="135"/>
      <c r="U1021" s="135"/>
      <c r="V1021" s="135"/>
      <c r="W1021" s="135"/>
      <c r="X1021" s="135"/>
      <c r="Y1021" s="135"/>
      <c r="Z1021" s="135"/>
      <c r="AA1021" s="135"/>
      <c r="AB1021" s="135"/>
      <c r="AC1021" s="135"/>
      <c r="AD1021" s="135"/>
      <c r="AE1021" s="135"/>
      <c r="AF1021" s="135"/>
      <c r="AG1021" s="135"/>
      <c r="AH1021" s="135"/>
      <c r="AI1021" s="135"/>
      <c r="AJ1021" s="135"/>
      <c r="AK1021" s="135"/>
      <c r="AL1021" s="135"/>
      <c r="AM1021" s="135"/>
      <c r="AN1021" s="135"/>
      <c r="AO1021" s="135"/>
      <c r="AP1021" s="135"/>
      <c r="AQ1021" s="135"/>
      <c r="AR1021" s="135"/>
      <c r="AS1021" s="135"/>
      <c r="AT1021" s="135"/>
      <c r="AU1021" s="135"/>
      <c r="AV1021" s="135"/>
      <c r="AW1021" s="135"/>
      <c r="AX1021" s="135"/>
      <c r="AY1021" s="135"/>
    </row>
    <row r="1022">
      <c r="H1022" s="135"/>
      <c r="I1022" s="135"/>
      <c r="J1022" s="135"/>
      <c r="K1022" s="135"/>
      <c r="L1022" s="135"/>
      <c r="M1022" s="135"/>
      <c r="N1022" s="135"/>
      <c r="O1022" s="135"/>
      <c r="P1022" s="135"/>
      <c r="Q1022" s="135"/>
      <c r="R1022" s="135"/>
      <c r="S1022" s="135"/>
      <c r="T1022" s="135"/>
      <c r="U1022" s="135"/>
      <c r="V1022" s="135"/>
      <c r="W1022" s="135"/>
      <c r="X1022" s="135"/>
      <c r="Y1022" s="135"/>
      <c r="Z1022" s="135"/>
      <c r="AA1022" s="135"/>
      <c r="AB1022" s="135"/>
      <c r="AC1022" s="135"/>
      <c r="AD1022" s="135"/>
      <c r="AE1022" s="135"/>
      <c r="AF1022" s="135"/>
      <c r="AG1022" s="135"/>
      <c r="AH1022" s="135"/>
      <c r="AI1022" s="135"/>
      <c r="AJ1022" s="135"/>
      <c r="AK1022" s="135"/>
      <c r="AL1022" s="135"/>
      <c r="AM1022" s="135"/>
      <c r="AN1022" s="135"/>
      <c r="AO1022" s="135"/>
      <c r="AP1022" s="135"/>
      <c r="AQ1022" s="135"/>
      <c r="AR1022" s="135"/>
      <c r="AS1022" s="135"/>
      <c r="AT1022" s="135"/>
      <c r="AU1022" s="135"/>
      <c r="AV1022" s="135"/>
      <c r="AW1022" s="135"/>
      <c r="AX1022" s="135"/>
      <c r="AY1022" s="135"/>
    </row>
    <row r="1023">
      <c r="H1023" s="135"/>
      <c r="I1023" s="135"/>
      <c r="J1023" s="135"/>
      <c r="K1023" s="135"/>
      <c r="L1023" s="135"/>
      <c r="M1023" s="135"/>
      <c r="N1023" s="135"/>
      <c r="O1023" s="135"/>
      <c r="P1023" s="135"/>
      <c r="Q1023" s="135"/>
      <c r="R1023" s="135"/>
      <c r="S1023" s="135"/>
      <c r="T1023" s="135"/>
      <c r="U1023" s="135"/>
      <c r="V1023" s="135"/>
      <c r="W1023" s="135"/>
      <c r="X1023" s="135"/>
      <c r="Y1023" s="135"/>
      <c r="Z1023" s="135"/>
      <c r="AA1023" s="135"/>
      <c r="AB1023" s="135"/>
      <c r="AC1023" s="135"/>
      <c r="AD1023" s="135"/>
      <c r="AE1023" s="135"/>
      <c r="AF1023" s="135"/>
      <c r="AG1023" s="135"/>
      <c r="AH1023" s="135"/>
      <c r="AI1023" s="135"/>
      <c r="AJ1023" s="135"/>
      <c r="AK1023" s="135"/>
      <c r="AL1023" s="135"/>
      <c r="AM1023" s="135"/>
      <c r="AN1023" s="135"/>
      <c r="AO1023" s="135"/>
      <c r="AP1023" s="135"/>
      <c r="AQ1023" s="135"/>
      <c r="AR1023" s="135"/>
      <c r="AS1023" s="135"/>
      <c r="AT1023" s="135"/>
      <c r="AU1023" s="135"/>
      <c r="AV1023" s="135"/>
      <c r="AW1023" s="135"/>
      <c r="AX1023" s="135"/>
      <c r="AY1023" s="135"/>
    </row>
    <row r="1024">
      <c r="H1024" s="135"/>
      <c r="I1024" s="135"/>
      <c r="J1024" s="135"/>
      <c r="K1024" s="135"/>
      <c r="L1024" s="135"/>
      <c r="M1024" s="135"/>
      <c r="N1024" s="135"/>
      <c r="O1024" s="135"/>
      <c r="P1024" s="135"/>
      <c r="Q1024" s="135"/>
      <c r="R1024" s="135"/>
      <c r="S1024" s="135"/>
      <c r="T1024" s="135"/>
      <c r="U1024" s="135"/>
      <c r="V1024" s="135"/>
      <c r="W1024" s="135"/>
      <c r="X1024" s="135"/>
      <c r="Y1024" s="135"/>
      <c r="Z1024" s="135"/>
      <c r="AA1024" s="135"/>
      <c r="AB1024" s="135"/>
      <c r="AC1024" s="135"/>
      <c r="AD1024" s="135"/>
      <c r="AE1024" s="135"/>
      <c r="AF1024" s="135"/>
      <c r="AG1024" s="135"/>
      <c r="AH1024" s="135"/>
      <c r="AI1024" s="135"/>
      <c r="AJ1024" s="135"/>
      <c r="AK1024" s="135"/>
      <c r="AL1024" s="135"/>
      <c r="AM1024" s="135"/>
      <c r="AN1024" s="135"/>
      <c r="AO1024" s="135"/>
      <c r="AP1024" s="135"/>
      <c r="AQ1024" s="135"/>
      <c r="AR1024" s="135"/>
      <c r="AS1024" s="135"/>
      <c r="AT1024" s="135"/>
      <c r="AU1024" s="135"/>
      <c r="AV1024" s="135"/>
      <c r="AW1024" s="135"/>
      <c r="AX1024" s="135"/>
      <c r="AY1024" s="135"/>
    </row>
    <row r="1025">
      <c r="H1025" s="135"/>
      <c r="I1025" s="135"/>
      <c r="J1025" s="135"/>
      <c r="K1025" s="135"/>
      <c r="L1025" s="135"/>
      <c r="M1025" s="135"/>
      <c r="N1025" s="135"/>
      <c r="O1025" s="135"/>
      <c r="P1025" s="135"/>
      <c r="Q1025" s="135"/>
      <c r="R1025" s="135"/>
      <c r="S1025" s="135"/>
      <c r="T1025" s="135"/>
      <c r="U1025" s="135"/>
      <c r="V1025" s="135"/>
      <c r="W1025" s="135"/>
      <c r="X1025" s="135"/>
      <c r="Y1025" s="135"/>
      <c r="Z1025" s="135"/>
      <c r="AA1025" s="135"/>
      <c r="AB1025" s="135"/>
      <c r="AC1025" s="135"/>
      <c r="AD1025" s="135"/>
      <c r="AE1025" s="135"/>
      <c r="AF1025" s="135"/>
      <c r="AG1025" s="135"/>
      <c r="AH1025" s="135"/>
      <c r="AI1025" s="135"/>
      <c r="AJ1025" s="135"/>
      <c r="AK1025" s="135"/>
      <c r="AL1025" s="135"/>
      <c r="AM1025" s="135"/>
      <c r="AN1025" s="135"/>
      <c r="AO1025" s="135"/>
      <c r="AP1025" s="135"/>
      <c r="AQ1025" s="135"/>
      <c r="AR1025" s="135"/>
      <c r="AS1025" s="135"/>
      <c r="AT1025" s="135"/>
      <c r="AU1025" s="135"/>
      <c r="AV1025" s="135"/>
      <c r="AW1025" s="135"/>
      <c r="AX1025" s="135"/>
      <c r="AY1025" s="135"/>
    </row>
    <row r="1026">
      <c r="H1026" s="135"/>
      <c r="I1026" s="135"/>
      <c r="J1026" s="135"/>
      <c r="K1026" s="135"/>
      <c r="L1026" s="135"/>
      <c r="M1026" s="135"/>
      <c r="N1026" s="135"/>
      <c r="O1026" s="135"/>
      <c r="P1026" s="135"/>
      <c r="Q1026" s="135"/>
      <c r="R1026" s="135"/>
      <c r="S1026" s="135"/>
      <c r="T1026" s="135"/>
      <c r="U1026" s="135"/>
      <c r="V1026" s="135"/>
      <c r="W1026" s="135"/>
      <c r="X1026" s="135"/>
      <c r="Y1026" s="135"/>
      <c r="Z1026" s="135"/>
      <c r="AA1026" s="135"/>
      <c r="AB1026" s="135"/>
      <c r="AC1026" s="135"/>
      <c r="AD1026" s="135"/>
      <c r="AE1026" s="135"/>
      <c r="AF1026" s="135"/>
      <c r="AG1026" s="135"/>
      <c r="AH1026" s="135"/>
      <c r="AI1026" s="135"/>
      <c r="AJ1026" s="135"/>
      <c r="AK1026" s="135"/>
      <c r="AL1026" s="135"/>
      <c r="AM1026" s="135"/>
      <c r="AN1026" s="135"/>
      <c r="AO1026" s="135"/>
      <c r="AP1026" s="135"/>
      <c r="AQ1026" s="135"/>
      <c r="AR1026" s="135"/>
      <c r="AS1026" s="135"/>
      <c r="AT1026" s="135"/>
      <c r="AU1026" s="135"/>
      <c r="AV1026" s="135"/>
      <c r="AW1026" s="135"/>
      <c r="AX1026" s="135"/>
      <c r="AY1026" s="135"/>
    </row>
    <row r="1027">
      <c r="H1027" s="135"/>
      <c r="I1027" s="135"/>
      <c r="J1027" s="135"/>
      <c r="K1027" s="135"/>
      <c r="L1027" s="135"/>
      <c r="M1027" s="135"/>
      <c r="N1027" s="135"/>
      <c r="O1027" s="135"/>
      <c r="P1027" s="135"/>
      <c r="Q1027" s="135"/>
      <c r="R1027" s="135"/>
      <c r="S1027" s="135"/>
      <c r="T1027" s="135"/>
      <c r="U1027" s="135"/>
      <c r="V1027" s="135"/>
      <c r="W1027" s="135"/>
      <c r="X1027" s="135"/>
      <c r="Y1027" s="135"/>
      <c r="Z1027" s="135"/>
      <c r="AA1027" s="135"/>
      <c r="AB1027" s="135"/>
      <c r="AC1027" s="135"/>
      <c r="AD1027" s="135"/>
      <c r="AE1027" s="135"/>
      <c r="AF1027" s="135"/>
      <c r="AG1027" s="135"/>
      <c r="AH1027" s="135"/>
      <c r="AI1027" s="135"/>
      <c r="AJ1027" s="135"/>
      <c r="AK1027" s="135"/>
      <c r="AL1027" s="135"/>
      <c r="AM1027" s="135"/>
      <c r="AN1027" s="135"/>
      <c r="AO1027" s="135"/>
      <c r="AP1027" s="135"/>
      <c r="AQ1027" s="135"/>
      <c r="AR1027" s="135"/>
      <c r="AS1027" s="135"/>
      <c r="AT1027" s="135"/>
      <c r="AU1027" s="135"/>
      <c r="AV1027" s="135"/>
      <c r="AW1027" s="135"/>
      <c r="AX1027" s="135"/>
      <c r="AY1027" s="135"/>
    </row>
    <row r="1028">
      <c r="H1028" s="135"/>
      <c r="I1028" s="135"/>
      <c r="J1028" s="135"/>
      <c r="K1028" s="135"/>
      <c r="L1028" s="135"/>
      <c r="M1028" s="135"/>
      <c r="N1028" s="135"/>
      <c r="O1028" s="135"/>
      <c r="P1028" s="135"/>
      <c r="Q1028" s="135"/>
      <c r="R1028" s="135"/>
      <c r="S1028" s="135"/>
      <c r="T1028" s="135"/>
      <c r="U1028" s="135"/>
      <c r="V1028" s="135"/>
      <c r="W1028" s="135"/>
      <c r="X1028" s="135"/>
      <c r="Y1028" s="135"/>
      <c r="Z1028" s="135"/>
      <c r="AA1028" s="135"/>
      <c r="AB1028" s="135"/>
      <c r="AC1028" s="135"/>
      <c r="AD1028" s="135"/>
      <c r="AE1028" s="135"/>
      <c r="AF1028" s="135"/>
      <c r="AG1028" s="135"/>
      <c r="AH1028" s="135"/>
      <c r="AI1028" s="135"/>
      <c r="AJ1028" s="135"/>
      <c r="AK1028" s="135"/>
      <c r="AL1028" s="135"/>
      <c r="AM1028" s="135"/>
      <c r="AN1028" s="135"/>
      <c r="AO1028" s="135"/>
      <c r="AP1028" s="135"/>
      <c r="AQ1028" s="135"/>
      <c r="AR1028" s="135"/>
      <c r="AS1028" s="135"/>
      <c r="AT1028" s="135"/>
      <c r="AU1028" s="135"/>
      <c r="AV1028" s="135"/>
      <c r="AW1028" s="135"/>
      <c r="AX1028" s="135"/>
      <c r="AY1028" s="135"/>
    </row>
    <row r="1029">
      <c r="H1029" s="135"/>
      <c r="I1029" s="135"/>
      <c r="J1029" s="135"/>
      <c r="K1029" s="135"/>
      <c r="L1029" s="135"/>
      <c r="M1029" s="135"/>
      <c r="N1029" s="135"/>
      <c r="O1029" s="135"/>
      <c r="P1029" s="135"/>
      <c r="Q1029" s="135"/>
      <c r="R1029" s="135"/>
      <c r="S1029" s="135"/>
      <c r="T1029" s="135"/>
      <c r="U1029" s="135"/>
      <c r="V1029" s="135"/>
      <c r="W1029" s="135"/>
      <c r="X1029" s="135"/>
      <c r="Y1029" s="135"/>
      <c r="Z1029" s="135"/>
      <c r="AA1029" s="135"/>
      <c r="AB1029" s="135"/>
      <c r="AC1029" s="135"/>
      <c r="AD1029" s="135"/>
      <c r="AE1029" s="135"/>
      <c r="AF1029" s="135"/>
      <c r="AG1029" s="135"/>
      <c r="AH1029" s="135"/>
      <c r="AI1029" s="135"/>
      <c r="AJ1029" s="135"/>
      <c r="AK1029" s="135"/>
      <c r="AL1029" s="135"/>
      <c r="AM1029" s="135"/>
      <c r="AN1029" s="135"/>
      <c r="AO1029" s="135"/>
      <c r="AP1029" s="135"/>
      <c r="AQ1029" s="135"/>
      <c r="AR1029" s="135"/>
      <c r="AS1029" s="135"/>
      <c r="AT1029" s="135"/>
      <c r="AU1029" s="135"/>
      <c r="AV1029" s="135"/>
      <c r="AW1029" s="135"/>
      <c r="AX1029" s="135"/>
      <c r="AY1029" s="135"/>
    </row>
    <row r="1030">
      <c r="H1030" s="135"/>
      <c r="I1030" s="135"/>
      <c r="J1030" s="135"/>
      <c r="K1030" s="135"/>
      <c r="L1030" s="135"/>
      <c r="M1030" s="135"/>
      <c r="N1030" s="135"/>
      <c r="O1030" s="135"/>
      <c r="P1030" s="135"/>
      <c r="Q1030" s="135"/>
      <c r="R1030" s="135"/>
      <c r="S1030" s="135"/>
      <c r="T1030" s="135"/>
      <c r="U1030" s="135"/>
      <c r="V1030" s="135"/>
      <c r="W1030" s="135"/>
      <c r="X1030" s="135"/>
      <c r="Y1030" s="135"/>
      <c r="Z1030" s="135"/>
      <c r="AA1030" s="135"/>
      <c r="AB1030" s="135"/>
      <c r="AC1030" s="135"/>
      <c r="AD1030" s="135"/>
      <c r="AE1030" s="135"/>
      <c r="AF1030" s="135"/>
      <c r="AG1030" s="135"/>
      <c r="AH1030" s="135"/>
      <c r="AI1030" s="135"/>
      <c r="AJ1030" s="135"/>
      <c r="AK1030" s="135"/>
      <c r="AL1030" s="135"/>
      <c r="AM1030" s="135"/>
      <c r="AN1030" s="135"/>
      <c r="AO1030" s="135"/>
      <c r="AP1030" s="135"/>
      <c r="AQ1030" s="135"/>
      <c r="AR1030" s="135"/>
      <c r="AS1030" s="135"/>
      <c r="AT1030" s="135"/>
      <c r="AU1030" s="135"/>
      <c r="AV1030" s="135"/>
      <c r="AW1030" s="135"/>
      <c r="AX1030" s="135"/>
      <c r="AY1030" s="135"/>
    </row>
    <row r="1031">
      <c r="H1031" s="135"/>
      <c r="I1031" s="135"/>
      <c r="J1031" s="135"/>
      <c r="K1031" s="135"/>
      <c r="L1031" s="135"/>
      <c r="M1031" s="135"/>
      <c r="N1031" s="135"/>
      <c r="O1031" s="135"/>
      <c r="P1031" s="135"/>
      <c r="Q1031" s="135"/>
      <c r="R1031" s="135"/>
      <c r="S1031" s="135"/>
      <c r="T1031" s="135"/>
      <c r="U1031" s="135"/>
      <c r="V1031" s="135"/>
      <c r="W1031" s="135"/>
      <c r="X1031" s="135"/>
      <c r="Y1031" s="135"/>
      <c r="Z1031" s="135"/>
      <c r="AA1031" s="135"/>
      <c r="AB1031" s="135"/>
      <c r="AC1031" s="135"/>
      <c r="AD1031" s="135"/>
      <c r="AE1031" s="135"/>
      <c r="AF1031" s="135"/>
      <c r="AG1031" s="135"/>
      <c r="AH1031" s="135"/>
      <c r="AI1031" s="135"/>
      <c r="AJ1031" s="135"/>
      <c r="AK1031" s="135"/>
      <c r="AL1031" s="135"/>
      <c r="AM1031" s="135"/>
      <c r="AN1031" s="135"/>
      <c r="AO1031" s="135"/>
      <c r="AP1031" s="135"/>
      <c r="AQ1031" s="135"/>
      <c r="AR1031" s="135"/>
      <c r="AS1031" s="135"/>
      <c r="AT1031" s="135"/>
      <c r="AU1031" s="135"/>
      <c r="AV1031" s="135"/>
      <c r="AW1031" s="135"/>
      <c r="AX1031" s="135"/>
      <c r="AY1031" s="135"/>
    </row>
    <row r="1032">
      <c r="H1032" s="135"/>
      <c r="I1032" s="135"/>
      <c r="J1032" s="135"/>
      <c r="K1032" s="135"/>
      <c r="L1032" s="135"/>
      <c r="M1032" s="135"/>
      <c r="N1032" s="135"/>
      <c r="O1032" s="135"/>
      <c r="P1032" s="135"/>
      <c r="Q1032" s="135"/>
      <c r="R1032" s="135"/>
      <c r="S1032" s="135"/>
      <c r="T1032" s="135"/>
      <c r="U1032" s="135"/>
      <c r="V1032" s="135"/>
      <c r="W1032" s="135"/>
      <c r="X1032" s="135"/>
      <c r="Y1032" s="135"/>
      <c r="Z1032" s="135"/>
      <c r="AA1032" s="135"/>
      <c r="AB1032" s="135"/>
      <c r="AC1032" s="135"/>
      <c r="AD1032" s="135"/>
      <c r="AE1032" s="135"/>
      <c r="AF1032" s="135"/>
      <c r="AG1032" s="135"/>
      <c r="AH1032" s="135"/>
      <c r="AI1032" s="135"/>
      <c r="AJ1032" s="135"/>
      <c r="AK1032" s="135"/>
      <c r="AL1032" s="135"/>
      <c r="AM1032" s="135"/>
      <c r="AN1032" s="135"/>
      <c r="AO1032" s="135"/>
      <c r="AP1032" s="135"/>
      <c r="AQ1032" s="135"/>
      <c r="AR1032" s="135"/>
      <c r="AS1032" s="135"/>
      <c r="AT1032" s="135"/>
      <c r="AU1032" s="135"/>
      <c r="AV1032" s="135"/>
      <c r="AW1032" s="135"/>
      <c r="AX1032" s="135"/>
      <c r="AY1032" s="135"/>
    </row>
    <row r="1033">
      <c r="H1033" s="135"/>
      <c r="I1033" s="135"/>
      <c r="J1033" s="135"/>
      <c r="K1033" s="135"/>
      <c r="L1033" s="135"/>
      <c r="M1033" s="135"/>
      <c r="N1033" s="135"/>
      <c r="O1033" s="135"/>
      <c r="P1033" s="135"/>
      <c r="Q1033" s="135"/>
      <c r="R1033" s="135"/>
      <c r="S1033" s="135"/>
      <c r="T1033" s="135"/>
      <c r="U1033" s="135"/>
      <c r="V1033" s="135"/>
      <c r="W1033" s="135"/>
      <c r="X1033" s="135"/>
      <c r="Y1033" s="135"/>
      <c r="Z1033" s="135"/>
      <c r="AA1033" s="135"/>
      <c r="AB1033" s="135"/>
      <c r="AC1033" s="135"/>
      <c r="AD1033" s="135"/>
      <c r="AE1033" s="135"/>
      <c r="AF1033" s="135"/>
      <c r="AG1033" s="135"/>
      <c r="AH1033" s="135"/>
      <c r="AI1033" s="135"/>
      <c r="AJ1033" s="135"/>
      <c r="AK1033" s="135"/>
      <c r="AL1033" s="135"/>
      <c r="AM1033" s="135"/>
      <c r="AN1033" s="135"/>
      <c r="AO1033" s="135"/>
      <c r="AP1033" s="135"/>
      <c r="AQ1033" s="135"/>
      <c r="AR1033" s="135"/>
      <c r="AS1033" s="135"/>
      <c r="AT1033" s="135"/>
      <c r="AU1033" s="135"/>
      <c r="AV1033" s="135"/>
      <c r="AW1033" s="135"/>
      <c r="AX1033" s="135"/>
      <c r="AY1033" s="135"/>
    </row>
    <row r="1034">
      <c r="H1034" s="135"/>
      <c r="I1034" s="135"/>
      <c r="J1034" s="135"/>
      <c r="K1034" s="135"/>
      <c r="L1034" s="135"/>
      <c r="M1034" s="135"/>
      <c r="N1034" s="135"/>
      <c r="O1034" s="135"/>
      <c r="P1034" s="135"/>
      <c r="Q1034" s="135"/>
      <c r="R1034" s="135"/>
      <c r="S1034" s="135"/>
      <c r="T1034" s="135"/>
      <c r="U1034" s="135"/>
      <c r="V1034" s="135"/>
      <c r="W1034" s="135"/>
      <c r="X1034" s="135"/>
      <c r="Y1034" s="135"/>
      <c r="Z1034" s="135"/>
      <c r="AA1034" s="135"/>
      <c r="AB1034" s="135"/>
      <c r="AC1034" s="135"/>
      <c r="AD1034" s="135"/>
      <c r="AE1034" s="135"/>
      <c r="AF1034" s="135"/>
      <c r="AG1034" s="135"/>
      <c r="AH1034" s="135"/>
      <c r="AI1034" s="135"/>
      <c r="AJ1034" s="135"/>
      <c r="AK1034" s="135"/>
      <c r="AL1034" s="135"/>
      <c r="AM1034" s="135"/>
      <c r="AN1034" s="135"/>
      <c r="AO1034" s="135"/>
      <c r="AP1034" s="135"/>
      <c r="AQ1034" s="135"/>
      <c r="AR1034" s="135"/>
      <c r="AS1034" s="135"/>
      <c r="AT1034" s="135"/>
      <c r="AU1034" s="135"/>
      <c r="AV1034" s="135"/>
      <c r="AW1034" s="135"/>
      <c r="AX1034" s="135"/>
      <c r="AY1034" s="135"/>
    </row>
    <row r="1035">
      <c r="H1035" s="135"/>
      <c r="I1035" s="135"/>
      <c r="J1035" s="135"/>
      <c r="K1035" s="135"/>
      <c r="L1035" s="135"/>
      <c r="M1035" s="135"/>
      <c r="N1035" s="135"/>
      <c r="O1035" s="135"/>
      <c r="P1035" s="135"/>
      <c r="Q1035" s="135"/>
      <c r="R1035" s="135"/>
      <c r="S1035" s="135"/>
      <c r="T1035" s="135"/>
      <c r="U1035" s="135"/>
      <c r="V1035" s="135"/>
      <c r="W1035" s="135"/>
      <c r="X1035" s="135"/>
      <c r="Y1035" s="135"/>
      <c r="Z1035" s="135"/>
      <c r="AA1035" s="135"/>
      <c r="AB1035" s="135"/>
      <c r="AC1035" s="135"/>
      <c r="AD1035" s="135"/>
      <c r="AE1035" s="135"/>
      <c r="AF1035" s="135"/>
      <c r="AG1035" s="135"/>
      <c r="AH1035" s="135"/>
      <c r="AI1035" s="135"/>
      <c r="AJ1035" s="135"/>
      <c r="AK1035" s="135"/>
      <c r="AL1035" s="135"/>
      <c r="AM1035" s="135"/>
      <c r="AN1035" s="135"/>
      <c r="AO1035" s="135"/>
      <c r="AP1035" s="135"/>
      <c r="AQ1035" s="135"/>
      <c r="AR1035" s="135"/>
      <c r="AS1035" s="135"/>
      <c r="AT1035" s="135"/>
      <c r="AU1035" s="135"/>
      <c r="AV1035" s="135"/>
      <c r="AW1035" s="135"/>
      <c r="AX1035" s="135"/>
      <c r="AY1035" s="135"/>
    </row>
    <row r="1036">
      <c r="H1036" s="135"/>
      <c r="I1036" s="135"/>
      <c r="J1036" s="135"/>
      <c r="K1036" s="135"/>
      <c r="L1036" s="135"/>
      <c r="M1036" s="135"/>
      <c r="N1036" s="135"/>
      <c r="O1036" s="135"/>
      <c r="P1036" s="135"/>
      <c r="Q1036" s="135"/>
      <c r="R1036" s="135"/>
      <c r="S1036" s="135"/>
      <c r="T1036" s="135"/>
      <c r="U1036" s="135"/>
      <c r="V1036" s="135"/>
      <c r="W1036" s="135"/>
      <c r="X1036" s="135"/>
      <c r="Y1036" s="135"/>
      <c r="Z1036" s="135"/>
      <c r="AA1036" s="135"/>
      <c r="AB1036" s="135"/>
      <c r="AC1036" s="135"/>
      <c r="AD1036" s="135"/>
      <c r="AE1036" s="135"/>
      <c r="AF1036" s="135"/>
      <c r="AG1036" s="135"/>
      <c r="AH1036" s="135"/>
      <c r="AI1036" s="135"/>
      <c r="AJ1036" s="135"/>
      <c r="AK1036" s="135"/>
      <c r="AL1036" s="135"/>
      <c r="AM1036" s="135"/>
      <c r="AN1036" s="135"/>
      <c r="AO1036" s="135"/>
      <c r="AP1036" s="135"/>
      <c r="AQ1036" s="135"/>
      <c r="AR1036" s="135"/>
      <c r="AS1036" s="135"/>
      <c r="AT1036" s="135"/>
      <c r="AU1036" s="135"/>
      <c r="AV1036" s="135"/>
      <c r="AW1036" s="135"/>
      <c r="AX1036" s="135"/>
      <c r="AY1036" s="135"/>
    </row>
    <row r="1037">
      <c r="H1037" s="135"/>
      <c r="I1037" s="135"/>
      <c r="J1037" s="135"/>
      <c r="K1037" s="135"/>
      <c r="L1037" s="135"/>
      <c r="M1037" s="135"/>
      <c r="N1037" s="135"/>
      <c r="O1037" s="135"/>
      <c r="P1037" s="135"/>
      <c r="Q1037" s="135"/>
      <c r="R1037" s="135"/>
      <c r="S1037" s="135"/>
      <c r="T1037" s="135"/>
      <c r="U1037" s="135"/>
      <c r="V1037" s="135"/>
      <c r="W1037" s="135"/>
      <c r="X1037" s="135"/>
      <c r="Y1037" s="135"/>
      <c r="Z1037" s="135"/>
      <c r="AA1037" s="135"/>
      <c r="AB1037" s="135"/>
      <c r="AC1037" s="135"/>
      <c r="AD1037" s="135"/>
      <c r="AE1037" s="135"/>
      <c r="AF1037" s="135"/>
      <c r="AG1037" s="135"/>
      <c r="AH1037" s="135"/>
      <c r="AI1037" s="135"/>
      <c r="AJ1037" s="135"/>
      <c r="AK1037" s="135"/>
      <c r="AL1037" s="135"/>
      <c r="AM1037" s="135"/>
      <c r="AN1037" s="135"/>
      <c r="AO1037" s="135"/>
      <c r="AP1037" s="135"/>
      <c r="AQ1037" s="135"/>
      <c r="AR1037" s="135"/>
      <c r="AS1037" s="135"/>
      <c r="AT1037" s="135"/>
      <c r="AU1037" s="135"/>
      <c r="AV1037" s="135"/>
      <c r="AW1037" s="135"/>
      <c r="AX1037" s="135"/>
      <c r="AY1037" s="135"/>
    </row>
    <row r="1038">
      <c r="H1038" s="135"/>
      <c r="I1038" s="135"/>
      <c r="J1038" s="135"/>
      <c r="K1038" s="135"/>
      <c r="L1038" s="135"/>
      <c r="M1038" s="135"/>
      <c r="N1038" s="135"/>
      <c r="O1038" s="135"/>
      <c r="P1038" s="135"/>
      <c r="Q1038" s="135"/>
      <c r="R1038" s="135"/>
      <c r="S1038" s="135"/>
      <c r="T1038" s="135"/>
      <c r="U1038" s="135"/>
      <c r="V1038" s="135"/>
      <c r="W1038" s="135"/>
      <c r="X1038" s="135"/>
      <c r="Y1038" s="135"/>
      <c r="Z1038" s="135"/>
      <c r="AA1038" s="135"/>
      <c r="AB1038" s="135"/>
      <c r="AC1038" s="135"/>
      <c r="AD1038" s="135"/>
      <c r="AE1038" s="135"/>
      <c r="AF1038" s="135"/>
      <c r="AG1038" s="135"/>
      <c r="AH1038" s="135"/>
      <c r="AI1038" s="135"/>
      <c r="AJ1038" s="135"/>
      <c r="AK1038" s="135"/>
      <c r="AL1038" s="135"/>
      <c r="AM1038" s="135"/>
      <c r="AN1038" s="135"/>
      <c r="AO1038" s="135"/>
      <c r="AP1038" s="135"/>
      <c r="AQ1038" s="135"/>
      <c r="AR1038" s="135"/>
      <c r="AS1038" s="135"/>
      <c r="AT1038" s="135"/>
      <c r="AU1038" s="135"/>
      <c r="AV1038" s="135"/>
      <c r="AW1038" s="135"/>
      <c r="AX1038" s="135"/>
      <c r="AY1038" s="135"/>
    </row>
    <row r="1039">
      <c r="H1039" s="135"/>
      <c r="I1039" s="135"/>
      <c r="J1039" s="135"/>
      <c r="K1039" s="135"/>
      <c r="L1039" s="135"/>
      <c r="M1039" s="135"/>
      <c r="N1039" s="135"/>
      <c r="O1039" s="135"/>
      <c r="P1039" s="135"/>
      <c r="Q1039" s="135"/>
      <c r="R1039" s="135"/>
      <c r="S1039" s="135"/>
      <c r="T1039" s="135"/>
      <c r="U1039" s="135"/>
      <c r="V1039" s="135"/>
      <c r="W1039" s="135"/>
      <c r="X1039" s="135"/>
      <c r="Y1039" s="135"/>
      <c r="Z1039" s="135"/>
      <c r="AA1039" s="135"/>
      <c r="AB1039" s="135"/>
      <c r="AC1039" s="135"/>
      <c r="AD1039" s="135"/>
      <c r="AE1039" s="135"/>
      <c r="AF1039" s="135"/>
      <c r="AG1039" s="135"/>
      <c r="AH1039" s="135"/>
      <c r="AI1039" s="135"/>
      <c r="AJ1039" s="135"/>
      <c r="AK1039" s="135"/>
      <c r="AL1039" s="135"/>
      <c r="AM1039" s="135"/>
      <c r="AN1039" s="135"/>
      <c r="AO1039" s="135"/>
      <c r="AP1039" s="135"/>
      <c r="AQ1039" s="135"/>
      <c r="AR1039" s="135"/>
      <c r="AS1039" s="135"/>
      <c r="AT1039" s="135"/>
      <c r="AU1039" s="135"/>
      <c r="AV1039" s="135"/>
      <c r="AW1039" s="135"/>
      <c r="AX1039" s="135"/>
      <c r="AY1039" s="135"/>
    </row>
    <row r="1040">
      <c r="H1040" s="135"/>
      <c r="I1040" s="135"/>
      <c r="J1040" s="135"/>
      <c r="K1040" s="135"/>
      <c r="L1040" s="135"/>
      <c r="M1040" s="135"/>
      <c r="N1040" s="135"/>
      <c r="O1040" s="135"/>
      <c r="P1040" s="135"/>
      <c r="Q1040" s="135"/>
      <c r="R1040" s="135"/>
      <c r="S1040" s="135"/>
      <c r="T1040" s="135"/>
      <c r="U1040" s="135"/>
      <c r="V1040" s="135"/>
      <c r="W1040" s="135"/>
      <c r="X1040" s="135"/>
      <c r="Y1040" s="135"/>
      <c r="Z1040" s="135"/>
      <c r="AA1040" s="135"/>
      <c r="AB1040" s="135"/>
      <c r="AC1040" s="135"/>
      <c r="AD1040" s="135"/>
      <c r="AE1040" s="135"/>
      <c r="AF1040" s="135"/>
      <c r="AG1040" s="135"/>
      <c r="AH1040" s="135"/>
      <c r="AI1040" s="135"/>
      <c r="AJ1040" s="135"/>
      <c r="AK1040" s="135"/>
      <c r="AL1040" s="135"/>
      <c r="AM1040" s="135"/>
      <c r="AN1040" s="135"/>
      <c r="AO1040" s="135"/>
      <c r="AP1040" s="135"/>
      <c r="AQ1040" s="135"/>
      <c r="AR1040" s="135"/>
      <c r="AS1040" s="135"/>
      <c r="AT1040" s="135"/>
      <c r="AU1040" s="135"/>
      <c r="AV1040" s="135"/>
      <c r="AW1040" s="135"/>
      <c r="AX1040" s="135"/>
      <c r="AY1040" s="135"/>
    </row>
    <row r="1041">
      <c r="H1041" s="135"/>
      <c r="I1041" s="135"/>
      <c r="J1041" s="135"/>
      <c r="K1041" s="135"/>
      <c r="L1041" s="135"/>
      <c r="M1041" s="135"/>
      <c r="N1041" s="135"/>
      <c r="O1041" s="135"/>
      <c r="P1041" s="135"/>
      <c r="Q1041" s="135"/>
      <c r="R1041" s="135"/>
      <c r="S1041" s="135"/>
      <c r="T1041" s="135"/>
      <c r="U1041" s="135"/>
      <c r="V1041" s="135"/>
      <c r="W1041" s="135"/>
      <c r="X1041" s="135"/>
      <c r="Y1041" s="135"/>
      <c r="Z1041" s="135"/>
      <c r="AA1041" s="135"/>
      <c r="AB1041" s="135"/>
      <c r="AC1041" s="135"/>
      <c r="AD1041" s="135"/>
      <c r="AE1041" s="135"/>
      <c r="AF1041" s="135"/>
      <c r="AG1041" s="135"/>
      <c r="AH1041" s="135"/>
      <c r="AI1041" s="135"/>
      <c r="AJ1041" s="135"/>
      <c r="AK1041" s="135"/>
      <c r="AL1041" s="135"/>
      <c r="AM1041" s="135"/>
      <c r="AN1041" s="135"/>
      <c r="AO1041" s="135"/>
      <c r="AP1041" s="135"/>
      <c r="AQ1041" s="135"/>
      <c r="AR1041" s="135"/>
      <c r="AS1041" s="135"/>
      <c r="AT1041" s="135"/>
      <c r="AU1041" s="135"/>
      <c r="AV1041" s="135"/>
      <c r="AW1041" s="135"/>
      <c r="AX1041" s="135"/>
      <c r="AY1041" s="135"/>
    </row>
    <row r="1042">
      <c r="H1042" s="135"/>
      <c r="I1042" s="135"/>
      <c r="J1042" s="135"/>
      <c r="K1042" s="135"/>
      <c r="L1042" s="135"/>
      <c r="M1042" s="135"/>
      <c r="N1042" s="135"/>
      <c r="O1042" s="135"/>
      <c r="P1042" s="135"/>
      <c r="Q1042" s="135"/>
      <c r="R1042" s="135"/>
      <c r="S1042" s="135"/>
      <c r="T1042" s="135"/>
      <c r="U1042" s="135"/>
      <c r="V1042" s="135"/>
      <c r="W1042" s="135"/>
      <c r="X1042" s="135"/>
      <c r="Y1042" s="135"/>
      <c r="Z1042" s="135"/>
      <c r="AA1042" s="135"/>
      <c r="AB1042" s="135"/>
      <c r="AC1042" s="135"/>
      <c r="AD1042" s="135"/>
      <c r="AE1042" s="135"/>
      <c r="AF1042" s="135"/>
      <c r="AG1042" s="135"/>
      <c r="AH1042" s="135"/>
      <c r="AI1042" s="135"/>
      <c r="AJ1042" s="135"/>
      <c r="AK1042" s="135"/>
      <c r="AL1042" s="135"/>
      <c r="AM1042" s="135"/>
      <c r="AN1042" s="135"/>
      <c r="AO1042" s="135"/>
      <c r="AP1042" s="135"/>
      <c r="AQ1042" s="135"/>
      <c r="AR1042" s="135"/>
      <c r="AS1042" s="135"/>
      <c r="AT1042" s="135"/>
      <c r="AU1042" s="135"/>
      <c r="AV1042" s="135"/>
      <c r="AW1042" s="135"/>
      <c r="AX1042" s="135"/>
      <c r="AY1042" s="135"/>
    </row>
    <row r="1043">
      <c r="H1043" s="135"/>
      <c r="I1043" s="135"/>
      <c r="J1043" s="135"/>
      <c r="K1043" s="135"/>
      <c r="L1043" s="135"/>
      <c r="M1043" s="135"/>
      <c r="N1043" s="135"/>
      <c r="O1043" s="135"/>
      <c r="P1043" s="135"/>
      <c r="Q1043" s="135"/>
      <c r="R1043" s="135"/>
      <c r="S1043" s="135"/>
      <c r="T1043" s="135"/>
      <c r="U1043" s="135"/>
      <c r="V1043" s="135"/>
      <c r="W1043" s="135"/>
      <c r="X1043" s="135"/>
      <c r="Y1043" s="135"/>
      <c r="Z1043" s="135"/>
      <c r="AA1043" s="135"/>
      <c r="AB1043" s="135"/>
      <c r="AC1043" s="135"/>
      <c r="AD1043" s="135"/>
      <c r="AE1043" s="135"/>
      <c r="AF1043" s="135"/>
      <c r="AG1043" s="135"/>
      <c r="AH1043" s="135"/>
      <c r="AI1043" s="135"/>
      <c r="AJ1043" s="135"/>
      <c r="AK1043" s="135"/>
      <c r="AL1043" s="135"/>
      <c r="AM1043" s="135"/>
      <c r="AN1043" s="135"/>
      <c r="AO1043" s="135"/>
      <c r="AP1043" s="135"/>
      <c r="AQ1043" s="135"/>
      <c r="AR1043" s="135"/>
      <c r="AS1043" s="135"/>
      <c r="AT1043" s="135"/>
      <c r="AU1043" s="135"/>
      <c r="AV1043" s="135"/>
      <c r="AW1043" s="135"/>
      <c r="AX1043" s="135"/>
      <c r="AY1043" s="135"/>
    </row>
    <row r="1044">
      <c r="H1044" s="135"/>
      <c r="I1044" s="135"/>
      <c r="J1044" s="135"/>
      <c r="K1044" s="135"/>
      <c r="L1044" s="135"/>
      <c r="M1044" s="135"/>
      <c r="N1044" s="135"/>
      <c r="O1044" s="135"/>
      <c r="P1044" s="135"/>
      <c r="Q1044" s="135"/>
      <c r="R1044" s="135"/>
      <c r="S1044" s="135"/>
      <c r="T1044" s="135"/>
      <c r="U1044" s="135"/>
      <c r="V1044" s="135"/>
      <c r="W1044" s="135"/>
      <c r="X1044" s="135"/>
      <c r="Y1044" s="135"/>
      <c r="Z1044" s="135"/>
      <c r="AA1044" s="135"/>
      <c r="AB1044" s="135"/>
      <c r="AC1044" s="135"/>
      <c r="AD1044" s="135"/>
      <c r="AE1044" s="135"/>
      <c r="AF1044" s="135"/>
      <c r="AG1044" s="135"/>
      <c r="AH1044" s="135"/>
      <c r="AI1044" s="135"/>
      <c r="AJ1044" s="135"/>
      <c r="AK1044" s="135"/>
      <c r="AL1044" s="135"/>
      <c r="AM1044" s="135"/>
      <c r="AN1044" s="135"/>
      <c r="AO1044" s="135"/>
      <c r="AP1044" s="135"/>
      <c r="AQ1044" s="135"/>
      <c r="AR1044" s="135"/>
      <c r="AS1044" s="135"/>
      <c r="AT1044" s="135"/>
      <c r="AU1044" s="135"/>
      <c r="AV1044" s="135"/>
      <c r="AW1044" s="135"/>
      <c r="AX1044" s="135"/>
      <c r="AY1044" s="135"/>
    </row>
    <row r="1045">
      <c r="H1045" s="135"/>
      <c r="I1045" s="135"/>
      <c r="J1045" s="135"/>
      <c r="K1045" s="135"/>
      <c r="L1045" s="135"/>
      <c r="M1045" s="135"/>
      <c r="N1045" s="135"/>
      <c r="O1045" s="135"/>
      <c r="P1045" s="135"/>
      <c r="Q1045" s="135"/>
      <c r="R1045" s="135"/>
      <c r="S1045" s="135"/>
      <c r="T1045" s="135"/>
      <c r="U1045" s="135"/>
      <c r="V1045" s="135"/>
      <c r="W1045" s="135"/>
      <c r="X1045" s="135"/>
      <c r="Y1045" s="135"/>
      <c r="Z1045" s="135"/>
      <c r="AA1045" s="135"/>
      <c r="AB1045" s="135"/>
      <c r="AC1045" s="135"/>
      <c r="AD1045" s="135"/>
      <c r="AE1045" s="135"/>
      <c r="AF1045" s="135"/>
      <c r="AG1045" s="135"/>
      <c r="AH1045" s="135"/>
      <c r="AI1045" s="135"/>
      <c r="AJ1045" s="135"/>
      <c r="AK1045" s="135"/>
      <c r="AL1045" s="135"/>
      <c r="AM1045" s="135"/>
      <c r="AN1045" s="135"/>
      <c r="AO1045" s="135"/>
      <c r="AP1045" s="135"/>
      <c r="AQ1045" s="135"/>
      <c r="AR1045" s="135"/>
      <c r="AS1045" s="135"/>
      <c r="AT1045" s="135"/>
      <c r="AU1045" s="135"/>
      <c r="AV1045" s="135"/>
      <c r="AW1045" s="135"/>
      <c r="AX1045" s="135"/>
      <c r="AY1045" s="135"/>
    </row>
    <row r="1046">
      <c r="H1046" s="135"/>
      <c r="I1046" s="135"/>
      <c r="J1046" s="135"/>
      <c r="K1046" s="135"/>
      <c r="L1046" s="135"/>
      <c r="M1046" s="135"/>
      <c r="N1046" s="135"/>
      <c r="O1046" s="135"/>
      <c r="P1046" s="135"/>
      <c r="Q1046" s="135"/>
      <c r="R1046" s="135"/>
      <c r="S1046" s="135"/>
      <c r="T1046" s="135"/>
      <c r="U1046" s="135"/>
      <c r="V1046" s="135"/>
      <c r="W1046" s="135"/>
      <c r="X1046" s="135"/>
      <c r="Y1046" s="135"/>
      <c r="Z1046" s="135"/>
      <c r="AA1046" s="135"/>
      <c r="AB1046" s="135"/>
      <c r="AC1046" s="135"/>
      <c r="AD1046" s="135"/>
      <c r="AE1046" s="135"/>
      <c r="AF1046" s="135"/>
      <c r="AG1046" s="135"/>
      <c r="AH1046" s="135"/>
      <c r="AI1046" s="135"/>
      <c r="AJ1046" s="135"/>
      <c r="AK1046" s="135"/>
      <c r="AL1046" s="135"/>
      <c r="AM1046" s="135"/>
      <c r="AN1046" s="135"/>
      <c r="AO1046" s="135"/>
      <c r="AP1046" s="135"/>
      <c r="AQ1046" s="135"/>
      <c r="AR1046" s="135"/>
      <c r="AS1046" s="135"/>
      <c r="AT1046" s="135"/>
      <c r="AU1046" s="135"/>
      <c r="AV1046" s="135"/>
      <c r="AW1046" s="135"/>
      <c r="AX1046" s="135"/>
      <c r="AY1046" s="135"/>
    </row>
    <row r="1047">
      <c r="H1047" s="135"/>
      <c r="I1047" s="135"/>
      <c r="J1047" s="135"/>
      <c r="K1047" s="135"/>
      <c r="L1047" s="135"/>
      <c r="M1047" s="135"/>
      <c r="N1047" s="135"/>
      <c r="O1047" s="135"/>
      <c r="P1047" s="135"/>
      <c r="Q1047" s="135"/>
      <c r="R1047" s="135"/>
      <c r="S1047" s="135"/>
      <c r="T1047" s="135"/>
      <c r="U1047" s="135"/>
      <c r="V1047" s="135"/>
      <c r="W1047" s="135"/>
      <c r="X1047" s="135"/>
      <c r="Y1047" s="135"/>
      <c r="Z1047" s="135"/>
      <c r="AA1047" s="135"/>
      <c r="AB1047" s="135"/>
      <c r="AC1047" s="135"/>
      <c r="AD1047" s="135"/>
      <c r="AE1047" s="135"/>
      <c r="AF1047" s="135"/>
      <c r="AG1047" s="135"/>
      <c r="AH1047" s="135"/>
      <c r="AI1047" s="135"/>
      <c r="AJ1047" s="135"/>
      <c r="AK1047" s="135"/>
      <c r="AL1047" s="135"/>
      <c r="AM1047" s="135"/>
      <c r="AN1047" s="135"/>
      <c r="AO1047" s="135"/>
      <c r="AP1047" s="135"/>
      <c r="AQ1047" s="135"/>
      <c r="AR1047" s="135"/>
      <c r="AS1047" s="135"/>
      <c r="AT1047" s="135"/>
      <c r="AU1047" s="135"/>
      <c r="AV1047" s="135"/>
      <c r="AW1047" s="135"/>
      <c r="AX1047" s="135"/>
      <c r="AY1047" s="135"/>
    </row>
    <row r="1048">
      <c r="H1048" s="135"/>
      <c r="I1048" s="135"/>
      <c r="J1048" s="135"/>
      <c r="K1048" s="135"/>
      <c r="L1048" s="135"/>
      <c r="M1048" s="135"/>
      <c r="N1048" s="135"/>
      <c r="O1048" s="135"/>
      <c r="P1048" s="135"/>
      <c r="Q1048" s="135"/>
      <c r="R1048" s="135"/>
      <c r="S1048" s="135"/>
      <c r="T1048" s="135"/>
      <c r="U1048" s="135"/>
      <c r="V1048" s="135"/>
      <c r="W1048" s="135"/>
      <c r="X1048" s="135"/>
      <c r="Y1048" s="135"/>
      <c r="Z1048" s="135"/>
      <c r="AA1048" s="135"/>
      <c r="AB1048" s="135"/>
      <c r="AC1048" s="135"/>
      <c r="AD1048" s="135"/>
      <c r="AE1048" s="135"/>
      <c r="AF1048" s="135"/>
      <c r="AG1048" s="135"/>
      <c r="AH1048" s="135"/>
      <c r="AI1048" s="135"/>
      <c r="AJ1048" s="135"/>
      <c r="AK1048" s="135"/>
      <c r="AL1048" s="135"/>
      <c r="AM1048" s="135"/>
      <c r="AN1048" s="135"/>
      <c r="AO1048" s="135"/>
      <c r="AP1048" s="135"/>
      <c r="AQ1048" s="135"/>
      <c r="AR1048" s="135"/>
      <c r="AS1048" s="135"/>
      <c r="AT1048" s="135"/>
      <c r="AU1048" s="135"/>
      <c r="AV1048" s="135"/>
      <c r="AW1048" s="135"/>
      <c r="AX1048" s="135"/>
      <c r="AY1048" s="135"/>
    </row>
    <row r="1049">
      <c r="H1049" s="135"/>
      <c r="I1049" s="135"/>
      <c r="J1049" s="135"/>
      <c r="K1049" s="135"/>
      <c r="L1049" s="135"/>
      <c r="M1049" s="135"/>
      <c r="N1049" s="135"/>
      <c r="O1049" s="135"/>
      <c r="P1049" s="135"/>
      <c r="Q1049" s="135"/>
      <c r="R1049" s="135"/>
      <c r="S1049" s="135"/>
      <c r="T1049" s="135"/>
      <c r="U1049" s="135"/>
      <c r="V1049" s="135"/>
      <c r="W1049" s="135"/>
      <c r="X1049" s="135"/>
      <c r="Y1049" s="135"/>
      <c r="Z1049" s="135"/>
      <c r="AA1049" s="135"/>
      <c r="AB1049" s="135"/>
      <c r="AC1049" s="135"/>
      <c r="AD1049" s="135"/>
      <c r="AE1049" s="135"/>
      <c r="AF1049" s="135"/>
      <c r="AG1049" s="135"/>
      <c r="AH1049" s="135"/>
      <c r="AI1049" s="135"/>
      <c r="AJ1049" s="135"/>
      <c r="AK1049" s="135"/>
      <c r="AL1049" s="135"/>
      <c r="AM1049" s="135"/>
      <c r="AN1049" s="135"/>
      <c r="AO1049" s="135"/>
      <c r="AP1049" s="135"/>
      <c r="AQ1049" s="135"/>
      <c r="AR1049" s="135"/>
      <c r="AS1049" s="135"/>
      <c r="AT1049" s="135"/>
      <c r="AU1049" s="135"/>
      <c r="AV1049" s="135"/>
      <c r="AW1049" s="135"/>
      <c r="AX1049" s="135"/>
      <c r="AY1049" s="135"/>
    </row>
    <row r="1050">
      <c r="H1050" s="135"/>
      <c r="I1050" s="135"/>
      <c r="J1050" s="135"/>
      <c r="K1050" s="135"/>
      <c r="L1050" s="135"/>
      <c r="M1050" s="135"/>
      <c r="N1050" s="135"/>
      <c r="O1050" s="135"/>
      <c r="P1050" s="135"/>
      <c r="Q1050" s="135"/>
      <c r="R1050" s="135"/>
      <c r="S1050" s="135"/>
      <c r="T1050" s="135"/>
      <c r="U1050" s="135"/>
      <c r="V1050" s="135"/>
      <c r="W1050" s="135"/>
      <c r="X1050" s="135"/>
      <c r="Y1050" s="135"/>
      <c r="Z1050" s="135"/>
      <c r="AA1050" s="135"/>
      <c r="AB1050" s="135"/>
      <c r="AC1050" s="135"/>
      <c r="AD1050" s="135"/>
      <c r="AE1050" s="135"/>
      <c r="AF1050" s="135"/>
      <c r="AG1050" s="135"/>
      <c r="AH1050" s="135"/>
      <c r="AI1050" s="135"/>
      <c r="AJ1050" s="135"/>
      <c r="AK1050" s="135"/>
      <c r="AL1050" s="135"/>
      <c r="AM1050" s="135"/>
      <c r="AN1050" s="135"/>
      <c r="AO1050" s="135"/>
      <c r="AP1050" s="135"/>
      <c r="AQ1050" s="135"/>
      <c r="AR1050" s="135"/>
      <c r="AS1050" s="135"/>
      <c r="AT1050" s="135"/>
      <c r="AU1050" s="135"/>
      <c r="AV1050" s="135"/>
      <c r="AW1050" s="135"/>
      <c r="AX1050" s="135"/>
      <c r="AY1050" s="135"/>
    </row>
    <row r="1051">
      <c r="H1051" s="135"/>
      <c r="I1051" s="135"/>
      <c r="J1051" s="135"/>
      <c r="K1051" s="135"/>
      <c r="L1051" s="135"/>
      <c r="M1051" s="135"/>
      <c r="N1051" s="135"/>
      <c r="O1051" s="135"/>
      <c r="P1051" s="135"/>
      <c r="Q1051" s="135"/>
      <c r="R1051" s="135"/>
      <c r="S1051" s="135"/>
      <c r="T1051" s="135"/>
      <c r="U1051" s="135"/>
      <c r="V1051" s="135"/>
      <c r="W1051" s="135"/>
      <c r="X1051" s="135"/>
      <c r="Y1051" s="135"/>
      <c r="Z1051" s="135"/>
      <c r="AA1051" s="135"/>
      <c r="AB1051" s="135"/>
      <c r="AC1051" s="135"/>
      <c r="AD1051" s="135"/>
      <c r="AE1051" s="135"/>
      <c r="AF1051" s="135"/>
      <c r="AG1051" s="135"/>
      <c r="AH1051" s="135"/>
      <c r="AI1051" s="135"/>
      <c r="AJ1051" s="135"/>
      <c r="AK1051" s="135"/>
      <c r="AL1051" s="135"/>
      <c r="AM1051" s="135"/>
      <c r="AN1051" s="135"/>
      <c r="AO1051" s="135"/>
      <c r="AP1051" s="135"/>
      <c r="AQ1051" s="135"/>
      <c r="AR1051" s="135"/>
      <c r="AS1051" s="135"/>
      <c r="AT1051" s="135"/>
      <c r="AU1051" s="135"/>
      <c r="AV1051" s="135"/>
      <c r="AW1051" s="135"/>
      <c r="AX1051" s="135"/>
      <c r="AY1051" s="135"/>
    </row>
    <row r="1052">
      <c r="H1052" s="135"/>
      <c r="I1052" s="135"/>
      <c r="J1052" s="135"/>
      <c r="K1052" s="135"/>
      <c r="L1052" s="135"/>
      <c r="M1052" s="135"/>
      <c r="N1052" s="135"/>
      <c r="O1052" s="135"/>
      <c r="P1052" s="135"/>
      <c r="Q1052" s="135"/>
      <c r="R1052" s="135"/>
      <c r="S1052" s="135"/>
      <c r="T1052" s="135"/>
      <c r="U1052" s="135"/>
      <c r="V1052" s="135"/>
      <c r="W1052" s="135"/>
      <c r="X1052" s="135"/>
      <c r="Y1052" s="135"/>
      <c r="Z1052" s="135"/>
      <c r="AA1052" s="135"/>
      <c r="AB1052" s="135"/>
      <c r="AC1052" s="135"/>
      <c r="AD1052" s="135"/>
      <c r="AE1052" s="135"/>
      <c r="AF1052" s="135"/>
      <c r="AG1052" s="135"/>
      <c r="AH1052" s="135"/>
      <c r="AI1052" s="135"/>
      <c r="AJ1052" s="135"/>
      <c r="AK1052" s="135"/>
      <c r="AL1052" s="135"/>
      <c r="AM1052" s="135"/>
      <c r="AN1052" s="135"/>
      <c r="AO1052" s="135"/>
      <c r="AP1052" s="135"/>
      <c r="AQ1052" s="135"/>
      <c r="AR1052" s="135"/>
      <c r="AS1052" s="135"/>
      <c r="AT1052" s="135"/>
      <c r="AU1052" s="135"/>
      <c r="AV1052" s="135"/>
      <c r="AW1052" s="135"/>
      <c r="AX1052" s="135"/>
      <c r="AY1052" s="135"/>
    </row>
    <row r="1053">
      <c r="H1053" s="135"/>
      <c r="I1053" s="135"/>
      <c r="J1053" s="135"/>
      <c r="K1053" s="135"/>
      <c r="L1053" s="135"/>
      <c r="M1053" s="135"/>
      <c r="N1053" s="135"/>
      <c r="O1053" s="135"/>
      <c r="P1053" s="135"/>
      <c r="Q1053" s="135"/>
      <c r="R1053" s="135"/>
      <c r="S1053" s="135"/>
      <c r="T1053" s="135"/>
      <c r="U1053" s="135"/>
      <c r="V1053" s="135"/>
      <c r="W1053" s="135"/>
      <c r="X1053" s="135"/>
      <c r="Y1053" s="135"/>
      <c r="Z1053" s="135"/>
      <c r="AA1053" s="135"/>
      <c r="AB1053" s="135"/>
      <c r="AC1053" s="135"/>
      <c r="AD1053" s="135"/>
      <c r="AE1053" s="135"/>
      <c r="AF1053" s="135"/>
      <c r="AG1053" s="135"/>
      <c r="AH1053" s="135"/>
      <c r="AI1053" s="135"/>
      <c r="AJ1053" s="135"/>
      <c r="AK1053" s="135"/>
      <c r="AL1053" s="135"/>
      <c r="AM1053" s="135"/>
      <c r="AN1053" s="135"/>
      <c r="AO1053" s="135"/>
      <c r="AP1053" s="135"/>
      <c r="AQ1053" s="135"/>
      <c r="AR1053" s="135"/>
      <c r="AS1053" s="135"/>
      <c r="AT1053" s="135"/>
      <c r="AU1053" s="135"/>
      <c r="AV1053" s="135"/>
      <c r="AW1053" s="135"/>
      <c r="AX1053" s="135"/>
      <c r="AY1053" s="135"/>
    </row>
    <row r="1054">
      <c r="H1054" s="135"/>
      <c r="I1054" s="135"/>
      <c r="J1054" s="135"/>
      <c r="K1054" s="135"/>
      <c r="L1054" s="135"/>
      <c r="M1054" s="135"/>
      <c r="N1054" s="135"/>
      <c r="O1054" s="135"/>
      <c r="P1054" s="135"/>
      <c r="Q1054" s="135"/>
      <c r="R1054" s="135"/>
      <c r="S1054" s="135"/>
      <c r="T1054" s="135"/>
      <c r="U1054" s="135"/>
      <c r="V1054" s="135"/>
      <c r="W1054" s="135"/>
      <c r="X1054" s="135"/>
      <c r="Y1054" s="135"/>
      <c r="Z1054" s="135"/>
      <c r="AA1054" s="135"/>
      <c r="AB1054" s="135"/>
      <c r="AC1054" s="135"/>
      <c r="AD1054" s="135"/>
      <c r="AE1054" s="135"/>
      <c r="AF1054" s="135"/>
      <c r="AG1054" s="135"/>
      <c r="AH1054" s="135"/>
      <c r="AI1054" s="135"/>
      <c r="AJ1054" s="135"/>
      <c r="AK1054" s="135"/>
      <c r="AL1054" s="135"/>
      <c r="AM1054" s="135"/>
      <c r="AN1054" s="135"/>
      <c r="AO1054" s="135"/>
      <c r="AP1054" s="135"/>
      <c r="AQ1054" s="135"/>
      <c r="AR1054" s="135"/>
      <c r="AS1054" s="135"/>
      <c r="AT1054" s="135"/>
      <c r="AU1054" s="135"/>
      <c r="AV1054" s="135"/>
      <c r="AW1054" s="135"/>
      <c r="AX1054" s="135"/>
      <c r="AY1054" s="135"/>
    </row>
    <row r="1055">
      <c r="H1055" s="135"/>
      <c r="I1055" s="135"/>
      <c r="J1055" s="135"/>
      <c r="K1055" s="135"/>
      <c r="L1055" s="135"/>
      <c r="M1055" s="135"/>
      <c r="N1055" s="135"/>
      <c r="O1055" s="135"/>
      <c r="P1055" s="135"/>
      <c r="Q1055" s="135"/>
      <c r="R1055" s="135"/>
      <c r="S1055" s="135"/>
      <c r="T1055" s="135"/>
      <c r="U1055" s="135"/>
      <c r="V1055" s="135"/>
      <c r="W1055" s="135"/>
      <c r="X1055" s="135"/>
      <c r="Y1055" s="135"/>
      <c r="Z1055" s="135"/>
      <c r="AA1055" s="135"/>
      <c r="AB1055" s="135"/>
      <c r="AC1055" s="135"/>
      <c r="AD1055" s="135"/>
      <c r="AE1055" s="135"/>
      <c r="AF1055" s="135"/>
      <c r="AG1055" s="135"/>
      <c r="AH1055" s="135"/>
      <c r="AI1055" s="135"/>
      <c r="AJ1055" s="135"/>
      <c r="AK1055" s="135"/>
      <c r="AL1055" s="135"/>
      <c r="AM1055" s="135"/>
      <c r="AN1055" s="135"/>
      <c r="AO1055" s="135"/>
      <c r="AP1055" s="135"/>
      <c r="AQ1055" s="135"/>
      <c r="AR1055" s="135"/>
      <c r="AS1055" s="135"/>
      <c r="AT1055" s="135"/>
      <c r="AU1055" s="135"/>
      <c r="AV1055" s="135"/>
      <c r="AW1055" s="135"/>
      <c r="AX1055" s="135"/>
      <c r="AY1055" s="135"/>
    </row>
    <row r="1056">
      <c r="H1056" s="135"/>
      <c r="I1056" s="135"/>
      <c r="J1056" s="135"/>
      <c r="K1056" s="135"/>
      <c r="L1056" s="135"/>
      <c r="M1056" s="135"/>
      <c r="N1056" s="135"/>
      <c r="O1056" s="135"/>
      <c r="P1056" s="135"/>
      <c r="Q1056" s="135"/>
      <c r="R1056" s="135"/>
      <c r="S1056" s="135"/>
      <c r="T1056" s="135"/>
      <c r="U1056" s="135"/>
      <c r="V1056" s="135"/>
      <c r="W1056" s="135"/>
      <c r="X1056" s="135"/>
      <c r="Y1056" s="135"/>
      <c r="Z1056" s="135"/>
      <c r="AA1056" s="135"/>
      <c r="AB1056" s="135"/>
      <c r="AC1056" s="135"/>
      <c r="AD1056" s="135"/>
      <c r="AE1056" s="135"/>
      <c r="AF1056" s="135"/>
      <c r="AG1056" s="135"/>
      <c r="AH1056" s="135"/>
      <c r="AI1056" s="135"/>
      <c r="AJ1056" s="135"/>
      <c r="AK1056" s="135"/>
      <c r="AL1056" s="135"/>
      <c r="AM1056" s="135"/>
      <c r="AN1056" s="135"/>
      <c r="AO1056" s="135"/>
      <c r="AP1056" s="135"/>
      <c r="AQ1056" s="135"/>
      <c r="AR1056" s="135"/>
      <c r="AS1056" s="135"/>
      <c r="AT1056" s="135"/>
      <c r="AU1056" s="135"/>
      <c r="AV1056" s="135"/>
      <c r="AW1056" s="135"/>
      <c r="AX1056" s="135"/>
      <c r="AY1056" s="135"/>
    </row>
    <row r="1057">
      <c r="H1057" s="135"/>
      <c r="I1057" s="135"/>
      <c r="J1057" s="135"/>
      <c r="K1057" s="135"/>
      <c r="L1057" s="135"/>
      <c r="M1057" s="135"/>
      <c r="N1057" s="135"/>
      <c r="O1057" s="135"/>
      <c r="P1057" s="135"/>
      <c r="Q1057" s="135"/>
      <c r="R1057" s="135"/>
      <c r="S1057" s="135"/>
      <c r="T1057" s="135"/>
      <c r="U1057" s="135"/>
      <c r="V1057" s="135"/>
      <c r="W1057" s="135"/>
      <c r="X1057" s="135"/>
      <c r="Y1057" s="135"/>
      <c r="Z1057" s="135"/>
      <c r="AA1057" s="135"/>
      <c r="AB1057" s="135"/>
      <c r="AC1057" s="135"/>
      <c r="AD1057" s="135"/>
      <c r="AE1057" s="135"/>
      <c r="AF1057" s="135"/>
      <c r="AG1057" s="135"/>
      <c r="AH1057" s="135"/>
      <c r="AI1057" s="135"/>
      <c r="AJ1057" s="135"/>
      <c r="AK1057" s="135"/>
      <c r="AL1057" s="135"/>
      <c r="AM1057" s="135"/>
      <c r="AN1057" s="135"/>
      <c r="AO1057" s="135"/>
      <c r="AP1057" s="135"/>
      <c r="AQ1057" s="135"/>
      <c r="AR1057" s="135"/>
      <c r="AS1057" s="135"/>
      <c r="AT1057" s="135"/>
      <c r="AU1057" s="135"/>
      <c r="AV1057" s="135"/>
      <c r="AW1057" s="135"/>
      <c r="AX1057" s="135"/>
      <c r="AY1057" s="135"/>
    </row>
    <row r="1058">
      <c r="H1058" s="135"/>
      <c r="I1058" s="135"/>
      <c r="J1058" s="135"/>
      <c r="K1058" s="135"/>
      <c r="L1058" s="135"/>
      <c r="M1058" s="135"/>
      <c r="N1058" s="135"/>
      <c r="O1058" s="135"/>
      <c r="P1058" s="135"/>
      <c r="Q1058" s="135"/>
      <c r="R1058" s="135"/>
      <c r="S1058" s="135"/>
      <c r="T1058" s="135"/>
      <c r="U1058" s="135"/>
      <c r="V1058" s="135"/>
      <c r="W1058" s="135"/>
      <c r="X1058" s="135"/>
      <c r="Y1058" s="135"/>
      <c r="Z1058" s="135"/>
      <c r="AA1058" s="135"/>
      <c r="AB1058" s="135"/>
      <c r="AC1058" s="135"/>
      <c r="AD1058" s="135"/>
      <c r="AE1058" s="135"/>
      <c r="AF1058" s="135"/>
      <c r="AG1058" s="135"/>
      <c r="AH1058" s="135"/>
      <c r="AI1058" s="135"/>
      <c r="AJ1058" s="135"/>
      <c r="AK1058" s="135"/>
      <c r="AL1058" s="135"/>
      <c r="AM1058" s="135"/>
      <c r="AN1058" s="135"/>
      <c r="AO1058" s="135"/>
      <c r="AP1058" s="135"/>
      <c r="AQ1058" s="135"/>
      <c r="AR1058" s="135"/>
      <c r="AS1058" s="135"/>
      <c r="AT1058" s="135"/>
      <c r="AU1058" s="135"/>
      <c r="AV1058" s="135"/>
      <c r="AW1058" s="135"/>
      <c r="AX1058" s="135"/>
      <c r="AY1058" s="135"/>
    </row>
    <row r="1059">
      <c r="H1059" s="135"/>
      <c r="I1059" s="135"/>
      <c r="J1059" s="135"/>
      <c r="K1059" s="135"/>
      <c r="L1059" s="135"/>
      <c r="M1059" s="135"/>
      <c r="N1059" s="135"/>
      <c r="O1059" s="135"/>
      <c r="P1059" s="135"/>
      <c r="Q1059" s="135"/>
      <c r="R1059" s="135"/>
      <c r="S1059" s="135"/>
      <c r="T1059" s="135"/>
      <c r="U1059" s="135"/>
      <c r="V1059" s="135"/>
      <c r="W1059" s="135"/>
      <c r="X1059" s="135"/>
      <c r="Y1059" s="135"/>
      <c r="Z1059" s="135"/>
      <c r="AA1059" s="135"/>
      <c r="AB1059" s="135"/>
      <c r="AC1059" s="135"/>
      <c r="AD1059" s="135"/>
      <c r="AE1059" s="135"/>
      <c r="AF1059" s="135"/>
      <c r="AG1059" s="135"/>
      <c r="AH1059" s="135"/>
      <c r="AI1059" s="135"/>
      <c r="AJ1059" s="135"/>
      <c r="AK1059" s="135"/>
      <c r="AL1059" s="135"/>
      <c r="AM1059" s="135"/>
      <c r="AN1059" s="135"/>
      <c r="AO1059" s="135"/>
      <c r="AP1059" s="135"/>
      <c r="AQ1059" s="135"/>
      <c r="AR1059" s="135"/>
      <c r="AS1059" s="135"/>
      <c r="AT1059" s="135"/>
      <c r="AU1059" s="135"/>
      <c r="AV1059" s="135"/>
      <c r="AW1059" s="135"/>
      <c r="AX1059" s="135"/>
      <c r="AY1059" s="135"/>
    </row>
    <row r="1060">
      <c r="H1060" s="135"/>
      <c r="I1060" s="135"/>
      <c r="J1060" s="135"/>
      <c r="K1060" s="135"/>
      <c r="L1060" s="135"/>
      <c r="M1060" s="135"/>
      <c r="N1060" s="135"/>
      <c r="O1060" s="135"/>
      <c r="P1060" s="135"/>
      <c r="Q1060" s="135"/>
      <c r="R1060" s="135"/>
      <c r="S1060" s="135"/>
      <c r="T1060" s="135"/>
      <c r="U1060" s="135"/>
      <c r="V1060" s="135"/>
      <c r="W1060" s="135"/>
      <c r="X1060" s="135"/>
      <c r="Y1060" s="135"/>
      <c r="Z1060" s="135"/>
      <c r="AA1060" s="135"/>
      <c r="AB1060" s="135"/>
      <c r="AC1060" s="135"/>
      <c r="AD1060" s="135"/>
      <c r="AE1060" s="135"/>
      <c r="AF1060" s="135"/>
      <c r="AG1060" s="135"/>
      <c r="AH1060" s="135"/>
      <c r="AI1060" s="135"/>
      <c r="AJ1060" s="135"/>
      <c r="AK1060" s="135"/>
      <c r="AL1060" s="135"/>
      <c r="AM1060" s="135"/>
      <c r="AN1060" s="135"/>
      <c r="AO1060" s="135"/>
      <c r="AP1060" s="135"/>
      <c r="AQ1060" s="135"/>
      <c r="AR1060" s="135"/>
      <c r="AS1060" s="135"/>
      <c r="AT1060" s="135"/>
      <c r="AU1060" s="135"/>
      <c r="AV1060" s="135"/>
      <c r="AW1060" s="135"/>
      <c r="AX1060" s="135"/>
      <c r="AY1060" s="135"/>
    </row>
    <row r="1061">
      <c r="H1061" s="135"/>
      <c r="I1061" s="135"/>
      <c r="J1061" s="135"/>
      <c r="K1061" s="135"/>
      <c r="L1061" s="135"/>
      <c r="M1061" s="135"/>
      <c r="N1061" s="135"/>
      <c r="O1061" s="135"/>
      <c r="P1061" s="135"/>
      <c r="Q1061" s="135"/>
      <c r="R1061" s="135"/>
      <c r="S1061" s="135"/>
      <c r="T1061" s="135"/>
      <c r="U1061" s="135"/>
      <c r="V1061" s="135"/>
      <c r="W1061" s="135"/>
      <c r="X1061" s="135"/>
      <c r="Y1061" s="135"/>
      <c r="Z1061" s="135"/>
      <c r="AA1061" s="135"/>
      <c r="AB1061" s="135"/>
      <c r="AC1061" s="135"/>
      <c r="AD1061" s="135"/>
      <c r="AE1061" s="135"/>
      <c r="AF1061" s="135"/>
      <c r="AG1061" s="135"/>
      <c r="AH1061" s="135"/>
      <c r="AI1061" s="135"/>
      <c r="AJ1061" s="135"/>
      <c r="AK1061" s="135"/>
      <c r="AL1061" s="135"/>
      <c r="AM1061" s="135"/>
      <c r="AN1061" s="135"/>
      <c r="AO1061" s="135"/>
      <c r="AP1061" s="135"/>
      <c r="AQ1061" s="135"/>
      <c r="AR1061" s="135"/>
      <c r="AS1061" s="135"/>
      <c r="AT1061" s="135"/>
      <c r="AU1061" s="135"/>
      <c r="AV1061" s="135"/>
      <c r="AW1061" s="135"/>
      <c r="AX1061" s="135"/>
      <c r="AY1061" s="135"/>
    </row>
    <row r="1062">
      <c r="H1062" s="135"/>
      <c r="I1062" s="135"/>
      <c r="J1062" s="135"/>
      <c r="K1062" s="135"/>
      <c r="L1062" s="135"/>
      <c r="M1062" s="135"/>
      <c r="N1062" s="135"/>
      <c r="O1062" s="135"/>
      <c r="P1062" s="135"/>
      <c r="Q1062" s="135"/>
      <c r="R1062" s="135"/>
      <c r="S1062" s="135"/>
      <c r="T1062" s="135"/>
      <c r="U1062" s="135"/>
      <c r="V1062" s="135"/>
      <c r="W1062" s="135"/>
      <c r="X1062" s="135"/>
      <c r="Y1062" s="135"/>
      <c r="Z1062" s="135"/>
      <c r="AA1062" s="135"/>
      <c r="AB1062" s="135"/>
      <c r="AC1062" s="135"/>
      <c r="AD1062" s="135"/>
      <c r="AE1062" s="135"/>
      <c r="AF1062" s="135"/>
      <c r="AG1062" s="135"/>
      <c r="AH1062" s="135"/>
      <c r="AI1062" s="135"/>
      <c r="AJ1062" s="135"/>
      <c r="AK1062" s="135"/>
      <c r="AL1062" s="135"/>
      <c r="AM1062" s="135"/>
      <c r="AN1062" s="135"/>
      <c r="AO1062" s="135"/>
      <c r="AP1062" s="135"/>
      <c r="AQ1062" s="135"/>
      <c r="AR1062" s="135"/>
      <c r="AS1062" s="135"/>
      <c r="AT1062" s="135"/>
      <c r="AU1062" s="135"/>
      <c r="AV1062" s="135"/>
      <c r="AW1062" s="135"/>
      <c r="AX1062" s="135"/>
      <c r="AY1062" s="135"/>
    </row>
    <row r="1063">
      <c r="H1063" s="135"/>
      <c r="I1063" s="135"/>
      <c r="J1063" s="135"/>
      <c r="K1063" s="135"/>
      <c r="L1063" s="135"/>
      <c r="M1063" s="135"/>
      <c r="N1063" s="135"/>
      <c r="O1063" s="135"/>
      <c r="P1063" s="135"/>
      <c r="Q1063" s="135"/>
      <c r="R1063" s="135"/>
      <c r="S1063" s="135"/>
      <c r="T1063" s="135"/>
      <c r="U1063" s="135"/>
      <c r="V1063" s="135"/>
      <c r="W1063" s="135"/>
      <c r="X1063" s="135"/>
      <c r="Y1063" s="135"/>
      <c r="Z1063" s="135"/>
      <c r="AA1063" s="135"/>
      <c r="AB1063" s="135"/>
      <c r="AC1063" s="135"/>
      <c r="AD1063" s="135"/>
      <c r="AE1063" s="135"/>
      <c r="AF1063" s="135"/>
      <c r="AG1063" s="135"/>
      <c r="AH1063" s="135"/>
      <c r="AI1063" s="135"/>
      <c r="AJ1063" s="135"/>
      <c r="AK1063" s="135"/>
      <c r="AL1063" s="135"/>
      <c r="AM1063" s="135"/>
      <c r="AN1063" s="135"/>
      <c r="AO1063" s="135"/>
      <c r="AP1063" s="135"/>
      <c r="AQ1063" s="135"/>
      <c r="AR1063" s="135"/>
      <c r="AS1063" s="135"/>
      <c r="AT1063" s="135"/>
      <c r="AU1063" s="135"/>
      <c r="AV1063" s="135"/>
      <c r="AW1063" s="135"/>
      <c r="AX1063" s="135"/>
      <c r="AY1063" s="135"/>
    </row>
    <row r="1064">
      <c r="H1064" s="135"/>
      <c r="I1064" s="135"/>
      <c r="J1064" s="135"/>
      <c r="K1064" s="135"/>
      <c r="L1064" s="135"/>
      <c r="M1064" s="135"/>
      <c r="N1064" s="135"/>
      <c r="O1064" s="135"/>
      <c r="P1064" s="135"/>
      <c r="Q1064" s="135"/>
      <c r="R1064" s="135"/>
      <c r="S1064" s="135"/>
      <c r="T1064" s="135"/>
      <c r="U1064" s="135"/>
      <c r="V1064" s="135"/>
      <c r="W1064" s="135"/>
      <c r="X1064" s="135"/>
      <c r="Y1064" s="135"/>
      <c r="Z1064" s="135"/>
      <c r="AA1064" s="135"/>
      <c r="AB1064" s="135"/>
      <c r="AC1064" s="135"/>
      <c r="AD1064" s="135"/>
      <c r="AE1064" s="135"/>
      <c r="AF1064" s="135"/>
      <c r="AG1064" s="135"/>
      <c r="AH1064" s="135"/>
      <c r="AI1064" s="135"/>
      <c r="AJ1064" s="135"/>
      <c r="AK1064" s="135"/>
      <c r="AL1064" s="135"/>
      <c r="AM1064" s="135"/>
      <c r="AN1064" s="135"/>
      <c r="AO1064" s="135"/>
      <c r="AP1064" s="135"/>
      <c r="AQ1064" s="135"/>
      <c r="AR1064" s="135"/>
      <c r="AS1064" s="135"/>
      <c r="AT1064" s="135"/>
      <c r="AU1064" s="135"/>
      <c r="AV1064" s="135"/>
      <c r="AW1064" s="135"/>
      <c r="AX1064" s="135"/>
      <c r="AY1064" s="135"/>
    </row>
    <row r="1065">
      <c r="H1065" s="135"/>
      <c r="I1065" s="135"/>
      <c r="J1065" s="135"/>
      <c r="K1065" s="135"/>
      <c r="L1065" s="135"/>
      <c r="M1065" s="135"/>
      <c r="N1065" s="135"/>
      <c r="O1065" s="135"/>
      <c r="P1065" s="135"/>
      <c r="Q1065" s="135"/>
      <c r="R1065" s="135"/>
      <c r="S1065" s="135"/>
      <c r="T1065" s="135"/>
      <c r="U1065" s="135"/>
      <c r="V1065" s="135"/>
      <c r="W1065" s="135"/>
      <c r="X1065" s="135"/>
      <c r="Y1065" s="135"/>
      <c r="Z1065" s="135"/>
      <c r="AA1065" s="135"/>
      <c r="AB1065" s="135"/>
      <c r="AC1065" s="135"/>
      <c r="AD1065" s="135"/>
      <c r="AE1065" s="135"/>
      <c r="AF1065" s="135"/>
      <c r="AG1065" s="135"/>
      <c r="AH1065" s="135"/>
      <c r="AI1065" s="135"/>
      <c r="AJ1065" s="135"/>
      <c r="AK1065" s="135"/>
      <c r="AL1065" s="135"/>
      <c r="AM1065" s="135"/>
      <c r="AN1065" s="135"/>
      <c r="AO1065" s="135"/>
      <c r="AP1065" s="135"/>
      <c r="AQ1065" s="135"/>
      <c r="AR1065" s="135"/>
      <c r="AS1065" s="135"/>
      <c r="AT1065" s="135"/>
      <c r="AU1065" s="135"/>
      <c r="AV1065" s="135"/>
      <c r="AW1065" s="135"/>
      <c r="AX1065" s="135"/>
      <c r="AY1065" s="135"/>
    </row>
    <row r="1066">
      <c r="H1066" s="135"/>
      <c r="I1066" s="135"/>
      <c r="J1066" s="135"/>
      <c r="K1066" s="135"/>
      <c r="L1066" s="135"/>
      <c r="M1066" s="135"/>
      <c r="N1066" s="135"/>
      <c r="O1066" s="135"/>
      <c r="P1066" s="135"/>
      <c r="Q1066" s="135"/>
      <c r="R1066" s="135"/>
      <c r="S1066" s="135"/>
      <c r="T1066" s="135"/>
      <c r="U1066" s="135"/>
      <c r="V1066" s="135"/>
      <c r="W1066" s="135"/>
      <c r="X1066" s="135"/>
      <c r="Y1066" s="135"/>
      <c r="Z1066" s="135"/>
      <c r="AA1066" s="135"/>
      <c r="AB1066" s="135"/>
      <c r="AC1066" s="135"/>
      <c r="AD1066" s="135"/>
      <c r="AE1066" s="135"/>
      <c r="AF1066" s="135"/>
      <c r="AG1066" s="135"/>
      <c r="AH1066" s="135"/>
      <c r="AI1066" s="135"/>
      <c r="AJ1066" s="135"/>
      <c r="AK1066" s="135"/>
      <c r="AL1066" s="135"/>
      <c r="AM1066" s="135"/>
      <c r="AN1066" s="135"/>
      <c r="AO1066" s="135"/>
      <c r="AP1066" s="135"/>
      <c r="AQ1066" s="135"/>
      <c r="AR1066" s="135"/>
      <c r="AS1066" s="135"/>
      <c r="AT1066" s="135"/>
      <c r="AU1066" s="135"/>
      <c r="AV1066" s="135"/>
      <c r="AW1066" s="135"/>
      <c r="AX1066" s="135"/>
      <c r="AY1066" s="135"/>
    </row>
    <row r="1067">
      <c r="H1067" s="135"/>
      <c r="I1067" s="135"/>
      <c r="J1067" s="135"/>
      <c r="K1067" s="135"/>
      <c r="L1067" s="135"/>
      <c r="M1067" s="135"/>
      <c r="N1067" s="135"/>
      <c r="O1067" s="135"/>
      <c r="P1067" s="135"/>
      <c r="Q1067" s="135"/>
      <c r="R1067" s="135"/>
      <c r="S1067" s="135"/>
      <c r="T1067" s="135"/>
      <c r="U1067" s="135"/>
      <c r="V1067" s="135"/>
      <c r="W1067" s="135"/>
      <c r="X1067" s="135"/>
      <c r="Y1067" s="135"/>
      <c r="Z1067" s="135"/>
      <c r="AA1067" s="135"/>
      <c r="AB1067" s="135"/>
      <c r="AC1067" s="135"/>
      <c r="AD1067" s="135"/>
      <c r="AE1067" s="135"/>
      <c r="AF1067" s="135"/>
      <c r="AG1067" s="135"/>
      <c r="AH1067" s="135"/>
      <c r="AI1067" s="135"/>
      <c r="AJ1067" s="135"/>
      <c r="AK1067" s="135"/>
      <c r="AL1067" s="135"/>
      <c r="AM1067" s="135"/>
      <c r="AN1067" s="135"/>
      <c r="AO1067" s="135"/>
      <c r="AP1067" s="135"/>
      <c r="AQ1067" s="135"/>
      <c r="AR1067" s="135"/>
      <c r="AS1067" s="135"/>
      <c r="AT1067" s="135"/>
      <c r="AU1067" s="135"/>
      <c r="AV1067" s="135"/>
      <c r="AW1067" s="135"/>
      <c r="AX1067" s="135"/>
      <c r="AY1067" s="135"/>
    </row>
    <row r="1068">
      <c r="H1068" s="135"/>
      <c r="I1068" s="135"/>
      <c r="J1068" s="135"/>
      <c r="K1068" s="135"/>
      <c r="L1068" s="135"/>
      <c r="M1068" s="135"/>
      <c r="N1068" s="135"/>
      <c r="O1068" s="135"/>
      <c r="P1068" s="135"/>
      <c r="Q1068" s="135"/>
      <c r="R1068" s="135"/>
      <c r="S1068" s="135"/>
      <c r="T1068" s="135"/>
      <c r="U1068" s="135"/>
      <c r="V1068" s="135"/>
      <c r="W1068" s="135"/>
      <c r="X1068" s="135"/>
      <c r="Y1068" s="135"/>
      <c r="Z1068" s="135"/>
      <c r="AA1068" s="135"/>
      <c r="AB1068" s="135"/>
      <c r="AC1068" s="135"/>
      <c r="AD1068" s="135"/>
      <c r="AE1068" s="135"/>
      <c r="AF1068" s="135"/>
      <c r="AG1068" s="135"/>
      <c r="AH1068" s="135"/>
      <c r="AI1068" s="135"/>
      <c r="AJ1068" s="135"/>
      <c r="AK1068" s="135"/>
      <c r="AL1068" s="135"/>
      <c r="AM1068" s="135"/>
      <c r="AN1068" s="135"/>
      <c r="AO1068" s="135"/>
      <c r="AP1068" s="135"/>
      <c r="AQ1068" s="135"/>
      <c r="AR1068" s="135"/>
      <c r="AS1068" s="135"/>
      <c r="AT1068" s="135"/>
      <c r="AU1068" s="135"/>
      <c r="AV1068" s="135"/>
      <c r="AW1068" s="135"/>
      <c r="AX1068" s="135"/>
      <c r="AY1068" s="135"/>
    </row>
    <row r="1069">
      <c r="H1069" s="135"/>
      <c r="I1069" s="135"/>
      <c r="J1069" s="135"/>
      <c r="K1069" s="135"/>
      <c r="L1069" s="135"/>
      <c r="M1069" s="135"/>
      <c r="N1069" s="135"/>
      <c r="O1069" s="135"/>
      <c r="P1069" s="135"/>
      <c r="Q1069" s="135"/>
      <c r="R1069" s="135"/>
      <c r="S1069" s="135"/>
      <c r="T1069" s="135"/>
      <c r="U1069" s="135"/>
      <c r="V1069" s="135"/>
      <c r="W1069" s="135"/>
      <c r="X1069" s="135"/>
      <c r="Y1069" s="135"/>
      <c r="Z1069" s="135"/>
      <c r="AA1069" s="135"/>
      <c r="AB1069" s="135"/>
      <c r="AC1069" s="135"/>
      <c r="AD1069" s="135"/>
      <c r="AE1069" s="135"/>
      <c r="AF1069" s="135"/>
      <c r="AG1069" s="135"/>
      <c r="AH1069" s="135"/>
      <c r="AI1069" s="135"/>
      <c r="AJ1069" s="135"/>
      <c r="AK1069" s="135"/>
      <c r="AL1069" s="135"/>
      <c r="AM1069" s="135"/>
      <c r="AN1069" s="135"/>
      <c r="AO1069" s="135"/>
      <c r="AP1069" s="135"/>
      <c r="AQ1069" s="135"/>
      <c r="AR1069" s="135"/>
      <c r="AS1069" s="135"/>
      <c r="AT1069" s="135"/>
      <c r="AU1069" s="135"/>
      <c r="AV1069" s="135"/>
      <c r="AW1069" s="135"/>
      <c r="AX1069" s="135"/>
      <c r="AY1069" s="135"/>
    </row>
    <row r="1070">
      <c r="H1070" s="135"/>
      <c r="I1070" s="135"/>
      <c r="J1070" s="135"/>
      <c r="K1070" s="135"/>
      <c r="L1070" s="135"/>
      <c r="M1070" s="135"/>
      <c r="N1070" s="135"/>
      <c r="O1070" s="135"/>
      <c r="P1070" s="135"/>
      <c r="Q1070" s="135"/>
      <c r="R1070" s="135"/>
      <c r="S1070" s="135"/>
      <c r="T1070" s="135"/>
      <c r="U1070" s="135"/>
      <c r="V1070" s="135"/>
      <c r="W1070" s="135"/>
      <c r="X1070" s="135"/>
      <c r="Y1070" s="135"/>
      <c r="Z1070" s="135"/>
      <c r="AA1070" s="135"/>
      <c r="AB1070" s="135"/>
      <c r="AC1070" s="135"/>
      <c r="AD1070" s="135"/>
      <c r="AE1070" s="135"/>
      <c r="AF1070" s="135"/>
      <c r="AG1070" s="135"/>
      <c r="AH1070" s="135"/>
      <c r="AI1070" s="135"/>
      <c r="AJ1070" s="135"/>
      <c r="AK1070" s="135"/>
      <c r="AL1070" s="135"/>
      <c r="AM1070" s="135"/>
      <c r="AN1070" s="135"/>
      <c r="AO1070" s="135"/>
      <c r="AP1070" s="135"/>
      <c r="AQ1070" s="135"/>
      <c r="AR1070" s="135"/>
      <c r="AS1070" s="135"/>
      <c r="AT1070" s="135"/>
      <c r="AU1070" s="135"/>
      <c r="AV1070" s="135"/>
      <c r="AW1070" s="135"/>
      <c r="AX1070" s="135"/>
      <c r="AY1070" s="135"/>
    </row>
    <row r="1071">
      <c r="H1071" s="135"/>
      <c r="I1071" s="135"/>
      <c r="J1071" s="135"/>
      <c r="K1071" s="135"/>
      <c r="L1071" s="135"/>
      <c r="M1071" s="135"/>
      <c r="N1071" s="135"/>
      <c r="O1071" s="135"/>
      <c r="P1071" s="135"/>
      <c r="Q1071" s="135"/>
      <c r="R1071" s="135"/>
      <c r="S1071" s="135"/>
      <c r="T1071" s="135"/>
      <c r="U1071" s="135"/>
      <c r="V1071" s="135"/>
      <c r="W1071" s="135"/>
      <c r="X1071" s="135"/>
      <c r="Y1071" s="135"/>
      <c r="Z1071" s="135"/>
      <c r="AA1071" s="135"/>
      <c r="AB1071" s="135"/>
      <c r="AC1071" s="135"/>
      <c r="AD1071" s="135"/>
      <c r="AE1071" s="135"/>
      <c r="AF1071" s="135"/>
      <c r="AG1071" s="135"/>
      <c r="AH1071" s="135"/>
      <c r="AI1071" s="135"/>
      <c r="AJ1071" s="135"/>
      <c r="AK1071" s="135"/>
      <c r="AL1071" s="135"/>
      <c r="AM1071" s="135"/>
      <c r="AN1071" s="135"/>
      <c r="AO1071" s="135"/>
      <c r="AP1071" s="135"/>
      <c r="AQ1071" s="135"/>
      <c r="AR1071" s="135"/>
      <c r="AS1071" s="135"/>
      <c r="AT1071" s="135"/>
      <c r="AU1071" s="135"/>
      <c r="AV1071" s="135"/>
      <c r="AW1071" s="135"/>
      <c r="AX1071" s="135"/>
      <c r="AY1071" s="135"/>
    </row>
    <row r="1072">
      <c r="H1072" s="135"/>
      <c r="I1072" s="135"/>
      <c r="J1072" s="135"/>
      <c r="K1072" s="135"/>
      <c r="L1072" s="135"/>
      <c r="M1072" s="135"/>
      <c r="N1072" s="135"/>
      <c r="O1072" s="135"/>
      <c r="P1072" s="135"/>
      <c r="Q1072" s="135"/>
      <c r="R1072" s="135"/>
      <c r="S1072" s="135"/>
      <c r="T1072" s="135"/>
      <c r="U1072" s="135"/>
      <c r="V1072" s="135"/>
      <c r="W1072" s="135"/>
      <c r="X1072" s="135"/>
      <c r="Y1072" s="135"/>
      <c r="Z1072" s="135"/>
      <c r="AA1072" s="135"/>
      <c r="AB1072" s="135"/>
      <c r="AC1072" s="135"/>
      <c r="AD1072" s="135"/>
      <c r="AE1072" s="135"/>
      <c r="AF1072" s="135"/>
      <c r="AG1072" s="135"/>
      <c r="AH1072" s="135"/>
      <c r="AI1072" s="135"/>
      <c r="AJ1072" s="135"/>
      <c r="AK1072" s="135"/>
      <c r="AL1072" s="135"/>
      <c r="AM1072" s="135"/>
      <c r="AN1072" s="135"/>
      <c r="AO1072" s="135"/>
      <c r="AP1072" s="135"/>
      <c r="AQ1072" s="135"/>
      <c r="AR1072" s="135"/>
      <c r="AS1072" s="135"/>
      <c r="AT1072" s="135"/>
      <c r="AU1072" s="135"/>
      <c r="AV1072" s="135"/>
      <c r="AW1072" s="135"/>
      <c r="AX1072" s="135"/>
      <c r="AY1072" s="135"/>
    </row>
    <row r="1073">
      <c r="H1073" s="135"/>
      <c r="I1073" s="135"/>
      <c r="J1073" s="135"/>
      <c r="K1073" s="135"/>
      <c r="L1073" s="135"/>
      <c r="M1073" s="135"/>
      <c r="N1073" s="135"/>
      <c r="O1073" s="135"/>
      <c r="P1073" s="135"/>
      <c r="Q1073" s="135"/>
      <c r="R1073" s="135"/>
      <c r="S1073" s="135"/>
      <c r="T1073" s="135"/>
      <c r="U1073" s="135"/>
      <c r="V1073" s="135"/>
      <c r="W1073" s="135"/>
      <c r="X1073" s="135"/>
      <c r="Y1073" s="135"/>
      <c r="Z1073" s="135"/>
      <c r="AA1073" s="135"/>
      <c r="AB1073" s="135"/>
      <c r="AC1073" s="135"/>
      <c r="AD1073" s="135"/>
      <c r="AE1073" s="135"/>
      <c r="AF1073" s="135"/>
      <c r="AG1073" s="135"/>
      <c r="AH1073" s="135"/>
      <c r="AI1073" s="135"/>
      <c r="AJ1073" s="135"/>
      <c r="AK1073" s="135"/>
      <c r="AL1073" s="135"/>
      <c r="AM1073" s="135"/>
      <c r="AN1073" s="135"/>
      <c r="AO1073" s="135"/>
      <c r="AP1073" s="135"/>
      <c r="AQ1073" s="135"/>
      <c r="AR1073" s="135"/>
      <c r="AS1073" s="135"/>
      <c r="AT1073" s="135"/>
      <c r="AU1073" s="135"/>
      <c r="AV1073" s="135"/>
      <c r="AW1073" s="135"/>
      <c r="AX1073" s="135"/>
      <c r="AY1073" s="135"/>
    </row>
    <row r="1074">
      <c r="H1074" s="135"/>
      <c r="I1074" s="135"/>
      <c r="J1074" s="135"/>
      <c r="K1074" s="135"/>
      <c r="L1074" s="135"/>
      <c r="M1074" s="135"/>
      <c r="N1074" s="135"/>
      <c r="O1074" s="135"/>
      <c r="P1074" s="135"/>
      <c r="Q1074" s="135"/>
      <c r="R1074" s="135"/>
      <c r="S1074" s="135"/>
      <c r="T1074" s="135"/>
      <c r="U1074" s="135"/>
      <c r="V1074" s="135"/>
      <c r="W1074" s="135"/>
      <c r="X1074" s="135"/>
      <c r="Y1074" s="135"/>
      <c r="Z1074" s="135"/>
      <c r="AA1074" s="135"/>
      <c r="AB1074" s="135"/>
      <c r="AC1074" s="135"/>
      <c r="AD1074" s="135"/>
      <c r="AE1074" s="135"/>
      <c r="AF1074" s="135"/>
      <c r="AG1074" s="135"/>
      <c r="AH1074" s="135"/>
      <c r="AI1074" s="135"/>
      <c r="AJ1074" s="135"/>
      <c r="AK1074" s="135"/>
      <c r="AL1074" s="135"/>
      <c r="AM1074" s="135"/>
      <c r="AN1074" s="135"/>
      <c r="AO1074" s="135"/>
      <c r="AP1074" s="135"/>
      <c r="AQ1074" s="135"/>
      <c r="AR1074" s="135"/>
      <c r="AS1074" s="135"/>
      <c r="AT1074" s="135"/>
      <c r="AU1074" s="135"/>
      <c r="AV1074" s="135"/>
      <c r="AW1074" s="135"/>
      <c r="AX1074" s="135"/>
      <c r="AY1074" s="135"/>
    </row>
    <row r="1075">
      <c r="H1075" s="135"/>
      <c r="I1075" s="135"/>
      <c r="J1075" s="135"/>
      <c r="K1075" s="135"/>
      <c r="L1075" s="135"/>
      <c r="M1075" s="135"/>
      <c r="N1075" s="135"/>
      <c r="O1075" s="135"/>
      <c r="P1075" s="135"/>
      <c r="Q1075" s="135"/>
      <c r="R1075" s="135"/>
      <c r="S1075" s="135"/>
      <c r="T1075" s="135"/>
      <c r="U1075" s="135"/>
      <c r="V1075" s="135"/>
      <c r="W1075" s="135"/>
      <c r="X1075" s="135"/>
      <c r="Y1075" s="135"/>
      <c r="Z1075" s="135"/>
      <c r="AA1075" s="135"/>
      <c r="AB1075" s="135"/>
      <c r="AC1075" s="135"/>
      <c r="AD1075" s="135"/>
      <c r="AE1075" s="135"/>
      <c r="AF1075" s="135"/>
      <c r="AG1075" s="135"/>
      <c r="AH1075" s="135"/>
      <c r="AI1075" s="135"/>
      <c r="AJ1075" s="135"/>
      <c r="AK1075" s="135"/>
      <c r="AL1075" s="135"/>
      <c r="AM1075" s="135"/>
      <c r="AN1075" s="135"/>
      <c r="AO1075" s="135"/>
      <c r="AP1075" s="135"/>
      <c r="AQ1075" s="135"/>
      <c r="AR1075" s="135"/>
      <c r="AS1075" s="135"/>
      <c r="AT1075" s="135"/>
      <c r="AU1075" s="135"/>
      <c r="AV1075" s="135"/>
      <c r="AW1075" s="135"/>
      <c r="AX1075" s="135"/>
      <c r="AY1075" s="135"/>
    </row>
    <row r="1076">
      <c r="H1076" s="135"/>
      <c r="I1076" s="135"/>
      <c r="J1076" s="135"/>
      <c r="K1076" s="135"/>
      <c r="L1076" s="135"/>
      <c r="M1076" s="135"/>
      <c r="N1076" s="135"/>
      <c r="O1076" s="135"/>
      <c r="P1076" s="135"/>
      <c r="Q1076" s="135"/>
      <c r="R1076" s="135"/>
      <c r="S1076" s="135"/>
      <c r="T1076" s="135"/>
      <c r="U1076" s="135"/>
      <c r="V1076" s="135"/>
      <c r="W1076" s="135"/>
      <c r="X1076" s="135"/>
      <c r="Y1076" s="135"/>
      <c r="Z1076" s="135"/>
      <c r="AA1076" s="135"/>
      <c r="AB1076" s="135"/>
      <c r="AC1076" s="135"/>
      <c r="AD1076" s="135"/>
      <c r="AE1076" s="135"/>
      <c r="AF1076" s="135"/>
      <c r="AG1076" s="135"/>
      <c r="AH1076" s="135"/>
      <c r="AI1076" s="135"/>
      <c r="AJ1076" s="135"/>
      <c r="AK1076" s="135"/>
      <c r="AL1076" s="135"/>
      <c r="AM1076" s="135"/>
      <c r="AN1076" s="135"/>
      <c r="AO1076" s="135"/>
      <c r="AP1076" s="135"/>
      <c r="AQ1076" s="135"/>
      <c r="AR1076" s="135"/>
      <c r="AS1076" s="135"/>
      <c r="AT1076" s="135"/>
      <c r="AU1076" s="135"/>
      <c r="AV1076" s="135"/>
      <c r="AW1076" s="135"/>
      <c r="AX1076" s="135"/>
      <c r="AY1076" s="135"/>
    </row>
    <row r="1077">
      <c r="H1077" s="135"/>
      <c r="I1077" s="135"/>
      <c r="J1077" s="135"/>
      <c r="K1077" s="135"/>
      <c r="L1077" s="135"/>
      <c r="M1077" s="135"/>
      <c r="N1077" s="135"/>
      <c r="O1077" s="135"/>
      <c r="P1077" s="135"/>
      <c r="Q1077" s="135"/>
      <c r="R1077" s="135"/>
      <c r="S1077" s="135"/>
      <c r="T1077" s="135"/>
      <c r="U1077" s="135"/>
      <c r="V1077" s="135"/>
      <c r="W1077" s="135"/>
      <c r="X1077" s="135"/>
      <c r="Y1077" s="135"/>
      <c r="Z1077" s="135"/>
      <c r="AA1077" s="135"/>
      <c r="AB1077" s="135"/>
      <c r="AC1077" s="135"/>
      <c r="AD1077" s="135"/>
      <c r="AE1077" s="135"/>
      <c r="AF1077" s="135"/>
      <c r="AG1077" s="135"/>
      <c r="AH1077" s="135"/>
      <c r="AI1077" s="135"/>
      <c r="AJ1077" s="135"/>
      <c r="AK1077" s="135"/>
      <c r="AL1077" s="135"/>
      <c r="AM1077" s="135"/>
      <c r="AN1077" s="135"/>
      <c r="AO1077" s="135"/>
      <c r="AP1077" s="135"/>
      <c r="AQ1077" s="135"/>
      <c r="AR1077" s="135"/>
      <c r="AS1077" s="135"/>
      <c r="AT1077" s="135"/>
      <c r="AU1077" s="135"/>
      <c r="AV1077" s="135"/>
      <c r="AW1077" s="135"/>
      <c r="AX1077" s="135"/>
      <c r="AY1077" s="135"/>
    </row>
    <row r="1078">
      <c r="H1078" s="135"/>
      <c r="I1078" s="135"/>
      <c r="J1078" s="135"/>
      <c r="K1078" s="135"/>
      <c r="L1078" s="135"/>
      <c r="M1078" s="135"/>
      <c r="N1078" s="135"/>
      <c r="O1078" s="135"/>
      <c r="P1078" s="135"/>
      <c r="Q1078" s="135"/>
      <c r="R1078" s="135"/>
      <c r="S1078" s="135"/>
      <c r="T1078" s="135"/>
      <c r="U1078" s="135"/>
      <c r="V1078" s="135"/>
      <c r="W1078" s="135"/>
      <c r="X1078" s="135"/>
      <c r="Y1078" s="135"/>
      <c r="Z1078" s="135"/>
      <c r="AA1078" s="135"/>
      <c r="AB1078" s="135"/>
      <c r="AC1078" s="135"/>
      <c r="AD1078" s="135"/>
      <c r="AE1078" s="135"/>
      <c r="AF1078" s="135"/>
      <c r="AG1078" s="135"/>
      <c r="AH1078" s="135"/>
      <c r="AI1078" s="135"/>
      <c r="AJ1078" s="135"/>
      <c r="AK1078" s="135"/>
      <c r="AL1078" s="135"/>
      <c r="AM1078" s="135"/>
      <c r="AN1078" s="135"/>
      <c r="AO1078" s="135"/>
      <c r="AP1078" s="135"/>
      <c r="AQ1078" s="135"/>
      <c r="AR1078" s="135"/>
      <c r="AS1078" s="135"/>
      <c r="AT1078" s="135"/>
      <c r="AU1078" s="135"/>
      <c r="AV1078" s="135"/>
      <c r="AW1078" s="135"/>
      <c r="AX1078" s="135"/>
      <c r="AY1078" s="135"/>
    </row>
    <row r="1079">
      <c r="H1079" s="135"/>
      <c r="I1079" s="135"/>
      <c r="J1079" s="135"/>
      <c r="K1079" s="135"/>
      <c r="L1079" s="135"/>
      <c r="M1079" s="135"/>
      <c r="N1079" s="135"/>
      <c r="O1079" s="135"/>
      <c r="P1079" s="135"/>
      <c r="Q1079" s="135"/>
      <c r="R1079" s="135"/>
      <c r="S1079" s="135"/>
      <c r="T1079" s="135"/>
      <c r="U1079" s="135"/>
      <c r="V1079" s="135"/>
      <c r="W1079" s="135"/>
      <c r="X1079" s="135"/>
      <c r="Y1079" s="135"/>
      <c r="Z1079" s="135"/>
      <c r="AA1079" s="135"/>
      <c r="AB1079" s="135"/>
      <c r="AC1079" s="135"/>
      <c r="AD1079" s="135"/>
      <c r="AE1079" s="135"/>
      <c r="AF1079" s="135"/>
      <c r="AG1079" s="135"/>
      <c r="AH1079" s="135"/>
      <c r="AI1079" s="135"/>
      <c r="AJ1079" s="135"/>
      <c r="AK1079" s="135"/>
      <c r="AL1079" s="135"/>
      <c r="AM1079" s="135"/>
      <c r="AN1079" s="135"/>
      <c r="AO1079" s="135"/>
      <c r="AP1079" s="135"/>
      <c r="AQ1079" s="135"/>
      <c r="AR1079" s="135"/>
      <c r="AS1079" s="135"/>
      <c r="AT1079" s="135"/>
      <c r="AU1079" s="135"/>
      <c r="AV1079" s="135"/>
      <c r="AW1079" s="135"/>
      <c r="AX1079" s="135"/>
      <c r="AY1079" s="135"/>
    </row>
    <row r="1080">
      <c r="H1080" s="135"/>
      <c r="I1080" s="135"/>
      <c r="J1080" s="135"/>
      <c r="K1080" s="135"/>
      <c r="L1080" s="135"/>
      <c r="M1080" s="135"/>
      <c r="N1080" s="135"/>
      <c r="O1080" s="135"/>
      <c r="P1080" s="135"/>
      <c r="Q1080" s="135"/>
      <c r="R1080" s="135"/>
      <c r="S1080" s="135"/>
      <c r="T1080" s="135"/>
      <c r="U1080" s="135"/>
      <c r="V1080" s="135"/>
      <c r="W1080" s="135"/>
      <c r="X1080" s="135"/>
      <c r="Y1080" s="135"/>
      <c r="Z1080" s="135"/>
      <c r="AA1080" s="135"/>
      <c r="AB1080" s="135"/>
      <c r="AC1080" s="135"/>
      <c r="AD1080" s="135"/>
      <c r="AE1080" s="135"/>
      <c r="AF1080" s="135"/>
      <c r="AG1080" s="135"/>
      <c r="AH1080" s="135"/>
      <c r="AI1080" s="135"/>
      <c r="AJ1080" s="135"/>
      <c r="AK1080" s="135"/>
      <c r="AL1080" s="135"/>
      <c r="AM1080" s="135"/>
      <c r="AN1080" s="135"/>
      <c r="AO1080" s="135"/>
      <c r="AP1080" s="135"/>
      <c r="AQ1080" s="135"/>
      <c r="AR1080" s="135"/>
      <c r="AS1080" s="135"/>
      <c r="AT1080" s="135"/>
      <c r="AU1080" s="135"/>
      <c r="AV1080" s="135"/>
      <c r="AW1080" s="135"/>
      <c r="AX1080" s="135"/>
      <c r="AY1080" s="135"/>
    </row>
    <row r="1081">
      <c r="H1081" s="135"/>
      <c r="I1081" s="135"/>
      <c r="J1081" s="135"/>
      <c r="K1081" s="135"/>
      <c r="L1081" s="135"/>
      <c r="M1081" s="135"/>
      <c r="N1081" s="135"/>
      <c r="O1081" s="135"/>
      <c r="P1081" s="135"/>
      <c r="Q1081" s="135"/>
      <c r="R1081" s="135"/>
      <c r="S1081" s="135"/>
      <c r="T1081" s="135"/>
      <c r="U1081" s="135"/>
      <c r="V1081" s="135"/>
      <c r="W1081" s="135"/>
      <c r="X1081" s="135"/>
      <c r="Y1081" s="135"/>
      <c r="Z1081" s="135"/>
      <c r="AA1081" s="135"/>
      <c r="AB1081" s="135"/>
      <c r="AC1081" s="135"/>
      <c r="AD1081" s="135"/>
      <c r="AE1081" s="135"/>
      <c r="AF1081" s="135"/>
      <c r="AG1081" s="135"/>
      <c r="AH1081" s="135"/>
      <c r="AI1081" s="135"/>
      <c r="AJ1081" s="135"/>
      <c r="AK1081" s="135"/>
      <c r="AL1081" s="135"/>
      <c r="AM1081" s="135"/>
      <c r="AN1081" s="135"/>
      <c r="AO1081" s="135"/>
      <c r="AP1081" s="135"/>
      <c r="AQ1081" s="135"/>
      <c r="AR1081" s="135"/>
      <c r="AS1081" s="135"/>
      <c r="AT1081" s="135"/>
      <c r="AU1081" s="135"/>
      <c r="AV1081" s="135"/>
      <c r="AW1081" s="135"/>
      <c r="AX1081" s="135"/>
      <c r="AY1081" s="135"/>
    </row>
    <row r="1082">
      <c r="H1082" s="135"/>
      <c r="I1082" s="135"/>
      <c r="J1082" s="135"/>
      <c r="K1082" s="135"/>
      <c r="L1082" s="135"/>
      <c r="M1082" s="135"/>
      <c r="N1082" s="135"/>
      <c r="O1082" s="135"/>
      <c r="P1082" s="135"/>
      <c r="Q1082" s="135"/>
      <c r="R1082" s="135"/>
      <c r="S1082" s="135"/>
      <c r="T1082" s="135"/>
      <c r="U1082" s="135"/>
      <c r="V1082" s="135"/>
      <c r="W1082" s="135"/>
      <c r="X1082" s="135"/>
      <c r="Y1082" s="135"/>
      <c r="Z1082" s="135"/>
      <c r="AA1082" s="135"/>
      <c r="AB1082" s="135"/>
      <c r="AC1082" s="135"/>
      <c r="AD1082" s="135"/>
      <c r="AE1082" s="135"/>
      <c r="AF1082" s="135"/>
      <c r="AG1082" s="135"/>
      <c r="AH1082" s="135"/>
      <c r="AI1082" s="135"/>
      <c r="AJ1082" s="135"/>
      <c r="AK1082" s="135"/>
      <c r="AL1082" s="135"/>
      <c r="AM1082" s="135"/>
      <c r="AN1082" s="135"/>
      <c r="AO1082" s="135"/>
      <c r="AP1082" s="135"/>
      <c r="AQ1082" s="135"/>
      <c r="AR1082" s="135"/>
      <c r="AS1082" s="135"/>
      <c r="AT1082" s="135"/>
      <c r="AU1082" s="135"/>
      <c r="AV1082" s="135"/>
      <c r="AW1082" s="135"/>
      <c r="AX1082" s="135"/>
      <c r="AY1082" s="135"/>
    </row>
    <row r="1083">
      <c r="H1083" s="135"/>
      <c r="I1083" s="135"/>
      <c r="J1083" s="135"/>
      <c r="K1083" s="135"/>
      <c r="L1083" s="135"/>
      <c r="M1083" s="135"/>
      <c r="N1083" s="135"/>
      <c r="O1083" s="135"/>
      <c r="P1083" s="135"/>
      <c r="Q1083" s="135"/>
      <c r="R1083" s="135"/>
      <c r="S1083" s="135"/>
      <c r="T1083" s="135"/>
      <c r="U1083" s="135"/>
      <c r="V1083" s="135"/>
      <c r="W1083" s="135"/>
      <c r="X1083" s="135"/>
      <c r="Y1083" s="135"/>
      <c r="Z1083" s="135"/>
      <c r="AA1083" s="135"/>
      <c r="AB1083" s="135"/>
      <c r="AC1083" s="135"/>
      <c r="AD1083" s="135"/>
      <c r="AE1083" s="135"/>
      <c r="AF1083" s="135"/>
      <c r="AG1083" s="135"/>
      <c r="AH1083" s="135"/>
      <c r="AI1083" s="135"/>
      <c r="AJ1083" s="135"/>
      <c r="AK1083" s="135"/>
      <c r="AL1083" s="135"/>
      <c r="AM1083" s="135"/>
      <c r="AN1083" s="135"/>
      <c r="AO1083" s="135"/>
      <c r="AP1083" s="135"/>
      <c r="AQ1083" s="135"/>
      <c r="AR1083" s="135"/>
      <c r="AS1083" s="135"/>
      <c r="AT1083" s="135"/>
      <c r="AU1083" s="135"/>
      <c r="AV1083" s="135"/>
      <c r="AW1083" s="135"/>
      <c r="AX1083" s="135"/>
      <c r="AY1083" s="135"/>
    </row>
    <row r="1084">
      <c r="H1084" s="135"/>
      <c r="I1084" s="135"/>
      <c r="J1084" s="135"/>
      <c r="K1084" s="135"/>
      <c r="L1084" s="135"/>
      <c r="M1084" s="135"/>
      <c r="N1084" s="135"/>
      <c r="O1084" s="135"/>
      <c r="P1084" s="135"/>
      <c r="Q1084" s="135"/>
      <c r="R1084" s="135"/>
      <c r="S1084" s="135"/>
      <c r="T1084" s="135"/>
      <c r="U1084" s="135"/>
      <c r="V1084" s="135"/>
      <c r="W1084" s="135"/>
      <c r="X1084" s="135"/>
      <c r="Y1084" s="135"/>
      <c r="Z1084" s="135"/>
      <c r="AA1084" s="135"/>
      <c r="AB1084" s="135"/>
      <c r="AC1084" s="135"/>
      <c r="AD1084" s="135"/>
      <c r="AE1084" s="135"/>
      <c r="AF1084" s="135"/>
      <c r="AG1084" s="135"/>
      <c r="AH1084" s="135"/>
      <c r="AI1084" s="135"/>
      <c r="AJ1084" s="135"/>
      <c r="AK1084" s="135"/>
      <c r="AL1084" s="135"/>
      <c r="AM1084" s="135"/>
      <c r="AN1084" s="135"/>
      <c r="AO1084" s="135"/>
      <c r="AP1084" s="135"/>
      <c r="AQ1084" s="135"/>
      <c r="AR1084" s="135"/>
      <c r="AS1084" s="135"/>
      <c r="AT1084" s="135"/>
      <c r="AU1084" s="135"/>
      <c r="AV1084" s="135"/>
      <c r="AW1084" s="135"/>
      <c r="AX1084" s="135"/>
      <c r="AY1084" s="135"/>
    </row>
    <row r="1085">
      <c r="H1085" s="135"/>
      <c r="I1085" s="135"/>
      <c r="J1085" s="135"/>
      <c r="K1085" s="135"/>
      <c r="L1085" s="135"/>
      <c r="M1085" s="135"/>
      <c r="N1085" s="135"/>
      <c r="O1085" s="135"/>
      <c r="P1085" s="135"/>
      <c r="Q1085" s="135"/>
      <c r="R1085" s="135"/>
      <c r="S1085" s="135"/>
      <c r="T1085" s="135"/>
      <c r="U1085" s="135"/>
      <c r="V1085" s="135"/>
      <c r="W1085" s="135"/>
      <c r="X1085" s="135"/>
      <c r="Y1085" s="135"/>
      <c r="Z1085" s="135"/>
      <c r="AA1085" s="135"/>
      <c r="AB1085" s="135"/>
      <c r="AC1085" s="135"/>
      <c r="AD1085" s="135"/>
      <c r="AE1085" s="135"/>
      <c r="AF1085" s="135"/>
      <c r="AG1085" s="135"/>
      <c r="AH1085" s="135"/>
      <c r="AI1085" s="135"/>
      <c r="AJ1085" s="135"/>
      <c r="AK1085" s="135"/>
      <c r="AL1085" s="135"/>
      <c r="AM1085" s="135"/>
      <c r="AN1085" s="135"/>
      <c r="AO1085" s="135"/>
      <c r="AP1085" s="135"/>
      <c r="AQ1085" s="135"/>
      <c r="AR1085" s="135"/>
      <c r="AS1085" s="135"/>
      <c r="AT1085" s="135"/>
      <c r="AU1085" s="135"/>
      <c r="AV1085" s="135"/>
      <c r="AW1085" s="135"/>
      <c r="AX1085" s="135"/>
      <c r="AY1085" s="135"/>
    </row>
    <row r="1086">
      <c r="H1086" s="135"/>
      <c r="I1086" s="135"/>
      <c r="J1086" s="135"/>
      <c r="K1086" s="135"/>
      <c r="L1086" s="135"/>
      <c r="M1086" s="135"/>
      <c r="N1086" s="135"/>
      <c r="O1086" s="135"/>
      <c r="P1086" s="135"/>
      <c r="Q1086" s="135"/>
      <c r="R1086" s="135"/>
      <c r="S1086" s="135"/>
      <c r="T1086" s="135"/>
      <c r="U1086" s="135"/>
      <c r="V1086" s="135"/>
      <c r="W1086" s="135"/>
      <c r="X1086" s="135"/>
      <c r="Y1086" s="135"/>
      <c r="Z1086" s="135"/>
      <c r="AA1086" s="135"/>
      <c r="AB1086" s="135"/>
      <c r="AC1086" s="135"/>
      <c r="AD1086" s="135"/>
      <c r="AE1086" s="135"/>
      <c r="AF1086" s="135"/>
      <c r="AG1086" s="135"/>
      <c r="AH1086" s="135"/>
      <c r="AI1086" s="135"/>
      <c r="AJ1086" s="135"/>
      <c r="AK1086" s="135"/>
      <c r="AL1086" s="135"/>
      <c r="AM1086" s="135"/>
      <c r="AN1086" s="135"/>
      <c r="AO1086" s="135"/>
      <c r="AP1086" s="135"/>
      <c r="AQ1086" s="135"/>
      <c r="AR1086" s="135"/>
      <c r="AS1086" s="135"/>
      <c r="AT1086" s="135"/>
      <c r="AU1086" s="135"/>
      <c r="AV1086" s="135"/>
      <c r="AW1086" s="135"/>
      <c r="AX1086" s="135"/>
      <c r="AY1086" s="135"/>
    </row>
    <row r="1087">
      <c r="H1087" s="135"/>
      <c r="I1087" s="135"/>
      <c r="J1087" s="135"/>
      <c r="K1087" s="135"/>
      <c r="L1087" s="135"/>
      <c r="M1087" s="135"/>
      <c r="N1087" s="135"/>
      <c r="O1087" s="135"/>
      <c r="P1087" s="135"/>
      <c r="Q1087" s="135"/>
      <c r="R1087" s="135"/>
      <c r="S1087" s="135"/>
      <c r="T1087" s="135"/>
      <c r="U1087" s="135"/>
      <c r="V1087" s="135"/>
      <c r="W1087" s="135"/>
      <c r="X1087" s="135"/>
      <c r="Y1087" s="135"/>
      <c r="Z1087" s="135"/>
      <c r="AA1087" s="135"/>
      <c r="AB1087" s="135"/>
      <c r="AC1087" s="135"/>
      <c r="AD1087" s="135"/>
      <c r="AE1087" s="135"/>
      <c r="AF1087" s="135"/>
      <c r="AG1087" s="135"/>
      <c r="AH1087" s="135"/>
      <c r="AI1087" s="135"/>
      <c r="AJ1087" s="135"/>
      <c r="AK1087" s="135"/>
      <c r="AL1087" s="135"/>
      <c r="AM1087" s="135"/>
      <c r="AN1087" s="135"/>
      <c r="AO1087" s="135"/>
      <c r="AP1087" s="135"/>
      <c r="AQ1087" s="135"/>
      <c r="AR1087" s="135"/>
      <c r="AS1087" s="135"/>
      <c r="AT1087" s="135"/>
      <c r="AU1087" s="135"/>
      <c r="AV1087" s="135"/>
      <c r="AW1087" s="135"/>
      <c r="AX1087" s="135"/>
      <c r="AY1087" s="135"/>
    </row>
    <row r="1088">
      <c r="H1088" s="135"/>
      <c r="I1088" s="135"/>
      <c r="J1088" s="135"/>
      <c r="K1088" s="135"/>
      <c r="L1088" s="135"/>
      <c r="M1088" s="135"/>
      <c r="N1088" s="135"/>
      <c r="O1088" s="135"/>
      <c r="P1088" s="135"/>
      <c r="Q1088" s="135"/>
      <c r="R1088" s="135"/>
      <c r="S1088" s="135"/>
      <c r="T1088" s="135"/>
      <c r="U1088" s="135"/>
      <c r="V1088" s="135"/>
      <c r="W1088" s="135"/>
      <c r="X1088" s="135"/>
      <c r="Y1088" s="135"/>
      <c r="Z1088" s="135"/>
      <c r="AA1088" s="135"/>
      <c r="AB1088" s="135"/>
      <c r="AC1088" s="135"/>
      <c r="AD1088" s="135"/>
      <c r="AE1088" s="135"/>
      <c r="AF1088" s="135"/>
      <c r="AG1088" s="135"/>
      <c r="AH1088" s="135"/>
      <c r="AI1088" s="135"/>
      <c r="AJ1088" s="135"/>
      <c r="AK1088" s="135"/>
      <c r="AL1088" s="135"/>
      <c r="AM1088" s="135"/>
      <c r="AN1088" s="135"/>
      <c r="AO1088" s="135"/>
      <c r="AP1088" s="135"/>
      <c r="AQ1088" s="135"/>
      <c r="AR1088" s="135"/>
      <c r="AS1088" s="135"/>
      <c r="AT1088" s="135"/>
      <c r="AU1088" s="135"/>
      <c r="AV1088" s="135"/>
      <c r="AW1088" s="135"/>
      <c r="AX1088" s="135"/>
      <c r="AY1088" s="135"/>
    </row>
    <row r="1089">
      <c r="H1089" s="135"/>
      <c r="I1089" s="135"/>
      <c r="J1089" s="135"/>
      <c r="K1089" s="135"/>
      <c r="L1089" s="135"/>
      <c r="M1089" s="135"/>
      <c r="N1089" s="135"/>
      <c r="O1089" s="135"/>
      <c r="P1089" s="135"/>
      <c r="Q1089" s="135"/>
      <c r="R1089" s="135"/>
      <c r="S1089" s="135"/>
      <c r="T1089" s="135"/>
      <c r="U1089" s="135"/>
      <c r="V1089" s="135"/>
      <c r="W1089" s="135"/>
      <c r="X1089" s="135"/>
      <c r="Y1089" s="135"/>
      <c r="Z1089" s="135"/>
      <c r="AA1089" s="135"/>
      <c r="AB1089" s="135"/>
      <c r="AC1089" s="135"/>
      <c r="AD1089" s="135"/>
      <c r="AE1089" s="135"/>
      <c r="AF1089" s="135"/>
      <c r="AG1089" s="135"/>
      <c r="AH1089" s="135"/>
      <c r="AI1089" s="135"/>
      <c r="AJ1089" s="135"/>
      <c r="AK1089" s="135"/>
      <c r="AL1089" s="135"/>
      <c r="AM1089" s="135"/>
      <c r="AN1089" s="135"/>
      <c r="AO1089" s="135"/>
      <c r="AP1089" s="135"/>
      <c r="AQ1089" s="135"/>
      <c r="AR1089" s="135"/>
      <c r="AS1089" s="135"/>
      <c r="AT1089" s="135"/>
      <c r="AU1089" s="135"/>
      <c r="AV1089" s="135"/>
      <c r="AW1089" s="135"/>
      <c r="AX1089" s="135"/>
      <c r="AY1089" s="135"/>
    </row>
    <row r="1090">
      <c r="H1090" s="135"/>
      <c r="I1090" s="135"/>
      <c r="J1090" s="135"/>
      <c r="K1090" s="135"/>
      <c r="L1090" s="135"/>
      <c r="M1090" s="135"/>
      <c r="N1090" s="135"/>
      <c r="O1090" s="135"/>
      <c r="P1090" s="135"/>
      <c r="Q1090" s="135"/>
      <c r="R1090" s="135"/>
      <c r="S1090" s="135"/>
      <c r="T1090" s="135"/>
      <c r="U1090" s="135"/>
      <c r="V1090" s="135"/>
      <c r="W1090" s="135"/>
      <c r="X1090" s="135"/>
      <c r="Y1090" s="135"/>
      <c r="Z1090" s="135"/>
      <c r="AA1090" s="135"/>
      <c r="AB1090" s="135"/>
      <c r="AC1090" s="135"/>
      <c r="AD1090" s="135"/>
      <c r="AE1090" s="135"/>
      <c r="AF1090" s="135"/>
      <c r="AG1090" s="135"/>
      <c r="AH1090" s="135"/>
      <c r="AI1090" s="135"/>
      <c r="AJ1090" s="135"/>
      <c r="AK1090" s="135"/>
      <c r="AL1090" s="135"/>
      <c r="AM1090" s="135"/>
      <c r="AN1090" s="135"/>
      <c r="AO1090" s="135"/>
      <c r="AP1090" s="135"/>
      <c r="AQ1090" s="135"/>
      <c r="AR1090" s="135"/>
      <c r="AS1090" s="135"/>
      <c r="AT1090" s="135"/>
      <c r="AU1090" s="135"/>
      <c r="AV1090" s="135"/>
      <c r="AW1090" s="135"/>
      <c r="AX1090" s="135"/>
      <c r="AY1090" s="135"/>
    </row>
    <row r="1091">
      <c r="H1091" s="135"/>
      <c r="I1091" s="135"/>
      <c r="J1091" s="135"/>
      <c r="K1091" s="135"/>
      <c r="L1091" s="135"/>
      <c r="M1091" s="135"/>
      <c r="N1091" s="135"/>
      <c r="O1091" s="135"/>
      <c r="P1091" s="135"/>
      <c r="Q1091" s="135"/>
      <c r="R1091" s="135"/>
      <c r="S1091" s="135"/>
      <c r="T1091" s="135"/>
      <c r="U1091" s="135"/>
      <c r="V1091" s="135"/>
      <c r="W1091" s="135"/>
      <c r="X1091" s="135"/>
      <c r="Y1091" s="135"/>
      <c r="Z1091" s="135"/>
      <c r="AA1091" s="135"/>
      <c r="AB1091" s="135"/>
      <c r="AC1091" s="135"/>
      <c r="AD1091" s="135"/>
      <c r="AE1091" s="135"/>
      <c r="AF1091" s="135"/>
      <c r="AG1091" s="135"/>
      <c r="AH1091" s="135"/>
      <c r="AI1091" s="135"/>
      <c r="AJ1091" s="135"/>
      <c r="AK1091" s="135"/>
      <c r="AL1091" s="135"/>
      <c r="AM1091" s="135"/>
      <c r="AN1091" s="135"/>
      <c r="AO1091" s="135"/>
      <c r="AP1091" s="135"/>
      <c r="AQ1091" s="135"/>
      <c r="AR1091" s="135"/>
      <c r="AS1091" s="135"/>
      <c r="AT1091" s="135"/>
      <c r="AU1091" s="135"/>
      <c r="AV1091" s="135"/>
      <c r="AW1091" s="135"/>
      <c r="AX1091" s="135"/>
      <c r="AY1091" s="135"/>
    </row>
    <row r="1092">
      <c r="H1092" s="135"/>
      <c r="I1092" s="135"/>
      <c r="J1092" s="135"/>
      <c r="K1092" s="135"/>
      <c r="L1092" s="135"/>
      <c r="M1092" s="135"/>
      <c r="N1092" s="135"/>
      <c r="O1092" s="135"/>
      <c r="P1092" s="135"/>
      <c r="Q1092" s="135"/>
      <c r="R1092" s="135"/>
      <c r="S1092" s="135"/>
      <c r="T1092" s="135"/>
      <c r="U1092" s="135"/>
      <c r="V1092" s="135"/>
      <c r="W1092" s="135"/>
      <c r="X1092" s="135"/>
      <c r="Y1092" s="135"/>
      <c r="Z1092" s="135"/>
      <c r="AA1092" s="135"/>
      <c r="AB1092" s="135"/>
      <c r="AC1092" s="135"/>
      <c r="AD1092" s="135"/>
      <c r="AE1092" s="135"/>
      <c r="AF1092" s="135"/>
      <c r="AG1092" s="135"/>
      <c r="AH1092" s="135"/>
      <c r="AI1092" s="135"/>
      <c r="AJ1092" s="135"/>
      <c r="AK1092" s="135"/>
      <c r="AL1092" s="135"/>
      <c r="AM1092" s="135"/>
      <c r="AN1092" s="135"/>
      <c r="AO1092" s="135"/>
      <c r="AP1092" s="135"/>
      <c r="AQ1092" s="135"/>
      <c r="AR1092" s="135"/>
      <c r="AS1092" s="135"/>
      <c r="AT1092" s="135"/>
      <c r="AU1092" s="135"/>
      <c r="AV1092" s="135"/>
      <c r="AW1092" s="135"/>
      <c r="AX1092" s="135"/>
      <c r="AY1092" s="135"/>
    </row>
    <row r="1093">
      <c r="H1093" s="135"/>
      <c r="I1093" s="135"/>
      <c r="J1093" s="135"/>
      <c r="K1093" s="135"/>
      <c r="L1093" s="135"/>
      <c r="M1093" s="135"/>
      <c r="N1093" s="135"/>
      <c r="O1093" s="135"/>
      <c r="P1093" s="135"/>
      <c r="Q1093" s="135"/>
      <c r="R1093" s="135"/>
      <c r="S1093" s="135"/>
      <c r="T1093" s="135"/>
      <c r="U1093" s="135"/>
      <c r="V1093" s="135"/>
      <c r="W1093" s="135"/>
      <c r="X1093" s="135"/>
      <c r="Y1093" s="135"/>
      <c r="Z1093" s="135"/>
      <c r="AA1093" s="135"/>
      <c r="AB1093" s="135"/>
      <c r="AC1093" s="135"/>
      <c r="AD1093" s="135"/>
      <c r="AE1093" s="135"/>
      <c r="AF1093" s="135"/>
      <c r="AG1093" s="135"/>
      <c r="AH1093" s="135"/>
      <c r="AI1093" s="135"/>
      <c r="AJ1093" s="135"/>
      <c r="AK1093" s="135"/>
      <c r="AL1093" s="135"/>
      <c r="AM1093" s="135"/>
      <c r="AN1093" s="135"/>
      <c r="AO1093" s="135"/>
      <c r="AP1093" s="135"/>
      <c r="AQ1093" s="135"/>
      <c r="AR1093" s="135"/>
      <c r="AS1093" s="135"/>
      <c r="AT1093" s="135"/>
      <c r="AU1093" s="135"/>
      <c r="AV1093" s="135"/>
      <c r="AW1093" s="135"/>
      <c r="AX1093" s="135"/>
      <c r="AY1093" s="135"/>
    </row>
    <row r="1094">
      <c r="H1094" s="135"/>
      <c r="I1094" s="135"/>
      <c r="J1094" s="135"/>
      <c r="K1094" s="135"/>
      <c r="L1094" s="135"/>
      <c r="M1094" s="135"/>
      <c r="N1094" s="135"/>
      <c r="O1094" s="135"/>
      <c r="P1094" s="135"/>
      <c r="Q1094" s="135"/>
      <c r="R1094" s="135"/>
      <c r="S1094" s="135"/>
      <c r="T1094" s="135"/>
      <c r="U1094" s="135"/>
      <c r="V1094" s="135"/>
      <c r="W1094" s="135"/>
      <c r="X1094" s="135"/>
      <c r="Y1094" s="135"/>
      <c r="Z1094" s="135"/>
      <c r="AA1094" s="135"/>
      <c r="AB1094" s="135"/>
      <c r="AC1094" s="135"/>
      <c r="AD1094" s="135"/>
      <c r="AE1094" s="135"/>
      <c r="AF1094" s="135"/>
      <c r="AG1094" s="135"/>
      <c r="AH1094" s="135"/>
      <c r="AI1094" s="135"/>
      <c r="AJ1094" s="135"/>
      <c r="AK1094" s="135"/>
      <c r="AL1094" s="135"/>
      <c r="AM1094" s="135"/>
      <c r="AN1094" s="135"/>
      <c r="AO1094" s="135"/>
      <c r="AP1094" s="135"/>
      <c r="AQ1094" s="135"/>
      <c r="AR1094" s="135"/>
      <c r="AS1094" s="135"/>
      <c r="AT1094" s="135"/>
      <c r="AU1094" s="135"/>
      <c r="AV1094" s="135"/>
      <c r="AW1094" s="135"/>
      <c r="AX1094" s="135"/>
      <c r="AY1094" s="135"/>
    </row>
    <row r="1095">
      <c r="H1095" s="135"/>
      <c r="I1095" s="135"/>
      <c r="J1095" s="135"/>
      <c r="K1095" s="135"/>
      <c r="L1095" s="135"/>
      <c r="M1095" s="135"/>
      <c r="N1095" s="135"/>
      <c r="O1095" s="135"/>
      <c r="P1095" s="135"/>
      <c r="Q1095" s="135"/>
      <c r="R1095" s="135"/>
      <c r="S1095" s="135"/>
      <c r="T1095" s="135"/>
      <c r="U1095" s="135"/>
      <c r="V1095" s="135"/>
      <c r="W1095" s="135"/>
      <c r="X1095" s="135"/>
      <c r="Y1095" s="135"/>
      <c r="Z1095" s="135"/>
      <c r="AA1095" s="135"/>
      <c r="AB1095" s="135"/>
      <c r="AC1095" s="135"/>
      <c r="AD1095" s="135"/>
      <c r="AE1095" s="135"/>
      <c r="AF1095" s="135"/>
      <c r="AG1095" s="135"/>
      <c r="AH1095" s="135"/>
      <c r="AI1095" s="135"/>
      <c r="AJ1095" s="135"/>
      <c r="AK1095" s="135"/>
      <c r="AL1095" s="135"/>
      <c r="AM1095" s="135"/>
      <c r="AN1095" s="135"/>
      <c r="AO1095" s="135"/>
      <c r="AP1095" s="135"/>
      <c r="AQ1095" s="135"/>
      <c r="AR1095" s="135"/>
      <c r="AS1095" s="135"/>
      <c r="AT1095" s="135"/>
      <c r="AU1095" s="135"/>
      <c r="AV1095" s="135"/>
      <c r="AW1095" s="135"/>
      <c r="AX1095" s="135"/>
      <c r="AY1095" s="135"/>
    </row>
    <row r="1096">
      <c r="H1096" s="135"/>
      <c r="I1096" s="135"/>
      <c r="J1096" s="135"/>
      <c r="K1096" s="135"/>
      <c r="L1096" s="135"/>
      <c r="M1096" s="135"/>
      <c r="N1096" s="135"/>
      <c r="O1096" s="135"/>
      <c r="P1096" s="135"/>
      <c r="Q1096" s="135"/>
      <c r="R1096" s="135"/>
      <c r="S1096" s="135"/>
      <c r="T1096" s="135"/>
      <c r="U1096" s="135"/>
      <c r="V1096" s="135"/>
      <c r="W1096" s="135"/>
      <c r="X1096" s="135"/>
      <c r="Y1096" s="135"/>
      <c r="Z1096" s="135"/>
      <c r="AA1096" s="135"/>
      <c r="AB1096" s="135"/>
      <c r="AC1096" s="135"/>
      <c r="AD1096" s="135"/>
      <c r="AE1096" s="135"/>
      <c r="AF1096" s="135"/>
      <c r="AG1096" s="135"/>
      <c r="AH1096" s="135"/>
      <c r="AI1096" s="135"/>
      <c r="AJ1096" s="135"/>
      <c r="AK1096" s="135"/>
      <c r="AL1096" s="135"/>
      <c r="AM1096" s="135"/>
      <c r="AN1096" s="135"/>
      <c r="AO1096" s="135"/>
      <c r="AP1096" s="135"/>
      <c r="AQ1096" s="135"/>
      <c r="AR1096" s="135"/>
      <c r="AS1096" s="135"/>
      <c r="AT1096" s="135"/>
      <c r="AU1096" s="135"/>
      <c r="AV1096" s="135"/>
      <c r="AW1096" s="135"/>
      <c r="AX1096" s="135"/>
      <c r="AY1096" s="135"/>
    </row>
    <row r="1097">
      <c r="H1097" s="135"/>
      <c r="I1097" s="135"/>
      <c r="J1097" s="135"/>
      <c r="K1097" s="135"/>
      <c r="L1097" s="135"/>
      <c r="M1097" s="135"/>
      <c r="N1097" s="135"/>
      <c r="O1097" s="135"/>
      <c r="P1097" s="135"/>
      <c r="Q1097" s="135"/>
      <c r="R1097" s="135"/>
      <c r="S1097" s="135"/>
      <c r="T1097" s="135"/>
      <c r="U1097" s="135"/>
      <c r="V1097" s="135"/>
      <c r="W1097" s="135"/>
      <c r="X1097" s="135"/>
      <c r="Y1097" s="135"/>
      <c r="Z1097" s="135"/>
      <c r="AA1097" s="135"/>
      <c r="AB1097" s="135"/>
      <c r="AC1097" s="135"/>
      <c r="AD1097" s="135"/>
      <c r="AE1097" s="135"/>
      <c r="AF1097" s="135"/>
      <c r="AG1097" s="135"/>
      <c r="AH1097" s="135"/>
      <c r="AI1097" s="135"/>
      <c r="AJ1097" s="135"/>
      <c r="AK1097" s="135"/>
      <c r="AL1097" s="135"/>
      <c r="AM1097" s="135"/>
      <c r="AN1097" s="135"/>
      <c r="AO1097" s="135"/>
      <c r="AP1097" s="135"/>
      <c r="AQ1097" s="135"/>
      <c r="AR1097" s="135"/>
      <c r="AS1097" s="135"/>
      <c r="AT1097" s="135"/>
      <c r="AU1097" s="135"/>
      <c r="AV1097" s="135"/>
      <c r="AW1097" s="135"/>
      <c r="AX1097" s="135"/>
      <c r="AY1097" s="135"/>
    </row>
    <row r="1098">
      <c r="H1098" s="135"/>
      <c r="I1098" s="135"/>
      <c r="J1098" s="135"/>
      <c r="K1098" s="135"/>
      <c r="L1098" s="135"/>
      <c r="M1098" s="135"/>
      <c r="N1098" s="135"/>
      <c r="O1098" s="135"/>
      <c r="P1098" s="135"/>
      <c r="Q1098" s="135"/>
      <c r="R1098" s="135"/>
      <c r="S1098" s="135"/>
      <c r="T1098" s="135"/>
      <c r="U1098" s="135"/>
      <c r="V1098" s="135"/>
      <c r="W1098" s="135"/>
      <c r="X1098" s="135"/>
      <c r="Y1098" s="135"/>
      <c r="Z1098" s="135"/>
      <c r="AA1098" s="135"/>
      <c r="AB1098" s="135"/>
      <c r="AC1098" s="135"/>
      <c r="AD1098" s="135"/>
      <c r="AE1098" s="135"/>
      <c r="AF1098" s="135"/>
      <c r="AG1098" s="135"/>
      <c r="AH1098" s="135"/>
      <c r="AI1098" s="135"/>
      <c r="AJ1098" s="135"/>
      <c r="AK1098" s="135"/>
      <c r="AL1098" s="135"/>
      <c r="AM1098" s="135"/>
      <c r="AN1098" s="135"/>
      <c r="AO1098" s="135"/>
      <c r="AP1098" s="135"/>
      <c r="AQ1098" s="135"/>
      <c r="AR1098" s="135"/>
      <c r="AS1098" s="135"/>
      <c r="AT1098" s="135"/>
      <c r="AU1098" s="135"/>
      <c r="AV1098" s="135"/>
      <c r="AW1098" s="135"/>
      <c r="AX1098" s="135"/>
      <c r="AY1098" s="135"/>
    </row>
    <row r="1099">
      <c r="H1099" s="135"/>
      <c r="I1099" s="135"/>
      <c r="J1099" s="135"/>
      <c r="K1099" s="135"/>
      <c r="L1099" s="135"/>
      <c r="M1099" s="135"/>
      <c r="N1099" s="135"/>
      <c r="O1099" s="135"/>
      <c r="P1099" s="135"/>
      <c r="Q1099" s="135"/>
      <c r="R1099" s="135"/>
      <c r="S1099" s="135"/>
      <c r="T1099" s="135"/>
      <c r="U1099" s="135"/>
      <c r="V1099" s="135"/>
      <c r="W1099" s="135"/>
      <c r="X1099" s="135"/>
      <c r="Y1099" s="135"/>
      <c r="Z1099" s="135"/>
      <c r="AA1099" s="135"/>
      <c r="AB1099" s="135"/>
      <c r="AC1099" s="135"/>
      <c r="AD1099" s="135"/>
      <c r="AE1099" s="135"/>
      <c r="AF1099" s="135"/>
      <c r="AG1099" s="135"/>
      <c r="AH1099" s="135"/>
      <c r="AI1099" s="135"/>
      <c r="AJ1099" s="135"/>
      <c r="AK1099" s="135"/>
      <c r="AL1099" s="135"/>
      <c r="AM1099" s="135"/>
      <c r="AN1099" s="135"/>
      <c r="AO1099" s="135"/>
      <c r="AP1099" s="135"/>
      <c r="AQ1099" s="135"/>
      <c r="AR1099" s="135"/>
      <c r="AS1099" s="135"/>
      <c r="AT1099" s="135"/>
      <c r="AU1099" s="135"/>
      <c r="AV1099" s="135"/>
      <c r="AW1099" s="135"/>
      <c r="AX1099" s="135"/>
      <c r="AY1099" s="135"/>
    </row>
    <row r="1100">
      <c r="H1100" s="135"/>
      <c r="I1100" s="135"/>
      <c r="J1100" s="135"/>
      <c r="K1100" s="135"/>
      <c r="L1100" s="135"/>
      <c r="M1100" s="135"/>
      <c r="N1100" s="135"/>
      <c r="O1100" s="135"/>
      <c r="P1100" s="135"/>
      <c r="Q1100" s="135"/>
      <c r="R1100" s="135"/>
      <c r="S1100" s="135"/>
      <c r="T1100" s="135"/>
      <c r="U1100" s="135"/>
      <c r="V1100" s="135"/>
      <c r="W1100" s="135"/>
      <c r="X1100" s="135"/>
      <c r="Y1100" s="135"/>
      <c r="Z1100" s="135"/>
      <c r="AA1100" s="135"/>
      <c r="AB1100" s="135"/>
      <c r="AC1100" s="135"/>
      <c r="AD1100" s="135"/>
      <c r="AE1100" s="135"/>
      <c r="AF1100" s="135"/>
      <c r="AG1100" s="135"/>
      <c r="AH1100" s="135"/>
      <c r="AI1100" s="135"/>
      <c r="AJ1100" s="135"/>
      <c r="AK1100" s="135"/>
      <c r="AL1100" s="135"/>
      <c r="AM1100" s="135"/>
      <c r="AN1100" s="135"/>
      <c r="AO1100" s="135"/>
      <c r="AP1100" s="135"/>
      <c r="AQ1100" s="135"/>
      <c r="AR1100" s="135"/>
      <c r="AS1100" s="135"/>
      <c r="AT1100" s="135"/>
      <c r="AU1100" s="135"/>
      <c r="AV1100" s="135"/>
      <c r="AW1100" s="135"/>
      <c r="AX1100" s="135"/>
      <c r="AY1100" s="135"/>
    </row>
    <row r="1101">
      <c r="H1101" s="135"/>
      <c r="I1101" s="135"/>
      <c r="J1101" s="135"/>
      <c r="K1101" s="135"/>
      <c r="L1101" s="135"/>
      <c r="M1101" s="135"/>
      <c r="N1101" s="135"/>
      <c r="O1101" s="135"/>
      <c r="P1101" s="135"/>
      <c r="Q1101" s="135"/>
      <c r="R1101" s="135"/>
      <c r="S1101" s="135"/>
      <c r="T1101" s="135"/>
      <c r="U1101" s="135"/>
      <c r="V1101" s="135"/>
      <c r="W1101" s="135"/>
      <c r="X1101" s="135"/>
      <c r="Y1101" s="135"/>
      <c r="Z1101" s="135"/>
      <c r="AA1101" s="135"/>
      <c r="AB1101" s="135"/>
      <c r="AC1101" s="135"/>
      <c r="AD1101" s="135"/>
      <c r="AE1101" s="135"/>
      <c r="AF1101" s="135"/>
      <c r="AG1101" s="135"/>
      <c r="AH1101" s="135"/>
      <c r="AI1101" s="135"/>
      <c r="AJ1101" s="135"/>
      <c r="AK1101" s="135"/>
      <c r="AL1101" s="135"/>
      <c r="AM1101" s="135"/>
      <c r="AN1101" s="135"/>
      <c r="AO1101" s="135"/>
      <c r="AP1101" s="135"/>
      <c r="AQ1101" s="135"/>
      <c r="AR1101" s="135"/>
      <c r="AS1101" s="135"/>
      <c r="AT1101" s="135"/>
      <c r="AU1101" s="135"/>
      <c r="AV1101" s="135"/>
      <c r="AW1101" s="135"/>
      <c r="AX1101" s="135"/>
      <c r="AY1101" s="135"/>
    </row>
    <row r="1102">
      <c r="H1102" s="135"/>
      <c r="I1102" s="135"/>
      <c r="J1102" s="135"/>
      <c r="K1102" s="135"/>
      <c r="L1102" s="135"/>
      <c r="M1102" s="135"/>
      <c r="N1102" s="135"/>
      <c r="O1102" s="135"/>
      <c r="P1102" s="135"/>
      <c r="Q1102" s="135"/>
      <c r="R1102" s="135"/>
      <c r="S1102" s="135"/>
      <c r="T1102" s="135"/>
      <c r="U1102" s="135"/>
      <c r="V1102" s="135"/>
      <c r="W1102" s="135"/>
      <c r="X1102" s="135"/>
      <c r="Y1102" s="135"/>
      <c r="Z1102" s="135"/>
      <c r="AA1102" s="135"/>
      <c r="AB1102" s="135"/>
      <c r="AC1102" s="135"/>
      <c r="AD1102" s="135"/>
      <c r="AE1102" s="135"/>
      <c r="AF1102" s="135"/>
      <c r="AG1102" s="135"/>
      <c r="AH1102" s="135"/>
      <c r="AI1102" s="135"/>
      <c r="AJ1102" s="135"/>
      <c r="AK1102" s="135"/>
      <c r="AL1102" s="135"/>
      <c r="AM1102" s="135"/>
      <c r="AN1102" s="135"/>
      <c r="AO1102" s="135"/>
      <c r="AP1102" s="135"/>
      <c r="AQ1102" s="135"/>
      <c r="AR1102" s="135"/>
      <c r="AS1102" s="135"/>
      <c r="AT1102" s="135"/>
      <c r="AU1102" s="135"/>
      <c r="AV1102" s="135"/>
      <c r="AW1102" s="135"/>
      <c r="AX1102" s="135"/>
      <c r="AY1102" s="135"/>
    </row>
    <row r="1103">
      <c r="H1103" s="135"/>
      <c r="I1103" s="135"/>
      <c r="J1103" s="135"/>
      <c r="K1103" s="135"/>
      <c r="L1103" s="135"/>
      <c r="M1103" s="135"/>
      <c r="N1103" s="135"/>
      <c r="O1103" s="135"/>
      <c r="P1103" s="135"/>
      <c r="Q1103" s="135"/>
      <c r="R1103" s="135"/>
      <c r="S1103" s="135"/>
      <c r="T1103" s="135"/>
      <c r="U1103" s="135"/>
      <c r="V1103" s="135"/>
      <c r="W1103" s="135"/>
      <c r="X1103" s="135"/>
      <c r="Y1103" s="135"/>
      <c r="Z1103" s="135"/>
      <c r="AA1103" s="135"/>
      <c r="AB1103" s="135"/>
      <c r="AC1103" s="135"/>
      <c r="AD1103" s="135"/>
      <c r="AE1103" s="135"/>
      <c r="AF1103" s="135"/>
      <c r="AG1103" s="135"/>
      <c r="AH1103" s="135"/>
      <c r="AI1103" s="135"/>
      <c r="AJ1103" s="135"/>
      <c r="AK1103" s="135"/>
      <c r="AL1103" s="135"/>
      <c r="AM1103" s="135"/>
      <c r="AN1103" s="135"/>
      <c r="AO1103" s="135"/>
      <c r="AP1103" s="135"/>
      <c r="AQ1103" s="135"/>
      <c r="AR1103" s="135"/>
      <c r="AS1103" s="135"/>
      <c r="AT1103" s="135"/>
      <c r="AU1103" s="135"/>
      <c r="AV1103" s="135"/>
      <c r="AW1103" s="135"/>
      <c r="AX1103" s="135"/>
      <c r="AY1103" s="135"/>
    </row>
    <row r="1104">
      <c r="H1104" s="135"/>
      <c r="I1104" s="135"/>
      <c r="J1104" s="135"/>
      <c r="K1104" s="135"/>
      <c r="L1104" s="135"/>
      <c r="M1104" s="135"/>
      <c r="N1104" s="135"/>
      <c r="O1104" s="135"/>
      <c r="P1104" s="135"/>
      <c r="Q1104" s="135"/>
      <c r="R1104" s="135"/>
      <c r="S1104" s="135"/>
      <c r="T1104" s="135"/>
      <c r="U1104" s="135"/>
      <c r="V1104" s="135"/>
      <c r="W1104" s="135"/>
      <c r="X1104" s="135"/>
      <c r="Y1104" s="135"/>
      <c r="Z1104" s="135"/>
      <c r="AA1104" s="135"/>
      <c r="AB1104" s="135"/>
      <c r="AC1104" s="135"/>
      <c r="AD1104" s="135"/>
      <c r="AE1104" s="135"/>
      <c r="AF1104" s="135"/>
      <c r="AG1104" s="135"/>
      <c r="AH1104" s="135"/>
      <c r="AI1104" s="135"/>
      <c r="AJ1104" s="135"/>
      <c r="AK1104" s="135"/>
      <c r="AL1104" s="135"/>
      <c r="AM1104" s="135"/>
      <c r="AN1104" s="135"/>
      <c r="AO1104" s="135"/>
      <c r="AP1104" s="135"/>
      <c r="AQ1104" s="135"/>
      <c r="AR1104" s="135"/>
      <c r="AS1104" s="135"/>
      <c r="AT1104" s="135"/>
      <c r="AU1104" s="135"/>
      <c r="AV1104" s="135"/>
      <c r="AW1104" s="135"/>
      <c r="AX1104" s="135"/>
      <c r="AY1104" s="135"/>
    </row>
    <row r="1105">
      <c r="H1105" s="135"/>
      <c r="I1105" s="135"/>
      <c r="J1105" s="135"/>
      <c r="K1105" s="135"/>
      <c r="L1105" s="135"/>
      <c r="M1105" s="135"/>
      <c r="N1105" s="135"/>
      <c r="O1105" s="135"/>
      <c r="P1105" s="135"/>
      <c r="Q1105" s="135"/>
      <c r="R1105" s="135"/>
      <c r="S1105" s="135"/>
      <c r="T1105" s="135"/>
      <c r="U1105" s="135"/>
      <c r="V1105" s="135"/>
      <c r="W1105" s="135"/>
      <c r="X1105" s="135"/>
      <c r="Y1105" s="135"/>
      <c r="Z1105" s="135"/>
      <c r="AA1105" s="135"/>
      <c r="AB1105" s="135"/>
      <c r="AC1105" s="135"/>
      <c r="AD1105" s="135"/>
      <c r="AE1105" s="135"/>
      <c r="AF1105" s="135"/>
      <c r="AG1105" s="135"/>
      <c r="AH1105" s="135"/>
      <c r="AI1105" s="135"/>
      <c r="AJ1105" s="135"/>
      <c r="AK1105" s="135"/>
      <c r="AL1105" s="135"/>
      <c r="AM1105" s="135"/>
      <c r="AN1105" s="135"/>
      <c r="AO1105" s="135"/>
      <c r="AP1105" s="135"/>
      <c r="AQ1105" s="135"/>
      <c r="AR1105" s="135"/>
      <c r="AS1105" s="135"/>
      <c r="AT1105" s="135"/>
      <c r="AU1105" s="135"/>
      <c r="AV1105" s="135"/>
      <c r="AW1105" s="135"/>
      <c r="AX1105" s="135"/>
      <c r="AY1105" s="135"/>
    </row>
    <row r="1106">
      <c r="H1106" s="135"/>
      <c r="I1106" s="135"/>
      <c r="J1106" s="135"/>
      <c r="K1106" s="135"/>
      <c r="L1106" s="135"/>
      <c r="M1106" s="135"/>
      <c r="N1106" s="135"/>
      <c r="O1106" s="135"/>
      <c r="P1106" s="135"/>
      <c r="Q1106" s="135"/>
      <c r="R1106" s="135"/>
      <c r="S1106" s="135"/>
      <c r="T1106" s="135"/>
      <c r="U1106" s="135"/>
      <c r="V1106" s="135"/>
      <c r="W1106" s="135"/>
      <c r="X1106" s="135"/>
      <c r="Y1106" s="135"/>
      <c r="Z1106" s="135"/>
      <c r="AA1106" s="135"/>
      <c r="AB1106" s="135"/>
      <c r="AC1106" s="135"/>
      <c r="AD1106" s="135"/>
      <c r="AE1106" s="135"/>
      <c r="AF1106" s="135"/>
      <c r="AG1106" s="135"/>
      <c r="AH1106" s="135"/>
      <c r="AI1106" s="135"/>
      <c r="AJ1106" s="135"/>
      <c r="AK1106" s="135"/>
      <c r="AL1106" s="135"/>
      <c r="AM1106" s="135"/>
      <c r="AN1106" s="135"/>
      <c r="AO1106" s="135"/>
      <c r="AP1106" s="135"/>
      <c r="AQ1106" s="135"/>
      <c r="AR1106" s="135"/>
      <c r="AS1106" s="135"/>
      <c r="AT1106" s="135"/>
      <c r="AU1106" s="135"/>
      <c r="AV1106" s="135"/>
      <c r="AW1106" s="135"/>
      <c r="AX1106" s="135"/>
      <c r="AY1106" s="135"/>
    </row>
    <row r="1107">
      <c r="H1107" s="135"/>
      <c r="I1107" s="135"/>
      <c r="J1107" s="135"/>
      <c r="K1107" s="135"/>
      <c r="L1107" s="135"/>
      <c r="M1107" s="135"/>
      <c r="N1107" s="135"/>
      <c r="O1107" s="135"/>
      <c r="P1107" s="135"/>
      <c r="Q1107" s="135"/>
      <c r="R1107" s="135"/>
      <c r="S1107" s="135"/>
      <c r="T1107" s="135"/>
      <c r="U1107" s="135"/>
      <c r="V1107" s="135"/>
      <c r="W1107" s="135"/>
      <c r="X1107" s="135"/>
      <c r="Y1107" s="135"/>
      <c r="Z1107" s="135"/>
      <c r="AA1107" s="135"/>
      <c r="AB1107" s="135"/>
      <c r="AC1107" s="135"/>
      <c r="AD1107" s="135"/>
      <c r="AE1107" s="135"/>
      <c r="AF1107" s="135"/>
      <c r="AG1107" s="135"/>
      <c r="AH1107" s="135"/>
      <c r="AI1107" s="135"/>
      <c r="AJ1107" s="135"/>
      <c r="AK1107" s="135"/>
      <c r="AL1107" s="135"/>
      <c r="AM1107" s="135"/>
      <c r="AN1107" s="135"/>
      <c r="AO1107" s="135"/>
      <c r="AP1107" s="135"/>
      <c r="AQ1107" s="135"/>
      <c r="AR1107" s="135"/>
      <c r="AS1107" s="135"/>
      <c r="AT1107" s="135"/>
      <c r="AU1107" s="135"/>
      <c r="AV1107" s="135"/>
      <c r="AW1107" s="135"/>
      <c r="AX1107" s="135"/>
      <c r="AY1107" s="135"/>
    </row>
    <row r="1108">
      <c r="H1108" s="135"/>
      <c r="I1108" s="135"/>
      <c r="J1108" s="135"/>
      <c r="K1108" s="135"/>
      <c r="L1108" s="135"/>
      <c r="M1108" s="135"/>
      <c r="N1108" s="135"/>
      <c r="O1108" s="135"/>
      <c r="P1108" s="135"/>
      <c r="Q1108" s="135"/>
      <c r="R1108" s="135"/>
      <c r="S1108" s="135"/>
      <c r="T1108" s="135"/>
      <c r="U1108" s="135"/>
      <c r="V1108" s="135"/>
      <c r="W1108" s="135"/>
      <c r="X1108" s="135"/>
      <c r="Y1108" s="135"/>
      <c r="Z1108" s="135"/>
      <c r="AA1108" s="135"/>
      <c r="AB1108" s="135"/>
      <c r="AC1108" s="135"/>
      <c r="AD1108" s="135"/>
      <c r="AE1108" s="135"/>
      <c r="AF1108" s="135"/>
      <c r="AG1108" s="135"/>
      <c r="AH1108" s="135"/>
      <c r="AI1108" s="135"/>
      <c r="AJ1108" s="135"/>
      <c r="AK1108" s="135"/>
      <c r="AL1108" s="135"/>
      <c r="AM1108" s="135"/>
      <c r="AN1108" s="135"/>
      <c r="AO1108" s="135"/>
      <c r="AP1108" s="135"/>
      <c r="AQ1108" s="135"/>
      <c r="AR1108" s="135"/>
      <c r="AS1108" s="135"/>
      <c r="AT1108" s="135"/>
      <c r="AU1108" s="135"/>
      <c r="AV1108" s="135"/>
      <c r="AW1108" s="135"/>
      <c r="AX1108" s="135"/>
      <c r="AY1108" s="135"/>
    </row>
    <row r="1109">
      <c r="H1109" s="135"/>
      <c r="I1109" s="135"/>
      <c r="J1109" s="135"/>
      <c r="K1109" s="135"/>
      <c r="L1109" s="135"/>
      <c r="M1109" s="135"/>
      <c r="N1109" s="135"/>
      <c r="O1109" s="135"/>
      <c r="P1109" s="135"/>
      <c r="Q1109" s="135"/>
      <c r="R1109" s="135"/>
      <c r="S1109" s="135"/>
      <c r="T1109" s="135"/>
      <c r="U1109" s="135"/>
      <c r="V1109" s="135"/>
      <c r="W1109" s="135"/>
      <c r="X1109" s="135"/>
      <c r="Y1109" s="135"/>
      <c r="Z1109" s="135"/>
      <c r="AA1109" s="135"/>
      <c r="AB1109" s="135"/>
      <c r="AC1109" s="135"/>
      <c r="AD1109" s="135"/>
      <c r="AE1109" s="135"/>
      <c r="AF1109" s="135"/>
      <c r="AG1109" s="135"/>
      <c r="AH1109" s="135"/>
      <c r="AI1109" s="135"/>
      <c r="AJ1109" s="135"/>
      <c r="AK1109" s="135"/>
      <c r="AL1109" s="135"/>
      <c r="AM1109" s="135"/>
      <c r="AN1109" s="135"/>
      <c r="AO1109" s="135"/>
      <c r="AP1109" s="135"/>
      <c r="AQ1109" s="135"/>
      <c r="AR1109" s="135"/>
      <c r="AS1109" s="135"/>
      <c r="AT1109" s="135"/>
      <c r="AU1109" s="135"/>
      <c r="AV1109" s="135"/>
      <c r="AW1109" s="135"/>
      <c r="AX1109" s="135"/>
      <c r="AY1109" s="135"/>
    </row>
  </sheetData>
  <mergeCells count="11">
    <mergeCell ref="C91:C111"/>
    <mergeCell ref="C141:C149"/>
    <mergeCell ref="C152:C159"/>
    <mergeCell ref="C165:C176"/>
    <mergeCell ref="P4:AA4"/>
    <mergeCell ref="AB4:AM4"/>
    <mergeCell ref="AN4:AY4"/>
    <mergeCell ref="C6:C24"/>
    <mergeCell ref="C27:C45"/>
    <mergeCell ref="C48:C65"/>
    <mergeCell ref="C68:C8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5"/>
    <col customWidth="1" min="2" max="2" width="11.0"/>
    <col customWidth="1" min="3" max="3" width="11.5"/>
    <col customWidth="1" min="4" max="4" width="12.63"/>
    <col customWidth="1" min="5" max="5" width="14.25"/>
    <col customWidth="1" min="6" max="6" width="10.25"/>
    <col customWidth="1" min="9" max="9" width="37.38"/>
    <col customWidth="1" min="12" max="12" width="53.75"/>
  </cols>
  <sheetData>
    <row r="1" ht="22.5" customHeight="1">
      <c r="A1" s="150" t="s">
        <v>333</v>
      </c>
      <c r="B1" s="150" t="s">
        <v>334</v>
      </c>
      <c r="C1" s="150" t="s">
        <v>335</v>
      </c>
      <c r="D1" s="150" t="s">
        <v>336</v>
      </c>
      <c r="E1" s="150" t="s">
        <v>337</v>
      </c>
      <c r="F1" s="150" t="s">
        <v>338</v>
      </c>
      <c r="G1" s="150" t="s">
        <v>339</v>
      </c>
      <c r="H1" s="150" t="s">
        <v>340</v>
      </c>
      <c r="I1" s="150" t="s">
        <v>341</v>
      </c>
      <c r="J1" s="150" t="s">
        <v>342</v>
      </c>
      <c r="K1" s="150" t="s">
        <v>343</v>
      </c>
      <c r="L1" s="150" t="s">
        <v>344</v>
      </c>
      <c r="M1" s="151"/>
      <c r="N1" s="151"/>
      <c r="O1" s="151"/>
      <c r="P1" s="151"/>
      <c r="Q1" s="151"/>
      <c r="R1" s="151"/>
      <c r="S1" s="151"/>
      <c r="T1" s="151"/>
      <c r="U1" s="151"/>
      <c r="V1" s="151"/>
      <c r="W1" s="151"/>
      <c r="X1" s="151"/>
      <c r="Y1" s="151"/>
      <c r="Z1" s="151"/>
      <c r="AA1" s="151"/>
      <c r="AB1" s="151"/>
      <c r="AC1" s="151"/>
    </row>
    <row r="2" ht="22.5" customHeight="1">
      <c r="A2" s="152" t="s">
        <v>345</v>
      </c>
      <c r="B2" s="153" t="s">
        <v>346</v>
      </c>
      <c r="C2" s="153" t="s">
        <v>194</v>
      </c>
      <c r="D2" s="154" t="s">
        <v>347</v>
      </c>
      <c r="E2" s="153" t="s">
        <v>348</v>
      </c>
      <c r="F2" s="155" t="s">
        <v>349</v>
      </c>
      <c r="G2" s="156">
        <v>45721.0</v>
      </c>
      <c r="H2" s="156">
        <v>45735.0</v>
      </c>
      <c r="I2" s="152" t="s">
        <v>350</v>
      </c>
      <c r="J2" s="157"/>
      <c r="K2" s="157"/>
      <c r="L2" s="152" t="s">
        <v>351</v>
      </c>
      <c r="M2" s="151"/>
      <c r="N2" s="151"/>
      <c r="O2" s="151"/>
      <c r="P2" s="151"/>
      <c r="Q2" s="151"/>
      <c r="R2" s="151"/>
      <c r="S2" s="151"/>
      <c r="T2" s="151"/>
      <c r="U2" s="151"/>
      <c r="V2" s="151"/>
      <c r="W2" s="151"/>
      <c r="X2" s="151"/>
      <c r="Y2" s="151"/>
      <c r="Z2" s="151"/>
      <c r="AA2" s="151"/>
      <c r="AB2" s="151"/>
      <c r="AC2" s="151"/>
    </row>
    <row r="3" ht="22.5" customHeight="1">
      <c r="A3" s="152" t="s">
        <v>352</v>
      </c>
      <c r="B3" s="153" t="s">
        <v>353</v>
      </c>
      <c r="C3" s="153" t="s">
        <v>194</v>
      </c>
      <c r="D3" s="153" t="s">
        <v>347</v>
      </c>
      <c r="E3" s="158" t="s">
        <v>348</v>
      </c>
      <c r="F3" s="155" t="s">
        <v>349</v>
      </c>
      <c r="G3" s="156">
        <v>45727.0</v>
      </c>
      <c r="H3" s="156">
        <v>45730.0</v>
      </c>
      <c r="I3" s="152" t="s">
        <v>354</v>
      </c>
      <c r="J3" s="157"/>
      <c r="K3" s="157"/>
      <c r="L3" s="157"/>
      <c r="M3" s="151"/>
      <c r="N3" s="151"/>
      <c r="O3" s="151"/>
      <c r="P3" s="151"/>
      <c r="Q3" s="151"/>
      <c r="R3" s="151"/>
      <c r="S3" s="151"/>
      <c r="T3" s="151"/>
      <c r="U3" s="151"/>
      <c r="V3" s="151"/>
      <c r="W3" s="151"/>
      <c r="X3" s="151"/>
      <c r="Y3" s="151"/>
      <c r="Z3" s="151"/>
      <c r="AA3" s="151"/>
      <c r="AB3" s="151"/>
      <c r="AC3" s="151"/>
    </row>
    <row r="4" ht="22.5" customHeight="1">
      <c r="A4" s="152" t="s">
        <v>355</v>
      </c>
      <c r="B4" s="153" t="s">
        <v>346</v>
      </c>
      <c r="C4" s="153" t="s">
        <v>356</v>
      </c>
      <c r="D4" s="154"/>
      <c r="E4" s="153" t="s">
        <v>348</v>
      </c>
      <c r="F4" s="155" t="s">
        <v>349</v>
      </c>
      <c r="G4" s="159"/>
      <c r="H4" s="159"/>
      <c r="I4" s="160"/>
      <c r="J4" s="157"/>
      <c r="K4" s="157"/>
      <c r="L4" s="157"/>
      <c r="M4" s="151"/>
      <c r="N4" s="151"/>
      <c r="O4" s="151"/>
      <c r="P4" s="151"/>
      <c r="Q4" s="151"/>
      <c r="R4" s="151"/>
      <c r="S4" s="151"/>
      <c r="T4" s="151"/>
      <c r="U4" s="151"/>
      <c r="V4" s="151"/>
      <c r="W4" s="151"/>
      <c r="X4" s="151"/>
      <c r="Y4" s="151"/>
      <c r="Z4" s="151"/>
      <c r="AA4" s="151"/>
      <c r="AB4" s="151"/>
      <c r="AC4" s="151"/>
    </row>
    <row r="5" ht="22.5" customHeight="1">
      <c r="A5" s="152" t="s">
        <v>357</v>
      </c>
      <c r="B5" s="153" t="s">
        <v>358</v>
      </c>
      <c r="C5" s="153" t="s">
        <v>194</v>
      </c>
      <c r="D5" s="154"/>
      <c r="E5" s="153" t="s">
        <v>348</v>
      </c>
      <c r="F5" s="155" t="s">
        <v>349</v>
      </c>
      <c r="G5" s="156">
        <v>45748.0</v>
      </c>
      <c r="H5" s="159"/>
      <c r="I5" s="160"/>
      <c r="J5" s="157"/>
      <c r="K5" s="157"/>
      <c r="L5" s="157"/>
      <c r="M5" s="151"/>
      <c r="N5" s="151"/>
      <c r="O5" s="151"/>
      <c r="P5" s="151"/>
      <c r="Q5" s="151"/>
      <c r="R5" s="151"/>
      <c r="S5" s="151"/>
      <c r="T5" s="151"/>
      <c r="U5" s="151"/>
      <c r="V5" s="151"/>
      <c r="W5" s="151"/>
      <c r="X5" s="151"/>
      <c r="Y5" s="151"/>
      <c r="Z5" s="151"/>
      <c r="AA5" s="151"/>
      <c r="AB5" s="151"/>
      <c r="AC5" s="151"/>
    </row>
    <row r="6" ht="22.5" customHeight="1">
      <c r="A6" s="152" t="s">
        <v>359</v>
      </c>
      <c r="B6" s="153" t="s">
        <v>358</v>
      </c>
      <c r="C6" s="153" t="s">
        <v>356</v>
      </c>
      <c r="D6" s="153" t="s">
        <v>347</v>
      </c>
      <c r="E6" s="153" t="s">
        <v>348</v>
      </c>
      <c r="F6" s="155" t="s">
        <v>349</v>
      </c>
      <c r="G6" s="156">
        <v>45740.0</v>
      </c>
      <c r="H6" s="156">
        <v>45747.0</v>
      </c>
      <c r="I6" s="152" t="s">
        <v>360</v>
      </c>
      <c r="J6" s="157"/>
      <c r="K6" s="157"/>
      <c r="L6" s="157"/>
      <c r="M6" s="151"/>
      <c r="N6" s="151"/>
      <c r="O6" s="151"/>
      <c r="P6" s="151"/>
      <c r="Q6" s="151"/>
      <c r="R6" s="151"/>
      <c r="S6" s="151"/>
      <c r="T6" s="151"/>
      <c r="U6" s="151"/>
      <c r="V6" s="151"/>
      <c r="W6" s="151"/>
      <c r="X6" s="151"/>
      <c r="Y6" s="151"/>
      <c r="Z6" s="151"/>
      <c r="AA6" s="151"/>
      <c r="AB6" s="151"/>
      <c r="AC6" s="151"/>
    </row>
    <row r="7" ht="22.5" customHeight="1">
      <c r="A7" s="152" t="s">
        <v>361</v>
      </c>
      <c r="B7" s="153" t="s">
        <v>346</v>
      </c>
      <c r="C7" s="153" t="s">
        <v>232</v>
      </c>
      <c r="D7" s="153" t="s">
        <v>347</v>
      </c>
      <c r="E7" s="153" t="s">
        <v>348</v>
      </c>
      <c r="F7" s="155" t="s">
        <v>362</v>
      </c>
      <c r="G7" s="156">
        <v>45790.0</v>
      </c>
      <c r="H7" s="156">
        <v>45838.0</v>
      </c>
      <c r="I7" s="152" t="s">
        <v>363</v>
      </c>
      <c r="J7" s="157"/>
      <c r="K7" s="157"/>
      <c r="L7" s="157"/>
      <c r="M7" s="151"/>
      <c r="N7" s="151"/>
      <c r="O7" s="151"/>
      <c r="P7" s="151"/>
      <c r="Q7" s="151"/>
      <c r="R7" s="151"/>
      <c r="S7" s="151"/>
      <c r="T7" s="151"/>
      <c r="U7" s="151"/>
      <c r="V7" s="151"/>
      <c r="W7" s="151"/>
      <c r="X7" s="151"/>
      <c r="Y7" s="151"/>
      <c r="Z7" s="151"/>
      <c r="AA7" s="151"/>
      <c r="AB7" s="151"/>
      <c r="AC7" s="151"/>
    </row>
    <row r="8" ht="22.5" customHeight="1">
      <c r="A8" s="152" t="s">
        <v>364</v>
      </c>
      <c r="B8" s="153" t="s">
        <v>358</v>
      </c>
      <c r="C8" s="153" t="s">
        <v>194</v>
      </c>
      <c r="D8" s="153" t="s">
        <v>347</v>
      </c>
      <c r="E8" s="153" t="s">
        <v>348</v>
      </c>
      <c r="F8" s="155" t="s">
        <v>362</v>
      </c>
      <c r="G8" s="156">
        <v>45798.0</v>
      </c>
      <c r="H8" s="156">
        <v>45808.0</v>
      </c>
      <c r="I8" s="152" t="s">
        <v>365</v>
      </c>
      <c r="J8" s="157"/>
      <c r="K8" s="157"/>
      <c r="L8" s="161"/>
      <c r="M8" s="151"/>
      <c r="N8" s="151"/>
      <c r="O8" s="151"/>
      <c r="P8" s="151"/>
      <c r="Q8" s="151"/>
      <c r="R8" s="151"/>
      <c r="S8" s="151"/>
      <c r="T8" s="151"/>
      <c r="U8" s="151"/>
      <c r="V8" s="151"/>
      <c r="W8" s="151"/>
      <c r="X8" s="151"/>
      <c r="Y8" s="151"/>
      <c r="Z8" s="151"/>
      <c r="AA8" s="151"/>
      <c r="AB8" s="151"/>
      <c r="AC8" s="151"/>
    </row>
    <row r="9" ht="22.5" customHeight="1">
      <c r="A9" s="152" t="s">
        <v>366</v>
      </c>
      <c r="B9" s="153" t="s">
        <v>358</v>
      </c>
      <c r="C9" s="153" t="s">
        <v>356</v>
      </c>
      <c r="D9" s="153" t="s">
        <v>347</v>
      </c>
      <c r="E9" s="153" t="s">
        <v>348</v>
      </c>
      <c r="F9" s="155" t="s">
        <v>367</v>
      </c>
      <c r="G9" s="156">
        <v>45839.0</v>
      </c>
      <c r="H9" s="156">
        <v>46053.0</v>
      </c>
      <c r="I9" s="152" t="s">
        <v>368</v>
      </c>
      <c r="J9" s="157"/>
      <c r="K9" s="157"/>
      <c r="L9" s="161" t="s">
        <v>369</v>
      </c>
      <c r="M9" s="151"/>
      <c r="N9" s="151"/>
      <c r="O9" s="151"/>
      <c r="P9" s="151"/>
      <c r="Q9" s="151"/>
      <c r="R9" s="151"/>
      <c r="S9" s="151"/>
      <c r="T9" s="151"/>
      <c r="U9" s="151"/>
      <c r="V9" s="151"/>
      <c r="W9" s="151"/>
      <c r="X9" s="151"/>
      <c r="Y9" s="151"/>
      <c r="Z9" s="151"/>
      <c r="AA9" s="151"/>
      <c r="AB9" s="151"/>
      <c r="AC9" s="151"/>
    </row>
    <row r="10" ht="22.5" customHeight="1">
      <c r="A10" s="152" t="s">
        <v>370</v>
      </c>
      <c r="B10" s="153" t="s">
        <v>358</v>
      </c>
      <c r="C10" s="153" t="s">
        <v>194</v>
      </c>
      <c r="D10" s="153" t="s">
        <v>347</v>
      </c>
      <c r="E10" s="153" t="s">
        <v>348</v>
      </c>
      <c r="F10" s="155" t="s">
        <v>371</v>
      </c>
      <c r="G10" s="156">
        <v>45824.0</v>
      </c>
      <c r="H10" s="156">
        <v>45838.0</v>
      </c>
      <c r="I10" s="152" t="s">
        <v>372</v>
      </c>
      <c r="J10" s="157"/>
      <c r="K10" s="157"/>
      <c r="L10" s="157"/>
      <c r="M10" s="151"/>
      <c r="N10" s="151"/>
      <c r="O10" s="151"/>
      <c r="P10" s="151"/>
      <c r="Q10" s="151"/>
      <c r="R10" s="151"/>
      <c r="S10" s="151"/>
      <c r="T10" s="151"/>
      <c r="U10" s="151"/>
      <c r="V10" s="151"/>
      <c r="W10" s="151"/>
      <c r="X10" s="151"/>
      <c r="Y10" s="151"/>
      <c r="Z10" s="151"/>
      <c r="AA10" s="151"/>
      <c r="AB10" s="151"/>
      <c r="AC10" s="151"/>
    </row>
    <row r="11" ht="22.5" customHeight="1">
      <c r="A11" s="152" t="s">
        <v>373</v>
      </c>
      <c r="B11" s="153" t="s">
        <v>358</v>
      </c>
      <c r="C11" s="153" t="s">
        <v>194</v>
      </c>
      <c r="D11" s="153" t="s">
        <v>347</v>
      </c>
      <c r="E11" s="153" t="s">
        <v>348</v>
      </c>
      <c r="F11" s="155" t="s">
        <v>371</v>
      </c>
      <c r="G11" s="156">
        <v>45834.0</v>
      </c>
      <c r="H11" s="156">
        <v>45838.0</v>
      </c>
      <c r="I11" s="152" t="s">
        <v>374</v>
      </c>
      <c r="J11" s="157"/>
      <c r="K11" s="157"/>
      <c r="L11" s="157"/>
      <c r="M11" s="151"/>
      <c r="N11" s="151"/>
      <c r="O11" s="151"/>
      <c r="P11" s="151"/>
      <c r="Q11" s="151"/>
      <c r="R11" s="151"/>
      <c r="S11" s="151"/>
      <c r="T11" s="151"/>
      <c r="U11" s="151"/>
      <c r="V11" s="151"/>
      <c r="W11" s="151"/>
      <c r="X11" s="151"/>
      <c r="Y11" s="151"/>
      <c r="Z11" s="151"/>
      <c r="AA11" s="151"/>
      <c r="AB11" s="151"/>
      <c r="AC11" s="151"/>
    </row>
    <row r="12" ht="22.5" customHeight="1">
      <c r="A12" s="152" t="s">
        <v>375</v>
      </c>
      <c r="B12" s="153" t="s">
        <v>346</v>
      </c>
      <c r="C12" s="153" t="s">
        <v>194</v>
      </c>
      <c r="D12" s="153" t="s">
        <v>347</v>
      </c>
      <c r="E12" s="153" t="s">
        <v>376</v>
      </c>
      <c r="F12" s="155" t="s">
        <v>377</v>
      </c>
      <c r="G12" s="156">
        <v>45839.0</v>
      </c>
      <c r="H12" s="156">
        <v>46053.0</v>
      </c>
      <c r="I12" s="160"/>
      <c r="J12" s="157"/>
      <c r="K12" s="157"/>
      <c r="L12" s="157"/>
      <c r="M12" s="151"/>
      <c r="N12" s="151"/>
      <c r="O12" s="151"/>
      <c r="P12" s="151"/>
      <c r="Q12" s="151"/>
      <c r="R12" s="151"/>
      <c r="S12" s="151"/>
      <c r="T12" s="151"/>
      <c r="U12" s="151"/>
      <c r="V12" s="151"/>
      <c r="W12" s="151"/>
      <c r="X12" s="151"/>
      <c r="Y12" s="151"/>
      <c r="Z12" s="151"/>
      <c r="AA12" s="151"/>
      <c r="AB12" s="151"/>
      <c r="AC12" s="151"/>
    </row>
    <row r="13" ht="22.5" customHeight="1">
      <c r="A13" s="160"/>
      <c r="B13" s="154"/>
      <c r="C13" s="154"/>
      <c r="D13" s="154"/>
      <c r="E13" s="154"/>
      <c r="F13" s="162"/>
      <c r="G13" s="159"/>
      <c r="H13" s="159"/>
      <c r="I13" s="160"/>
      <c r="J13" s="157"/>
      <c r="K13" s="157"/>
      <c r="L13" s="157"/>
      <c r="M13" s="151"/>
      <c r="N13" s="151"/>
      <c r="O13" s="151"/>
      <c r="P13" s="151"/>
      <c r="Q13" s="151"/>
      <c r="R13" s="151"/>
      <c r="S13" s="151"/>
      <c r="T13" s="151"/>
      <c r="U13" s="151"/>
      <c r="V13" s="151"/>
      <c r="W13" s="151"/>
      <c r="X13" s="151"/>
      <c r="Y13" s="151"/>
      <c r="Z13" s="151"/>
      <c r="AA13" s="151"/>
      <c r="AB13" s="151"/>
      <c r="AC13" s="151"/>
    </row>
    <row r="14" ht="22.5" customHeight="1">
      <c r="A14" s="160"/>
      <c r="B14" s="154"/>
      <c r="C14" s="154"/>
      <c r="D14" s="154"/>
      <c r="E14" s="154"/>
      <c r="F14" s="162"/>
      <c r="G14" s="159"/>
      <c r="H14" s="159"/>
      <c r="I14" s="160"/>
      <c r="J14" s="157"/>
      <c r="K14" s="157"/>
      <c r="L14" s="157"/>
      <c r="M14" s="151"/>
      <c r="N14" s="151"/>
      <c r="O14" s="151"/>
      <c r="P14" s="151"/>
      <c r="Q14" s="151"/>
      <c r="R14" s="151"/>
      <c r="S14" s="151"/>
      <c r="T14" s="151"/>
      <c r="U14" s="151"/>
      <c r="V14" s="151"/>
      <c r="W14" s="151"/>
      <c r="X14" s="151"/>
      <c r="Y14" s="151"/>
      <c r="Z14" s="151"/>
      <c r="AA14" s="151"/>
      <c r="AB14" s="151"/>
      <c r="AC14" s="151"/>
    </row>
    <row r="15" ht="22.5" customHeight="1">
      <c r="A15" s="160"/>
      <c r="B15" s="154"/>
      <c r="C15" s="154"/>
      <c r="D15" s="154"/>
      <c r="E15" s="154"/>
      <c r="F15" s="162"/>
      <c r="G15" s="159"/>
      <c r="H15" s="159"/>
      <c r="I15" s="160"/>
      <c r="J15" s="157"/>
      <c r="K15" s="157"/>
      <c r="L15" s="157"/>
      <c r="M15" s="151"/>
      <c r="N15" s="151"/>
      <c r="O15" s="151"/>
      <c r="P15" s="151"/>
      <c r="Q15" s="151"/>
      <c r="R15" s="151"/>
      <c r="S15" s="151"/>
      <c r="T15" s="151"/>
      <c r="U15" s="151"/>
      <c r="V15" s="151"/>
      <c r="W15" s="151"/>
      <c r="X15" s="151"/>
      <c r="Y15" s="151"/>
      <c r="Z15" s="151"/>
      <c r="AA15" s="151"/>
      <c r="AB15" s="151"/>
      <c r="AC15" s="151"/>
    </row>
    <row r="16" ht="22.5" customHeight="1">
      <c r="A16" s="160"/>
      <c r="B16" s="154"/>
      <c r="C16" s="154"/>
      <c r="D16" s="154"/>
      <c r="E16" s="154"/>
      <c r="F16" s="162"/>
      <c r="G16" s="159"/>
      <c r="H16" s="159"/>
      <c r="I16" s="160"/>
      <c r="J16" s="157"/>
      <c r="K16" s="157"/>
      <c r="L16" s="157"/>
      <c r="M16" s="151"/>
      <c r="N16" s="151"/>
      <c r="O16" s="151"/>
      <c r="P16" s="151"/>
      <c r="Q16" s="151"/>
      <c r="R16" s="151"/>
      <c r="S16" s="151"/>
      <c r="T16" s="151"/>
      <c r="U16" s="151"/>
      <c r="V16" s="151"/>
      <c r="W16" s="151"/>
      <c r="X16" s="151"/>
      <c r="Y16" s="151"/>
      <c r="Z16" s="151"/>
      <c r="AA16" s="151"/>
      <c r="AB16" s="151"/>
      <c r="AC16" s="151"/>
    </row>
    <row r="17">
      <c r="A17" s="144"/>
      <c r="I17" s="144"/>
    </row>
    <row r="18">
      <c r="A18" s="144"/>
      <c r="I18" s="144"/>
    </row>
    <row r="19">
      <c r="A19" s="144"/>
      <c r="I19" s="144"/>
    </row>
    <row r="20">
      <c r="A20" s="144"/>
      <c r="I20" s="144"/>
    </row>
    <row r="21">
      <c r="A21" s="144"/>
      <c r="I21" s="144"/>
    </row>
    <row r="22">
      <c r="A22" s="144"/>
      <c r="I22" s="144"/>
    </row>
    <row r="23">
      <c r="A23" s="144"/>
      <c r="I23" s="144"/>
    </row>
    <row r="24">
      <c r="A24" s="144"/>
      <c r="I24" s="144"/>
    </row>
    <row r="25">
      <c r="A25" s="144"/>
      <c r="I25" s="144"/>
    </row>
    <row r="26">
      <c r="A26" s="144"/>
      <c r="I26" s="144"/>
    </row>
    <row r="27">
      <c r="A27" s="144"/>
      <c r="I27" s="144"/>
    </row>
    <row r="28">
      <c r="A28" s="144"/>
      <c r="I28" s="144"/>
    </row>
    <row r="29">
      <c r="A29" s="144"/>
      <c r="I29" s="144"/>
    </row>
    <row r="30">
      <c r="A30" s="144"/>
      <c r="I30" s="144"/>
    </row>
    <row r="31">
      <c r="A31" s="144"/>
      <c r="I31" s="144"/>
    </row>
    <row r="32">
      <c r="A32" s="144"/>
      <c r="I32" s="144"/>
    </row>
    <row r="33">
      <c r="A33" s="144"/>
      <c r="I33" s="144"/>
    </row>
    <row r="34">
      <c r="A34" s="144"/>
      <c r="I34" s="144"/>
    </row>
    <row r="35">
      <c r="A35" s="144"/>
      <c r="I35" s="144"/>
    </row>
    <row r="36">
      <c r="A36" s="144"/>
      <c r="I36" s="144"/>
    </row>
    <row r="37">
      <c r="A37" s="144"/>
      <c r="I37" s="144"/>
    </row>
    <row r="38">
      <c r="A38" s="144"/>
      <c r="I38" s="144"/>
    </row>
    <row r="39">
      <c r="A39" s="144"/>
      <c r="I39" s="144"/>
    </row>
    <row r="40">
      <c r="A40" s="144"/>
      <c r="I40" s="144"/>
    </row>
    <row r="41">
      <c r="A41" s="144"/>
      <c r="I41" s="144"/>
    </row>
    <row r="42">
      <c r="A42" s="144"/>
      <c r="I42" s="144"/>
    </row>
    <row r="43">
      <c r="A43" s="144"/>
      <c r="I43" s="144"/>
    </row>
    <row r="44">
      <c r="A44" s="144"/>
      <c r="I44" s="144"/>
    </row>
    <row r="45">
      <c r="A45" s="144"/>
      <c r="I45" s="144"/>
    </row>
    <row r="46">
      <c r="A46" s="144"/>
      <c r="I46" s="144"/>
    </row>
    <row r="47">
      <c r="A47" s="144"/>
      <c r="I47" s="144"/>
    </row>
    <row r="48">
      <c r="A48" s="144"/>
      <c r="I48" s="144"/>
    </row>
    <row r="49">
      <c r="A49" s="144"/>
      <c r="I49" s="144"/>
    </row>
    <row r="50">
      <c r="A50" s="144"/>
      <c r="I50" s="144"/>
    </row>
    <row r="51">
      <c r="A51" s="144"/>
      <c r="I51" s="144"/>
    </row>
    <row r="52">
      <c r="A52" s="144"/>
      <c r="I52" s="144"/>
    </row>
    <row r="53">
      <c r="A53" s="144"/>
      <c r="I53" s="144"/>
    </row>
    <row r="54">
      <c r="A54" s="144"/>
      <c r="I54" s="144"/>
    </row>
    <row r="55">
      <c r="A55" s="144"/>
      <c r="I55" s="144"/>
    </row>
    <row r="56">
      <c r="A56" s="144"/>
      <c r="I56" s="144"/>
    </row>
    <row r="57">
      <c r="A57" s="144"/>
      <c r="I57" s="144"/>
    </row>
    <row r="58">
      <c r="A58" s="144"/>
      <c r="I58" s="144"/>
    </row>
    <row r="59">
      <c r="A59" s="144"/>
      <c r="I59" s="144"/>
    </row>
    <row r="60">
      <c r="A60" s="144"/>
      <c r="I60" s="144"/>
    </row>
    <row r="61">
      <c r="A61" s="144"/>
      <c r="I61" s="144"/>
    </row>
    <row r="62">
      <c r="A62" s="144"/>
      <c r="I62" s="144"/>
    </row>
    <row r="63">
      <c r="A63" s="144"/>
      <c r="I63" s="144"/>
    </row>
    <row r="64">
      <c r="A64" s="144"/>
      <c r="I64" s="144"/>
    </row>
    <row r="65">
      <c r="A65" s="144"/>
      <c r="I65" s="144"/>
    </row>
    <row r="66">
      <c r="A66" s="144"/>
      <c r="I66" s="144"/>
    </row>
    <row r="67">
      <c r="A67" s="144"/>
      <c r="I67" s="144"/>
    </row>
    <row r="68">
      <c r="A68" s="144"/>
      <c r="I68" s="144"/>
    </row>
    <row r="69">
      <c r="A69" s="144"/>
      <c r="I69" s="144"/>
    </row>
    <row r="70">
      <c r="A70" s="144"/>
      <c r="I70" s="144"/>
    </row>
    <row r="71">
      <c r="A71" s="144"/>
      <c r="I71" s="144"/>
    </row>
    <row r="72">
      <c r="A72" s="144"/>
      <c r="I72" s="144"/>
    </row>
    <row r="73">
      <c r="A73" s="144"/>
      <c r="I73" s="144"/>
    </row>
    <row r="74">
      <c r="A74" s="144"/>
      <c r="I74" s="144"/>
    </row>
    <row r="75">
      <c r="A75" s="144"/>
      <c r="I75" s="144"/>
    </row>
    <row r="76">
      <c r="A76" s="144"/>
      <c r="I76" s="144"/>
    </row>
    <row r="77">
      <c r="A77" s="144"/>
      <c r="I77" s="144"/>
    </row>
    <row r="78">
      <c r="A78" s="144"/>
      <c r="I78" s="144"/>
    </row>
    <row r="79">
      <c r="A79" s="144"/>
      <c r="I79" s="144"/>
    </row>
    <row r="80">
      <c r="A80" s="144"/>
      <c r="I80" s="144"/>
    </row>
    <row r="81">
      <c r="A81" s="144"/>
      <c r="I81" s="144"/>
    </row>
    <row r="82">
      <c r="A82" s="144"/>
      <c r="I82" s="144"/>
    </row>
    <row r="83">
      <c r="A83" s="144"/>
      <c r="I83" s="144"/>
    </row>
    <row r="84">
      <c r="A84" s="144"/>
      <c r="I84" s="144"/>
    </row>
    <row r="85">
      <c r="A85" s="144"/>
      <c r="I85" s="144"/>
    </row>
    <row r="86">
      <c r="A86" s="144"/>
      <c r="I86" s="144"/>
    </row>
    <row r="87">
      <c r="A87" s="144"/>
      <c r="I87" s="144"/>
    </row>
    <row r="88">
      <c r="A88" s="144"/>
      <c r="I88" s="144"/>
    </row>
    <row r="89">
      <c r="A89" s="144"/>
      <c r="I89" s="144"/>
    </row>
    <row r="90">
      <c r="A90" s="144"/>
      <c r="I90" s="144"/>
    </row>
    <row r="91">
      <c r="A91" s="144"/>
      <c r="I91" s="144"/>
    </row>
    <row r="92">
      <c r="A92" s="144"/>
      <c r="I92" s="144"/>
    </row>
    <row r="93">
      <c r="A93" s="144"/>
      <c r="I93" s="144"/>
    </row>
    <row r="94">
      <c r="A94" s="144"/>
      <c r="I94" s="144"/>
    </row>
    <row r="95">
      <c r="A95" s="144"/>
      <c r="I95" s="144"/>
    </row>
    <row r="96">
      <c r="A96" s="144"/>
      <c r="I96" s="144"/>
    </row>
    <row r="97">
      <c r="A97" s="144"/>
      <c r="I97" s="144"/>
    </row>
    <row r="98">
      <c r="A98" s="144"/>
      <c r="I98" s="144"/>
    </row>
    <row r="99">
      <c r="A99" s="144"/>
      <c r="I99" s="144"/>
    </row>
    <row r="100">
      <c r="A100" s="144"/>
      <c r="I100" s="144"/>
    </row>
    <row r="101">
      <c r="A101" s="144"/>
      <c r="I101" s="144"/>
    </row>
    <row r="102">
      <c r="A102" s="144"/>
      <c r="I102" s="144"/>
    </row>
    <row r="103">
      <c r="A103" s="144"/>
      <c r="I103" s="144"/>
    </row>
    <row r="104">
      <c r="A104" s="144"/>
      <c r="I104" s="144"/>
    </row>
    <row r="105">
      <c r="A105" s="144"/>
      <c r="I105" s="144"/>
    </row>
    <row r="106">
      <c r="A106" s="144"/>
      <c r="I106" s="144"/>
    </row>
    <row r="107">
      <c r="A107" s="144"/>
      <c r="I107" s="144"/>
    </row>
    <row r="108">
      <c r="A108" s="144"/>
      <c r="I108" s="144"/>
    </row>
    <row r="109">
      <c r="A109" s="144"/>
      <c r="I109" s="144"/>
    </row>
    <row r="110">
      <c r="A110" s="144"/>
      <c r="I110" s="144"/>
    </row>
    <row r="111">
      <c r="A111" s="144"/>
      <c r="I111" s="144"/>
    </row>
    <row r="112">
      <c r="A112" s="144"/>
      <c r="I112" s="144"/>
    </row>
    <row r="113">
      <c r="A113" s="144"/>
      <c r="I113" s="144"/>
    </row>
    <row r="114">
      <c r="A114" s="144"/>
      <c r="I114" s="144"/>
    </row>
    <row r="115">
      <c r="A115" s="144"/>
      <c r="I115" s="144"/>
    </row>
    <row r="116">
      <c r="A116" s="144"/>
      <c r="I116" s="144"/>
    </row>
    <row r="117">
      <c r="A117" s="144"/>
      <c r="I117" s="144"/>
    </row>
    <row r="118">
      <c r="A118" s="144"/>
      <c r="I118" s="144"/>
    </row>
    <row r="119">
      <c r="A119" s="144"/>
      <c r="I119" s="144"/>
    </row>
    <row r="120">
      <c r="A120" s="144"/>
      <c r="I120" s="144"/>
    </row>
    <row r="121">
      <c r="A121" s="144"/>
      <c r="I121" s="144"/>
    </row>
    <row r="122">
      <c r="A122" s="144"/>
      <c r="I122" s="144"/>
    </row>
    <row r="123">
      <c r="A123" s="144"/>
      <c r="I123" s="144"/>
    </row>
    <row r="124">
      <c r="A124" s="144"/>
      <c r="I124" s="144"/>
    </row>
    <row r="125">
      <c r="A125" s="144"/>
      <c r="I125" s="144"/>
    </row>
    <row r="126">
      <c r="A126" s="144"/>
      <c r="I126" s="144"/>
    </row>
    <row r="127">
      <c r="A127" s="144"/>
      <c r="I127" s="144"/>
    </row>
    <row r="128">
      <c r="A128" s="144"/>
      <c r="I128" s="144"/>
    </row>
    <row r="129">
      <c r="A129" s="144"/>
      <c r="I129" s="144"/>
    </row>
    <row r="130">
      <c r="A130" s="144"/>
      <c r="I130" s="144"/>
    </row>
    <row r="131">
      <c r="A131" s="144"/>
      <c r="I131" s="144"/>
    </row>
    <row r="132">
      <c r="A132" s="144"/>
      <c r="I132" s="144"/>
    </row>
    <row r="133">
      <c r="A133" s="144"/>
      <c r="I133" s="144"/>
    </row>
    <row r="134">
      <c r="A134" s="144"/>
      <c r="I134" s="144"/>
    </row>
    <row r="135">
      <c r="A135" s="144"/>
      <c r="I135" s="144"/>
    </row>
    <row r="136">
      <c r="A136" s="144"/>
      <c r="I136" s="144"/>
    </row>
    <row r="137">
      <c r="A137" s="144"/>
      <c r="I137" s="144"/>
    </row>
    <row r="138">
      <c r="A138" s="144"/>
      <c r="I138" s="144"/>
    </row>
    <row r="139">
      <c r="A139" s="144"/>
      <c r="I139" s="144"/>
    </row>
    <row r="140">
      <c r="A140" s="144"/>
      <c r="I140" s="144"/>
    </row>
    <row r="141">
      <c r="A141" s="144"/>
      <c r="I141" s="144"/>
    </row>
    <row r="142">
      <c r="A142" s="144"/>
      <c r="I142" s="144"/>
    </row>
    <row r="143">
      <c r="A143" s="144"/>
      <c r="I143" s="144"/>
    </row>
    <row r="144">
      <c r="A144" s="144"/>
      <c r="I144" s="144"/>
    </row>
    <row r="145">
      <c r="A145" s="144"/>
      <c r="I145" s="144"/>
    </row>
    <row r="146">
      <c r="A146" s="144"/>
      <c r="I146" s="144"/>
    </row>
    <row r="147">
      <c r="A147" s="144"/>
      <c r="I147" s="144"/>
    </row>
    <row r="148">
      <c r="A148" s="144"/>
      <c r="I148" s="144"/>
    </row>
    <row r="149">
      <c r="A149" s="144"/>
      <c r="I149" s="144"/>
    </row>
    <row r="150">
      <c r="A150" s="144"/>
      <c r="I150" s="144"/>
    </row>
    <row r="151">
      <c r="A151" s="144"/>
      <c r="I151" s="144"/>
    </row>
    <row r="152">
      <c r="A152" s="144"/>
      <c r="I152" s="144"/>
    </row>
    <row r="153">
      <c r="A153" s="144"/>
      <c r="I153" s="144"/>
    </row>
    <row r="154">
      <c r="A154" s="144"/>
      <c r="I154" s="144"/>
    </row>
    <row r="155">
      <c r="A155" s="144"/>
      <c r="I155" s="144"/>
    </row>
    <row r="156">
      <c r="A156" s="144"/>
      <c r="I156" s="144"/>
    </row>
    <row r="157">
      <c r="A157" s="144"/>
      <c r="I157" s="144"/>
    </row>
    <row r="158">
      <c r="A158" s="144"/>
      <c r="I158" s="144"/>
    </row>
    <row r="159">
      <c r="A159" s="144"/>
      <c r="I159" s="144"/>
    </row>
    <row r="160">
      <c r="A160" s="144"/>
      <c r="I160" s="144"/>
    </row>
    <row r="161">
      <c r="A161" s="144"/>
      <c r="I161" s="144"/>
    </row>
    <row r="162">
      <c r="A162" s="144"/>
      <c r="I162" s="144"/>
    </row>
    <row r="163">
      <c r="A163" s="144"/>
      <c r="I163" s="144"/>
    </row>
    <row r="164">
      <c r="A164" s="144"/>
      <c r="I164" s="144"/>
    </row>
    <row r="165">
      <c r="A165" s="144"/>
      <c r="I165" s="144"/>
    </row>
    <row r="166">
      <c r="A166" s="144"/>
      <c r="I166" s="144"/>
    </row>
    <row r="167">
      <c r="A167" s="144"/>
      <c r="I167" s="144"/>
    </row>
    <row r="168">
      <c r="A168" s="144"/>
      <c r="I168" s="144"/>
    </row>
    <row r="169">
      <c r="A169" s="144"/>
      <c r="I169" s="144"/>
    </row>
    <row r="170">
      <c r="A170" s="144"/>
      <c r="I170" s="144"/>
    </row>
    <row r="171">
      <c r="A171" s="144"/>
      <c r="I171" s="144"/>
    </row>
    <row r="172">
      <c r="A172" s="144"/>
      <c r="I172" s="144"/>
    </row>
    <row r="173">
      <c r="A173" s="144"/>
      <c r="I173" s="144"/>
    </row>
    <row r="174">
      <c r="A174" s="144"/>
      <c r="I174" s="144"/>
    </row>
    <row r="175">
      <c r="A175" s="144"/>
      <c r="I175" s="144"/>
    </row>
    <row r="176">
      <c r="A176" s="144"/>
      <c r="I176" s="144"/>
    </row>
    <row r="177">
      <c r="A177" s="144"/>
      <c r="I177" s="144"/>
    </row>
    <row r="178">
      <c r="A178" s="144"/>
      <c r="I178" s="144"/>
    </row>
    <row r="179">
      <c r="A179" s="144"/>
      <c r="I179" s="144"/>
    </row>
    <row r="180">
      <c r="A180" s="144"/>
      <c r="I180" s="144"/>
    </row>
    <row r="181">
      <c r="A181" s="144"/>
      <c r="I181" s="144"/>
    </row>
    <row r="182">
      <c r="A182" s="144"/>
      <c r="I182" s="144"/>
    </row>
    <row r="183">
      <c r="A183" s="144"/>
      <c r="I183" s="144"/>
    </row>
    <row r="184">
      <c r="A184" s="144"/>
      <c r="I184" s="144"/>
    </row>
    <row r="185">
      <c r="A185" s="144"/>
      <c r="I185" s="144"/>
    </row>
    <row r="186">
      <c r="A186" s="144"/>
      <c r="I186" s="144"/>
    </row>
    <row r="187">
      <c r="A187" s="144"/>
      <c r="I187" s="144"/>
    </row>
    <row r="188">
      <c r="A188" s="144"/>
      <c r="I188" s="144"/>
    </row>
    <row r="189">
      <c r="A189" s="144"/>
      <c r="I189" s="144"/>
    </row>
    <row r="190">
      <c r="A190" s="144"/>
      <c r="I190" s="144"/>
    </row>
    <row r="191">
      <c r="A191" s="144"/>
      <c r="I191" s="144"/>
    </row>
    <row r="192">
      <c r="A192" s="144"/>
      <c r="I192" s="144"/>
    </row>
    <row r="193">
      <c r="A193" s="144"/>
      <c r="I193" s="144"/>
    </row>
    <row r="194">
      <c r="A194" s="144"/>
      <c r="I194" s="144"/>
    </row>
    <row r="195">
      <c r="A195" s="144"/>
      <c r="I195" s="144"/>
    </row>
    <row r="196">
      <c r="A196" s="144"/>
      <c r="I196" s="144"/>
    </row>
    <row r="197">
      <c r="A197" s="144"/>
      <c r="I197" s="144"/>
    </row>
    <row r="198">
      <c r="A198" s="144"/>
      <c r="I198" s="144"/>
    </row>
    <row r="199">
      <c r="A199" s="144"/>
      <c r="I199" s="144"/>
    </row>
    <row r="200">
      <c r="A200" s="144"/>
      <c r="I200" s="144"/>
    </row>
    <row r="201">
      <c r="A201" s="144"/>
      <c r="I201" s="144"/>
    </row>
    <row r="202">
      <c r="A202" s="144"/>
      <c r="I202" s="144"/>
    </row>
    <row r="203">
      <c r="A203" s="144"/>
      <c r="I203" s="144"/>
    </row>
    <row r="204">
      <c r="A204" s="144"/>
      <c r="I204" s="144"/>
    </row>
    <row r="205">
      <c r="A205" s="144"/>
      <c r="I205" s="144"/>
    </row>
    <row r="206">
      <c r="A206" s="144"/>
      <c r="I206" s="144"/>
    </row>
    <row r="207">
      <c r="A207" s="144"/>
      <c r="I207" s="144"/>
    </row>
    <row r="208">
      <c r="A208" s="144"/>
      <c r="I208" s="144"/>
    </row>
    <row r="209">
      <c r="A209" s="144"/>
      <c r="I209" s="144"/>
    </row>
    <row r="210">
      <c r="A210" s="144"/>
      <c r="I210" s="144"/>
    </row>
    <row r="211">
      <c r="A211" s="144"/>
      <c r="I211" s="144"/>
    </row>
    <row r="212">
      <c r="A212" s="144"/>
      <c r="I212" s="144"/>
    </row>
    <row r="213">
      <c r="A213" s="144"/>
      <c r="I213" s="144"/>
    </row>
    <row r="214">
      <c r="A214" s="144"/>
      <c r="I214" s="144"/>
    </row>
    <row r="215">
      <c r="A215" s="144"/>
      <c r="I215" s="144"/>
    </row>
    <row r="216">
      <c r="A216" s="144"/>
      <c r="I216" s="144"/>
    </row>
    <row r="217">
      <c r="A217" s="144"/>
      <c r="I217" s="144"/>
    </row>
    <row r="218">
      <c r="A218" s="144"/>
      <c r="I218" s="144"/>
    </row>
    <row r="219">
      <c r="A219" s="144"/>
      <c r="I219" s="144"/>
    </row>
    <row r="220">
      <c r="A220" s="144"/>
      <c r="I220" s="144"/>
    </row>
    <row r="221">
      <c r="A221" s="144"/>
      <c r="I221" s="144"/>
    </row>
    <row r="222">
      <c r="A222" s="144"/>
      <c r="I222" s="144"/>
    </row>
    <row r="223">
      <c r="A223" s="144"/>
      <c r="I223" s="144"/>
    </row>
    <row r="224">
      <c r="A224" s="144"/>
      <c r="I224" s="144"/>
    </row>
    <row r="225">
      <c r="A225" s="144"/>
      <c r="I225" s="144"/>
    </row>
    <row r="226">
      <c r="A226" s="144"/>
      <c r="I226" s="144"/>
    </row>
    <row r="227">
      <c r="A227" s="144"/>
      <c r="I227" s="144"/>
    </row>
    <row r="228">
      <c r="A228" s="144"/>
      <c r="I228" s="144"/>
    </row>
    <row r="229">
      <c r="A229" s="144"/>
      <c r="I229" s="144"/>
    </row>
    <row r="230">
      <c r="A230" s="144"/>
      <c r="I230" s="144"/>
    </row>
    <row r="231">
      <c r="A231" s="144"/>
      <c r="I231" s="144"/>
    </row>
    <row r="232">
      <c r="A232" s="144"/>
      <c r="I232" s="144"/>
    </row>
    <row r="233">
      <c r="A233" s="144"/>
      <c r="I233" s="144"/>
    </row>
    <row r="234">
      <c r="A234" s="144"/>
      <c r="I234" s="144"/>
    </row>
    <row r="235">
      <c r="A235" s="144"/>
      <c r="I235" s="144"/>
    </row>
    <row r="236">
      <c r="A236" s="144"/>
      <c r="I236" s="144"/>
    </row>
    <row r="237">
      <c r="A237" s="144"/>
      <c r="I237" s="144"/>
    </row>
    <row r="238">
      <c r="A238" s="144"/>
      <c r="I238" s="144"/>
    </row>
    <row r="239">
      <c r="A239" s="144"/>
      <c r="I239" s="144"/>
    </row>
    <row r="240">
      <c r="A240" s="144"/>
      <c r="I240" s="144"/>
    </row>
    <row r="241">
      <c r="A241" s="144"/>
      <c r="I241" s="144"/>
    </row>
    <row r="242">
      <c r="A242" s="144"/>
      <c r="I242" s="144"/>
    </row>
    <row r="243">
      <c r="A243" s="144"/>
      <c r="I243" s="144"/>
    </row>
    <row r="244">
      <c r="A244" s="144"/>
      <c r="I244" s="144"/>
    </row>
    <row r="245">
      <c r="A245" s="144"/>
      <c r="I245" s="144"/>
    </row>
    <row r="246">
      <c r="A246" s="144"/>
      <c r="I246" s="144"/>
    </row>
    <row r="247">
      <c r="A247" s="144"/>
      <c r="I247" s="144"/>
    </row>
    <row r="248">
      <c r="A248" s="144"/>
      <c r="I248" s="144"/>
    </row>
    <row r="249">
      <c r="A249" s="144"/>
      <c r="I249" s="144"/>
    </row>
    <row r="250">
      <c r="A250" s="144"/>
      <c r="I250" s="144"/>
    </row>
    <row r="251">
      <c r="A251" s="144"/>
      <c r="I251" s="144"/>
    </row>
    <row r="252">
      <c r="A252" s="144"/>
      <c r="I252" s="144"/>
    </row>
    <row r="253">
      <c r="A253" s="144"/>
      <c r="I253" s="144"/>
    </row>
    <row r="254">
      <c r="A254" s="144"/>
      <c r="I254" s="144"/>
    </row>
    <row r="255">
      <c r="A255" s="144"/>
      <c r="I255" s="144"/>
    </row>
    <row r="256">
      <c r="A256" s="144"/>
      <c r="I256" s="144"/>
    </row>
    <row r="257">
      <c r="A257" s="144"/>
      <c r="I257" s="144"/>
    </row>
    <row r="258">
      <c r="A258" s="144"/>
      <c r="I258" s="144"/>
    </row>
    <row r="259">
      <c r="A259" s="144"/>
      <c r="I259" s="144"/>
    </row>
    <row r="260">
      <c r="A260" s="144"/>
      <c r="I260" s="144"/>
    </row>
    <row r="261">
      <c r="A261" s="144"/>
      <c r="I261" s="144"/>
    </row>
    <row r="262">
      <c r="A262" s="144"/>
      <c r="I262" s="144"/>
    </row>
    <row r="263">
      <c r="A263" s="144"/>
      <c r="I263" s="144"/>
    </row>
    <row r="264">
      <c r="A264" s="144"/>
      <c r="I264" s="144"/>
    </row>
    <row r="265">
      <c r="A265" s="144"/>
      <c r="I265" s="144"/>
    </row>
    <row r="266">
      <c r="A266" s="144"/>
      <c r="I266" s="144"/>
    </row>
    <row r="267">
      <c r="A267" s="144"/>
      <c r="I267" s="144"/>
    </row>
    <row r="268">
      <c r="A268" s="144"/>
      <c r="I268" s="144"/>
    </row>
    <row r="269">
      <c r="A269" s="144"/>
      <c r="I269" s="144"/>
    </row>
    <row r="270">
      <c r="A270" s="144"/>
      <c r="I270" s="144"/>
    </row>
    <row r="271">
      <c r="A271" s="144"/>
      <c r="I271" s="144"/>
    </row>
    <row r="272">
      <c r="A272" s="144"/>
      <c r="I272" s="144"/>
    </row>
    <row r="273">
      <c r="A273" s="144"/>
      <c r="I273" s="144"/>
    </row>
    <row r="274">
      <c r="A274" s="144"/>
      <c r="I274" s="144"/>
    </row>
    <row r="275">
      <c r="A275" s="144"/>
      <c r="I275" s="144"/>
    </row>
    <row r="276">
      <c r="A276" s="144"/>
      <c r="I276" s="144"/>
    </row>
    <row r="277">
      <c r="A277" s="144"/>
      <c r="I277" s="144"/>
    </row>
    <row r="278">
      <c r="A278" s="144"/>
      <c r="I278" s="144"/>
    </row>
    <row r="279">
      <c r="A279" s="144"/>
      <c r="I279" s="144"/>
    </row>
    <row r="280">
      <c r="A280" s="144"/>
      <c r="I280" s="144"/>
    </row>
    <row r="281">
      <c r="A281" s="144"/>
      <c r="I281" s="144"/>
    </row>
    <row r="282">
      <c r="A282" s="144"/>
      <c r="I282" s="144"/>
    </row>
    <row r="283">
      <c r="A283" s="144"/>
      <c r="I283" s="144"/>
    </row>
    <row r="284">
      <c r="A284" s="144"/>
      <c r="I284" s="144"/>
    </row>
    <row r="285">
      <c r="A285" s="144"/>
      <c r="I285" s="144"/>
    </row>
    <row r="286">
      <c r="A286" s="144"/>
      <c r="I286" s="144"/>
    </row>
    <row r="287">
      <c r="A287" s="144"/>
      <c r="I287" s="144"/>
    </row>
    <row r="288">
      <c r="A288" s="144"/>
      <c r="I288" s="144"/>
    </row>
    <row r="289">
      <c r="A289" s="144"/>
      <c r="I289" s="144"/>
    </row>
    <row r="290">
      <c r="A290" s="144"/>
      <c r="I290" s="144"/>
    </row>
    <row r="291">
      <c r="A291" s="144"/>
      <c r="I291" s="144"/>
    </row>
    <row r="292">
      <c r="A292" s="144"/>
      <c r="I292" s="144"/>
    </row>
    <row r="293">
      <c r="A293" s="144"/>
      <c r="I293" s="144"/>
    </row>
    <row r="294">
      <c r="A294" s="144"/>
      <c r="I294" s="144"/>
    </row>
    <row r="295">
      <c r="A295" s="144"/>
      <c r="I295" s="144"/>
    </row>
    <row r="296">
      <c r="A296" s="144"/>
      <c r="I296" s="144"/>
    </row>
    <row r="297">
      <c r="A297" s="144"/>
      <c r="I297" s="144"/>
    </row>
    <row r="298">
      <c r="A298" s="144"/>
      <c r="I298" s="144"/>
    </row>
    <row r="299">
      <c r="A299" s="144"/>
      <c r="I299" s="144"/>
    </row>
    <row r="300">
      <c r="A300" s="144"/>
      <c r="I300" s="144"/>
    </row>
    <row r="301">
      <c r="A301" s="144"/>
      <c r="I301" s="144"/>
    </row>
    <row r="302">
      <c r="A302" s="144"/>
      <c r="I302" s="144"/>
    </row>
    <row r="303">
      <c r="A303" s="144"/>
      <c r="I303" s="144"/>
    </row>
    <row r="304">
      <c r="A304" s="144"/>
      <c r="I304" s="144"/>
    </row>
    <row r="305">
      <c r="A305" s="144"/>
      <c r="I305" s="144"/>
    </row>
    <row r="306">
      <c r="A306" s="144"/>
      <c r="I306" s="144"/>
    </row>
    <row r="307">
      <c r="A307" s="144"/>
      <c r="I307" s="144"/>
    </row>
    <row r="308">
      <c r="A308" s="144"/>
      <c r="I308" s="144"/>
    </row>
    <row r="309">
      <c r="A309" s="144"/>
      <c r="I309" s="144"/>
    </row>
    <row r="310">
      <c r="A310" s="144"/>
      <c r="I310" s="144"/>
    </row>
    <row r="311">
      <c r="A311" s="144"/>
      <c r="I311" s="144"/>
    </row>
    <row r="312">
      <c r="A312" s="144"/>
      <c r="I312" s="144"/>
    </row>
    <row r="313">
      <c r="A313" s="144"/>
      <c r="I313" s="144"/>
    </row>
    <row r="314">
      <c r="A314" s="144"/>
      <c r="I314" s="144"/>
    </row>
    <row r="315">
      <c r="A315" s="144"/>
      <c r="I315" s="144"/>
    </row>
    <row r="316">
      <c r="A316" s="144"/>
      <c r="I316" s="144"/>
    </row>
    <row r="317">
      <c r="A317" s="144"/>
      <c r="I317" s="144"/>
    </row>
    <row r="318">
      <c r="A318" s="144"/>
      <c r="I318" s="144"/>
    </row>
    <row r="319">
      <c r="A319" s="144"/>
      <c r="I319" s="144"/>
    </row>
    <row r="320">
      <c r="A320" s="144"/>
      <c r="I320" s="144"/>
    </row>
    <row r="321">
      <c r="A321" s="144"/>
      <c r="I321" s="144"/>
    </row>
    <row r="322">
      <c r="A322" s="144"/>
      <c r="I322" s="144"/>
    </row>
    <row r="323">
      <c r="A323" s="144"/>
      <c r="I323" s="144"/>
    </row>
    <row r="324">
      <c r="A324" s="144"/>
      <c r="I324" s="144"/>
    </row>
    <row r="325">
      <c r="A325" s="144"/>
      <c r="I325" s="144"/>
    </row>
    <row r="326">
      <c r="A326" s="144"/>
      <c r="I326" s="144"/>
    </row>
    <row r="327">
      <c r="A327" s="144"/>
      <c r="I327" s="144"/>
    </row>
    <row r="328">
      <c r="A328" s="144"/>
      <c r="I328" s="144"/>
    </row>
    <row r="329">
      <c r="A329" s="144"/>
      <c r="I329" s="144"/>
    </row>
    <row r="330">
      <c r="A330" s="144"/>
      <c r="I330" s="144"/>
    </row>
    <row r="331">
      <c r="A331" s="144"/>
      <c r="I331" s="144"/>
    </row>
    <row r="332">
      <c r="A332" s="144"/>
      <c r="I332" s="144"/>
    </row>
    <row r="333">
      <c r="A333" s="144"/>
      <c r="I333" s="144"/>
    </row>
    <row r="334">
      <c r="A334" s="144"/>
      <c r="I334" s="144"/>
    </row>
    <row r="335">
      <c r="A335" s="144"/>
      <c r="I335" s="144"/>
    </row>
    <row r="336">
      <c r="A336" s="144"/>
      <c r="I336" s="144"/>
    </row>
    <row r="337">
      <c r="A337" s="144"/>
      <c r="I337" s="144"/>
    </row>
    <row r="338">
      <c r="A338" s="144"/>
      <c r="I338" s="144"/>
    </row>
    <row r="339">
      <c r="A339" s="144"/>
      <c r="I339" s="144"/>
    </row>
    <row r="340">
      <c r="A340" s="144"/>
      <c r="I340" s="144"/>
    </row>
    <row r="341">
      <c r="A341" s="144"/>
      <c r="I341" s="144"/>
    </row>
    <row r="342">
      <c r="A342" s="144"/>
      <c r="I342" s="144"/>
    </row>
    <row r="343">
      <c r="A343" s="144"/>
      <c r="I343" s="144"/>
    </row>
    <row r="344">
      <c r="A344" s="144"/>
      <c r="I344" s="144"/>
    </row>
    <row r="345">
      <c r="A345" s="144"/>
      <c r="I345" s="144"/>
    </row>
    <row r="346">
      <c r="A346" s="144"/>
      <c r="I346" s="144"/>
    </row>
    <row r="347">
      <c r="A347" s="144"/>
      <c r="I347" s="144"/>
    </row>
    <row r="348">
      <c r="A348" s="144"/>
      <c r="I348" s="144"/>
    </row>
    <row r="349">
      <c r="A349" s="144"/>
      <c r="I349" s="144"/>
    </row>
    <row r="350">
      <c r="A350" s="144"/>
      <c r="I350" s="144"/>
    </row>
    <row r="351">
      <c r="A351" s="144"/>
      <c r="I351" s="144"/>
    </row>
    <row r="352">
      <c r="A352" s="144"/>
      <c r="I352" s="144"/>
    </row>
    <row r="353">
      <c r="A353" s="144"/>
      <c r="I353" s="144"/>
    </row>
    <row r="354">
      <c r="A354" s="144"/>
      <c r="I354" s="144"/>
    </row>
    <row r="355">
      <c r="A355" s="144"/>
      <c r="I355" s="144"/>
    </row>
    <row r="356">
      <c r="A356" s="144"/>
      <c r="I356" s="144"/>
    </row>
    <row r="357">
      <c r="A357" s="144"/>
      <c r="I357" s="144"/>
    </row>
    <row r="358">
      <c r="A358" s="144"/>
      <c r="I358" s="144"/>
    </row>
    <row r="359">
      <c r="A359" s="144"/>
      <c r="I359" s="144"/>
    </row>
    <row r="360">
      <c r="A360" s="144"/>
      <c r="I360" s="144"/>
    </row>
    <row r="361">
      <c r="A361" s="144"/>
      <c r="I361" s="144"/>
    </row>
    <row r="362">
      <c r="A362" s="144"/>
      <c r="I362" s="144"/>
    </row>
    <row r="363">
      <c r="A363" s="144"/>
      <c r="I363" s="144"/>
    </row>
    <row r="364">
      <c r="A364" s="144"/>
      <c r="I364" s="144"/>
    </row>
    <row r="365">
      <c r="A365" s="144"/>
      <c r="I365" s="144"/>
    </row>
    <row r="366">
      <c r="A366" s="144"/>
      <c r="I366" s="144"/>
    </row>
    <row r="367">
      <c r="A367" s="144"/>
      <c r="I367" s="144"/>
    </row>
    <row r="368">
      <c r="A368" s="144"/>
      <c r="I368" s="144"/>
    </row>
    <row r="369">
      <c r="A369" s="144"/>
      <c r="I369" s="144"/>
    </row>
    <row r="370">
      <c r="A370" s="144"/>
      <c r="I370" s="144"/>
    </row>
    <row r="371">
      <c r="A371" s="144"/>
      <c r="I371" s="144"/>
    </row>
    <row r="372">
      <c r="A372" s="144"/>
      <c r="I372" s="144"/>
    </row>
    <row r="373">
      <c r="A373" s="144"/>
      <c r="I373" s="144"/>
    </row>
    <row r="374">
      <c r="A374" s="144"/>
      <c r="I374" s="144"/>
    </row>
    <row r="375">
      <c r="A375" s="144"/>
      <c r="I375" s="144"/>
    </row>
    <row r="376">
      <c r="A376" s="144"/>
      <c r="I376" s="144"/>
    </row>
    <row r="377">
      <c r="A377" s="144"/>
      <c r="I377" s="144"/>
    </row>
    <row r="378">
      <c r="A378" s="144"/>
      <c r="I378" s="144"/>
    </row>
    <row r="379">
      <c r="A379" s="144"/>
      <c r="I379" s="144"/>
    </row>
    <row r="380">
      <c r="A380" s="144"/>
      <c r="I380" s="144"/>
    </row>
    <row r="381">
      <c r="A381" s="144"/>
      <c r="I381" s="144"/>
    </row>
    <row r="382">
      <c r="A382" s="144"/>
      <c r="I382" s="144"/>
    </row>
    <row r="383">
      <c r="A383" s="144"/>
      <c r="I383" s="144"/>
    </row>
    <row r="384">
      <c r="A384" s="144"/>
      <c r="I384" s="144"/>
    </row>
    <row r="385">
      <c r="A385" s="144"/>
      <c r="I385" s="144"/>
    </row>
    <row r="386">
      <c r="A386" s="144"/>
      <c r="I386" s="144"/>
    </row>
    <row r="387">
      <c r="A387" s="144"/>
      <c r="I387" s="144"/>
    </row>
    <row r="388">
      <c r="A388" s="144"/>
      <c r="I388" s="144"/>
    </row>
    <row r="389">
      <c r="A389" s="144"/>
      <c r="I389" s="144"/>
    </row>
    <row r="390">
      <c r="A390" s="144"/>
      <c r="I390" s="144"/>
    </row>
    <row r="391">
      <c r="A391" s="144"/>
      <c r="I391" s="144"/>
    </row>
    <row r="392">
      <c r="A392" s="144"/>
      <c r="I392" s="144"/>
    </row>
    <row r="393">
      <c r="A393" s="144"/>
      <c r="I393" s="144"/>
    </row>
    <row r="394">
      <c r="A394" s="144"/>
      <c r="I394" s="144"/>
    </row>
    <row r="395">
      <c r="A395" s="144"/>
      <c r="I395" s="144"/>
    </row>
    <row r="396">
      <c r="A396" s="144"/>
      <c r="I396" s="144"/>
    </row>
    <row r="397">
      <c r="A397" s="144"/>
      <c r="I397" s="144"/>
    </row>
    <row r="398">
      <c r="A398" s="144"/>
      <c r="I398" s="144"/>
    </row>
    <row r="399">
      <c r="A399" s="144"/>
      <c r="I399" s="144"/>
    </row>
    <row r="400">
      <c r="A400" s="144"/>
      <c r="I400" s="144"/>
    </row>
    <row r="401">
      <c r="A401" s="144"/>
      <c r="I401" s="144"/>
    </row>
    <row r="402">
      <c r="A402" s="144"/>
      <c r="I402" s="144"/>
    </row>
    <row r="403">
      <c r="A403" s="144"/>
      <c r="I403" s="144"/>
    </row>
    <row r="404">
      <c r="A404" s="144"/>
      <c r="I404" s="144"/>
    </row>
    <row r="405">
      <c r="A405" s="144"/>
      <c r="I405" s="144"/>
    </row>
    <row r="406">
      <c r="A406" s="144"/>
      <c r="I406" s="144"/>
    </row>
    <row r="407">
      <c r="A407" s="144"/>
      <c r="I407" s="144"/>
    </row>
    <row r="408">
      <c r="A408" s="144"/>
      <c r="I408" s="144"/>
    </row>
    <row r="409">
      <c r="A409" s="144"/>
      <c r="I409" s="144"/>
    </row>
    <row r="410">
      <c r="A410" s="144"/>
      <c r="I410" s="144"/>
    </row>
    <row r="411">
      <c r="A411" s="144"/>
      <c r="I411" s="144"/>
    </row>
    <row r="412">
      <c r="A412" s="144"/>
      <c r="I412" s="144"/>
    </row>
    <row r="413">
      <c r="A413" s="144"/>
      <c r="I413" s="144"/>
    </row>
    <row r="414">
      <c r="A414" s="144"/>
      <c r="I414" s="144"/>
    </row>
    <row r="415">
      <c r="A415" s="144"/>
      <c r="I415" s="144"/>
    </row>
    <row r="416">
      <c r="A416" s="144"/>
      <c r="I416" s="144"/>
    </row>
    <row r="417">
      <c r="A417" s="144"/>
      <c r="I417" s="144"/>
    </row>
    <row r="418">
      <c r="A418" s="144"/>
      <c r="I418" s="144"/>
    </row>
    <row r="419">
      <c r="A419" s="144"/>
      <c r="I419" s="144"/>
    </row>
    <row r="420">
      <c r="A420" s="144"/>
      <c r="I420" s="144"/>
    </row>
    <row r="421">
      <c r="A421" s="144"/>
      <c r="I421" s="144"/>
    </row>
    <row r="422">
      <c r="A422" s="144"/>
      <c r="I422" s="144"/>
    </row>
    <row r="423">
      <c r="A423" s="144"/>
      <c r="I423" s="144"/>
    </row>
    <row r="424">
      <c r="A424" s="144"/>
      <c r="I424" s="144"/>
    </row>
    <row r="425">
      <c r="A425" s="144"/>
      <c r="I425" s="144"/>
    </row>
    <row r="426">
      <c r="A426" s="144"/>
      <c r="I426" s="144"/>
    </row>
    <row r="427">
      <c r="A427" s="144"/>
      <c r="I427" s="144"/>
    </row>
    <row r="428">
      <c r="A428" s="144"/>
      <c r="I428" s="144"/>
    </row>
    <row r="429">
      <c r="A429" s="144"/>
      <c r="I429" s="144"/>
    </row>
    <row r="430">
      <c r="A430" s="144"/>
      <c r="I430" s="144"/>
    </row>
    <row r="431">
      <c r="A431" s="144"/>
      <c r="I431" s="144"/>
    </row>
    <row r="432">
      <c r="A432" s="144"/>
      <c r="I432" s="144"/>
    </row>
    <row r="433">
      <c r="A433" s="144"/>
      <c r="I433" s="144"/>
    </row>
    <row r="434">
      <c r="A434" s="144"/>
      <c r="I434" s="144"/>
    </row>
    <row r="435">
      <c r="A435" s="144"/>
      <c r="I435" s="144"/>
    </row>
    <row r="436">
      <c r="A436" s="144"/>
      <c r="I436" s="144"/>
    </row>
    <row r="437">
      <c r="A437" s="144"/>
      <c r="I437" s="144"/>
    </row>
    <row r="438">
      <c r="A438" s="144"/>
      <c r="I438" s="144"/>
    </row>
    <row r="439">
      <c r="A439" s="144"/>
      <c r="I439" s="144"/>
    </row>
    <row r="440">
      <c r="A440" s="144"/>
      <c r="I440" s="144"/>
    </row>
    <row r="441">
      <c r="A441" s="144"/>
      <c r="I441" s="144"/>
    </row>
    <row r="442">
      <c r="A442" s="144"/>
      <c r="I442" s="144"/>
    </row>
    <row r="443">
      <c r="A443" s="144"/>
      <c r="I443" s="144"/>
    </row>
    <row r="444">
      <c r="A444" s="144"/>
      <c r="I444" s="144"/>
    </row>
    <row r="445">
      <c r="A445" s="144"/>
      <c r="I445" s="144"/>
    </row>
    <row r="446">
      <c r="A446" s="144"/>
      <c r="I446" s="144"/>
    </row>
    <row r="447">
      <c r="A447" s="144"/>
      <c r="I447" s="144"/>
    </row>
    <row r="448">
      <c r="A448" s="144"/>
      <c r="I448" s="144"/>
    </row>
    <row r="449">
      <c r="A449" s="144"/>
      <c r="I449" s="144"/>
    </row>
    <row r="450">
      <c r="A450" s="144"/>
      <c r="I450" s="144"/>
    </row>
    <row r="451">
      <c r="A451" s="144"/>
      <c r="I451" s="144"/>
    </row>
    <row r="452">
      <c r="A452" s="144"/>
      <c r="I452" s="144"/>
    </row>
    <row r="453">
      <c r="A453" s="144"/>
      <c r="I453" s="144"/>
    </row>
    <row r="454">
      <c r="A454" s="144"/>
      <c r="I454" s="144"/>
    </row>
    <row r="455">
      <c r="A455" s="144"/>
      <c r="I455" s="144"/>
    </row>
    <row r="456">
      <c r="A456" s="144"/>
      <c r="I456" s="144"/>
    </row>
    <row r="457">
      <c r="A457" s="144"/>
      <c r="I457" s="144"/>
    </row>
    <row r="458">
      <c r="A458" s="144"/>
      <c r="I458" s="144"/>
    </row>
    <row r="459">
      <c r="A459" s="144"/>
      <c r="I459" s="144"/>
    </row>
    <row r="460">
      <c r="A460" s="144"/>
      <c r="I460" s="144"/>
    </row>
    <row r="461">
      <c r="A461" s="144"/>
      <c r="I461" s="144"/>
    </row>
    <row r="462">
      <c r="A462" s="144"/>
      <c r="I462" s="144"/>
    </row>
    <row r="463">
      <c r="A463" s="144"/>
      <c r="I463" s="144"/>
    </row>
    <row r="464">
      <c r="A464" s="144"/>
      <c r="I464" s="144"/>
    </row>
    <row r="465">
      <c r="A465" s="144"/>
      <c r="I465" s="144"/>
    </row>
    <row r="466">
      <c r="A466" s="144"/>
      <c r="I466" s="144"/>
    </row>
    <row r="467">
      <c r="A467" s="144"/>
      <c r="I467" s="144"/>
    </row>
    <row r="468">
      <c r="A468" s="144"/>
      <c r="I468" s="144"/>
    </row>
    <row r="469">
      <c r="A469" s="144"/>
      <c r="I469" s="144"/>
    </row>
    <row r="470">
      <c r="A470" s="144"/>
      <c r="I470" s="144"/>
    </row>
    <row r="471">
      <c r="A471" s="144"/>
      <c r="I471" s="144"/>
    </row>
    <row r="472">
      <c r="A472" s="144"/>
      <c r="I472" s="144"/>
    </row>
    <row r="473">
      <c r="A473" s="144"/>
      <c r="I473" s="144"/>
    </row>
    <row r="474">
      <c r="A474" s="144"/>
      <c r="I474" s="144"/>
    </row>
    <row r="475">
      <c r="A475" s="144"/>
      <c r="I475" s="144"/>
    </row>
    <row r="476">
      <c r="A476" s="144"/>
      <c r="I476" s="144"/>
    </row>
    <row r="477">
      <c r="A477" s="144"/>
      <c r="I477" s="144"/>
    </row>
    <row r="478">
      <c r="A478" s="144"/>
      <c r="I478" s="144"/>
    </row>
    <row r="479">
      <c r="A479" s="144"/>
      <c r="I479" s="144"/>
    </row>
    <row r="480">
      <c r="A480" s="144"/>
      <c r="I480" s="144"/>
    </row>
    <row r="481">
      <c r="A481" s="144"/>
      <c r="I481" s="144"/>
    </row>
    <row r="482">
      <c r="A482" s="144"/>
      <c r="I482" s="144"/>
    </row>
    <row r="483">
      <c r="A483" s="144"/>
      <c r="I483" s="144"/>
    </row>
    <row r="484">
      <c r="A484" s="144"/>
      <c r="I484" s="144"/>
    </row>
    <row r="485">
      <c r="A485" s="144"/>
      <c r="I485" s="144"/>
    </row>
    <row r="486">
      <c r="A486" s="144"/>
      <c r="I486" s="144"/>
    </row>
    <row r="487">
      <c r="A487" s="144"/>
      <c r="I487" s="144"/>
    </row>
    <row r="488">
      <c r="A488" s="144"/>
      <c r="I488" s="144"/>
    </row>
    <row r="489">
      <c r="A489" s="144"/>
      <c r="I489" s="144"/>
    </row>
    <row r="490">
      <c r="A490" s="144"/>
      <c r="I490" s="144"/>
    </row>
    <row r="491">
      <c r="A491" s="144"/>
      <c r="I491" s="144"/>
    </row>
    <row r="492">
      <c r="A492" s="144"/>
      <c r="I492" s="144"/>
    </row>
    <row r="493">
      <c r="A493" s="144"/>
      <c r="I493" s="144"/>
    </row>
    <row r="494">
      <c r="A494" s="144"/>
      <c r="I494" s="144"/>
    </row>
    <row r="495">
      <c r="A495" s="144"/>
      <c r="I495" s="144"/>
    </row>
    <row r="496">
      <c r="A496" s="144"/>
      <c r="I496" s="144"/>
    </row>
    <row r="497">
      <c r="A497" s="144"/>
      <c r="I497" s="144"/>
    </row>
    <row r="498">
      <c r="A498" s="144"/>
      <c r="I498" s="144"/>
    </row>
    <row r="499">
      <c r="A499" s="144"/>
      <c r="I499" s="144"/>
    </row>
    <row r="500">
      <c r="A500" s="144"/>
      <c r="I500" s="144"/>
    </row>
    <row r="501">
      <c r="A501" s="144"/>
      <c r="I501" s="144"/>
    </row>
    <row r="502">
      <c r="A502" s="144"/>
      <c r="I502" s="144"/>
    </row>
    <row r="503">
      <c r="A503" s="144"/>
      <c r="I503" s="144"/>
    </row>
    <row r="504">
      <c r="A504" s="144"/>
      <c r="I504" s="144"/>
    </row>
    <row r="505">
      <c r="A505" s="144"/>
      <c r="I505" s="144"/>
    </row>
    <row r="506">
      <c r="A506" s="144"/>
      <c r="I506" s="144"/>
    </row>
    <row r="507">
      <c r="A507" s="144"/>
      <c r="I507" s="144"/>
    </row>
    <row r="508">
      <c r="A508" s="144"/>
      <c r="I508" s="144"/>
    </row>
    <row r="509">
      <c r="A509" s="144"/>
      <c r="I509" s="144"/>
    </row>
    <row r="510">
      <c r="A510" s="144"/>
      <c r="I510" s="144"/>
    </row>
    <row r="511">
      <c r="A511" s="144"/>
      <c r="I511" s="144"/>
    </row>
    <row r="512">
      <c r="A512" s="144"/>
      <c r="I512" s="144"/>
    </row>
    <row r="513">
      <c r="A513" s="144"/>
      <c r="I513" s="144"/>
    </row>
    <row r="514">
      <c r="A514" s="144"/>
      <c r="I514" s="144"/>
    </row>
    <row r="515">
      <c r="A515" s="144"/>
      <c r="I515" s="144"/>
    </row>
    <row r="516">
      <c r="A516" s="144"/>
      <c r="I516" s="144"/>
    </row>
    <row r="517">
      <c r="A517" s="144"/>
      <c r="I517" s="144"/>
    </row>
    <row r="518">
      <c r="A518" s="144"/>
      <c r="I518" s="144"/>
    </row>
    <row r="519">
      <c r="A519" s="144"/>
      <c r="I519" s="144"/>
    </row>
    <row r="520">
      <c r="A520" s="144"/>
      <c r="I520" s="144"/>
    </row>
    <row r="521">
      <c r="A521" s="144"/>
      <c r="I521" s="144"/>
    </row>
    <row r="522">
      <c r="A522" s="144"/>
      <c r="I522" s="144"/>
    </row>
    <row r="523">
      <c r="A523" s="144"/>
      <c r="I523" s="144"/>
    </row>
    <row r="524">
      <c r="A524" s="144"/>
      <c r="I524" s="144"/>
    </row>
    <row r="525">
      <c r="A525" s="144"/>
      <c r="I525" s="144"/>
    </row>
    <row r="526">
      <c r="A526" s="144"/>
      <c r="I526" s="144"/>
    </row>
    <row r="527">
      <c r="A527" s="144"/>
      <c r="I527" s="144"/>
    </row>
    <row r="528">
      <c r="A528" s="144"/>
      <c r="I528" s="144"/>
    </row>
    <row r="529">
      <c r="A529" s="144"/>
      <c r="I529" s="144"/>
    </row>
    <row r="530">
      <c r="A530" s="144"/>
      <c r="I530" s="144"/>
    </row>
    <row r="531">
      <c r="A531" s="144"/>
      <c r="I531" s="144"/>
    </row>
    <row r="532">
      <c r="A532" s="144"/>
      <c r="I532" s="144"/>
    </row>
    <row r="533">
      <c r="A533" s="144"/>
      <c r="I533" s="144"/>
    </row>
    <row r="534">
      <c r="A534" s="144"/>
      <c r="I534" s="144"/>
    </row>
    <row r="535">
      <c r="A535" s="144"/>
      <c r="I535" s="144"/>
    </row>
    <row r="536">
      <c r="A536" s="144"/>
      <c r="I536" s="144"/>
    </row>
    <row r="537">
      <c r="A537" s="144"/>
      <c r="I537" s="144"/>
    </row>
    <row r="538">
      <c r="A538" s="144"/>
      <c r="I538" s="144"/>
    </row>
    <row r="539">
      <c r="A539" s="144"/>
      <c r="I539" s="144"/>
    </row>
    <row r="540">
      <c r="A540" s="144"/>
      <c r="I540" s="144"/>
    </row>
    <row r="541">
      <c r="A541" s="144"/>
      <c r="I541" s="144"/>
    </row>
    <row r="542">
      <c r="A542" s="144"/>
      <c r="I542" s="144"/>
    </row>
    <row r="543">
      <c r="A543" s="144"/>
      <c r="I543" s="144"/>
    </row>
    <row r="544">
      <c r="A544" s="144"/>
      <c r="I544" s="144"/>
    </row>
    <row r="545">
      <c r="A545" s="144"/>
      <c r="I545" s="144"/>
    </row>
    <row r="546">
      <c r="A546" s="144"/>
      <c r="I546" s="144"/>
    </row>
    <row r="547">
      <c r="A547" s="144"/>
      <c r="I547" s="144"/>
    </row>
    <row r="548">
      <c r="A548" s="144"/>
      <c r="I548" s="144"/>
    </row>
    <row r="549">
      <c r="A549" s="144"/>
      <c r="I549" s="144"/>
    </row>
    <row r="550">
      <c r="A550" s="144"/>
      <c r="I550" s="144"/>
    </row>
    <row r="551">
      <c r="A551" s="144"/>
      <c r="I551" s="144"/>
    </row>
    <row r="552">
      <c r="A552" s="144"/>
      <c r="I552" s="144"/>
    </row>
    <row r="553">
      <c r="A553" s="144"/>
      <c r="I553" s="144"/>
    </row>
    <row r="554">
      <c r="A554" s="144"/>
      <c r="I554" s="144"/>
    </row>
    <row r="555">
      <c r="A555" s="144"/>
      <c r="I555" s="144"/>
    </row>
    <row r="556">
      <c r="A556" s="144"/>
      <c r="I556" s="144"/>
    </row>
    <row r="557">
      <c r="A557" s="144"/>
      <c r="I557" s="144"/>
    </row>
    <row r="558">
      <c r="A558" s="144"/>
      <c r="I558" s="144"/>
    </row>
    <row r="559">
      <c r="A559" s="144"/>
      <c r="I559" s="144"/>
    </row>
    <row r="560">
      <c r="A560" s="144"/>
      <c r="I560" s="144"/>
    </row>
    <row r="561">
      <c r="A561" s="144"/>
      <c r="I561" s="144"/>
    </row>
    <row r="562">
      <c r="A562" s="144"/>
      <c r="I562" s="144"/>
    </row>
    <row r="563">
      <c r="A563" s="144"/>
      <c r="I563" s="144"/>
    </row>
    <row r="564">
      <c r="A564" s="144"/>
      <c r="I564" s="144"/>
    </row>
    <row r="565">
      <c r="A565" s="144"/>
      <c r="I565" s="144"/>
    </row>
    <row r="566">
      <c r="A566" s="144"/>
      <c r="I566" s="144"/>
    </row>
    <row r="567">
      <c r="A567" s="144"/>
      <c r="I567" s="144"/>
    </row>
    <row r="568">
      <c r="A568" s="144"/>
      <c r="I568" s="144"/>
    </row>
    <row r="569">
      <c r="A569" s="144"/>
      <c r="I569" s="144"/>
    </row>
    <row r="570">
      <c r="A570" s="144"/>
      <c r="I570" s="144"/>
    </row>
    <row r="571">
      <c r="A571" s="144"/>
      <c r="I571" s="144"/>
    </row>
    <row r="572">
      <c r="A572" s="144"/>
      <c r="I572" s="144"/>
    </row>
    <row r="573">
      <c r="A573" s="144"/>
      <c r="I573" s="144"/>
    </row>
    <row r="574">
      <c r="A574" s="144"/>
      <c r="I574" s="144"/>
    </row>
    <row r="575">
      <c r="A575" s="144"/>
      <c r="I575" s="144"/>
    </row>
    <row r="576">
      <c r="A576" s="144"/>
      <c r="I576" s="144"/>
    </row>
    <row r="577">
      <c r="A577" s="144"/>
      <c r="I577" s="144"/>
    </row>
    <row r="578">
      <c r="A578" s="144"/>
      <c r="I578" s="144"/>
    </row>
    <row r="579">
      <c r="A579" s="144"/>
      <c r="I579" s="144"/>
    </row>
    <row r="580">
      <c r="A580" s="144"/>
      <c r="I580" s="144"/>
    </row>
    <row r="581">
      <c r="A581" s="144"/>
      <c r="I581" s="144"/>
    </row>
    <row r="582">
      <c r="A582" s="144"/>
      <c r="I582" s="144"/>
    </row>
    <row r="583">
      <c r="A583" s="144"/>
      <c r="I583" s="144"/>
    </row>
    <row r="584">
      <c r="A584" s="144"/>
      <c r="I584" s="144"/>
    </row>
    <row r="585">
      <c r="A585" s="144"/>
      <c r="I585" s="144"/>
    </row>
    <row r="586">
      <c r="A586" s="144"/>
      <c r="I586" s="144"/>
    </row>
    <row r="587">
      <c r="A587" s="144"/>
      <c r="I587" s="144"/>
    </row>
    <row r="588">
      <c r="A588" s="144"/>
      <c r="I588" s="144"/>
    </row>
    <row r="589">
      <c r="A589" s="144"/>
      <c r="I589" s="144"/>
    </row>
    <row r="590">
      <c r="A590" s="144"/>
      <c r="I590" s="144"/>
    </row>
    <row r="591">
      <c r="A591" s="144"/>
      <c r="I591" s="144"/>
    </row>
    <row r="592">
      <c r="A592" s="144"/>
      <c r="I592" s="144"/>
    </row>
    <row r="593">
      <c r="A593" s="144"/>
      <c r="I593" s="144"/>
    </row>
    <row r="594">
      <c r="A594" s="144"/>
      <c r="I594" s="144"/>
    </row>
    <row r="595">
      <c r="A595" s="144"/>
      <c r="I595" s="144"/>
    </row>
    <row r="596">
      <c r="A596" s="144"/>
      <c r="I596" s="144"/>
    </row>
    <row r="597">
      <c r="A597" s="144"/>
      <c r="I597" s="144"/>
    </row>
    <row r="598">
      <c r="A598" s="144"/>
      <c r="I598" s="144"/>
    </row>
    <row r="599">
      <c r="A599" s="144"/>
      <c r="I599" s="144"/>
    </row>
    <row r="600">
      <c r="A600" s="144"/>
      <c r="I600" s="144"/>
    </row>
    <row r="601">
      <c r="A601" s="144"/>
      <c r="I601" s="144"/>
    </row>
    <row r="602">
      <c r="A602" s="144"/>
      <c r="I602" s="144"/>
    </row>
    <row r="603">
      <c r="A603" s="144"/>
      <c r="I603" s="144"/>
    </row>
    <row r="604">
      <c r="A604" s="144"/>
      <c r="I604" s="144"/>
    </row>
    <row r="605">
      <c r="A605" s="144"/>
      <c r="I605" s="144"/>
    </row>
    <row r="606">
      <c r="A606" s="144"/>
      <c r="I606" s="144"/>
    </row>
    <row r="607">
      <c r="A607" s="144"/>
      <c r="I607" s="144"/>
    </row>
    <row r="608">
      <c r="A608" s="144"/>
      <c r="I608" s="144"/>
    </row>
    <row r="609">
      <c r="A609" s="144"/>
      <c r="I609" s="144"/>
    </row>
    <row r="610">
      <c r="A610" s="144"/>
      <c r="I610" s="144"/>
    </row>
    <row r="611">
      <c r="A611" s="144"/>
      <c r="I611" s="144"/>
    </row>
    <row r="612">
      <c r="A612" s="144"/>
      <c r="I612" s="144"/>
    </row>
    <row r="613">
      <c r="A613" s="144"/>
      <c r="I613" s="144"/>
    </row>
    <row r="614">
      <c r="A614" s="144"/>
      <c r="I614" s="144"/>
    </row>
    <row r="615">
      <c r="A615" s="144"/>
      <c r="I615" s="144"/>
    </row>
    <row r="616">
      <c r="A616" s="144"/>
      <c r="I616" s="144"/>
    </row>
    <row r="617">
      <c r="A617" s="144"/>
      <c r="I617" s="144"/>
    </row>
    <row r="618">
      <c r="A618" s="144"/>
      <c r="I618" s="144"/>
    </row>
    <row r="619">
      <c r="A619" s="144"/>
      <c r="I619" s="144"/>
    </row>
    <row r="620">
      <c r="A620" s="144"/>
      <c r="I620" s="144"/>
    </row>
    <row r="621">
      <c r="A621" s="144"/>
      <c r="I621" s="144"/>
    </row>
    <row r="622">
      <c r="A622" s="144"/>
      <c r="I622" s="144"/>
    </row>
    <row r="623">
      <c r="A623" s="144"/>
      <c r="I623" s="144"/>
    </row>
    <row r="624">
      <c r="A624" s="144"/>
      <c r="I624" s="144"/>
    </row>
    <row r="625">
      <c r="A625" s="144"/>
      <c r="I625" s="144"/>
    </row>
    <row r="626">
      <c r="A626" s="144"/>
      <c r="I626" s="144"/>
    </row>
    <row r="627">
      <c r="A627" s="144"/>
      <c r="I627" s="144"/>
    </row>
    <row r="628">
      <c r="A628" s="144"/>
      <c r="I628" s="144"/>
    </row>
    <row r="629">
      <c r="A629" s="144"/>
      <c r="I629" s="144"/>
    </row>
    <row r="630">
      <c r="A630" s="144"/>
      <c r="I630" s="144"/>
    </row>
    <row r="631">
      <c r="A631" s="144"/>
      <c r="I631" s="144"/>
    </row>
    <row r="632">
      <c r="A632" s="144"/>
      <c r="I632" s="144"/>
    </row>
    <row r="633">
      <c r="A633" s="144"/>
      <c r="I633" s="144"/>
    </row>
    <row r="634">
      <c r="A634" s="144"/>
      <c r="I634" s="144"/>
    </row>
    <row r="635">
      <c r="A635" s="144"/>
      <c r="I635" s="144"/>
    </row>
    <row r="636">
      <c r="A636" s="144"/>
      <c r="I636" s="144"/>
    </row>
    <row r="637">
      <c r="A637" s="144"/>
      <c r="I637" s="144"/>
    </row>
    <row r="638">
      <c r="A638" s="144"/>
      <c r="I638" s="144"/>
    </row>
    <row r="639">
      <c r="A639" s="144"/>
      <c r="I639" s="144"/>
    </row>
    <row r="640">
      <c r="A640" s="144"/>
      <c r="I640" s="144"/>
    </row>
    <row r="641">
      <c r="A641" s="144"/>
      <c r="I641" s="144"/>
    </row>
    <row r="642">
      <c r="A642" s="144"/>
      <c r="I642" s="144"/>
    </row>
    <row r="643">
      <c r="A643" s="144"/>
      <c r="I643" s="144"/>
    </row>
    <row r="644">
      <c r="A644" s="144"/>
      <c r="I644" s="144"/>
    </row>
    <row r="645">
      <c r="A645" s="144"/>
      <c r="I645" s="144"/>
    </row>
    <row r="646">
      <c r="A646" s="144"/>
      <c r="I646" s="144"/>
    </row>
    <row r="647">
      <c r="A647" s="144"/>
      <c r="I647" s="144"/>
    </row>
    <row r="648">
      <c r="A648" s="144"/>
      <c r="I648" s="144"/>
    </row>
    <row r="649">
      <c r="A649" s="144"/>
      <c r="I649" s="144"/>
    </row>
    <row r="650">
      <c r="A650" s="144"/>
      <c r="I650" s="144"/>
    </row>
    <row r="651">
      <c r="A651" s="144"/>
      <c r="I651" s="144"/>
    </row>
    <row r="652">
      <c r="A652" s="144"/>
      <c r="I652" s="144"/>
    </row>
    <row r="653">
      <c r="A653" s="144"/>
      <c r="I653" s="144"/>
    </row>
    <row r="654">
      <c r="A654" s="144"/>
      <c r="I654" s="144"/>
    </row>
    <row r="655">
      <c r="A655" s="144"/>
      <c r="I655" s="144"/>
    </row>
    <row r="656">
      <c r="A656" s="144"/>
      <c r="I656" s="144"/>
    </row>
    <row r="657">
      <c r="A657" s="144"/>
      <c r="I657" s="144"/>
    </row>
    <row r="658">
      <c r="A658" s="144"/>
      <c r="I658" s="144"/>
    </row>
    <row r="659">
      <c r="A659" s="144"/>
      <c r="I659" s="144"/>
    </row>
    <row r="660">
      <c r="A660" s="144"/>
      <c r="I660" s="144"/>
    </row>
    <row r="661">
      <c r="A661" s="144"/>
      <c r="I661" s="144"/>
    </row>
    <row r="662">
      <c r="A662" s="144"/>
      <c r="I662" s="144"/>
    </row>
    <row r="663">
      <c r="A663" s="144"/>
      <c r="I663" s="144"/>
    </row>
    <row r="664">
      <c r="A664" s="144"/>
      <c r="I664" s="144"/>
    </row>
    <row r="665">
      <c r="A665" s="144"/>
      <c r="I665" s="144"/>
    </row>
    <row r="666">
      <c r="A666" s="144"/>
      <c r="I666" s="144"/>
    </row>
    <row r="667">
      <c r="A667" s="144"/>
      <c r="I667" s="144"/>
    </row>
    <row r="668">
      <c r="A668" s="144"/>
      <c r="I668" s="144"/>
    </row>
    <row r="669">
      <c r="A669" s="144"/>
      <c r="I669" s="144"/>
    </row>
    <row r="670">
      <c r="A670" s="144"/>
      <c r="I670" s="144"/>
    </row>
    <row r="671">
      <c r="A671" s="144"/>
      <c r="I671" s="144"/>
    </row>
    <row r="672">
      <c r="A672" s="144"/>
      <c r="I672" s="144"/>
    </row>
    <row r="673">
      <c r="A673" s="144"/>
      <c r="I673" s="144"/>
    </row>
    <row r="674">
      <c r="A674" s="144"/>
      <c r="I674" s="144"/>
    </row>
    <row r="675">
      <c r="A675" s="144"/>
      <c r="I675" s="144"/>
    </row>
    <row r="676">
      <c r="A676" s="144"/>
      <c r="I676" s="144"/>
    </row>
    <row r="677">
      <c r="A677" s="144"/>
      <c r="I677" s="144"/>
    </row>
    <row r="678">
      <c r="A678" s="144"/>
      <c r="I678" s="144"/>
    </row>
    <row r="679">
      <c r="A679" s="144"/>
      <c r="I679" s="144"/>
    </row>
    <row r="680">
      <c r="A680" s="144"/>
      <c r="I680" s="144"/>
    </row>
    <row r="681">
      <c r="A681" s="144"/>
      <c r="I681" s="144"/>
    </row>
    <row r="682">
      <c r="A682" s="144"/>
      <c r="I682" s="144"/>
    </row>
    <row r="683">
      <c r="A683" s="144"/>
      <c r="I683" s="144"/>
    </row>
    <row r="684">
      <c r="A684" s="144"/>
      <c r="I684" s="144"/>
    </row>
    <row r="685">
      <c r="A685" s="144"/>
      <c r="I685" s="144"/>
    </row>
    <row r="686">
      <c r="A686" s="144"/>
      <c r="I686" s="144"/>
    </row>
    <row r="687">
      <c r="A687" s="144"/>
      <c r="I687" s="144"/>
    </row>
    <row r="688">
      <c r="A688" s="144"/>
      <c r="I688" s="144"/>
    </row>
    <row r="689">
      <c r="A689" s="144"/>
      <c r="I689" s="144"/>
    </row>
    <row r="690">
      <c r="A690" s="144"/>
      <c r="I690" s="144"/>
    </row>
    <row r="691">
      <c r="A691" s="144"/>
      <c r="I691" s="144"/>
    </row>
    <row r="692">
      <c r="A692" s="144"/>
      <c r="I692" s="144"/>
    </row>
    <row r="693">
      <c r="A693" s="144"/>
      <c r="I693" s="144"/>
    </row>
    <row r="694">
      <c r="A694" s="144"/>
      <c r="I694" s="144"/>
    </row>
    <row r="695">
      <c r="A695" s="144"/>
      <c r="I695" s="144"/>
    </row>
    <row r="696">
      <c r="A696" s="144"/>
      <c r="I696" s="144"/>
    </row>
    <row r="697">
      <c r="A697" s="144"/>
      <c r="I697" s="144"/>
    </row>
    <row r="698">
      <c r="A698" s="144"/>
      <c r="I698" s="144"/>
    </row>
    <row r="699">
      <c r="A699" s="144"/>
      <c r="I699" s="144"/>
    </row>
    <row r="700">
      <c r="A700" s="144"/>
      <c r="I700" s="144"/>
    </row>
    <row r="701">
      <c r="A701" s="144"/>
      <c r="I701" s="144"/>
    </row>
    <row r="702">
      <c r="A702" s="144"/>
      <c r="I702" s="144"/>
    </row>
    <row r="703">
      <c r="A703" s="144"/>
      <c r="I703" s="144"/>
    </row>
    <row r="704">
      <c r="A704" s="144"/>
      <c r="I704" s="144"/>
    </row>
    <row r="705">
      <c r="A705" s="144"/>
      <c r="I705" s="144"/>
    </row>
    <row r="706">
      <c r="A706" s="144"/>
      <c r="I706" s="144"/>
    </row>
    <row r="707">
      <c r="A707" s="144"/>
      <c r="I707" s="144"/>
    </row>
    <row r="708">
      <c r="A708" s="144"/>
      <c r="I708" s="144"/>
    </row>
    <row r="709">
      <c r="A709" s="144"/>
      <c r="I709" s="144"/>
    </row>
    <row r="710">
      <c r="A710" s="144"/>
      <c r="I710" s="144"/>
    </row>
    <row r="711">
      <c r="A711" s="144"/>
      <c r="I711" s="144"/>
    </row>
    <row r="712">
      <c r="A712" s="144"/>
      <c r="I712" s="144"/>
    </row>
    <row r="713">
      <c r="A713" s="144"/>
      <c r="I713" s="144"/>
    </row>
    <row r="714">
      <c r="A714" s="144"/>
      <c r="I714" s="144"/>
    </row>
    <row r="715">
      <c r="A715" s="144"/>
      <c r="I715" s="144"/>
    </row>
    <row r="716">
      <c r="A716" s="144"/>
      <c r="I716" s="144"/>
    </row>
    <row r="717">
      <c r="A717" s="144"/>
      <c r="I717" s="144"/>
    </row>
    <row r="718">
      <c r="A718" s="144"/>
      <c r="I718" s="144"/>
    </row>
    <row r="719">
      <c r="A719" s="144"/>
      <c r="I719" s="144"/>
    </row>
    <row r="720">
      <c r="A720" s="144"/>
      <c r="I720" s="144"/>
    </row>
    <row r="721">
      <c r="A721" s="144"/>
      <c r="I721" s="144"/>
    </row>
    <row r="722">
      <c r="A722" s="144"/>
      <c r="I722" s="144"/>
    </row>
    <row r="723">
      <c r="A723" s="144"/>
      <c r="I723" s="144"/>
    </row>
    <row r="724">
      <c r="A724" s="144"/>
      <c r="I724" s="144"/>
    </row>
    <row r="725">
      <c r="A725" s="144"/>
      <c r="I725" s="144"/>
    </row>
    <row r="726">
      <c r="A726" s="144"/>
      <c r="I726" s="144"/>
    </row>
    <row r="727">
      <c r="A727" s="144"/>
      <c r="I727" s="144"/>
    </row>
    <row r="728">
      <c r="A728" s="144"/>
      <c r="I728" s="144"/>
    </row>
    <row r="729">
      <c r="A729" s="144"/>
      <c r="I729" s="144"/>
    </row>
    <row r="730">
      <c r="A730" s="144"/>
      <c r="I730" s="144"/>
    </row>
    <row r="731">
      <c r="A731" s="144"/>
      <c r="I731" s="144"/>
    </row>
    <row r="732">
      <c r="A732" s="144"/>
      <c r="I732" s="144"/>
    </row>
    <row r="733">
      <c r="A733" s="144"/>
      <c r="I733" s="144"/>
    </row>
    <row r="734">
      <c r="A734" s="144"/>
      <c r="I734" s="144"/>
    </row>
    <row r="735">
      <c r="A735" s="144"/>
      <c r="I735" s="144"/>
    </row>
    <row r="736">
      <c r="A736" s="144"/>
      <c r="I736" s="144"/>
    </row>
    <row r="737">
      <c r="A737" s="144"/>
      <c r="I737" s="144"/>
    </row>
    <row r="738">
      <c r="A738" s="144"/>
      <c r="I738" s="144"/>
    </row>
    <row r="739">
      <c r="A739" s="144"/>
      <c r="I739" s="144"/>
    </row>
    <row r="740">
      <c r="A740" s="144"/>
      <c r="I740" s="144"/>
    </row>
    <row r="741">
      <c r="A741" s="144"/>
      <c r="I741" s="144"/>
    </row>
    <row r="742">
      <c r="A742" s="144"/>
      <c r="I742" s="144"/>
    </row>
    <row r="743">
      <c r="A743" s="144"/>
      <c r="I743" s="144"/>
    </row>
    <row r="744">
      <c r="A744" s="144"/>
      <c r="I744" s="144"/>
    </row>
    <row r="745">
      <c r="A745" s="144"/>
      <c r="I745" s="144"/>
    </row>
    <row r="746">
      <c r="A746" s="144"/>
      <c r="I746" s="144"/>
    </row>
    <row r="747">
      <c r="A747" s="144"/>
      <c r="I747" s="144"/>
    </row>
    <row r="748">
      <c r="A748" s="144"/>
      <c r="I748" s="144"/>
    </row>
    <row r="749">
      <c r="A749" s="144"/>
      <c r="I749" s="144"/>
    </row>
    <row r="750">
      <c r="A750" s="144"/>
      <c r="I750" s="144"/>
    </row>
    <row r="751">
      <c r="A751" s="144"/>
      <c r="I751" s="144"/>
    </row>
    <row r="752">
      <c r="A752" s="144"/>
      <c r="I752" s="144"/>
    </row>
    <row r="753">
      <c r="A753" s="144"/>
      <c r="I753" s="144"/>
    </row>
    <row r="754">
      <c r="A754" s="144"/>
      <c r="I754" s="144"/>
    </row>
    <row r="755">
      <c r="A755" s="144"/>
      <c r="I755" s="144"/>
    </row>
    <row r="756">
      <c r="A756" s="144"/>
      <c r="I756" s="144"/>
    </row>
    <row r="757">
      <c r="A757" s="144"/>
      <c r="I757" s="144"/>
    </row>
    <row r="758">
      <c r="A758" s="144"/>
      <c r="I758" s="144"/>
    </row>
    <row r="759">
      <c r="A759" s="144"/>
      <c r="I759" s="144"/>
    </row>
    <row r="760">
      <c r="A760" s="144"/>
      <c r="I760" s="144"/>
    </row>
    <row r="761">
      <c r="A761" s="144"/>
      <c r="I761" s="144"/>
    </row>
    <row r="762">
      <c r="A762" s="144"/>
      <c r="I762" s="144"/>
    </row>
    <row r="763">
      <c r="A763" s="144"/>
      <c r="I763" s="144"/>
    </row>
    <row r="764">
      <c r="A764" s="144"/>
      <c r="I764" s="144"/>
    </row>
    <row r="765">
      <c r="A765" s="144"/>
      <c r="I765" s="144"/>
    </row>
    <row r="766">
      <c r="A766" s="144"/>
      <c r="I766" s="144"/>
    </row>
    <row r="767">
      <c r="A767" s="144"/>
      <c r="I767" s="144"/>
    </row>
    <row r="768">
      <c r="A768" s="144"/>
      <c r="I768" s="144"/>
    </row>
    <row r="769">
      <c r="A769" s="144"/>
      <c r="I769" s="144"/>
    </row>
    <row r="770">
      <c r="A770" s="144"/>
      <c r="I770" s="144"/>
    </row>
    <row r="771">
      <c r="A771" s="144"/>
      <c r="I771" s="144"/>
    </row>
    <row r="772">
      <c r="A772" s="144"/>
      <c r="I772" s="144"/>
    </row>
    <row r="773">
      <c r="A773" s="144"/>
      <c r="I773" s="144"/>
    </row>
    <row r="774">
      <c r="A774" s="144"/>
      <c r="I774" s="144"/>
    </row>
    <row r="775">
      <c r="A775" s="144"/>
      <c r="I775" s="144"/>
    </row>
    <row r="776">
      <c r="A776" s="144"/>
      <c r="I776" s="144"/>
    </row>
    <row r="777">
      <c r="A777" s="144"/>
      <c r="I777" s="144"/>
    </row>
    <row r="778">
      <c r="A778" s="144"/>
      <c r="I778" s="144"/>
    </row>
    <row r="779">
      <c r="A779" s="144"/>
      <c r="I779" s="144"/>
    </row>
    <row r="780">
      <c r="A780" s="144"/>
      <c r="I780" s="144"/>
    </row>
    <row r="781">
      <c r="A781" s="144"/>
      <c r="I781" s="144"/>
    </row>
    <row r="782">
      <c r="A782" s="144"/>
      <c r="I782" s="144"/>
    </row>
    <row r="783">
      <c r="A783" s="144"/>
      <c r="I783" s="144"/>
    </row>
    <row r="784">
      <c r="A784" s="144"/>
      <c r="I784" s="144"/>
    </row>
    <row r="785">
      <c r="A785" s="144"/>
      <c r="I785" s="144"/>
    </row>
    <row r="786">
      <c r="A786" s="144"/>
      <c r="I786" s="144"/>
    </row>
    <row r="787">
      <c r="A787" s="144"/>
      <c r="I787" s="144"/>
    </row>
    <row r="788">
      <c r="A788" s="144"/>
      <c r="I788" s="144"/>
    </row>
    <row r="789">
      <c r="A789" s="144"/>
      <c r="I789" s="144"/>
    </row>
    <row r="790">
      <c r="A790" s="144"/>
      <c r="I790" s="144"/>
    </row>
    <row r="791">
      <c r="A791" s="144"/>
      <c r="I791" s="144"/>
    </row>
    <row r="792">
      <c r="A792" s="144"/>
      <c r="I792" s="144"/>
    </row>
    <row r="793">
      <c r="A793" s="144"/>
      <c r="I793" s="144"/>
    </row>
    <row r="794">
      <c r="A794" s="144"/>
      <c r="I794" s="144"/>
    </row>
    <row r="795">
      <c r="A795" s="144"/>
      <c r="I795" s="144"/>
    </row>
    <row r="796">
      <c r="A796" s="144"/>
      <c r="I796" s="144"/>
    </row>
    <row r="797">
      <c r="A797" s="144"/>
      <c r="I797" s="144"/>
    </row>
    <row r="798">
      <c r="A798" s="144"/>
      <c r="I798" s="144"/>
    </row>
    <row r="799">
      <c r="A799" s="144"/>
      <c r="I799" s="144"/>
    </row>
    <row r="800">
      <c r="A800" s="144"/>
      <c r="I800" s="144"/>
    </row>
    <row r="801">
      <c r="A801" s="144"/>
      <c r="I801" s="144"/>
    </row>
    <row r="802">
      <c r="A802" s="144"/>
      <c r="I802" s="144"/>
    </row>
    <row r="803">
      <c r="A803" s="144"/>
      <c r="I803" s="144"/>
    </row>
    <row r="804">
      <c r="A804" s="144"/>
      <c r="I804" s="144"/>
    </row>
    <row r="805">
      <c r="A805" s="144"/>
      <c r="I805" s="144"/>
    </row>
    <row r="806">
      <c r="A806" s="144"/>
      <c r="I806" s="144"/>
    </row>
    <row r="807">
      <c r="A807" s="144"/>
      <c r="I807" s="144"/>
    </row>
    <row r="808">
      <c r="A808" s="144"/>
      <c r="I808" s="144"/>
    </row>
    <row r="809">
      <c r="A809" s="144"/>
      <c r="I809" s="144"/>
    </row>
    <row r="810">
      <c r="A810" s="144"/>
      <c r="I810" s="144"/>
    </row>
    <row r="811">
      <c r="A811" s="144"/>
      <c r="I811" s="144"/>
    </row>
    <row r="812">
      <c r="A812" s="144"/>
      <c r="I812" s="144"/>
    </row>
    <row r="813">
      <c r="A813" s="144"/>
      <c r="I813" s="144"/>
    </row>
    <row r="814">
      <c r="A814" s="144"/>
      <c r="I814" s="144"/>
    </row>
    <row r="815">
      <c r="A815" s="144"/>
      <c r="I815" s="144"/>
    </row>
    <row r="816">
      <c r="A816" s="144"/>
      <c r="I816" s="144"/>
    </row>
    <row r="817">
      <c r="A817" s="144"/>
      <c r="I817" s="144"/>
    </row>
    <row r="818">
      <c r="A818" s="144"/>
      <c r="I818" s="144"/>
    </row>
    <row r="819">
      <c r="A819" s="144"/>
      <c r="I819" s="144"/>
    </row>
    <row r="820">
      <c r="A820" s="144"/>
      <c r="I820" s="144"/>
    </row>
    <row r="821">
      <c r="A821" s="144"/>
      <c r="I821" s="144"/>
    </row>
    <row r="822">
      <c r="A822" s="144"/>
      <c r="I822" s="144"/>
    </row>
    <row r="823">
      <c r="A823" s="144"/>
      <c r="I823" s="144"/>
    </row>
    <row r="824">
      <c r="A824" s="144"/>
      <c r="I824" s="144"/>
    </row>
    <row r="825">
      <c r="A825" s="144"/>
      <c r="I825" s="144"/>
    </row>
    <row r="826">
      <c r="A826" s="144"/>
      <c r="I826" s="144"/>
    </row>
    <row r="827">
      <c r="A827" s="144"/>
      <c r="I827" s="144"/>
    </row>
    <row r="828">
      <c r="A828" s="144"/>
      <c r="I828" s="144"/>
    </row>
    <row r="829">
      <c r="A829" s="144"/>
      <c r="I829" s="144"/>
    </row>
    <row r="830">
      <c r="A830" s="144"/>
      <c r="I830" s="144"/>
    </row>
    <row r="831">
      <c r="A831" s="144"/>
      <c r="I831" s="144"/>
    </row>
    <row r="832">
      <c r="A832" s="144"/>
      <c r="I832" s="144"/>
    </row>
    <row r="833">
      <c r="A833" s="144"/>
      <c r="I833" s="144"/>
    </row>
    <row r="834">
      <c r="A834" s="144"/>
      <c r="I834" s="144"/>
    </row>
    <row r="835">
      <c r="A835" s="144"/>
      <c r="I835" s="144"/>
    </row>
    <row r="836">
      <c r="A836" s="144"/>
      <c r="I836" s="144"/>
    </row>
    <row r="837">
      <c r="A837" s="144"/>
      <c r="I837" s="144"/>
    </row>
    <row r="838">
      <c r="A838" s="144"/>
      <c r="I838" s="144"/>
    </row>
    <row r="839">
      <c r="A839" s="144"/>
      <c r="I839" s="144"/>
    </row>
    <row r="840">
      <c r="A840" s="144"/>
      <c r="I840" s="144"/>
    </row>
    <row r="841">
      <c r="A841" s="144"/>
      <c r="I841" s="144"/>
    </row>
    <row r="842">
      <c r="A842" s="144"/>
      <c r="I842" s="144"/>
    </row>
    <row r="843">
      <c r="A843" s="144"/>
      <c r="I843" s="144"/>
    </row>
    <row r="844">
      <c r="A844" s="144"/>
      <c r="I844" s="144"/>
    </row>
    <row r="845">
      <c r="A845" s="144"/>
      <c r="I845" s="144"/>
    </row>
    <row r="846">
      <c r="A846" s="144"/>
      <c r="I846" s="144"/>
    </row>
    <row r="847">
      <c r="A847" s="144"/>
      <c r="I847" s="144"/>
    </row>
    <row r="848">
      <c r="A848" s="144"/>
      <c r="I848" s="144"/>
    </row>
    <row r="849">
      <c r="A849" s="144"/>
      <c r="I849" s="144"/>
    </row>
    <row r="850">
      <c r="A850" s="144"/>
      <c r="I850" s="144"/>
    </row>
    <row r="851">
      <c r="A851" s="144"/>
      <c r="I851" s="144"/>
    </row>
    <row r="852">
      <c r="A852" s="144"/>
      <c r="I852" s="144"/>
    </row>
    <row r="853">
      <c r="A853" s="144"/>
      <c r="I853" s="144"/>
    </row>
    <row r="854">
      <c r="A854" s="144"/>
      <c r="I854" s="144"/>
    </row>
    <row r="855">
      <c r="A855" s="144"/>
      <c r="I855" s="144"/>
    </row>
    <row r="856">
      <c r="A856" s="144"/>
      <c r="I856" s="144"/>
    </row>
    <row r="857">
      <c r="A857" s="144"/>
      <c r="I857" s="144"/>
    </row>
    <row r="858">
      <c r="A858" s="144"/>
      <c r="I858" s="144"/>
    </row>
    <row r="859">
      <c r="A859" s="144"/>
      <c r="I859" s="144"/>
    </row>
    <row r="860">
      <c r="A860" s="144"/>
      <c r="I860" s="144"/>
    </row>
    <row r="861">
      <c r="A861" s="144"/>
      <c r="I861" s="144"/>
    </row>
    <row r="862">
      <c r="A862" s="144"/>
      <c r="I862" s="144"/>
    </row>
    <row r="863">
      <c r="A863" s="144"/>
      <c r="I863" s="144"/>
    </row>
    <row r="864">
      <c r="A864" s="144"/>
      <c r="I864" s="144"/>
    </row>
    <row r="865">
      <c r="A865" s="144"/>
      <c r="I865" s="144"/>
    </row>
    <row r="866">
      <c r="A866" s="144"/>
      <c r="I866" s="144"/>
    </row>
    <row r="867">
      <c r="A867" s="144"/>
      <c r="I867" s="144"/>
    </row>
    <row r="868">
      <c r="A868" s="144"/>
      <c r="I868" s="144"/>
    </row>
    <row r="869">
      <c r="A869" s="144"/>
      <c r="I869" s="144"/>
    </row>
    <row r="870">
      <c r="A870" s="144"/>
      <c r="I870" s="144"/>
    </row>
    <row r="871">
      <c r="A871" s="144"/>
      <c r="I871" s="144"/>
    </row>
    <row r="872">
      <c r="A872" s="144"/>
      <c r="I872" s="144"/>
    </row>
    <row r="873">
      <c r="A873" s="144"/>
      <c r="I873" s="144"/>
    </row>
    <row r="874">
      <c r="A874" s="144"/>
      <c r="I874" s="144"/>
    </row>
    <row r="875">
      <c r="A875" s="144"/>
      <c r="I875" s="144"/>
    </row>
    <row r="876">
      <c r="A876" s="144"/>
      <c r="I876" s="144"/>
    </row>
    <row r="877">
      <c r="A877" s="144"/>
      <c r="I877" s="144"/>
    </row>
    <row r="878">
      <c r="A878" s="144"/>
      <c r="I878" s="144"/>
    </row>
    <row r="879">
      <c r="A879" s="144"/>
      <c r="I879" s="144"/>
    </row>
    <row r="880">
      <c r="A880" s="144"/>
      <c r="I880" s="144"/>
    </row>
    <row r="881">
      <c r="A881" s="144"/>
      <c r="I881" s="144"/>
    </row>
    <row r="882">
      <c r="A882" s="144"/>
      <c r="I882" s="144"/>
    </row>
    <row r="883">
      <c r="A883" s="144"/>
      <c r="I883" s="144"/>
    </row>
    <row r="884">
      <c r="A884" s="144"/>
      <c r="I884" s="144"/>
    </row>
    <row r="885">
      <c r="A885" s="144"/>
      <c r="I885" s="144"/>
    </row>
    <row r="886">
      <c r="A886" s="144"/>
      <c r="I886" s="144"/>
    </row>
    <row r="887">
      <c r="A887" s="144"/>
      <c r="I887" s="144"/>
    </row>
    <row r="888">
      <c r="A888" s="144"/>
      <c r="I888" s="144"/>
    </row>
    <row r="889">
      <c r="A889" s="144"/>
      <c r="I889" s="144"/>
    </row>
    <row r="890">
      <c r="A890" s="144"/>
      <c r="I890" s="144"/>
    </row>
    <row r="891">
      <c r="A891" s="144"/>
      <c r="I891" s="144"/>
    </row>
    <row r="892">
      <c r="A892" s="144"/>
      <c r="I892" s="144"/>
    </row>
    <row r="893">
      <c r="A893" s="144"/>
      <c r="I893" s="144"/>
    </row>
    <row r="894">
      <c r="A894" s="144"/>
      <c r="I894" s="144"/>
    </row>
    <row r="895">
      <c r="A895" s="144"/>
      <c r="I895" s="144"/>
    </row>
    <row r="896">
      <c r="A896" s="144"/>
      <c r="I896" s="144"/>
    </row>
    <row r="897">
      <c r="A897" s="144"/>
      <c r="I897" s="144"/>
    </row>
    <row r="898">
      <c r="A898" s="144"/>
      <c r="I898" s="144"/>
    </row>
    <row r="899">
      <c r="A899" s="144"/>
      <c r="I899" s="144"/>
    </row>
    <row r="900">
      <c r="A900" s="144"/>
      <c r="I900" s="144"/>
    </row>
    <row r="901">
      <c r="A901" s="144"/>
      <c r="I901" s="144"/>
    </row>
    <row r="902">
      <c r="A902" s="144"/>
      <c r="I902" s="144"/>
    </row>
    <row r="903">
      <c r="A903" s="144"/>
      <c r="I903" s="144"/>
    </row>
    <row r="904">
      <c r="A904" s="144"/>
      <c r="I904" s="144"/>
    </row>
    <row r="905">
      <c r="A905" s="144"/>
      <c r="I905" s="144"/>
    </row>
    <row r="906">
      <c r="A906" s="144"/>
      <c r="I906" s="144"/>
    </row>
    <row r="907">
      <c r="A907" s="144"/>
      <c r="I907" s="144"/>
    </row>
    <row r="908">
      <c r="A908" s="144"/>
      <c r="I908" s="144"/>
    </row>
    <row r="909">
      <c r="A909" s="144"/>
      <c r="I909" s="144"/>
    </row>
    <row r="910">
      <c r="A910" s="144"/>
      <c r="I910" s="144"/>
    </row>
    <row r="911">
      <c r="A911" s="144"/>
      <c r="I911" s="144"/>
    </row>
    <row r="912">
      <c r="A912" s="144"/>
      <c r="I912" s="144"/>
    </row>
    <row r="913">
      <c r="A913" s="144"/>
      <c r="I913" s="144"/>
    </row>
    <row r="914">
      <c r="A914" s="144"/>
      <c r="I914" s="144"/>
    </row>
    <row r="915">
      <c r="A915" s="144"/>
      <c r="I915" s="144"/>
    </row>
    <row r="916">
      <c r="A916" s="144"/>
      <c r="I916" s="144"/>
    </row>
    <row r="917">
      <c r="A917" s="144"/>
      <c r="I917" s="144"/>
    </row>
    <row r="918">
      <c r="A918" s="144"/>
      <c r="I918" s="144"/>
    </row>
    <row r="919">
      <c r="A919" s="144"/>
      <c r="I919" s="144"/>
    </row>
    <row r="920">
      <c r="A920" s="144"/>
      <c r="I920" s="144"/>
    </row>
    <row r="921">
      <c r="A921" s="144"/>
      <c r="I921" s="144"/>
    </row>
    <row r="922">
      <c r="A922" s="144"/>
      <c r="I922" s="144"/>
    </row>
    <row r="923">
      <c r="A923" s="144"/>
      <c r="I923" s="144"/>
    </row>
    <row r="924">
      <c r="A924" s="144"/>
      <c r="I924" s="144"/>
    </row>
    <row r="925">
      <c r="A925" s="144"/>
      <c r="I925" s="144"/>
    </row>
    <row r="926">
      <c r="A926" s="144"/>
      <c r="I926" s="144"/>
    </row>
    <row r="927">
      <c r="A927" s="144"/>
      <c r="I927" s="144"/>
    </row>
    <row r="928">
      <c r="A928" s="144"/>
      <c r="I928" s="144"/>
    </row>
    <row r="929">
      <c r="A929" s="144"/>
      <c r="I929" s="144"/>
    </row>
    <row r="930">
      <c r="A930" s="144"/>
      <c r="I930" s="144"/>
    </row>
    <row r="931">
      <c r="A931" s="144"/>
      <c r="I931" s="144"/>
    </row>
    <row r="932">
      <c r="A932" s="144"/>
      <c r="I932" s="144"/>
    </row>
    <row r="933">
      <c r="A933" s="144"/>
      <c r="I933" s="144"/>
    </row>
    <row r="934">
      <c r="A934" s="144"/>
      <c r="I934" s="144"/>
    </row>
    <row r="935">
      <c r="A935" s="144"/>
      <c r="I935" s="144"/>
    </row>
    <row r="936">
      <c r="A936" s="144"/>
      <c r="I936" s="144"/>
    </row>
    <row r="937">
      <c r="A937" s="144"/>
      <c r="I937" s="144"/>
    </row>
    <row r="938">
      <c r="A938" s="144"/>
      <c r="I938" s="144"/>
    </row>
    <row r="939">
      <c r="A939" s="144"/>
      <c r="I939" s="144"/>
    </row>
    <row r="940">
      <c r="A940" s="144"/>
      <c r="I940" s="144"/>
    </row>
    <row r="941">
      <c r="A941" s="144"/>
      <c r="I941" s="144"/>
    </row>
    <row r="942">
      <c r="A942" s="144"/>
      <c r="I942" s="144"/>
    </row>
    <row r="943">
      <c r="A943" s="144"/>
      <c r="I943" s="144"/>
    </row>
    <row r="944">
      <c r="A944" s="144"/>
      <c r="I944" s="144"/>
    </row>
    <row r="945">
      <c r="A945" s="144"/>
      <c r="I945" s="144"/>
    </row>
    <row r="946">
      <c r="A946" s="144"/>
      <c r="I946" s="144"/>
    </row>
    <row r="947">
      <c r="A947" s="144"/>
      <c r="I947" s="144"/>
    </row>
    <row r="948">
      <c r="A948" s="144"/>
      <c r="I948" s="144"/>
    </row>
    <row r="949">
      <c r="A949" s="144"/>
      <c r="I949" s="144"/>
    </row>
    <row r="950">
      <c r="A950" s="144"/>
      <c r="I950" s="144"/>
    </row>
    <row r="951">
      <c r="A951" s="144"/>
      <c r="I951" s="144"/>
    </row>
    <row r="952">
      <c r="A952" s="144"/>
      <c r="I952" s="144"/>
    </row>
    <row r="953">
      <c r="A953" s="144"/>
      <c r="I953" s="144"/>
    </row>
    <row r="954">
      <c r="A954" s="144"/>
      <c r="I954" s="144"/>
    </row>
    <row r="955">
      <c r="A955" s="144"/>
      <c r="I955" s="144"/>
    </row>
    <row r="956">
      <c r="A956" s="144"/>
      <c r="I956" s="144"/>
    </row>
    <row r="957">
      <c r="A957" s="144"/>
      <c r="I957" s="144"/>
    </row>
    <row r="958">
      <c r="A958" s="144"/>
      <c r="I958" s="144"/>
    </row>
    <row r="959">
      <c r="A959" s="144"/>
      <c r="I959" s="144"/>
    </row>
    <row r="960">
      <c r="A960" s="144"/>
      <c r="I960" s="144"/>
    </row>
    <row r="961">
      <c r="A961" s="144"/>
      <c r="I961" s="144"/>
    </row>
    <row r="962">
      <c r="A962" s="144"/>
      <c r="I962" s="144"/>
    </row>
    <row r="963">
      <c r="A963" s="144"/>
      <c r="I963" s="144"/>
    </row>
    <row r="964">
      <c r="A964" s="144"/>
      <c r="I964" s="144"/>
    </row>
    <row r="965">
      <c r="A965" s="144"/>
      <c r="I965" s="144"/>
    </row>
    <row r="966">
      <c r="A966" s="144"/>
      <c r="I966" s="144"/>
    </row>
    <row r="967">
      <c r="A967" s="144"/>
      <c r="I967" s="144"/>
    </row>
    <row r="968">
      <c r="A968" s="144"/>
      <c r="I968" s="144"/>
    </row>
    <row r="969">
      <c r="A969" s="144"/>
      <c r="I969" s="144"/>
    </row>
    <row r="970">
      <c r="A970" s="144"/>
      <c r="I970" s="144"/>
    </row>
    <row r="971">
      <c r="A971" s="144"/>
      <c r="I971" s="144"/>
    </row>
    <row r="972">
      <c r="A972" s="144"/>
      <c r="I972" s="144"/>
    </row>
    <row r="973">
      <c r="A973" s="144"/>
      <c r="I973" s="144"/>
    </row>
    <row r="974">
      <c r="A974" s="144"/>
      <c r="I974" s="144"/>
    </row>
    <row r="975">
      <c r="A975" s="144"/>
      <c r="I975" s="144"/>
    </row>
    <row r="976">
      <c r="A976" s="144"/>
      <c r="I976" s="144"/>
    </row>
    <row r="977">
      <c r="A977" s="144"/>
      <c r="I977" s="144"/>
    </row>
    <row r="978">
      <c r="A978" s="144"/>
      <c r="I978" s="144"/>
    </row>
    <row r="979">
      <c r="A979" s="144"/>
      <c r="I979" s="144"/>
    </row>
    <row r="980">
      <c r="A980" s="144"/>
      <c r="I980" s="144"/>
    </row>
    <row r="981">
      <c r="A981" s="144"/>
      <c r="I981" s="144"/>
    </row>
    <row r="982">
      <c r="A982" s="144"/>
      <c r="I982" s="144"/>
    </row>
    <row r="983">
      <c r="A983" s="144"/>
      <c r="I983" s="144"/>
    </row>
    <row r="984">
      <c r="A984" s="144"/>
      <c r="I984" s="144"/>
    </row>
    <row r="985">
      <c r="A985" s="144"/>
      <c r="I985" s="144"/>
    </row>
    <row r="986">
      <c r="A986" s="144"/>
      <c r="I986" s="144"/>
    </row>
    <row r="987">
      <c r="A987" s="144"/>
      <c r="I987" s="144"/>
    </row>
    <row r="988">
      <c r="A988" s="144"/>
      <c r="I988" s="144"/>
    </row>
    <row r="989">
      <c r="A989" s="144"/>
      <c r="I989" s="144"/>
    </row>
    <row r="990">
      <c r="A990" s="144"/>
      <c r="I990" s="144"/>
    </row>
    <row r="991">
      <c r="A991" s="144"/>
      <c r="I991" s="144"/>
    </row>
    <row r="992">
      <c r="A992" s="144"/>
      <c r="I992" s="144"/>
    </row>
    <row r="993">
      <c r="A993" s="144"/>
      <c r="I993" s="144"/>
    </row>
    <row r="994">
      <c r="A994" s="144"/>
      <c r="I994" s="144"/>
    </row>
    <row r="995">
      <c r="A995" s="144"/>
      <c r="I995" s="144"/>
    </row>
    <row r="996">
      <c r="A996" s="144"/>
      <c r="I996" s="144"/>
    </row>
    <row r="997">
      <c r="A997" s="144"/>
      <c r="I997" s="144"/>
    </row>
    <row r="998">
      <c r="A998" s="144"/>
      <c r="I998" s="144"/>
    </row>
    <row r="999">
      <c r="A999" s="144"/>
      <c r="I999" s="144"/>
    </row>
    <row r="1000">
      <c r="A1000" s="144"/>
      <c r="I1000" s="144"/>
    </row>
    <row r="1001">
      <c r="A1001" s="144"/>
      <c r="I1001" s="144"/>
    </row>
  </sheetData>
  <dataValidations>
    <dataValidation type="list" allowBlank="1" sqref="E2:E16">
      <formula1>"Not started,In progress,Cancelled,Completed,Requires Followup"</formula1>
    </dataValidation>
    <dataValidation type="custom" allowBlank="1" showDropDown="1" sqref="G2:H16">
      <formula1>OR(NOT(ISERROR(DATEVALUE(G2))), AND(ISNUMBER(G2), LEFT(CELL("format", G2))="D"))</formula1>
    </dataValidation>
    <dataValidation allowBlank="1" showDropDown="1" sqref="A2:A16 I2:L16"/>
    <dataValidation type="list" allowBlank="1" sqref="B2:B16">
      <formula1>"P0,P1,P2,P3"</formula1>
    </dataValidation>
    <dataValidation type="list" allowBlank="1" sqref="C2:C16">
      <formula1>"FT,Economist,MobKoi,Bloomberg,WSJ,Nativo"</formula1>
    </dataValidation>
    <dataValidation type="list" allowBlank="1" sqref="D2:D16">
      <formula1>"Yes,No"</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6</v>
      </c>
      <c r="B1" s="13" t="s">
        <v>291</v>
      </c>
      <c r="C1" s="13" t="s">
        <v>8</v>
      </c>
      <c r="D1" s="143" t="s">
        <v>292</v>
      </c>
      <c r="E1" s="140" t="s">
        <v>1</v>
      </c>
      <c r="F1" s="140" t="s">
        <v>12</v>
      </c>
      <c r="G1" s="140" t="s">
        <v>293</v>
      </c>
      <c r="H1" s="140" t="s">
        <v>3</v>
      </c>
      <c r="I1" s="140" t="s">
        <v>14</v>
      </c>
      <c r="J1" s="140" t="s">
        <v>15</v>
      </c>
      <c r="K1" s="140" t="s">
        <v>294</v>
      </c>
    </row>
    <row r="2">
      <c r="A2" s="4" t="s">
        <v>378</v>
      </c>
      <c r="C2" s="18" t="s">
        <v>122</v>
      </c>
      <c r="E2" s="135">
        <v>4471.971312574111</v>
      </c>
      <c r="F2" s="135">
        <v>90022.77382587388</v>
      </c>
      <c r="G2" s="135">
        <v>49.676</v>
      </c>
      <c r="H2" s="135">
        <v>63.015941678111716</v>
      </c>
      <c r="I2" s="135">
        <v>7.0E-4</v>
      </c>
      <c r="J2" s="163">
        <v>0.75</v>
      </c>
      <c r="K2" s="135">
        <v>279500.0</v>
      </c>
    </row>
    <row r="3">
      <c r="A3" s="4" t="s">
        <v>378</v>
      </c>
      <c r="C3" s="18" t="s">
        <v>159</v>
      </c>
      <c r="E3" s="135">
        <v>3181.287769787659</v>
      </c>
      <c r="F3" s="135">
        <v>75889.49832508728</v>
      </c>
      <c r="G3" s="135">
        <v>41.92</v>
      </c>
      <c r="H3" s="135">
        <v>37.94474916254364</v>
      </c>
      <c r="I3" s="135">
        <v>5.0E-4</v>
      </c>
      <c r="K3" s="135">
        <v>279500.0</v>
      </c>
    </row>
    <row r="4">
      <c r="A4" s="4" t="s">
        <v>378</v>
      </c>
      <c r="C4" s="18" t="s">
        <v>379</v>
      </c>
      <c r="E4" s="135">
        <v>4769.602368159517</v>
      </c>
      <c r="F4" s="135">
        <v>113778.68244655336</v>
      </c>
      <c r="G4" s="135">
        <v>41.92</v>
      </c>
      <c r="H4" s="135">
        <v>341.33604733966007</v>
      </c>
      <c r="I4" s="135">
        <v>0.003</v>
      </c>
      <c r="K4" s="135">
        <v>279500.0</v>
      </c>
    </row>
    <row r="5">
      <c r="A5" s="4" t="s">
        <v>380</v>
      </c>
      <c r="C5" s="18" t="s">
        <v>122</v>
      </c>
      <c r="E5" s="135">
        <v>2342.2270026503675</v>
      </c>
      <c r="F5" s="135">
        <v>52812.33376889216</v>
      </c>
      <c r="G5" s="135">
        <v>44.35</v>
      </c>
      <c r="H5" s="135">
        <v>36.96863363822451</v>
      </c>
      <c r="I5" s="135">
        <v>7.0E-4</v>
      </c>
      <c r="K5" s="135">
        <v>1060000.0</v>
      </c>
    </row>
    <row r="6">
      <c r="A6" s="4" t="s">
        <v>380</v>
      </c>
      <c r="C6" s="18" t="s">
        <v>159</v>
      </c>
      <c r="E6" s="135">
        <v>1055.943223294309</v>
      </c>
      <c r="F6" s="135">
        <v>27861.29876765987</v>
      </c>
      <c r="G6" s="135">
        <v>37.9</v>
      </c>
      <c r="H6" s="135">
        <v>13.930649383829936</v>
      </c>
      <c r="I6" s="135">
        <v>5.0E-4</v>
      </c>
      <c r="K6" s="135">
        <v>1060000.0</v>
      </c>
    </row>
    <row r="7">
      <c r="A7" s="4" t="s">
        <v>380</v>
      </c>
      <c r="C7" s="18" t="s">
        <v>379</v>
      </c>
      <c r="E7" s="135">
        <v>2342.2270026503675</v>
      </c>
      <c r="F7" s="135">
        <v>61800.18476650047</v>
      </c>
      <c r="G7" s="135">
        <v>37.9</v>
      </c>
      <c r="H7" s="135">
        <v>185.4005542995014</v>
      </c>
      <c r="I7" s="135">
        <v>0.003</v>
      </c>
      <c r="K7" s="135">
        <v>1060000.0</v>
      </c>
    </row>
    <row r="8">
      <c r="A8" s="18" t="s">
        <v>381</v>
      </c>
      <c r="C8" s="18" t="s">
        <v>122</v>
      </c>
      <c r="E8" s="135">
        <v>10269.30665615071</v>
      </c>
      <c r="F8" s="135">
        <v>206725.7157611464</v>
      </c>
      <c r="G8" s="135">
        <v>49.676</v>
      </c>
      <c r="H8" s="135">
        <v>144.70800103280249</v>
      </c>
      <c r="I8" s="135">
        <v>7.0E-4</v>
      </c>
      <c r="K8" s="135">
        <v>155000.0</v>
      </c>
    </row>
    <row r="9">
      <c r="A9" s="18" t="s">
        <v>381</v>
      </c>
      <c r="C9" s="18" t="s">
        <v>159</v>
      </c>
      <c r="E9" s="135">
        <v>7322.241586628088</v>
      </c>
      <c r="F9" s="135">
        <v>174671.79357414332</v>
      </c>
      <c r="G9" s="135">
        <v>41.92</v>
      </c>
      <c r="H9" s="135">
        <v>87.33589678707166</v>
      </c>
      <c r="I9" s="135">
        <v>5.0E-4</v>
      </c>
      <c r="K9" s="135">
        <v>155000.0</v>
      </c>
    </row>
    <row r="10">
      <c r="A10" s="18" t="s">
        <v>381</v>
      </c>
      <c r="C10" s="18" t="s">
        <v>379</v>
      </c>
      <c r="E10" s="135">
        <v>10016.70847332346</v>
      </c>
      <c r="F10" s="135">
        <v>238948.19831401383</v>
      </c>
      <c r="G10" s="135">
        <v>41.92</v>
      </c>
      <c r="H10" s="135">
        <v>716.8445949420416</v>
      </c>
      <c r="I10" s="135">
        <v>0.003</v>
      </c>
      <c r="K10" s="135">
        <v>155000.0</v>
      </c>
    </row>
    <row r="11">
      <c r="A11" s="18" t="s">
        <v>381</v>
      </c>
      <c r="C11" s="18" t="s">
        <v>157</v>
      </c>
      <c r="E11" s="135">
        <v>6695.731962184013</v>
      </c>
      <c r="F11" s="135">
        <v>111595.5327030669</v>
      </c>
      <c r="G11" s="135">
        <v>60.0</v>
      </c>
      <c r="H11" s="135">
        <v>78.11687289214683</v>
      </c>
      <c r="I11" s="135">
        <v>7.0E-4</v>
      </c>
      <c r="K11" s="135">
        <v>155000.0</v>
      </c>
    </row>
    <row r="12">
      <c r="A12" s="18" t="s">
        <v>381</v>
      </c>
      <c r="C12" s="18" t="s">
        <v>382</v>
      </c>
      <c r="E12" s="135">
        <v>2916.5714285714275</v>
      </c>
      <c r="F12" s="135">
        <v>29165.714285714275</v>
      </c>
      <c r="G12" s="135">
        <v>100.0</v>
      </c>
      <c r="H12" s="164">
        <v>0.0</v>
      </c>
      <c r="I12" s="164">
        <v>0.0</v>
      </c>
      <c r="K12" s="135">
        <v>155000.0</v>
      </c>
    </row>
    <row r="13">
      <c r="A13" s="18" t="s">
        <v>383</v>
      </c>
      <c r="C13" s="18" t="s">
        <v>384</v>
      </c>
      <c r="E13" s="135">
        <v>2038.210148571428</v>
      </c>
      <c r="F13" s="135">
        <v>6500.0</v>
      </c>
      <c r="G13" s="135">
        <v>411.25</v>
      </c>
      <c r="H13" s="135">
        <v>4.55</v>
      </c>
      <c r="I13" s="135">
        <v>7.0E-4</v>
      </c>
      <c r="K13" s="135">
        <v>445000.0</v>
      </c>
    </row>
    <row r="14">
      <c r="A14" s="18" t="s">
        <v>385</v>
      </c>
      <c r="C14" s="18" t="s">
        <v>384</v>
      </c>
      <c r="E14" s="135">
        <v>2858.571428571428</v>
      </c>
      <c r="F14" s="135">
        <v>33000.0</v>
      </c>
      <c r="G14" s="135">
        <v>2062.5</v>
      </c>
      <c r="H14" s="135">
        <v>23.1</v>
      </c>
      <c r="I14" s="135">
        <v>7.0E-4</v>
      </c>
      <c r="K14" s="135">
        <v>445000.0</v>
      </c>
    </row>
  </sheetData>
  <mergeCells count="1">
    <mergeCell ref="J2:J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1.0" topLeftCell="A22" activePane="bottomLeft" state="frozen"/>
      <selection activeCell="B23" sqref="B23" pane="bottomLeft"/>
    </sheetView>
  </sheetViews>
  <sheetFormatPr customHeight="1" defaultColWidth="12.63" defaultRowHeight="15.75"/>
  <cols>
    <col customWidth="1" min="2" max="2" width="16.88"/>
    <col customWidth="1" min="6" max="6" width="34.38"/>
    <col customWidth="1" min="7" max="7" width="19.25"/>
    <col customWidth="1" min="8" max="8" width="14.88"/>
    <col customWidth="1" min="11" max="11" width="28.88"/>
    <col customWidth="1" min="15" max="15" width="8.5"/>
    <col customWidth="1" min="19" max="19" width="10.38"/>
  </cols>
  <sheetData>
    <row r="1" hidden="1">
      <c r="A1" s="165"/>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row>
    <row r="2" hidden="1">
      <c r="A2" s="165"/>
      <c r="B2" s="166" t="s">
        <v>386</v>
      </c>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row>
    <row r="3" hidden="1">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row>
    <row r="4" hidden="1">
      <c r="A4" s="165"/>
      <c r="B4" s="167" t="s">
        <v>387</v>
      </c>
      <c r="C4" s="168"/>
      <c r="D4" s="168"/>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row>
    <row r="5" hidden="1">
      <c r="A5" s="165"/>
      <c r="B5" s="167" t="s">
        <v>388</v>
      </c>
      <c r="C5" s="168"/>
      <c r="D5" s="168"/>
      <c r="E5" s="165"/>
      <c r="F5" s="165"/>
      <c r="G5" s="165"/>
      <c r="H5" s="165"/>
      <c r="I5" s="165"/>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row>
    <row r="6" hidden="1">
      <c r="A6" s="165"/>
      <c r="B6" s="169"/>
      <c r="C6" s="169"/>
      <c r="D6" s="169"/>
      <c r="E6" s="170"/>
      <c r="F6" s="170"/>
      <c r="G6" s="170"/>
      <c r="H6" s="170"/>
      <c r="I6" s="170"/>
      <c r="J6" s="170"/>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row>
    <row r="7">
      <c r="A7" s="165"/>
      <c r="B7" s="171" t="s">
        <v>389</v>
      </c>
      <c r="C7" s="172"/>
      <c r="D7" s="172"/>
      <c r="E7" s="170"/>
      <c r="F7" s="170"/>
      <c r="G7" s="171" t="s">
        <v>390</v>
      </c>
      <c r="H7" s="173" t="s">
        <v>391</v>
      </c>
      <c r="I7" s="172"/>
      <c r="J7" s="170"/>
      <c r="K7" s="165"/>
      <c r="L7" s="165"/>
      <c r="M7" s="165"/>
      <c r="N7" s="165"/>
      <c r="O7" s="165"/>
      <c r="P7" s="165"/>
      <c r="Q7" s="165"/>
      <c r="R7" s="165"/>
      <c r="S7" s="165"/>
      <c r="T7" s="165"/>
      <c r="U7" s="165"/>
      <c r="V7" s="165"/>
      <c r="W7" s="165"/>
      <c r="X7" s="165"/>
      <c r="Y7" s="165"/>
      <c r="Z7" s="165"/>
      <c r="AA7" s="165"/>
      <c r="AB7" s="165"/>
      <c r="AC7" s="165"/>
      <c r="AD7" s="165"/>
      <c r="AE7" s="165"/>
      <c r="AF7" s="165"/>
      <c r="AG7" s="165"/>
      <c r="AH7" s="165"/>
      <c r="AI7" s="165"/>
      <c r="AJ7" s="165"/>
      <c r="AK7" s="165"/>
    </row>
    <row r="8">
      <c r="A8" s="165"/>
      <c r="B8" s="171" t="s">
        <v>392</v>
      </c>
      <c r="C8" s="172"/>
      <c r="D8" s="173" t="s">
        <v>391</v>
      </c>
      <c r="E8" s="170"/>
      <c r="F8" s="170"/>
      <c r="G8" s="171" t="s">
        <v>393</v>
      </c>
      <c r="H8" s="174" t="s">
        <v>394</v>
      </c>
      <c r="I8" s="175"/>
      <c r="J8" s="176"/>
      <c r="K8" s="177"/>
      <c r="L8" s="165"/>
      <c r="M8" s="165"/>
      <c r="N8" s="165"/>
      <c r="O8" s="165"/>
      <c r="P8" s="165"/>
      <c r="Q8" s="165"/>
      <c r="R8" s="165"/>
      <c r="S8" s="165"/>
      <c r="T8" s="165"/>
      <c r="U8" s="165"/>
      <c r="V8" s="165"/>
      <c r="W8" s="165"/>
      <c r="X8" s="165"/>
      <c r="Y8" s="165"/>
      <c r="Z8" s="165"/>
      <c r="AA8" s="165"/>
      <c r="AB8" s="165"/>
      <c r="AC8" s="165"/>
      <c r="AD8" s="165"/>
      <c r="AE8" s="165"/>
      <c r="AF8" s="165"/>
      <c r="AG8" s="165"/>
      <c r="AH8" s="165"/>
      <c r="AI8" s="165"/>
      <c r="AJ8" s="165"/>
      <c r="AK8" s="165"/>
    </row>
    <row r="9">
      <c r="A9" s="178"/>
      <c r="B9" s="179" t="s">
        <v>395</v>
      </c>
      <c r="C9" s="180"/>
      <c r="D9" s="173" t="s">
        <v>394</v>
      </c>
      <c r="E9" s="170"/>
      <c r="F9" s="170"/>
      <c r="G9" s="181"/>
      <c r="H9" s="173" t="s">
        <v>396</v>
      </c>
      <c r="I9" s="172"/>
      <c r="J9" s="170"/>
      <c r="K9" s="165"/>
      <c r="L9" s="165"/>
      <c r="M9" s="165"/>
      <c r="N9" s="165"/>
      <c r="O9" s="165"/>
      <c r="P9" s="165"/>
      <c r="Q9" s="165"/>
      <c r="R9" s="165"/>
      <c r="S9" s="165"/>
      <c r="T9" s="165"/>
      <c r="U9" s="165"/>
      <c r="V9" s="165"/>
      <c r="W9" s="165"/>
      <c r="X9" s="165"/>
      <c r="Y9" s="165"/>
      <c r="Z9" s="165"/>
      <c r="AA9" s="165"/>
      <c r="AB9" s="165"/>
      <c r="AC9" s="165"/>
      <c r="AD9" s="165"/>
      <c r="AE9" s="165"/>
      <c r="AF9" s="165"/>
      <c r="AG9" s="165"/>
      <c r="AH9" s="165"/>
      <c r="AI9" s="165"/>
      <c r="AJ9" s="165"/>
      <c r="AK9" s="165"/>
    </row>
    <row r="10">
      <c r="A10" s="165"/>
      <c r="B10" s="172"/>
      <c r="C10" s="172"/>
      <c r="D10" s="173" t="s">
        <v>396</v>
      </c>
      <c r="E10" s="170"/>
      <c r="F10" s="170"/>
      <c r="G10" s="182"/>
      <c r="H10" s="172"/>
      <c r="I10" s="172"/>
      <c r="J10" s="170"/>
      <c r="K10" s="165"/>
      <c r="L10" s="165"/>
      <c r="M10" s="165"/>
      <c r="N10" s="165"/>
      <c r="O10" s="165"/>
      <c r="P10" s="165"/>
      <c r="Q10" s="165"/>
      <c r="R10" s="165"/>
      <c r="S10" s="165"/>
      <c r="T10" s="165"/>
      <c r="U10" s="165"/>
      <c r="V10" s="165"/>
      <c r="W10" s="165"/>
      <c r="X10" s="165"/>
      <c r="Y10" s="165"/>
      <c r="Z10" s="165"/>
      <c r="AA10" s="165"/>
      <c r="AB10" s="165"/>
      <c r="AC10" s="165"/>
      <c r="AD10" s="165"/>
      <c r="AE10" s="165"/>
      <c r="AF10" s="165"/>
      <c r="AG10" s="165"/>
      <c r="AH10" s="165"/>
      <c r="AI10" s="165"/>
      <c r="AJ10" s="165"/>
      <c r="AK10" s="165"/>
    </row>
    <row r="11" ht="7.5" customHeight="1">
      <c r="A11" s="165"/>
      <c r="B11" s="172"/>
      <c r="C11" s="172"/>
      <c r="D11" s="172"/>
      <c r="E11" s="170"/>
      <c r="F11" s="170"/>
      <c r="G11" s="183"/>
      <c r="H11" s="172"/>
      <c r="I11" s="172"/>
      <c r="J11" s="170"/>
      <c r="K11" s="165"/>
      <c r="L11" s="165"/>
      <c r="M11" s="165"/>
      <c r="N11" s="165"/>
      <c r="O11" s="165"/>
      <c r="P11" s="165"/>
      <c r="Q11" s="165"/>
      <c r="R11" s="165"/>
      <c r="S11" s="165"/>
      <c r="T11" s="165"/>
      <c r="U11" s="165"/>
      <c r="V11" s="165"/>
      <c r="W11" s="165"/>
      <c r="X11" s="165"/>
      <c r="Y11" s="165"/>
      <c r="Z11" s="165"/>
      <c r="AA11" s="165"/>
      <c r="AB11" s="165"/>
      <c r="AC11" s="165"/>
      <c r="AD11" s="165"/>
      <c r="AE11" s="165"/>
      <c r="AF11" s="165"/>
      <c r="AG11" s="165"/>
      <c r="AH11" s="165"/>
      <c r="AI11" s="165"/>
      <c r="AJ11" s="165"/>
      <c r="AK11" s="165"/>
    </row>
    <row r="12">
      <c r="A12" s="165"/>
      <c r="B12" s="171" t="s">
        <v>397</v>
      </c>
      <c r="C12" s="172"/>
      <c r="D12" s="172"/>
      <c r="E12" s="170"/>
      <c r="F12" s="170"/>
      <c r="G12" s="171" t="s">
        <v>398</v>
      </c>
      <c r="H12" s="173" t="s">
        <v>399</v>
      </c>
      <c r="I12" s="172"/>
      <c r="J12" s="170"/>
      <c r="K12" s="165"/>
      <c r="L12" s="165"/>
      <c r="M12" s="165"/>
      <c r="N12" s="165"/>
      <c r="O12" s="165"/>
      <c r="P12" s="165"/>
      <c r="Q12" s="165"/>
      <c r="R12" s="165"/>
      <c r="S12" s="165"/>
      <c r="T12" s="165"/>
      <c r="U12" s="165"/>
      <c r="V12" s="165"/>
      <c r="W12" s="165"/>
      <c r="X12" s="165"/>
      <c r="Y12" s="165"/>
      <c r="Z12" s="165"/>
      <c r="AA12" s="165"/>
      <c r="AB12" s="165"/>
      <c r="AC12" s="165"/>
      <c r="AD12" s="165"/>
      <c r="AE12" s="165"/>
      <c r="AF12" s="165"/>
      <c r="AG12" s="165"/>
      <c r="AH12" s="165"/>
      <c r="AI12" s="165"/>
      <c r="AJ12" s="165"/>
      <c r="AK12" s="165"/>
    </row>
    <row r="13">
      <c r="A13" s="165"/>
      <c r="B13" s="171" t="s">
        <v>400</v>
      </c>
      <c r="C13" s="172"/>
      <c r="D13" s="172"/>
      <c r="E13" s="170"/>
      <c r="F13" s="170"/>
      <c r="G13" s="172"/>
      <c r="H13" s="172"/>
      <c r="I13" s="172"/>
      <c r="J13" s="170"/>
      <c r="K13" s="165"/>
      <c r="L13" s="165"/>
      <c r="M13" s="165"/>
      <c r="N13" s="165"/>
      <c r="O13" s="165"/>
      <c r="P13" s="165"/>
      <c r="Q13" s="165"/>
      <c r="R13" s="165"/>
      <c r="S13" s="165"/>
      <c r="T13" s="165"/>
      <c r="U13" s="165"/>
      <c r="V13" s="165"/>
      <c r="W13" s="165"/>
      <c r="X13" s="165"/>
      <c r="Y13" s="165"/>
      <c r="Z13" s="165"/>
      <c r="AA13" s="165"/>
      <c r="AB13" s="165"/>
      <c r="AC13" s="165"/>
      <c r="AD13" s="165"/>
      <c r="AE13" s="165"/>
      <c r="AF13" s="165"/>
      <c r="AG13" s="165"/>
      <c r="AH13" s="165"/>
      <c r="AI13" s="165"/>
      <c r="AJ13" s="165"/>
      <c r="AK13" s="165"/>
    </row>
    <row r="14">
      <c r="A14" s="165"/>
      <c r="B14" s="171" t="s">
        <v>401</v>
      </c>
      <c r="C14" s="172"/>
      <c r="D14" s="172"/>
      <c r="E14" s="170"/>
      <c r="F14" s="170"/>
      <c r="G14" s="172"/>
      <c r="H14" s="172"/>
      <c r="I14" s="172"/>
      <c r="J14" s="170"/>
      <c r="K14" s="165"/>
      <c r="L14" s="165"/>
      <c r="M14" s="165"/>
      <c r="N14" s="165"/>
      <c r="O14" s="165"/>
      <c r="P14" s="165"/>
      <c r="Q14" s="165"/>
      <c r="R14" s="165"/>
      <c r="S14" s="165"/>
      <c r="T14" s="165"/>
      <c r="U14" s="165"/>
      <c r="V14" s="165"/>
      <c r="W14" s="165"/>
      <c r="X14" s="165"/>
      <c r="Y14" s="165"/>
      <c r="Z14" s="165"/>
      <c r="AA14" s="165"/>
      <c r="AB14" s="165"/>
      <c r="AC14" s="165"/>
      <c r="AD14" s="165"/>
      <c r="AE14" s="165"/>
      <c r="AF14" s="165"/>
      <c r="AG14" s="165"/>
      <c r="AH14" s="165"/>
      <c r="AI14" s="165"/>
      <c r="AJ14" s="165"/>
      <c r="AK14" s="165"/>
    </row>
    <row r="15" ht="9.0" customHeight="1">
      <c r="A15" s="165"/>
      <c r="B15" s="172"/>
      <c r="C15" s="172"/>
      <c r="D15" s="172"/>
      <c r="E15" s="170"/>
      <c r="F15" s="170"/>
      <c r="G15" s="172"/>
      <c r="H15" s="172"/>
      <c r="I15" s="172"/>
      <c r="J15" s="170"/>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row>
    <row r="16">
      <c r="A16" s="178"/>
      <c r="B16" s="179" t="s">
        <v>402</v>
      </c>
      <c r="C16" s="180"/>
      <c r="D16" s="173" t="s">
        <v>403</v>
      </c>
      <c r="E16" s="170"/>
      <c r="F16" s="170"/>
      <c r="G16" s="171" t="s">
        <v>404</v>
      </c>
      <c r="H16" s="173">
        <v>154669.0</v>
      </c>
      <c r="I16" s="172"/>
      <c r="J16" s="170"/>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row>
    <row r="17">
      <c r="A17" s="178"/>
      <c r="B17" s="179" t="s">
        <v>405</v>
      </c>
      <c r="C17" s="180"/>
      <c r="D17" s="184">
        <v>45719.0</v>
      </c>
      <c r="E17" s="170"/>
      <c r="F17" s="170"/>
      <c r="G17" s="171" t="s">
        <v>406</v>
      </c>
      <c r="H17" s="173" t="s">
        <v>407</v>
      </c>
      <c r="I17" s="172"/>
      <c r="J17" s="170"/>
      <c r="K17" s="165"/>
      <c r="L17" s="165"/>
      <c r="M17" s="165"/>
      <c r="N17" s="165"/>
      <c r="O17" s="165"/>
      <c r="P17" s="165"/>
      <c r="Q17" s="165"/>
      <c r="R17" s="165"/>
      <c r="S17" s="165"/>
      <c r="T17" s="165"/>
      <c r="U17" s="165"/>
      <c r="V17" s="165"/>
      <c r="W17" s="165"/>
      <c r="X17" s="165"/>
      <c r="Y17" s="165"/>
      <c r="Z17" s="165"/>
      <c r="AA17" s="165"/>
      <c r="AB17" s="165"/>
      <c r="AC17" s="165"/>
      <c r="AD17" s="165"/>
      <c r="AE17" s="165"/>
      <c r="AF17" s="165"/>
      <c r="AG17" s="165"/>
      <c r="AH17" s="165"/>
      <c r="AI17" s="165"/>
      <c r="AJ17" s="165"/>
      <c r="AK17" s="165"/>
    </row>
    <row r="18">
      <c r="A18" s="178"/>
      <c r="B18" s="179" t="s">
        <v>408</v>
      </c>
      <c r="C18" s="180"/>
      <c r="D18" s="173" t="s">
        <v>409</v>
      </c>
      <c r="E18" s="170"/>
      <c r="F18" s="170"/>
      <c r="G18" s="171" t="s">
        <v>410</v>
      </c>
      <c r="H18" s="185" t="s">
        <v>411</v>
      </c>
      <c r="I18" s="186"/>
      <c r="J18" s="170"/>
      <c r="K18" s="165"/>
      <c r="L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row>
    <row r="19" ht="10.5" customHeight="1">
      <c r="A19" s="165"/>
      <c r="B19" s="187"/>
      <c r="C19" s="187"/>
      <c r="D19" s="165"/>
      <c r="E19" s="165"/>
      <c r="F19" s="165"/>
      <c r="G19" s="165"/>
      <c r="H19" s="187"/>
      <c r="I19" s="187"/>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c r="AG19" s="165"/>
      <c r="AH19" s="165"/>
      <c r="AI19" s="165"/>
      <c r="AJ19" s="165"/>
      <c r="AK19" s="165"/>
    </row>
    <row r="20" ht="10.5" customHeight="1">
      <c r="A20" s="165"/>
      <c r="B20" s="165"/>
      <c r="C20" s="165"/>
      <c r="D20" s="165"/>
      <c r="E20" s="165"/>
      <c r="F20" s="165"/>
      <c r="G20" s="165"/>
      <c r="H20" s="165"/>
      <c r="I20" s="165"/>
      <c r="J20" s="165"/>
      <c r="K20" s="165"/>
      <c r="L20" s="188" t="s">
        <v>412</v>
      </c>
      <c r="M20" s="189"/>
      <c r="N20" s="189"/>
      <c r="O20" s="165"/>
      <c r="P20" s="188" t="s">
        <v>413</v>
      </c>
      <c r="Q20" s="189"/>
      <c r="R20" s="189"/>
      <c r="S20" s="189"/>
      <c r="T20" s="190"/>
      <c r="U20" s="165"/>
      <c r="V20" s="188" t="s">
        <v>414</v>
      </c>
      <c r="W20" s="189"/>
      <c r="X20" s="189"/>
      <c r="Y20" s="189"/>
      <c r="Z20" s="165"/>
      <c r="AA20" s="188" t="s">
        <v>415</v>
      </c>
      <c r="AB20" s="189"/>
      <c r="AC20" s="189"/>
      <c r="AD20" s="165"/>
      <c r="AE20" s="188" t="s">
        <v>416</v>
      </c>
      <c r="AF20" s="189"/>
      <c r="AG20" s="189"/>
      <c r="AH20" s="189"/>
      <c r="AI20" s="189"/>
      <c r="AJ20" s="165"/>
      <c r="AK20" s="165"/>
    </row>
    <row r="21">
      <c r="A21" s="165"/>
      <c r="B21" s="191" t="s">
        <v>417</v>
      </c>
      <c r="C21" s="191" t="s">
        <v>418</v>
      </c>
      <c r="D21" s="191" t="s">
        <v>419</v>
      </c>
      <c r="E21" s="191" t="s">
        <v>420</v>
      </c>
      <c r="F21" s="191" t="s">
        <v>421</v>
      </c>
      <c r="G21" s="191" t="s">
        <v>422</v>
      </c>
      <c r="H21" s="191" t="s">
        <v>423</v>
      </c>
      <c r="I21" s="191" t="s">
        <v>424</v>
      </c>
      <c r="J21" s="192" t="s">
        <v>425</v>
      </c>
      <c r="K21" s="192" t="s">
        <v>426</v>
      </c>
      <c r="L21" s="191" t="s">
        <v>427</v>
      </c>
      <c r="M21" s="191" t="s">
        <v>428</v>
      </c>
      <c r="N21" s="191" t="s">
        <v>429</v>
      </c>
      <c r="O21" s="191" t="s">
        <v>430</v>
      </c>
      <c r="P21" s="191" t="s">
        <v>431</v>
      </c>
      <c r="Q21" s="191" t="s">
        <v>432</v>
      </c>
      <c r="R21" s="191" t="s">
        <v>433</v>
      </c>
      <c r="S21" s="191" t="s">
        <v>434</v>
      </c>
      <c r="T21" s="193" t="s">
        <v>435</v>
      </c>
      <c r="U21" s="165"/>
      <c r="V21" s="191" t="s">
        <v>436</v>
      </c>
      <c r="W21" s="191" t="s">
        <v>437</v>
      </c>
      <c r="X21" s="191" t="s">
        <v>438</v>
      </c>
      <c r="Y21" s="191" t="s">
        <v>439</v>
      </c>
      <c r="Z21" s="165"/>
      <c r="AA21" s="192" t="s">
        <v>440</v>
      </c>
      <c r="AB21" s="192" t="s">
        <v>441</v>
      </c>
      <c r="AC21" s="191" t="s">
        <v>442</v>
      </c>
      <c r="AD21" s="165"/>
      <c r="AE21" s="191" t="s">
        <v>443</v>
      </c>
      <c r="AF21" s="191" t="s">
        <v>444</v>
      </c>
      <c r="AG21" s="191" t="s">
        <v>445</v>
      </c>
      <c r="AH21" s="191" t="s">
        <v>14</v>
      </c>
      <c r="AI21" s="191" t="s">
        <v>446</v>
      </c>
      <c r="AJ21" s="165"/>
      <c r="AK21" s="191" t="s">
        <v>447</v>
      </c>
    </row>
    <row r="22">
      <c r="A22" s="165"/>
      <c r="B22" s="194" t="s">
        <v>448</v>
      </c>
      <c r="C22" s="195"/>
      <c r="D22" s="195"/>
      <c r="E22" s="195"/>
      <c r="F22" s="195"/>
      <c r="G22" s="196"/>
      <c r="H22" s="196"/>
      <c r="I22" s="196"/>
      <c r="J22" s="196"/>
      <c r="K22" s="196"/>
      <c r="L22" s="196"/>
      <c r="M22" s="196"/>
      <c r="N22" s="196"/>
      <c r="O22" s="196"/>
      <c r="P22" s="197"/>
      <c r="Q22" s="197"/>
      <c r="R22" s="198" t="s">
        <v>449</v>
      </c>
      <c r="S22" s="196"/>
      <c r="T22" s="199" t="s">
        <v>449</v>
      </c>
      <c r="U22" s="165"/>
      <c r="V22" s="196"/>
      <c r="W22" s="196"/>
      <c r="X22" s="196"/>
      <c r="Y22" s="196"/>
      <c r="Z22" s="165"/>
      <c r="AA22" s="196"/>
      <c r="AB22" s="196"/>
      <c r="AC22" s="196"/>
      <c r="AD22" s="165"/>
      <c r="AE22" s="196"/>
      <c r="AF22" s="196"/>
      <c r="AG22" s="196"/>
      <c r="AH22" s="196"/>
      <c r="AI22" s="196"/>
      <c r="AJ22" s="165"/>
      <c r="AK22" s="196"/>
    </row>
    <row r="23" ht="27.0" customHeight="1">
      <c r="A23" s="200"/>
      <c r="B23" s="201" t="s">
        <v>450</v>
      </c>
      <c r="C23" s="201" t="s">
        <v>451</v>
      </c>
      <c r="D23" s="201" t="s">
        <v>452</v>
      </c>
      <c r="E23" s="202" t="s">
        <v>453</v>
      </c>
      <c r="F23" s="203" t="s">
        <v>454</v>
      </c>
      <c r="G23" s="204" t="s">
        <v>195</v>
      </c>
      <c r="H23" s="205" t="s">
        <v>455</v>
      </c>
      <c r="I23" s="205" t="s">
        <v>455</v>
      </c>
      <c r="J23" s="205" t="s">
        <v>455</v>
      </c>
      <c r="K23" s="206" t="s">
        <v>456</v>
      </c>
      <c r="L23" s="207">
        <v>45719.0</v>
      </c>
      <c r="M23" s="207">
        <v>45747.0</v>
      </c>
      <c r="N23" s="207">
        <f t="shared" ref="N23:N25" si="1">L23-10</f>
        <v>45709</v>
      </c>
      <c r="O23" s="208">
        <f t="shared" ref="O23:O25" si="2">S23/R23*1000</f>
        <v>457024.8364</v>
      </c>
      <c r="P23" s="209" t="s">
        <v>407</v>
      </c>
      <c r="Q23" s="204" t="s">
        <v>293</v>
      </c>
      <c r="R23" s="210">
        <v>55.0</v>
      </c>
      <c r="S23" s="210">
        <f>26136.366-1000</f>
        <v>25136.366</v>
      </c>
      <c r="T23" s="211">
        <v>0.6</v>
      </c>
      <c r="U23" s="200"/>
      <c r="V23" s="212" t="s">
        <v>455</v>
      </c>
      <c r="W23" s="212" t="s">
        <v>455</v>
      </c>
      <c r="X23" s="212" t="s">
        <v>455</v>
      </c>
      <c r="Y23" s="212" t="s">
        <v>455</v>
      </c>
      <c r="Z23" s="200"/>
      <c r="AA23" s="209">
        <v>1180203.0</v>
      </c>
      <c r="AB23" s="212" t="s">
        <v>455</v>
      </c>
      <c r="AC23" s="213"/>
      <c r="AD23" s="200"/>
      <c r="AE23" s="212" t="s">
        <v>455</v>
      </c>
      <c r="AF23" s="212" t="s">
        <v>455</v>
      </c>
      <c r="AG23" s="212" t="s">
        <v>455</v>
      </c>
      <c r="AH23" s="214">
        <v>8.0E-4</v>
      </c>
      <c r="AI23" s="215">
        <f>AH23*O23</f>
        <v>365.6198691</v>
      </c>
      <c r="AJ23" s="200"/>
      <c r="AK23" s="216"/>
    </row>
    <row r="24" ht="27.0" customHeight="1">
      <c r="A24" s="200"/>
      <c r="B24" s="201" t="s">
        <v>450</v>
      </c>
      <c r="C24" s="201" t="s">
        <v>451</v>
      </c>
      <c r="D24" s="201" t="s">
        <v>452</v>
      </c>
      <c r="E24" s="202" t="s">
        <v>453</v>
      </c>
      <c r="F24" s="203" t="s">
        <v>457</v>
      </c>
      <c r="G24" s="204" t="s">
        <v>458</v>
      </c>
      <c r="H24" s="205" t="s">
        <v>455</v>
      </c>
      <c r="I24" s="205" t="s">
        <v>455</v>
      </c>
      <c r="J24" s="205" t="s">
        <v>455</v>
      </c>
      <c r="K24" s="206" t="s">
        <v>456</v>
      </c>
      <c r="L24" s="207">
        <v>45719.0</v>
      </c>
      <c r="M24" s="207">
        <v>45747.0</v>
      </c>
      <c r="N24" s="207">
        <f t="shared" si="1"/>
        <v>45709</v>
      </c>
      <c r="O24" s="208">
        <f t="shared" si="2"/>
        <v>36363.63636</v>
      </c>
      <c r="P24" s="209" t="s">
        <v>407</v>
      </c>
      <c r="Q24" s="204" t="s">
        <v>293</v>
      </c>
      <c r="R24" s="210">
        <v>55.0</v>
      </c>
      <c r="S24" s="210">
        <v>2000.0</v>
      </c>
      <c r="T24" s="217"/>
      <c r="U24" s="200"/>
      <c r="V24" s="216"/>
      <c r="W24" s="216"/>
      <c r="X24" s="216"/>
      <c r="Y24" s="216"/>
      <c r="Z24" s="200"/>
      <c r="AA24" s="218"/>
      <c r="AB24" s="216"/>
      <c r="AC24" s="213"/>
      <c r="AD24" s="200"/>
      <c r="AE24" s="216"/>
      <c r="AF24" s="216"/>
      <c r="AG24" s="216"/>
      <c r="AH24" s="219"/>
      <c r="AI24" s="220"/>
      <c r="AJ24" s="200"/>
      <c r="AK24" s="216"/>
    </row>
    <row r="25" ht="27.0" customHeight="1">
      <c r="A25" s="200"/>
      <c r="B25" s="201" t="s">
        <v>450</v>
      </c>
      <c r="C25" s="201" t="s">
        <v>451</v>
      </c>
      <c r="D25" s="201" t="s">
        <v>459</v>
      </c>
      <c r="E25" s="202" t="s">
        <v>453</v>
      </c>
      <c r="F25" s="203" t="s">
        <v>460</v>
      </c>
      <c r="G25" s="204" t="s">
        <v>195</v>
      </c>
      <c r="H25" s="205" t="s">
        <v>455</v>
      </c>
      <c r="I25" s="205" t="s">
        <v>455</v>
      </c>
      <c r="J25" s="205" t="s">
        <v>455</v>
      </c>
      <c r="K25" s="206" t="s">
        <v>456</v>
      </c>
      <c r="L25" s="207">
        <v>45719.0</v>
      </c>
      <c r="M25" s="207">
        <v>45747.0</v>
      </c>
      <c r="N25" s="207">
        <f t="shared" si="1"/>
        <v>45709</v>
      </c>
      <c r="O25" s="208">
        <f t="shared" si="2"/>
        <v>173094.6049</v>
      </c>
      <c r="P25" s="209" t="s">
        <v>407</v>
      </c>
      <c r="Q25" s="204" t="s">
        <v>293</v>
      </c>
      <c r="R25" s="210">
        <v>66.0</v>
      </c>
      <c r="S25" s="210">
        <v>11424.243926613999</v>
      </c>
      <c r="T25" s="211">
        <v>0.1837174</v>
      </c>
      <c r="U25" s="200"/>
      <c r="V25" s="212" t="s">
        <v>455</v>
      </c>
      <c r="W25" s="212" t="s">
        <v>455</v>
      </c>
      <c r="X25" s="212" t="s">
        <v>455</v>
      </c>
      <c r="Y25" s="212" t="s">
        <v>455</v>
      </c>
      <c r="Z25" s="200"/>
      <c r="AA25" s="209">
        <v>1180203.0</v>
      </c>
      <c r="AB25" s="212" t="s">
        <v>455</v>
      </c>
      <c r="AC25" s="213"/>
      <c r="AD25" s="200"/>
      <c r="AE25" s="212" t="s">
        <v>455</v>
      </c>
      <c r="AF25" s="212" t="s">
        <v>455</v>
      </c>
      <c r="AG25" s="212" t="s">
        <v>455</v>
      </c>
      <c r="AH25" s="214">
        <v>8.0E-4</v>
      </c>
      <c r="AI25" s="215">
        <f t="shared" ref="AI25:AI26" si="3">AH25*O25</f>
        <v>138.475684</v>
      </c>
      <c r="AJ25" s="200"/>
      <c r="AK25" s="216"/>
    </row>
    <row r="26" ht="27.0" customHeight="1">
      <c r="A26" s="200"/>
      <c r="B26" s="201" t="s">
        <v>450</v>
      </c>
      <c r="C26" s="201" t="s">
        <v>461</v>
      </c>
      <c r="D26" s="201" t="s">
        <v>455</v>
      </c>
      <c r="E26" s="201" t="s">
        <v>455</v>
      </c>
      <c r="F26" s="203" t="s">
        <v>462</v>
      </c>
      <c r="G26" s="204" t="s">
        <v>211</v>
      </c>
      <c r="H26" s="205" t="s">
        <v>455</v>
      </c>
      <c r="I26" s="205" t="s">
        <v>455</v>
      </c>
      <c r="J26" s="205" t="s">
        <v>455</v>
      </c>
      <c r="K26" s="206" t="s">
        <v>456</v>
      </c>
      <c r="L26" s="221">
        <v>45734.0</v>
      </c>
      <c r="M26" s="221">
        <v>45734.0</v>
      </c>
      <c r="N26" s="212" t="s">
        <v>463</v>
      </c>
      <c r="O26" s="208">
        <v>12000.0</v>
      </c>
      <c r="P26" s="209" t="s">
        <v>407</v>
      </c>
      <c r="Q26" s="204" t="s">
        <v>464</v>
      </c>
      <c r="R26" s="222">
        <v>0.0</v>
      </c>
      <c r="S26" s="210">
        <v>2000.0</v>
      </c>
      <c r="T26" s="223">
        <v>0.045913</v>
      </c>
      <c r="U26" s="200"/>
      <c r="V26" s="224" t="s">
        <v>455</v>
      </c>
      <c r="W26" s="224" t="s">
        <v>455</v>
      </c>
      <c r="X26" s="224" t="s">
        <v>455</v>
      </c>
      <c r="Y26" s="224" t="s">
        <v>455</v>
      </c>
      <c r="Z26" s="200"/>
      <c r="AA26" s="209">
        <v>1180203.0</v>
      </c>
      <c r="AB26" s="224" t="s">
        <v>455</v>
      </c>
      <c r="AC26" s="213"/>
      <c r="AD26" s="200"/>
      <c r="AE26" s="224" t="s">
        <v>455</v>
      </c>
      <c r="AF26" s="224" t="s">
        <v>455</v>
      </c>
      <c r="AG26" s="224" t="s">
        <v>455</v>
      </c>
      <c r="AH26" s="214">
        <v>6.0E-4</v>
      </c>
      <c r="AI26" s="215">
        <f t="shared" si="3"/>
        <v>7.2</v>
      </c>
      <c r="AJ26" s="200"/>
      <c r="AK26" s="225" t="s">
        <v>465</v>
      </c>
    </row>
    <row r="27" ht="27.0" customHeight="1">
      <c r="A27" s="226"/>
      <c r="B27" s="227" t="s">
        <v>450</v>
      </c>
      <c r="C27" s="227" t="s">
        <v>466</v>
      </c>
      <c r="D27" s="227" t="s">
        <v>455</v>
      </c>
      <c r="E27" s="227" t="s">
        <v>455</v>
      </c>
      <c r="F27" s="228" t="s">
        <v>467</v>
      </c>
      <c r="G27" s="229">
        <v>0.0</v>
      </c>
      <c r="H27" s="230" t="s">
        <v>455</v>
      </c>
      <c r="I27" s="230" t="s">
        <v>455</v>
      </c>
      <c r="J27" s="230" t="s">
        <v>455</v>
      </c>
      <c r="K27" s="229" t="s">
        <v>468</v>
      </c>
      <c r="L27" s="231">
        <v>45719.0</v>
      </c>
      <c r="M27" s="231">
        <v>45719.0</v>
      </c>
      <c r="N27" s="231">
        <f>L27-10</f>
        <v>45709</v>
      </c>
      <c r="O27" s="232">
        <v>0.0</v>
      </c>
      <c r="P27" s="233" t="s">
        <v>407</v>
      </c>
      <c r="Q27" s="234" t="s">
        <v>464</v>
      </c>
      <c r="R27" s="235">
        <v>0.0</v>
      </c>
      <c r="S27" s="236">
        <v>3000.0</v>
      </c>
      <c r="T27" s="237">
        <v>0.0688696</v>
      </c>
      <c r="U27" s="226"/>
      <c r="V27" s="238" t="s">
        <v>455</v>
      </c>
      <c r="W27" s="238" t="s">
        <v>455</v>
      </c>
      <c r="X27" s="238" t="s">
        <v>455</v>
      </c>
      <c r="Y27" s="238" t="s">
        <v>455</v>
      </c>
      <c r="Z27" s="226"/>
      <c r="AA27" s="235">
        <v>0.0</v>
      </c>
      <c r="AB27" s="238" t="s">
        <v>455</v>
      </c>
      <c r="AC27" s="239"/>
      <c r="AD27" s="226"/>
      <c r="AE27" s="238" t="s">
        <v>455</v>
      </c>
      <c r="AF27" s="238" t="s">
        <v>455</v>
      </c>
      <c r="AG27" s="238" t="s">
        <v>455</v>
      </c>
      <c r="AH27" s="230">
        <v>0.0</v>
      </c>
      <c r="AI27" s="232">
        <v>0.0</v>
      </c>
      <c r="AJ27" s="226"/>
      <c r="AK27" s="240" t="s">
        <v>469</v>
      </c>
    </row>
    <row r="28" ht="27.0" customHeight="1">
      <c r="A28" s="200"/>
      <c r="B28" s="241" t="s">
        <v>450</v>
      </c>
      <c r="C28" s="241" t="s">
        <v>470</v>
      </c>
      <c r="D28" s="241" t="s">
        <v>455</v>
      </c>
      <c r="E28" s="241" t="s">
        <v>455</v>
      </c>
      <c r="F28" s="203" t="s">
        <v>471</v>
      </c>
      <c r="G28" s="206">
        <v>0.0</v>
      </c>
      <c r="H28" s="205" t="s">
        <v>455</v>
      </c>
      <c r="I28" s="205" t="s">
        <v>455</v>
      </c>
      <c r="J28" s="205" t="s">
        <v>455</v>
      </c>
      <c r="K28" s="206">
        <v>0.0</v>
      </c>
      <c r="L28" s="242">
        <v>45719.0</v>
      </c>
      <c r="M28" s="242">
        <v>45719.0</v>
      </c>
      <c r="N28" s="205" t="s">
        <v>455</v>
      </c>
      <c r="O28" s="205" t="s">
        <v>455</v>
      </c>
      <c r="P28" s="243" t="s">
        <v>407</v>
      </c>
      <c r="Q28" s="204" t="s">
        <v>464</v>
      </c>
      <c r="R28" s="222">
        <v>0.0</v>
      </c>
      <c r="S28" s="210">
        <v>0.0</v>
      </c>
      <c r="T28" s="223">
        <v>0.06887</v>
      </c>
      <c r="U28" s="200"/>
      <c r="V28" s="238" t="s">
        <v>455</v>
      </c>
      <c r="W28" s="238" t="s">
        <v>455</v>
      </c>
      <c r="X28" s="238" t="s">
        <v>455</v>
      </c>
      <c r="Y28" s="238" t="s">
        <v>455</v>
      </c>
      <c r="Z28" s="200"/>
      <c r="AA28" s="235">
        <v>0.0</v>
      </c>
      <c r="AB28" s="238" t="s">
        <v>455</v>
      </c>
      <c r="AC28" s="244"/>
      <c r="AD28" s="200"/>
      <c r="AE28" s="238" t="s">
        <v>455</v>
      </c>
      <c r="AF28" s="238" t="s">
        <v>455</v>
      </c>
      <c r="AG28" s="238" t="s">
        <v>455</v>
      </c>
      <c r="AH28" s="230">
        <v>0.0</v>
      </c>
      <c r="AI28" s="230">
        <v>0.0</v>
      </c>
      <c r="AJ28" s="200"/>
      <c r="AK28" s="240" t="s">
        <v>469</v>
      </c>
    </row>
    <row r="29" ht="27.0" customHeight="1">
      <c r="A29" s="245"/>
      <c r="B29" s="246" t="s">
        <v>450</v>
      </c>
      <c r="C29" s="246" t="s">
        <v>470</v>
      </c>
      <c r="D29" s="246" t="s">
        <v>455</v>
      </c>
      <c r="E29" s="246" t="s">
        <v>455</v>
      </c>
      <c r="F29" s="247" t="s">
        <v>472</v>
      </c>
      <c r="G29" s="248">
        <v>0.0</v>
      </c>
      <c r="H29" s="249" t="s">
        <v>455</v>
      </c>
      <c r="I29" s="249" t="s">
        <v>455</v>
      </c>
      <c r="J29" s="249" t="s">
        <v>455</v>
      </c>
      <c r="K29" s="248">
        <v>0.0</v>
      </c>
      <c r="L29" s="250">
        <v>45719.0</v>
      </c>
      <c r="M29" s="250">
        <v>45719.0</v>
      </c>
      <c r="N29" s="249" t="s">
        <v>455</v>
      </c>
      <c r="O29" s="249" t="s">
        <v>455</v>
      </c>
      <c r="P29" s="251" t="s">
        <v>407</v>
      </c>
      <c r="Q29" s="252" t="s">
        <v>464</v>
      </c>
      <c r="R29" s="253">
        <v>0.0</v>
      </c>
      <c r="S29" s="254">
        <v>0.0</v>
      </c>
      <c r="T29" s="255">
        <v>0.06887</v>
      </c>
      <c r="U29" s="245"/>
      <c r="V29" s="256" t="s">
        <v>455</v>
      </c>
      <c r="W29" s="256" t="s">
        <v>455</v>
      </c>
      <c r="X29" s="256" t="s">
        <v>455</v>
      </c>
      <c r="Y29" s="256" t="s">
        <v>455</v>
      </c>
      <c r="Z29" s="245"/>
      <c r="AA29" s="257">
        <v>0.0</v>
      </c>
      <c r="AB29" s="256" t="s">
        <v>455</v>
      </c>
      <c r="AC29" s="258"/>
      <c r="AD29" s="245"/>
      <c r="AE29" s="256" t="s">
        <v>455</v>
      </c>
      <c r="AF29" s="256" t="s">
        <v>455</v>
      </c>
      <c r="AG29" s="256" t="s">
        <v>455</v>
      </c>
      <c r="AH29" s="259">
        <v>0.0</v>
      </c>
      <c r="AI29" s="259">
        <v>0.0</v>
      </c>
      <c r="AJ29" s="245"/>
      <c r="AK29" s="260" t="s">
        <v>469</v>
      </c>
    </row>
    <row r="30">
      <c r="A30" s="165"/>
      <c r="B30" s="261" t="s">
        <v>473</v>
      </c>
      <c r="C30" s="195"/>
      <c r="D30" s="195"/>
      <c r="E30" s="195"/>
      <c r="F30" s="195"/>
      <c r="G30" s="196"/>
      <c r="H30" s="196"/>
      <c r="I30" s="196"/>
      <c r="J30" s="196"/>
      <c r="K30" s="196"/>
      <c r="L30" s="196"/>
      <c r="M30" s="196"/>
      <c r="N30" s="196"/>
      <c r="O30" s="196"/>
      <c r="P30" s="197"/>
      <c r="Q30" s="197"/>
      <c r="R30" s="198" t="s">
        <v>449</v>
      </c>
      <c r="S30" s="196"/>
      <c r="T30" s="199" t="s">
        <v>449</v>
      </c>
      <c r="U30" s="165"/>
      <c r="V30" s="196"/>
      <c r="W30" s="196"/>
      <c r="X30" s="196"/>
      <c r="Y30" s="196"/>
      <c r="Z30" s="165"/>
      <c r="AA30" s="196"/>
      <c r="AB30" s="196"/>
      <c r="AC30" s="196"/>
      <c r="AD30" s="165"/>
      <c r="AE30" s="196"/>
      <c r="AF30" s="196"/>
      <c r="AG30" s="196"/>
      <c r="AH30" s="196"/>
      <c r="AI30" s="196"/>
      <c r="AJ30" s="165"/>
      <c r="AK30" s="196"/>
    </row>
    <row r="31">
      <c r="A31" s="200"/>
      <c r="B31" s="201" t="s">
        <v>450</v>
      </c>
      <c r="C31" s="201" t="s">
        <v>451</v>
      </c>
      <c r="D31" s="201" t="s">
        <v>452</v>
      </c>
      <c r="E31" s="202" t="s">
        <v>453</v>
      </c>
      <c r="F31" s="203" t="s">
        <v>454</v>
      </c>
      <c r="G31" s="204" t="s">
        <v>195</v>
      </c>
      <c r="H31" s="205" t="s">
        <v>455</v>
      </c>
      <c r="I31" s="205" t="s">
        <v>455</v>
      </c>
      <c r="J31" s="205" t="s">
        <v>455</v>
      </c>
      <c r="K31" s="206" t="s">
        <v>456</v>
      </c>
      <c r="L31" s="207">
        <v>45748.0</v>
      </c>
      <c r="M31" s="207">
        <v>45777.0</v>
      </c>
      <c r="N31" s="207">
        <f t="shared" ref="N31:N34" si="4">L31-10</f>
        <v>45738</v>
      </c>
      <c r="O31" s="208">
        <f t="shared" ref="O31:O33" si="5">S31/R31*1000</f>
        <v>457024.8364</v>
      </c>
      <c r="P31" s="209" t="s">
        <v>407</v>
      </c>
      <c r="Q31" s="204" t="s">
        <v>293</v>
      </c>
      <c r="R31" s="210">
        <v>55.0</v>
      </c>
      <c r="S31" s="210">
        <f>26136.366-1000</f>
        <v>25136.366</v>
      </c>
      <c r="T31" s="211">
        <v>0.6</v>
      </c>
      <c r="U31" s="200"/>
      <c r="V31" s="212" t="s">
        <v>455</v>
      </c>
      <c r="W31" s="212" t="s">
        <v>455</v>
      </c>
      <c r="X31" s="212" t="s">
        <v>455</v>
      </c>
      <c r="Y31" s="212" t="s">
        <v>455</v>
      </c>
      <c r="Z31" s="200"/>
      <c r="AA31" s="209">
        <v>1180203.0</v>
      </c>
      <c r="AB31" s="212" t="s">
        <v>455</v>
      </c>
      <c r="AC31" s="213"/>
      <c r="AD31" s="200"/>
      <c r="AE31" s="212" t="s">
        <v>455</v>
      </c>
      <c r="AF31" s="212" t="s">
        <v>455</v>
      </c>
      <c r="AG31" s="212" t="s">
        <v>455</v>
      </c>
      <c r="AH31" s="214">
        <v>8.0E-4</v>
      </c>
      <c r="AI31" s="215">
        <f>AH31*O31</f>
        <v>365.6198691</v>
      </c>
      <c r="AJ31" s="200"/>
      <c r="AK31" s="262"/>
    </row>
    <row r="32">
      <c r="A32" s="200"/>
      <c r="B32" s="201" t="s">
        <v>450</v>
      </c>
      <c r="C32" s="201" t="s">
        <v>451</v>
      </c>
      <c r="D32" s="201" t="s">
        <v>452</v>
      </c>
      <c r="E32" s="202" t="s">
        <v>453</v>
      </c>
      <c r="F32" s="203" t="s">
        <v>457</v>
      </c>
      <c r="G32" s="204" t="s">
        <v>458</v>
      </c>
      <c r="H32" s="205" t="s">
        <v>455</v>
      </c>
      <c r="I32" s="205" t="s">
        <v>455</v>
      </c>
      <c r="J32" s="205" t="s">
        <v>455</v>
      </c>
      <c r="K32" s="206" t="s">
        <v>456</v>
      </c>
      <c r="L32" s="207">
        <v>45748.0</v>
      </c>
      <c r="M32" s="207">
        <v>45777.0</v>
      </c>
      <c r="N32" s="207">
        <f t="shared" si="4"/>
        <v>45738</v>
      </c>
      <c r="O32" s="208">
        <f t="shared" si="5"/>
        <v>36363.63636</v>
      </c>
      <c r="P32" s="209" t="s">
        <v>407</v>
      </c>
      <c r="Q32" s="204" t="s">
        <v>293</v>
      </c>
      <c r="R32" s="210">
        <v>55.0</v>
      </c>
      <c r="S32" s="210">
        <v>2000.0</v>
      </c>
      <c r="T32" s="217"/>
      <c r="U32" s="200"/>
      <c r="V32" s="216"/>
      <c r="W32" s="216"/>
      <c r="X32" s="216"/>
      <c r="Y32" s="216"/>
      <c r="Z32" s="200"/>
      <c r="AA32" s="218"/>
      <c r="AB32" s="216"/>
      <c r="AC32" s="213"/>
      <c r="AD32" s="200"/>
      <c r="AE32" s="216"/>
      <c r="AF32" s="216"/>
      <c r="AG32" s="216"/>
      <c r="AH32" s="219"/>
      <c r="AI32" s="220"/>
      <c r="AJ32" s="200"/>
      <c r="AK32" s="262"/>
    </row>
    <row r="33">
      <c r="A33" s="200"/>
      <c r="B33" s="201" t="s">
        <v>450</v>
      </c>
      <c r="C33" s="201" t="s">
        <v>451</v>
      </c>
      <c r="D33" s="201" t="s">
        <v>459</v>
      </c>
      <c r="E33" s="202" t="s">
        <v>453</v>
      </c>
      <c r="F33" s="203" t="s">
        <v>474</v>
      </c>
      <c r="G33" s="204" t="s">
        <v>195</v>
      </c>
      <c r="H33" s="205" t="s">
        <v>455</v>
      </c>
      <c r="I33" s="205" t="s">
        <v>455</v>
      </c>
      <c r="J33" s="205" t="s">
        <v>455</v>
      </c>
      <c r="K33" s="206" t="s">
        <v>456</v>
      </c>
      <c r="L33" s="207">
        <v>45748.0</v>
      </c>
      <c r="M33" s="207">
        <v>45777.0</v>
      </c>
      <c r="N33" s="207">
        <f t="shared" si="4"/>
        <v>45738</v>
      </c>
      <c r="O33" s="208">
        <f t="shared" si="5"/>
        <v>203397.6753</v>
      </c>
      <c r="P33" s="209" t="s">
        <v>407</v>
      </c>
      <c r="Q33" s="204" t="s">
        <v>293</v>
      </c>
      <c r="R33" s="210">
        <v>66.0</v>
      </c>
      <c r="S33" s="210">
        <v>13424.246569604999</v>
      </c>
      <c r="T33" s="211">
        <v>0.2150305</v>
      </c>
      <c r="U33" s="200"/>
      <c r="V33" s="212" t="s">
        <v>455</v>
      </c>
      <c r="W33" s="212" t="s">
        <v>455</v>
      </c>
      <c r="X33" s="212" t="s">
        <v>455</v>
      </c>
      <c r="Y33" s="212" t="s">
        <v>455</v>
      </c>
      <c r="Z33" s="200"/>
      <c r="AA33" s="209">
        <v>1180203.0</v>
      </c>
      <c r="AB33" s="212" t="s">
        <v>455</v>
      </c>
      <c r="AC33" s="213"/>
      <c r="AD33" s="200"/>
      <c r="AE33" s="212" t="s">
        <v>455</v>
      </c>
      <c r="AF33" s="212" t="s">
        <v>455</v>
      </c>
      <c r="AG33" s="212" t="s">
        <v>455</v>
      </c>
      <c r="AH33" s="214">
        <v>8.0E-4</v>
      </c>
      <c r="AI33" s="215">
        <f>AH33*O33</f>
        <v>162.7181402</v>
      </c>
      <c r="AJ33" s="200"/>
      <c r="AK33" s="262"/>
    </row>
    <row r="34">
      <c r="A34" s="226"/>
      <c r="B34" s="227" t="s">
        <v>450</v>
      </c>
      <c r="C34" s="227" t="s">
        <v>466</v>
      </c>
      <c r="D34" s="227" t="s">
        <v>455</v>
      </c>
      <c r="E34" s="227" t="s">
        <v>455</v>
      </c>
      <c r="F34" s="228" t="s">
        <v>231</v>
      </c>
      <c r="G34" s="229">
        <v>0.0</v>
      </c>
      <c r="H34" s="230" t="s">
        <v>455</v>
      </c>
      <c r="I34" s="230" t="s">
        <v>455</v>
      </c>
      <c r="J34" s="230" t="s">
        <v>455</v>
      </c>
      <c r="K34" s="229" t="s">
        <v>456</v>
      </c>
      <c r="L34" s="231">
        <v>45748.0</v>
      </c>
      <c r="M34" s="231">
        <v>45748.0</v>
      </c>
      <c r="N34" s="231">
        <f t="shared" si="4"/>
        <v>45738</v>
      </c>
      <c r="O34" s="232">
        <v>0.0</v>
      </c>
      <c r="P34" s="233" t="s">
        <v>407</v>
      </c>
      <c r="Q34" s="234" t="s">
        <v>464</v>
      </c>
      <c r="R34" s="235">
        <v>0.0</v>
      </c>
      <c r="S34" s="236">
        <v>3000.0</v>
      </c>
      <c r="T34" s="237">
        <v>0.06887</v>
      </c>
      <c r="U34" s="226"/>
      <c r="V34" s="263" t="s">
        <v>455</v>
      </c>
      <c r="W34" s="263" t="s">
        <v>455</v>
      </c>
      <c r="X34" s="263" t="s">
        <v>455</v>
      </c>
      <c r="Y34" s="263" t="s">
        <v>455</v>
      </c>
      <c r="Z34" s="226"/>
      <c r="AA34" s="235">
        <v>0.0</v>
      </c>
      <c r="AB34" s="263" t="s">
        <v>455</v>
      </c>
      <c r="AC34" s="239"/>
      <c r="AD34" s="226"/>
      <c r="AE34" s="263" t="s">
        <v>455</v>
      </c>
      <c r="AF34" s="263" t="s">
        <v>455</v>
      </c>
      <c r="AG34" s="263" t="s">
        <v>455</v>
      </c>
      <c r="AH34" s="230">
        <v>0.0</v>
      </c>
      <c r="AI34" s="232">
        <v>0.0</v>
      </c>
      <c r="AJ34" s="226"/>
      <c r="AK34" s="244" t="s">
        <v>469</v>
      </c>
    </row>
    <row r="35">
      <c r="A35" s="165"/>
      <c r="B35" s="264" t="s">
        <v>475</v>
      </c>
      <c r="C35" s="195"/>
      <c r="D35" s="195"/>
      <c r="E35" s="195"/>
      <c r="F35" s="195"/>
      <c r="G35" s="196"/>
      <c r="H35" s="196"/>
      <c r="I35" s="196"/>
      <c r="J35" s="196"/>
      <c r="K35" s="196"/>
      <c r="L35" s="196"/>
      <c r="M35" s="196"/>
      <c r="N35" s="196"/>
      <c r="O35" s="196"/>
      <c r="P35" s="197"/>
      <c r="Q35" s="197"/>
      <c r="R35" s="198" t="s">
        <v>449</v>
      </c>
      <c r="S35" s="196"/>
      <c r="T35" s="199" t="s">
        <v>449</v>
      </c>
      <c r="U35" s="165"/>
      <c r="V35" s="196"/>
      <c r="W35" s="196"/>
      <c r="X35" s="196"/>
      <c r="Y35" s="196"/>
      <c r="Z35" s="165"/>
      <c r="AA35" s="196"/>
      <c r="AB35" s="196"/>
      <c r="AC35" s="196"/>
      <c r="AD35" s="165"/>
      <c r="AE35" s="196"/>
      <c r="AF35" s="196"/>
      <c r="AG35" s="196"/>
      <c r="AH35" s="196"/>
      <c r="AI35" s="196"/>
      <c r="AJ35" s="165"/>
      <c r="AK35" s="196"/>
    </row>
    <row r="36">
      <c r="A36" s="200"/>
      <c r="B36" s="201" t="s">
        <v>450</v>
      </c>
      <c r="C36" s="201" t="s">
        <v>451</v>
      </c>
      <c r="D36" s="201" t="s">
        <v>452</v>
      </c>
      <c r="E36" s="202" t="s">
        <v>453</v>
      </c>
      <c r="F36" s="203" t="s">
        <v>454</v>
      </c>
      <c r="G36" s="204" t="s">
        <v>195</v>
      </c>
      <c r="H36" s="205" t="s">
        <v>455</v>
      </c>
      <c r="I36" s="205" t="s">
        <v>455</v>
      </c>
      <c r="J36" s="205" t="s">
        <v>455</v>
      </c>
      <c r="K36" s="206" t="s">
        <v>456</v>
      </c>
      <c r="L36" s="207">
        <v>45778.0</v>
      </c>
      <c r="M36" s="207">
        <v>45808.0</v>
      </c>
      <c r="N36" s="207">
        <f t="shared" ref="N36:N38" si="6">L36-10</f>
        <v>45768</v>
      </c>
      <c r="O36" s="208">
        <f t="shared" ref="O36:O38" si="7">S36/R36*1000</f>
        <v>457024.8364</v>
      </c>
      <c r="P36" s="209" t="s">
        <v>407</v>
      </c>
      <c r="Q36" s="204" t="s">
        <v>293</v>
      </c>
      <c r="R36" s="210">
        <v>55.0</v>
      </c>
      <c r="S36" s="210">
        <f>26136.366-1000</f>
        <v>25136.366</v>
      </c>
      <c r="T36" s="211">
        <v>0.6</v>
      </c>
      <c r="U36" s="200"/>
      <c r="V36" s="212" t="s">
        <v>455</v>
      </c>
      <c r="W36" s="212" t="s">
        <v>455</v>
      </c>
      <c r="X36" s="212" t="s">
        <v>455</v>
      </c>
      <c r="Y36" s="212" t="s">
        <v>455</v>
      </c>
      <c r="Z36" s="200"/>
      <c r="AA36" s="209">
        <v>1180203.0</v>
      </c>
      <c r="AB36" s="212" t="s">
        <v>455</v>
      </c>
      <c r="AC36" s="213"/>
      <c r="AD36" s="200"/>
      <c r="AE36" s="212" t="s">
        <v>455</v>
      </c>
      <c r="AF36" s="212" t="s">
        <v>455</v>
      </c>
      <c r="AG36" s="212" t="s">
        <v>455</v>
      </c>
      <c r="AH36" s="214">
        <v>8.0E-4</v>
      </c>
      <c r="AI36" s="215">
        <f>AH36*O36</f>
        <v>365.6198691</v>
      </c>
      <c r="AJ36" s="200"/>
      <c r="AK36" s="262"/>
    </row>
    <row r="37">
      <c r="A37" s="200"/>
      <c r="B37" s="201" t="s">
        <v>450</v>
      </c>
      <c r="C37" s="201" t="s">
        <v>451</v>
      </c>
      <c r="D37" s="201" t="s">
        <v>452</v>
      </c>
      <c r="E37" s="202" t="s">
        <v>453</v>
      </c>
      <c r="F37" s="203" t="s">
        <v>457</v>
      </c>
      <c r="G37" s="204" t="s">
        <v>458</v>
      </c>
      <c r="H37" s="205" t="s">
        <v>455</v>
      </c>
      <c r="I37" s="205" t="s">
        <v>455</v>
      </c>
      <c r="J37" s="205" t="s">
        <v>455</v>
      </c>
      <c r="K37" s="206" t="s">
        <v>456</v>
      </c>
      <c r="L37" s="207">
        <v>45778.0</v>
      </c>
      <c r="M37" s="207">
        <v>45808.0</v>
      </c>
      <c r="N37" s="207">
        <f t="shared" si="6"/>
        <v>45768</v>
      </c>
      <c r="O37" s="208">
        <f t="shared" si="7"/>
        <v>36363.63636</v>
      </c>
      <c r="P37" s="209" t="s">
        <v>407</v>
      </c>
      <c r="Q37" s="204" t="s">
        <v>293</v>
      </c>
      <c r="R37" s="210">
        <v>55.0</v>
      </c>
      <c r="S37" s="210">
        <v>2000.0</v>
      </c>
      <c r="T37" s="217"/>
      <c r="U37" s="200"/>
      <c r="V37" s="216"/>
      <c r="W37" s="216"/>
      <c r="X37" s="216"/>
      <c r="Y37" s="216"/>
      <c r="Z37" s="200"/>
      <c r="AA37" s="218"/>
      <c r="AB37" s="216"/>
      <c r="AC37" s="213"/>
      <c r="AD37" s="200"/>
      <c r="AE37" s="216"/>
      <c r="AF37" s="216"/>
      <c r="AG37" s="216"/>
      <c r="AH37" s="219"/>
      <c r="AI37" s="220"/>
      <c r="AJ37" s="200"/>
      <c r="AK37" s="262"/>
    </row>
    <row r="38">
      <c r="A38" s="200"/>
      <c r="B38" s="201" t="s">
        <v>450</v>
      </c>
      <c r="C38" s="201" t="s">
        <v>451</v>
      </c>
      <c r="D38" s="201" t="s">
        <v>459</v>
      </c>
      <c r="E38" s="202" t="s">
        <v>453</v>
      </c>
      <c r="F38" s="203" t="s">
        <v>476</v>
      </c>
      <c r="G38" s="204" t="s">
        <v>195</v>
      </c>
      <c r="H38" s="205" t="s">
        <v>455</v>
      </c>
      <c r="I38" s="205" t="s">
        <v>455</v>
      </c>
      <c r="J38" s="205" t="s">
        <v>455</v>
      </c>
      <c r="K38" s="206" t="s">
        <v>456</v>
      </c>
      <c r="L38" s="207">
        <v>45778.0</v>
      </c>
      <c r="M38" s="207">
        <v>45808.0</v>
      </c>
      <c r="N38" s="207">
        <f t="shared" si="6"/>
        <v>45768</v>
      </c>
      <c r="O38" s="208">
        <f t="shared" si="7"/>
        <v>248852.1818</v>
      </c>
      <c r="P38" s="209" t="s">
        <v>407</v>
      </c>
      <c r="Q38" s="204" t="s">
        <v>293</v>
      </c>
      <c r="R38" s="210">
        <v>66.0</v>
      </c>
      <c r="S38" s="210">
        <v>16424.244</v>
      </c>
      <c r="T38" s="211">
        <v>0.2539</v>
      </c>
      <c r="U38" s="200"/>
      <c r="V38" s="212" t="s">
        <v>455</v>
      </c>
      <c r="W38" s="212" t="s">
        <v>455</v>
      </c>
      <c r="X38" s="212" t="s">
        <v>455</v>
      </c>
      <c r="Y38" s="212" t="s">
        <v>455</v>
      </c>
      <c r="Z38" s="200"/>
      <c r="AA38" s="209">
        <v>1180203.0</v>
      </c>
      <c r="AB38" s="212" t="s">
        <v>455</v>
      </c>
      <c r="AC38" s="213"/>
      <c r="AD38" s="200"/>
      <c r="AE38" s="212" t="s">
        <v>455</v>
      </c>
      <c r="AF38" s="212" t="s">
        <v>455</v>
      </c>
      <c r="AG38" s="212" t="s">
        <v>455</v>
      </c>
      <c r="AH38" s="214">
        <v>8.0E-4</v>
      </c>
      <c r="AI38" s="215">
        <f>AH38*O38</f>
        <v>199.0817455</v>
      </c>
      <c r="AJ38" s="200"/>
      <c r="AK38" s="262"/>
    </row>
    <row r="39">
      <c r="A39" s="200"/>
      <c r="B39" s="227" t="s">
        <v>450</v>
      </c>
      <c r="C39" s="227" t="s">
        <v>470</v>
      </c>
      <c r="D39" s="227" t="s">
        <v>455</v>
      </c>
      <c r="E39" s="227" t="s">
        <v>455</v>
      </c>
      <c r="F39" s="228" t="s">
        <v>471</v>
      </c>
      <c r="G39" s="229">
        <v>0.0</v>
      </c>
      <c r="H39" s="205" t="s">
        <v>455</v>
      </c>
      <c r="I39" s="205" t="s">
        <v>455</v>
      </c>
      <c r="J39" s="205" t="s">
        <v>455</v>
      </c>
      <c r="K39" s="206" t="s">
        <v>456</v>
      </c>
      <c r="L39" s="231">
        <v>45778.0</v>
      </c>
      <c r="M39" s="231">
        <v>45778.0</v>
      </c>
      <c r="N39" s="265">
        <v>0.0</v>
      </c>
      <c r="O39" s="232">
        <v>0.0</v>
      </c>
      <c r="P39" s="233" t="s">
        <v>407</v>
      </c>
      <c r="Q39" s="234" t="s">
        <v>464</v>
      </c>
      <c r="R39" s="235">
        <v>0.0</v>
      </c>
      <c r="S39" s="236">
        <v>0.0</v>
      </c>
      <c r="T39" s="237">
        <v>0.06887</v>
      </c>
      <c r="U39" s="200"/>
      <c r="V39" s="263" t="s">
        <v>455</v>
      </c>
      <c r="W39" s="263" t="s">
        <v>455</v>
      </c>
      <c r="X39" s="263" t="s">
        <v>455</v>
      </c>
      <c r="Y39" s="263" t="s">
        <v>455</v>
      </c>
      <c r="Z39" s="200"/>
      <c r="AA39" s="235">
        <v>0.0</v>
      </c>
      <c r="AB39" s="263" t="s">
        <v>455</v>
      </c>
      <c r="AC39" s="239"/>
      <c r="AD39" s="200"/>
      <c r="AE39" s="263" t="s">
        <v>455</v>
      </c>
      <c r="AF39" s="263" t="s">
        <v>455</v>
      </c>
      <c r="AG39" s="263" t="s">
        <v>455</v>
      </c>
      <c r="AH39" s="230">
        <v>0.0</v>
      </c>
      <c r="AI39" s="232">
        <v>0.0</v>
      </c>
      <c r="AJ39" s="200"/>
      <c r="AK39" s="262" t="s">
        <v>469</v>
      </c>
    </row>
    <row r="40">
      <c r="A40" s="165"/>
      <c r="B40" s="194" t="s">
        <v>477</v>
      </c>
      <c r="C40" s="195"/>
      <c r="D40" s="195"/>
      <c r="E40" s="195"/>
      <c r="F40" s="195"/>
      <c r="G40" s="196"/>
      <c r="H40" s="196"/>
      <c r="I40" s="196"/>
      <c r="J40" s="196"/>
      <c r="K40" s="196"/>
      <c r="L40" s="196"/>
      <c r="M40" s="196"/>
      <c r="N40" s="196"/>
      <c r="O40" s="196"/>
      <c r="P40" s="197"/>
      <c r="Q40" s="197"/>
      <c r="R40" s="198" t="s">
        <v>449</v>
      </c>
      <c r="S40" s="196"/>
      <c r="T40" s="199" t="s">
        <v>449</v>
      </c>
      <c r="U40" s="165"/>
      <c r="V40" s="196"/>
      <c r="W40" s="196"/>
      <c r="X40" s="196"/>
      <c r="Y40" s="196"/>
      <c r="Z40" s="165"/>
      <c r="AA40" s="196"/>
      <c r="AB40" s="196"/>
      <c r="AC40" s="196"/>
      <c r="AD40" s="165"/>
      <c r="AE40" s="196"/>
      <c r="AF40" s="196"/>
      <c r="AG40" s="196"/>
      <c r="AH40" s="196"/>
      <c r="AI40" s="196"/>
      <c r="AJ40" s="165"/>
      <c r="AK40" s="196"/>
    </row>
    <row r="41" ht="28.5" customHeight="1">
      <c r="A41" s="200"/>
      <c r="B41" s="201" t="s">
        <v>450</v>
      </c>
      <c r="C41" s="201" t="s">
        <v>451</v>
      </c>
      <c r="D41" s="201" t="s">
        <v>452</v>
      </c>
      <c r="E41" s="202" t="s">
        <v>453</v>
      </c>
      <c r="F41" s="203" t="s">
        <v>454</v>
      </c>
      <c r="G41" s="204" t="s">
        <v>195</v>
      </c>
      <c r="H41" s="205" t="s">
        <v>455</v>
      </c>
      <c r="I41" s="205" t="s">
        <v>455</v>
      </c>
      <c r="J41" s="205" t="s">
        <v>455</v>
      </c>
      <c r="K41" s="206" t="s">
        <v>456</v>
      </c>
      <c r="L41" s="207">
        <v>45809.0</v>
      </c>
      <c r="M41" s="207">
        <v>45838.0</v>
      </c>
      <c r="N41" s="207">
        <f t="shared" ref="N41:N43" si="8">L41-10</f>
        <v>45799</v>
      </c>
      <c r="O41" s="208">
        <f t="shared" ref="O41:O43" si="9">S41/R41*1000</f>
        <v>457024.8364</v>
      </c>
      <c r="P41" s="209" t="s">
        <v>407</v>
      </c>
      <c r="Q41" s="204" t="s">
        <v>293</v>
      </c>
      <c r="R41" s="210">
        <v>55.0</v>
      </c>
      <c r="S41" s="210">
        <f>26136.366-1000</f>
        <v>25136.366</v>
      </c>
      <c r="T41" s="211">
        <v>0.6</v>
      </c>
      <c r="U41" s="200"/>
      <c r="V41" s="212" t="s">
        <v>455</v>
      </c>
      <c r="W41" s="212" t="s">
        <v>455</v>
      </c>
      <c r="X41" s="212" t="s">
        <v>455</v>
      </c>
      <c r="Y41" s="212" t="s">
        <v>455</v>
      </c>
      <c r="Z41" s="200"/>
      <c r="AA41" s="209">
        <v>1180203.0</v>
      </c>
      <c r="AB41" s="212" t="s">
        <v>455</v>
      </c>
      <c r="AC41" s="213"/>
      <c r="AD41" s="200"/>
      <c r="AE41" s="212" t="s">
        <v>455</v>
      </c>
      <c r="AF41" s="212" t="s">
        <v>455</v>
      </c>
      <c r="AG41" s="212" t="s">
        <v>455</v>
      </c>
      <c r="AH41" s="214">
        <v>8.0E-4</v>
      </c>
      <c r="AI41" s="215">
        <f>AH41*O41</f>
        <v>365.6198691</v>
      </c>
      <c r="AJ41" s="200"/>
      <c r="AK41" s="262"/>
    </row>
    <row r="42" ht="28.5" customHeight="1">
      <c r="A42" s="200"/>
      <c r="B42" s="201" t="s">
        <v>450</v>
      </c>
      <c r="C42" s="201" t="s">
        <v>451</v>
      </c>
      <c r="D42" s="201" t="s">
        <v>452</v>
      </c>
      <c r="E42" s="202" t="s">
        <v>453</v>
      </c>
      <c r="F42" s="203" t="s">
        <v>457</v>
      </c>
      <c r="G42" s="204" t="s">
        <v>458</v>
      </c>
      <c r="H42" s="205" t="s">
        <v>455</v>
      </c>
      <c r="I42" s="205" t="s">
        <v>455</v>
      </c>
      <c r="J42" s="205" t="s">
        <v>455</v>
      </c>
      <c r="K42" s="206" t="s">
        <v>456</v>
      </c>
      <c r="L42" s="207">
        <v>45809.0</v>
      </c>
      <c r="M42" s="207">
        <v>45838.0</v>
      </c>
      <c r="N42" s="207">
        <f t="shared" si="8"/>
        <v>45799</v>
      </c>
      <c r="O42" s="208">
        <f t="shared" si="9"/>
        <v>36363.63636</v>
      </c>
      <c r="P42" s="209" t="s">
        <v>407</v>
      </c>
      <c r="Q42" s="204" t="s">
        <v>293</v>
      </c>
      <c r="R42" s="210">
        <v>55.0</v>
      </c>
      <c r="S42" s="210">
        <v>2000.0</v>
      </c>
      <c r="T42" s="217"/>
      <c r="U42" s="200"/>
      <c r="V42" s="216"/>
      <c r="W42" s="216"/>
      <c r="X42" s="216"/>
      <c r="Y42" s="216"/>
      <c r="Z42" s="200"/>
      <c r="AA42" s="218"/>
      <c r="AB42" s="216"/>
      <c r="AC42" s="213"/>
      <c r="AD42" s="200"/>
      <c r="AE42" s="216"/>
      <c r="AF42" s="216"/>
      <c r="AG42" s="216"/>
      <c r="AH42" s="219"/>
      <c r="AI42" s="220"/>
      <c r="AJ42" s="200"/>
      <c r="AK42" s="262"/>
    </row>
    <row r="43" ht="28.5" customHeight="1">
      <c r="A43" s="200"/>
      <c r="B43" s="201" t="s">
        <v>450</v>
      </c>
      <c r="C43" s="201" t="s">
        <v>451</v>
      </c>
      <c r="D43" s="201" t="s">
        <v>459</v>
      </c>
      <c r="E43" s="202" t="s">
        <v>453</v>
      </c>
      <c r="F43" s="203" t="s">
        <v>478</v>
      </c>
      <c r="G43" s="204" t="s">
        <v>195</v>
      </c>
      <c r="H43" s="205" t="s">
        <v>455</v>
      </c>
      <c r="I43" s="205" t="s">
        <v>455</v>
      </c>
      <c r="J43" s="205" t="s">
        <v>455</v>
      </c>
      <c r="K43" s="206" t="s">
        <v>456</v>
      </c>
      <c r="L43" s="207">
        <v>45809.0</v>
      </c>
      <c r="M43" s="207">
        <v>45838.0</v>
      </c>
      <c r="N43" s="207">
        <f t="shared" si="8"/>
        <v>45799</v>
      </c>
      <c r="O43" s="208">
        <f t="shared" si="9"/>
        <v>173094.6049</v>
      </c>
      <c r="P43" s="209" t="s">
        <v>407</v>
      </c>
      <c r="Q43" s="204" t="s">
        <v>293</v>
      </c>
      <c r="R43" s="210">
        <v>66.0</v>
      </c>
      <c r="S43" s="210">
        <v>11424.243926613999</v>
      </c>
      <c r="T43" s="211">
        <v>0.1837174</v>
      </c>
      <c r="U43" s="200"/>
      <c r="V43" s="212" t="s">
        <v>455</v>
      </c>
      <c r="W43" s="212" t="s">
        <v>455</v>
      </c>
      <c r="X43" s="212" t="s">
        <v>455</v>
      </c>
      <c r="Y43" s="212" t="s">
        <v>455</v>
      </c>
      <c r="Z43" s="200"/>
      <c r="AA43" s="209">
        <v>1180203.0</v>
      </c>
      <c r="AB43" s="212" t="s">
        <v>455</v>
      </c>
      <c r="AC43" s="213"/>
      <c r="AD43" s="200"/>
      <c r="AE43" s="212" t="s">
        <v>455</v>
      </c>
      <c r="AF43" s="212" t="s">
        <v>455</v>
      </c>
      <c r="AG43" s="212" t="s">
        <v>455</v>
      </c>
      <c r="AH43" s="214">
        <v>8.0E-4</v>
      </c>
      <c r="AI43" s="215">
        <f t="shared" ref="AI43:AI44" si="10">AH43*O43</f>
        <v>138.475684</v>
      </c>
      <c r="AJ43" s="200"/>
      <c r="AK43" s="262"/>
    </row>
    <row r="44" ht="28.5" customHeight="1">
      <c r="A44" s="200"/>
      <c r="B44" s="201" t="s">
        <v>450</v>
      </c>
      <c r="C44" s="201" t="s">
        <v>461</v>
      </c>
      <c r="D44" s="201" t="s">
        <v>455</v>
      </c>
      <c r="E44" s="201" t="s">
        <v>455</v>
      </c>
      <c r="F44" s="203" t="s">
        <v>462</v>
      </c>
      <c r="G44" s="204" t="s">
        <v>211</v>
      </c>
      <c r="H44" s="205" t="s">
        <v>455</v>
      </c>
      <c r="I44" s="205" t="s">
        <v>455</v>
      </c>
      <c r="J44" s="205" t="s">
        <v>455</v>
      </c>
      <c r="K44" s="206" t="s">
        <v>456</v>
      </c>
      <c r="L44" s="221">
        <v>45819.0</v>
      </c>
      <c r="M44" s="221">
        <v>45819.0</v>
      </c>
      <c r="N44" s="212" t="s">
        <v>463</v>
      </c>
      <c r="O44" s="208">
        <v>12000.0</v>
      </c>
      <c r="P44" s="209" t="s">
        <v>407</v>
      </c>
      <c r="Q44" s="204" t="s">
        <v>464</v>
      </c>
      <c r="R44" s="222">
        <v>0.0</v>
      </c>
      <c r="S44" s="210">
        <v>2000.0</v>
      </c>
      <c r="T44" s="223">
        <v>0.045913</v>
      </c>
      <c r="U44" s="200"/>
      <c r="V44" s="266" t="s">
        <v>455</v>
      </c>
      <c r="W44" s="224" t="s">
        <v>455</v>
      </c>
      <c r="X44" s="224" t="s">
        <v>455</v>
      </c>
      <c r="Y44" s="224" t="s">
        <v>455</v>
      </c>
      <c r="Z44" s="200"/>
      <c r="AA44" s="209">
        <v>1180203.0</v>
      </c>
      <c r="AB44" s="224" t="s">
        <v>455</v>
      </c>
      <c r="AC44" s="213"/>
      <c r="AD44" s="200"/>
      <c r="AE44" s="224" t="s">
        <v>455</v>
      </c>
      <c r="AF44" s="224" t="s">
        <v>455</v>
      </c>
      <c r="AG44" s="224" t="s">
        <v>455</v>
      </c>
      <c r="AH44" s="214">
        <v>6.0E-4</v>
      </c>
      <c r="AI44" s="215">
        <f t="shared" si="10"/>
        <v>7.2</v>
      </c>
      <c r="AJ44" s="200"/>
      <c r="AK44" s="262" t="s">
        <v>465</v>
      </c>
    </row>
    <row r="45" ht="28.5" customHeight="1">
      <c r="A45" s="226"/>
      <c r="B45" s="227" t="s">
        <v>450</v>
      </c>
      <c r="C45" s="227" t="s">
        <v>466</v>
      </c>
      <c r="D45" s="227" t="s">
        <v>455</v>
      </c>
      <c r="E45" s="227" t="s">
        <v>455</v>
      </c>
      <c r="F45" s="228" t="s">
        <v>231</v>
      </c>
      <c r="G45" s="229">
        <v>0.0</v>
      </c>
      <c r="H45" s="229" t="s">
        <v>455</v>
      </c>
      <c r="I45" s="229" t="s">
        <v>455</v>
      </c>
      <c r="J45" s="229" t="s">
        <v>455</v>
      </c>
      <c r="K45" s="229" t="s">
        <v>468</v>
      </c>
      <c r="L45" s="231">
        <v>45809.0</v>
      </c>
      <c r="M45" s="231">
        <v>45809.0</v>
      </c>
      <c r="N45" s="231">
        <f>L45-10</f>
        <v>45799</v>
      </c>
      <c r="O45" s="232">
        <v>0.0</v>
      </c>
      <c r="P45" s="233" t="s">
        <v>407</v>
      </c>
      <c r="Q45" s="234" t="s">
        <v>464</v>
      </c>
      <c r="R45" s="235">
        <v>0.0</v>
      </c>
      <c r="S45" s="236">
        <v>3000.0</v>
      </c>
      <c r="T45" s="237">
        <v>0.0688696</v>
      </c>
      <c r="U45" s="226"/>
      <c r="V45" s="238" t="s">
        <v>455</v>
      </c>
      <c r="W45" s="238" t="s">
        <v>455</v>
      </c>
      <c r="X45" s="238" t="s">
        <v>455</v>
      </c>
      <c r="Y45" s="238" t="s">
        <v>455</v>
      </c>
      <c r="Z45" s="226"/>
      <c r="AA45" s="235">
        <v>0.0</v>
      </c>
      <c r="AB45" s="238" t="s">
        <v>455</v>
      </c>
      <c r="AC45" s="239"/>
      <c r="AD45" s="226"/>
      <c r="AE45" s="238" t="s">
        <v>455</v>
      </c>
      <c r="AF45" s="238" t="s">
        <v>455</v>
      </c>
      <c r="AG45" s="238" t="s">
        <v>455</v>
      </c>
      <c r="AH45" s="230">
        <v>0.0</v>
      </c>
      <c r="AI45" s="232">
        <v>0.0</v>
      </c>
      <c r="AJ45" s="226"/>
      <c r="AK45" s="227" t="s">
        <v>469</v>
      </c>
    </row>
    <row r="46" ht="28.5" customHeight="1">
      <c r="A46" s="200"/>
      <c r="B46" s="227" t="s">
        <v>450</v>
      </c>
      <c r="C46" s="227" t="s">
        <v>470</v>
      </c>
      <c r="D46" s="227" t="s">
        <v>455</v>
      </c>
      <c r="E46" s="227" t="s">
        <v>455</v>
      </c>
      <c r="F46" s="228" t="s">
        <v>479</v>
      </c>
      <c r="G46" s="229">
        <v>0.0</v>
      </c>
      <c r="H46" s="205" t="s">
        <v>455</v>
      </c>
      <c r="I46" s="205" t="s">
        <v>455</v>
      </c>
      <c r="J46" s="205" t="s">
        <v>455</v>
      </c>
      <c r="K46" s="206">
        <v>0.0</v>
      </c>
      <c r="L46" s="231">
        <v>45809.0</v>
      </c>
      <c r="M46" s="231">
        <v>45809.0</v>
      </c>
      <c r="N46" s="265">
        <v>0.0</v>
      </c>
      <c r="O46" s="232">
        <v>0.0</v>
      </c>
      <c r="P46" s="233" t="s">
        <v>407</v>
      </c>
      <c r="Q46" s="234" t="s">
        <v>464</v>
      </c>
      <c r="R46" s="235">
        <v>0.0</v>
      </c>
      <c r="S46" s="236">
        <v>0.0</v>
      </c>
      <c r="T46" s="237">
        <v>0.06887</v>
      </c>
      <c r="U46" s="200"/>
      <c r="V46" s="238" t="s">
        <v>455</v>
      </c>
      <c r="W46" s="238" t="s">
        <v>455</v>
      </c>
      <c r="X46" s="238" t="s">
        <v>455</v>
      </c>
      <c r="Y46" s="238" t="s">
        <v>455</v>
      </c>
      <c r="Z46" s="200"/>
      <c r="AA46" s="235">
        <v>0.0</v>
      </c>
      <c r="AB46" s="238" t="s">
        <v>455</v>
      </c>
      <c r="AC46" s="244"/>
      <c r="AD46" s="200"/>
      <c r="AE46" s="238" t="s">
        <v>455</v>
      </c>
      <c r="AF46" s="238" t="s">
        <v>455</v>
      </c>
      <c r="AG46" s="238" t="s">
        <v>455</v>
      </c>
      <c r="AH46" s="230">
        <v>0.0</v>
      </c>
      <c r="AI46" s="230">
        <v>0.0</v>
      </c>
      <c r="AJ46" s="200"/>
      <c r="AK46" s="267" t="s">
        <v>469</v>
      </c>
    </row>
    <row r="47" ht="28.5" customHeight="1">
      <c r="A47" s="165"/>
      <c r="B47" s="227" t="s">
        <v>450</v>
      </c>
      <c r="C47" s="227" t="s">
        <v>470</v>
      </c>
      <c r="D47" s="227" t="s">
        <v>455</v>
      </c>
      <c r="E47" s="227" t="s">
        <v>455</v>
      </c>
      <c r="F47" s="228" t="s">
        <v>472</v>
      </c>
      <c r="G47" s="229">
        <v>0.0</v>
      </c>
      <c r="H47" s="268" t="s">
        <v>455</v>
      </c>
      <c r="I47" s="268" t="s">
        <v>455</v>
      </c>
      <c r="J47" s="268" t="s">
        <v>455</v>
      </c>
      <c r="K47" s="269">
        <v>0.0</v>
      </c>
      <c r="L47" s="231">
        <v>45809.0</v>
      </c>
      <c r="M47" s="231">
        <v>45809.0</v>
      </c>
      <c r="N47" s="265">
        <v>0.0</v>
      </c>
      <c r="O47" s="232">
        <v>0.0</v>
      </c>
      <c r="P47" s="233" t="s">
        <v>407</v>
      </c>
      <c r="Q47" s="234" t="s">
        <v>464</v>
      </c>
      <c r="R47" s="235">
        <v>0.0</v>
      </c>
      <c r="S47" s="236">
        <v>0.0</v>
      </c>
      <c r="T47" s="237">
        <v>0.06887</v>
      </c>
      <c r="U47" s="165"/>
      <c r="V47" s="238" t="s">
        <v>455</v>
      </c>
      <c r="W47" s="238" t="s">
        <v>455</v>
      </c>
      <c r="X47" s="238" t="s">
        <v>455</v>
      </c>
      <c r="Y47" s="238" t="s">
        <v>455</v>
      </c>
      <c r="Z47" s="165"/>
      <c r="AA47" s="235">
        <v>0.0</v>
      </c>
      <c r="AB47" s="238" t="s">
        <v>455</v>
      </c>
      <c r="AC47" s="244"/>
      <c r="AD47" s="165"/>
      <c r="AE47" s="238" t="s">
        <v>455</v>
      </c>
      <c r="AF47" s="238" t="s">
        <v>455</v>
      </c>
      <c r="AG47" s="238" t="s">
        <v>455</v>
      </c>
      <c r="AH47" s="230">
        <v>0.0</v>
      </c>
      <c r="AI47" s="230">
        <v>0.0</v>
      </c>
      <c r="AJ47" s="165"/>
      <c r="AK47" s="270" t="s">
        <v>469</v>
      </c>
    </row>
    <row r="48">
      <c r="A48" s="165"/>
      <c r="B48" s="264" t="s">
        <v>480</v>
      </c>
      <c r="C48" s="195"/>
      <c r="D48" s="195"/>
      <c r="E48" s="195"/>
      <c r="F48" s="195"/>
      <c r="G48" s="196"/>
      <c r="H48" s="196"/>
      <c r="I48" s="196"/>
      <c r="J48" s="196"/>
      <c r="K48" s="196"/>
      <c r="L48" s="196"/>
      <c r="M48" s="196"/>
      <c r="N48" s="196"/>
      <c r="O48" s="196"/>
      <c r="P48" s="197"/>
      <c r="Q48" s="197"/>
      <c r="R48" s="198" t="s">
        <v>449</v>
      </c>
      <c r="S48" s="196"/>
      <c r="T48" s="199" t="s">
        <v>449</v>
      </c>
      <c r="U48" s="165"/>
      <c r="V48" s="196"/>
      <c r="W48" s="196"/>
      <c r="X48" s="196"/>
      <c r="Y48" s="196"/>
      <c r="Z48" s="165"/>
      <c r="AA48" s="196"/>
      <c r="AB48" s="196"/>
      <c r="AC48" s="196"/>
      <c r="AD48" s="165"/>
      <c r="AE48" s="196"/>
      <c r="AF48" s="196"/>
      <c r="AG48" s="196"/>
      <c r="AH48" s="196"/>
      <c r="AI48" s="196"/>
      <c r="AJ48" s="165"/>
      <c r="AK48" s="196"/>
    </row>
    <row r="49">
      <c r="A49" s="200"/>
      <c r="B49" s="271" t="s">
        <v>450</v>
      </c>
      <c r="C49" s="271" t="s">
        <v>451</v>
      </c>
      <c r="D49" s="271" t="s">
        <v>452</v>
      </c>
      <c r="E49" s="272" t="s">
        <v>481</v>
      </c>
      <c r="F49" s="203" t="s">
        <v>454</v>
      </c>
      <c r="G49" s="206" t="s">
        <v>195</v>
      </c>
      <c r="H49" s="205" t="s">
        <v>455</v>
      </c>
      <c r="I49" s="205" t="s">
        <v>455</v>
      </c>
      <c r="J49" s="205" t="s">
        <v>455</v>
      </c>
      <c r="K49" s="206" t="s">
        <v>456</v>
      </c>
      <c r="L49" s="273">
        <v>45664.0</v>
      </c>
      <c r="M49" s="205" t="s">
        <v>482</v>
      </c>
      <c r="N49" s="205" t="s">
        <v>483</v>
      </c>
      <c r="O49" s="274">
        <v>457025.0</v>
      </c>
      <c r="P49" s="274" t="s">
        <v>407</v>
      </c>
      <c r="Q49" s="206" t="s">
        <v>293</v>
      </c>
      <c r="R49" s="222" t="s">
        <v>484</v>
      </c>
      <c r="S49" s="275">
        <v>25136.37</v>
      </c>
      <c r="T49" s="276">
        <v>0.6</v>
      </c>
      <c r="U49" s="200"/>
      <c r="V49" s="205" t="s">
        <v>455</v>
      </c>
      <c r="W49" s="205" t="s">
        <v>455</v>
      </c>
      <c r="X49" s="205" t="s">
        <v>455</v>
      </c>
      <c r="Y49" s="205" t="s">
        <v>455</v>
      </c>
      <c r="Z49" s="200"/>
      <c r="AA49" s="274">
        <v>1180203.0</v>
      </c>
      <c r="AB49" s="205" t="s">
        <v>455</v>
      </c>
      <c r="AC49" s="277"/>
      <c r="AD49" s="200"/>
      <c r="AE49" s="205" t="s">
        <v>455</v>
      </c>
      <c r="AF49" s="205" t="s">
        <v>455</v>
      </c>
      <c r="AG49" s="205" t="s">
        <v>455</v>
      </c>
      <c r="AH49" s="278">
        <v>8.0E-4</v>
      </c>
      <c r="AI49" s="279">
        <v>366.0</v>
      </c>
      <c r="AJ49" s="200"/>
      <c r="AK49" s="262"/>
    </row>
    <row r="50">
      <c r="A50" s="200"/>
      <c r="B50" s="271" t="s">
        <v>450</v>
      </c>
      <c r="C50" s="271" t="s">
        <v>451</v>
      </c>
      <c r="D50" s="271" t="s">
        <v>452</v>
      </c>
      <c r="E50" s="272" t="s">
        <v>481</v>
      </c>
      <c r="F50" s="203" t="s">
        <v>457</v>
      </c>
      <c r="G50" s="206" t="s">
        <v>458</v>
      </c>
      <c r="H50" s="205" t="s">
        <v>455</v>
      </c>
      <c r="I50" s="205" t="s">
        <v>455</v>
      </c>
      <c r="J50" s="205" t="s">
        <v>455</v>
      </c>
      <c r="K50" s="206" t="s">
        <v>456</v>
      </c>
      <c r="L50" s="273">
        <v>45664.0</v>
      </c>
      <c r="M50" s="205" t="s">
        <v>482</v>
      </c>
      <c r="N50" s="205" t="s">
        <v>483</v>
      </c>
      <c r="O50" s="274">
        <v>18182.0</v>
      </c>
      <c r="P50" s="274" t="s">
        <v>407</v>
      </c>
      <c r="Q50" s="206" t="s">
        <v>293</v>
      </c>
      <c r="R50" s="222" t="s">
        <v>484</v>
      </c>
      <c r="S50" s="275">
        <v>1000.0</v>
      </c>
      <c r="T50" s="217"/>
      <c r="U50" s="200"/>
      <c r="V50" s="262"/>
      <c r="W50" s="262"/>
      <c r="X50" s="262"/>
      <c r="Y50" s="262"/>
      <c r="Z50" s="200"/>
      <c r="AA50" s="280"/>
      <c r="AB50" s="262"/>
      <c r="AC50" s="277"/>
      <c r="AD50" s="200"/>
      <c r="AE50" s="262"/>
      <c r="AF50" s="262"/>
      <c r="AG50" s="262"/>
      <c r="AH50" s="281"/>
      <c r="AI50" s="282"/>
      <c r="AJ50" s="200"/>
      <c r="AK50" s="262"/>
    </row>
    <row r="51">
      <c r="A51" s="200"/>
      <c r="B51" s="271" t="s">
        <v>450</v>
      </c>
      <c r="C51" s="271" t="s">
        <v>451</v>
      </c>
      <c r="D51" s="271" t="s">
        <v>459</v>
      </c>
      <c r="E51" s="272" t="s">
        <v>481</v>
      </c>
      <c r="F51" s="203" t="s">
        <v>485</v>
      </c>
      <c r="G51" s="206" t="s">
        <v>195</v>
      </c>
      <c r="H51" s="205" t="s">
        <v>455</v>
      </c>
      <c r="I51" s="205" t="s">
        <v>455</v>
      </c>
      <c r="J51" s="205" t="s">
        <v>455</v>
      </c>
      <c r="K51" s="206" t="s">
        <v>456</v>
      </c>
      <c r="L51" s="273">
        <v>45664.0</v>
      </c>
      <c r="M51" s="205" t="s">
        <v>482</v>
      </c>
      <c r="N51" s="205" t="s">
        <v>483</v>
      </c>
      <c r="O51" s="274">
        <v>248852.0</v>
      </c>
      <c r="P51" s="274" t="s">
        <v>407</v>
      </c>
      <c r="Q51" s="206" t="s">
        <v>293</v>
      </c>
      <c r="R51" s="222" t="s">
        <v>486</v>
      </c>
      <c r="S51" s="275">
        <v>16424.24</v>
      </c>
      <c r="T51" s="276">
        <v>0.2539</v>
      </c>
      <c r="U51" s="200"/>
      <c r="V51" s="205" t="s">
        <v>455</v>
      </c>
      <c r="W51" s="205" t="s">
        <v>455</v>
      </c>
      <c r="X51" s="205" t="s">
        <v>455</v>
      </c>
      <c r="Y51" s="205" t="s">
        <v>455</v>
      </c>
      <c r="Z51" s="200"/>
      <c r="AA51" s="274">
        <v>1180203.0</v>
      </c>
      <c r="AB51" s="205" t="s">
        <v>455</v>
      </c>
      <c r="AC51" s="277"/>
      <c r="AD51" s="200"/>
      <c r="AE51" s="205" t="s">
        <v>455</v>
      </c>
      <c r="AF51" s="205" t="s">
        <v>455</v>
      </c>
      <c r="AG51" s="205" t="s">
        <v>455</v>
      </c>
      <c r="AH51" s="278">
        <v>8.0E-4</v>
      </c>
      <c r="AI51" s="279">
        <v>199.0</v>
      </c>
      <c r="AJ51" s="200"/>
      <c r="AK51" s="262"/>
    </row>
    <row r="52">
      <c r="A52" s="200"/>
      <c r="B52" s="271" t="s">
        <v>450</v>
      </c>
      <c r="C52" s="271" t="s">
        <v>451</v>
      </c>
      <c r="D52" s="271" t="s">
        <v>459</v>
      </c>
      <c r="E52" s="272" t="s">
        <v>481</v>
      </c>
      <c r="F52" s="203" t="s">
        <v>487</v>
      </c>
      <c r="G52" s="206" t="s">
        <v>458</v>
      </c>
      <c r="H52" s="205" t="s">
        <v>455</v>
      </c>
      <c r="I52" s="205" t="s">
        <v>455</v>
      </c>
      <c r="J52" s="205" t="s">
        <v>455</v>
      </c>
      <c r="K52" s="206" t="s">
        <v>456</v>
      </c>
      <c r="L52" s="273">
        <v>45664.0</v>
      </c>
      <c r="M52" s="205" t="s">
        <v>482</v>
      </c>
      <c r="N52" s="205" t="s">
        <v>483</v>
      </c>
      <c r="O52" s="274">
        <v>15152.0</v>
      </c>
      <c r="P52" s="274" t="s">
        <v>407</v>
      </c>
      <c r="Q52" s="206" t="s">
        <v>293</v>
      </c>
      <c r="R52" s="222">
        <v>66.0</v>
      </c>
      <c r="S52" s="275">
        <v>1000.0</v>
      </c>
      <c r="T52" s="217"/>
      <c r="U52" s="200"/>
      <c r="V52" s="262"/>
      <c r="W52" s="262"/>
      <c r="X52" s="262"/>
      <c r="Y52" s="262"/>
      <c r="Z52" s="200"/>
      <c r="AA52" s="280"/>
      <c r="AB52" s="262"/>
      <c r="AC52" s="277"/>
      <c r="AD52" s="200"/>
      <c r="AE52" s="262"/>
      <c r="AF52" s="262"/>
      <c r="AG52" s="262"/>
      <c r="AH52" s="281"/>
      <c r="AI52" s="282"/>
      <c r="AJ52" s="200"/>
      <c r="AK52" s="262" t="s">
        <v>469</v>
      </c>
    </row>
    <row r="53">
      <c r="A53" s="165"/>
      <c r="B53" s="261" t="s">
        <v>488</v>
      </c>
      <c r="C53" s="195"/>
      <c r="D53" s="195"/>
      <c r="E53" s="195"/>
      <c r="F53" s="195"/>
      <c r="G53" s="196"/>
      <c r="H53" s="196"/>
      <c r="I53" s="196"/>
      <c r="J53" s="196"/>
      <c r="K53" s="196"/>
      <c r="L53" s="196"/>
      <c r="M53" s="196"/>
      <c r="N53" s="196"/>
      <c r="O53" s="196"/>
      <c r="P53" s="197"/>
      <c r="Q53" s="197"/>
      <c r="R53" s="198" t="s">
        <v>449</v>
      </c>
      <c r="S53" s="196"/>
      <c r="T53" s="199" t="s">
        <v>449</v>
      </c>
      <c r="U53" s="165"/>
      <c r="V53" s="196"/>
      <c r="W53" s="196"/>
      <c r="X53" s="196"/>
      <c r="Y53" s="196"/>
      <c r="Z53" s="165"/>
      <c r="AA53" s="196"/>
      <c r="AB53" s="196"/>
      <c r="AC53" s="196"/>
      <c r="AD53" s="165"/>
      <c r="AE53" s="196"/>
      <c r="AF53" s="196"/>
      <c r="AG53" s="196"/>
      <c r="AH53" s="196"/>
      <c r="AI53" s="196"/>
      <c r="AJ53" s="165"/>
      <c r="AK53" s="196"/>
    </row>
    <row r="54">
      <c r="A54" s="200"/>
      <c r="B54" s="201" t="s">
        <v>450</v>
      </c>
      <c r="C54" s="201" t="s">
        <v>451</v>
      </c>
      <c r="D54" s="201" t="s">
        <v>452</v>
      </c>
      <c r="E54" s="202" t="s">
        <v>453</v>
      </c>
      <c r="F54" s="203" t="s">
        <v>454</v>
      </c>
      <c r="G54" s="204" t="s">
        <v>195</v>
      </c>
      <c r="H54" s="205" t="s">
        <v>455</v>
      </c>
      <c r="I54" s="205" t="s">
        <v>455</v>
      </c>
      <c r="J54" s="205" t="s">
        <v>455</v>
      </c>
      <c r="K54" s="206" t="s">
        <v>456</v>
      </c>
      <c r="L54" s="273">
        <v>45665.0</v>
      </c>
      <c r="M54" s="205" t="s">
        <v>489</v>
      </c>
      <c r="N54" s="205" t="s">
        <v>490</v>
      </c>
      <c r="O54" s="274">
        <v>457025.0</v>
      </c>
      <c r="P54" s="274" t="s">
        <v>407</v>
      </c>
      <c r="Q54" s="206" t="s">
        <v>293</v>
      </c>
      <c r="R54" s="222" t="s">
        <v>484</v>
      </c>
      <c r="S54" s="275">
        <v>25136.37</v>
      </c>
      <c r="T54" s="276">
        <v>0.6</v>
      </c>
      <c r="U54" s="200"/>
      <c r="V54" s="205" t="s">
        <v>455</v>
      </c>
      <c r="W54" s="205" t="s">
        <v>455</v>
      </c>
      <c r="X54" s="205" t="s">
        <v>455</v>
      </c>
      <c r="Y54" s="205" t="s">
        <v>455</v>
      </c>
      <c r="Z54" s="200"/>
      <c r="AA54" s="274">
        <v>1180203.0</v>
      </c>
      <c r="AB54" s="205" t="s">
        <v>455</v>
      </c>
      <c r="AC54" s="277"/>
      <c r="AD54" s="200"/>
      <c r="AE54" s="205" t="s">
        <v>455</v>
      </c>
      <c r="AF54" s="205" t="s">
        <v>455</v>
      </c>
      <c r="AG54" s="205" t="s">
        <v>455</v>
      </c>
      <c r="AH54" s="278">
        <v>8.0E-4</v>
      </c>
      <c r="AI54" s="279">
        <v>366.0</v>
      </c>
      <c r="AJ54" s="200"/>
      <c r="AK54" s="262"/>
    </row>
    <row r="55">
      <c r="A55" s="200"/>
      <c r="B55" s="201" t="s">
        <v>450</v>
      </c>
      <c r="C55" s="201" t="s">
        <v>451</v>
      </c>
      <c r="D55" s="201" t="s">
        <v>452</v>
      </c>
      <c r="E55" s="202" t="s">
        <v>453</v>
      </c>
      <c r="F55" s="203" t="s">
        <v>457</v>
      </c>
      <c r="G55" s="204" t="s">
        <v>458</v>
      </c>
      <c r="H55" s="205" t="s">
        <v>455</v>
      </c>
      <c r="I55" s="205" t="s">
        <v>455</v>
      </c>
      <c r="J55" s="205" t="s">
        <v>455</v>
      </c>
      <c r="K55" s="206" t="s">
        <v>456</v>
      </c>
      <c r="L55" s="273">
        <v>45665.0</v>
      </c>
      <c r="M55" s="205" t="s">
        <v>489</v>
      </c>
      <c r="N55" s="205" t="s">
        <v>490</v>
      </c>
      <c r="O55" s="274">
        <v>18182.0</v>
      </c>
      <c r="P55" s="274" t="s">
        <v>407</v>
      </c>
      <c r="Q55" s="206" t="s">
        <v>293</v>
      </c>
      <c r="R55" s="222" t="s">
        <v>484</v>
      </c>
      <c r="S55" s="275">
        <v>1000.0</v>
      </c>
      <c r="T55" s="217"/>
      <c r="U55" s="200"/>
      <c r="V55" s="262"/>
      <c r="W55" s="262"/>
      <c r="X55" s="262"/>
      <c r="Y55" s="262"/>
      <c r="Z55" s="200"/>
      <c r="AA55" s="280"/>
      <c r="AB55" s="262"/>
      <c r="AC55" s="277"/>
      <c r="AD55" s="200"/>
      <c r="AE55" s="262"/>
      <c r="AF55" s="262"/>
      <c r="AG55" s="262"/>
      <c r="AH55" s="281"/>
      <c r="AI55" s="282"/>
      <c r="AJ55" s="200"/>
      <c r="AK55" s="262"/>
    </row>
    <row r="56">
      <c r="A56" s="200"/>
      <c r="B56" s="201" t="s">
        <v>450</v>
      </c>
      <c r="C56" s="201" t="s">
        <v>451</v>
      </c>
      <c r="D56" s="201" t="s">
        <v>459</v>
      </c>
      <c r="E56" s="202" t="s">
        <v>453</v>
      </c>
      <c r="F56" s="203" t="s">
        <v>491</v>
      </c>
      <c r="G56" s="204" t="s">
        <v>195</v>
      </c>
      <c r="H56" s="205" t="s">
        <v>455</v>
      </c>
      <c r="I56" s="205" t="s">
        <v>455</v>
      </c>
      <c r="J56" s="205" t="s">
        <v>455</v>
      </c>
      <c r="K56" s="206" t="s">
        <v>456</v>
      </c>
      <c r="L56" s="273">
        <v>45665.0</v>
      </c>
      <c r="M56" s="205" t="s">
        <v>489</v>
      </c>
      <c r="N56" s="205" t="s">
        <v>490</v>
      </c>
      <c r="O56" s="274">
        <v>203398.0</v>
      </c>
      <c r="P56" s="274" t="s">
        <v>407</v>
      </c>
      <c r="Q56" s="206" t="s">
        <v>293</v>
      </c>
      <c r="R56" s="222" t="s">
        <v>486</v>
      </c>
      <c r="S56" s="275">
        <v>13424.25</v>
      </c>
      <c r="T56" s="276">
        <v>0.215</v>
      </c>
      <c r="U56" s="200"/>
      <c r="V56" s="205" t="s">
        <v>455</v>
      </c>
      <c r="W56" s="205" t="s">
        <v>455</v>
      </c>
      <c r="X56" s="205" t="s">
        <v>455</v>
      </c>
      <c r="Y56" s="205" t="s">
        <v>455</v>
      </c>
      <c r="Z56" s="200"/>
      <c r="AA56" s="274">
        <v>1180203.0</v>
      </c>
      <c r="AB56" s="205" t="s">
        <v>455</v>
      </c>
      <c r="AC56" s="277"/>
      <c r="AD56" s="200"/>
      <c r="AE56" s="205" t="s">
        <v>455</v>
      </c>
      <c r="AF56" s="205" t="s">
        <v>455</v>
      </c>
      <c r="AG56" s="205" t="s">
        <v>455</v>
      </c>
      <c r="AH56" s="278">
        <v>8.0E-4</v>
      </c>
      <c r="AI56" s="279">
        <v>163.0</v>
      </c>
      <c r="AJ56" s="200"/>
      <c r="AK56" s="262"/>
    </row>
    <row r="57">
      <c r="A57" s="226"/>
      <c r="B57" s="227" t="s">
        <v>450</v>
      </c>
      <c r="C57" s="227" t="s">
        <v>466</v>
      </c>
      <c r="D57" s="227" t="s">
        <v>455</v>
      </c>
      <c r="E57" s="227" t="s">
        <v>455</v>
      </c>
      <c r="F57" s="228" t="s">
        <v>231</v>
      </c>
      <c r="G57" s="229">
        <v>0.0</v>
      </c>
      <c r="H57" s="230" t="s">
        <v>455</v>
      </c>
      <c r="I57" s="230" t="s">
        <v>455</v>
      </c>
      <c r="J57" s="230" t="s">
        <v>455</v>
      </c>
      <c r="K57" s="229" t="s">
        <v>456</v>
      </c>
      <c r="L57" s="283">
        <v>45665.0</v>
      </c>
      <c r="M57" s="230" t="s">
        <v>489</v>
      </c>
      <c r="N57" s="230" t="s">
        <v>490</v>
      </c>
      <c r="O57" s="265">
        <v>15152.0</v>
      </c>
      <c r="P57" s="265" t="s">
        <v>407</v>
      </c>
      <c r="Q57" s="229" t="s">
        <v>293</v>
      </c>
      <c r="R57" s="235" t="s">
        <v>486</v>
      </c>
      <c r="S57" s="284">
        <v>1000.0</v>
      </c>
      <c r="T57" s="285"/>
      <c r="U57" s="226"/>
      <c r="V57" s="244"/>
      <c r="W57" s="244"/>
      <c r="X57" s="244"/>
      <c r="Y57" s="244"/>
      <c r="Z57" s="226"/>
      <c r="AA57" s="286"/>
      <c r="AB57" s="244"/>
      <c r="AC57" s="239"/>
      <c r="AD57" s="226"/>
      <c r="AE57" s="244"/>
      <c r="AF57" s="244"/>
      <c r="AG57" s="244"/>
      <c r="AH57" s="287"/>
      <c r="AI57" s="288"/>
      <c r="AJ57" s="226"/>
      <c r="AK57" s="244"/>
    </row>
    <row r="58">
      <c r="A58" s="165"/>
      <c r="B58" s="194" t="s">
        <v>492</v>
      </c>
      <c r="C58" s="195"/>
      <c r="D58" s="195"/>
      <c r="E58" s="195"/>
      <c r="F58" s="195"/>
      <c r="G58" s="196"/>
      <c r="H58" s="196"/>
      <c r="I58" s="196"/>
      <c r="J58" s="196"/>
      <c r="K58" s="196"/>
      <c r="L58" s="196"/>
      <c r="M58" s="196"/>
      <c r="N58" s="196"/>
      <c r="O58" s="196"/>
      <c r="P58" s="197"/>
      <c r="Q58" s="197"/>
      <c r="R58" s="198" t="s">
        <v>449</v>
      </c>
      <c r="S58" s="196"/>
      <c r="T58" s="199" t="s">
        <v>449</v>
      </c>
      <c r="U58" s="165"/>
      <c r="V58" s="196"/>
      <c r="W58" s="196"/>
      <c r="X58" s="196"/>
      <c r="Y58" s="196"/>
      <c r="Z58" s="165"/>
      <c r="AA58" s="196"/>
      <c r="AB58" s="196"/>
      <c r="AC58" s="196"/>
      <c r="AD58" s="165"/>
      <c r="AE58" s="196"/>
      <c r="AF58" s="196"/>
      <c r="AG58" s="196"/>
      <c r="AH58" s="196"/>
      <c r="AI58" s="196"/>
      <c r="AJ58" s="165"/>
      <c r="AK58" s="196"/>
    </row>
    <row r="59" ht="22.5" customHeight="1">
      <c r="A59" s="200"/>
      <c r="B59" s="201" t="s">
        <v>450</v>
      </c>
      <c r="C59" s="201" t="s">
        <v>451</v>
      </c>
      <c r="D59" s="201" t="s">
        <v>452</v>
      </c>
      <c r="E59" s="202" t="s">
        <v>453</v>
      </c>
      <c r="F59" s="203" t="s">
        <v>454</v>
      </c>
      <c r="G59" s="204" t="s">
        <v>195</v>
      </c>
      <c r="H59" s="205" t="s">
        <v>455</v>
      </c>
      <c r="I59" s="205" t="s">
        <v>455</v>
      </c>
      <c r="J59" s="205" t="s">
        <v>455</v>
      </c>
      <c r="K59" s="206" t="s">
        <v>456</v>
      </c>
      <c r="L59" s="207">
        <v>45901.0</v>
      </c>
      <c r="M59" s="207">
        <v>45901.0</v>
      </c>
      <c r="N59" s="207">
        <f t="shared" ref="N59:N61" si="11">L59-10</f>
        <v>45891</v>
      </c>
      <c r="O59" s="208">
        <f t="shared" ref="O59:O61" si="12">S59/R59*1000</f>
        <v>457024.8364</v>
      </c>
      <c r="P59" s="209" t="s">
        <v>407</v>
      </c>
      <c r="Q59" s="204" t="s">
        <v>293</v>
      </c>
      <c r="R59" s="210">
        <v>55.0</v>
      </c>
      <c r="S59" s="210">
        <f>26136.366-1000</f>
        <v>25136.366</v>
      </c>
      <c r="T59" s="211">
        <v>0.6</v>
      </c>
      <c r="U59" s="200"/>
      <c r="V59" s="212" t="s">
        <v>455</v>
      </c>
      <c r="W59" s="212" t="s">
        <v>455</v>
      </c>
      <c r="X59" s="212" t="s">
        <v>455</v>
      </c>
      <c r="Y59" s="212" t="s">
        <v>455</v>
      </c>
      <c r="Z59" s="200"/>
      <c r="AA59" s="209">
        <v>1180203.0</v>
      </c>
      <c r="AB59" s="212" t="s">
        <v>455</v>
      </c>
      <c r="AC59" s="213"/>
      <c r="AD59" s="200"/>
      <c r="AE59" s="212" t="s">
        <v>455</v>
      </c>
      <c r="AF59" s="212" t="s">
        <v>455</v>
      </c>
      <c r="AG59" s="212" t="s">
        <v>455</v>
      </c>
      <c r="AH59" s="214">
        <v>8.0E-4</v>
      </c>
      <c r="AI59" s="215">
        <f>AH59*O59</f>
        <v>365.6198691</v>
      </c>
      <c r="AJ59" s="200"/>
      <c r="AK59" s="216"/>
    </row>
    <row r="60" ht="22.5" customHeight="1">
      <c r="A60" s="200"/>
      <c r="B60" s="201" t="s">
        <v>450</v>
      </c>
      <c r="C60" s="201" t="s">
        <v>451</v>
      </c>
      <c r="D60" s="201" t="s">
        <v>452</v>
      </c>
      <c r="E60" s="202" t="s">
        <v>453</v>
      </c>
      <c r="F60" s="203" t="s">
        <v>457</v>
      </c>
      <c r="G60" s="204" t="s">
        <v>458</v>
      </c>
      <c r="H60" s="205" t="s">
        <v>455</v>
      </c>
      <c r="I60" s="205" t="s">
        <v>455</v>
      </c>
      <c r="J60" s="205" t="s">
        <v>455</v>
      </c>
      <c r="K60" s="206" t="s">
        <v>456</v>
      </c>
      <c r="L60" s="207">
        <v>45901.0</v>
      </c>
      <c r="M60" s="207">
        <v>45901.0</v>
      </c>
      <c r="N60" s="207">
        <f t="shared" si="11"/>
        <v>45891</v>
      </c>
      <c r="O60" s="208">
        <f t="shared" si="12"/>
        <v>36363.63636</v>
      </c>
      <c r="P60" s="209" t="s">
        <v>407</v>
      </c>
      <c r="Q60" s="204" t="s">
        <v>293</v>
      </c>
      <c r="R60" s="210">
        <v>55.0</v>
      </c>
      <c r="S60" s="210">
        <v>2000.0</v>
      </c>
      <c r="T60" s="217"/>
      <c r="U60" s="200"/>
      <c r="V60" s="216"/>
      <c r="W60" s="216"/>
      <c r="X60" s="216"/>
      <c r="Y60" s="216"/>
      <c r="Z60" s="200"/>
      <c r="AA60" s="218"/>
      <c r="AB60" s="216"/>
      <c r="AC60" s="213"/>
      <c r="AD60" s="200"/>
      <c r="AE60" s="216"/>
      <c r="AF60" s="216"/>
      <c r="AG60" s="216"/>
      <c r="AH60" s="219"/>
      <c r="AI60" s="220"/>
      <c r="AJ60" s="200"/>
      <c r="AK60" s="216"/>
    </row>
    <row r="61" ht="22.5" customHeight="1">
      <c r="A61" s="200"/>
      <c r="B61" s="201" t="s">
        <v>450</v>
      </c>
      <c r="C61" s="201" t="s">
        <v>451</v>
      </c>
      <c r="D61" s="201" t="s">
        <v>459</v>
      </c>
      <c r="E61" s="202" t="s">
        <v>453</v>
      </c>
      <c r="F61" s="203" t="s">
        <v>493</v>
      </c>
      <c r="G61" s="204" t="s">
        <v>195</v>
      </c>
      <c r="H61" s="205" t="s">
        <v>455</v>
      </c>
      <c r="I61" s="205" t="s">
        <v>455</v>
      </c>
      <c r="J61" s="205" t="s">
        <v>455</v>
      </c>
      <c r="K61" s="206" t="s">
        <v>456</v>
      </c>
      <c r="L61" s="207">
        <v>45901.0</v>
      </c>
      <c r="M61" s="207">
        <v>45901.0</v>
      </c>
      <c r="N61" s="207">
        <f t="shared" si="11"/>
        <v>45891</v>
      </c>
      <c r="O61" s="208">
        <f t="shared" si="12"/>
        <v>173094.6049</v>
      </c>
      <c r="P61" s="209" t="s">
        <v>407</v>
      </c>
      <c r="Q61" s="204" t="s">
        <v>293</v>
      </c>
      <c r="R61" s="210">
        <v>66.0</v>
      </c>
      <c r="S61" s="210">
        <v>11424.243926613999</v>
      </c>
      <c r="T61" s="211">
        <v>0.1837174</v>
      </c>
      <c r="U61" s="200"/>
      <c r="V61" s="212" t="s">
        <v>455</v>
      </c>
      <c r="W61" s="212" t="s">
        <v>455</v>
      </c>
      <c r="X61" s="212" t="s">
        <v>455</v>
      </c>
      <c r="Y61" s="212" t="s">
        <v>455</v>
      </c>
      <c r="Z61" s="200"/>
      <c r="AA61" s="209">
        <v>1180203.0</v>
      </c>
      <c r="AB61" s="212" t="s">
        <v>455</v>
      </c>
      <c r="AC61" s="213"/>
      <c r="AD61" s="200"/>
      <c r="AE61" s="212" t="s">
        <v>455</v>
      </c>
      <c r="AF61" s="212" t="s">
        <v>455</v>
      </c>
      <c r="AG61" s="212" t="s">
        <v>455</v>
      </c>
      <c r="AH61" s="214">
        <v>8.0E-4</v>
      </c>
      <c r="AI61" s="215">
        <f t="shared" ref="AI61:AI62" si="13">AH61*O61</f>
        <v>138.475684</v>
      </c>
      <c r="AJ61" s="200"/>
      <c r="AK61" s="216"/>
    </row>
    <row r="62" ht="22.5" customHeight="1">
      <c r="A62" s="200"/>
      <c r="B62" s="201" t="s">
        <v>450</v>
      </c>
      <c r="C62" s="201" t="s">
        <v>461</v>
      </c>
      <c r="D62" s="201" t="s">
        <v>455</v>
      </c>
      <c r="E62" s="201" t="s">
        <v>455</v>
      </c>
      <c r="F62" s="203" t="s">
        <v>462</v>
      </c>
      <c r="G62" s="204" t="s">
        <v>211</v>
      </c>
      <c r="H62" s="205" t="s">
        <v>455</v>
      </c>
      <c r="I62" s="205" t="s">
        <v>455</v>
      </c>
      <c r="J62" s="205" t="s">
        <v>455</v>
      </c>
      <c r="K62" s="206" t="s">
        <v>456</v>
      </c>
      <c r="L62" s="221">
        <v>45917.0</v>
      </c>
      <c r="M62" s="221">
        <v>45917.0</v>
      </c>
      <c r="N62" s="212" t="s">
        <v>463</v>
      </c>
      <c r="O62" s="208">
        <v>12000.0</v>
      </c>
      <c r="P62" s="209" t="s">
        <v>407</v>
      </c>
      <c r="Q62" s="204" t="s">
        <v>464</v>
      </c>
      <c r="R62" s="222">
        <v>0.0</v>
      </c>
      <c r="S62" s="210">
        <v>2000.0</v>
      </c>
      <c r="T62" s="223">
        <v>0.045913</v>
      </c>
      <c r="U62" s="200"/>
      <c r="V62" s="224" t="s">
        <v>455</v>
      </c>
      <c r="W62" s="224" t="s">
        <v>455</v>
      </c>
      <c r="X62" s="224" t="s">
        <v>455</v>
      </c>
      <c r="Y62" s="224" t="s">
        <v>455</v>
      </c>
      <c r="Z62" s="200"/>
      <c r="AA62" s="209">
        <v>1180203.0</v>
      </c>
      <c r="AB62" s="224" t="s">
        <v>455</v>
      </c>
      <c r="AC62" s="213"/>
      <c r="AD62" s="200"/>
      <c r="AE62" s="224" t="s">
        <v>455</v>
      </c>
      <c r="AF62" s="224" t="s">
        <v>455</v>
      </c>
      <c r="AG62" s="224" t="s">
        <v>455</v>
      </c>
      <c r="AH62" s="214">
        <v>6.0E-4</v>
      </c>
      <c r="AI62" s="215">
        <f t="shared" si="13"/>
        <v>7.2</v>
      </c>
      <c r="AJ62" s="200"/>
      <c r="AK62" s="225" t="s">
        <v>465</v>
      </c>
    </row>
    <row r="63" ht="22.5" customHeight="1">
      <c r="A63" s="226"/>
      <c r="B63" s="227" t="s">
        <v>450</v>
      </c>
      <c r="C63" s="227" t="s">
        <v>466</v>
      </c>
      <c r="D63" s="227" t="s">
        <v>455</v>
      </c>
      <c r="E63" s="227" t="s">
        <v>455</v>
      </c>
      <c r="F63" s="228" t="s">
        <v>467</v>
      </c>
      <c r="G63" s="229">
        <v>0.0</v>
      </c>
      <c r="H63" s="230" t="s">
        <v>455</v>
      </c>
      <c r="I63" s="230" t="s">
        <v>455</v>
      </c>
      <c r="J63" s="230" t="s">
        <v>455</v>
      </c>
      <c r="K63" s="229" t="s">
        <v>468</v>
      </c>
      <c r="L63" s="231">
        <v>45901.0</v>
      </c>
      <c r="M63" s="231">
        <v>45901.0</v>
      </c>
      <c r="N63" s="231">
        <f>L63-10</f>
        <v>45891</v>
      </c>
      <c r="O63" s="232">
        <v>0.0</v>
      </c>
      <c r="P63" s="233" t="s">
        <v>407</v>
      </c>
      <c r="Q63" s="234" t="s">
        <v>464</v>
      </c>
      <c r="R63" s="235">
        <v>0.0</v>
      </c>
      <c r="S63" s="236">
        <v>3000.0</v>
      </c>
      <c r="T63" s="237">
        <v>0.0688696</v>
      </c>
      <c r="U63" s="226"/>
      <c r="V63" s="238" t="s">
        <v>455</v>
      </c>
      <c r="W63" s="238" t="s">
        <v>455</v>
      </c>
      <c r="X63" s="238" t="s">
        <v>455</v>
      </c>
      <c r="Y63" s="238" t="s">
        <v>455</v>
      </c>
      <c r="Z63" s="226"/>
      <c r="AA63" s="235">
        <v>0.0</v>
      </c>
      <c r="AB63" s="238" t="s">
        <v>455</v>
      </c>
      <c r="AC63" s="239"/>
      <c r="AD63" s="226"/>
      <c r="AE63" s="238" t="s">
        <v>455</v>
      </c>
      <c r="AF63" s="238" t="s">
        <v>455</v>
      </c>
      <c r="AG63" s="238" t="s">
        <v>455</v>
      </c>
      <c r="AH63" s="230">
        <v>0.0</v>
      </c>
      <c r="AI63" s="232">
        <v>0.0</v>
      </c>
      <c r="AJ63" s="226"/>
      <c r="AK63" s="240" t="s">
        <v>469</v>
      </c>
    </row>
    <row r="64" ht="22.5" customHeight="1">
      <c r="A64" s="200"/>
      <c r="B64" s="227" t="s">
        <v>450</v>
      </c>
      <c r="C64" s="227" t="s">
        <v>470</v>
      </c>
      <c r="D64" s="227" t="s">
        <v>455</v>
      </c>
      <c r="E64" s="227" t="s">
        <v>455</v>
      </c>
      <c r="F64" s="228" t="s">
        <v>471</v>
      </c>
      <c r="G64" s="229">
        <v>0.0</v>
      </c>
      <c r="H64" s="205" t="s">
        <v>455</v>
      </c>
      <c r="I64" s="205" t="s">
        <v>455</v>
      </c>
      <c r="J64" s="205" t="s">
        <v>455</v>
      </c>
      <c r="K64" s="206">
        <v>0.0</v>
      </c>
      <c r="L64" s="231">
        <v>45901.0</v>
      </c>
      <c r="M64" s="231">
        <v>45901.0</v>
      </c>
      <c r="N64" s="265">
        <v>0.0</v>
      </c>
      <c r="O64" s="232">
        <v>0.0</v>
      </c>
      <c r="P64" s="233" t="s">
        <v>407</v>
      </c>
      <c r="Q64" s="234" t="s">
        <v>464</v>
      </c>
      <c r="R64" s="235">
        <v>0.0</v>
      </c>
      <c r="S64" s="236">
        <v>0.0</v>
      </c>
      <c r="T64" s="237">
        <v>0.06887</v>
      </c>
      <c r="U64" s="200"/>
      <c r="V64" s="238" t="s">
        <v>455</v>
      </c>
      <c r="W64" s="238" t="s">
        <v>455</v>
      </c>
      <c r="X64" s="238" t="s">
        <v>455</v>
      </c>
      <c r="Y64" s="238" t="s">
        <v>455</v>
      </c>
      <c r="Z64" s="200"/>
      <c r="AA64" s="235">
        <v>0.0</v>
      </c>
      <c r="AB64" s="238" t="s">
        <v>455</v>
      </c>
      <c r="AC64" s="244"/>
      <c r="AD64" s="200"/>
      <c r="AE64" s="238" t="s">
        <v>455</v>
      </c>
      <c r="AF64" s="238" t="s">
        <v>455</v>
      </c>
      <c r="AG64" s="238" t="s">
        <v>455</v>
      </c>
      <c r="AH64" s="230">
        <v>0.0</v>
      </c>
      <c r="AI64" s="230">
        <v>0.0</v>
      </c>
      <c r="AJ64" s="200"/>
      <c r="AK64" s="240" t="s">
        <v>469</v>
      </c>
    </row>
    <row r="65">
      <c r="A65" s="165"/>
      <c r="B65" s="261" t="s">
        <v>494</v>
      </c>
      <c r="C65" s="195"/>
      <c r="D65" s="195"/>
      <c r="E65" s="195"/>
      <c r="F65" s="195"/>
      <c r="G65" s="196"/>
      <c r="H65" s="196"/>
      <c r="I65" s="196"/>
      <c r="J65" s="196"/>
      <c r="K65" s="196"/>
      <c r="L65" s="196"/>
      <c r="M65" s="196"/>
      <c r="N65" s="196"/>
      <c r="O65" s="196"/>
      <c r="P65" s="197"/>
      <c r="Q65" s="197"/>
      <c r="R65" s="198" t="s">
        <v>449</v>
      </c>
      <c r="S65" s="196"/>
      <c r="T65" s="199" t="s">
        <v>449</v>
      </c>
      <c r="U65" s="165"/>
      <c r="V65" s="196"/>
      <c r="W65" s="196"/>
      <c r="X65" s="196"/>
      <c r="Y65" s="196"/>
      <c r="Z65" s="165"/>
      <c r="AA65" s="196"/>
      <c r="AB65" s="196"/>
      <c r="AC65" s="196"/>
      <c r="AD65" s="165"/>
      <c r="AE65" s="196"/>
      <c r="AF65" s="196"/>
      <c r="AG65" s="196"/>
      <c r="AH65" s="196"/>
      <c r="AI65" s="196"/>
      <c r="AJ65" s="165"/>
      <c r="AK65" s="196"/>
    </row>
    <row r="66" ht="25.5" customHeight="1">
      <c r="A66" s="200"/>
      <c r="B66" s="201" t="s">
        <v>450</v>
      </c>
      <c r="C66" s="201" t="s">
        <v>451</v>
      </c>
      <c r="D66" s="201" t="s">
        <v>452</v>
      </c>
      <c r="E66" s="202" t="s">
        <v>453</v>
      </c>
      <c r="F66" s="203" t="s">
        <v>454</v>
      </c>
      <c r="G66" s="204" t="s">
        <v>195</v>
      </c>
      <c r="H66" s="205" t="s">
        <v>455</v>
      </c>
      <c r="I66" s="205" t="s">
        <v>455</v>
      </c>
      <c r="J66" s="205" t="s">
        <v>455</v>
      </c>
      <c r="K66" s="206" t="s">
        <v>456</v>
      </c>
      <c r="L66" s="207">
        <v>45931.0</v>
      </c>
      <c r="M66" s="207">
        <v>45961.0</v>
      </c>
      <c r="N66" s="207">
        <f t="shared" ref="N66:N69" si="14">L66-10</f>
        <v>45921</v>
      </c>
      <c r="O66" s="208">
        <f t="shared" ref="O66:O68" si="15">S66/R66*1000</f>
        <v>457024.8364</v>
      </c>
      <c r="P66" s="209" t="s">
        <v>407</v>
      </c>
      <c r="Q66" s="204" t="s">
        <v>293</v>
      </c>
      <c r="R66" s="210">
        <v>55.0</v>
      </c>
      <c r="S66" s="210">
        <f>26136.366-1000</f>
        <v>25136.366</v>
      </c>
      <c r="T66" s="211">
        <v>0.6</v>
      </c>
      <c r="U66" s="200"/>
      <c r="V66" s="212" t="s">
        <v>455</v>
      </c>
      <c r="W66" s="212" t="s">
        <v>455</v>
      </c>
      <c r="X66" s="212" t="s">
        <v>455</v>
      </c>
      <c r="Y66" s="212" t="s">
        <v>455</v>
      </c>
      <c r="Z66" s="200"/>
      <c r="AA66" s="209">
        <v>1180203.0</v>
      </c>
      <c r="AB66" s="212" t="s">
        <v>455</v>
      </c>
      <c r="AC66" s="213"/>
      <c r="AD66" s="200"/>
      <c r="AE66" s="212" t="s">
        <v>455</v>
      </c>
      <c r="AF66" s="212" t="s">
        <v>455</v>
      </c>
      <c r="AG66" s="212" t="s">
        <v>455</v>
      </c>
      <c r="AH66" s="214">
        <v>8.0E-4</v>
      </c>
      <c r="AI66" s="215">
        <f>AH66*O66</f>
        <v>365.6198691</v>
      </c>
      <c r="AJ66" s="200"/>
      <c r="AK66" s="216"/>
    </row>
    <row r="67" ht="25.5" customHeight="1">
      <c r="A67" s="200"/>
      <c r="B67" s="201" t="s">
        <v>450</v>
      </c>
      <c r="C67" s="201" t="s">
        <v>451</v>
      </c>
      <c r="D67" s="201" t="s">
        <v>452</v>
      </c>
      <c r="E67" s="202" t="s">
        <v>453</v>
      </c>
      <c r="F67" s="203" t="s">
        <v>457</v>
      </c>
      <c r="G67" s="204" t="s">
        <v>458</v>
      </c>
      <c r="H67" s="205" t="s">
        <v>455</v>
      </c>
      <c r="I67" s="205" t="s">
        <v>455</v>
      </c>
      <c r="J67" s="205" t="s">
        <v>455</v>
      </c>
      <c r="K67" s="206" t="s">
        <v>456</v>
      </c>
      <c r="L67" s="207">
        <v>45931.0</v>
      </c>
      <c r="M67" s="207">
        <v>45961.0</v>
      </c>
      <c r="N67" s="207">
        <f t="shared" si="14"/>
        <v>45921</v>
      </c>
      <c r="O67" s="208">
        <f t="shared" si="15"/>
        <v>36363.63636</v>
      </c>
      <c r="P67" s="209" t="s">
        <v>407</v>
      </c>
      <c r="Q67" s="204" t="s">
        <v>293</v>
      </c>
      <c r="R67" s="210">
        <v>55.0</v>
      </c>
      <c r="S67" s="210">
        <v>2000.0</v>
      </c>
      <c r="T67" s="217"/>
      <c r="U67" s="200"/>
      <c r="V67" s="216"/>
      <c r="W67" s="216"/>
      <c r="X67" s="216"/>
      <c r="Y67" s="216"/>
      <c r="Z67" s="200"/>
      <c r="AA67" s="218"/>
      <c r="AB67" s="216"/>
      <c r="AC67" s="213"/>
      <c r="AD67" s="200"/>
      <c r="AE67" s="216"/>
      <c r="AF67" s="216"/>
      <c r="AG67" s="216"/>
      <c r="AH67" s="219"/>
      <c r="AI67" s="220"/>
      <c r="AJ67" s="200"/>
      <c r="AK67" s="216"/>
    </row>
    <row r="68" ht="25.5" customHeight="1">
      <c r="A68" s="200"/>
      <c r="B68" s="201" t="s">
        <v>450</v>
      </c>
      <c r="C68" s="201" t="s">
        <v>451</v>
      </c>
      <c r="D68" s="201" t="s">
        <v>459</v>
      </c>
      <c r="E68" s="202" t="s">
        <v>453</v>
      </c>
      <c r="F68" s="203" t="s">
        <v>495</v>
      </c>
      <c r="G68" s="204" t="s">
        <v>195</v>
      </c>
      <c r="H68" s="205" t="s">
        <v>455</v>
      </c>
      <c r="I68" s="205" t="s">
        <v>455</v>
      </c>
      <c r="J68" s="205" t="s">
        <v>455</v>
      </c>
      <c r="K68" s="206" t="s">
        <v>456</v>
      </c>
      <c r="L68" s="207">
        <v>45931.0</v>
      </c>
      <c r="M68" s="207">
        <v>45961.0</v>
      </c>
      <c r="N68" s="207">
        <f t="shared" si="14"/>
        <v>45921</v>
      </c>
      <c r="O68" s="208">
        <f t="shared" si="15"/>
        <v>203397.6753</v>
      </c>
      <c r="P68" s="209" t="s">
        <v>407</v>
      </c>
      <c r="Q68" s="204" t="s">
        <v>293</v>
      </c>
      <c r="R68" s="210">
        <v>66.0</v>
      </c>
      <c r="S68" s="210">
        <v>13424.246569604999</v>
      </c>
      <c r="T68" s="211">
        <v>0.2150305</v>
      </c>
      <c r="U68" s="200"/>
      <c r="V68" s="212" t="s">
        <v>455</v>
      </c>
      <c r="W68" s="212" t="s">
        <v>455</v>
      </c>
      <c r="X68" s="212" t="s">
        <v>455</v>
      </c>
      <c r="Y68" s="212" t="s">
        <v>455</v>
      </c>
      <c r="Z68" s="200"/>
      <c r="AA68" s="209">
        <v>1180203.0</v>
      </c>
      <c r="AB68" s="212" t="s">
        <v>455</v>
      </c>
      <c r="AC68" s="213"/>
      <c r="AD68" s="200"/>
      <c r="AE68" s="212" t="s">
        <v>455</v>
      </c>
      <c r="AF68" s="212" t="s">
        <v>455</v>
      </c>
      <c r="AG68" s="212" t="s">
        <v>455</v>
      </c>
      <c r="AH68" s="214">
        <v>8.0E-4</v>
      </c>
      <c r="AI68" s="215">
        <f>AH68*O68</f>
        <v>162.7181402</v>
      </c>
      <c r="AJ68" s="200"/>
      <c r="AK68" s="216"/>
    </row>
    <row r="69" ht="25.5" customHeight="1">
      <c r="A69" s="226"/>
      <c r="B69" s="227" t="s">
        <v>450</v>
      </c>
      <c r="C69" s="227" t="s">
        <v>466</v>
      </c>
      <c r="D69" s="227" t="s">
        <v>455</v>
      </c>
      <c r="E69" s="227" t="s">
        <v>455</v>
      </c>
      <c r="F69" s="228" t="s">
        <v>231</v>
      </c>
      <c r="G69" s="229">
        <v>0.0</v>
      </c>
      <c r="H69" s="230" t="s">
        <v>455</v>
      </c>
      <c r="I69" s="230" t="s">
        <v>455</v>
      </c>
      <c r="J69" s="230" t="s">
        <v>455</v>
      </c>
      <c r="K69" s="229" t="s">
        <v>456</v>
      </c>
      <c r="L69" s="231">
        <v>45931.0</v>
      </c>
      <c r="M69" s="231">
        <v>45931.0</v>
      </c>
      <c r="N69" s="231">
        <f t="shared" si="14"/>
        <v>45921</v>
      </c>
      <c r="O69" s="232">
        <v>0.0</v>
      </c>
      <c r="P69" s="233" t="s">
        <v>407</v>
      </c>
      <c r="Q69" s="234" t="s">
        <v>464</v>
      </c>
      <c r="R69" s="235">
        <v>0.0</v>
      </c>
      <c r="S69" s="236">
        <v>3000.0</v>
      </c>
      <c r="T69" s="237">
        <v>0.06887</v>
      </c>
      <c r="U69" s="226"/>
      <c r="V69" s="263" t="s">
        <v>455</v>
      </c>
      <c r="W69" s="263" t="s">
        <v>455</v>
      </c>
      <c r="X69" s="263" t="s">
        <v>455</v>
      </c>
      <c r="Y69" s="263" t="s">
        <v>455</v>
      </c>
      <c r="Z69" s="226"/>
      <c r="AA69" s="235">
        <v>0.0</v>
      </c>
      <c r="AB69" s="263" t="s">
        <v>455</v>
      </c>
      <c r="AC69" s="239"/>
      <c r="AD69" s="226"/>
      <c r="AE69" s="263" t="s">
        <v>455</v>
      </c>
      <c r="AF69" s="263" t="s">
        <v>455</v>
      </c>
      <c r="AG69" s="263" t="s">
        <v>455</v>
      </c>
      <c r="AH69" s="230">
        <v>0.0</v>
      </c>
      <c r="AI69" s="232">
        <v>0.0</v>
      </c>
      <c r="AJ69" s="226"/>
      <c r="AK69" s="289" t="s">
        <v>469</v>
      </c>
    </row>
    <row r="70">
      <c r="A70" s="165"/>
      <c r="B70" s="290" t="s">
        <v>496</v>
      </c>
      <c r="C70" s="195"/>
      <c r="D70" s="195"/>
      <c r="E70" s="195"/>
      <c r="F70" s="195"/>
      <c r="G70" s="196"/>
      <c r="H70" s="196"/>
      <c r="I70" s="196"/>
      <c r="J70" s="196"/>
      <c r="K70" s="196"/>
      <c r="L70" s="196"/>
      <c r="M70" s="196"/>
      <c r="N70" s="196"/>
      <c r="O70" s="196"/>
      <c r="P70" s="197"/>
      <c r="Q70" s="197"/>
      <c r="R70" s="198" t="s">
        <v>449</v>
      </c>
      <c r="S70" s="196"/>
      <c r="T70" s="199" t="s">
        <v>449</v>
      </c>
      <c r="U70" s="165"/>
      <c r="V70" s="196"/>
      <c r="W70" s="196"/>
      <c r="X70" s="196"/>
      <c r="Y70" s="196"/>
      <c r="Z70" s="165"/>
      <c r="AA70" s="196"/>
      <c r="AB70" s="196"/>
      <c r="AC70" s="196"/>
      <c r="AD70" s="165"/>
      <c r="AE70" s="196"/>
      <c r="AF70" s="196"/>
      <c r="AG70" s="196"/>
      <c r="AH70" s="196"/>
      <c r="AI70" s="196"/>
      <c r="AJ70" s="165"/>
      <c r="AK70" s="196"/>
    </row>
    <row r="71" ht="24.0" customHeight="1">
      <c r="A71" s="200"/>
      <c r="B71" s="201" t="s">
        <v>450</v>
      </c>
      <c r="C71" s="201" t="s">
        <v>451</v>
      </c>
      <c r="D71" s="201" t="s">
        <v>452</v>
      </c>
      <c r="E71" s="202" t="s">
        <v>453</v>
      </c>
      <c r="F71" s="203" t="s">
        <v>454</v>
      </c>
      <c r="G71" s="204" t="s">
        <v>195</v>
      </c>
      <c r="H71" s="205" t="s">
        <v>455</v>
      </c>
      <c r="I71" s="205" t="s">
        <v>455</v>
      </c>
      <c r="J71" s="205" t="s">
        <v>455</v>
      </c>
      <c r="K71" s="206" t="s">
        <v>456</v>
      </c>
      <c r="L71" s="207">
        <v>45962.0</v>
      </c>
      <c r="M71" s="207">
        <v>45991.0</v>
      </c>
      <c r="N71" s="207">
        <f t="shared" ref="N71:N73" si="16">L71-10</f>
        <v>45952</v>
      </c>
      <c r="O71" s="208">
        <f t="shared" ref="O71:O73" si="17">S71/R71*1000</f>
        <v>457024.8364</v>
      </c>
      <c r="P71" s="209" t="s">
        <v>407</v>
      </c>
      <c r="Q71" s="204" t="s">
        <v>293</v>
      </c>
      <c r="R71" s="210">
        <v>55.0</v>
      </c>
      <c r="S71" s="210">
        <f>26136.366-1000</f>
        <v>25136.366</v>
      </c>
      <c r="T71" s="211">
        <v>0.6</v>
      </c>
      <c r="U71" s="200"/>
      <c r="V71" s="212" t="s">
        <v>455</v>
      </c>
      <c r="W71" s="212" t="s">
        <v>455</v>
      </c>
      <c r="X71" s="212" t="s">
        <v>455</v>
      </c>
      <c r="Y71" s="212" t="s">
        <v>455</v>
      </c>
      <c r="Z71" s="200"/>
      <c r="AA71" s="209">
        <v>1180203.0</v>
      </c>
      <c r="AB71" s="212" t="s">
        <v>455</v>
      </c>
      <c r="AC71" s="213"/>
      <c r="AD71" s="200"/>
      <c r="AE71" s="212" t="s">
        <v>455</v>
      </c>
      <c r="AF71" s="212" t="s">
        <v>455</v>
      </c>
      <c r="AG71" s="212" t="s">
        <v>455</v>
      </c>
      <c r="AH71" s="214">
        <v>8.0E-4</v>
      </c>
      <c r="AI71" s="215">
        <f>AH71*O71</f>
        <v>365.6198691</v>
      </c>
      <c r="AJ71" s="200"/>
      <c r="AK71" s="216"/>
    </row>
    <row r="72" ht="24.0" customHeight="1">
      <c r="A72" s="200"/>
      <c r="B72" s="201" t="s">
        <v>450</v>
      </c>
      <c r="C72" s="201" t="s">
        <v>451</v>
      </c>
      <c r="D72" s="201" t="s">
        <v>452</v>
      </c>
      <c r="E72" s="202" t="s">
        <v>453</v>
      </c>
      <c r="F72" s="203" t="s">
        <v>457</v>
      </c>
      <c r="G72" s="204" t="s">
        <v>458</v>
      </c>
      <c r="H72" s="205" t="s">
        <v>455</v>
      </c>
      <c r="I72" s="205" t="s">
        <v>455</v>
      </c>
      <c r="J72" s="205" t="s">
        <v>455</v>
      </c>
      <c r="K72" s="206" t="s">
        <v>456</v>
      </c>
      <c r="L72" s="207">
        <v>45962.0</v>
      </c>
      <c r="M72" s="207">
        <v>45991.0</v>
      </c>
      <c r="N72" s="207">
        <f t="shared" si="16"/>
        <v>45952</v>
      </c>
      <c r="O72" s="208">
        <f t="shared" si="17"/>
        <v>36363.63636</v>
      </c>
      <c r="P72" s="209" t="s">
        <v>407</v>
      </c>
      <c r="Q72" s="204" t="s">
        <v>293</v>
      </c>
      <c r="R72" s="210">
        <v>55.0</v>
      </c>
      <c r="S72" s="210">
        <v>2000.0</v>
      </c>
      <c r="T72" s="217"/>
      <c r="U72" s="200"/>
      <c r="V72" s="216"/>
      <c r="W72" s="216"/>
      <c r="X72" s="216"/>
      <c r="Y72" s="216"/>
      <c r="Z72" s="200"/>
      <c r="AA72" s="218"/>
      <c r="AB72" s="216"/>
      <c r="AC72" s="213"/>
      <c r="AD72" s="200"/>
      <c r="AE72" s="216"/>
      <c r="AF72" s="216"/>
      <c r="AG72" s="216"/>
      <c r="AH72" s="219"/>
      <c r="AI72" s="220"/>
      <c r="AJ72" s="200"/>
      <c r="AK72" s="216"/>
    </row>
    <row r="73" ht="24.0" customHeight="1">
      <c r="A73" s="200"/>
      <c r="B73" s="201" t="s">
        <v>450</v>
      </c>
      <c r="C73" s="201" t="s">
        <v>451</v>
      </c>
      <c r="D73" s="201" t="s">
        <v>459</v>
      </c>
      <c r="E73" s="202" t="s">
        <v>453</v>
      </c>
      <c r="F73" s="203" t="s">
        <v>497</v>
      </c>
      <c r="G73" s="204" t="s">
        <v>195</v>
      </c>
      <c r="H73" s="205" t="s">
        <v>455</v>
      </c>
      <c r="I73" s="205" t="s">
        <v>455</v>
      </c>
      <c r="J73" s="205" t="s">
        <v>455</v>
      </c>
      <c r="K73" s="206" t="s">
        <v>456</v>
      </c>
      <c r="L73" s="207">
        <v>45962.0</v>
      </c>
      <c r="M73" s="207">
        <v>45991.0</v>
      </c>
      <c r="N73" s="207">
        <f t="shared" si="16"/>
        <v>45952</v>
      </c>
      <c r="O73" s="208">
        <f t="shared" si="17"/>
        <v>218549.1775</v>
      </c>
      <c r="P73" s="209" t="s">
        <v>407</v>
      </c>
      <c r="Q73" s="204" t="s">
        <v>293</v>
      </c>
      <c r="R73" s="210">
        <v>66.0</v>
      </c>
      <c r="S73" s="210">
        <v>14424.245713069999</v>
      </c>
      <c r="T73" s="211">
        <v>0.2026</v>
      </c>
      <c r="U73" s="200"/>
      <c r="V73" s="212" t="s">
        <v>455</v>
      </c>
      <c r="W73" s="212" t="s">
        <v>455</v>
      </c>
      <c r="X73" s="212" t="s">
        <v>455</v>
      </c>
      <c r="Y73" s="212" t="s">
        <v>455</v>
      </c>
      <c r="Z73" s="200"/>
      <c r="AA73" s="209">
        <v>1180203.0</v>
      </c>
      <c r="AB73" s="212" t="s">
        <v>455</v>
      </c>
      <c r="AC73" s="213"/>
      <c r="AD73" s="200"/>
      <c r="AE73" s="212" t="s">
        <v>455</v>
      </c>
      <c r="AF73" s="212" t="s">
        <v>455</v>
      </c>
      <c r="AG73" s="212" t="s">
        <v>455</v>
      </c>
      <c r="AH73" s="214">
        <v>8.0E-4</v>
      </c>
      <c r="AI73" s="215">
        <f t="shared" ref="AI73:AI74" si="18">AH73*O73</f>
        <v>174.839342</v>
      </c>
      <c r="AJ73" s="200"/>
      <c r="AK73" s="216"/>
    </row>
    <row r="74" ht="24.0" customHeight="1">
      <c r="A74" s="200"/>
      <c r="B74" s="201" t="s">
        <v>450</v>
      </c>
      <c r="C74" s="201" t="s">
        <v>461</v>
      </c>
      <c r="D74" s="201" t="s">
        <v>455</v>
      </c>
      <c r="E74" s="201" t="s">
        <v>455</v>
      </c>
      <c r="F74" s="203" t="s">
        <v>462</v>
      </c>
      <c r="G74" s="204" t="s">
        <v>211</v>
      </c>
      <c r="H74" s="205" t="s">
        <v>455</v>
      </c>
      <c r="I74" s="205" t="s">
        <v>455</v>
      </c>
      <c r="J74" s="205" t="s">
        <v>455</v>
      </c>
      <c r="K74" s="206" t="s">
        <v>456</v>
      </c>
      <c r="L74" s="221">
        <v>45971.0</v>
      </c>
      <c r="M74" s="221">
        <v>45971.0</v>
      </c>
      <c r="N74" s="212" t="s">
        <v>463</v>
      </c>
      <c r="O74" s="208">
        <v>12000.0</v>
      </c>
      <c r="P74" s="209" t="s">
        <v>407</v>
      </c>
      <c r="Q74" s="204" t="s">
        <v>464</v>
      </c>
      <c r="R74" s="222">
        <v>0.0</v>
      </c>
      <c r="S74" s="210">
        <v>2000.0</v>
      </c>
      <c r="T74" s="223">
        <v>0.045913</v>
      </c>
      <c r="U74" s="200"/>
      <c r="V74" s="224" t="s">
        <v>455</v>
      </c>
      <c r="W74" s="224" t="s">
        <v>455</v>
      </c>
      <c r="X74" s="224" t="s">
        <v>455</v>
      </c>
      <c r="Y74" s="224" t="s">
        <v>455</v>
      </c>
      <c r="Z74" s="200"/>
      <c r="AA74" s="209">
        <v>1180203.0</v>
      </c>
      <c r="AB74" s="224" t="s">
        <v>455</v>
      </c>
      <c r="AC74" s="213"/>
      <c r="AD74" s="200"/>
      <c r="AE74" s="224" t="s">
        <v>455</v>
      </c>
      <c r="AF74" s="224" t="s">
        <v>455</v>
      </c>
      <c r="AG74" s="224" t="s">
        <v>455</v>
      </c>
      <c r="AH74" s="214">
        <v>6.0E-4</v>
      </c>
      <c r="AI74" s="215">
        <f t="shared" si="18"/>
        <v>7.2</v>
      </c>
      <c r="AJ74" s="200"/>
      <c r="AK74" s="225" t="s">
        <v>465</v>
      </c>
    </row>
    <row r="75" ht="24.0" customHeight="1">
      <c r="A75" s="200"/>
      <c r="B75" s="227" t="s">
        <v>450</v>
      </c>
      <c r="C75" s="227" t="s">
        <v>470</v>
      </c>
      <c r="D75" s="227" t="s">
        <v>455</v>
      </c>
      <c r="E75" s="227" t="s">
        <v>455</v>
      </c>
      <c r="F75" s="228" t="s">
        <v>471</v>
      </c>
      <c r="G75" s="229">
        <v>0.0</v>
      </c>
      <c r="H75" s="205" t="s">
        <v>455</v>
      </c>
      <c r="I75" s="205" t="s">
        <v>455</v>
      </c>
      <c r="J75" s="205" t="s">
        <v>455</v>
      </c>
      <c r="K75" s="206" t="s">
        <v>468</v>
      </c>
      <c r="L75" s="231">
        <v>45962.0</v>
      </c>
      <c r="M75" s="231">
        <v>45962.0</v>
      </c>
      <c r="N75" s="265">
        <v>0.0</v>
      </c>
      <c r="O75" s="232">
        <v>0.0</v>
      </c>
      <c r="P75" s="233" t="s">
        <v>407</v>
      </c>
      <c r="Q75" s="234" t="s">
        <v>464</v>
      </c>
      <c r="R75" s="235">
        <v>0.0</v>
      </c>
      <c r="S75" s="236">
        <v>0.0</v>
      </c>
      <c r="T75" s="237">
        <v>0.06887</v>
      </c>
      <c r="U75" s="200"/>
      <c r="V75" s="238" t="s">
        <v>455</v>
      </c>
      <c r="W75" s="238" t="s">
        <v>455</v>
      </c>
      <c r="X75" s="238" t="s">
        <v>455</v>
      </c>
      <c r="Y75" s="238" t="s">
        <v>455</v>
      </c>
      <c r="Z75" s="200"/>
      <c r="AA75" s="235">
        <v>0.0</v>
      </c>
      <c r="AB75" s="238" t="s">
        <v>455</v>
      </c>
      <c r="AC75" s="239"/>
      <c r="AD75" s="200"/>
      <c r="AE75" s="238" t="s">
        <v>455</v>
      </c>
      <c r="AF75" s="238" t="s">
        <v>455</v>
      </c>
      <c r="AG75" s="238" t="s">
        <v>455</v>
      </c>
      <c r="AH75" s="230">
        <v>0.0</v>
      </c>
      <c r="AI75" s="232">
        <v>0.0</v>
      </c>
      <c r="AJ75" s="200"/>
      <c r="AK75" s="240" t="s">
        <v>469</v>
      </c>
    </row>
    <row r="76" ht="24.0" customHeight="1">
      <c r="A76" s="200"/>
      <c r="B76" s="227" t="s">
        <v>450</v>
      </c>
      <c r="C76" s="227" t="s">
        <v>470</v>
      </c>
      <c r="D76" s="227" t="s">
        <v>455</v>
      </c>
      <c r="E76" s="227" t="s">
        <v>455</v>
      </c>
      <c r="F76" s="228" t="s">
        <v>479</v>
      </c>
      <c r="G76" s="229">
        <v>0.0</v>
      </c>
      <c r="H76" s="205" t="s">
        <v>455</v>
      </c>
      <c r="I76" s="205" t="s">
        <v>455</v>
      </c>
      <c r="J76" s="205" t="s">
        <v>455</v>
      </c>
      <c r="K76" s="206">
        <v>0.0</v>
      </c>
      <c r="L76" s="231">
        <v>45962.0</v>
      </c>
      <c r="M76" s="231">
        <v>45962.0</v>
      </c>
      <c r="N76" s="265">
        <v>0.0</v>
      </c>
      <c r="O76" s="232">
        <v>0.0</v>
      </c>
      <c r="P76" s="233" t="s">
        <v>407</v>
      </c>
      <c r="Q76" s="234" t="s">
        <v>464</v>
      </c>
      <c r="R76" s="235">
        <v>0.0</v>
      </c>
      <c r="S76" s="236">
        <v>0.0</v>
      </c>
      <c r="T76" s="237">
        <v>0.06887</v>
      </c>
      <c r="U76" s="200"/>
      <c r="V76" s="238" t="s">
        <v>455</v>
      </c>
      <c r="W76" s="238" t="s">
        <v>455</v>
      </c>
      <c r="X76" s="238" t="s">
        <v>455</v>
      </c>
      <c r="Y76" s="238" t="s">
        <v>455</v>
      </c>
      <c r="Z76" s="200"/>
      <c r="AA76" s="235">
        <v>0.0</v>
      </c>
      <c r="AB76" s="238" t="s">
        <v>455</v>
      </c>
      <c r="AC76" s="244"/>
      <c r="AD76" s="200"/>
      <c r="AE76" s="238" t="s">
        <v>455</v>
      </c>
      <c r="AF76" s="238" t="s">
        <v>455</v>
      </c>
      <c r="AG76" s="238" t="s">
        <v>455</v>
      </c>
      <c r="AH76" s="230">
        <v>0.0</v>
      </c>
      <c r="AI76" s="230">
        <v>0.0</v>
      </c>
      <c r="AJ76" s="200"/>
      <c r="AK76" s="240" t="s">
        <v>469</v>
      </c>
    </row>
    <row r="77" ht="24.0" customHeight="1">
      <c r="A77" s="200"/>
      <c r="B77" s="227" t="s">
        <v>450</v>
      </c>
      <c r="C77" s="227" t="s">
        <v>470</v>
      </c>
      <c r="D77" s="227" t="s">
        <v>455</v>
      </c>
      <c r="E77" s="227" t="s">
        <v>455</v>
      </c>
      <c r="F77" s="228" t="s">
        <v>472</v>
      </c>
      <c r="G77" s="229">
        <v>0.0</v>
      </c>
      <c r="H77" s="205" t="s">
        <v>455</v>
      </c>
      <c r="I77" s="205" t="s">
        <v>455</v>
      </c>
      <c r="J77" s="205" t="s">
        <v>455</v>
      </c>
      <c r="K77" s="206">
        <v>0.0</v>
      </c>
      <c r="L77" s="231">
        <v>45962.0</v>
      </c>
      <c r="M77" s="231">
        <v>45962.0</v>
      </c>
      <c r="N77" s="265">
        <v>0.0</v>
      </c>
      <c r="O77" s="232">
        <v>0.0</v>
      </c>
      <c r="P77" s="233" t="s">
        <v>407</v>
      </c>
      <c r="Q77" s="234" t="s">
        <v>464</v>
      </c>
      <c r="R77" s="235">
        <v>0.0</v>
      </c>
      <c r="S77" s="236">
        <v>0.0</v>
      </c>
      <c r="T77" s="237">
        <v>0.06887</v>
      </c>
      <c r="U77" s="200"/>
      <c r="V77" s="238" t="s">
        <v>455</v>
      </c>
      <c r="W77" s="238" t="s">
        <v>455</v>
      </c>
      <c r="X77" s="238" t="s">
        <v>455</v>
      </c>
      <c r="Y77" s="238" t="s">
        <v>455</v>
      </c>
      <c r="Z77" s="200"/>
      <c r="AA77" s="235">
        <v>0.0</v>
      </c>
      <c r="AB77" s="238" t="s">
        <v>455</v>
      </c>
      <c r="AC77" s="244"/>
      <c r="AD77" s="200"/>
      <c r="AE77" s="238" t="s">
        <v>455</v>
      </c>
      <c r="AF77" s="238" t="s">
        <v>455</v>
      </c>
      <c r="AG77" s="238" t="s">
        <v>455</v>
      </c>
      <c r="AH77" s="230">
        <v>0.0</v>
      </c>
      <c r="AI77" s="230">
        <v>0.0</v>
      </c>
      <c r="AJ77" s="200"/>
      <c r="AK77" s="240" t="s">
        <v>469</v>
      </c>
    </row>
    <row r="78">
      <c r="A78" s="165"/>
      <c r="B78" s="291" t="s">
        <v>498</v>
      </c>
      <c r="C78" s="195"/>
      <c r="D78" s="195"/>
      <c r="E78" s="195"/>
      <c r="F78" s="195"/>
      <c r="G78" s="196"/>
      <c r="H78" s="196"/>
      <c r="I78" s="196"/>
      <c r="J78" s="196"/>
      <c r="K78" s="196"/>
      <c r="L78" s="196"/>
      <c r="M78" s="196"/>
      <c r="N78" s="196"/>
      <c r="O78" s="196"/>
      <c r="P78" s="197"/>
      <c r="Q78" s="197"/>
      <c r="R78" s="198" t="s">
        <v>499</v>
      </c>
      <c r="S78" s="196"/>
      <c r="T78" s="199" t="s">
        <v>500</v>
      </c>
      <c r="U78" s="165"/>
      <c r="V78" s="196"/>
      <c r="W78" s="196"/>
      <c r="X78" s="196"/>
      <c r="Y78" s="196"/>
      <c r="Z78" s="165"/>
      <c r="AA78" s="196"/>
      <c r="AB78" s="196"/>
      <c r="AC78" s="196"/>
      <c r="AD78" s="165"/>
      <c r="AE78" s="196"/>
      <c r="AF78" s="196"/>
      <c r="AG78" s="196"/>
      <c r="AH78" s="196"/>
      <c r="AI78" s="196"/>
      <c r="AJ78" s="165"/>
      <c r="AK78" s="196"/>
    </row>
    <row r="79" ht="25.5" customHeight="1">
      <c r="A79" s="200"/>
      <c r="B79" s="201" t="s">
        <v>450</v>
      </c>
      <c r="C79" s="201" t="s">
        <v>451</v>
      </c>
      <c r="D79" s="201" t="s">
        <v>452</v>
      </c>
      <c r="E79" s="202" t="s">
        <v>453</v>
      </c>
      <c r="F79" s="203" t="s">
        <v>454</v>
      </c>
      <c r="G79" s="204" t="s">
        <v>195</v>
      </c>
      <c r="H79" s="205" t="s">
        <v>455</v>
      </c>
      <c r="I79" s="205" t="s">
        <v>455</v>
      </c>
      <c r="J79" s="205" t="s">
        <v>455</v>
      </c>
      <c r="K79" s="206" t="s">
        <v>456</v>
      </c>
      <c r="L79" s="207">
        <v>45992.0</v>
      </c>
      <c r="M79" s="207">
        <v>46022.0</v>
      </c>
      <c r="N79" s="207">
        <f t="shared" ref="N79:N81" si="19">L79-10</f>
        <v>45982</v>
      </c>
      <c r="O79" s="208">
        <f t="shared" ref="O79:O81" si="20">S79/R79*1000</f>
        <v>189393.1818</v>
      </c>
      <c r="P79" s="209" t="s">
        <v>407</v>
      </c>
      <c r="Q79" s="204" t="s">
        <v>293</v>
      </c>
      <c r="R79" s="210">
        <v>55.0</v>
      </c>
      <c r="S79" s="210">
        <f>11416.625-1000</f>
        <v>10416.625</v>
      </c>
      <c r="T79" s="211">
        <v>0.5</v>
      </c>
      <c r="U79" s="200"/>
      <c r="V79" s="212" t="s">
        <v>455</v>
      </c>
      <c r="W79" s="212" t="s">
        <v>455</v>
      </c>
      <c r="X79" s="212" t="s">
        <v>455</v>
      </c>
      <c r="Y79" s="212" t="s">
        <v>455</v>
      </c>
      <c r="Z79" s="200"/>
      <c r="AA79" s="209">
        <v>1180203.0</v>
      </c>
      <c r="AB79" s="212" t="s">
        <v>455</v>
      </c>
      <c r="AC79" s="213"/>
      <c r="AD79" s="200"/>
      <c r="AE79" s="212" t="s">
        <v>455</v>
      </c>
      <c r="AF79" s="212" t="s">
        <v>455</v>
      </c>
      <c r="AG79" s="212" t="s">
        <v>455</v>
      </c>
      <c r="AH79" s="214">
        <v>8.0E-4</v>
      </c>
      <c r="AI79" s="215">
        <f>AH79*O79</f>
        <v>151.5145455</v>
      </c>
      <c r="AJ79" s="200"/>
      <c r="AK79" s="216"/>
    </row>
    <row r="80" ht="25.5" customHeight="1">
      <c r="A80" s="200"/>
      <c r="B80" s="201" t="s">
        <v>450</v>
      </c>
      <c r="C80" s="201" t="s">
        <v>451</v>
      </c>
      <c r="D80" s="201" t="s">
        <v>452</v>
      </c>
      <c r="E80" s="202" t="s">
        <v>453</v>
      </c>
      <c r="F80" s="203" t="s">
        <v>457</v>
      </c>
      <c r="G80" s="204" t="s">
        <v>458</v>
      </c>
      <c r="H80" s="205" t="s">
        <v>455</v>
      </c>
      <c r="I80" s="205" t="s">
        <v>455</v>
      </c>
      <c r="J80" s="205" t="s">
        <v>455</v>
      </c>
      <c r="K80" s="206" t="s">
        <v>456</v>
      </c>
      <c r="L80" s="207">
        <v>45992.0</v>
      </c>
      <c r="M80" s="207">
        <v>46022.0</v>
      </c>
      <c r="N80" s="207">
        <f t="shared" si="19"/>
        <v>45982</v>
      </c>
      <c r="O80" s="208">
        <f t="shared" si="20"/>
        <v>36363.63636</v>
      </c>
      <c r="P80" s="209" t="s">
        <v>407</v>
      </c>
      <c r="Q80" s="204" t="s">
        <v>293</v>
      </c>
      <c r="R80" s="210">
        <v>55.0</v>
      </c>
      <c r="S80" s="210">
        <v>2000.0</v>
      </c>
      <c r="T80" s="217"/>
      <c r="U80" s="200"/>
      <c r="V80" s="216"/>
      <c r="W80" s="216"/>
      <c r="X80" s="216"/>
      <c r="Y80" s="216"/>
      <c r="Z80" s="200"/>
      <c r="AA80" s="218"/>
      <c r="AB80" s="216"/>
      <c r="AC80" s="213"/>
      <c r="AD80" s="200"/>
      <c r="AE80" s="216"/>
      <c r="AF80" s="216"/>
      <c r="AG80" s="216"/>
      <c r="AH80" s="219"/>
      <c r="AI80" s="220"/>
      <c r="AJ80" s="200"/>
      <c r="AK80" s="216"/>
    </row>
    <row r="81" ht="25.5" customHeight="1">
      <c r="A81" s="200"/>
      <c r="B81" s="201" t="s">
        <v>450</v>
      </c>
      <c r="C81" s="201" t="s">
        <v>451</v>
      </c>
      <c r="D81" s="201" t="s">
        <v>459</v>
      </c>
      <c r="E81" s="202" t="s">
        <v>453</v>
      </c>
      <c r="F81" s="203" t="s">
        <v>501</v>
      </c>
      <c r="G81" s="204" t="s">
        <v>195</v>
      </c>
      <c r="H81" s="205" t="s">
        <v>455</v>
      </c>
      <c r="I81" s="205" t="s">
        <v>455</v>
      </c>
      <c r="J81" s="205" t="s">
        <v>455</v>
      </c>
      <c r="K81" s="206" t="s">
        <v>456</v>
      </c>
      <c r="L81" s="207">
        <v>45992.0</v>
      </c>
      <c r="M81" s="207">
        <v>46022.0</v>
      </c>
      <c r="N81" s="207">
        <f t="shared" si="19"/>
        <v>45982</v>
      </c>
      <c r="O81" s="208">
        <f t="shared" si="20"/>
        <v>97222.07576</v>
      </c>
      <c r="P81" s="209" t="s">
        <v>407</v>
      </c>
      <c r="Q81" s="204" t="s">
        <v>293</v>
      </c>
      <c r="R81" s="210">
        <v>66.0</v>
      </c>
      <c r="S81" s="210">
        <v>6416.657</v>
      </c>
      <c r="T81" s="211">
        <v>0.0645</v>
      </c>
      <c r="U81" s="200"/>
      <c r="V81" s="212" t="s">
        <v>455</v>
      </c>
      <c r="W81" s="212" t="s">
        <v>455</v>
      </c>
      <c r="X81" s="212" t="s">
        <v>455</v>
      </c>
      <c r="Y81" s="212" t="s">
        <v>455</v>
      </c>
      <c r="Z81" s="200"/>
      <c r="AA81" s="209">
        <v>1180203.0</v>
      </c>
      <c r="AB81" s="212" t="s">
        <v>455</v>
      </c>
      <c r="AC81" s="213"/>
      <c r="AD81" s="200"/>
      <c r="AE81" s="212" t="s">
        <v>455</v>
      </c>
      <c r="AF81" s="212" t="s">
        <v>455</v>
      </c>
      <c r="AG81" s="212" t="s">
        <v>455</v>
      </c>
      <c r="AH81" s="214">
        <v>8.0E-4</v>
      </c>
      <c r="AI81" s="215">
        <f t="shared" ref="AI81:AI82" si="21">AH81*O81</f>
        <v>77.77766061</v>
      </c>
      <c r="AJ81" s="200"/>
      <c r="AK81" s="216"/>
    </row>
    <row r="82" ht="25.5" customHeight="1">
      <c r="A82" s="200"/>
      <c r="B82" s="201" t="s">
        <v>450</v>
      </c>
      <c r="C82" s="201" t="s">
        <v>461</v>
      </c>
      <c r="D82" s="201" t="s">
        <v>455</v>
      </c>
      <c r="E82" s="201" t="s">
        <v>455</v>
      </c>
      <c r="F82" s="203" t="s">
        <v>462</v>
      </c>
      <c r="G82" s="204" t="s">
        <v>211</v>
      </c>
      <c r="H82" s="205" t="s">
        <v>455</v>
      </c>
      <c r="I82" s="205" t="s">
        <v>455</v>
      </c>
      <c r="J82" s="205" t="s">
        <v>455</v>
      </c>
      <c r="K82" s="206" t="s">
        <v>456</v>
      </c>
      <c r="L82" s="221">
        <v>46000.0</v>
      </c>
      <c r="M82" s="221">
        <v>46000.0</v>
      </c>
      <c r="N82" s="212" t="s">
        <v>463</v>
      </c>
      <c r="O82" s="208">
        <v>12000.0</v>
      </c>
      <c r="P82" s="209" t="s">
        <v>407</v>
      </c>
      <c r="Q82" s="204" t="s">
        <v>464</v>
      </c>
      <c r="R82" s="222">
        <v>0.0</v>
      </c>
      <c r="S82" s="210">
        <v>2000.0</v>
      </c>
      <c r="T82" s="223">
        <v>0.09600002</v>
      </c>
      <c r="U82" s="200"/>
      <c r="V82" s="224" t="s">
        <v>455</v>
      </c>
      <c r="W82" s="224" t="s">
        <v>455</v>
      </c>
      <c r="X82" s="224" t="s">
        <v>455</v>
      </c>
      <c r="Y82" s="224" t="s">
        <v>455</v>
      </c>
      <c r="Z82" s="200"/>
      <c r="AA82" s="209">
        <v>1180203.0</v>
      </c>
      <c r="AB82" s="224" t="s">
        <v>455</v>
      </c>
      <c r="AC82" s="213"/>
      <c r="AD82" s="200"/>
      <c r="AE82" s="224" t="s">
        <v>455</v>
      </c>
      <c r="AF82" s="224" t="s">
        <v>455</v>
      </c>
      <c r="AG82" s="224" t="s">
        <v>455</v>
      </c>
      <c r="AH82" s="214">
        <v>6.0E-4</v>
      </c>
      <c r="AI82" s="215">
        <f t="shared" si="21"/>
        <v>7.2</v>
      </c>
      <c r="AJ82" s="200"/>
      <c r="AK82" s="225" t="s">
        <v>465</v>
      </c>
    </row>
    <row r="83" ht="25.5" customHeight="1">
      <c r="A83" s="200"/>
      <c r="B83" s="227" t="s">
        <v>450</v>
      </c>
      <c r="C83" s="227" t="s">
        <v>470</v>
      </c>
      <c r="D83" s="227" t="s">
        <v>455</v>
      </c>
      <c r="E83" s="227" t="s">
        <v>455</v>
      </c>
      <c r="F83" s="228" t="s">
        <v>471</v>
      </c>
      <c r="G83" s="229">
        <v>0.0</v>
      </c>
      <c r="H83" s="205" t="s">
        <v>455</v>
      </c>
      <c r="I83" s="205" t="s">
        <v>455</v>
      </c>
      <c r="J83" s="205" t="s">
        <v>455</v>
      </c>
      <c r="K83" s="206" t="s">
        <v>468</v>
      </c>
      <c r="L83" s="231">
        <v>45992.0</v>
      </c>
      <c r="M83" s="231">
        <v>45992.0</v>
      </c>
      <c r="N83" s="265">
        <v>0.0</v>
      </c>
      <c r="O83" s="232">
        <v>0.0</v>
      </c>
      <c r="P83" s="233" t="s">
        <v>407</v>
      </c>
      <c r="Q83" s="234" t="s">
        <v>464</v>
      </c>
      <c r="R83" s="235">
        <v>0.0</v>
      </c>
      <c r="S83" s="236">
        <v>0.0</v>
      </c>
      <c r="T83" s="237">
        <v>0.06887</v>
      </c>
      <c r="U83" s="200"/>
      <c r="V83" s="238" t="s">
        <v>455</v>
      </c>
      <c r="W83" s="238" t="s">
        <v>455</v>
      </c>
      <c r="X83" s="238" t="s">
        <v>455</v>
      </c>
      <c r="Y83" s="238" t="s">
        <v>455</v>
      </c>
      <c r="Z83" s="200"/>
      <c r="AA83" s="235">
        <v>0.0</v>
      </c>
      <c r="AB83" s="238" t="s">
        <v>455</v>
      </c>
      <c r="AC83" s="239"/>
      <c r="AD83" s="200"/>
      <c r="AE83" s="238" t="s">
        <v>455</v>
      </c>
      <c r="AF83" s="238" t="s">
        <v>455</v>
      </c>
      <c r="AG83" s="238" t="s">
        <v>455</v>
      </c>
      <c r="AH83" s="230">
        <v>0.0</v>
      </c>
      <c r="AI83" s="232">
        <v>0.0</v>
      </c>
      <c r="AJ83" s="200"/>
      <c r="AK83" s="240" t="s">
        <v>469</v>
      </c>
    </row>
    <row r="84" ht="25.5" customHeight="1">
      <c r="A84" s="200"/>
      <c r="B84" s="227" t="s">
        <v>450</v>
      </c>
      <c r="C84" s="227" t="s">
        <v>470</v>
      </c>
      <c r="D84" s="227" t="s">
        <v>455</v>
      </c>
      <c r="E84" s="227" t="s">
        <v>455</v>
      </c>
      <c r="F84" s="228" t="s">
        <v>479</v>
      </c>
      <c r="G84" s="229">
        <v>0.0</v>
      </c>
      <c r="H84" s="205" t="s">
        <v>455</v>
      </c>
      <c r="I84" s="205" t="s">
        <v>455</v>
      </c>
      <c r="J84" s="205" t="s">
        <v>455</v>
      </c>
      <c r="K84" s="206">
        <v>0.0</v>
      </c>
      <c r="L84" s="231">
        <v>45992.0</v>
      </c>
      <c r="M84" s="231">
        <v>45992.0</v>
      </c>
      <c r="N84" s="265">
        <v>0.0</v>
      </c>
      <c r="O84" s="232">
        <v>0.0</v>
      </c>
      <c r="P84" s="233" t="s">
        <v>407</v>
      </c>
      <c r="Q84" s="234" t="s">
        <v>464</v>
      </c>
      <c r="R84" s="235">
        <v>0.0</v>
      </c>
      <c r="S84" s="236">
        <v>0.0</v>
      </c>
      <c r="T84" s="237">
        <v>0.06887</v>
      </c>
      <c r="U84" s="200"/>
      <c r="V84" s="238" t="s">
        <v>455</v>
      </c>
      <c r="W84" s="238" t="s">
        <v>455</v>
      </c>
      <c r="X84" s="238" t="s">
        <v>455</v>
      </c>
      <c r="Y84" s="238" t="s">
        <v>455</v>
      </c>
      <c r="Z84" s="200"/>
      <c r="AA84" s="235">
        <v>0.0</v>
      </c>
      <c r="AB84" s="238" t="s">
        <v>455</v>
      </c>
      <c r="AC84" s="244"/>
      <c r="AD84" s="200"/>
      <c r="AE84" s="238" t="s">
        <v>455</v>
      </c>
      <c r="AF84" s="238" t="s">
        <v>455</v>
      </c>
      <c r="AG84" s="238" t="s">
        <v>455</v>
      </c>
      <c r="AH84" s="230">
        <v>0.0</v>
      </c>
      <c r="AI84" s="230">
        <v>0.0</v>
      </c>
      <c r="AJ84" s="200"/>
      <c r="AK84" s="240" t="s">
        <v>469</v>
      </c>
    </row>
    <row r="85">
      <c r="A85" s="165"/>
      <c r="B85" s="290" t="s">
        <v>502</v>
      </c>
      <c r="C85" s="195"/>
      <c r="D85" s="195"/>
      <c r="E85" s="195"/>
      <c r="F85" s="195"/>
      <c r="G85" s="196"/>
      <c r="H85" s="196"/>
      <c r="I85" s="196"/>
      <c r="J85" s="196"/>
      <c r="K85" s="196"/>
      <c r="L85" s="196"/>
      <c r="M85" s="196"/>
      <c r="N85" s="196"/>
      <c r="O85" s="196"/>
      <c r="P85" s="197"/>
      <c r="Q85" s="197"/>
      <c r="R85" s="198" t="s">
        <v>449</v>
      </c>
      <c r="S85" s="196"/>
      <c r="T85" s="199" t="s">
        <v>449</v>
      </c>
      <c r="U85" s="165"/>
      <c r="V85" s="196"/>
      <c r="W85" s="196"/>
      <c r="X85" s="196"/>
      <c r="Y85" s="196"/>
      <c r="Z85" s="165"/>
      <c r="AA85" s="196"/>
      <c r="AB85" s="196"/>
      <c r="AC85" s="196"/>
      <c r="AD85" s="165"/>
      <c r="AE85" s="196"/>
      <c r="AF85" s="196"/>
      <c r="AG85" s="196"/>
      <c r="AH85" s="196"/>
      <c r="AI85" s="196"/>
      <c r="AJ85" s="165"/>
      <c r="AK85" s="196"/>
    </row>
    <row r="86" ht="28.5" customHeight="1">
      <c r="A86" s="200"/>
      <c r="B86" s="201" t="s">
        <v>450</v>
      </c>
      <c r="C86" s="201" t="s">
        <v>451</v>
      </c>
      <c r="D86" s="201" t="s">
        <v>452</v>
      </c>
      <c r="E86" s="202" t="s">
        <v>453</v>
      </c>
      <c r="F86" s="203" t="s">
        <v>454</v>
      </c>
      <c r="G86" s="204" t="s">
        <v>195</v>
      </c>
      <c r="H86" s="205" t="s">
        <v>455</v>
      </c>
      <c r="I86" s="205" t="s">
        <v>455</v>
      </c>
      <c r="J86" s="205" t="s">
        <v>455</v>
      </c>
      <c r="K86" s="206" t="s">
        <v>456</v>
      </c>
      <c r="L86" s="207">
        <v>46023.0</v>
      </c>
      <c r="M86" s="207">
        <v>46053.0</v>
      </c>
      <c r="N86" s="207">
        <f t="shared" ref="N86:N88" si="22">L86-10</f>
        <v>46013</v>
      </c>
      <c r="O86" s="208">
        <f t="shared" ref="O86:O88" si="23">S86/R86*1000</f>
        <v>457024.8364</v>
      </c>
      <c r="P86" s="209" t="s">
        <v>407</v>
      </c>
      <c r="Q86" s="204" t="s">
        <v>293</v>
      </c>
      <c r="R86" s="210">
        <v>55.0</v>
      </c>
      <c r="S86" s="210">
        <f>26136.366-1000</f>
        <v>25136.366</v>
      </c>
      <c r="T86" s="211">
        <v>0.6</v>
      </c>
      <c r="U86" s="200"/>
      <c r="V86" s="212" t="s">
        <v>455</v>
      </c>
      <c r="W86" s="212" t="s">
        <v>455</v>
      </c>
      <c r="X86" s="212" t="s">
        <v>455</v>
      </c>
      <c r="Y86" s="212" t="s">
        <v>455</v>
      </c>
      <c r="Z86" s="200"/>
      <c r="AA86" s="209">
        <v>1180203.0</v>
      </c>
      <c r="AB86" s="212" t="s">
        <v>455</v>
      </c>
      <c r="AC86" s="213"/>
      <c r="AD86" s="200"/>
      <c r="AE86" s="212" t="s">
        <v>455</v>
      </c>
      <c r="AF86" s="212" t="s">
        <v>455</v>
      </c>
      <c r="AG86" s="212" t="s">
        <v>455</v>
      </c>
      <c r="AH86" s="214">
        <v>8.0E-4</v>
      </c>
      <c r="AI86" s="215">
        <f>AH86*O86</f>
        <v>365.6198691</v>
      </c>
      <c r="AJ86" s="200"/>
      <c r="AK86" s="216"/>
    </row>
    <row r="87" ht="28.5" customHeight="1">
      <c r="A87" s="200"/>
      <c r="B87" s="201" t="s">
        <v>450</v>
      </c>
      <c r="C87" s="201" t="s">
        <v>451</v>
      </c>
      <c r="D87" s="201" t="s">
        <v>452</v>
      </c>
      <c r="E87" s="202" t="s">
        <v>453</v>
      </c>
      <c r="F87" s="203" t="s">
        <v>457</v>
      </c>
      <c r="G87" s="204" t="s">
        <v>458</v>
      </c>
      <c r="H87" s="205" t="s">
        <v>455</v>
      </c>
      <c r="I87" s="205" t="s">
        <v>455</v>
      </c>
      <c r="J87" s="205" t="s">
        <v>455</v>
      </c>
      <c r="K87" s="206" t="s">
        <v>456</v>
      </c>
      <c r="L87" s="207">
        <v>46023.0</v>
      </c>
      <c r="M87" s="207">
        <v>46053.0</v>
      </c>
      <c r="N87" s="207">
        <f t="shared" si="22"/>
        <v>46013</v>
      </c>
      <c r="O87" s="208">
        <f t="shared" si="23"/>
        <v>36363.63636</v>
      </c>
      <c r="P87" s="209" t="s">
        <v>407</v>
      </c>
      <c r="Q87" s="204" t="s">
        <v>293</v>
      </c>
      <c r="R87" s="210">
        <v>55.0</v>
      </c>
      <c r="S87" s="210">
        <v>2000.0</v>
      </c>
      <c r="T87" s="217"/>
      <c r="U87" s="200"/>
      <c r="V87" s="216"/>
      <c r="W87" s="216"/>
      <c r="X87" s="216"/>
      <c r="Y87" s="216"/>
      <c r="Z87" s="200"/>
      <c r="AA87" s="218"/>
      <c r="AB87" s="216"/>
      <c r="AC87" s="213"/>
      <c r="AD87" s="200"/>
      <c r="AE87" s="216"/>
      <c r="AF87" s="216"/>
      <c r="AG87" s="216"/>
      <c r="AH87" s="219"/>
      <c r="AI87" s="220"/>
      <c r="AJ87" s="200"/>
      <c r="AK87" s="216"/>
    </row>
    <row r="88" ht="28.5" customHeight="1">
      <c r="A88" s="200"/>
      <c r="B88" s="201" t="s">
        <v>450</v>
      </c>
      <c r="C88" s="201" t="s">
        <v>451</v>
      </c>
      <c r="D88" s="201" t="s">
        <v>459</v>
      </c>
      <c r="E88" s="202" t="s">
        <v>453</v>
      </c>
      <c r="F88" s="203" t="s">
        <v>503</v>
      </c>
      <c r="G88" s="204" t="s">
        <v>195</v>
      </c>
      <c r="H88" s="205" t="s">
        <v>455</v>
      </c>
      <c r="I88" s="205" t="s">
        <v>455</v>
      </c>
      <c r="J88" s="205" t="s">
        <v>455</v>
      </c>
      <c r="K88" s="206" t="s">
        <v>456</v>
      </c>
      <c r="L88" s="207">
        <v>46023.0</v>
      </c>
      <c r="M88" s="207">
        <v>46053.0</v>
      </c>
      <c r="N88" s="207">
        <f t="shared" si="22"/>
        <v>46013</v>
      </c>
      <c r="O88" s="208">
        <f t="shared" si="23"/>
        <v>218549.1775</v>
      </c>
      <c r="P88" s="209" t="s">
        <v>407</v>
      </c>
      <c r="Q88" s="204" t="s">
        <v>293</v>
      </c>
      <c r="R88" s="210">
        <v>66.0</v>
      </c>
      <c r="S88" s="210">
        <v>14424.245713069999</v>
      </c>
      <c r="T88" s="211">
        <v>0.2026</v>
      </c>
      <c r="U88" s="200"/>
      <c r="V88" s="212" t="s">
        <v>455</v>
      </c>
      <c r="W88" s="212" t="s">
        <v>455</v>
      </c>
      <c r="X88" s="212" t="s">
        <v>455</v>
      </c>
      <c r="Y88" s="212" t="s">
        <v>455</v>
      </c>
      <c r="Z88" s="200"/>
      <c r="AA88" s="209">
        <v>1180203.0</v>
      </c>
      <c r="AB88" s="212" t="s">
        <v>455</v>
      </c>
      <c r="AC88" s="213"/>
      <c r="AD88" s="200"/>
      <c r="AE88" s="212" t="s">
        <v>455</v>
      </c>
      <c r="AF88" s="212" t="s">
        <v>455</v>
      </c>
      <c r="AG88" s="212" t="s">
        <v>455</v>
      </c>
      <c r="AH88" s="214">
        <v>8.0E-4</v>
      </c>
      <c r="AI88" s="215">
        <f t="shared" ref="AI88:AI89" si="24">AH88*O88</f>
        <v>174.839342</v>
      </c>
      <c r="AJ88" s="200"/>
      <c r="AK88" s="216"/>
    </row>
    <row r="89" ht="28.5" customHeight="1">
      <c r="A89" s="200"/>
      <c r="B89" s="201" t="s">
        <v>450</v>
      </c>
      <c r="C89" s="201" t="s">
        <v>461</v>
      </c>
      <c r="D89" s="201" t="s">
        <v>455</v>
      </c>
      <c r="E89" s="201" t="s">
        <v>455</v>
      </c>
      <c r="F89" s="203" t="s">
        <v>462</v>
      </c>
      <c r="G89" s="204" t="s">
        <v>211</v>
      </c>
      <c r="H89" s="205" t="s">
        <v>455</v>
      </c>
      <c r="I89" s="205" t="s">
        <v>455</v>
      </c>
      <c r="J89" s="205" t="s">
        <v>455</v>
      </c>
      <c r="K89" s="206" t="s">
        <v>456</v>
      </c>
      <c r="L89" s="221">
        <v>46041.0</v>
      </c>
      <c r="M89" s="221">
        <v>46041.0</v>
      </c>
      <c r="N89" s="212" t="s">
        <v>463</v>
      </c>
      <c r="O89" s="208">
        <v>12000.0</v>
      </c>
      <c r="P89" s="209" t="s">
        <v>407</v>
      </c>
      <c r="Q89" s="204" t="s">
        <v>464</v>
      </c>
      <c r="R89" s="222">
        <v>0.0</v>
      </c>
      <c r="S89" s="210">
        <v>1999.9982869300002</v>
      </c>
      <c r="T89" s="223">
        <v>0.045913</v>
      </c>
      <c r="U89" s="200"/>
      <c r="V89" s="224" t="s">
        <v>455</v>
      </c>
      <c r="W89" s="224" t="s">
        <v>455</v>
      </c>
      <c r="X89" s="224" t="s">
        <v>455</v>
      </c>
      <c r="Y89" s="224" t="s">
        <v>455</v>
      </c>
      <c r="Z89" s="200"/>
      <c r="AA89" s="209">
        <v>1180203.0</v>
      </c>
      <c r="AB89" s="224" t="s">
        <v>455</v>
      </c>
      <c r="AC89" s="213"/>
      <c r="AD89" s="200"/>
      <c r="AE89" s="224" t="s">
        <v>455</v>
      </c>
      <c r="AF89" s="224" t="s">
        <v>455</v>
      </c>
      <c r="AG89" s="224" t="s">
        <v>455</v>
      </c>
      <c r="AH89" s="214">
        <v>6.0E-4</v>
      </c>
      <c r="AI89" s="215">
        <f t="shared" si="24"/>
        <v>7.2</v>
      </c>
      <c r="AJ89" s="200"/>
      <c r="AK89" s="225" t="s">
        <v>465</v>
      </c>
    </row>
    <row r="90" ht="28.5" customHeight="1">
      <c r="A90" s="200"/>
      <c r="B90" s="227" t="s">
        <v>450</v>
      </c>
      <c r="C90" s="227" t="s">
        <v>470</v>
      </c>
      <c r="D90" s="227" t="s">
        <v>455</v>
      </c>
      <c r="E90" s="227" t="s">
        <v>455</v>
      </c>
      <c r="F90" s="228" t="s">
        <v>471</v>
      </c>
      <c r="G90" s="229">
        <v>0.0</v>
      </c>
      <c r="H90" s="205" t="s">
        <v>455</v>
      </c>
      <c r="I90" s="205" t="s">
        <v>455</v>
      </c>
      <c r="J90" s="205" t="s">
        <v>455</v>
      </c>
      <c r="K90" s="206" t="s">
        <v>468</v>
      </c>
      <c r="L90" s="231">
        <v>46023.0</v>
      </c>
      <c r="M90" s="231">
        <v>46023.0</v>
      </c>
      <c r="N90" s="265">
        <v>0.0</v>
      </c>
      <c r="O90" s="232">
        <v>0.0</v>
      </c>
      <c r="P90" s="233" t="s">
        <v>407</v>
      </c>
      <c r="Q90" s="234" t="s">
        <v>464</v>
      </c>
      <c r="R90" s="235">
        <v>0.0</v>
      </c>
      <c r="S90" s="236">
        <v>0.0</v>
      </c>
      <c r="T90" s="237">
        <v>0.06887</v>
      </c>
      <c r="U90" s="200"/>
      <c r="V90" s="238" t="s">
        <v>455</v>
      </c>
      <c r="W90" s="238" t="s">
        <v>455</v>
      </c>
      <c r="X90" s="238" t="s">
        <v>455</v>
      </c>
      <c r="Y90" s="238" t="s">
        <v>455</v>
      </c>
      <c r="Z90" s="200"/>
      <c r="AA90" s="235">
        <v>0.0</v>
      </c>
      <c r="AB90" s="238" t="s">
        <v>455</v>
      </c>
      <c r="AC90" s="239"/>
      <c r="AD90" s="200"/>
      <c r="AE90" s="238" t="s">
        <v>455</v>
      </c>
      <c r="AF90" s="238" t="s">
        <v>455</v>
      </c>
      <c r="AG90" s="238" t="s">
        <v>455</v>
      </c>
      <c r="AH90" s="230">
        <v>0.0</v>
      </c>
      <c r="AI90" s="232">
        <v>0.0</v>
      </c>
      <c r="AJ90" s="200"/>
      <c r="AK90" s="240" t="s">
        <v>469</v>
      </c>
    </row>
    <row r="91" ht="28.5" customHeight="1">
      <c r="A91" s="200"/>
      <c r="B91" s="227" t="s">
        <v>450</v>
      </c>
      <c r="C91" s="227" t="s">
        <v>470</v>
      </c>
      <c r="D91" s="227" t="s">
        <v>455</v>
      </c>
      <c r="E91" s="227" t="s">
        <v>455</v>
      </c>
      <c r="F91" s="228" t="s">
        <v>479</v>
      </c>
      <c r="G91" s="229">
        <v>0.0</v>
      </c>
      <c r="H91" s="205" t="s">
        <v>455</v>
      </c>
      <c r="I91" s="205" t="s">
        <v>455</v>
      </c>
      <c r="J91" s="205" t="s">
        <v>455</v>
      </c>
      <c r="K91" s="206">
        <v>0.0</v>
      </c>
      <c r="L91" s="231">
        <v>46023.0</v>
      </c>
      <c r="M91" s="231">
        <v>46023.0</v>
      </c>
      <c r="N91" s="265">
        <v>0.0</v>
      </c>
      <c r="O91" s="232">
        <v>0.0</v>
      </c>
      <c r="P91" s="233" t="s">
        <v>407</v>
      </c>
      <c r="Q91" s="234" t="s">
        <v>464</v>
      </c>
      <c r="R91" s="235">
        <v>0.0</v>
      </c>
      <c r="S91" s="236">
        <v>0.0</v>
      </c>
      <c r="T91" s="237">
        <v>0.06887</v>
      </c>
      <c r="U91" s="200"/>
      <c r="V91" s="238" t="s">
        <v>455</v>
      </c>
      <c r="W91" s="238" t="s">
        <v>455</v>
      </c>
      <c r="X91" s="238" t="s">
        <v>455</v>
      </c>
      <c r="Y91" s="238" t="s">
        <v>455</v>
      </c>
      <c r="Z91" s="200"/>
      <c r="AA91" s="235">
        <v>0.0</v>
      </c>
      <c r="AB91" s="238" t="s">
        <v>455</v>
      </c>
      <c r="AC91" s="244"/>
      <c r="AD91" s="200"/>
      <c r="AE91" s="238" t="s">
        <v>455</v>
      </c>
      <c r="AF91" s="238" t="s">
        <v>455</v>
      </c>
      <c r="AG91" s="238" t="s">
        <v>455</v>
      </c>
      <c r="AH91" s="230">
        <v>0.0</v>
      </c>
      <c r="AI91" s="230">
        <v>0.0</v>
      </c>
      <c r="AJ91" s="200"/>
      <c r="AK91" s="240" t="s">
        <v>469</v>
      </c>
    </row>
    <row r="92">
      <c r="A92" s="165"/>
      <c r="B92" s="292"/>
      <c r="C92" s="292"/>
      <c r="D92" s="292"/>
      <c r="E92" s="292"/>
      <c r="F92" s="292"/>
      <c r="G92" s="292"/>
      <c r="H92" s="292"/>
      <c r="I92" s="292"/>
      <c r="J92" s="165"/>
      <c r="K92" s="165"/>
      <c r="L92" s="165"/>
      <c r="M92" s="165"/>
      <c r="N92" s="165"/>
      <c r="O92" s="165"/>
      <c r="P92" s="165"/>
      <c r="Q92" s="165"/>
      <c r="R92" s="165"/>
      <c r="S92" s="165"/>
      <c r="T92" s="165"/>
      <c r="U92" s="165"/>
      <c r="V92" s="165"/>
      <c r="W92" s="165"/>
      <c r="X92" s="165"/>
      <c r="Y92" s="165"/>
      <c r="Z92" s="165"/>
      <c r="AA92" s="165"/>
      <c r="AB92" s="165"/>
      <c r="AC92" s="165"/>
      <c r="AD92" s="165"/>
      <c r="AE92" s="165"/>
      <c r="AF92" s="165"/>
      <c r="AG92" s="165"/>
      <c r="AH92" s="165"/>
      <c r="AI92" s="165"/>
      <c r="AJ92" s="165"/>
      <c r="AK92" s="165"/>
    </row>
    <row r="93">
      <c r="A93" s="178"/>
      <c r="B93" s="293"/>
      <c r="C93" s="294"/>
      <c r="D93" s="294"/>
      <c r="E93" s="295"/>
      <c r="F93" s="293"/>
      <c r="G93" s="294"/>
      <c r="H93" s="294"/>
      <c r="I93" s="295"/>
      <c r="J93" s="177"/>
      <c r="K93" s="177"/>
      <c r="L93" s="165"/>
      <c r="M93" s="165"/>
      <c r="N93" s="296" t="s">
        <v>49</v>
      </c>
      <c r="O93" s="297">
        <v>7359810.0</v>
      </c>
      <c r="P93" s="298"/>
      <c r="Q93" s="165"/>
      <c r="R93" s="296" t="s">
        <v>49</v>
      </c>
      <c r="S93" s="299" t="s">
        <v>504</v>
      </c>
      <c r="T93" s="300"/>
      <c r="U93" s="165"/>
      <c r="V93" s="165"/>
      <c r="W93" s="165"/>
      <c r="X93" s="165"/>
      <c r="Y93" s="165"/>
      <c r="Z93" s="165"/>
      <c r="AA93" s="165"/>
      <c r="AB93" s="165"/>
      <c r="AC93" s="165"/>
      <c r="AD93" s="165"/>
      <c r="AE93" s="298"/>
      <c r="AF93" s="298"/>
      <c r="AG93" s="298"/>
      <c r="AH93" s="298"/>
      <c r="AI93" s="301">
        <v>5580.0</v>
      </c>
      <c r="AJ93" s="165"/>
      <c r="AK93" s="165"/>
    </row>
    <row r="94">
      <c r="A94" s="178"/>
      <c r="B94" s="293"/>
      <c r="C94" s="294"/>
      <c r="D94" s="294"/>
      <c r="E94" s="295"/>
      <c r="F94" s="293"/>
      <c r="G94" s="294"/>
      <c r="H94" s="294"/>
      <c r="I94" s="295"/>
      <c r="J94" s="177"/>
      <c r="K94" s="177"/>
      <c r="L94" s="165"/>
      <c r="M94" s="165"/>
      <c r="N94" s="165"/>
      <c r="O94" s="300"/>
      <c r="P94" s="165"/>
      <c r="Q94" s="165"/>
      <c r="R94" s="302" t="s">
        <v>470</v>
      </c>
      <c r="S94" s="299" t="s">
        <v>505</v>
      </c>
      <c r="T94" s="165"/>
      <c r="U94" s="165"/>
      <c r="V94" s="165"/>
      <c r="W94" s="165"/>
      <c r="X94" s="165"/>
      <c r="Y94" s="165"/>
      <c r="Z94" s="165"/>
      <c r="AA94" s="165"/>
      <c r="AB94" s="165"/>
      <c r="AC94" s="165"/>
      <c r="AD94" s="165"/>
      <c r="AE94" s="165"/>
      <c r="AF94" s="165"/>
      <c r="AG94" s="165"/>
      <c r="AH94" s="165"/>
      <c r="AI94" s="165"/>
      <c r="AJ94" s="165"/>
      <c r="AK94" s="165"/>
    </row>
    <row r="95">
      <c r="A95" s="178"/>
      <c r="B95" s="303" t="s">
        <v>506</v>
      </c>
      <c r="C95" s="304"/>
      <c r="D95" s="304"/>
      <c r="E95" s="304"/>
      <c r="F95" s="304"/>
      <c r="G95" s="304"/>
      <c r="H95" s="304"/>
      <c r="I95" s="304"/>
      <c r="J95" s="305"/>
      <c r="K95" s="177"/>
      <c r="L95" s="292"/>
      <c r="M95" s="292"/>
      <c r="N95" s="292"/>
      <c r="O95" s="306"/>
      <c r="P95" s="292"/>
      <c r="Q95" s="165"/>
      <c r="R95" s="292"/>
      <c r="S95" s="306"/>
      <c r="T95" s="165"/>
      <c r="U95" s="165"/>
      <c r="V95" s="165"/>
      <c r="W95" s="165"/>
      <c r="X95" s="165"/>
      <c r="Y95" s="165"/>
      <c r="Z95" s="165"/>
      <c r="AA95" s="165"/>
      <c r="AB95" s="165"/>
      <c r="AC95" s="165"/>
      <c r="AD95" s="165"/>
      <c r="AE95" s="165"/>
      <c r="AF95" s="165"/>
      <c r="AG95" s="165"/>
      <c r="AH95" s="165"/>
      <c r="AI95" s="165"/>
      <c r="AJ95" s="165"/>
      <c r="AK95" s="165"/>
    </row>
    <row r="96">
      <c r="A96" s="178"/>
      <c r="B96" s="303" t="s">
        <v>507</v>
      </c>
      <c r="C96" s="304"/>
      <c r="D96" s="304"/>
      <c r="E96" s="304"/>
      <c r="F96" s="304"/>
      <c r="G96" s="304"/>
      <c r="H96" s="304"/>
      <c r="I96" s="304"/>
      <c r="J96" s="305"/>
      <c r="K96" s="307"/>
      <c r="L96" s="165"/>
      <c r="M96" s="165"/>
      <c r="N96" s="165"/>
      <c r="O96" s="300"/>
      <c r="P96" s="307"/>
      <c r="Q96" s="165"/>
      <c r="R96" s="308" t="s">
        <v>508</v>
      </c>
      <c r="S96" s="309" t="s">
        <v>509</v>
      </c>
      <c r="T96" s="165"/>
      <c r="U96" s="165"/>
      <c r="V96" s="165"/>
      <c r="W96" s="165"/>
      <c r="X96" s="165"/>
      <c r="Y96" s="165"/>
      <c r="Z96" s="165"/>
      <c r="AA96" s="165"/>
      <c r="AB96" s="165"/>
      <c r="AC96" s="165"/>
      <c r="AD96" s="165"/>
      <c r="AE96" s="165"/>
      <c r="AF96" s="165"/>
      <c r="AG96" s="165"/>
      <c r="AH96" s="165"/>
      <c r="AI96" s="165"/>
      <c r="AJ96" s="165"/>
      <c r="AK96" s="165"/>
    </row>
    <row r="97">
      <c r="A97" s="178"/>
      <c r="B97" s="303" t="s">
        <v>510</v>
      </c>
      <c r="C97" s="304"/>
      <c r="D97" s="304"/>
      <c r="E97" s="304"/>
      <c r="F97" s="304"/>
      <c r="G97" s="304"/>
      <c r="H97" s="304"/>
      <c r="I97" s="304"/>
      <c r="J97" s="305"/>
      <c r="K97" s="307"/>
      <c r="L97" s="165"/>
      <c r="M97" s="165"/>
      <c r="N97" s="165"/>
      <c r="O97" s="300"/>
      <c r="P97" s="307"/>
      <c r="Q97" s="165"/>
      <c r="R97" s="310" t="s">
        <v>511</v>
      </c>
      <c r="S97" s="311" t="s">
        <v>512</v>
      </c>
      <c r="T97" s="165"/>
      <c r="U97" s="165"/>
      <c r="V97" s="165"/>
      <c r="W97" s="165"/>
      <c r="X97" s="165"/>
      <c r="Y97" s="165"/>
      <c r="Z97" s="165"/>
      <c r="AA97" s="165"/>
      <c r="AB97" s="165"/>
      <c r="AC97" s="165"/>
      <c r="AD97" s="165"/>
      <c r="AE97" s="165"/>
      <c r="AF97" s="165"/>
      <c r="AG97" s="165"/>
      <c r="AH97" s="165"/>
      <c r="AI97" s="165"/>
      <c r="AJ97" s="165"/>
      <c r="AK97" s="165"/>
    </row>
    <row r="98">
      <c r="A98" s="178"/>
      <c r="B98" s="303" t="s">
        <v>513</v>
      </c>
      <c r="C98" s="304"/>
      <c r="D98" s="304"/>
      <c r="E98" s="304"/>
      <c r="F98" s="304"/>
      <c r="G98" s="304"/>
      <c r="H98" s="304"/>
      <c r="I98" s="304"/>
      <c r="J98" s="305"/>
      <c r="K98" s="307"/>
      <c r="L98" s="165"/>
      <c r="M98" s="165"/>
      <c r="N98" s="165"/>
      <c r="O98" s="300"/>
      <c r="P98" s="307"/>
      <c r="Q98" s="165"/>
      <c r="R98" s="310" t="s">
        <v>514</v>
      </c>
      <c r="S98" s="311" t="s">
        <v>515</v>
      </c>
      <c r="T98" s="165"/>
      <c r="U98" s="165"/>
      <c r="V98" s="165"/>
      <c r="W98" s="165"/>
      <c r="X98" s="165"/>
      <c r="Y98" s="165"/>
      <c r="Z98" s="165"/>
      <c r="AA98" s="165"/>
      <c r="AB98" s="165"/>
      <c r="AC98" s="165"/>
      <c r="AD98" s="165"/>
      <c r="AE98" s="165"/>
      <c r="AF98" s="165"/>
      <c r="AG98" s="165"/>
      <c r="AH98" s="165"/>
      <c r="AI98" s="165"/>
      <c r="AJ98" s="165"/>
      <c r="AK98" s="165"/>
    </row>
    <row r="99">
      <c r="A99" s="178"/>
      <c r="B99" s="303"/>
      <c r="C99" s="304"/>
      <c r="D99" s="304"/>
      <c r="E99" s="304"/>
      <c r="F99" s="304"/>
      <c r="G99" s="304"/>
      <c r="H99" s="304"/>
      <c r="I99" s="304"/>
      <c r="J99" s="305"/>
      <c r="K99" s="307"/>
      <c r="L99" s="165"/>
      <c r="M99" s="165"/>
      <c r="N99" s="165"/>
      <c r="O99" s="165"/>
      <c r="P99" s="307"/>
      <c r="Q99" s="165"/>
      <c r="R99" s="310" t="s">
        <v>516</v>
      </c>
      <c r="S99" s="311" t="s">
        <v>517</v>
      </c>
      <c r="T99" s="165"/>
      <c r="U99" s="165"/>
      <c r="V99" s="165"/>
      <c r="W99" s="165"/>
      <c r="X99" s="165"/>
      <c r="Y99" s="165"/>
      <c r="Z99" s="165"/>
      <c r="AA99" s="165"/>
      <c r="AB99" s="165"/>
      <c r="AC99" s="165"/>
      <c r="AD99" s="165"/>
      <c r="AE99" s="165"/>
      <c r="AF99" s="165"/>
      <c r="AG99" s="165"/>
      <c r="AH99" s="165"/>
      <c r="AI99" s="165"/>
      <c r="AJ99" s="165"/>
      <c r="AK99" s="165"/>
    </row>
    <row r="100">
      <c r="A100" s="178"/>
      <c r="B100" s="303" t="s">
        <v>518</v>
      </c>
      <c r="C100" s="304"/>
      <c r="D100" s="304"/>
      <c r="E100" s="304"/>
      <c r="F100" s="304"/>
      <c r="G100" s="304"/>
      <c r="H100" s="304"/>
      <c r="I100" s="304"/>
      <c r="J100" s="305"/>
      <c r="K100" s="307"/>
      <c r="L100" s="165"/>
      <c r="M100" s="165"/>
      <c r="N100" s="165"/>
      <c r="O100" s="165"/>
      <c r="P100" s="307"/>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row>
    <row r="101">
      <c r="A101" s="178"/>
      <c r="B101" s="303" t="s">
        <v>519</v>
      </c>
      <c r="C101" s="304"/>
      <c r="D101" s="304"/>
      <c r="E101" s="304"/>
      <c r="F101" s="304"/>
      <c r="G101" s="304"/>
      <c r="H101" s="304"/>
      <c r="I101" s="304"/>
      <c r="J101" s="305"/>
      <c r="K101" s="307"/>
      <c r="L101" s="165"/>
      <c r="M101" s="165"/>
      <c r="N101" s="165"/>
      <c r="O101" s="165"/>
      <c r="P101" s="307"/>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row>
    <row r="102">
      <c r="A102" s="178"/>
      <c r="B102" s="303"/>
      <c r="C102" s="304"/>
      <c r="D102" s="304"/>
      <c r="E102" s="304"/>
      <c r="F102" s="304"/>
      <c r="G102" s="304"/>
      <c r="H102" s="304"/>
      <c r="I102" s="304"/>
      <c r="J102" s="305"/>
      <c r="K102" s="307"/>
      <c r="L102" s="165"/>
      <c r="M102" s="165"/>
      <c r="N102" s="165"/>
      <c r="O102" s="165"/>
      <c r="P102" s="307"/>
      <c r="Q102" s="165"/>
      <c r="R102" s="165"/>
      <c r="S102" s="165"/>
      <c r="T102" s="165"/>
      <c r="U102" s="165"/>
      <c r="V102" s="165"/>
      <c r="W102" s="165"/>
      <c r="X102" s="165"/>
      <c r="Y102" s="165"/>
      <c r="Z102" s="165"/>
      <c r="AA102" s="165"/>
      <c r="AB102" s="165"/>
      <c r="AC102" s="165"/>
      <c r="AD102" s="165"/>
      <c r="AE102" s="165"/>
      <c r="AF102" s="165"/>
      <c r="AG102" s="165"/>
      <c r="AH102" s="165"/>
      <c r="AI102" s="165"/>
      <c r="AJ102" s="165"/>
      <c r="AK102" s="165"/>
    </row>
    <row r="103">
      <c r="A103" s="178"/>
      <c r="B103" s="303" t="s">
        <v>520</v>
      </c>
      <c r="C103" s="304"/>
      <c r="D103" s="304"/>
      <c r="E103" s="304"/>
      <c r="F103" s="304"/>
      <c r="G103" s="304"/>
      <c r="H103" s="304"/>
      <c r="I103" s="304"/>
      <c r="J103" s="305"/>
      <c r="K103" s="307"/>
      <c r="L103" s="165"/>
      <c r="M103" s="165"/>
      <c r="N103" s="165"/>
      <c r="O103" s="165"/>
      <c r="P103" s="307"/>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row>
    <row r="104">
      <c r="A104" s="178"/>
      <c r="B104" s="303" t="s">
        <v>521</v>
      </c>
      <c r="C104" s="304"/>
      <c r="D104" s="304"/>
      <c r="E104" s="304"/>
      <c r="F104" s="304"/>
      <c r="G104" s="304"/>
      <c r="H104" s="304"/>
      <c r="I104" s="304"/>
      <c r="J104" s="305"/>
      <c r="K104" s="307"/>
      <c r="L104" s="165"/>
      <c r="M104" s="165"/>
      <c r="N104" s="165"/>
      <c r="O104" s="165"/>
      <c r="P104" s="307"/>
      <c r="Q104" s="165"/>
      <c r="R104" s="165"/>
      <c r="S104" s="165"/>
      <c r="T104" s="165"/>
      <c r="U104" s="165"/>
      <c r="V104" s="165"/>
      <c r="W104" s="165"/>
      <c r="X104" s="165"/>
      <c r="Y104" s="165"/>
      <c r="Z104" s="165"/>
      <c r="AA104" s="165"/>
      <c r="AB104" s="165"/>
      <c r="AC104" s="165"/>
      <c r="AD104" s="165"/>
      <c r="AE104" s="165"/>
      <c r="AF104" s="165"/>
      <c r="AG104" s="165"/>
      <c r="AH104" s="165"/>
      <c r="AI104" s="165"/>
      <c r="AJ104" s="165"/>
      <c r="AK104" s="165"/>
    </row>
    <row r="105">
      <c r="A105" s="178"/>
      <c r="B105" s="303"/>
      <c r="C105" s="304"/>
      <c r="D105" s="304"/>
      <c r="E105" s="304"/>
      <c r="F105" s="304"/>
      <c r="G105" s="304"/>
      <c r="H105" s="304"/>
      <c r="I105" s="304"/>
      <c r="J105" s="305"/>
      <c r="K105" s="307"/>
      <c r="L105" s="165"/>
      <c r="M105" s="165"/>
      <c r="N105" s="165"/>
      <c r="O105" s="165"/>
      <c r="P105" s="307"/>
      <c r="Q105" s="165"/>
      <c r="R105" s="165"/>
      <c r="S105" s="165"/>
      <c r="T105" s="165"/>
      <c r="U105" s="165"/>
      <c r="V105" s="165"/>
      <c r="W105" s="165"/>
      <c r="X105" s="165"/>
      <c r="Y105" s="165"/>
      <c r="Z105" s="165"/>
      <c r="AA105" s="165"/>
      <c r="AB105" s="165"/>
      <c r="AC105" s="165"/>
      <c r="AD105" s="165"/>
      <c r="AE105" s="165"/>
      <c r="AF105" s="165"/>
      <c r="AG105" s="165"/>
      <c r="AH105" s="165"/>
      <c r="AI105" s="165"/>
      <c r="AJ105" s="165"/>
      <c r="AK105" s="165"/>
    </row>
    <row r="106">
      <c r="A106" s="178"/>
      <c r="B106" s="303" t="s">
        <v>522</v>
      </c>
      <c r="C106" s="304"/>
      <c r="D106" s="304"/>
      <c r="E106" s="304"/>
      <c r="F106" s="304"/>
      <c r="G106" s="304"/>
      <c r="H106" s="304"/>
      <c r="I106" s="304"/>
      <c r="J106" s="305"/>
      <c r="K106" s="307"/>
      <c r="L106" s="165"/>
      <c r="M106" s="165"/>
      <c r="N106" s="165"/>
      <c r="O106" s="165"/>
      <c r="P106" s="307"/>
      <c r="Q106" s="165"/>
      <c r="R106" s="165"/>
      <c r="S106" s="165"/>
      <c r="T106" s="165"/>
      <c r="U106" s="165"/>
      <c r="V106" s="165"/>
      <c r="W106" s="165"/>
      <c r="X106" s="165"/>
      <c r="Y106" s="165"/>
      <c r="Z106" s="165"/>
      <c r="AA106" s="165"/>
      <c r="AB106" s="165"/>
      <c r="AC106" s="165"/>
      <c r="AD106" s="165"/>
      <c r="AE106" s="165"/>
      <c r="AF106" s="165"/>
      <c r="AG106" s="165"/>
      <c r="AH106" s="165"/>
      <c r="AI106" s="165"/>
      <c r="AJ106" s="165"/>
      <c r="AK106" s="165"/>
    </row>
    <row r="107">
      <c r="A107" s="178"/>
      <c r="B107" s="303"/>
      <c r="C107" s="304"/>
      <c r="D107" s="304"/>
      <c r="E107" s="304"/>
      <c r="F107" s="304"/>
      <c r="G107" s="304"/>
      <c r="H107" s="304"/>
      <c r="I107" s="304"/>
      <c r="J107" s="305"/>
      <c r="K107" s="307"/>
      <c r="L107" s="165"/>
      <c r="M107" s="165"/>
      <c r="N107" s="165"/>
      <c r="O107" s="165"/>
      <c r="P107" s="307"/>
      <c r="Q107" s="165"/>
      <c r="R107" s="165"/>
      <c r="S107" s="165"/>
      <c r="T107" s="165"/>
      <c r="U107" s="165"/>
      <c r="V107" s="165"/>
      <c r="W107" s="165"/>
      <c r="X107" s="165"/>
      <c r="Y107" s="165"/>
      <c r="Z107" s="165"/>
      <c r="AA107" s="165"/>
      <c r="AB107" s="165"/>
      <c r="AC107" s="165"/>
      <c r="AD107" s="165"/>
      <c r="AE107" s="165"/>
      <c r="AF107" s="165"/>
      <c r="AG107" s="165"/>
      <c r="AH107" s="165"/>
      <c r="AI107" s="165"/>
      <c r="AJ107" s="165"/>
      <c r="AK107" s="165"/>
    </row>
    <row r="108">
      <c r="A108" s="178"/>
      <c r="B108" s="303"/>
      <c r="C108" s="304"/>
      <c r="D108" s="304"/>
      <c r="E108" s="304"/>
      <c r="F108" s="304"/>
      <c r="G108" s="304"/>
      <c r="H108" s="304"/>
      <c r="I108" s="304"/>
      <c r="J108" s="305"/>
      <c r="K108" s="307"/>
      <c r="L108" s="165"/>
      <c r="M108" s="165"/>
      <c r="N108" s="165"/>
      <c r="O108" s="165"/>
      <c r="P108" s="307"/>
      <c r="Q108" s="165"/>
      <c r="R108" s="165"/>
      <c r="S108" s="165"/>
      <c r="T108" s="165"/>
      <c r="U108" s="165"/>
      <c r="V108" s="165"/>
      <c r="W108" s="165"/>
      <c r="X108" s="165"/>
      <c r="Y108" s="165"/>
      <c r="Z108" s="165"/>
      <c r="AA108" s="165"/>
      <c r="AB108" s="165"/>
      <c r="AC108" s="165"/>
      <c r="AD108" s="165"/>
      <c r="AE108" s="165"/>
      <c r="AF108" s="165"/>
      <c r="AG108" s="165"/>
      <c r="AH108" s="165"/>
      <c r="AI108" s="165"/>
      <c r="AJ108" s="165"/>
      <c r="AK108" s="165"/>
    </row>
    <row r="109">
      <c r="A109" s="178"/>
      <c r="B109" s="303" t="s">
        <v>523</v>
      </c>
      <c r="C109" s="304"/>
      <c r="D109" s="304"/>
      <c r="E109" s="304"/>
      <c r="F109" s="304"/>
      <c r="G109" s="304"/>
      <c r="H109" s="304"/>
      <c r="I109" s="304"/>
      <c r="J109" s="305"/>
      <c r="K109" s="307"/>
      <c r="L109" s="165"/>
      <c r="M109" s="165"/>
      <c r="N109" s="165"/>
      <c r="O109" s="165"/>
      <c r="P109" s="307"/>
      <c r="Q109" s="165"/>
      <c r="R109" s="165"/>
      <c r="S109" s="165"/>
      <c r="T109" s="165"/>
      <c r="U109" s="165"/>
      <c r="V109" s="165"/>
      <c r="W109" s="165"/>
      <c r="X109" s="165"/>
      <c r="Y109" s="165"/>
      <c r="Z109" s="165"/>
      <c r="AA109" s="165"/>
      <c r="AB109" s="165"/>
      <c r="AC109" s="165"/>
      <c r="AD109" s="165"/>
      <c r="AE109" s="165"/>
      <c r="AF109" s="165"/>
      <c r="AG109" s="165"/>
      <c r="AH109" s="165"/>
      <c r="AI109" s="165"/>
      <c r="AJ109" s="165"/>
      <c r="AK109" s="165"/>
    </row>
    <row r="110">
      <c r="A110" s="178"/>
      <c r="B110" s="303" t="s">
        <v>524</v>
      </c>
      <c r="C110" s="304"/>
      <c r="D110" s="304"/>
      <c r="E110" s="304"/>
      <c r="F110" s="304"/>
      <c r="G110" s="304"/>
      <c r="H110" s="304"/>
      <c r="I110" s="304"/>
      <c r="J110" s="305"/>
      <c r="K110" s="307"/>
      <c r="L110" s="165"/>
      <c r="M110" s="165"/>
      <c r="N110" s="165"/>
      <c r="O110" s="165"/>
      <c r="P110" s="307"/>
      <c r="Q110" s="165"/>
      <c r="R110" s="165"/>
      <c r="S110" s="165"/>
      <c r="T110" s="165"/>
      <c r="U110" s="165"/>
      <c r="V110" s="165"/>
      <c r="W110" s="165"/>
      <c r="X110" s="165"/>
      <c r="Y110" s="165"/>
      <c r="Z110" s="165"/>
      <c r="AA110" s="165"/>
      <c r="AB110" s="165"/>
      <c r="AC110" s="165"/>
      <c r="AD110" s="165"/>
      <c r="AE110" s="165"/>
      <c r="AF110" s="165"/>
      <c r="AG110" s="165"/>
      <c r="AH110" s="165"/>
      <c r="AI110" s="165"/>
      <c r="AJ110" s="165"/>
      <c r="AK110" s="165"/>
    </row>
    <row r="111">
      <c r="A111" s="178"/>
      <c r="B111" s="303"/>
      <c r="C111" s="304"/>
      <c r="D111" s="304"/>
      <c r="E111" s="304"/>
      <c r="F111" s="304"/>
      <c r="G111" s="304"/>
      <c r="H111" s="304"/>
      <c r="I111" s="304"/>
      <c r="J111" s="305"/>
      <c r="K111" s="177"/>
      <c r="L111" s="177"/>
      <c r="M111" s="177"/>
      <c r="N111" s="177"/>
      <c r="O111" s="177"/>
      <c r="P111" s="177"/>
      <c r="Q111" s="177"/>
      <c r="R111" s="165"/>
      <c r="S111" s="165"/>
      <c r="T111" s="165"/>
      <c r="U111" s="165"/>
      <c r="V111" s="165"/>
      <c r="W111" s="165"/>
      <c r="X111" s="165"/>
      <c r="Y111" s="165"/>
      <c r="Z111" s="165"/>
      <c r="AA111" s="165"/>
      <c r="AB111" s="165"/>
      <c r="AC111" s="165"/>
      <c r="AD111" s="165"/>
      <c r="AE111" s="165"/>
      <c r="AF111" s="165"/>
      <c r="AG111" s="165"/>
      <c r="AH111" s="165"/>
      <c r="AI111" s="165"/>
      <c r="AJ111" s="165"/>
      <c r="AK111" s="165"/>
    </row>
    <row r="112">
      <c r="A112" s="178"/>
      <c r="B112" s="303" t="s">
        <v>525</v>
      </c>
      <c r="C112" s="304"/>
      <c r="D112" s="304"/>
      <c r="E112" s="304"/>
      <c r="F112" s="304"/>
      <c r="G112" s="304"/>
      <c r="H112" s="304"/>
      <c r="I112" s="304"/>
      <c r="J112" s="305"/>
      <c r="K112" s="177"/>
      <c r="L112" s="177"/>
      <c r="M112" s="177"/>
      <c r="N112" s="177"/>
      <c r="O112" s="177"/>
      <c r="P112" s="177"/>
      <c r="Q112" s="165"/>
      <c r="R112" s="165"/>
      <c r="S112" s="165"/>
      <c r="T112" s="165"/>
      <c r="U112" s="165"/>
      <c r="V112" s="165"/>
      <c r="W112" s="165"/>
      <c r="X112" s="165"/>
      <c r="Y112" s="165"/>
      <c r="Z112" s="165"/>
      <c r="AA112" s="165"/>
      <c r="AB112" s="165"/>
      <c r="AC112" s="165"/>
      <c r="AD112" s="165"/>
      <c r="AE112" s="165"/>
      <c r="AF112" s="165"/>
      <c r="AG112" s="165"/>
      <c r="AH112" s="165"/>
      <c r="AI112" s="165"/>
      <c r="AJ112" s="165"/>
      <c r="AK112" s="165"/>
    </row>
    <row r="113">
      <c r="A113" s="178"/>
      <c r="B113" s="303" t="s">
        <v>526</v>
      </c>
      <c r="C113" s="304"/>
      <c r="D113" s="304"/>
      <c r="E113" s="304"/>
      <c r="F113" s="304"/>
      <c r="G113" s="304"/>
      <c r="H113" s="304"/>
      <c r="I113" s="304"/>
      <c r="J113" s="305"/>
      <c r="K113" s="177"/>
      <c r="L113" s="165"/>
      <c r="M113" s="165"/>
      <c r="N113" s="165"/>
      <c r="O113" s="165"/>
      <c r="P113" s="187"/>
      <c r="Q113" s="165"/>
      <c r="R113" s="165"/>
      <c r="S113" s="165"/>
      <c r="T113" s="165"/>
      <c r="U113" s="165"/>
      <c r="V113" s="165"/>
      <c r="W113" s="165"/>
      <c r="X113" s="165"/>
      <c r="Y113" s="165"/>
      <c r="Z113" s="165"/>
      <c r="AA113" s="165"/>
      <c r="AB113" s="165"/>
      <c r="AC113" s="165"/>
      <c r="AD113" s="165"/>
      <c r="AE113" s="165"/>
      <c r="AF113" s="165"/>
      <c r="AG113" s="165"/>
      <c r="AH113" s="165"/>
      <c r="AI113" s="165"/>
      <c r="AJ113" s="165"/>
      <c r="AK113" s="165"/>
    </row>
    <row r="114">
      <c r="A114" s="178"/>
      <c r="B114" s="303" t="s">
        <v>527</v>
      </c>
      <c r="C114" s="304"/>
      <c r="D114" s="304"/>
      <c r="E114" s="304"/>
      <c r="F114" s="304"/>
      <c r="G114" s="304"/>
      <c r="H114" s="304"/>
      <c r="I114" s="304"/>
      <c r="J114" s="305"/>
      <c r="K114" s="177"/>
      <c r="L114" s="165"/>
      <c r="M114" s="165"/>
      <c r="N114" s="165"/>
      <c r="O114" s="165"/>
      <c r="P114" s="165"/>
      <c r="Q114" s="165"/>
      <c r="R114" s="165"/>
      <c r="S114" s="165"/>
      <c r="T114" s="165"/>
      <c r="U114" s="165"/>
      <c r="V114" s="165"/>
      <c r="W114" s="165"/>
      <c r="X114" s="165"/>
      <c r="Y114" s="165"/>
      <c r="Z114" s="165"/>
      <c r="AA114" s="165"/>
      <c r="AB114" s="165"/>
      <c r="AC114" s="165"/>
      <c r="AD114" s="165"/>
      <c r="AE114" s="165"/>
      <c r="AF114" s="165"/>
      <c r="AG114" s="165"/>
      <c r="AH114" s="165"/>
      <c r="AI114" s="165"/>
      <c r="AJ114" s="165"/>
      <c r="AK114" s="165"/>
    </row>
    <row r="115">
      <c r="A115" s="178"/>
      <c r="B115" s="303"/>
      <c r="C115" s="304"/>
      <c r="D115" s="304"/>
      <c r="E115" s="304"/>
      <c r="F115" s="304"/>
      <c r="G115" s="304"/>
      <c r="H115" s="304"/>
      <c r="I115" s="304"/>
      <c r="J115" s="305"/>
      <c r="K115" s="177"/>
      <c r="L115" s="165"/>
      <c r="M115" s="165"/>
      <c r="N115" s="165"/>
      <c r="O115" s="165"/>
      <c r="P115" s="165"/>
      <c r="Q115" s="165"/>
      <c r="R115" s="165"/>
      <c r="S115" s="165"/>
      <c r="T115" s="165"/>
      <c r="U115" s="165"/>
      <c r="V115" s="165"/>
      <c r="W115" s="165"/>
      <c r="X115" s="165"/>
      <c r="Y115" s="165"/>
      <c r="Z115" s="165"/>
      <c r="AA115" s="165"/>
      <c r="AB115" s="165"/>
      <c r="AC115" s="165"/>
      <c r="AD115" s="165"/>
      <c r="AE115" s="165"/>
      <c r="AF115" s="165"/>
      <c r="AG115" s="165"/>
      <c r="AH115" s="165"/>
      <c r="AI115" s="165"/>
      <c r="AJ115" s="165"/>
      <c r="AK115" s="165"/>
    </row>
    <row r="116">
      <c r="A116" s="178"/>
      <c r="B116" s="303"/>
      <c r="C116" s="304"/>
      <c r="D116" s="304"/>
      <c r="E116" s="304"/>
      <c r="F116" s="304"/>
      <c r="G116" s="304"/>
      <c r="H116" s="304"/>
      <c r="I116" s="304"/>
      <c r="J116" s="305"/>
      <c r="K116" s="177"/>
      <c r="L116" s="165"/>
      <c r="M116" s="165"/>
      <c r="N116" s="165"/>
      <c r="O116" s="165"/>
      <c r="P116" s="165"/>
      <c r="Q116" s="165"/>
      <c r="R116" s="165"/>
      <c r="S116" s="165"/>
      <c r="T116" s="165"/>
      <c r="U116" s="165"/>
      <c r="V116" s="165"/>
      <c r="W116" s="165"/>
      <c r="X116" s="165"/>
      <c r="Y116" s="165"/>
      <c r="Z116" s="165"/>
      <c r="AA116" s="165"/>
      <c r="AB116" s="165"/>
      <c r="AC116" s="165"/>
      <c r="AD116" s="165"/>
      <c r="AE116" s="165"/>
      <c r="AF116" s="165"/>
      <c r="AG116" s="165"/>
      <c r="AH116" s="165"/>
      <c r="AI116" s="165"/>
      <c r="AJ116" s="165"/>
      <c r="AK116" s="165"/>
    </row>
    <row r="117">
      <c r="A117" s="178"/>
      <c r="B117" s="303" t="s">
        <v>528</v>
      </c>
      <c r="C117" s="304"/>
      <c r="D117" s="304"/>
      <c r="E117" s="304"/>
      <c r="F117" s="304"/>
      <c r="G117" s="304"/>
      <c r="H117" s="304"/>
      <c r="I117" s="304"/>
      <c r="J117" s="305"/>
      <c r="K117" s="177"/>
      <c r="L117" s="165"/>
      <c r="M117" s="165"/>
      <c r="N117" s="165"/>
      <c r="O117" s="165"/>
      <c r="P117" s="165"/>
      <c r="Q117" s="165"/>
      <c r="R117" s="165"/>
      <c r="S117" s="165"/>
      <c r="T117" s="165"/>
      <c r="U117" s="165"/>
      <c r="V117" s="165"/>
      <c r="W117" s="165"/>
      <c r="X117" s="165"/>
      <c r="Y117" s="165"/>
      <c r="Z117" s="165"/>
      <c r="AA117" s="165"/>
      <c r="AB117" s="165"/>
      <c r="AC117" s="165"/>
      <c r="AD117" s="165"/>
      <c r="AE117" s="165"/>
      <c r="AF117" s="165"/>
      <c r="AG117" s="165"/>
      <c r="AH117" s="165"/>
      <c r="AI117" s="165"/>
      <c r="AJ117" s="165"/>
      <c r="AK117" s="165"/>
    </row>
    <row r="118">
      <c r="A118" s="178"/>
      <c r="B118" s="303"/>
      <c r="C118" s="304"/>
      <c r="D118" s="304"/>
      <c r="E118" s="304"/>
      <c r="F118" s="304"/>
      <c r="G118" s="304"/>
      <c r="H118" s="304"/>
      <c r="I118" s="304"/>
      <c r="J118" s="305"/>
      <c r="K118" s="177"/>
      <c r="L118" s="165"/>
      <c r="M118" s="165"/>
      <c r="N118" s="165"/>
      <c r="O118" s="165"/>
      <c r="P118" s="165"/>
      <c r="Q118" s="165"/>
      <c r="R118" s="165"/>
      <c r="S118" s="165"/>
      <c r="T118" s="165"/>
      <c r="U118" s="165"/>
      <c r="V118" s="165"/>
      <c r="W118" s="165"/>
      <c r="X118" s="165"/>
      <c r="Y118" s="165"/>
      <c r="Z118" s="165"/>
      <c r="AA118" s="165"/>
      <c r="AB118" s="165"/>
      <c r="AC118" s="165"/>
      <c r="AD118" s="165"/>
      <c r="AE118" s="165"/>
      <c r="AF118" s="165"/>
      <c r="AG118" s="165"/>
      <c r="AH118" s="165"/>
      <c r="AI118" s="165"/>
      <c r="AJ118" s="165"/>
      <c r="AK118" s="165"/>
    </row>
    <row r="119">
      <c r="A119" s="178"/>
      <c r="B119" s="303" t="s">
        <v>529</v>
      </c>
      <c r="C119" s="304"/>
      <c r="D119" s="304"/>
      <c r="E119" s="304"/>
      <c r="F119" s="304"/>
      <c r="G119" s="304"/>
      <c r="H119" s="304"/>
      <c r="I119" s="304"/>
      <c r="J119" s="305"/>
      <c r="K119" s="177"/>
      <c r="L119" s="165"/>
      <c r="M119" s="165"/>
      <c r="N119" s="165"/>
      <c r="O119" s="165"/>
      <c r="P119" s="165"/>
      <c r="Q119" s="165"/>
      <c r="R119" s="165"/>
      <c r="S119" s="165"/>
      <c r="T119" s="165"/>
      <c r="U119" s="165"/>
      <c r="V119" s="165"/>
      <c r="W119" s="165"/>
      <c r="X119" s="165"/>
      <c r="Y119" s="165"/>
      <c r="Z119" s="165"/>
      <c r="AA119" s="165"/>
      <c r="AB119" s="165"/>
      <c r="AC119" s="165"/>
      <c r="AD119" s="165"/>
      <c r="AE119" s="165"/>
      <c r="AF119" s="165"/>
      <c r="AG119" s="165"/>
      <c r="AH119" s="165"/>
      <c r="AI119" s="165"/>
      <c r="AJ119" s="165"/>
      <c r="AK119" s="165"/>
    </row>
    <row r="120">
      <c r="A120" s="178"/>
      <c r="B120" s="303"/>
      <c r="C120" s="304"/>
      <c r="D120" s="304"/>
      <c r="E120" s="304"/>
      <c r="F120" s="304"/>
      <c r="G120" s="304"/>
      <c r="H120" s="304"/>
      <c r="I120" s="304"/>
      <c r="J120" s="305"/>
      <c r="K120" s="177"/>
      <c r="L120" s="165"/>
      <c r="M120" s="165"/>
      <c r="N120" s="165"/>
      <c r="O120" s="165"/>
      <c r="P120" s="165"/>
      <c r="Q120" s="165"/>
      <c r="R120" s="165"/>
      <c r="S120" s="165"/>
      <c r="T120" s="165"/>
      <c r="U120" s="165"/>
      <c r="V120" s="165"/>
      <c r="W120" s="165"/>
      <c r="X120" s="165"/>
      <c r="Y120" s="165"/>
      <c r="Z120" s="165"/>
      <c r="AA120" s="165"/>
      <c r="AB120" s="165"/>
      <c r="AC120" s="165"/>
      <c r="AD120" s="165"/>
      <c r="AE120" s="165"/>
      <c r="AF120" s="165"/>
      <c r="AG120" s="165"/>
      <c r="AH120" s="165"/>
      <c r="AI120" s="165"/>
      <c r="AJ120" s="165"/>
      <c r="AK120" s="165"/>
    </row>
    <row r="121">
      <c r="A121" s="178"/>
      <c r="B121" s="303" t="s">
        <v>530</v>
      </c>
      <c r="C121" s="304"/>
      <c r="D121" s="304"/>
      <c r="E121" s="304"/>
      <c r="F121" s="304"/>
      <c r="G121" s="304"/>
      <c r="H121" s="304"/>
      <c r="I121" s="304"/>
      <c r="J121" s="305"/>
      <c r="K121" s="177"/>
      <c r="L121" s="165"/>
      <c r="M121" s="165"/>
      <c r="N121" s="165"/>
      <c r="O121" s="165"/>
      <c r="P121" s="165"/>
      <c r="Q121" s="165"/>
      <c r="R121" s="165"/>
      <c r="S121" s="165"/>
      <c r="T121" s="165"/>
      <c r="U121" s="165"/>
      <c r="V121" s="165"/>
      <c r="W121" s="165"/>
      <c r="X121" s="165"/>
      <c r="Y121" s="165"/>
      <c r="Z121" s="165"/>
      <c r="AA121" s="165"/>
      <c r="AB121" s="165"/>
      <c r="AC121" s="165"/>
      <c r="AD121" s="165"/>
      <c r="AE121" s="165"/>
      <c r="AF121" s="165"/>
      <c r="AG121" s="165"/>
      <c r="AH121" s="165"/>
      <c r="AI121" s="165"/>
      <c r="AJ121" s="165"/>
      <c r="AK121" s="165"/>
    </row>
    <row r="122">
      <c r="A122" s="178"/>
      <c r="B122" s="303"/>
      <c r="C122" s="304"/>
      <c r="D122" s="304"/>
      <c r="E122" s="304"/>
      <c r="F122" s="304"/>
      <c r="G122" s="304"/>
      <c r="H122" s="304"/>
      <c r="I122" s="304"/>
      <c r="J122" s="305"/>
      <c r="K122" s="177"/>
      <c r="L122" s="165"/>
      <c r="M122" s="165"/>
      <c r="N122" s="165"/>
      <c r="O122" s="165"/>
      <c r="P122" s="165"/>
      <c r="Q122" s="165"/>
      <c r="R122" s="165"/>
      <c r="S122" s="165"/>
      <c r="T122" s="165"/>
      <c r="U122" s="165"/>
      <c r="V122" s="165"/>
      <c r="W122" s="165"/>
      <c r="X122" s="165"/>
      <c r="Y122" s="165"/>
      <c r="Z122" s="165"/>
      <c r="AA122" s="165"/>
      <c r="AB122" s="165"/>
      <c r="AC122" s="165"/>
      <c r="AD122" s="165"/>
      <c r="AE122" s="165"/>
      <c r="AF122" s="165"/>
      <c r="AG122" s="165"/>
      <c r="AH122" s="165"/>
      <c r="AI122" s="165"/>
      <c r="AJ122" s="165"/>
      <c r="AK122" s="165"/>
    </row>
    <row r="123">
      <c r="A123" s="178"/>
      <c r="B123" s="303" t="s">
        <v>531</v>
      </c>
      <c r="C123" s="304"/>
      <c r="D123" s="304"/>
      <c r="E123" s="304"/>
      <c r="F123" s="304"/>
      <c r="G123" s="304"/>
      <c r="H123" s="304"/>
      <c r="I123" s="304"/>
      <c r="J123" s="305"/>
      <c r="K123" s="177"/>
      <c r="L123" s="165"/>
      <c r="M123" s="165"/>
      <c r="N123" s="165"/>
      <c r="O123" s="165"/>
      <c r="P123" s="165"/>
      <c r="Q123" s="165"/>
      <c r="R123" s="165"/>
      <c r="S123" s="165"/>
      <c r="T123" s="165"/>
      <c r="U123" s="165"/>
      <c r="V123" s="165"/>
      <c r="W123" s="165"/>
      <c r="X123" s="165"/>
      <c r="Y123" s="165"/>
      <c r="Z123" s="165"/>
      <c r="AA123" s="165"/>
      <c r="AB123" s="165"/>
      <c r="AC123" s="165"/>
      <c r="AD123" s="165"/>
      <c r="AE123" s="165"/>
      <c r="AF123" s="165"/>
      <c r="AG123" s="165"/>
      <c r="AH123" s="165"/>
      <c r="AI123" s="165"/>
      <c r="AJ123" s="165"/>
      <c r="AK123" s="165"/>
    </row>
    <row r="124">
      <c r="A124" s="178"/>
      <c r="B124" s="303" t="s">
        <v>532</v>
      </c>
      <c r="C124" s="304"/>
      <c r="D124" s="304"/>
      <c r="E124" s="304"/>
      <c r="F124" s="304"/>
      <c r="G124" s="304"/>
      <c r="H124" s="304"/>
      <c r="I124" s="304"/>
      <c r="J124" s="305"/>
      <c r="K124" s="177"/>
      <c r="L124" s="165"/>
      <c r="M124" s="165"/>
      <c r="N124" s="165"/>
      <c r="O124" s="165"/>
      <c r="P124" s="165"/>
      <c r="Q124" s="165"/>
      <c r="R124" s="165"/>
      <c r="S124" s="165"/>
      <c r="T124" s="165"/>
      <c r="U124" s="165"/>
      <c r="V124" s="165"/>
      <c r="W124" s="165"/>
      <c r="X124" s="165"/>
      <c r="Y124" s="165"/>
      <c r="Z124" s="165"/>
      <c r="AA124" s="165"/>
      <c r="AB124" s="165"/>
      <c r="AC124" s="165"/>
      <c r="AD124" s="165"/>
      <c r="AE124" s="165"/>
      <c r="AF124" s="165"/>
      <c r="AG124" s="165"/>
      <c r="AH124" s="165"/>
      <c r="AI124" s="165"/>
      <c r="AJ124" s="165"/>
      <c r="AK124" s="165"/>
    </row>
    <row r="125">
      <c r="A125" s="178"/>
      <c r="B125" s="303"/>
      <c r="C125" s="304"/>
      <c r="D125" s="304"/>
      <c r="E125" s="304"/>
      <c r="F125" s="304"/>
      <c r="G125" s="304"/>
      <c r="H125" s="304"/>
      <c r="I125" s="304"/>
      <c r="J125" s="305"/>
      <c r="K125" s="177"/>
      <c r="L125" s="165"/>
      <c r="M125" s="165"/>
      <c r="N125" s="165"/>
      <c r="O125" s="165"/>
      <c r="P125" s="165"/>
      <c r="Q125" s="165"/>
      <c r="R125" s="165"/>
      <c r="S125" s="165"/>
      <c r="T125" s="165"/>
      <c r="U125" s="165"/>
      <c r="V125" s="165"/>
      <c r="W125" s="165"/>
      <c r="X125" s="165"/>
      <c r="Y125" s="165"/>
      <c r="Z125" s="165"/>
      <c r="AA125" s="165"/>
      <c r="AB125" s="165"/>
      <c r="AC125" s="165"/>
      <c r="AD125" s="165"/>
      <c r="AE125" s="165"/>
      <c r="AF125" s="165"/>
      <c r="AG125" s="165"/>
      <c r="AH125" s="165"/>
      <c r="AI125" s="165"/>
      <c r="AJ125" s="165"/>
      <c r="AK125" s="165"/>
    </row>
    <row r="126">
      <c r="A126" s="178"/>
      <c r="B126" s="303" t="s">
        <v>533</v>
      </c>
      <c r="C126" s="304"/>
      <c r="D126" s="304"/>
      <c r="E126" s="304"/>
      <c r="F126" s="304"/>
      <c r="G126" s="304"/>
      <c r="H126" s="304"/>
      <c r="I126" s="304"/>
      <c r="J126" s="305"/>
      <c r="K126" s="177"/>
      <c r="L126" s="165"/>
      <c r="M126" s="165"/>
      <c r="N126" s="165"/>
      <c r="O126" s="165"/>
      <c r="P126" s="165"/>
      <c r="Q126" s="165"/>
      <c r="R126" s="165"/>
      <c r="S126" s="165"/>
      <c r="T126" s="165"/>
      <c r="U126" s="165"/>
      <c r="V126" s="165"/>
      <c r="W126" s="165"/>
      <c r="X126" s="165"/>
      <c r="Y126" s="165"/>
      <c r="Z126" s="165"/>
      <c r="AA126" s="165"/>
      <c r="AB126" s="165"/>
      <c r="AC126" s="165"/>
      <c r="AD126" s="165"/>
      <c r="AE126" s="165"/>
      <c r="AF126" s="165"/>
      <c r="AG126" s="165"/>
      <c r="AH126" s="165"/>
      <c r="AI126" s="165"/>
      <c r="AJ126" s="165"/>
      <c r="AK126" s="165"/>
    </row>
    <row r="127">
      <c r="A127" s="178"/>
      <c r="B127" s="303"/>
      <c r="C127" s="304"/>
      <c r="D127" s="304"/>
      <c r="E127" s="304"/>
      <c r="F127" s="304"/>
      <c r="G127" s="304"/>
      <c r="H127" s="304"/>
      <c r="I127" s="304"/>
      <c r="J127" s="305"/>
      <c r="K127" s="177"/>
      <c r="L127" s="165"/>
      <c r="M127" s="165"/>
      <c r="N127" s="165"/>
      <c r="O127" s="165"/>
      <c r="P127" s="165"/>
      <c r="Q127" s="165"/>
      <c r="R127" s="165"/>
      <c r="S127" s="165"/>
      <c r="T127" s="165"/>
      <c r="U127" s="165"/>
      <c r="V127" s="165"/>
      <c r="W127" s="165"/>
      <c r="X127" s="165"/>
      <c r="Y127" s="165"/>
      <c r="Z127" s="165"/>
      <c r="AA127" s="165"/>
      <c r="AB127" s="165"/>
      <c r="AC127" s="165"/>
      <c r="AD127" s="165"/>
      <c r="AE127" s="165"/>
      <c r="AF127" s="165"/>
      <c r="AG127" s="165"/>
      <c r="AH127" s="165"/>
      <c r="AI127" s="165"/>
      <c r="AJ127" s="165"/>
      <c r="AK127" s="165"/>
    </row>
    <row r="128">
      <c r="A128" s="178"/>
      <c r="B128" s="303"/>
      <c r="C128" s="304"/>
      <c r="D128" s="304"/>
      <c r="E128" s="304"/>
      <c r="F128" s="304"/>
      <c r="G128" s="304"/>
      <c r="H128" s="304"/>
      <c r="I128" s="304"/>
      <c r="J128" s="305"/>
      <c r="K128" s="177"/>
      <c r="L128" s="165"/>
      <c r="M128" s="165"/>
      <c r="N128" s="165"/>
      <c r="O128" s="165"/>
      <c r="P128" s="165"/>
      <c r="Q128" s="165"/>
      <c r="R128" s="165"/>
      <c r="S128" s="165"/>
      <c r="T128" s="165"/>
      <c r="U128" s="165"/>
      <c r="V128" s="165"/>
      <c r="W128" s="165"/>
      <c r="X128" s="165"/>
      <c r="Y128" s="165"/>
      <c r="Z128" s="165"/>
      <c r="AA128" s="165"/>
      <c r="AB128" s="165"/>
      <c r="AC128" s="165"/>
      <c r="AD128" s="165"/>
      <c r="AE128" s="165"/>
      <c r="AF128" s="165"/>
      <c r="AG128" s="165"/>
      <c r="AH128" s="165"/>
      <c r="AI128" s="165"/>
      <c r="AJ128" s="165"/>
      <c r="AK128" s="165"/>
    </row>
    <row r="129">
      <c r="A129" s="178"/>
      <c r="B129" s="303"/>
      <c r="C129" s="304"/>
      <c r="D129" s="304"/>
      <c r="E129" s="304"/>
      <c r="F129" s="304"/>
      <c r="G129" s="304"/>
      <c r="H129" s="304"/>
      <c r="I129" s="304"/>
      <c r="J129" s="305"/>
      <c r="K129" s="177"/>
      <c r="L129" s="165"/>
      <c r="M129" s="165"/>
      <c r="N129" s="165"/>
      <c r="O129" s="165"/>
      <c r="P129" s="165"/>
      <c r="Q129" s="165"/>
      <c r="R129" s="165"/>
      <c r="S129" s="165"/>
      <c r="T129" s="165"/>
      <c r="U129" s="165"/>
      <c r="V129" s="165"/>
      <c r="W129" s="165"/>
      <c r="X129" s="165"/>
      <c r="Y129" s="165"/>
      <c r="Z129" s="165"/>
      <c r="AA129" s="165"/>
      <c r="AB129" s="165"/>
      <c r="AC129" s="165"/>
      <c r="AD129" s="165"/>
      <c r="AE129" s="165"/>
      <c r="AF129" s="165"/>
      <c r="AG129" s="165"/>
      <c r="AH129" s="165"/>
      <c r="AI129" s="165"/>
      <c r="AJ129" s="165"/>
      <c r="AK129" s="165"/>
    </row>
    <row r="130">
      <c r="A130" s="178"/>
      <c r="B130" s="303"/>
      <c r="C130" s="304"/>
      <c r="D130" s="304"/>
      <c r="E130" s="304"/>
      <c r="F130" s="304"/>
      <c r="G130" s="304"/>
      <c r="H130" s="304"/>
      <c r="I130" s="304"/>
      <c r="J130" s="305"/>
      <c r="K130" s="177"/>
      <c r="L130" s="165"/>
      <c r="M130" s="165"/>
      <c r="N130" s="165"/>
      <c r="O130" s="165"/>
      <c r="P130" s="165"/>
      <c r="Q130" s="165"/>
      <c r="R130" s="165"/>
      <c r="S130" s="165"/>
      <c r="T130" s="165"/>
      <c r="U130" s="165"/>
      <c r="V130" s="165"/>
      <c r="W130" s="165"/>
      <c r="X130" s="165"/>
      <c r="Y130" s="165"/>
      <c r="Z130" s="165"/>
      <c r="AA130" s="165"/>
      <c r="AB130" s="165"/>
      <c r="AC130" s="165"/>
      <c r="AD130" s="165"/>
      <c r="AE130" s="165"/>
      <c r="AF130" s="165"/>
      <c r="AG130" s="165"/>
      <c r="AH130" s="165"/>
      <c r="AI130" s="165"/>
      <c r="AJ130" s="165"/>
      <c r="AK130" s="165"/>
    </row>
    <row r="131">
      <c r="A131" s="178"/>
      <c r="B131" s="303"/>
      <c r="C131" s="304"/>
      <c r="D131" s="304"/>
      <c r="E131" s="304"/>
      <c r="F131" s="304"/>
      <c r="G131" s="304"/>
      <c r="H131" s="304"/>
      <c r="I131" s="304"/>
      <c r="J131" s="305"/>
      <c r="K131" s="177"/>
      <c r="L131" s="165"/>
      <c r="M131" s="165"/>
      <c r="N131" s="165"/>
      <c r="O131" s="165"/>
      <c r="P131" s="165"/>
      <c r="Q131" s="165"/>
      <c r="R131" s="165"/>
      <c r="S131" s="165"/>
      <c r="T131" s="165"/>
      <c r="U131" s="165"/>
      <c r="V131" s="165"/>
      <c r="W131" s="165"/>
      <c r="X131" s="165"/>
      <c r="Y131" s="165"/>
      <c r="Z131" s="165"/>
      <c r="AA131" s="165"/>
      <c r="AB131" s="165"/>
      <c r="AC131" s="165"/>
      <c r="AD131" s="165"/>
      <c r="AE131" s="165"/>
      <c r="AF131" s="165"/>
      <c r="AG131" s="165"/>
      <c r="AH131" s="165"/>
      <c r="AI131" s="165"/>
      <c r="AJ131" s="165"/>
      <c r="AK131" s="165"/>
    </row>
    <row r="132">
      <c r="A132" s="178"/>
      <c r="B132" s="303"/>
      <c r="C132" s="304"/>
      <c r="D132" s="304"/>
      <c r="E132" s="304"/>
      <c r="F132" s="304"/>
      <c r="G132" s="304"/>
      <c r="H132" s="304"/>
      <c r="I132" s="304"/>
      <c r="J132" s="305"/>
      <c r="K132" s="177"/>
      <c r="L132" s="165"/>
      <c r="M132" s="165"/>
      <c r="N132" s="165"/>
      <c r="O132" s="165"/>
      <c r="P132" s="165"/>
      <c r="Q132" s="165"/>
      <c r="R132" s="165"/>
      <c r="S132" s="165"/>
      <c r="T132" s="165"/>
      <c r="U132" s="165"/>
      <c r="V132" s="165"/>
      <c r="W132" s="165"/>
      <c r="X132" s="165"/>
      <c r="Y132" s="165"/>
      <c r="Z132" s="165"/>
      <c r="AA132" s="165"/>
      <c r="AB132" s="165"/>
      <c r="AC132" s="165"/>
      <c r="AD132" s="165"/>
      <c r="AE132" s="165"/>
      <c r="AF132" s="165"/>
      <c r="AG132" s="165"/>
      <c r="AH132" s="165"/>
      <c r="AI132" s="165"/>
      <c r="AJ132" s="165"/>
      <c r="AK132" s="165"/>
    </row>
    <row r="133">
      <c r="A133" s="178"/>
      <c r="B133" s="303"/>
      <c r="C133" s="304"/>
      <c r="D133" s="304"/>
      <c r="E133" s="304"/>
      <c r="F133" s="304"/>
      <c r="G133" s="304"/>
      <c r="H133" s="304"/>
      <c r="I133" s="304"/>
      <c r="J133" s="305"/>
      <c r="K133" s="177"/>
      <c r="L133" s="165"/>
      <c r="M133" s="165"/>
      <c r="N133" s="165"/>
      <c r="O133" s="165"/>
      <c r="P133" s="165"/>
      <c r="Q133" s="165"/>
      <c r="R133" s="165"/>
      <c r="S133" s="165"/>
      <c r="T133" s="165"/>
      <c r="U133" s="165"/>
      <c r="V133" s="165"/>
      <c r="W133" s="165"/>
      <c r="X133" s="165"/>
      <c r="Y133" s="165"/>
      <c r="Z133" s="165"/>
      <c r="AA133" s="165"/>
      <c r="AB133" s="165"/>
      <c r="AC133" s="165"/>
      <c r="AD133" s="165"/>
      <c r="AE133" s="165"/>
      <c r="AF133" s="165"/>
      <c r="AG133" s="165"/>
      <c r="AH133" s="165"/>
      <c r="AI133" s="165"/>
      <c r="AJ133" s="165"/>
      <c r="AK133" s="165"/>
    </row>
    <row r="134">
      <c r="A134" s="178"/>
      <c r="B134" s="303"/>
      <c r="C134" s="304"/>
      <c r="D134" s="304"/>
      <c r="E134" s="304"/>
      <c r="F134" s="304"/>
      <c r="G134" s="304"/>
      <c r="H134" s="304"/>
      <c r="I134" s="304"/>
      <c r="J134" s="305"/>
      <c r="K134" s="177"/>
      <c r="L134" s="165"/>
      <c r="M134" s="165"/>
      <c r="N134" s="165"/>
      <c r="O134" s="165"/>
      <c r="P134" s="165"/>
      <c r="Q134" s="165"/>
      <c r="R134" s="165"/>
      <c r="S134" s="165"/>
      <c r="T134" s="165"/>
      <c r="U134" s="165"/>
      <c r="V134" s="165"/>
      <c r="W134" s="165"/>
      <c r="X134" s="165"/>
      <c r="Y134" s="165"/>
      <c r="Z134" s="165"/>
      <c r="AA134" s="165"/>
      <c r="AB134" s="165"/>
      <c r="AC134" s="165"/>
      <c r="AD134" s="165"/>
      <c r="AE134" s="165"/>
      <c r="AF134" s="165"/>
      <c r="AG134" s="165"/>
      <c r="AH134" s="165"/>
      <c r="AI134" s="165"/>
      <c r="AJ134" s="165"/>
      <c r="AK134" s="165"/>
    </row>
    <row r="135">
      <c r="A135" s="178"/>
      <c r="B135" s="303" t="s">
        <v>534</v>
      </c>
      <c r="C135" s="304"/>
      <c r="D135" s="304"/>
      <c r="E135" s="304"/>
      <c r="F135" s="304"/>
      <c r="G135" s="304"/>
      <c r="H135" s="304"/>
      <c r="I135" s="304"/>
      <c r="J135" s="305"/>
      <c r="K135" s="177"/>
      <c r="L135" s="165"/>
      <c r="M135" s="165"/>
      <c r="N135" s="165"/>
      <c r="O135" s="165"/>
      <c r="P135" s="165"/>
      <c r="Q135" s="165"/>
      <c r="R135" s="165"/>
      <c r="S135" s="165"/>
      <c r="T135" s="165"/>
      <c r="U135" s="165"/>
      <c r="V135" s="165"/>
      <c r="W135" s="165"/>
      <c r="X135" s="165"/>
      <c r="Y135" s="165"/>
      <c r="Z135" s="165"/>
      <c r="AA135" s="165"/>
      <c r="AB135" s="165"/>
      <c r="AC135" s="165"/>
      <c r="AD135" s="165"/>
      <c r="AE135" s="165"/>
      <c r="AF135" s="165"/>
      <c r="AG135" s="165"/>
      <c r="AH135" s="165"/>
      <c r="AI135" s="165"/>
      <c r="AJ135" s="165"/>
      <c r="AK135" s="165"/>
    </row>
    <row r="136">
      <c r="A136" s="178"/>
      <c r="B136" s="312"/>
      <c r="C136" s="313"/>
      <c r="D136" s="313"/>
      <c r="E136" s="313"/>
      <c r="F136" s="313"/>
      <c r="G136" s="313"/>
      <c r="H136" s="313"/>
      <c r="I136" s="313"/>
      <c r="J136" s="314"/>
      <c r="K136" s="177"/>
      <c r="L136" s="165"/>
      <c r="M136" s="165"/>
      <c r="N136" s="165"/>
      <c r="O136" s="165"/>
      <c r="P136" s="165"/>
      <c r="Q136" s="165"/>
      <c r="R136" s="165"/>
      <c r="S136" s="165"/>
      <c r="T136" s="165"/>
      <c r="U136" s="165"/>
      <c r="V136" s="165"/>
      <c r="W136" s="165"/>
      <c r="X136" s="165"/>
      <c r="Y136" s="165"/>
      <c r="Z136" s="165"/>
      <c r="AA136" s="165"/>
      <c r="AB136" s="165"/>
      <c r="AC136" s="165"/>
      <c r="AD136" s="165"/>
      <c r="AE136" s="165"/>
      <c r="AF136" s="165"/>
      <c r="AG136" s="165"/>
      <c r="AH136" s="165"/>
      <c r="AI136" s="165"/>
      <c r="AJ136" s="165"/>
      <c r="AK136" s="165"/>
    </row>
    <row r="137">
      <c r="A137" s="178"/>
      <c r="B137" s="312"/>
      <c r="C137" s="313"/>
      <c r="D137" s="313"/>
      <c r="E137" s="313"/>
      <c r="F137" s="313"/>
      <c r="G137" s="313"/>
      <c r="H137" s="313"/>
      <c r="I137" s="313"/>
      <c r="J137" s="314"/>
      <c r="K137" s="177"/>
      <c r="L137" s="165"/>
      <c r="M137" s="165"/>
      <c r="N137" s="165"/>
      <c r="O137" s="165"/>
      <c r="P137" s="165"/>
      <c r="Q137" s="165"/>
      <c r="R137" s="165"/>
      <c r="S137" s="165"/>
      <c r="T137" s="165"/>
      <c r="U137" s="165"/>
      <c r="V137" s="165"/>
      <c r="W137" s="165"/>
      <c r="X137" s="165"/>
      <c r="Y137" s="165"/>
      <c r="Z137" s="165"/>
      <c r="AA137" s="165"/>
      <c r="AB137" s="165"/>
      <c r="AC137" s="165"/>
      <c r="AD137" s="165"/>
      <c r="AE137" s="165"/>
      <c r="AF137" s="165"/>
      <c r="AG137" s="165"/>
      <c r="AH137" s="165"/>
      <c r="AI137" s="165"/>
      <c r="AJ137" s="165"/>
      <c r="AK137" s="165"/>
    </row>
    <row r="138">
      <c r="A138" s="178"/>
      <c r="B138" s="312"/>
      <c r="C138" s="313"/>
      <c r="D138" s="313"/>
      <c r="E138" s="313"/>
      <c r="F138" s="313"/>
      <c r="G138" s="313"/>
      <c r="H138" s="313"/>
      <c r="I138" s="313"/>
      <c r="J138" s="314"/>
      <c r="K138" s="177"/>
      <c r="L138" s="165"/>
      <c r="M138" s="165"/>
      <c r="N138" s="165"/>
      <c r="O138" s="165"/>
      <c r="P138" s="165"/>
      <c r="Q138" s="165"/>
      <c r="R138" s="165"/>
      <c r="S138" s="165"/>
      <c r="T138" s="165"/>
      <c r="U138" s="165"/>
      <c r="V138" s="165"/>
      <c r="W138" s="165"/>
      <c r="X138" s="165"/>
      <c r="Y138" s="165"/>
      <c r="Z138" s="165"/>
      <c r="AA138" s="165"/>
      <c r="AB138" s="165"/>
      <c r="AC138" s="165"/>
      <c r="AD138" s="165"/>
      <c r="AE138" s="165"/>
      <c r="AF138" s="165"/>
      <c r="AG138" s="165"/>
      <c r="AH138" s="165"/>
      <c r="AI138" s="165"/>
      <c r="AJ138" s="165"/>
      <c r="AK138" s="165"/>
    </row>
    <row r="139">
      <c r="A139" s="178"/>
      <c r="B139" s="312"/>
      <c r="C139" s="313"/>
      <c r="D139" s="313"/>
      <c r="E139" s="313"/>
      <c r="F139" s="313"/>
      <c r="G139" s="313"/>
      <c r="H139" s="313"/>
      <c r="I139" s="313"/>
      <c r="J139" s="314"/>
      <c r="K139" s="177"/>
      <c r="L139" s="165"/>
      <c r="M139" s="165"/>
      <c r="N139" s="165"/>
      <c r="O139" s="165"/>
      <c r="P139" s="165"/>
      <c r="Q139" s="165"/>
      <c r="R139" s="165"/>
      <c r="S139" s="165"/>
      <c r="T139" s="165"/>
      <c r="U139" s="165"/>
      <c r="V139" s="165"/>
      <c r="W139" s="165"/>
      <c r="X139" s="165"/>
      <c r="Y139" s="165"/>
      <c r="Z139" s="165"/>
      <c r="AA139" s="165"/>
      <c r="AB139" s="165"/>
      <c r="AC139" s="165"/>
      <c r="AD139" s="165"/>
      <c r="AE139" s="165"/>
      <c r="AF139" s="165"/>
      <c r="AG139" s="165"/>
      <c r="AH139" s="165"/>
      <c r="AI139" s="165"/>
      <c r="AJ139" s="165"/>
      <c r="AK139" s="165"/>
    </row>
    <row r="140">
      <c r="A140" s="178"/>
      <c r="B140" s="312"/>
      <c r="C140" s="313"/>
      <c r="D140" s="313"/>
      <c r="E140" s="313"/>
      <c r="F140" s="313"/>
      <c r="G140" s="313"/>
      <c r="H140" s="313"/>
      <c r="I140" s="313"/>
      <c r="J140" s="314"/>
      <c r="K140" s="177"/>
      <c r="L140" s="165"/>
      <c r="M140" s="165"/>
      <c r="N140" s="165"/>
      <c r="O140" s="165"/>
      <c r="P140" s="165"/>
      <c r="Q140" s="165"/>
      <c r="R140" s="165"/>
      <c r="S140" s="165"/>
      <c r="T140" s="165"/>
      <c r="U140" s="165"/>
      <c r="V140" s="165"/>
      <c r="W140" s="165"/>
      <c r="X140" s="165"/>
      <c r="Y140" s="165"/>
      <c r="Z140" s="165"/>
      <c r="AA140" s="165"/>
      <c r="AB140" s="165"/>
      <c r="AC140" s="165"/>
      <c r="AD140" s="165"/>
      <c r="AE140" s="165"/>
      <c r="AF140" s="165"/>
      <c r="AG140" s="165"/>
      <c r="AH140" s="165"/>
      <c r="AI140" s="165"/>
      <c r="AJ140" s="165"/>
      <c r="AK140" s="165"/>
    </row>
    <row r="141">
      <c r="A141" s="178"/>
      <c r="B141" s="315"/>
      <c r="C141" s="316"/>
      <c r="D141" s="316"/>
      <c r="E141" s="316"/>
      <c r="F141" s="316"/>
      <c r="G141" s="316"/>
      <c r="H141" s="316"/>
      <c r="I141" s="316"/>
      <c r="J141" s="317"/>
      <c r="K141" s="177"/>
      <c r="L141" s="165"/>
      <c r="M141" s="165"/>
      <c r="N141" s="165"/>
      <c r="O141" s="165"/>
      <c r="P141" s="165"/>
      <c r="Q141" s="165"/>
      <c r="R141" s="165"/>
      <c r="S141" s="165"/>
      <c r="T141" s="165"/>
      <c r="U141" s="165"/>
      <c r="V141" s="165"/>
      <c r="W141" s="165"/>
      <c r="X141" s="165"/>
      <c r="Y141" s="165"/>
      <c r="Z141" s="165"/>
      <c r="AA141" s="165"/>
      <c r="AB141" s="165"/>
      <c r="AC141" s="165"/>
      <c r="AD141" s="165"/>
      <c r="AE141" s="165"/>
      <c r="AF141" s="165"/>
      <c r="AG141" s="165"/>
      <c r="AH141" s="165"/>
      <c r="AI141" s="165"/>
      <c r="AJ141" s="165"/>
      <c r="AK141" s="165"/>
    </row>
    <row r="142">
      <c r="A142" s="178"/>
      <c r="B142" s="318" t="s">
        <v>535</v>
      </c>
      <c r="C142" s="319"/>
      <c r="D142" s="319"/>
      <c r="E142" s="319"/>
      <c r="F142" s="319"/>
      <c r="G142" s="319"/>
      <c r="H142" s="319"/>
      <c r="I142" s="319"/>
      <c r="J142" s="320"/>
      <c r="K142" s="177"/>
      <c r="L142" s="165"/>
      <c r="M142" s="165"/>
      <c r="N142" s="165"/>
      <c r="O142" s="165"/>
      <c r="P142" s="165"/>
      <c r="Q142" s="165"/>
      <c r="R142" s="165"/>
      <c r="S142" s="165"/>
      <c r="T142" s="165"/>
      <c r="U142" s="165"/>
      <c r="V142" s="165"/>
      <c r="W142" s="165"/>
      <c r="X142" s="165"/>
      <c r="Y142" s="165"/>
      <c r="Z142" s="165"/>
      <c r="AA142" s="165"/>
      <c r="AB142" s="165"/>
      <c r="AC142" s="165"/>
      <c r="AD142" s="165"/>
      <c r="AE142" s="165"/>
      <c r="AF142" s="165"/>
      <c r="AG142" s="165"/>
      <c r="AH142" s="165"/>
      <c r="AI142" s="165"/>
      <c r="AJ142" s="165"/>
      <c r="AK142" s="165"/>
    </row>
    <row r="143">
      <c r="A143" s="178"/>
      <c r="B143" s="312"/>
      <c r="C143" s="313"/>
      <c r="D143" s="313"/>
      <c r="E143" s="313"/>
      <c r="F143" s="313"/>
      <c r="G143" s="313"/>
      <c r="H143" s="313"/>
      <c r="I143" s="313"/>
      <c r="J143" s="314"/>
      <c r="K143" s="177"/>
      <c r="L143" s="165"/>
      <c r="M143" s="165"/>
      <c r="N143" s="165"/>
      <c r="O143" s="165"/>
      <c r="P143" s="165"/>
      <c r="Q143" s="165"/>
      <c r="R143" s="165"/>
      <c r="S143" s="165"/>
      <c r="T143" s="165"/>
      <c r="U143" s="165"/>
      <c r="V143" s="165"/>
      <c r="W143" s="165"/>
      <c r="X143" s="165"/>
      <c r="Y143" s="165"/>
      <c r="Z143" s="165"/>
      <c r="AA143" s="165"/>
      <c r="AB143" s="165"/>
      <c r="AC143" s="165"/>
      <c r="AD143" s="165"/>
      <c r="AE143" s="165"/>
      <c r="AF143" s="165"/>
      <c r="AG143" s="165"/>
      <c r="AH143" s="165"/>
      <c r="AI143" s="165"/>
      <c r="AJ143" s="165"/>
      <c r="AK143" s="165"/>
    </row>
    <row r="144">
      <c r="A144" s="178"/>
      <c r="B144" s="312"/>
      <c r="C144" s="313"/>
      <c r="D144" s="313"/>
      <c r="E144" s="313"/>
      <c r="F144" s="313"/>
      <c r="G144" s="313"/>
      <c r="H144" s="313"/>
      <c r="I144" s="313"/>
      <c r="J144" s="314"/>
      <c r="K144" s="177"/>
      <c r="L144" s="165"/>
      <c r="M144" s="165"/>
      <c r="N144" s="165"/>
      <c r="O144" s="165"/>
      <c r="P144" s="165"/>
      <c r="Q144" s="165"/>
      <c r="R144" s="165"/>
      <c r="S144" s="165"/>
      <c r="T144" s="165"/>
      <c r="U144" s="165"/>
      <c r="V144" s="165"/>
      <c r="W144" s="165"/>
      <c r="X144" s="165"/>
      <c r="Y144" s="165"/>
      <c r="Z144" s="165"/>
      <c r="AA144" s="165"/>
      <c r="AB144" s="165"/>
      <c r="AC144" s="165"/>
      <c r="AD144" s="165"/>
      <c r="AE144" s="165"/>
      <c r="AF144" s="165"/>
      <c r="AG144" s="165"/>
      <c r="AH144" s="165"/>
      <c r="AI144" s="165"/>
      <c r="AJ144" s="165"/>
      <c r="AK144" s="165"/>
    </row>
    <row r="145">
      <c r="A145" s="178"/>
      <c r="B145" s="312"/>
      <c r="C145" s="313"/>
      <c r="D145" s="313"/>
      <c r="E145" s="313"/>
      <c r="F145" s="313"/>
      <c r="G145" s="313"/>
      <c r="H145" s="313"/>
      <c r="I145" s="313"/>
      <c r="J145" s="314"/>
      <c r="K145" s="177"/>
      <c r="L145" s="165"/>
      <c r="M145" s="165"/>
      <c r="N145" s="165"/>
      <c r="O145" s="165"/>
      <c r="P145" s="165"/>
      <c r="Q145" s="165"/>
      <c r="R145" s="165"/>
      <c r="S145" s="165"/>
      <c r="T145" s="165"/>
      <c r="U145" s="165"/>
      <c r="V145" s="165"/>
      <c r="W145" s="165"/>
      <c r="X145" s="165"/>
      <c r="Y145" s="165"/>
      <c r="Z145" s="165"/>
      <c r="AA145" s="165"/>
      <c r="AB145" s="165"/>
      <c r="AC145" s="165"/>
      <c r="AD145" s="165"/>
      <c r="AE145" s="165"/>
      <c r="AF145" s="165"/>
      <c r="AG145" s="165"/>
      <c r="AH145" s="165"/>
      <c r="AI145" s="165"/>
      <c r="AJ145" s="165"/>
      <c r="AK145" s="165"/>
    </row>
    <row r="146">
      <c r="A146" s="178"/>
      <c r="B146" s="312"/>
      <c r="C146" s="313"/>
      <c r="D146" s="313"/>
      <c r="E146" s="313"/>
      <c r="F146" s="313"/>
      <c r="G146" s="313"/>
      <c r="H146" s="313"/>
      <c r="I146" s="313"/>
      <c r="J146" s="314"/>
      <c r="K146" s="177"/>
      <c r="L146" s="165"/>
      <c r="M146" s="165"/>
      <c r="N146" s="165"/>
      <c r="O146" s="165"/>
      <c r="P146" s="165"/>
      <c r="Q146" s="165"/>
      <c r="R146" s="165"/>
      <c r="S146" s="165"/>
      <c r="T146" s="165"/>
      <c r="U146" s="165"/>
      <c r="V146" s="165"/>
      <c r="W146" s="165"/>
      <c r="X146" s="165"/>
      <c r="Y146" s="165"/>
      <c r="Z146" s="165"/>
      <c r="AA146" s="165"/>
      <c r="AB146" s="165"/>
      <c r="AC146" s="165"/>
      <c r="AD146" s="165"/>
      <c r="AE146" s="165"/>
      <c r="AF146" s="165"/>
      <c r="AG146" s="165"/>
      <c r="AH146" s="165"/>
      <c r="AI146" s="165"/>
      <c r="AJ146" s="165"/>
      <c r="AK146" s="165"/>
    </row>
    <row r="147">
      <c r="A147" s="178"/>
      <c r="B147" s="315"/>
      <c r="C147" s="316"/>
      <c r="D147" s="316"/>
      <c r="E147" s="316"/>
      <c r="F147" s="316"/>
      <c r="G147" s="316"/>
      <c r="H147" s="316"/>
      <c r="I147" s="316"/>
      <c r="J147" s="317"/>
      <c r="K147" s="177"/>
      <c r="L147" s="165"/>
      <c r="M147" s="165"/>
      <c r="N147" s="165"/>
      <c r="O147" s="165"/>
      <c r="P147" s="165"/>
      <c r="Q147" s="165"/>
      <c r="R147" s="165"/>
      <c r="S147" s="165"/>
      <c r="T147" s="165"/>
      <c r="U147" s="165"/>
      <c r="V147" s="165"/>
      <c r="W147" s="165"/>
      <c r="X147" s="165"/>
      <c r="Y147" s="165"/>
      <c r="Z147" s="165"/>
      <c r="AA147" s="165"/>
      <c r="AB147" s="165"/>
      <c r="AC147" s="165"/>
      <c r="AD147" s="165"/>
      <c r="AE147" s="165"/>
      <c r="AF147" s="165"/>
      <c r="AG147" s="165"/>
      <c r="AH147" s="165"/>
      <c r="AI147" s="165"/>
      <c r="AJ147" s="165"/>
      <c r="AK147" s="165"/>
    </row>
    <row r="148">
      <c r="A148" s="178"/>
      <c r="B148" s="321" t="s">
        <v>536</v>
      </c>
      <c r="C148" s="322"/>
      <c r="D148" s="322"/>
      <c r="E148" s="322"/>
      <c r="F148" s="322"/>
      <c r="G148" s="322"/>
      <c r="H148" s="322"/>
      <c r="I148" s="322"/>
      <c r="J148" s="323"/>
      <c r="K148" s="177"/>
      <c r="L148" s="165"/>
      <c r="M148" s="165"/>
      <c r="N148" s="165"/>
      <c r="O148" s="165"/>
      <c r="P148" s="165"/>
      <c r="Q148" s="165"/>
      <c r="R148" s="165"/>
      <c r="S148" s="165"/>
      <c r="T148" s="165"/>
      <c r="U148" s="165"/>
      <c r="V148" s="165"/>
      <c r="W148" s="165"/>
      <c r="X148" s="165"/>
      <c r="Y148" s="165"/>
      <c r="Z148" s="165"/>
      <c r="AA148" s="165"/>
      <c r="AB148" s="165"/>
      <c r="AC148" s="165"/>
      <c r="AD148" s="165"/>
      <c r="AE148" s="165"/>
      <c r="AF148" s="165"/>
      <c r="AG148" s="165"/>
      <c r="AH148" s="165"/>
      <c r="AI148" s="165"/>
      <c r="AJ148" s="165"/>
      <c r="AK148" s="165"/>
    </row>
    <row r="149">
      <c r="A149" s="178"/>
      <c r="B149" s="324" t="s">
        <v>537</v>
      </c>
      <c r="C149" s="325"/>
      <c r="D149" s="325"/>
      <c r="E149" s="325"/>
      <c r="F149" s="325"/>
      <c r="G149" s="325"/>
      <c r="H149" s="325"/>
      <c r="I149" s="325"/>
      <c r="J149" s="326"/>
      <c r="K149" s="177"/>
      <c r="L149" s="165"/>
      <c r="M149" s="165"/>
      <c r="N149" s="165"/>
      <c r="O149" s="165"/>
      <c r="P149" s="165"/>
      <c r="Q149" s="165"/>
      <c r="R149" s="165"/>
      <c r="S149" s="165"/>
      <c r="T149" s="165"/>
      <c r="U149" s="165"/>
      <c r="V149" s="165"/>
      <c r="W149" s="165"/>
      <c r="X149" s="165"/>
      <c r="Y149" s="165"/>
      <c r="Z149" s="165"/>
      <c r="AA149" s="165"/>
      <c r="AB149" s="165"/>
      <c r="AC149" s="165"/>
      <c r="AD149" s="165"/>
      <c r="AE149" s="165"/>
      <c r="AF149" s="165"/>
      <c r="AG149" s="165"/>
      <c r="AH149" s="165"/>
      <c r="AI149" s="165"/>
      <c r="AJ149" s="165"/>
      <c r="AK149" s="165"/>
    </row>
    <row r="150">
      <c r="A150" s="178"/>
      <c r="B150" s="327"/>
      <c r="C150" s="328"/>
      <c r="D150" s="328"/>
      <c r="E150" s="328"/>
      <c r="F150" s="328"/>
      <c r="G150" s="328"/>
      <c r="H150" s="328"/>
      <c r="I150" s="328"/>
      <c r="J150" s="329"/>
      <c r="K150" s="177"/>
      <c r="L150" s="165"/>
      <c r="M150" s="165"/>
      <c r="N150" s="165"/>
      <c r="O150" s="165"/>
      <c r="P150" s="165"/>
      <c r="Q150" s="165"/>
      <c r="R150" s="165"/>
      <c r="S150" s="165"/>
      <c r="T150" s="165"/>
      <c r="U150" s="165"/>
      <c r="V150" s="165"/>
      <c r="W150" s="165"/>
      <c r="X150" s="165"/>
      <c r="Y150" s="165"/>
      <c r="Z150" s="165"/>
      <c r="AA150" s="165"/>
      <c r="AB150" s="165"/>
      <c r="AC150" s="165"/>
      <c r="AD150" s="165"/>
      <c r="AE150" s="165"/>
      <c r="AF150" s="165"/>
      <c r="AG150" s="165"/>
      <c r="AH150" s="165"/>
      <c r="AI150" s="165"/>
      <c r="AJ150" s="165"/>
      <c r="AK150" s="165"/>
    </row>
    <row r="151">
      <c r="A151" s="178"/>
      <c r="B151" s="330"/>
      <c r="C151" s="330"/>
      <c r="D151" s="330"/>
      <c r="E151" s="330"/>
      <c r="F151" s="330"/>
      <c r="G151" s="330"/>
      <c r="H151" s="330"/>
      <c r="I151" s="330"/>
      <c r="J151" s="330"/>
      <c r="K151" s="177"/>
      <c r="L151" s="165"/>
      <c r="M151" s="165"/>
      <c r="N151" s="165"/>
      <c r="O151" s="165"/>
      <c r="P151" s="165"/>
      <c r="Q151" s="165"/>
      <c r="R151" s="165"/>
      <c r="S151" s="165"/>
      <c r="T151" s="165"/>
      <c r="U151" s="165"/>
      <c r="V151" s="165"/>
      <c r="W151" s="165"/>
      <c r="X151" s="165"/>
      <c r="Y151" s="165"/>
      <c r="Z151" s="165"/>
      <c r="AA151" s="165"/>
      <c r="AB151" s="165"/>
      <c r="AC151" s="165"/>
      <c r="AD151" s="165"/>
      <c r="AE151" s="165"/>
      <c r="AF151" s="165"/>
      <c r="AG151" s="165"/>
      <c r="AH151" s="165"/>
      <c r="AI151" s="165"/>
      <c r="AJ151" s="165"/>
      <c r="AK151" s="165"/>
    </row>
    <row r="152">
      <c r="A152" s="178"/>
      <c r="B152" s="331" t="s">
        <v>538</v>
      </c>
      <c r="C152" s="332"/>
      <c r="D152" s="330"/>
      <c r="E152" s="330"/>
      <c r="F152" s="330"/>
      <c r="G152" s="330"/>
      <c r="H152" s="330"/>
      <c r="I152" s="330"/>
      <c r="J152" s="330"/>
      <c r="K152" s="177"/>
      <c r="L152" s="165"/>
      <c r="M152" s="165"/>
      <c r="N152" s="165"/>
      <c r="O152" s="165"/>
      <c r="P152" s="165"/>
      <c r="Q152" s="165"/>
      <c r="R152" s="165"/>
      <c r="S152" s="165"/>
      <c r="T152" s="165"/>
      <c r="U152" s="165"/>
      <c r="V152" s="165"/>
      <c r="W152" s="165"/>
      <c r="X152" s="165"/>
      <c r="Y152" s="165"/>
      <c r="Z152" s="165"/>
      <c r="AA152" s="165"/>
      <c r="AB152" s="165"/>
      <c r="AC152" s="165"/>
      <c r="AD152" s="165"/>
      <c r="AE152" s="165"/>
      <c r="AF152" s="165"/>
      <c r="AG152" s="165"/>
      <c r="AH152" s="165"/>
      <c r="AI152" s="165"/>
      <c r="AJ152" s="165"/>
      <c r="AK152" s="165"/>
    </row>
    <row r="153">
      <c r="A153" s="178"/>
      <c r="B153" s="333" t="s">
        <v>539</v>
      </c>
      <c r="C153" s="334"/>
      <c r="D153" s="334"/>
      <c r="E153" s="334"/>
      <c r="F153" s="334"/>
      <c r="G153" s="334"/>
      <c r="H153" s="334"/>
      <c r="I153" s="334"/>
      <c r="J153" s="335"/>
      <c r="K153" s="177"/>
      <c r="L153" s="165"/>
      <c r="M153" s="165"/>
      <c r="N153" s="165"/>
      <c r="O153" s="165"/>
      <c r="P153" s="165"/>
      <c r="Q153" s="165"/>
      <c r="R153" s="165"/>
      <c r="S153" s="165"/>
      <c r="T153" s="165"/>
      <c r="U153" s="165"/>
      <c r="V153" s="165"/>
      <c r="W153" s="165"/>
      <c r="X153" s="165"/>
      <c r="Y153" s="165"/>
      <c r="Z153" s="165"/>
      <c r="AA153" s="165"/>
      <c r="AB153" s="165"/>
      <c r="AC153" s="165"/>
      <c r="AD153" s="165"/>
      <c r="AE153" s="165"/>
      <c r="AF153" s="165"/>
      <c r="AG153" s="165"/>
      <c r="AH153" s="165"/>
      <c r="AI153" s="165"/>
      <c r="AJ153" s="165"/>
      <c r="AK153" s="165"/>
    </row>
    <row r="154">
      <c r="A154" s="178"/>
      <c r="B154" s="336" t="s">
        <v>540</v>
      </c>
      <c r="C154" s="337"/>
      <c r="D154" s="337"/>
      <c r="E154" s="337"/>
      <c r="F154" s="337"/>
      <c r="G154" s="337"/>
      <c r="H154" s="337"/>
      <c r="I154" s="337"/>
      <c r="J154" s="338"/>
      <c r="K154" s="177"/>
      <c r="L154" s="165"/>
      <c r="M154" s="165"/>
      <c r="N154" s="165"/>
      <c r="O154" s="165"/>
      <c r="P154" s="165"/>
      <c r="Q154" s="165"/>
      <c r="R154" s="165"/>
      <c r="S154" s="165"/>
      <c r="T154" s="165"/>
      <c r="U154" s="165"/>
      <c r="V154" s="165"/>
      <c r="W154" s="165"/>
      <c r="X154" s="165"/>
      <c r="Y154" s="165"/>
      <c r="Z154" s="165"/>
      <c r="AA154" s="165"/>
      <c r="AB154" s="165"/>
      <c r="AC154" s="165"/>
      <c r="AD154" s="165"/>
      <c r="AE154" s="165"/>
      <c r="AF154" s="165"/>
      <c r="AG154" s="165"/>
      <c r="AH154" s="165"/>
      <c r="AI154" s="165"/>
      <c r="AJ154" s="165"/>
      <c r="AK154" s="165"/>
    </row>
    <row r="155">
      <c r="A155" s="178"/>
      <c r="B155" s="339"/>
      <c r="C155" s="340"/>
      <c r="D155" s="340"/>
      <c r="E155" s="340"/>
      <c r="F155" s="340"/>
      <c r="G155" s="340"/>
      <c r="H155" s="340"/>
      <c r="I155" s="340"/>
      <c r="J155" s="341"/>
      <c r="K155" s="177"/>
      <c r="L155" s="165"/>
      <c r="M155" s="165"/>
      <c r="N155" s="165"/>
      <c r="O155" s="165"/>
      <c r="P155" s="165"/>
      <c r="Q155" s="165"/>
      <c r="R155" s="165"/>
      <c r="S155" s="165"/>
      <c r="T155" s="165"/>
      <c r="U155" s="165"/>
      <c r="V155" s="165"/>
      <c r="W155" s="165"/>
      <c r="X155" s="165"/>
      <c r="Y155" s="165"/>
      <c r="Z155" s="165"/>
      <c r="AA155" s="165"/>
      <c r="AB155" s="165"/>
      <c r="AC155" s="165"/>
      <c r="AD155" s="165"/>
      <c r="AE155" s="165"/>
      <c r="AF155" s="165"/>
      <c r="AG155" s="165"/>
      <c r="AH155" s="165"/>
      <c r="AI155" s="165"/>
      <c r="AJ155" s="165"/>
      <c r="AK155" s="165"/>
    </row>
    <row r="156">
      <c r="A156" s="178"/>
      <c r="B156" s="333" t="s">
        <v>541</v>
      </c>
      <c r="C156" s="334"/>
      <c r="D156" s="334"/>
      <c r="E156" s="334"/>
      <c r="F156" s="334"/>
      <c r="G156" s="334"/>
      <c r="H156" s="334"/>
      <c r="I156" s="334"/>
      <c r="J156" s="335"/>
      <c r="K156" s="177"/>
      <c r="L156" s="165"/>
      <c r="M156" s="165"/>
      <c r="N156" s="165"/>
      <c r="O156" s="165"/>
      <c r="P156" s="165"/>
      <c r="Q156" s="165"/>
      <c r="R156" s="165"/>
      <c r="S156" s="165"/>
      <c r="T156" s="165"/>
      <c r="U156" s="165"/>
      <c r="V156" s="165"/>
      <c r="W156" s="165"/>
      <c r="X156" s="165"/>
      <c r="Y156" s="165"/>
      <c r="Z156" s="165"/>
      <c r="AA156" s="165"/>
      <c r="AB156" s="165"/>
      <c r="AC156" s="165"/>
      <c r="AD156" s="165"/>
      <c r="AE156" s="165"/>
      <c r="AF156" s="165"/>
      <c r="AG156" s="165"/>
      <c r="AH156" s="165"/>
      <c r="AI156" s="165"/>
      <c r="AJ156" s="165"/>
      <c r="AK156" s="165"/>
    </row>
    <row r="157">
      <c r="A157" s="178"/>
      <c r="B157" s="336" t="s">
        <v>542</v>
      </c>
      <c r="C157" s="337"/>
      <c r="D157" s="337"/>
      <c r="E157" s="337"/>
      <c r="F157" s="337"/>
      <c r="G157" s="337"/>
      <c r="H157" s="337"/>
      <c r="I157" s="337"/>
      <c r="J157" s="338"/>
      <c r="K157" s="177"/>
      <c r="L157" s="165"/>
      <c r="M157" s="165"/>
      <c r="N157" s="165"/>
      <c r="O157" s="165"/>
      <c r="P157" s="165"/>
      <c r="Q157" s="165"/>
      <c r="R157" s="165"/>
      <c r="S157" s="165"/>
      <c r="T157" s="165"/>
      <c r="U157" s="165"/>
      <c r="V157" s="165"/>
      <c r="W157" s="165"/>
      <c r="X157" s="165"/>
      <c r="Y157" s="165"/>
      <c r="Z157" s="165"/>
      <c r="AA157" s="165"/>
      <c r="AB157" s="165"/>
      <c r="AC157" s="165"/>
      <c r="AD157" s="165"/>
      <c r="AE157" s="165"/>
      <c r="AF157" s="165"/>
      <c r="AG157" s="165"/>
      <c r="AH157" s="165"/>
      <c r="AI157" s="165"/>
      <c r="AJ157" s="165"/>
      <c r="AK157" s="165"/>
    </row>
    <row r="158">
      <c r="A158" s="178"/>
      <c r="B158" s="342"/>
      <c r="C158" s="343"/>
      <c r="D158" s="343"/>
      <c r="E158" s="343"/>
      <c r="F158" s="343"/>
      <c r="G158" s="343"/>
      <c r="H158" s="343"/>
      <c r="I158" s="343"/>
      <c r="J158" s="344"/>
      <c r="K158" s="177"/>
      <c r="L158" s="165"/>
      <c r="M158" s="165"/>
      <c r="N158" s="165"/>
      <c r="O158" s="165"/>
      <c r="P158" s="165"/>
      <c r="Q158" s="165"/>
      <c r="R158" s="165"/>
      <c r="S158" s="165"/>
      <c r="T158" s="165"/>
      <c r="U158" s="165"/>
      <c r="V158" s="165"/>
      <c r="W158" s="165"/>
      <c r="X158" s="165"/>
      <c r="Y158" s="165"/>
      <c r="Z158" s="165"/>
      <c r="AA158" s="165"/>
      <c r="AB158" s="165"/>
      <c r="AC158" s="165"/>
      <c r="AD158" s="165"/>
      <c r="AE158" s="165"/>
      <c r="AF158" s="165"/>
      <c r="AG158" s="165"/>
      <c r="AH158" s="165"/>
      <c r="AI158" s="165"/>
      <c r="AJ158" s="165"/>
      <c r="AK158" s="165"/>
    </row>
    <row r="159">
      <c r="A159" s="178"/>
      <c r="B159" s="339"/>
      <c r="C159" s="340"/>
      <c r="D159" s="340"/>
      <c r="E159" s="340"/>
      <c r="F159" s="340"/>
      <c r="G159" s="340"/>
      <c r="H159" s="340"/>
      <c r="I159" s="340"/>
      <c r="J159" s="341"/>
      <c r="K159" s="177"/>
      <c r="L159" s="165"/>
      <c r="M159" s="165"/>
      <c r="N159" s="165"/>
      <c r="O159" s="165"/>
      <c r="P159" s="165"/>
      <c r="Q159" s="165"/>
      <c r="R159" s="165"/>
      <c r="S159" s="165"/>
      <c r="T159" s="165"/>
      <c r="U159" s="165"/>
      <c r="V159" s="165"/>
      <c r="W159" s="165"/>
      <c r="X159" s="165"/>
      <c r="Y159" s="165"/>
      <c r="Z159" s="165"/>
      <c r="AA159" s="165"/>
      <c r="AB159" s="165"/>
      <c r="AC159" s="165"/>
      <c r="AD159" s="165"/>
      <c r="AE159" s="165"/>
      <c r="AF159" s="165"/>
      <c r="AG159" s="165"/>
      <c r="AH159" s="165"/>
      <c r="AI159" s="165"/>
      <c r="AJ159" s="165"/>
      <c r="AK159" s="165"/>
    </row>
    <row r="160">
      <c r="A160" s="178"/>
      <c r="B160" s="324" t="s">
        <v>543</v>
      </c>
      <c r="C160" s="325"/>
      <c r="D160" s="325"/>
      <c r="E160" s="325"/>
      <c r="F160" s="325"/>
      <c r="G160" s="325"/>
      <c r="H160" s="325"/>
      <c r="I160" s="325"/>
      <c r="J160" s="326"/>
      <c r="K160" s="177"/>
      <c r="L160" s="165"/>
      <c r="M160" s="165"/>
      <c r="N160" s="165"/>
      <c r="O160" s="165"/>
      <c r="P160" s="165"/>
      <c r="Q160" s="165"/>
      <c r="R160" s="165"/>
      <c r="S160" s="165"/>
      <c r="T160" s="165"/>
      <c r="U160" s="165"/>
      <c r="V160" s="165"/>
      <c r="W160" s="165"/>
      <c r="X160" s="165"/>
      <c r="Y160" s="165"/>
      <c r="Z160" s="165"/>
      <c r="AA160" s="165"/>
      <c r="AB160" s="165"/>
      <c r="AC160" s="165"/>
      <c r="AD160" s="165"/>
      <c r="AE160" s="165"/>
      <c r="AF160" s="165"/>
      <c r="AG160" s="165"/>
      <c r="AH160" s="165"/>
      <c r="AI160" s="165"/>
      <c r="AJ160" s="165"/>
      <c r="AK160" s="165"/>
    </row>
    <row r="161">
      <c r="A161" s="178"/>
      <c r="B161" s="327"/>
      <c r="C161" s="328"/>
      <c r="D161" s="328"/>
      <c r="E161" s="328"/>
      <c r="F161" s="328"/>
      <c r="G161" s="328"/>
      <c r="H161" s="328"/>
      <c r="I161" s="328"/>
      <c r="J161" s="329"/>
      <c r="K161" s="177"/>
      <c r="L161" s="165"/>
      <c r="M161" s="165"/>
      <c r="N161" s="165"/>
      <c r="O161" s="165"/>
      <c r="P161" s="165"/>
      <c r="Q161" s="165"/>
      <c r="R161" s="165"/>
      <c r="S161" s="165"/>
      <c r="T161" s="165"/>
      <c r="U161" s="165"/>
      <c r="V161" s="165"/>
      <c r="W161" s="165"/>
      <c r="X161" s="165"/>
      <c r="Y161" s="165"/>
      <c r="Z161" s="165"/>
      <c r="AA161" s="165"/>
      <c r="AB161" s="165"/>
      <c r="AC161" s="165"/>
      <c r="AD161" s="165"/>
      <c r="AE161" s="165"/>
      <c r="AF161" s="165"/>
      <c r="AG161" s="165"/>
      <c r="AH161" s="165"/>
      <c r="AI161" s="165"/>
      <c r="AJ161" s="165"/>
      <c r="AK161" s="165"/>
    </row>
    <row r="162">
      <c r="A162" s="178"/>
      <c r="B162" s="333" t="s">
        <v>544</v>
      </c>
      <c r="C162" s="334"/>
      <c r="D162" s="334"/>
      <c r="E162" s="334"/>
      <c r="F162" s="334"/>
      <c r="G162" s="334"/>
      <c r="H162" s="334"/>
      <c r="I162" s="334"/>
      <c r="J162" s="335"/>
      <c r="K162" s="177"/>
      <c r="L162" s="165"/>
      <c r="M162" s="165"/>
      <c r="N162" s="165"/>
      <c r="O162" s="165"/>
      <c r="P162" s="165"/>
      <c r="Q162" s="165"/>
      <c r="R162" s="165"/>
      <c r="S162" s="165"/>
      <c r="T162" s="165"/>
      <c r="U162" s="165"/>
      <c r="V162" s="165"/>
      <c r="W162" s="165"/>
      <c r="X162" s="165"/>
      <c r="Y162" s="165"/>
      <c r="Z162" s="165"/>
      <c r="AA162" s="165"/>
      <c r="AB162" s="165"/>
      <c r="AC162" s="165"/>
      <c r="AD162" s="165"/>
      <c r="AE162" s="165"/>
      <c r="AF162" s="165"/>
      <c r="AG162" s="165"/>
      <c r="AH162" s="165"/>
      <c r="AI162" s="165"/>
      <c r="AJ162" s="165"/>
      <c r="AK162" s="165"/>
    </row>
    <row r="163">
      <c r="A163" s="178"/>
      <c r="B163" s="336" t="s">
        <v>545</v>
      </c>
      <c r="C163" s="337"/>
      <c r="D163" s="337"/>
      <c r="E163" s="337"/>
      <c r="F163" s="337"/>
      <c r="G163" s="337"/>
      <c r="H163" s="337"/>
      <c r="I163" s="337"/>
      <c r="J163" s="338"/>
      <c r="K163" s="177"/>
      <c r="L163" s="165"/>
      <c r="M163" s="165"/>
      <c r="N163" s="165"/>
      <c r="O163" s="165"/>
      <c r="P163" s="165"/>
      <c r="Q163" s="165"/>
      <c r="R163" s="165"/>
      <c r="S163" s="165"/>
      <c r="T163" s="165"/>
      <c r="U163" s="165"/>
      <c r="V163" s="165"/>
      <c r="W163" s="165"/>
      <c r="X163" s="165"/>
      <c r="Y163" s="165"/>
      <c r="Z163" s="165"/>
      <c r="AA163" s="165"/>
      <c r="AB163" s="165"/>
      <c r="AC163" s="165"/>
      <c r="AD163" s="165"/>
      <c r="AE163" s="165"/>
      <c r="AF163" s="165"/>
      <c r="AG163" s="165"/>
      <c r="AH163" s="165"/>
      <c r="AI163" s="165"/>
      <c r="AJ163" s="165"/>
      <c r="AK163" s="165"/>
    </row>
    <row r="164">
      <c r="A164" s="178"/>
      <c r="B164" s="342"/>
      <c r="C164" s="343"/>
      <c r="D164" s="343"/>
      <c r="E164" s="343"/>
      <c r="F164" s="343"/>
      <c r="G164" s="343"/>
      <c r="H164" s="343"/>
      <c r="I164" s="343"/>
      <c r="J164" s="344"/>
      <c r="K164" s="177"/>
      <c r="L164" s="165"/>
      <c r="M164" s="165"/>
      <c r="N164" s="165"/>
      <c r="O164" s="165"/>
      <c r="P164" s="165"/>
      <c r="Q164" s="165"/>
      <c r="R164" s="165"/>
      <c r="S164" s="165"/>
      <c r="T164" s="165"/>
      <c r="U164" s="165"/>
      <c r="V164" s="165"/>
      <c r="W164" s="165"/>
      <c r="X164" s="165"/>
      <c r="Y164" s="165"/>
      <c r="Z164" s="165"/>
      <c r="AA164" s="165"/>
      <c r="AB164" s="165"/>
      <c r="AC164" s="165"/>
      <c r="AD164" s="165"/>
      <c r="AE164" s="165"/>
      <c r="AF164" s="165"/>
      <c r="AG164" s="165"/>
      <c r="AH164" s="165"/>
      <c r="AI164" s="165"/>
      <c r="AJ164" s="165"/>
      <c r="AK164" s="165"/>
    </row>
    <row r="165">
      <c r="A165" s="178"/>
      <c r="B165" s="339"/>
      <c r="C165" s="340"/>
      <c r="D165" s="340"/>
      <c r="E165" s="340"/>
      <c r="F165" s="340"/>
      <c r="G165" s="340"/>
      <c r="H165" s="340"/>
      <c r="I165" s="340"/>
      <c r="J165" s="341"/>
      <c r="K165" s="177"/>
      <c r="L165" s="165"/>
      <c r="M165" s="165"/>
      <c r="N165" s="165"/>
      <c r="O165" s="165"/>
      <c r="P165" s="165"/>
      <c r="Q165" s="165"/>
      <c r="R165" s="165"/>
      <c r="S165" s="165"/>
      <c r="T165" s="165"/>
      <c r="U165" s="165"/>
      <c r="V165" s="165"/>
      <c r="W165" s="165"/>
      <c r="X165" s="165"/>
      <c r="Y165" s="165"/>
      <c r="Z165" s="165"/>
      <c r="AA165" s="165"/>
      <c r="AB165" s="165"/>
      <c r="AC165" s="165"/>
      <c r="AD165" s="165"/>
      <c r="AE165" s="165"/>
      <c r="AF165" s="165"/>
      <c r="AG165" s="165"/>
      <c r="AH165" s="165"/>
      <c r="AI165" s="165"/>
      <c r="AJ165" s="165"/>
      <c r="AK165" s="165"/>
    </row>
    <row r="166">
      <c r="A166" s="178"/>
      <c r="B166" s="330"/>
      <c r="C166" s="330"/>
      <c r="D166" s="330"/>
      <c r="E166" s="330"/>
      <c r="F166" s="330"/>
      <c r="G166" s="330"/>
      <c r="H166" s="330"/>
      <c r="I166" s="330"/>
      <c r="J166" s="330"/>
      <c r="K166" s="177"/>
      <c r="L166" s="165"/>
      <c r="M166" s="165"/>
      <c r="N166" s="165"/>
      <c r="O166" s="165"/>
      <c r="P166" s="165"/>
      <c r="Q166" s="165"/>
      <c r="R166" s="165"/>
      <c r="S166" s="165"/>
      <c r="T166" s="165"/>
      <c r="U166" s="165"/>
      <c r="V166" s="165"/>
      <c r="W166" s="165"/>
      <c r="X166" s="165"/>
      <c r="Y166" s="165"/>
      <c r="Z166" s="165"/>
      <c r="AA166" s="165"/>
      <c r="AB166" s="165"/>
      <c r="AC166" s="165"/>
      <c r="AD166" s="165"/>
      <c r="AE166" s="165"/>
      <c r="AF166" s="165"/>
      <c r="AG166" s="165"/>
      <c r="AH166" s="165"/>
      <c r="AI166" s="165"/>
      <c r="AJ166" s="165"/>
      <c r="AK166" s="165"/>
    </row>
    <row r="167">
      <c r="A167" s="178"/>
      <c r="B167" s="345" t="s">
        <v>546</v>
      </c>
      <c r="C167" s="346"/>
      <c r="D167" s="347"/>
      <c r="E167" s="330"/>
      <c r="F167" s="321" t="s">
        <v>547</v>
      </c>
      <c r="G167" s="323"/>
      <c r="H167" s="330"/>
      <c r="I167" s="330"/>
      <c r="J167" s="330"/>
      <c r="K167" s="177"/>
      <c r="L167" s="165"/>
      <c r="M167" s="165"/>
      <c r="N167" s="165"/>
      <c r="O167" s="165"/>
      <c r="P167" s="165"/>
      <c r="Q167" s="165"/>
      <c r="R167" s="165"/>
      <c r="S167" s="165"/>
      <c r="T167" s="165"/>
      <c r="U167" s="165"/>
      <c r="V167" s="165"/>
      <c r="W167" s="165"/>
      <c r="X167" s="165"/>
      <c r="Y167" s="165"/>
      <c r="Z167" s="165"/>
      <c r="AA167" s="165"/>
      <c r="AB167" s="165"/>
      <c r="AC167" s="165"/>
      <c r="AD167" s="165"/>
      <c r="AE167" s="165"/>
      <c r="AF167" s="165"/>
      <c r="AG167" s="165"/>
      <c r="AH167" s="165"/>
      <c r="AI167" s="165"/>
      <c r="AJ167" s="165"/>
      <c r="AK167" s="165"/>
    </row>
    <row r="168">
      <c r="A168" s="178"/>
      <c r="B168" s="348" t="s">
        <v>548</v>
      </c>
      <c r="C168" s="349"/>
      <c r="D168" s="350"/>
      <c r="E168" s="330"/>
      <c r="F168" s="330"/>
      <c r="G168" s="330"/>
      <c r="H168" s="330"/>
      <c r="I168" s="330"/>
      <c r="J168" s="330"/>
      <c r="K168" s="177"/>
      <c r="L168" s="165"/>
      <c r="M168" s="165"/>
      <c r="N168" s="165"/>
      <c r="O168" s="165"/>
      <c r="P168" s="165"/>
      <c r="Q168" s="165"/>
      <c r="R168" s="165"/>
      <c r="S168" s="165"/>
      <c r="T168" s="165"/>
      <c r="U168" s="165"/>
      <c r="V168" s="165"/>
      <c r="W168" s="165"/>
      <c r="X168" s="165"/>
      <c r="Y168" s="165"/>
      <c r="Z168" s="165"/>
      <c r="AA168" s="165"/>
      <c r="AB168" s="165"/>
      <c r="AC168" s="165"/>
      <c r="AD168" s="165"/>
      <c r="AE168" s="165"/>
      <c r="AF168" s="165"/>
      <c r="AG168" s="165"/>
      <c r="AH168" s="165"/>
      <c r="AI168" s="165"/>
      <c r="AJ168" s="165"/>
      <c r="AK168" s="165"/>
    </row>
    <row r="169">
      <c r="A169" s="178"/>
      <c r="B169" s="330"/>
      <c r="C169" s="330"/>
      <c r="D169" s="330"/>
      <c r="E169" s="330"/>
      <c r="F169" s="330"/>
      <c r="G169" s="330"/>
      <c r="H169" s="330"/>
      <c r="I169" s="330"/>
      <c r="J169" s="330"/>
      <c r="K169" s="177"/>
      <c r="L169" s="165"/>
      <c r="M169" s="165"/>
      <c r="N169" s="165"/>
      <c r="O169" s="165"/>
      <c r="P169" s="165"/>
      <c r="Q169" s="165"/>
      <c r="R169" s="165"/>
      <c r="S169" s="165"/>
      <c r="T169" s="165"/>
      <c r="U169" s="165"/>
      <c r="V169" s="165"/>
      <c r="W169" s="165"/>
      <c r="X169" s="165"/>
      <c r="Y169" s="165"/>
      <c r="Z169" s="165"/>
      <c r="AA169" s="165"/>
      <c r="AB169" s="165"/>
      <c r="AC169" s="165"/>
      <c r="AD169" s="165"/>
      <c r="AE169" s="165"/>
      <c r="AF169" s="165"/>
      <c r="AG169" s="165"/>
      <c r="AH169" s="165"/>
      <c r="AI169" s="165"/>
      <c r="AJ169" s="165"/>
      <c r="AK169" s="165"/>
    </row>
    <row r="170">
      <c r="A170" s="178"/>
      <c r="B170" s="345" t="s">
        <v>546</v>
      </c>
      <c r="C170" s="346"/>
      <c r="D170" s="347"/>
      <c r="E170" s="330"/>
      <c r="F170" s="321" t="s">
        <v>547</v>
      </c>
      <c r="G170" s="323"/>
      <c r="H170" s="330"/>
      <c r="I170" s="330"/>
      <c r="J170" s="330"/>
      <c r="K170" s="177"/>
      <c r="L170" s="165"/>
      <c r="M170" s="165"/>
      <c r="N170" s="165"/>
      <c r="O170" s="16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row>
    <row r="171">
      <c r="A171" s="178"/>
      <c r="B171" s="348" t="s">
        <v>549</v>
      </c>
      <c r="C171" s="349"/>
      <c r="D171" s="349"/>
      <c r="E171" s="350"/>
      <c r="F171" s="330"/>
      <c r="G171" s="330"/>
      <c r="H171" s="330"/>
      <c r="I171" s="330"/>
      <c r="J171" s="330"/>
      <c r="K171" s="177"/>
      <c r="L171" s="165"/>
      <c r="M171" s="165"/>
      <c r="N171" s="165"/>
      <c r="O171" s="16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row>
    <row r="172">
      <c r="A172" s="178"/>
      <c r="B172" s="330"/>
      <c r="C172" s="330"/>
      <c r="D172" s="330"/>
      <c r="E172" s="330"/>
      <c r="F172" s="330"/>
      <c r="G172" s="330"/>
      <c r="H172" s="330"/>
      <c r="I172" s="330"/>
      <c r="J172" s="330"/>
      <c r="K172" s="177"/>
      <c r="L172" s="165"/>
      <c r="M172" s="165"/>
      <c r="N172" s="165"/>
      <c r="O172" s="165"/>
      <c r="P172" s="165"/>
      <c r="Q172" s="165"/>
      <c r="R172" s="165"/>
      <c r="S172" s="165"/>
      <c r="T172" s="165"/>
      <c r="U172" s="165"/>
      <c r="V172" s="165"/>
      <c r="W172" s="165"/>
      <c r="X172" s="165"/>
      <c r="Y172" s="165"/>
      <c r="Z172" s="165"/>
      <c r="AA172" s="165"/>
      <c r="AB172" s="165"/>
      <c r="AC172" s="165"/>
      <c r="AD172" s="165"/>
      <c r="AE172" s="165"/>
      <c r="AF172" s="165"/>
      <c r="AG172" s="165"/>
      <c r="AH172" s="165"/>
      <c r="AI172" s="165"/>
      <c r="AJ172" s="165"/>
      <c r="AK172" s="165"/>
    </row>
    <row r="173">
      <c r="A173" s="178"/>
      <c r="B173" s="330"/>
      <c r="C173" s="330"/>
      <c r="D173" s="330"/>
      <c r="E173" s="330"/>
      <c r="F173" s="330"/>
      <c r="G173" s="330"/>
      <c r="H173" s="330"/>
      <c r="I173" s="330"/>
      <c r="J173" s="330"/>
      <c r="K173" s="177"/>
      <c r="L173" s="165"/>
      <c r="M173" s="165"/>
      <c r="N173" s="165"/>
      <c r="O173" s="165"/>
      <c r="P173" s="165"/>
      <c r="Q173" s="165"/>
      <c r="R173" s="165"/>
      <c r="S173" s="165"/>
      <c r="T173" s="165"/>
      <c r="U173" s="165"/>
      <c r="V173" s="165"/>
      <c r="W173" s="165"/>
      <c r="X173" s="165"/>
      <c r="Y173" s="165"/>
      <c r="Z173" s="165"/>
      <c r="AA173" s="165"/>
      <c r="AB173" s="165"/>
      <c r="AC173" s="165"/>
      <c r="AD173" s="165"/>
      <c r="AE173" s="165"/>
      <c r="AF173" s="165"/>
      <c r="AG173" s="165"/>
      <c r="AH173" s="165"/>
      <c r="AI173" s="165"/>
      <c r="AJ173" s="165"/>
      <c r="AK173" s="165"/>
    </row>
    <row r="174">
      <c r="A174" s="178"/>
      <c r="B174" s="330"/>
      <c r="C174" s="330"/>
      <c r="D174" s="330"/>
      <c r="E174" s="330"/>
      <c r="F174" s="330"/>
      <c r="G174" s="330"/>
      <c r="H174" s="330"/>
      <c r="I174" s="330"/>
      <c r="J174" s="330"/>
      <c r="K174" s="177"/>
      <c r="L174" s="165"/>
      <c r="M174" s="165"/>
      <c r="N174" s="165"/>
      <c r="O174" s="165"/>
      <c r="P174" s="165"/>
      <c r="Q174" s="165"/>
      <c r="R174" s="165"/>
      <c r="S174" s="165"/>
      <c r="T174" s="165"/>
      <c r="U174" s="165"/>
      <c r="V174" s="165"/>
      <c r="W174" s="165"/>
      <c r="X174" s="165"/>
      <c r="Y174" s="165"/>
      <c r="Z174" s="165"/>
      <c r="AA174" s="165"/>
      <c r="AB174" s="165"/>
      <c r="AC174" s="165"/>
      <c r="AD174" s="165"/>
      <c r="AE174" s="165"/>
      <c r="AF174" s="165"/>
      <c r="AG174" s="165"/>
      <c r="AH174" s="165"/>
      <c r="AI174" s="165"/>
      <c r="AJ174" s="165"/>
      <c r="AK174" s="165"/>
    </row>
    <row r="175">
      <c r="A175" s="178"/>
      <c r="B175" s="330"/>
      <c r="C175" s="351"/>
      <c r="D175" s="351"/>
      <c r="E175" s="351"/>
      <c r="F175" s="351"/>
      <c r="G175" s="351"/>
      <c r="H175" s="351"/>
      <c r="I175" s="351"/>
      <c r="J175" s="330"/>
      <c r="K175" s="177"/>
      <c r="L175" s="165"/>
      <c r="M175" s="165"/>
      <c r="N175" s="165"/>
      <c r="O175" s="165"/>
      <c r="P175" s="165"/>
      <c r="Q175" s="165"/>
      <c r="R175" s="165"/>
      <c r="S175" s="165"/>
      <c r="T175" s="165"/>
      <c r="U175" s="165"/>
      <c r="V175" s="165"/>
      <c r="W175" s="165"/>
      <c r="X175" s="165"/>
      <c r="Y175" s="165"/>
      <c r="Z175" s="165"/>
      <c r="AA175" s="165"/>
      <c r="AB175" s="165"/>
      <c r="AC175" s="165"/>
      <c r="AD175" s="165"/>
      <c r="AE175" s="165"/>
      <c r="AF175" s="165"/>
      <c r="AG175" s="165"/>
      <c r="AH175" s="165"/>
      <c r="AI175" s="165"/>
      <c r="AJ175" s="165"/>
      <c r="AK175" s="165"/>
    </row>
    <row r="176">
      <c r="A176" s="178"/>
      <c r="B176" s="293"/>
      <c r="C176" s="352" t="s">
        <v>550</v>
      </c>
      <c r="D176" s="353"/>
      <c r="E176" s="353"/>
      <c r="F176" s="354"/>
      <c r="G176" s="355" t="s">
        <v>551</v>
      </c>
      <c r="H176" s="330"/>
      <c r="I176" s="330"/>
      <c r="J176" s="330"/>
      <c r="K176" s="177"/>
      <c r="L176" s="165"/>
      <c r="M176" s="165"/>
      <c r="N176" s="165"/>
      <c r="O176" s="165"/>
      <c r="P176" s="165"/>
      <c r="Q176" s="165"/>
      <c r="R176" s="165"/>
      <c r="S176" s="165"/>
      <c r="T176" s="165"/>
      <c r="U176" s="165"/>
      <c r="V176" s="165"/>
      <c r="W176" s="165"/>
      <c r="X176" s="165"/>
      <c r="Y176" s="165"/>
      <c r="Z176" s="165"/>
      <c r="AA176" s="165"/>
      <c r="AB176" s="165"/>
      <c r="AC176" s="165"/>
      <c r="AD176" s="165"/>
      <c r="AE176" s="165"/>
      <c r="AF176" s="165"/>
      <c r="AG176" s="165"/>
      <c r="AH176" s="165"/>
      <c r="AI176" s="165"/>
      <c r="AJ176" s="165"/>
      <c r="AK176" s="165"/>
    </row>
    <row r="177">
      <c r="A177" s="178"/>
      <c r="B177" s="330"/>
      <c r="C177" s="268" t="s">
        <v>552</v>
      </c>
      <c r="D177" s="356" t="s">
        <v>553</v>
      </c>
      <c r="E177" s="357"/>
      <c r="F177" s="358"/>
      <c r="G177" s="359" t="s">
        <v>517</v>
      </c>
      <c r="H177" s="330"/>
      <c r="I177" s="330"/>
      <c r="J177" s="330"/>
      <c r="K177" s="177"/>
      <c r="L177" s="165"/>
      <c r="M177" s="165"/>
      <c r="N177" s="165"/>
      <c r="O177" s="165"/>
      <c r="P177" s="165"/>
      <c r="Q177" s="165"/>
      <c r="R177" s="165"/>
      <c r="S177" s="165"/>
      <c r="T177" s="165"/>
      <c r="U177" s="165"/>
      <c r="V177" s="165"/>
      <c r="W177" s="165"/>
      <c r="X177" s="165"/>
      <c r="Y177" s="165"/>
      <c r="Z177" s="165"/>
      <c r="AA177" s="165"/>
      <c r="AB177" s="165"/>
      <c r="AC177" s="165"/>
      <c r="AD177" s="165"/>
      <c r="AE177" s="165"/>
      <c r="AF177" s="165"/>
      <c r="AG177" s="165"/>
      <c r="AH177" s="165"/>
      <c r="AI177" s="165"/>
      <c r="AJ177" s="165"/>
      <c r="AK177" s="165"/>
    </row>
    <row r="178">
      <c r="A178" s="178"/>
      <c r="B178" s="330"/>
      <c r="C178" s="268" t="s">
        <v>349</v>
      </c>
      <c r="D178" s="356" t="s">
        <v>471</v>
      </c>
      <c r="E178" s="357"/>
      <c r="F178" s="358"/>
      <c r="G178" s="359" t="s">
        <v>554</v>
      </c>
      <c r="H178" s="330"/>
      <c r="I178" s="330"/>
      <c r="J178" s="330"/>
      <c r="K178" s="177"/>
      <c r="L178" s="165"/>
      <c r="M178" s="165"/>
      <c r="N178" s="165"/>
      <c r="O178" s="165"/>
      <c r="P178" s="165"/>
      <c r="Q178" s="165"/>
      <c r="R178" s="165"/>
      <c r="S178" s="165"/>
      <c r="T178" s="165"/>
      <c r="U178" s="165"/>
      <c r="V178" s="165"/>
      <c r="W178" s="165"/>
      <c r="X178" s="165"/>
      <c r="Y178" s="165"/>
      <c r="Z178" s="165"/>
      <c r="AA178" s="165"/>
      <c r="AB178" s="165"/>
      <c r="AC178" s="165"/>
      <c r="AD178" s="165"/>
      <c r="AE178" s="165"/>
      <c r="AF178" s="165"/>
      <c r="AG178" s="165"/>
      <c r="AH178" s="165"/>
      <c r="AI178" s="165"/>
      <c r="AJ178" s="165"/>
      <c r="AK178" s="165"/>
    </row>
    <row r="179">
      <c r="A179" s="178"/>
      <c r="B179" s="330"/>
      <c r="C179" s="268" t="s">
        <v>349</v>
      </c>
      <c r="D179" s="356" t="s">
        <v>472</v>
      </c>
      <c r="E179" s="357"/>
      <c r="F179" s="358"/>
      <c r="G179" s="359" t="s">
        <v>555</v>
      </c>
      <c r="H179" s="330"/>
      <c r="I179" s="330"/>
      <c r="J179" s="330"/>
      <c r="K179" s="177"/>
      <c r="L179" s="165"/>
      <c r="M179" s="165"/>
      <c r="N179" s="165"/>
      <c r="O179" s="165"/>
      <c r="P179" s="165"/>
      <c r="Q179" s="165"/>
      <c r="R179" s="165"/>
      <c r="S179" s="165"/>
      <c r="T179" s="165"/>
      <c r="U179" s="165"/>
      <c r="V179" s="165"/>
      <c r="W179" s="165"/>
      <c r="X179" s="165"/>
      <c r="Y179" s="165"/>
      <c r="Z179" s="165"/>
      <c r="AA179" s="165"/>
      <c r="AB179" s="165"/>
      <c r="AC179" s="165"/>
      <c r="AD179" s="165"/>
      <c r="AE179" s="165"/>
      <c r="AF179" s="165"/>
      <c r="AG179" s="165"/>
      <c r="AH179" s="165"/>
      <c r="AI179" s="165"/>
      <c r="AJ179" s="165"/>
      <c r="AK179" s="165"/>
    </row>
    <row r="180">
      <c r="A180" s="178"/>
      <c r="B180" s="330"/>
      <c r="C180" s="268" t="s">
        <v>362</v>
      </c>
      <c r="D180" s="356" t="s">
        <v>471</v>
      </c>
      <c r="E180" s="357"/>
      <c r="F180" s="358"/>
      <c r="G180" s="359" t="s">
        <v>554</v>
      </c>
      <c r="H180" s="330"/>
      <c r="I180" s="330"/>
      <c r="J180" s="330"/>
      <c r="K180" s="177"/>
      <c r="L180" s="165"/>
      <c r="M180" s="165"/>
      <c r="N180" s="165"/>
      <c r="O180" s="165"/>
      <c r="P180" s="165"/>
      <c r="Q180" s="165"/>
      <c r="R180" s="165"/>
      <c r="S180" s="165"/>
      <c r="T180" s="165"/>
      <c r="U180" s="165"/>
      <c r="V180" s="165"/>
      <c r="W180" s="165"/>
      <c r="X180" s="165"/>
      <c r="Y180" s="165"/>
      <c r="Z180" s="165"/>
      <c r="AA180" s="165"/>
      <c r="AB180" s="165"/>
      <c r="AC180" s="165"/>
      <c r="AD180" s="165"/>
      <c r="AE180" s="165"/>
      <c r="AF180" s="165"/>
      <c r="AG180" s="165"/>
      <c r="AH180" s="165"/>
      <c r="AI180" s="165"/>
      <c r="AJ180" s="165"/>
      <c r="AK180" s="165"/>
    </row>
    <row r="181">
      <c r="A181" s="178"/>
      <c r="B181" s="330"/>
      <c r="C181" s="268" t="s">
        <v>371</v>
      </c>
      <c r="D181" s="356" t="s">
        <v>479</v>
      </c>
      <c r="E181" s="357"/>
      <c r="F181" s="358"/>
      <c r="G181" s="359" t="s">
        <v>554</v>
      </c>
      <c r="H181" s="330"/>
      <c r="I181" s="330"/>
      <c r="J181" s="330"/>
      <c r="K181" s="177"/>
      <c r="L181" s="165"/>
      <c r="M181" s="165"/>
      <c r="N181" s="165"/>
      <c r="O181" s="165"/>
      <c r="P181" s="165"/>
      <c r="Q181" s="165"/>
      <c r="R181" s="165"/>
      <c r="S181" s="165"/>
      <c r="T181" s="165"/>
      <c r="U181" s="165"/>
      <c r="V181" s="165"/>
      <c r="W181" s="165"/>
      <c r="X181" s="165"/>
      <c r="Y181" s="165"/>
      <c r="Z181" s="165"/>
      <c r="AA181" s="165"/>
      <c r="AB181" s="165"/>
      <c r="AC181" s="165"/>
      <c r="AD181" s="165"/>
      <c r="AE181" s="165"/>
      <c r="AF181" s="165"/>
      <c r="AG181" s="165"/>
      <c r="AH181" s="165"/>
      <c r="AI181" s="165"/>
      <c r="AJ181" s="165"/>
      <c r="AK181" s="165"/>
    </row>
    <row r="182">
      <c r="A182" s="178"/>
      <c r="B182" s="330"/>
      <c r="C182" s="268" t="s">
        <v>371</v>
      </c>
      <c r="D182" s="356" t="s">
        <v>472</v>
      </c>
      <c r="E182" s="357"/>
      <c r="F182" s="358"/>
      <c r="G182" s="359" t="s">
        <v>555</v>
      </c>
      <c r="H182" s="330"/>
      <c r="I182" s="330"/>
      <c r="J182" s="330"/>
      <c r="K182" s="177"/>
      <c r="L182" s="165"/>
      <c r="M182" s="165"/>
      <c r="N182" s="165"/>
      <c r="O182" s="165"/>
      <c r="P182" s="165"/>
      <c r="Q182" s="165"/>
      <c r="R182" s="165"/>
      <c r="S182" s="165"/>
      <c r="T182" s="165"/>
      <c r="U182" s="165"/>
      <c r="V182" s="165"/>
      <c r="W182" s="165"/>
      <c r="X182" s="165"/>
      <c r="Y182" s="165"/>
      <c r="Z182" s="165"/>
      <c r="AA182" s="165"/>
      <c r="AB182" s="165"/>
      <c r="AC182" s="165"/>
      <c r="AD182" s="165"/>
      <c r="AE182" s="165"/>
      <c r="AF182" s="165"/>
      <c r="AG182" s="165"/>
      <c r="AH182" s="165"/>
      <c r="AI182" s="165"/>
      <c r="AJ182" s="165"/>
      <c r="AK182" s="165"/>
    </row>
    <row r="183">
      <c r="A183" s="178"/>
      <c r="B183" s="330"/>
      <c r="C183" s="268" t="s">
        <v>377</v>
      </c>
      <c r="D183" s="356" t="s">
        <v>471</v>
      </c>
      <c r="E183" s="357"/>
      <c r="F183" s="358"/>
      <c r="G183" s="359" t="s">
        <v>554</v>
      </c>
      <c r="H183" s="330"/>
      <c r="I183" s="330"/>
      <c r="J183" s="330"/>
      <c r="K183" s="177"/>
      <c r="L183" s="165"/>
      <c r="M183" s="165"/>
      <c r="N183" s="165"/>
      <c r="O183" s="165"/>
      <c r="P183" s="165"/>
      <c r="Q183" s="165"/>
      <c r="R183" s="165"/>
      <c r="S183" s="165"/>
      <c r="T183" s="165"/>
      <c r="U183" s="165"/>
      <c r="V183" s="165"/>
      <c r="W183" s="165"/>
      <c r="X183" s="165"/>
      <c r="Y183" s="165"/>
      <c r="Z183" s="165"/>
      <c r="AA183" s="165"/>
      <c r="AB183" s="165"/>
      <c r="AC183" s="165"/>
      <c r="AD183" s="165"/>
      <c r="AE183" s="165"/>
      <c r="AF183" s="165"/>
      <c r="AG183" s="165"/>
      <c r="AH183" s="165"/>
      <c r="AI183" s="165"/>
      <c r="AJ183" s="165"/>
      <c r="AK183" s="165"/>
    </row>
    <row r="184">
      <c r="A184" s="178"/>
      <c r="B184" s="330"/>
      <c r="C184" s="268" t="s">
        <v>556</v>
      </c>
      <c r="D184" s="356" t="s">
        <v>471</v>
      </c>
      <c r="E184" s="357"/>
      <c r="F184" s="358"/>
      <c r="G184" s="359" t="s">
        <v>554</v>
      </c>
      <c r="H184" s="330"/>
      <c r="I184" s="330"/>
      <c r="J184" s="330"/>
      <c r="K184" s="177"/>
      <c r="L184" s="165"/>
      <c r="M184" s="165"/>
      <c r="N184" s="165"/>
      <c r="O184" s="165"/>
      <c r="P184" s="165"/>
      <c r="Q184" s="165"/>
      <c r="R184" s="165"/>
      <c r="S184" s="165"/>
      <c r="T184" s="165"/>
      <c r="U184" s="165"/>
      <c r="V184" s="165"/>
      <c r="W184" s="165"/>
      <c r="X184" s="165"/>
      <c r="Y184" s="165"/>
      <c r="Z184" s="165"/>
      <c r="AA184" s="165"/>
      <c r="AB184" s="165"/>
      <c r="AC184" s="165"/>
      <c r="AD184" s="165"/>
      <c r="AE184" s="165"/>
      <c r="AF184" s="165"/>
      <c r="AG184" s="165"/>
      <c r="AH184" s="165"/>
      <c r="AI184" s="165"/>
      <c r="AJ184" s="165"/>
      <c r="AK184" s="165"/>
    </row>
    <row r="185">
      <c r="A185" s="178"/>
      <c r="B185" s="330"/>
      <c r="C185" s="268" t="s">
        <v>557</v>
      </c>
      <c r="D185" s="356" t="s">
        <v>471</v>
      </c>
      <c r="E185" s="357"/>
      <c r="F185" s="358"/>
      <c r="G185" s="359" t="s">
        <v>554</v>
      </c>
      <c r="H185" s="330"/>
      <c r="I185" s="330"/>
      <c r="J185" s="330"/>
      <c r="K185" s="177"/>
      <c r="L185" s="165"/>
      <c r="M185" s="165"/>
      <c r="N185" s="165"/>
      <c r="O185" s="165"/>
      <c r="P185" s="165"/>
      <c r="Q185" s="165"/>
      <c r="R185" s="165"/>
      <c r="S185" s="165"/>
      <c r="T185" s="165"/>
      <c r="U185" s="165"/>
      <c r="V185" s="165"/>
      <c r="W185" s="165"/>
      <c r="X185" s="165"/>
      <c r="Y185" s="165"/>
      <c r="Z185" s="165"/>
      <c r="AA185" s="165"/>
      <c r="AB185" s="165"/>
      <c r="AC185" s="165"/>
      <c r="AD185" s="165"/>
      <c r="AE185" s="165"/>
      <c r="AF185" s="165"/>
      <c r="AG185" s="165"/>
      <c r="AH185" s="165"/>
      <c r="AI185" s="165"/>
      <c r="AJ185" s="165"/>
      <c r="AK185" s="165"/>
    </row>
    <row r="186">
      <c r="A186" s="178"/>
      <c r="B186" s="330"/>
      <c r="C186" s="268" t="s">
        <v>557</v>
      </c>
      <c r="D186" s="356" t="s">
        <v>479</v>
      </c>
      <c r="E186" s="357"/>
      <c r="F186" s="358"/>
      <c r="G186" s="359" t="s">
        <v>554</v>
      </c>
      <c r="H186" s="330"/>
      <c r="I186" s="330"/>
      <c r="J186" s="330"/>
      <c r="K186" s="177"/>
      <c r="L186" s="165"/>
      <c r="M186" s="165"/>
      <c r="N186" s="165"/>
      <c r="O186" s="165"/>
      <c r="P186" s="165"/>
      <c r="Q186" s="165"/>
      <c r="R186" s="165"/>
      <c r="S186" s="165"/>
      <c r="T186" s="165"/>
      <c r="U186" s="165"/>
      <c r="V186" s="165"/>
      <c r="W186" s="165"/>
      <c r="X186" s="165"/>
      <c r="Y186" s="165"/>
      <c r="Z186" s="165"/>
      <c r="AA186" s="165"/>
      <c r="AB186" s="165"/>
      <c r="AC186" s="165"/>
      <c r="AD186" s="165"/>
      <c r="AE186" s="165"/>
      <c r="AF186" s="165"/>
      <c r="AG186" s="165"/>
      <c r="AH186" s="165"/>
      <c r="AI186" s="165"/>
      <c r="AJ186" s="165"/>
      <c r="AK186" s="165"/>
    </row>
    <row r="187">
      <c r="A187" s="178"/>
      <c r="B187" s="330"/>
      <c r="C187" s="268" t="s">
        <v>558</v>
      </c>
      <c r="D187" s="356" t="s">
        <v>472</v>
      </c>
      <c r="E187" s="357"/>
      <c r="F187" s="358"/>
      <c r="G187" s="359" t="s">
        <v>555</v>
      </c>
      <c r="H187" s="330"/>
      <c r="I187" s="330"/>
      <c r="J187" s="330"/>
      <c r="K187" s="177"/>
      <c r="L187" s="165"/>
      <c r="M187" s="165"/>
      <c r="N187" s="165"/>
      <c r="O187" s="165"/>
      <c r="P187" s="165"/>
      <c r="Q187" s="165"/>
      <c r="R187" s="165"/>
      <c r="S187" s="165"/>
      <c r="T187" s="165"/>
      <c r="U187" s="165"/>
      <c r="V187" s="165"/>
      <c r="W187" s="165"/>
      <c r="X187" s="165"/>
      <c r="Y187" s="165"/>
      <c r="Z187" s="165"/>
      <c r="AA187" s="165"/>
      <c r="AB187" s="165"/>
      <c r="AC187" s="165"/>
      <c r="AD187" s="165"/>
      <c r="AE187" s="165"/>
      <c r="AF187" s="165"/>
      <c r="AG187" s="165"/>
      <c r="AH187" s="165"/>
      <c r="AI187" s="165"/>
      <c r="AJ187" s="165"/>
      <c r="AK187" s="165"/>
    </row>
    <row r="188">
      <c r="A188" s="178"/>
      <c r="B188" s="330"/>
      <c r="C188" s="268" t="s">
        <v>558</v>
      </c>
      <c r="D188" s="356" t="s">
        <v>471</v>
      </c>
      <c r="E188" s="357"/>
      <c r="F188" s="358"/>
      <c r="G188" s="359" t="s">
        <v>554</v>
      </c>
      <c r="H188" s="330"/>
      <c r="I188" s="330"/>
      <c r="J188" s="330"/>
      <c r="K188" s="177"/>
      <c r="L188" s="165"/>
      <c r="M188" s="165"/>
      <c r="N188" s="165"/>
      <c r="O188" s="165"/>
      <c r="P188" s="165"/>
      <c r="Q188" s="165"/>
      <c r="R188" s="165"/>
      <c r="S188" s="165"/>
      <c r="T188" s="165"/>
      <c r="U188" s="165"/>
      <c r="V188" s="165"/>
      <c r="W188" s="165"/>
      <c r="X188" s="165"/>
      <c r="Y188" s="165"/>
      <c r="Z188" s="165"/>
      <c r="AA188" s="165"/>
      <c r="AB188" s="165"/>
      <c r="AC188" s="165"/>
      <c r="AD188" s="165"/>
      <c r="AE188" s="165"/>
      <c r="AF188" s="165"/>
      <c r="AG188" s="165"/>
      <c r="AH188" s="165"/>
      <c r="AI188" s="165"/>
      <c r="AJ188" s="165"/>
      <c r="AK188" s="165"/>
    </row>
    <row r="189">
      <c r="A189" s="178"/>
      <c r="B189" s="330"/>
      <c r="C189" s="268" t="s">
        <v>558</v>
      </c>
      <c r="D189" s="356" t="s">
        <v>479</v>
      </c>
      <c r="E189" s="357"/>
      <c r="F189" s="358"/>
      <c r="G189" s="359" t="s">
        <v>554</v>
      </c>
      <c r="H189" s="330"/>
      <c r="I189" s="330"/>
      <c r="J189" s="330"/>
      <c r="K189" s="177"/>
      <c r="L189" s="165"/>
      <c r="M189" s="165"/>
      <c r="N189" s="165"/>
      <c r="O189" s="165"/>
      <c r="P189" s="165"/>
      <c r="Q189" s="165"/>
      <c r="R189" s="165"/>
      <c r="S189" s="165"/>
      <c r="T189" s="165"/>
      <c r="U189" s="165"/>
      <c r="V189" s="165"/>
      <c r="W189" s="165"/>
      <c r="X189" s="165"/>
      <c r="Y189" s="165"/>
      <c r="Z189" s="165"/>
      <c r="AA189" s="165"/>
      <c r="AB189" s="165"/>
      <c r="AC189" s="165"/>
      <c r="AD189" s="165"/>
      <c r="AE189" s="165"/>
      <c r="AF189" s="165"/>
      <c r="AG189" s="165"/>
      <c r="AH189" s="165"/>
      <c r="AI189" s="165"/>
      <c r="AJ189" s="165"/>
      <c r="AK189" s="165"/>
    </row>
    <row r="190">
      <c r="A190" s="178"/>
      <c r="B190" s="330"/>
      <c r="C190" s="268" t="s">
        <v>559</v>
      </c>
      <c r="D190" s="356" t="s">
        <v>471</v>
      </c>
      <c r="E190" s="357"/>
      <c r="F190" s="358"/>
      <c r="G190" s="359" t="s">
        <v>554</v>
      </c>
      <c r="H190" s="330"/>
      <c r="I190" s="330"/>
      <c r="J190" s="330"/>
      <c r="K190" s="177"/>
      <c r="L190" s="165"/>
      <c r="M190" s="165"/>
      <c r="N190" s="165"/>
      <c r="O190" s="165"/>
      <c r="P190" s="165"/>
      <c r="Q190" s="165"/>
      <c r="R190" s="165"/>
      <c r="S190" s="165"/>
      <c r="T190" s="165"/>
      <c r="U190" s="165"/>
      <c r="V190" s="165"/>
      <c r="W190" s="165"/>
      <c r="X190" s="165"/>
      <c r="Y190" s="165"/>
      <c r="Z190" s="165"/>
      <c r="AA190" s="165"/>
      <c r="AB190" s="165"/>
      <c r="AC190" s="165"/>
      <c r="AD190" s="165"/>
      <c r="AE190" s="165"/>
      <c r="AF190" s="165"/>
      <c r="AG190" s="165"/>
      <c r="AH190" s="165"/>
      <c r="AI190" s="165"/>
      <c r="AJ190" s="165"/>
      <c r="AK190" s="165"/>
    </row>
    <row r="191">
      <c r="A191" s="178"/>
      <c r="B191" s="330"/>
      <c r="C191" s="268" t="s">
        <v>559</v>
      </c>
      <c r="D191" s="356" t="s">
        <v>479</v>
      </c>
      <c r="E191" s="357"/>
      <c r="F191" s="358"/>
      <c r="G191" s="359" t="s">
        <v>554</v>
      </c>
      <c r="H191" s="330"/>
      <c r="I191" s="330"/>
      <c r="J191" s="330"/>
      <c r="K191" s="177"/>
      <c r="L191" s="165"/>
      <c r="M191" s="165"/>
      <c r="N191" s="165"/>
      <c r="O191" s="165"/>
      <c r="P191" s="165"/>
      <c r="Q191" s="165"/>
      <c r="R191" s="165"/>
      <c r="S191" s="165"/>
      <c r="T191" s="165"/>
      <c r="U191" s="165"/>
      <c r="V191" s="165"/>
      <c r="W191" s="165"/>
      <c r="X191" s="165"/>
      <c r="Y191" s="165"/>
      <c r="Z191" s="165"/>
      <c r="AA191" s="165"/>
      <c r="AB191" s="165"/>
      <c r="AC191" s="165"/>
      <c r="AD191" s="165"/>
      <c r="AE191" s="165"/>
      <c r="AF191" s="165"/>
      <c r="AG191" s="165"/>
      <c r="AH191" s="165"/>
      <c r="AI191" s="165"/>
      <c r="AJ191" s="165"/>
      <c r="AK191" s="165"/>
    </row>
    <row r="192">
      <c r="A192" s="178"/>
      <c r="B192" s="330"/>
      <c r="C192" s="187"/>
      <c r="D192" s="187"/>
      <c r="E192" s="187"/>
      <c r="F192" s="360"/>
      <c r="G192" s="359" t="s">
        <v>505</v>
      </c>
      <c r="H192" s="330"/>
      <c r="I192" s="330"/>
      <c r="J192" s="330"/>
      <c r="K192" s="177"/>
      <c r="L192" s="165"/>
      <c r="M192" s="165"/>
      <c r="N192" s="165"/>
      <c r="O192" s="165"/>
      <c r="P192" s="165"/>
      <c r="Q192" s="165"/>
      <c r="R192" s="165"/>
      <c r="S192" s="165"/>
      <c r="T192" s="165"/>
      <c r="U192" s="165"/>
      <c r="V192" s="165"/>
      <c r="W192" s="165"/>
      <c r="X192" s="165"/>
      <c r="Y192" s="165"/>
      <c r="Z192" s="165"/>
      <c r="AA192" s="165"/>
      <c r="AB192" s="165"/>
      <c r="AC192" s="165"/>
      <c r="AD192" s="165"/>
      <c r="AE192" s="165"/>
      <c r="AF192" s="165"/>
      <c r="AG192" s="165"/>
      <c r="AH192" s="165"/>
      <c r="AI192" s="165"/>
      <c r="AJ192" s="165"/>
      <c r="AK192" s="165"/>
    </row>
    <row r="193">
      <c r="A193" s="178"/>
      <c r="B193" s="330"/>
      <c r="C193" s="330"/>
      <c r="D193" s="330"/>
      <c r="E193" s="330"/>
      <c r="F193" s="330"/>
      <c r="G193" s="330"/>
      <c r="H193" s="330"/>
      <c r="I193" s="330"/>
      <c r="J193" s="330"/>
      <c r="K193" s="177"/>
      <c r="L193" s="165"/>
      <c r="M193" s="165"/>
      <c r="N193" s="165"/>
      <c r="O193" s="165"/>
      <c r="P193" s="165"/>
      <c r="Q193" s="165"/>
      <c r="R193" s="165"/>
      <c r="S193" s="165"/>
      <c r="T193" s="165"/>
      <c r="U193" s="165"/>
      <c r="V193" s="165"/>
      <c r="W193" s="165"/>
      <c r="X193" s="165"/>
      <c r="Y193" s="165"/>
      <c r="Z193" s="165"/>
      <c r="AA193" s="165"/>
      <c r="AB193" s="165"/>
      <c r="AC193" s="165"/>
      <c r="AD193" s="165"/>
      <c r="AE193" s="165"/>
      <c r="AF193" s="165"/>
      <c r="AG193" s="165"/>
      <c r="AH193" s="165"/>
      <c r="AI193" s="165"/>
      <c r="AJ193" s="165"/>
      <c r="AK193" s="165"/>
    </row>
    <row r="194">
      <c r="A194" s="178"/>
      <c r="B194" s="330"/>
      <c r="C194" s="330"/>
      <c r="D194" s="330"/>
      <c r="E194" s="330"/>
      <c r="F194" s="330"/>
      <c r="G194" s="330"/>
      <c r="H194" s="330"/>
      <c r="I194" s="330"/>
      <c r="J194" s="330"/>
      <c r="K194" s="177"/>
      <c r="L194" s="165"/>
      <c r="M194" s="165"/>
      <c r="N194" s="165"/>
      <c r="O194" s="165"/>
      <c r="P194" s="165"/>
      <c r="Q194" s="165"/>
      <c r="R194" s="165"/>
      <c r="S194" s="165"/>
      <c r="T194" s="165"/>
      <c r="U194" s="165"/>
      <c r="V194" s="165"/>
      <c r="W194" s="165"/>
      <c r="X194" s="165"/>
      <c r="Y194" s="165"/>
      <c r="Z194" s="165"/>
      <c r="AA194" s="165"/>
      <c r="AB194" s="165"/>
      <c r="AC194" s="165"/>
      <c r="AD194" s="165"/>
      <c r="AE194" s="165"/>
      <c r="AF194" s="165"/>
      <c r="AG194" s="165"/>
      <c r="AH194" s="165"/>
      <c r="AI194" s="165"/>
      <c r="AJ194" s="165"/>
      <c r="AK194" s="165"/>
    </row>
    <row r="195">
      <c r="A195" s="178"/>
      <c r="B195" s="330"/>
      <c r="C195" s="351"/>
      <c r="D195" s="351"/>
      <c r="E195" s="351"/>
      <c r="F195" s="351"/>
      <c r="G195" s="330"/>
      <c r="H195" s="330"/>
      <c r="I195" s="330"/>
      <c r="J195" s="330"/>
      <c r="K195" s="177"/>
      <c r="L195" s="165"/>
      <c r="M195" s="165"/>
      <c r="N195" s="165"/>
      <c r="O195" s="165"/>
      <c r="P195" s="165"/>
      <c r="Q195" s="165"/>
      <c r="R195" s="165"/>
      <c r="S195" s="165"/>
      <c r="T195" s="165"/>
      <c r="U195" s="165"/>
      <c r="V195" s="165"/>
      <c r="W195" s="165"/>
      <c r="X195" s="165"/>
      <c r="Y195" s="165"/>
      <c r="Z195" s="165"/>
      <c r="AA195" s="165"/>
      <c r="AB195" s="165"/>
      <c r="AC195" s="165"/>
      <c r="AD195" s="165"/>
      <c r="AE195" s="165"/>
      <c r="AF195" s="165"/>
      <c r="AG195" s="165"/>
      <c r="AH195" s="165"/>
      <c r="AI195" s="165"/>
      <c r="AJ195" s="165"/>
      <c r="AK195" s="165"/>
    </row>
    <row r="196">
      <c r="A196" s="178"/>
      <c r="B196" s="293"/>
      <c r="C196" s="352" t="s">
        <v>560</v>
      </c>
      <c r="D196" s="353"/>
      <c r="E196" s="353"/>
      <c r="F196" s="354"/>
      <c r="G196" s="361"/>
      <c r="H196" s="330"/>
      <c r="I196" s="330"/>
      <c r="J196" s="330"/>
      <c r="K196" s="177"/>
      <c r="L196" s="165"/>
      <c r="M196" s="165"/>
      <c r="N196" s="165"/>
      <c r="O196" s="165"/>
      <c r="P196" s="165"/>
      <c r="Q196" s="165"/>
      <c r="R196" s="165"/>
      <c r="S196" s="165"/>
      <c r="T196" s="165"/>
      <c r="U196" s="165"/>
      <c r="V196" s="165"/>
      <c r="W196" s="165"/>
      <c r="X196" s="165"/>
      <c r="Y196" s="165"/>
      <c r="Z196" s="165"/>
      <c r="AA196" s="165"/>
      <c r="AB196" s="165"/>
      <c r="AC196" s="165"/>
      <c r="AD196" s="165"/>
      <c r="AE196" s="165"/>
      <c r="AF196" s="165"/>
      <c r="AG196" s="165"/>
      <c r="AH196" s="165"/>
      <c r="AI196" s="165"/>
      <c r="AJ196" s="165"/>
      <c r="AK196" s="165"/>
    </row>
    <row r="197">
      <c r="A197" s="165"/>
      <c r="B197" s="187"/>
      <c r="C197" s="216"/>
      <c r="D197" s="356" t="s">
        <v>211</v>
      </c>
      <c r="E197" s="357"/>
      <c r="F197" s="358"/>
      <c r="G197" s="359" t="s">
        <v>561</v>
      </c>
      <c r="H197" s="187"/>
      <c r="I197" s="187"/>
      <c r="J197" s="187"/>
      <c r="K197" s="165"/>
      <c r="L197" s="165"/>
      <c r="M197" s="165"/>
      <c r="N197" s="165"/>
      <c r="O197" s="165"/>
      <c r="P197" s="165"/>
      <c r="Q197" s="165"/>
      <c r="R197" s="165"/>
      <c r="S197" s="165"/>
      <c r="T197" s="165"/>
      <c r="U197" s="165"/>
      <c r="V197" s="165"/>
      <c r="W197" s="165"/>
      <c r="X197" s="165"/>
      <c r="Y197" s="165"/>
      <c r="Z197" s="165"/>
      <c r="AA197" s="165"/>
      <c r="AB197" s="165"/>
      <c r="AC197" s="165"/>
      <c r="AD197" s="165"/>
      <c r="AE197" s="165"/>
      <c r="AF197" s="165"/>
      <c r="AG197" s="165"/>
      <c r="AH197" s="165"/>
      <c r="AI197" s="165"/>
      <c r="AJ197" s="165"/>
      <c r="AK197" s="165"/>
    </row>
    <row r="198">
      <c r="A198" s="165"/>
      <c r="B198" s="165"/>
      <c r="C198" s="216"/>
      <c r="D198" s="356" t="s">
        <v>195</v>
      </c>
      <c r="E198" s="357"/>
      <c r="F198" s="358"/>
      <c r="G198" s="359" t="s">
        <v>562</v>
      </c>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c r="AE198" s="165"/>
      <c r="AF198" s="165"/>
      <c r="AG198" s="165"/>
      <c r="AH198" s="165"/>
      <c r="AI198" s="165"/>
      <c r="AJ198" s="165"/>
      <c r="AK198" s="165"/>
    </row>
    <row r="199">
      <c r="A199" s="165"/>
      <c r="B199" s="165"/>
      <c r="C199" s="216"/>
      <c r="D199" s="356" t="s">
        <v>563</v>
      </c>
      <c r="E199" s="357"/>
      <c r="F199" s="358"/>
      <c r="G199" s="359" t="s">
        <v>564</v>
      </c>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c r="AE199" s="165"/>
      <c r="AF199" s="165"/>
      <c r="AG199" s="165"/>
      <c r="AH199" s="165"/>
      <c r="AI199" s="165"/>
      <c r="AJ199" s="165"/>
      <c r="AK199" s="165"/>
    </row>
    <row r="200">
      <c r="A200" s="165"/>
      <c r="B200" s="165"/>
      <c r="C200" s="165"/>
      <c r="D200" s="187"/>
      <c r="E200" s="187"/>
      <c r="F200" s="187"/>
      <c r="G200" s="359" t="s">
        <v>504</v>
      </c>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c r="AE200" s="165"/>
      <c r="AF200" s="165"/>
      <c r="AG200" s="165"/>
      <c r="AH200" s="165"/>
      <c r="AI200" s="165"/>
      <c r="AJ200" s="165"/>
      <c r="AK200" s="165"/>
    </row>
    <row r="201">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c r="AE201" s="165"/>
      <c r="AF201" s="165"/>
      <c r="AG201" s="165"/>
      <c r="AH201" s="165"/>
      <c r="AI201" s="165"/>
      <c r="AJ201" s="165"/>
      <c r="AK201" s="165"/>
    </row>
    <row r="202">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c r="AE202" s="165"/>
      <c r="AF202" s="165"/>
      <c r="AG202" s="165"/>
      <c r="AH202" s="165"/>
      <c r="AI202" s="165"/>
      <c r="AJ202" s="165"/>
      <c r="AK202" s="165"/>
    </row>
    <row r="203">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c r="AE203" s="165"/>
      <c r="AF203" s="165"/>
      <c r="AG203" s="165"/>
      <c r="AH203" s="165"/>
      <c r="AI203" s="165"/>
      <c r="AJ203" s="165"/>
      <c r="AK203" s="165"/>
    </row>
    <row r="204">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c r="AE204" s="165"/>
      <c r="AF204" s="165"/>
      <c r="AG204" s="165"/>
      <c r="AH204" s="165"/>
      <c r="AI204" s="165"/>
      <c r="AJ204" s="165"/>
      <c r="AK204" s="165"/>
    </row>
    <row r="205">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c r="AE205" s="165"/>
      <c r="AF205" s="165"/>
      <c r="AG205" s="165"/>
      <c r="AH205" s="165"/>
      <c r="AI205" s="165"/>
      <c r="AJ205" s="165"/>
      <c r="AK205" s="165"/>
    </row>
    <row r="20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c r="AE206" s="165"/>
      <c r="AF206" s="165"/>
      <c r="AG206" s="165"/>
      <c r="AH206" s="165"/>
      <c r="AI206" s="165"/>
      <c r="AJ206" s="165"/>
      <c r="AK206" s="165"/>
    </row>
    <row r="207">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c r="AE207" s="165"/>
      <c r="AF207" s="165"/>
      <c r="AG207" s="165"/>
      <c r="AH207" s="165"/>
      <c r="AI207" s="165"/>
      <c r="AJ207" s="165"/>
      <c r="AK207" s="165"/>
    </row>
    <row r="208">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c r="AE208" s="165"/>
      <c r="AF208" s="165"/>
      <c r="AG208" s="165"/>
      <c r="AH208" s="165"/>
      <c r="AI208" s="165"/>
      <c r="AJ208" s="165"/>
      <c r="AK208" s="165"/>
    </row>
    <row r="209">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c r="AH209" s="165"/>
      <c r="AI209" s="165"/>
      <c r="AJ209" s="165"/>
      <c r="AK209" s="165"/>
    </row>
    <row r="210">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c r="AE210" s="165"/>
      <c r="AF210" s="165"/>
      <c r="AG210" s="165"/>
      <c r="AH210" s="165"/>
      <c r="AI210" s="165"/>
      <c r="AJ210" s="165"/>
      <c r="AK210" s="165"/>
    </row>
    <row r="211">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c r="AE211" s="165"/>
      <c r="AF211" s="165"/>
      <c r="AG211" s="165"/>
      <c r="AH211" s="165"/>
      <c r="AI211" s="165"/>
      <c r="AJ211" s="165"/>
      <c r="AK211" s="165"/>
    </row>
    <row r="212">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c r="AE212" s="165"/>
      <c r="AF212" s="165"/>
      <c r="AG212" s="165"/>
      <c r="AH212" s="165"/>
      <c r="AI212" s="165"/>
      <c r="AJ212" s="165"/>
      <c r="AK212" s="165"/>
    </row>
    <row r="213">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c r="AE213" s="165"/>
      <c r="AF213" s="165"/>
      <c r="AG213" s="165"/>
      <c r="AH213" s="165"/>
      <c r="AI213" s="165"/>
      <c r="AJ213" s="165"/>
      <c r="AK213" s="165"/>
    </row>
    <row r="214">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c r="AE214" s="165"/>
      <c r="AF214" s="165"/>
      <c r="AG214" s="165"/>
      <c r="AH214" s="165"/>
      <c r="AI214" s="165"/>
      <c r="AJ214" s="165"/>
      <c r="AK214" s="165"/>
    </row>
    <row r="215">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c r="AE215" s="165"/>
      <c r="AF215" s="165"/>
      <c r="AG215" s="165"/>
      <c r="AH215" s="165"/>
      <c r="AI215" s="165"/>
      <c r="AJ215" s="165"/>
      <c r="AK215" s="165"/>
    </row>
    <row r="21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c r="AE216" s="165"/>
      <c r="AF216" s="165"/>
      <c r="AG216" s="165"/>
      <c r="AH216" s="165"/>
      <c r="AI216" s="165"/>
      <c r="AJ216" s="165"/>
      <c r="AK216" s="165"/>
    </row>
    <row r="217">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c r="AE217" s="165"/>
      <c r="AF217" s="165"/>
      <c r="AG217" s="165"/>
      <c r="AH217" s="165"/>
      <c r="AI217" s="165"/>
      <c r="AJ217" s="165"/>
      <c r="AK217" s="165"/>
    </row>
    <row r="218">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c r="AE218" s="165"/>
      <c r="AF218" s="165"/>
      <c r="AG218" s="165"/>
      <c r="AH218" s="165"/>
      <c r="AI218" s="165"/>
      <c r="AJ218" s="165"/>
      <c r="AK218" s="165"/>
    </row>
    <row r="219">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c r="AE219" s="165"/>
      <c r="AF219" s="165"/>
      <c r="AG219" s="165"/>
      <c r="AH219" s="165"/>
      <c r="AI219" s="165"/>
      <c r="AJ219" s="165"/>
      <c r="AK219" s="165"/>
    </row>
    <row r="220">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c r="AE220" s="165"/>
      <c r="AF220" s="165"/>
      <c r="AG220" s="165"/>
      <c r="AH220" s="165"/>
      <c r="AI220" s="165"/>
      <c r="AJ220" s="165"/>
      <c r="AK220" s="165"/>
    </row>
    <row r="22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c r="AE221" s="165"/>
      <c r="AF221" s="165"/>
      <c r="AG221" s="165"/>
      <c r="AH221" s="165"/>
      <c r="AI221" s="165"/>
      <c r="AJ221" s="165"/>
      <c r="AK221" s="165"/>
    </row>
    <row r="222">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c r="AE222" s="165"/>
      <c r="AF222" s="165"/>
      <c r="AG222" s="165"/>
      <c r="AH222" s="165"/>
      <c r="AI222" s="165"/>
      <c r="AJ222" s="165"/>
      <c r="AK222" s="165"/>
    </row>
    <row r="223">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c r="AE223" s="165"/>
      <c r="AF223" s="165"/>
      <c r="AG223" s="165"/>
      <c r="AH223" s="165"/>
      <c r="AI223" s="165"/>
      <c r="AJ223" s="165"/>
      <c r="AK223" s="165"/>
    </row>
    <row r="224">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c r="AE224" s="165"/>
      <c r="AF224" s="165"/>
      <c r="AG224" s="165"/>
      <c r="AH224" s="165"/>
      <c r="AI224" s="165"/>
      <c r="AJ224" s="165"/>
      <c r="AK224" s="165"/>
    </row>
    <row r="225">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c r="AE225" s="165"/>
      <c r="AF225" s="165"/>
      <c r="AG225" s="165"/>
      <c r="AH225" s="165"/>
      <c r="AI225" s="165"/>
      <c r="AJ225" s="165"/>
      <c r="AK225" s="165"/>
    </row>
    <row r="2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c r="AE226" s="165"/>
      <c r="AF226" s="165"/>
      <c r="AG226" s="165"/>
      <c r="AH226" s="165"/>
      <c r="AI226" s="165"/>
      <c r="AJ226" s="165"/>
      <c r="AK226" s="165"/>
    </row>
    <row r="227">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c r="AE227" s="165"/>
      <c r="AF227" s="165"/>
      <c r="AG227" s="165"/>
      <c r="AH227" s="165"/>
      <c r="AI227" s="165"/>
      <c r="AJ227" s="165"/>
      <c r="AK227" s="165"/>
    </row>
    <row r="228">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c r="AE228" s="165"/>
      <c r="AF228" s="165"/>
      <c r="AG228" s="165"/>
      <c r="AH228" s="165"/>
      <c r="AI228" s="165"/>
      <c r="AJ228" s="165"/>
      <c r="AK228" s="165"/>
    </row>
    <row r="229">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c r="AE229" s="165"/>
      <c r="AF229" s="165"/>
      <c r="AG229" s="165"/>
      <c r="AH229" s="165"/>
      <c r="AI229" s="165"/>
      <c r="AJ229" s="165"/>
      <c r="AK229" s="165"/>
    </row>
    <row r="230">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c r="AE230" s="165"/>
      <c r="AF230" s="165"/>
      <c r="AG230" s="165"/>
      <c r="AH230" s="165"/>
      <c r="AI230" s="165"/>
      <c r="AJ230" s="165"/>
      <c r="AK230" s="165"/>
    </row>
    <row r="23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c r="AE231" s="165"/>
      <c r="AF231" s="165"/>
      <c r="AG231" s="165"/>
      <c r="AH231" s="165"/>
      <c r="AI231" s="165"/>
      <c r="AJ231" s="165"/>
      <c r="AK231" s="165"/>
    </row>
    <row r="232">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c r="AE232" s="165"/>
      <c r="AF232" s="165"/>
      <c r="AG232" s="165"/>
      <c r="AH232" s="165"/>
      <c r="AI232" s="165"/>
      <c r="AJ232" s="165"/>
      <c r="AK232" s="165"/>
    </row>
    <row r="233">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c r="AE233" s="165"/>
      <c r="AF233" s="165"/>
      <c r="AG233" s="165"/>
      <c r="AH233" s="165"/>
      <c r="AI233" s="165"/>
      <c r="AJ233" s="165"/>
      <c r="AK233" s="165"/>
    </row>
    <row r="234">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c r="AE234" s="165"/>
      <c r="AF234" s="165"/>
      <c r="AG234" s="165"/>
      <c r="AH234" s="165"/>
      <c r="AI234" s="165"/>
      <c r="AJ234" s="165"/>
      <c r="AK234" s="165"/>
    </row>
    <row r="235">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c r="AE235" s="165"/>
      <c r="AF235" s="165"/>
      <c r="AG235" s="165"/>
      <c r="AH235" s="165"/>
      <c r="AI235" s="165"/>
      <c r="AJ235" s="165"/>
      <c r="AK235" s="165"/>
    </row>
    <row r="23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c r="AE236" s="165"/>
      <c r="AF236" s="165"/>
      <c r="AG236" s="165"/>
      <c r="AH236" s="165"/>
      <c r="AI236" s="165"/>
      <c r="AJ236" s="165"/>
      <c r="AK236" s="165"/>
    </row>
    <row r="237">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c r="AE237" s="165"/>
      <c r="AF237" s="165"/>
      <c r="AG237" s="165"/>
      <c r="AH237" s="165"/>
      <c r="AI237" s="165"/>
      <c r="AJ237" s="165"/>
      <c r="AK237" s="165"/>
    </row>
    <row r="238">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c r="AE238" s="165"/>
      <c r="AF238" s="165"/>
      <c r="AG238" s="165"/>
      <c r="AH238" s="165"/>
      <c r="AI238" s="165"/>
      <c r="AJ238" s="165"/>
      <c r="AK238" s="165"/>
    </row>
    <row r="239">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c r="AE239" s="165"/>
      <c r="AF239" s="165"/>
      <c r="AG239" s="165"/>
      <c r="AH239" s="165"/>
      <c r="AI239" s="165"/>
      <c r="AJ239" s="165"/>
      <c r="AK239" s="165"/>
    </row>
    <row r="240">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c r="AE240" s="165"/>
      <c r="AF240" s="165"/>
      <c r="AG240" s="165"/>
      <c r="AH240" s="165"/>
      <c r="AI240" s="165"/>
      <c r="AJ240" s="165"/>
      <c r="AK240" s="165"/>
    </row>
    <row r="24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c r="AE241" s="165"/>
      <c r="AF241" s="165"/>
      <c r="AG241" s="165"/>
      <c r="AH241" s="165"/>
      <c r="AI241" s="165"/>
      <c r="AJ241" s="165"/>
      <c r="AK241" s="165"/>
    </row>
    <row r="242">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c r="AE242" s="165"/>
      <c r="AF242" s="165"/>
      <c r="AG242" s="165"/>
      <c r="AH242" s="165"/>
      <c r="AI242" s="165"/>
      <c r="AJ242" s="165"/>
      <c r="AK242" s="165"/>
    </row>
    <row r="243">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c r="AE243" s="165"/>
      <c r="AF243" s="165"/>
      <c r="AG243" s="165"/>
      <c r="AH243" s="165"/>
      <c r="AI243" s="165"/>
      <c r="AJ243" s="165"/>
      <c r="AK243" s="165"/>
    </row>
    <row r="244">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c r="AE244" s="165"/>
      <c r="AF244" s="165"/>
      <c r="AG244" s="165"/>
      <c r="AH244" s="165"/>
      <c r="AI244" s="165"/>
      <c r="AJ244" s="165"/>
      <c r="AK244" s="165"/>
    </row>
    <row r="245">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c r="AE245" s="165"/>
      <c r="AF245" s="165"/>
      <c r="AG245" s="165"/>
      <c r="AH245" s="165"/>
      <c r="AI245" s="165"/>
      <c r="AJ245" s="165"/>
      <c r="AK245" s="165"/>
    </row>
    <row r="24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c r="AE246" s="165"/>
      <c r="AF246" s="165"/>
      <c r="AG246" s="165"/>
      <c r="AH246" s="165"/>
      <c r="AI246" s="165"/>
      <c r="AJ246" s="165"/>
      <c r="AK246" s="165"/>
    </row>
    <row r="247">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c r="AE247" s="165"/>
      <c r="AF247" s="165"/>
      <c r="AG247" s="165"/>
      <c r="AH247" s="165"/>
      <c r="AI247" s="165"/>
      <c r="AJ247" s="165"/>
      <c r="AK247" s="165"/>
    </row>
    <row r="248">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c r="AE248" s="165"/>
      <c r="AF248" s="165"/>
      <c r="AG248" s="165"/>
      <c r="AH248" s="165"/>
      <c r="AI248" s="165"/>
      <c r="AJ248" s="165"/>
      <c r="AK248" s="165"/>
    </row>
    <row r="249">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c r="AE249" s="165"/>
      <c r="AF249" s="165"/>
      <c r="AG249" s="165"/>
      <c r="AH249" s="165"/>
      <c r="AI249" s="165"/>
      <c r="AJ249" s="165"/>
      <c r="AK249" s="165"/>
    </row>
    <row r="250">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c r="AE250" s="165"/>
      <c r="AF250" s="165"/>
      <c r="AG250" s="165"/>
      <c r="AH250" s="165"/>
      <c r="AI250" s="165"/>
      <c r="AJ250" s="165"/>
      <c r="AK250" s="165"/>
    </row>
    <row r="25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c r="AE251" s="165"/>
      <c r="AF251" s="165"/>
      <c r="AG251" s="165"/>
      <c r="AH251" s="165"/>
      <c r="AI251" s="165"/>
      <c r="AJ251" s="165"/>
      <c r="AK251" s="165"/>
    </row>
    <row r="252">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c r="AE252" s="165"/>
      <c r="AF252" s="165"/>
      <c r="AG252" s="165"/>
      <c r="AH252" s="165"/>
      <c r="AI252" s="165"/>
      <c r="AJ252" s="165"/>
      <c r="AK252" s="165"/>
    </row>
    <row r="253">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c r="AE253" s="165"/>
      <c r="AF253" s="165"/>
      <c r="AG253" s="165"/>
      <c r="AH253" s="165"/>
      <c r="AI253" s="165"/>
      <c r="AJ253" s="165"/>
      <c r="AK253" s="165"/>
    </row>
    <row r="254">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c r="AE254" s="165"/>
      <c r="AF254" s="165"/>
      <c r="AG254" s="165"/>
      <c r="AH254" s="165"/>
      <c r="AI254" s="165"/>
      <c r="AJ254" s="165"/>
      <c r="AK254" s="165"/>
    </row>
    <row r="255">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c r="AE255" s="165"/>
      <c r="AF255" s="165"/>
      <c r="AG255" s="165"/>
      <c r="AH255" s="165"/>
      <c r="AI255" s="165"/>
      <c r="AJ255" s="165"/>
      <c r="AK255" s="165"/>
    </row>
    <row r="25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c r="AE256" s="165"/>
      <c r="AF256" s="165"/>
      <c r="AG256" s="165"/>
      <c r="AH256" s="165"/>
      <c r="AI256" s="165"/>
      <c r="AJ256" s="165"/>
      <c r="AK256" s="165"/>
    </row>
    <row r="257">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c r="AE257" s="165"/>
      <c r="AF257" s="165"/>
      <c r="AG257" s="165"/>
      <c r="AH257" s="165"/>
      <c r="AI257" s="165"/>
      <c r="AJ257" s="165"/>
      <c r="AK257" s="165"/>
    </row>
    <row r="258">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c r="AE258" s="165"/>
      <c r="AF258" s="165"/>
      <c r="AG258" s="165"/>
      <c r="AH258" s="165"/>
      <c r="AI258" s="165"/>
      <c r="AJ258" s="165"/>
      <c r="AK258" s="165"/>
    </row>
    <row r="259">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c r="AE259" s="165"/>
      <c r="AF259" s="165"/>
      <c r="AG259" s="165"/>
      <c r="AH259" s="165"/>
      <c r="AI259" s="165"/>
      <c r="AJ259" s="165"/>
      <c r="AK259" s="165"/>
    </row>
    <row r="260">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c r="AE260" s="165"/>
      <c r="AF260" s="165"/>
      <c r="AG260" s="165"/>
      <c r="AH260" s="165"/>
      <c r="AI260" s="165"/>
      <c r="AJ260" s="165"/>
      <c r="AK260" s="165"/>
    </row>
    <row r="26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row>
    <row r="262">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row>
    <row r="263">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c r="AE263" s="165"/>
      <c r="AF263" s="165"/>
      <c r="AG263" s="165"/>
      <c r="AH263" s="165"/>
      <c r="AI263" s="165"/>
      <c r="AJ263" s="165"/>
      <c r="AK263" s="165"/>
    </row>
    <row r="264">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c r="AE264" s="165"/>
      <c r="AF264" s="165"/>
      <c r="AG264" s="165"/>
      <c r="AH264" s="165"/>
      <c r="AI264" s="165"/>
      <c r="AJ264" s="165"/>
      <c r="AK264" s="165"/>
    </row>
    <row r="265">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c r="AE265" s="165"/>
      <c r="AF265" s="165"/>
      <c r="AG265" s="165"/>
      <c r="AH265" s="165"/>
      <c r="AI265" s="165"/>
      <c r="AJ265" s="165"/>
      <c r="AK265" s="165"/>
    </row>
    <row r="26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c r="AE266" s="165"/>
      <c r="AF266" s="165"/>
      <c r="AG266" s="165"/>
      <c r="AH266" s="165"/>
      <c r="AI266" s="165"/>
      <c r="AJ266" s="165"/>
      <c r="AK266" s="165"/>
    </row>
    <row r="267">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c r="AE267" s="165"/>
      <c r="AF267" s="165"/>
      <c r="AG267" s="165"/>
      <c r="AH267" s="165"/>
      <c r="AI267" s="165"/>
      <c r="AJ267" s="165"/>
      <c r="AK267" s="165"/>
    </row>
    <row r="268">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c r="AE268" s="165"/>
      <c r="AF268" s="165"/>
      <c r="AG268" s="165"/>
      <c r="AH268" s="165"/>
      <c r="AI268" s="165"/>
      <c r="AJ268" s="165"/>
      <c r="AK268" s="165"/>
    </row>
    <row r="269">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c r="AE269" s="165"/>
      <c r="AF269" s="165"/>
      <c r="AG269" s="165"/>
      <c r="AH269" s="165"/>
      <c r="AI269" s="165"/>
      <c r="AJ269" s="165"/>
      <c r="AK269" s="165"/>
    </row>
    <row r="270">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c r="AE270" s="165"/>
      <c r="AF270" s="165"/>
      <c r="AG270" s="165"/>
      <c r="AH270" s="165"/>
      <c r="AI270" s="165"/>
      <c r="AJ270" s="165"/>
      <c r="AK270" s="165"/>
    </row>
    <row r="27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c r="AE271" s="165"/>
      <c r="AF271" s="165"/>
      <c r="AG271" s="165"/>
      <c r="AH271" s="165"/>
      <c r="AI271" s="165"/>
      <c r="AJ271" s="165"/>
      <c r="AK271" s="165"/>
    </row>
    <row r="272">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c r="AE272" s="165"/>
      <c r="AF272" s="165"/>
      <c r="AG272" s="165"/>
      <c r="AH272" s="165"/>
      <c r="AI272" s="165"/>
      <c r="AJ272" s="165"/>
      <c r="AK272" s="165"/>
    </row>
    <row r="273">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row>
    <row r="274">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c r="AE274" s="165"/>
      <c r="AF274" s="165"/>
      <c r="AG274" s="165"/>
      <c r="AH274" s="165"/>
      <c r="AI274" s="165"/>
      <c r="AJ274" s="165"/>
      <c r="AK274" s="165"/>
    </row>
    <row r="275">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c r="AE275" s="165"/>
      <c r="AF275" s="165"/>
      <c r="AG275" s="165"/>
      <c r="AH275" s="165"/>
      <c r="AI275" s="165"/>
      <c r="AJ275" s="165"/>
      <c r="AK275" s="165"/>
    </row>
    <row r="27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c r="AE276" s="165"/>
      <c r="AF276" s="165"/>
      <c r="AG276" s="165"/>
      <c r="AH276" s="165"/>
      <c r="AI276" s="165"/>
      <c r="AJ276" s="165"/>
      <c r="AK276" s="165"/>
    </row>
    <row r="277">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c r="AE277" s="165"/>
      <c r="AF277" s="165"/>
      <c r="AG277" s="165"/>
      <c r="AH277" s="165"/>
      <c r="AI277" s="165"/>
      <c r="AJ277" s="165"/>
      <c r="AK277" s="165"/>
    </row>
    <row r="278">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c r="AE278" s="165"/>
      <c r="AF278" s="165"/>
      <c r="AG278" s="165"/>
      <c r="AH278" s="165"/>
      <c r="AI278" s="165"/>
      <c r="AJ278" s="165"/>
      <c r="AK278" s="165"/>
    </row>
    <row r="279">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c r="AE279" s="165"/>
      <c r="AF279" s="165"/>
      <c r="AG279" s="165"/>
      <c r="AH279" s="165"/>
      <c r="AI279" s="165"/>
      <c r="AJ279" s="165"/>
      <c r="AK279" s="165"/>
    </row>
    <row r="280">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c r="AE280" s="165"/>
      <c r="AF280" s="165"/>
      <c r="AG280" s="165"/>
      <c r="AH280" s="165"/>
      <c r="AI280" s="165"/>
      <c r="AJ280" s="165"/>
      <c r="AK280" s="165"/>
    </row>
    <row r="28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c r="AE281" s="165"/>
      <c r="AF281" s="165"/>
      <c r="AG281" s="165"/>
      <c r="AH281" s="165"/>
      <c r="AI281" s="165"/>
      <c r="AJ281" s="165"/>
      <c r="AK281" s="165"/>
    </row>
    <row r="282">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c r="AE282" s="165"/>
      <c r="AF282" s="165"/>
      <c r="AG282" s="165"/>
      <c r="AH282" s="165"/>
      <c r="AI282" s="165"/>
      <c r="AJ282" s="165"/>
      <c r="AK282" s="165"/>
    </row>
    <row r="283">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c r="AE283" s="165"/>
      <c r="AF283" s="165"/>
      <c r="AG283" s="165"/>
      <c r="AH283" s="165"/>
      <c r="AI283" s="165"/>
      <c r="AJ283" s="165"/>
      <c r="AK283" s="165"/>
    </row>
    <row r="284">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c r="AE284" s="165"/>
      <c r="AF284" s="165"/>
      <c r="AG284" s="165"/>
      <c r="AH284" s="165"/>
      <c r="AI284" s="165"/>
      <c r="AJ284" s="165"/>
      <c r="AK284" s="165"/>
    </row>
    <row r="285">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c r="AE285" s="165"/>
      <c r="AF285" s="165"/>
      <c r="AG285" s="165"/>
      <c r="AH285" s="165"/>
      <c r="AI285" s="165"/>
      <c r="AJ285" s="165"/>
      <c r="AK285" s="165"/>
    </row>
    <row r="28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c r="AE286" s="165"/>
      <c r="AF286" s="165"/>
      <c r="AG286" s="165"/>
      <c r="AH286" s="165"/>
      <c r="AI286" s="165"/>
      <c r="AJ286" s="165"/>
      <c r="AK286" s="165"/>
    </row>
    <row r="287">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c r="AE287" s="165"/>
      <c r="AF287" s="165"/>
      <c r="AG287" s="165"/>
      <c r="AH287" s="165"/>
      <c r="AI287" s="165"/>
      <c r="AJ287" s="165"/>
      <c r="AK287" s="165"/>
    </row>
    <row r="288">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c r="AE288" s="165"/>
      <c r="AF288" s="165"/>
      <c r="AG288" s="165"/>
      <c r="AH288" s="165"/>
      <c r="AI288" s="165"/>
      <c r="AJ288" s="165"/>
      <c r="AK288" s="165"/>
    </row>
    <row r="289">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c r="AE289" s="165"/>
      <c r="AF289" s="165"/>
      <c r="AG289" s="165"/>
      <c r="AH289" s="165"/>
      <c r="AI289" s="165"/>
      <c r="AJ289" s="165"/>
      <c r="AK289" s="165"/>
    </row>
    <row r="290">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c r="AE290" s="165"/>
      <c r="AF290" s="165"/>
      <c r="AG290" s="165"/>
      <c r="AH290" s="165"/>
      <c r="AI290" s="165"/>
      <c r="AJ290" s="165"/>
      <c r="AK290" s="165"/>
    </row>
    <row r="29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c r="AE291" s="165"/>
      <c r="AF291" s="165"/>
      <c r="AG291" s="165"/>
      <c r="AH291" s="165"/>
      <c r="AI291" s="165"/>
      <c r="AJ291" s="165"/>
      <c r="AK291" s="165"/>
    </row>
    <row r="292">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c r="AE292" s="165"/>
      <c r="AF292" s="165"/>
      <c r="AG292" s="165"/>
      <c r="AH292" s="165"/>
      <c r="AI292" s="165"/>
      <c r="AJ292" s="165"/>
      <c r="AK292" s="165"/>
    </row>
    <row r="293">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c r="AE293" s="165"/>
      <c r="AF293" s="165"/>
      <c r="AG293" s="165"/>
      <c r="AH293" s="165"/>
      <c r="AI293" s="165"/>
      <c r="AJ293" s="165"/>
      <c r="AK293" s="165"/>
    </row>
    <row r="294">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c r="AE294" s="165"/>
      <c r="AF294" s="165"/>
      <c r="AG294" s="165"/>
      <c r="AH294" s="165"/>
      <c r="AI294" s="165"/>
      <c r="AJ294" s="165"/>
      <c r="AK294" s="165"/>
    </row>
    <row r="295">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c r="AE295" s="165"/>
      <c r="AF295" s="165"/>
      <c r="AG295" s="165"/>
      <c r="AH295" s="165"/>
      <c r="AI295" s="165"/>
      <c r="AJ295" s="165"/>
      <c r="AK295" s="165"/>
    </row>
    <row r="29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c r="AE296" s="165"/>
      <c r="AF296" s="165"/>
      <c r="AG296" s="165"/>
      <c r="AH296" s="165"/>
      <c r="AI296" s="165"/>
      <c r="AJ296" s="165"/>
      <c r="AK296" s="165"/>
    </row>
    <row r="297">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c r="AE297" s="165"/>
      <c r="AF297" s="165"/>
      <c r="AG297" s="165"/>
      <c r="AH297" s="165"/>
      <c r="AI297" s="165"/>
      <c r="AJ297" s="165"/>
      <c r="AK297" s="165"/>
    </row>
    <row r="298">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65"/>
      <c r="AF298" s="165"/>
      <c r="AG298" s="165"/>
      <c r="AH298" s="165"/>
      <c r="AI298" s="165"/>
      <c r="AJ298" s="165"/>
      <c r="AK298" s="165"/>
    </row>
    <row r="299">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c r="AE299" s="165"/>
      <c r="AF299" s="165"/>
      <c r="AG299" s="165"/>
      <c r="AH299" s="165"/>
      <c r="AI299" s="165"/>
      <c r="AJ299" s="165"/>
      <c r="AK299" s="165"/>
    </row>
    <row r="300">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c r="AE300" s="165"/>
      <c r="AF300" s="165"/>
      <c r="AG300" s="165"/>
      <c r="AH300" s="165"/>
      <c r="AI300" s="165"/>
      <c r="AJ300" s="165"/>
      <c r="AK300" s="165"/>
    </row>
    <row r="30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c r="AE301" s="165"/>
      <c r="AF301" s="165"/>
      <c r="AG301" s="165"/>
      <c r="AH301" s="165"/>
      <c r="AI301" s="165"/>
      <c r="AJ301" s="165"/>
      <c r="AK301" s="165"/>
    </row>
    <row r="302">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c r="AE302" s="165"/>
      <c r="AF302" s="165"/>
      <c r="AG302" s="165"/>
      <c r="AH302" s="165"/>
      <c r="AI302" s="165"/>
      <c r="AJ302" s="165"/>
      <c r="AK302" s="165"/>
    </row>
    <row r="303">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c r="AE303" s="165"/>
      <c r="AF303" s="165"/>
      <c r="AG303" s="165"/>
      <c r="AH303" s="165"/>
      <c r="AI303" s="165"/>
      <c r="AJ303" s="165"/>
      <c r="AK303" s="165"/>
    </row>
    <row r="304">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c r="AE304" s="165"/>
      <c r="AF304" s="165"/>
      <c r="AG304" s="165"/>
      <c r="AH304" s="165"/>
      <c r="AI304" s="165"/>
      <c r="AJ304" s="165"/>
      <c r="AK304" s="165"/>
    </row>
    <row r="305">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c r="AE305" s="165"/>
      <c r="AF305" s="165"/>
      <c r="AG305" s="165"/>
      <c r="AH305" s="165"/>
      <c r="AI305" s="165"/>
      <c r="AJ305" s="165"/>
      <c r="AK305" s="165"/>
    </row>
    <row r="30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c r="AE306" s="165"/>
      <c r="AF306" s="165"/>
      <c r="AG306" s="165"/>
      <c r="AH306" s="165"/>
      <c r="AI306" s="165"/>
      <c r="AJ306" s="165"/>
      <c r="AK306" s="165"/>
    </row>
    <row r="307">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c r="AE307" s="165"/>
      <c r="AF307" s="165"/>
      <c r="AG307" s="165"/>
      <c r="AH307" s="165"/>
      <c r="AI307" s="165"/>
      <c r="AJ307" s="165"/>
      <c r="AK307" s="165"/>
    </row>
    <row r="308">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c r="AE308" s="165"/>
      <c r="AF308" s="165"/>
      <c r="AG308" s="165"/>
      <c r="AH308" s="165"/>
      <c r="AI308" s="165"/>
      <c r="AJ308" s="165"/>
      <c r="AK308" s="165"/>
    </row>
    <row r="309">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c r="AE309" s="165"/>
      <c r="AF309" s="165"/>
      <c r="AG309" s="165"/>
      <c r="AH309" s="165"/>
      <c r="AI309" s="165"/>
      <c r="AJ309" s="165"/>
      <c r="AK309" s="165"/>
    </row>
    <row r="310">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c r="AE310" s="165"/>
      <c r="AF310" s="165"/>
      <c r="AG310" s="165"/>
      <c r="AH310" s="165"/>
      <c r="AI310" s="165"/>
      <c r="AJ310" s="165"/>
      <c r="AK310" s="165"/>
    </row>
    <row r="31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c r="AE311" s="165"/>
      <c r="AF311" s="165"/>
      <c r="AG311" s="165"/>
      <c r="AH311" s="165"/>
      <c r="AI311" s="165"/>
      <c r="AJ311" s="165"/>
      <c r="AK311" s="165"/>
    </row>
    <row r="312">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c r="AE312" s="165"/>
      <c r="AF312" s="165"/>
      <c r="AG312" s="165"/>
      <c r="AH312" s="165"/>
      <c r="AI312" s="165"/>
      <c r="AJ312" s="165"/>
      <c r="AK312" s="165"/>
    </row>
    <row r="313">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c r="AE313" s="165"/>
      <c r="AF313" s="165"/>
      <c r="AG313" s="165"/>
      <c r="AH313" s="165"/>
      <c r="AI313" s="165"/>
      <c r="AJ313" s="165"/>
      <c r="AK313" s="165"/>
    </row>
    <row r="314">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c r="AE314" s="165"/>
      <c r="AF314" s="165"/>
      <c r="AG314" s="165"/>
      <c r="AH314" s="165"/>
      <c r="AI314" s="165"/>
      <c r="AJ314" s="165"/>
      <c r="AK314" s="165"/>
    </row>
    <row r="315">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c r="AE315" s="165"/>
      <c r="AF315" s="165"/>
      <c r="AG315" s="165"/>
      <c r="AH315" s="165"/>
      <c r="AI315" s="165"/>
      <c r="AJ315" s="165"/>
      <c r="AK315" s="165"/>
    </row>
    <row r="31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c r="AE316" s="165"/>
      <c r="AF316" s="165"/>
      <c r="AG316" s="165"/>
      <c r="AH316" s="165"/>
      <c r="AI316" s="165"/>
      <c r="AJ316" s="165"/>
      <c r="AK316" s="165"/>
    </row>
    <row r="317">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c r="AE317" s="165"/>
      <c r="AF317" s="165"/>
      <c r="AG317" s="165"/>
      <c r="AH317" s="165"/>
      <c r="AI317" s="165"/>
      <c r="AJ317" s="165"/>
      <c r="AK317" s="165"/>
    </row>
    <row r="318">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c r="AE318" s="165"/>
      <c r="AF318" s="165"/>
      <c r="AG318" s="165"/>
      <c r="AH318" s="165"/>
      <c r="AI318" s="165"/>
      <c r="AJ318" s="165"/>
      <c r="AK318" s="165"/>
    </row>
    <row r="319">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c r="AE319" s="165"/>
      <c r="AF319" s="165"/>
      <c r="AG319" s="165"/>
      <c r="AH319" s="165"/>
      <c r="AI319" s="165"/>
      <c r="AJ319" s="165"/>
      <c r="AK319" s="165"/>
    </row>
    <row r="320">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c r="AE320" s="165"/>
      <c r="AF320" s="165"/>
      <c r="AG320" s="165"/>
      <c r="AH320" s="165"/>
      <c r="AI320" s="165"/>
      <c r="AJ320" s="165"/>
      <c r="AK320" s="165"/>
    </row>
    <row r="32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c r="AE321" s="165"/>
      <c r="AF321" s="165"/>
      <c r="AG321" s="165"/>
      <c r="AH321" s="165"/>
      <c r="AI321" s="165"/>
      <c r="AJ321" s="165"/>
      <c r="AK321" s="165"/>
    </row>
    <row r="322">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c r="AE322" s="165"/>
      <c r="AF322" s="165"/>
      <c r="AG322" s="165"/>
      <c r="AH322" s="165"/>
      <c r="AI322" s="165"/>
      <c r="AJ322" s="165"/>
      <c r="AK322" s="165"/>
    </row>
    <row r="323">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c r="AE323" s="165"/>
      <c r="AF323" s="165"/>
      <c r="AG323" s="165"/>
      <c r="AH323" s="165"/>
      <c r="AI323" s="165"/>
      <c r="AJ323" s="165"/>
      <c r="AK323" s="165"/>
    </row>
    <row r="324">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c r="AE324" s="165"/>
      <c r="AF324" s="165"/>
      <c r="AG324" s="165"/>
      <c r="AH324" s="165"/>
      <c r="AI324" s="165"/>
      <c r="AJ324" s="165"/>
      <c r="AK324" s="165"/>
    </row>
    <row r="325">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c r="AE325" s="165"/>
      <c r="AF325" s="165"/>
      <c r="AG325" s="165"/>
      <c r="AH325" s="165"/>
      <c r="AI325" s="165"/>
      <c r="AJ325" s="165"/>
      <c r="AK325" s="165"/>
    </row>
    <row r="3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c r="AE326" s="165"/>
      <c r="AF326" s="165"/>
      <c r="AG326" s="165"/>
      <c r="AH326" s="165"/>
      <c r="AI326" s="165"/>
      <c r="AJ326" s="165"/>
      <c r="AK326" s="165"/>
    </row>
    <row r="327">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c r="AE327" s="165"/>
      <c r="AF327" s="165"/>
      <c r="AG327" s="165"/>
      <c r="AH327" s="165"/>
      <c r="AI327" s="165"/>
      <c r="AJ327" s="165"/>
      <c r="AK327" s="165"/>
    </row>
    <row r="328">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c r="AE328" s="165"/>
      <c r="AF328" s="165"/>
      <c r="AG328" s="165"/>
      <c r="AH328" s="165"/>
      <c r="AI328" s="165"/>
      <c r="AJ328" s="165"/>
      <c r="AK328" s="165"/>
    </row>
    <row r="329">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c r="AE329" s="165"/>
      <c r="AF329" s="165"/>
      <c r="AG329" s="165"/>
      <c r="AH329" s="165"/>
      <c r="AI329" s="165"/>
      <c r="AJ329" s="165"/>
      <c r="AK329" s="165"/>
    </row>
    <row r="330">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c r="AE330" s="165"/>
      <c r="AF330" s="165"/>
      <c r="AG330" s="165"/>
      <c r="AH330" s="165"/>
      <c r="AI330" s="165"/>
      <c r="AJ330" s="165"/>
      <c r="AK330" s="165"/>
    </row>
    <row r="33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c r="AE331" s="165"/>
      <c r="AF331" s="165"/>
      <c r="AG331" s="165"/>
      <c r="AH331" s="165"/>
      <c r="AI331" s="165"/>
      <c r="AJ331" s="165"/>
      <c r="AK331" s="165"/>
    </row>
    <row r="332">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c r="AE332" s="165"/>
      <c r="AF332" s="165"/>
      <c r="AG332" s="165"/>
      <c r="AH332" s="165"/>
      <c r="AI332" s="165"/>
      <c r="AJ332" s="165"/>
      <c r="AK332" s="165"/>
    </row>
    <row r="333">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c r="AE333" s="165"/>
      <c r="AF333" s="165"/>
      <c r="AG333" s="165"/>
      <c r="AH333" s="165"/>
      <c r="AI333" s="165"/>
      <c r="AJ333" s="165"/>
      <c r="AK333" s="165"/>
    </row>
    <row r="334">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c r="AE334" s="165"/>
      <c r="AF334" s="165"/>
      <c r="AG334" s="165"/>
      <c r="AH334" s="165"/>
      <c r="AI334" s="165"/>
      <c r="AJ334" s="165"/>
      <c r="AK334" s="165"/>
    </row>
    <row r="335">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c r="AE335" s="165"/>
      <c r="AF335" s="165"/>
      <c r="AG335" s="165"/>
      <c r="AH335" s="165"/>
      <c r="AI335" s="165"/>
      <c r="AJ335" s="165"/>
      <c r="AK335" s="165"/>
    </row>
    <row r="33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c r="AE336" s="165"/>
      <c r="AF336" s="165"/>
      <c r="AG336" s="165"/>
      <c r="AH336" s="165"/>
      <c r="AI336" s="165"/>
      <c r="AJ336" s="165"/>
      <c r="AK336" s="165"/>
    </row>
    <row r="337">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c r="AE337" s="165"/>
      <c r="AF337" s="165"/>
      <c r="AG337" s="165"/>
      <c r="AH337" s="165"/>
      <c r="AI337" s="165"/>
      <c r="AJ337" s="165"/>
      <c r="AK337" s="165"/>
    </row>
    <row r="338">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c r="AE338" s="165"/>
      <c r="AF338" s="165"/>
      <c r="AG338" s="165"/>
      <c r="AH338" s="165"/>
      <c r="AI338" s="165"/>
      <c r="AJ338" s="165"/>
      <c r="AK338" s="165"/>
    </row>
    <row r="339">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c r="AE339" s="165"/>
      <c r="AF339" s="165"/>
      <c r="AG339" s="165"/>
      <c r="AH339" s="165"/>
      <c r="AI339" s="165"/>
      <c r="AJ339" s="165"/>
      <c r="AK339" s="165"/>
    </row>
    <row r="340">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c r="AE340" s="165"/>
      <c r="AF340" s="165"/>
      <c r="AG340" s="165"/>
      <c r="AH340" s="165"/>
      <c r="AI340" s="165"/>
      <c r="AJ340" s="165"/>
      <c r="AK340" s="165"/>
    </row>
    <row r="34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c r="AE341" s="165"/>
      <c r="AF341" s="165"/>
      <c r="AG341" s="165"/>
      <c r="AH341" s="165"/>
      <c r="AI341" s="165"/>
      <c r="AJ341" s="165"/>
      <c r="AK341" s="165"/>
    </row>
    <row r="342">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c r="AE342" s="165"/>
      <c r="AF342" s="165"/>
      <c r="AG342" s="165"/>
      <c r="AH342" s="165"/>
      <c r="AI342" s="165"/>
      <c r="AJ342" s="165"/>
      <c r="AK342" s="165"/>
    </row>
    <row r="343">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c r="AE343" s="165"/>
      <c r="AF343" s="165"/>
      <c r="AG343" s="165"/>
      <c r="AH343" s="165"/>
      <c r="AI343" s="165"/>
      <c r="AJ343" s="165"/>
      <c r="AK343" s="165"/>
    </row>
    <row r="344">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c r="AE344" s="165"/>
      <c r="AF344" s="165"/>
      <c r="AG344" s="165"/>
      <c r="AH344" s="165"/>
      <c r="AI344" s="165"/>
      <c r="AJ344" s="165"/>
      <c r="AK344" s="165"/>
    </row>
    <row r="345">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c r="AE345" s="165"/>
      <c r="AF345" s="165"/>
      <c r="AG345" s="165"/>
      <c r="AH345" s="165"/>
      <c r="AI345" s="165"/>
      <c r="AJ345" s="165"/>
      <c r="AK345" s="165"/>
    </row>
    <row r="34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c r="AE346" s="165"/>
      <c r="AF346" s="165"/>
      <c r="AG346" s="165"/>
      <c r="AH346" s="165"/>
      <c r="AI346" s="165"/>
      <c r="AJ346" s="165"/>
      <c r="AK346" s="165"/>
    </row>
    <row r="347">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c r="AE347" s="165"/>
      <c r="AF347" s="165"/>
      <c r="AG347" s="165"/>
      <c r="AH347" s="165"/>
      <c r="AI347" s="165"/>
      <c r="AJ347" s="165"/>
      <c r="AK347" s="165"/>
    </row>
    <row r="348">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c r="AE348" s="165"/>
      <c r="AF348" s="165"/>
      <c r="AG348" s="165"/>
      <c r="AH348" s="165"/>
      <c r="AI348" s="165"/>
      <c r="AJ348" s="165"/>
      <c r="AK348" s="165"/>
    </row>
    <row r="349">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c r="AE349" s="165"/>
      <c r="AF349" s="165"/>
      <c r="AG349" s="165"/>
      <c r="AH349" s="165"/>
      <c r="AI349" s="165"/>
      <c r="AJ349" s="165"/>
      <c r="AK349" s="165"/>
    </row>
    <row r="350">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c r="AE350" s="165"/>
      <c r="AF350" s="165"/>
      <c r="AG350" s="165"/>
      <c r="AH350" s="165"/>
      <c r="AI350" s="165"/>
      <c r="AJ350" s="165"/>
      <c r="AK350" s="165"/>
    </row>
    <row r="35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c r="AE351" s="165"/>
      <c r="AF351" s="165"/>
      <c r="AG351" s="165"/>
      <c r="AH351" s="165"/>
      <c r="AI351" s="165"/>
      <c r="AJ351" s="165"/>
      <c r="AK351" s="165"/>
    </row>
    <row r="352">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c r="AE352" s="165"/>
      <c r="AF352" s="165"/>
      <c r="AG352" s="165"/>
      <c r="AH352" s="165"/>
      <c r="AI352" s="165"/>
      <c r="AJ352" s="165"/>
      <c r="AK352" s="165"/>
    </row>
    <row r="353">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c r="AE353" s="165"/>
      <c r="AF353" s="165"/>
      <c r="AG353" s="165"/>
      <c r="AH353" s="165"/>
      <c r="AI353" s="165"/>
      <c r="AJ353" s="165"/>
      <c r="AK353" s="165"/>
    </row>
    <row r="354">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c r="AE354" s="165"/>
      <c r="AF354" s="165"/>
      <c r="AG354" s="165"/>
      <c r="AH354" s="165"/>
      <c r="AI354" s="165"/>
      <c r="AJ354" s="165"/>
      <c r="AK354" s="165"/>
    </row>
    <row r="355">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c r="AE355" s="165"/>
      <c r="AF355" s="165"/>
      <c r="AG355" s="165"/>
      <c r="AH355" s="165"/>
      <c r="AI355" s="165"/>
      <c r="AJ355" s="165"/>
      <c r="AK355" s="165"/>
    </row>
    <row r="35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c r="AE356" s="165"/>
      <c r="AF356" s="165"/>
      <c r="AG356" s="165"/>
      <c r="AH356" s="165"/>
      <c r="AI356" s="165"/>
      <c r="AJ356" s="165"/>
      <c r="AK356" s="165"/>
    </row>
    <row r="357">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c r="AE357" s="165"/>
      <c r="AF357" s="165"/>
      <c r="AG357" s="165"/>
      <c r="AH357" s="165"/>
      <c r="AI357" s="165"/>
      <c r="AJ357" s="165"/>
      <c r="AK357" s="165"/>
    </row>
    <row r="358">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c r="AE358" s="165"/>
      <c r="AF358" s="165"/>
      <c r="AG358" s="165"/>
      <c r="AH358" s="165"/>
      <c r="AI358" s="165"/>
      <c r="AJ358" s="165"/>
      <c r="AK358" s="165"/>
    </row>
    <row r="359">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c r="AE359" s="165"/>
      <c r="AF359" s="165"/>
      <c r="AG359" s="165"/>
      <c r="AH359" s="165"/>
      <c r="AI359" s="165"/>
      <c r="AJ359" s="165"/>
      <c r="AK359" s="165"/>
    </row>
    <row r="360">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c r="AE360" s="165"/>
      <c r="AF360" s="165"/>
      <c r="AG360" s="165"/>
      <c r="AH360" s="165"/>
      <c r="AI360" s="165"/>
      <c r="AJ360" s="165"/>
      <c r="AK360" s="165"/>
    </row>
    <row r="36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c r="AE361" s="165"/>
      <c r="AF361" s="165"/>
      <c r="AG361" s="165"/>
      <c r="AH361" s="165"/>
      <c r="AI361" s="165"/>
      <c r="AJ361" s="165"/>
      <c r="AK361" s="165"/>
    </row>
    <row r="362">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c r="AE362" s="165"/>
      <c r="AF362" s="165"/>
      <c r="AG362" s="165"/>
      <c r="AH362" s="165"/>
      <c r="AI362" s="165"/>
      <c r="AJ362" s="165"/>
      <c r="AK362" s="165"/>
    </row>
    <row r="363">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c r="AE363" s="165"/>
      <c r="AF363" s="165"/>
      <c r="AG363" s="165"/>
      <c r="AH363" s="165"/>
      <c r="AI363" s="165"/>
      <c r="AJ363" s="165"/>
      <c r="AK363" s="165"/>
    </row>
    <row r="364">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c r="AE364" s="165"/>
      <c r="AF364" s="165"/>
      <c r="AG364" s="165"/>
      <c r="AH364" s="165"/>
      <c r="AI364" s="165"/>
      <c r="AJ364" s="165"/>
      <c r="AK364" s="165"/>
    </row>
    <row r="365">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c r="AE365" s="165"/>
      <c r="AF365" s="165"/>
      <c r="AG365" s="165"/>
      <c r="AH365" s="165"/>
      <c r="AI365" s="165"/>
      <c r="AJ365" s="165"/>
      <c r="AK365" s="165"/>
    </row>
    <row r="36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c r="AE366" s="165"/>
      <c r="AF366" s="165"/>
      <c r="AG366" s="165"/>
      <c r="AH366" s="165"/>
      <c r="AI366" s="165"/>
      <c r="AJ366" s="165"/>
      <c r="AK366" s="165"/>
    </row>
    <row r="367">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c r="AE367" s="165"/>
      <c r="AF367" s="165"/>
      <c r="AG367" s="165"/>
      <c r="AH367" s="165"/>
      <c r="AI367" s="165"/>
      <c r="AJ367" s="165"/>
      <c r="AK367" s="165"/>
    </row>
    <row r="368">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c r="AE368" s="165"/>
      <c r="AF368" s="165"/>
      <c r="AG368" s="165"/>
      <c r="AH368" s="165"/>
      <c r="AI368" s="165"/>
      <c r="AJ368" s="165"/>
      <c r="AK368" s="165"/>
    </row>
    <row r="369">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c r="AE369" s="165"/>
      <c r="AF369" s="165"/>
      <c r="AG369" s="165"/>
      <c r="AH369" s="165"/>
      <c r="AI369" s="165"/>
      <c r="AJ369" s="165"/>
      <c r="AK369" s="165"/>
    </row>
    <row r="370">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c r="AE370" s="165"/>
      <c r="AF370" s="165"/>
      <c r="AG370" s="165"/>
      <c r="AH370" s="165"/>
      <c r="AI370" s="165"/>
      <c r="AJ370" s="165"/>
      <c r="AK370" s="165"/>
    </row>
    <row r="37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c r="AE371" s="165"/>
      <c r="AF371" s="165"/>
      <c r="AG371" s="165"/>
      <c r="AH371" s="165"/>
      <c r="AI371" s="165"/>
      <c r="AJ371" s="165"/>
      <c r="AK371" s="165"/>
    </row>
    <row r="372">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c r="AE372" s="165"/>
      <c r="AF372" s="165"/>
      <c r="AG372" s="165"/>
      <c r="AH372" s="165"/>
      <c r="AI372" s="165"/>
      <c r="AJ372" s="165"/>
      <c r="AK372" s="165"/>
    </row>
    <row r="373">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c r="AE373" s="165"/>
      <c r="AF373" s="165"/>
      <c r="AG373" s="165"/>
      <c r="AH373" s="165"/>
      <c r="AI373" s="165"/>
      <c r="AJ373" s="165"/>
      <c r="AK373" s="165"/>
    </row>
    <row r="374">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c r="AE374" s="165"/>
      <c r="AF374" s="165"/>
      <c r="AG374" s="165"/>
      <c r="AH374" s="165"/>
      <c r="AI374" s="165"/>
      <c r="AJ374" s="165"/>
      <c r="AK374" s="165"/>
    </row>
    <row r="375">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c r="AE375" s="165"/>
      <c r="AF375" s="165"/>
      <c r="AG375" s="165"/>
      <c r="AH375" s="165"/>
      <c r="AI375" s="165"/>
      <c r="AJ375" s="165"/>
      <c r="AK375" s="165"/>
    </row>
    <row r="37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c r="AE376" s="165"/>
      <c r="AF376" s="165"/>
      <c r="AG376" s="165"/>
      <c r="AH376" s="165"/>
      <c r="AI376" s="165"/>
      <c r="AJ376" s="165"/>
      <c r="AK376" s="165"/>
    </row>
    <row r="377">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c r="AE377" s="165"/>
      <c r="AF377" s="165"/>
      <c r="AG377" s="165"/>
      <c r="AH377" s="165"/>
      <c r="AI377" s="165"/>
      <c r="AJ377" s="165"/>
      <c r="AK377" s="165"/>
    </row>
    <row r="378">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c r="AE378" s="165"/>
      <c r="AF378" s="165"/>
      <c r="AG378" s="165"/>
      <c r="AH378" s="165"/>
      <c r="AI378" s="165"/>
      <c r="AJ378" s="165"/>
      <c r="AK378" s="165"/>
    </row>
    <row r="379">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c r="AE379" s="165"/>
      <c r="AF379" s="165"/>
      <c r="AG379" s="165"/>
      <c r="AH379" s="165"/>
      <c r="AI379" s="165"/>
      <c r="AJ379" s="165"/>
      <c r="AK379" s="165"/>
    </row>
    <row r="380">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c r="AE380" s="165"/>
      <c r="AF380" s="165"/>
      <c r="AG380" s="165"/>
      <c r="AH380" s="165"/>
      <c r="AI380" s="165"/>
      <c r="AJ380" s="165"/>
      <c r="AK380" s="165"/>
    </row>
    <row r="38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c r="AE381" s="165"/>
      <c r="AF381" s="165"/>
      <c r="AG381" s="165"/>
      <c r="AH381" s="165"/>
      <c r="AI381" s="165"/>
      <c r="AJ381" s="165"/>
      <c r="AK381" s="165"/>
    </row>
    <row r="382">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c r="AE382" s="165"/>
      <c r="AF382" s="165"/>
      <c r="AG382" s="165"/>
      <c r="AH382" s="165"/>
      <c r="AI382" s="165"/>
      <c r="AJ382" s="165"/>
      <c r="AK382" s="165"/>
    </row>
    <row r="383">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c r="AE383" s="165"/>
      <c r="AF383" s="165"/>
      <c r="AG383" s="165"/>
      <c r="AH383" s="165"/>
      <c r="AI383" s="165"/>
      <c r="AJ383" s="165"/>
      <c r="AK383" s="165"/>
    </row>
    <row r="384">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c r="AE384" s="165"/>
      <c r="AF384" s="165"/>
      <c r="AG384" s="165"/>
      <c r="AH384" s="165"/>
      <c r="AI384" s="165"/>
      <c r="AJ384" s="165"/>
      <c r="AK384" s="165"/>
    </row>
    <row r="385">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c r="AE385" s="165"/>
      <c r="AF385" s="165"/>
      <c r="AG385" s="165"/>
      <c r="AH385" s="165"/>
      <c r="AI385" s="165"/>
      <c r="AJ385" s="165"/>
      <c r="AK385" s="165"/>
    </row>
    <row r="38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c r="AE386" s="165"/>
      <c r="AF386" s="165"/>
      <c r="AG386" s="165"/>
      <c r="AH386" s="165"/>
      <c r="AI386" s="165"/>
      <c r="AJ386" s="165"/>
      <c r="AK386" s="165"/>
    </row>
    <row r="387">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c r="AE387" s="165"/>
      <c r="AF387" s="165"/>
      <c r="AG387" s="165"/>
      <c r="AH387" s="165"/>
      <c r="AI387" s="165"/>
      <c r="AJ387" s="165"/>
      <c r="AK387" s="165"/>
    </row>
    <row r="388">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c r="AE388" s="165"/>
      <c r="AF388" s="165"/>
      <c r="AG388" s="165"/>
      <c r="AH388" s="165"/>
      <c r="AI388" s="165"/>
      <c r="AJ388" s="165"/>
      <c r="AK388" s="165"/>
    </row>
    <row r="389">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c r="AE389" s="165"/>
      <c r="AF389" s="165"/>
      <c r="AG389" s="165"/>
      <c r="AH389" s="165"/>
      <c r="AI389" s="165"/>
      <c r="AJ389" s="165"/>
      <c r="AK389" s="165"/>
    </row>
    <row r="390">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c r="AE390" s="165"/>
      <c r="AF390" s="165"/>
      <c r="AG390" s="165"/>
      <c r="AH390" s="165"/>
      <c r="AI390" s="165"/>
      <c r="AJ390" s="165"/>
      <c r="AK390" s="165"/>
    </row>
    <row r="39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c r="AE391" s="165"/>
      <c r="AF391" s="165"/>
      <c r="AG391" s="165"/>
      <c r="AH391" s="165"/>
      <c r="AI391" s="165"/>
      <c r="AJ391" s="165"/>
      <c r="AK391" s="165"/>
    </row>
    <row r="392">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c r="AE392" s="165"/>
      <c r="AF392" s="165"/>
      <c r="AG392" s="165"/>
      <c r="AH392" s="165"/>
      <c r="AI392" s="165"/>
      <c r="AJ392" s="165"/>
      <c r="AK392" s="165"/>
    </row>
    <row r="393">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c r="AE393" s="165"/>
      <c r="AF393" s="165"/>
      <c r="AG393" s="165"/>
      <c r="AH393" s="165"/>
      <c r="AI393" s="165"/>
      <c r="AJ393" s="165"/>
      <c r="AK393" s="165"/>
    </row>
    <row r="394">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c r="AE394" s="165"/>
      <c r="AF394" s="165"/>
      <c r="AG394" s="165"/>
      <c r="AH394" s="165"/>
      <c r="AI394" s="165"/>
      <c r="AJ394" s="165"/>
      <c r="AK394" s="165"/>
    </row>
    <row r="395">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c r="AE395" s="165"/>
      <c r="AF395" s="165"/>
      <c r="AG395" s="165"/>
      <c r="AH395" s="165"/>
      <c r="AI395" s="165"/>
      <c r="AJ395" s="165"/>
      <c r="AK395" s="165"/>
    </row>
    <row r="39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c r="AE396" s="165"/>
      <c r="AF396" s="165"/>
      <c r="AG396" s="165"/>
      <c r="AH396" s="165"/>
      <c r="AI396" s="165"/>
      <c r="AJ396" s="165"/>
      <c r="AK396" s="165"/>
    </row>
    <row r="397">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c r="AE397" s="165"/>
      <c r="AF397" s="165"/>
      <c r="AG397" s="165"/>
      <c r="AH397" s="165"/>
      <c r="AI397" s="165"/>
      <c r="AJ397" s="165"/>
      <c r="AK397" s="165"/>
    </row>
    <row r="398">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c r="AE398" s="165"/>
      <c r="AF398" s="165"/>
      <c r="AG398" s="165"/>
      <c r="AH398" s="165"/>
      <c r="AI398" s="165"/>
      <c r="AJ398" s="165"/>
      <c r="AK398" s="165"/>
    </row>
    <row r="399">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c r="AE399" s="165"/>
      <c r="AF399" s="165"/>
      <c r="AG399" s="165"/>
      <c r="AH399" s="165"/>
      <c r="AI399" s="165"/>
      <c r="AJ399" s="165"/>
      <c r="AK399" s="165"/>
    </row>
    <row r="400">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c r="AE400" s="165"/>
      <c r="AF400" s="165"/>
      <c r="AG400" s="165"/>
      <c r="AH400" s="165"/>
      <c r="AI400" s="165"/>
      <c r="AJ400" s="165"/>
      <c r="AK400" s="165"/>
    </row>
    <row r="401">
      <c r="A401" s="362"/>
      <c r="B401" s="362"/>
      <c r="C401" s="362"/>
      <c r="D401" s="362"/>
      <c r="E401" s="362"/>
      <c r="F401" s="362"/>
      <c r="G401" s="362"/>
      <c r="H401" s="362"/>
      <c r="I401" s="362"/>
      <c r="J401" s="362"/>
      <c r="K401" s="362"/>
      <c r="L401" s="362"/>
      <c r="M401" s="362"/>
      <c r="N401" s="362"/>
      <c r="O401" s="362"/>
      <c r="P401" s="362"/>
      <c r="Q401" s="362"/>
      <c r="R401" s="362"/>
      <c r="S401" s="362"/>
      <c r="T401" s="362"/>
      <c r="U401" s="362"/>
      <c r="V401" s="362"/>
      <c r="W401" s="362"/>
      <c r="X401" s="362"/>
      <c r="Y401" s="362"/>
      <c r="Z401" s="362"/>
      <c r="AA401" s="362"/>
      <c r="AB401" s="362"/>
      <c r="AC401" s="362"/>
      <c r="AD401" s="362"/>
      <c r="AE401" s="362"/>
      <c r="AF401" s="362"/>
      <c r="AG401" s="362"/>
      <c r="AH401" s="362"/>
      <c r="AI401" s="362"/>
      <c r="AJ401" s="362"/>
      <c r="AK401" s="362"/>
    </row>
    <row r="402">
      <c r="A402" s="362"/>
      <c r="B402" s="362"/>
      <c r="C402" s="362"/>
      <c r="D402" s="362"/>
      <c r="E402" s="362"/>
      <c r="F402" s="362"/>
      <c r="G402" s="362"/>
      <c r="H402" s="362"/>
      <c r="I402" s="362"/>
      <c r="J402" s="362"/>
      <c r="K402" s="362"/>
      <c r="L402" s="362"/>
      <c r="M402" s="362"/>
      <c r="N402" s="362"/>
      <c r="O402" s="362"/>
      <c r="P402" s="362"/>
      <c r="Q402" s="362"/>
      <c r="R402" s="362"/>
      <c r="S402" s="362"/>
      <c r="T402" s="362"/>
      <c r="U402" s="362"/>
      <c r="V402" s="362"/>
      <c r="W402" s="362"/>
      <c r="X402" s="362"/>
      <c r="Y402" s="362"/>
      <c r="Z402" s="362"/>
      <c r="AA402" s="362"/>
      <c r="AB402" s="362"/>
      <c r="AC402" s="362"/>
      <c r="AD402" s="362"/>
      <c r="AE402" s="362"/>
      <c r="AF402" s="362"/>
      <c r="AG402" s="362"/>
      <c r="AH402" s="362"/>
      <c r="AI402" s="362"/>
      <c r="AJ402" s="362"/>
      <c r="AK402" s="362"/>
    </row>
    <row r="403">
      <c r="A403" s="362"/>
      <c r="B403" s="362"/>
      <c r="C403" s="362"/>
      <c r="D403" s="362"/>
      <c r="E403" s="362"/>
      <c r="F403" s="362"/>
      <c r="G403" s="362"/>
      <c r="H403" s="362"/>
      <c r="I403" s="362"/>
      <c r="J403" s="362"/>
      <c r="K403" s="362"/>
      <c r="L403" s="362"/>
      <c r="M403" s="362"/>
      <c r="N403" s="362"/>
      <c r="O403" s="362"/>
      <c r="P403" s="362"/>
      <c r="Q403" s="362"/>
      <c r="R403" s="362"/>
      <c r="S403" s="362"/>
      <c r="T403" s="362"/>
      <c r="U403" s="362"/>
      <c r="V403" s="362"/>
      <c r="W403" s="362"/>
      <c r="X403" s="362"/>
      <c r="Y403" s="362"/>
      <c r="Z403" s="362"/>
      <c r="AA403" s="362"/>
      <c r="AB403" s="362"/>
      <c r="AC403" s="362"/>
      <c r="AD403" s="362"/>
      <c r="AE403" s="362"/>
      <c r="AF403" s="362"/>
      <c r="AG403" s="362"/>
      <c r="AH403" s="362"/>
      <c r="AI403" s="362"/>
      <c r="AJ403" s="362"/>
      <c r="AK403" s="362"/>
    </row>
    <row r="404">
      <c r="A404" s="362"/>
      <c r="B404" s="362"/>
      <c r="C404" s="362"/>
      <c r="D404" s="362"/>
      <c r="E404" s="362"/>
      <c r="F404" s="362"/>
      <c r="G404" s="362"/>
      <c r="H404" s="362"/>
      <c r="I404" s="362"/>
      <c r="J404" s="362"/>
      <c r="K404" s="362"/>
      <c r="L404" s="362"/>
      <c r="M404" s="362"/>
      <c r="N404" s="362"/>
      <c r="O404" s="362"/>
      <c r="P404" s="362"/>
      <c r="Q404" s="362"/>
      <c r="R404" s="362"/>
      <c r="S404" s="362"/>
      <c r="T404" s="362"/>
      <c r="U404" s="362"/>
      <c r="V404" s="362"/>
      <c r="W404" s="362"/>
      <c r="X404" s="362"/>
      <c r="Y404" s="362"/>
      <c r="Z404" s="362"/>
      <c r="AA404" s="362"/>
      <c r="AB404" s="362"/>
      <c r="AC404" s="362"/>
      <c r="AD404" s="362"/>
      <c r="AE404" s="362"/>
      <c r="AF404" s="362"/>
      <c r="AG404" s="362"/>
      <c r="AH404" s="362"/>
      <c r="AI404" s="362"/>
      <c r="AJ404" s="362"/>
      <c r="AK404" s="362"/>
    </row>
    <row r="405">
      <c r="A405" s="362"/>
      <c r="B405" s="362"/>
      <c r="C405" s="362"/>
      <c r="D405" s="362"/>
      <c r="E405" s="362"/>
      <c r="F405" s="362"/>
      <c r="G405" s="362"/>
      <c r="H405" s="362"/>
      <c r="I405" s="362"/>
      <c r="J405" s="362"/>
      <c r="K405" s="362"/>
      <c r="L405" s="362"/>
      <c r="M405" s="362"/>
      <c r="N405" s="362"/>
      <c r="O405" s="362"/>
      <c r="P405" s="362"/>
      <c r="Q405" s="362"/>
      <c r="R405" s="362"/>
      <c r="S405" s="362"/>
      <c r="T405" s="362"/>
      <c r="U405" s="362"/>
      <c r="V405" s="362"/>
      <c r="W405" s="362"/>
      <c r="X405" s="362"/>
      <c r="Y405" s="362"/>
      <c r="Z405" s="362"/>
      <c r="AA405" s="362"/>
      <c r="AB405" s="362"/>
      <c r="AC405" s="362"/>
      <c r="AD405" s="362"/>
      <c r="AE405" s="362"/>
      <c r="AF405" s="362"/>
      <c r="AG405" s="362"/>
      <c r="AH405" s="362"/>
      <c r="AI405" s="362"/>
      <c r="AJ405" s="362"/>
      <c r="AK405" s="362"/>
    </row>
    <row r="406">
      <c r="A406" s="362"/>
      <c r="B406" s="362"/>
      <c r="C406" s="362"/>
      <c r="D406" s="362"/>
      <c r="E406" s="362"/>
      <c r="F406" s="362"/>
      <c r="G406" s="362"/>
      <c r="H406" s="362"/>
      <c r="I406" s="362"/>
      <c r="J406" s="362"/>
      <c r="K406" s="362"/>
      <c r="L406" s="362"/>
      <c r="M406" s="362"/>
      <c r="N406" s="362"/>
      <c r="O406" s="362"/>
      <c r="P406" s="362"/>
      <c r="Q406" s="362"/>
      <c r="R406" s="362"/>
      <c r="S406" s="362"/>
      <c r="T406" s="362"/>
      <c r="U406" s="362"/>
      <c r="V406" s="362"/>
      <c r="W406" s="362"/>
      <c r="X406" s="362"/>
      <c r="Y406" s="362"/>
      <c r="Z406" s="362"/>
      <c r="AA406" s="362"/>
      <c r="AB406" s="362"/>
      <c r="AC406" s="362"/>
      <c r="AD406" s="362"/>
      <c r="AE406" s="362"/>
      <c r="AF406" s="362"/>
      <c r="AG406" s="362"/>
      <c r="AH406" s="362"/>
      <c r="AI406" s="362"/>
      <c r="AJ406" s="362"/>
      <c r="AK406" s="362"/>
    </row>
    <row r="407">
      <c r="A407" s="362"/>
      <c r="B407" s="362"/>
      <c r="C407" s="362"/>
      <c r="D407" s="362"/>
      <c r="E407" s="362"/>
      <c r="F407" s="362"/>
      <c r="G407" s="362"/>
      <c r="H407" s="362"/>
      <c r="I407" s="362"/>
      <c r="J407" s="362"/>
      <c r="K407" s="362"/>
      <c r="L407" s="362"/>
      <c r="M407" s="362"/>
      <c r="N407" s="362"/>
      <c r="O407" s="362"/>
      <c r="P407" s="362"/>
      <c r="Q407" s="362"/>
      <c r="R407" s="362"/>
      <c r="S407" s="362"/>
      <c r="T407" s="362"/>
      <c r="U407" s="362"/>
      <c r="V407" s="362"/>
      <c r="W407" s="362"/>
      <c r="X407" s="362"/>
      <c r="Y407" s="362"/>
      <c r="Z407" s="362"/>
      <c r="AA407" s="362"/>
      <c r="AB407" s="362"/>
      <c r="AC407" s="362"/>
      <c r="AD407" s="362"/>
      <c r="AE407" s="362"/>
      <c r="AF407" s="362"/>
      <c r="AG407" s="362"/>
      <c r="AH407" s="362"/>
      <c r="AI407" s="362"/>
      <c r="AJ407" s="362"/>
      <c r="AK407" s="362"/>
    </row>
    <row r="408">
      <c r="A408" s="362"/>
      <c r="B408" s="362"/>
      <c r="C408" s="362"/>
      <c r="D408" s="362"/>
      <c r="E408" s="362"/>
      <c r="F408" s="362"/>
      <c r="G408" s="362"/>
      <c r="H408" s="362"/>
      <c r="I408" s="362"/>
      <c r="J408" s="362"/>
      <c r="K408" s="362"/>
      <c r="L408" s="362"/>
      <c r="M408" s="362"/>
      <c r="N408" s="362"/>
      <c r="O408" s="362"/>
      <c r="P408" s="362"/>
      <c r="Q408" s="362"/>
      <c r="R408" s="362"/>
      <c r="S408" s="362"/>
      <c r="T408" s="362"/>
      <c r="U408" s="362"/>
      <c r="V408" s="362"/>
      <c r="W408" s="362"/>
      <c r="X408" s="362"/>
      <c r="Y408" s="362"/>
      <c r="Z408" s="362"/>
      <c r="AA408" s="362"/>
      <c r="AB408" s="362"/>
      <c r="AC408" s="362"/>
      <c r="AD408" s="362"/>
      <c r="AE408" s="362"/>
      <c r="AF408" s="362"/>
      <c r="AG408" s="362"/>
      <c r="AH408" s="362"/>
      <c r="AI408" s="362"/>
      <c r="AJ408" s="362"/>
      <c r="AK408" s="362"/>
    </row>
    <row r="409">
      <c r="A409" s="362"/>
      <c r="B409" s="362"/>
      <c r="C409" s="362"/>
      <c r="D409" s="362"/>
      <c r="E409" s="362"/>
      <c r="F409" s="362"/>
      <c r="G409" s="362"/>
      <c r="H409" s="362"/>
      <c r="I409" s="362"/>
      <c r="J409" s="362"/>
      <c r="K409" s="362"/>
      <c r="L409" s="362"/>
      <c r="M409" s="362"/>
      <c r="N409" s="362"/>
      <c r="O409" s="362"/>
      <c r="P409" s="362"/>
      <c r="Q409" s="362"/>
      <c r="R409" s="362"/>
      <c r="S409" s="362"/>
      <c r="T409" s="362"/>
      <c r="U409" s="362"/>
      <c r="V409" s="362"/>
      <c r="W409" s="362"/>
      <c r="X409" s="362"/>
      <c r="Y409" s="362"/>
      <c r="Z409" s="362"/>
      <c r="AA409" s="362"/>
      <c r="AB409" s="362"/>
      <c r="AC409" s="362"/>
      <c r="AD409" s="362"/>
      <c r="AE409" s="362"/>
      <c r="AF409" s="362"/>
      <c r="AG409" s="362"/>
      <c r="AH409" s="362"/>
      <c r="AI409" s="362"/>
      <c r="AJ409" s="362"/>
      <c r="AK409" s="362"/>
    </row>
    <row r="410">
      <c r="A410" s="362"/>
      <c r="B410" s="362"/>
      <c r="C410" s="362"/>
      <c r="D410" s="362"/>
      <c r="E410" s="362"/>
      <c r="F410" s="362"/>
      <c r="G410" s="362"/>
      <c r="H410" s="362"/>
      <c r="I410" s="362"/>
      <c r="J410" s="362"/>
      <c r="K410" s="362"/>
      <c r="L410" s="362"/>
      <c r="M410" s="362"/>
      <c r="N410" s="362"/>
      <c r="O410" s="362"/>
      <c r="P410" s="362"/>
      <c r="Q410" s="362"/>
      <c r="R410" s="362"/>
      <c r="S410" s="362"/>
      <c r="T410" s="362"/>
      <c r="U410" s="362"/>
      <c r="V410" s="362"/>
      <c r="W410" s="362"/>
      <c r="X410" s="362"/>
      <c r="Y410" s="362"/>
      <c r="Z410" s="362"/>
      <c r="AA410" s="362"/>
      <c r="AB410" s="362"/>
      <c r="AC410" s="362"/>
      <c r="AD410" s="362"/>
      <c r="AE410" s="362"/>
      <c r="AF410" s="362"/>
      <c r="AG410" s="362"/>
      <c r="AH410" s="362"/>
      <c r="AI410" s="362"/>
      <c r="AJ410" s="362"/>
      <c r="AK410" s="362"/>
    </row>
    <row r="411">
      <c r="A411" s="362"/>
      <c r="B411" s="362"/>
      <c r="C411" s="362"/>
      <c r="D411" s="362"/>
      <c r="E411" s="362"/>
      <c r="F411" s="362"/>
      <c r="G411" s="362"/>
      <c r="H411" s="362"/>
      <c r="I411" s="362"/>
      <c r="J411" s="362"/>
      <c r="K411" s="362"/>
      <c r="L411" s="362"/>
      <c r="M411" s="362"/>
      <c r="N411" s="362"/>
      <c r="O411" s="362"/>
      <c r="P411" s="362"/>
      <c r="Q411" s="362"/>
      <c r="R411" s="362"/>
      <c r="S411" s="362"/>
      <c r="T411" s="362"/>
      <c r="U411" s="362"/>
      <c r="V411" s="362"/>
      <c r="W411" s="362"/>
      <c r="X411" s="362"/>
      <c r="Y411" s="362"/>
      <c r="Z411" s="362"/>
      <c r="AA411" s="362"/>
      <c r="AB411" s="362"/>
      <c r="AC411" s="362"/>
      <c r="AD411" s="362"/>
      <c r="AE411" s="362"/>
      <c r="AF411" s="362"/>
      <c r="AG411" s="362"/>
      <c r="AH411" s="362"/>
      <c r="AI411" s="362"/>
      <c r="AJ411" s="362"/>
      <c r="AK411" s="362"/>
    </row>
    <row r="412">
      <c r="A412" s="362"/>
      <c r="B412" s="362"/>
      <c r="C412" s="362"/>
      <c r="D412" s="362"/>
      <c r="E412" s="362"/>
      <c r="F412" s="362"/>
      <c r="G412" s="362"/>
      <c r="H412" s="362"/>
      <c r="I412" s="362"/>
      <c r="J412" s="362"/>
      <c r="K412" s="362"/>
      <c r="L412" s="362"/>
      <c r="M412" s="362"/>
      <c r="N412" s="362"/>
      <c r="O412" s="362"/>
      <c r="P412" s="362"/>
      <c r="Q412" s="362"/>
      <c r="R412" s="362"/>
      <c r="S412" s="362"/>
      <c r="T412" s="362"/>
      <c r="U412" s="362"/>
      <c r="V412" s="362"/>
      <c r="W412" s="362"/>
      <c r="X412" s="362"/>
      <c r="Y412" s="362"/>
      <c r="Z412" s="362"/>
      <c r="AA412" s="362"/>
      <c r="AB412" s="362"/>
      <c r="AC412" s="362"/>
      <c r="AD412" s="362"/>
      <c r="AE412" s="362"/>
      <c r="AF412" s="362"/>
      <c r="AG412" s="362"/>
      <c r="AH412" s="362"/>
      <c r="AI412" s="362"/>
      <c r="AJ412" s="362"/>
      <c r="AK412" s="362"/>
    </row>
    <row r="413">
      <c r="A413" s="362"/>
      <c r="B413" s="362"/>
      <c r="C413" s="362"/>
      <c r="D413" s="362"/>
      <c r="E413" s="362"/>
      <c r="F413" s="362"/>
      <c r="G413" s="362"/>
      <c r="H413" s="362"/>
      <c r="I413" s="362"/>
      <c r="J413" s="362"/>
      <c r="K413" s="362"/>
      <c r="L413" s="362"/>
      <c r="M413" s="362"/>
      <c r="N413" s="362"/>
      <c r="O413" s="362"/>
      <c r="P413" s="362"/>
      <c r="Q413" s="362"/>
      <c r="R413" s="362"/>
      <c r="S413" s="362"/>
      <c r="T413" s="362"/>
      <c r="U413" s="362"/>
      <c r="V413" s="362"/>
      <c r="W413" s="362"/>
      <c r="X413" s="362"/>
      <c r="Y413" s="362"/>
      <c r="Z413" s="362"/>
      <c r="AA413" s="362"/>
      <c r="AB413" s="362"/>
      <c r="AC413" s="362"/>
      <c r="AD413" s="362"/>
      <c r="AE413" s="362"/>
      <c r="AF413" s="362"/>
      <c r="AG413" s="362"/>
      <c r="AH413" s="362"/>
      <c r="AI413" s="362"/>
      <c r="AJ413" s="362"/>
      <c r="AK413" s="362"/>
    </row>
    <row r="414">
      <c r="A414" s="362"/>
      <c r="B414" s="362"/>
      <c r="C414" s="362"/>
      <c r="D414" s="362"/>
      <c r="E414" s="362"/>
      <c r="F414" s="362"/>
      <c r="G414" s="362"/>
      <c r="H414" s="362"/>
      <c r="I414" s="362"/>
      <c r="J414" s="362"/>
      <c r="K414" s="362"/>
      <c r="L414" s="362"/>
      <c r="M414" s="362"/>
      <c r="N414" s="362"/>
      <c r="O414" s="362"/>
      <c r="P414" s="362"/>
      <c r="Q414" s="362"/>
      <c r="R414" s="362"/>
      <c r="S414" s="362"/>
      <c r="T414" s="362"/>
      <c r="U414" s="362"/>
      <c r="V414" s="362"/>
      <c r="W414" s="362"/>
      <c r="X414" s="362"/>
      <c r="Y414" s="362"/>
      <c r="Z414" s="362"/>
      <c r="AA414" s="362"/>
      <c r="AB414" s="362"/>
      <c r="AC414" s="362"/>
      <c r="AD414" s="362"/>
      <c r="AE414" s="362"/>
      <c r="AF414" s="362"/>
      <c r="AG414" s="362"/>
      <c r="AH414" s="362"/>
      <c r="AI414" s="362"/>
      <c r="AJ414" s="362"/>
      <c r="AK414" s="362"/>
    </row>
    <row r="415">
      <c r="A415" s="362"/>
      <c r="B415" s="362"/>
      <c r="C415" s="362"/>
      <c r="D415" s="362"/>
      <c r="E415" s="362"/>
      <c r="F415" s="362"/>
      <c r="G415" s="362"/>
      <c r="H415" s="362"/>
      <c r="I415" s="362"/>
      <c r="J415" s="362"/>
      <c r="K415" s="362"/>
      <c r="L415" s="362"/>
      <c r="M415" s="362"/>
      <c r="N415" s="362"/>
      <c r="O415" s="362"/>
      <c r="P415" s="362"/>
      <c r="Q415" s="362"/>
      <c r="R415" s="362"/>
      <c r="S415" s="362"/>
      <c r="T415" s="362"/>
      <c r="U415" s="362"/>
      <c r="V415" s="362"/>
      <c r="W415" s="362"/>
      <c r="X415" s="362"/>
      <c r="Y415" s="362"/>
      <c r="Z415" s="362"/>
      <c r="AA415" s="362"/>
      <c r="AB415" s="362"/>
      <c r="AC415" s="362"/>
      <c r="AD415" s="362"/>
      <c r="AE415" s="362"/>
      <c r="AF415" s="362"/>
      <c r="AG415" s="362"/>
      <c r="AH415" s="362"/>
      <c r="AI415" s="362"/>
      <c r="AJ415" s="362"/>
      <c r="AK415" s="362"/>
    </row>
    <row r="416">
      <c r="A416" s="362"/>
      <c r="B416" s="362"/>
      <c r="C416" s="362"/>
      <c r="D416" s="362"/>
      <c r="E416" s="362"/>
      <c r="F416" s="362"/>
      <c r="G416" s="362"/>
      <c r="H416" s="362"/>
      <c r="I416" s="362"/>
      <c r="J416" s="362"/>
      <c r="K416" s="362"/>
      <c r="L416" s="362"/>
      <c r="M416" s="362"/>
      <c r="N416" s="362"/>
      <c r="O416" s="362"/>
      <c r="P416" s="362"/>
      <c r="Q416" s="362"/>
      <c r="R416" s="362"/>
      <c r="S416" s="362"/>
      <c r="T416" s="362"/>
      <c r="U416" s="362"/>
      <c r="V416" s="362"/>
      <c r="W416" s="362"/>
      <c r="X416" s="362"/>
      <c r="Y416" s="362"/>
      <c r="Z416" s="362"/>
      <c r="AA416" s="362"/>
      <c r="AB416" s="362"/>
      <c r="AC416" s="362"/>
      <c r="AD416" s="362"/>
      <c r="AE416" s="362"/>
      <c r="AF416" s="362"/>
      <c r="AG416" s="362"/>
      <c r="AH416" s="362"/>
      <c r="AI416" s="362"/>
      <c r="AJ416" s="362"/>
      <c r="AK416" s="362"/>
    </row>
    <row r="417">
      <c r="A417" s="362"/>
      <c r="B417" s="362"/>
      <c r="C417" s="362"/>
      <c r="D417" s="362"/>
      <c r="E417" s="362"/>
      <c r="F417" s="362"/>
      <c r="G417" s="362"/>
      <c r="H417" s="362"/>
      <c r="I417" s="362"/>
      <c r="J417" s="362"/>
      <c r="K417" s="362"/>
      <c r="L417" s="362"/>
      <c r="M417" s="362"/>
      <c r="N417" s="362"/>
      <c r="O417" s="362"/>
      <c r="P417" s="362"/>
      <c r="Q417" s="362"/>
      <c r="R417" s="362"/>
      <c r="S417" s="362"/>
      <c r="T417" s="362"/>
      <c r="U417" s="362"/>
      <c r="V417" s="362"/>
      <c r="W417" s="362"/>
      <c r="X417" s="362"/>
      <c r="Y417" s="362"/>
      <c r="Z417" s="362"/>
      <c r="AA417" s="362"/>
      <c r="AB417" s="362"/>
      <c r="AC417" s="362"/>
      <c r="AD417" s="362"/>
      <c r="AE417" s="362"/>
      <c r="AF417" s="362"/>
      <c r="AG417" s="362"/>
      <c r="AH417" s="362"/>
      <c r="AI417" s="362"/>
      <c r="AJ417" s="362"/>
      <c r="AK417" s="362"/>
    </row>
    <row r="418">
      <c r="A418" s="362"/>
      <c r="B418" s="362"/>
      <c r="C418" s="362"/>
      <c r="D418" s="362"/>
      <c r="E418" s="362"/>
      <c r="F418" s="362"/>
      <c r="G418" s="362"/>
      <c r="H418" s="362"/>
      <c r="I418" s="362"/>
      <c r="J418" s="362"/>
      <c r="K418" s="362"/>
      <c r="L418" s="362"/>
      <c r="M418" s="362"/>
      <c r="N418" s="362"/>
      <c r="O418" s="362"/>
      <c r="P418" s="362"/>
      <c r="Q418" s="362"/>
      <c r="R418" s="362"/>
      <c r="S418" s="362"/>
      <c r="T418" s="362"/>
      <c r="U418" s="362"/>
      <c r="V418" s="362"/>
      <c r="W418" s="362"/>
      <c r="X418" s="362"/>
      <c r="Y418" s="362"/>
      <c r="Z418" s="362"/>
      <c r="AA418" s="362"/>
      <c r="AB418" s="362"/>
      <c r="AC418" s="362"/>
      <c r="AD418" s="362"/>
      <c r="AE418" s="362"/>
      <c r="AF418" s="362"/>
      <c r="AG418" s="362"/>
      <c r="AH418" s="362"/>
      <c r="AI418" s="362"/>
      <c r="AJ418" s="362"/>
      <c r="AK418" s="362"/>
    </row>
    <row r="419">
      <c r="A419" s="362"/>
      <c r="B419" s="362"/>
      <c r="C419" s="362"/>
      <c r="D419" s="362"/>
      <c r="E419" s="362"/>
      <c r="F419" s="362"/>
      <c r="G419" s="362"/>
      <c r="H419" s="362"/>
      <c r="I419" s="362"/>
      <c r="J419" s="362"/>
      <c r="K419" s="362"/>
      <c r="L419" s="362"/>
      <c r="M419" s="362"/>
      <c r="N419" s="362"/>
      <c r="O419" s="362"/>
      <c r="P419" s="362"/>
      <c r="Q419" s="362"/>
      <c r="R419" s="362"/>
      <c r="S419" s="362"/>
      <c r="T419" s="362"/>
      <c r="U419" s="362"/>
      <c r="V419" s="362"/>
      <c r="W419" s="362"/>
      <c r="X419" s="362"/>
      <c r="Y419" s="362"/>
      <c r="Z419" s="362"/>
      <c r="AA419" s="362"/>
      <c r="AB419" s="362"/>
      <c r="AC419" s="362"/>
      <c r="AD419" s="362"/>
      <c r="AE419" s="362"/>
      <c r="AF419" s="362"/>
      <c r="AG419" s="362"/>
      <c r="AH419" s="362"/>
      <c r="AI419" s="362"/>
      <c r="AJ419" s="362"/>
      <c r="AK419" s="362"/>
    </row>
    <row r="420">
      <c r="A420" s="362"/>
      <c r="B420" s="362"/>
      <c r="C420" s="362"/>
      <c r="D420" s="362"/>
      <c r="E420" s="362"/>
      <c r="F420" s="362"/>
      <c r="G420" s="362"/>
      <c r="H420" s="362"/>
      <c r="I420" s="362"/>
      <c r="J420" s="362"/>
      <c r="K420" s="362"/>
      <c r="L420" s="362"/>
      <c r="M420" s="362"/>
      <c r="N420" s="362"/>
      <c r="O420" s="362"/>
      <c r="P420" s="362"/>
      <c r="Q420" s="362"/>
      <c r="R420" s="362"/>
      <c r="S420" s="362"/>
      <c r="T420" s="362"/>
      <c r="U420" s="362"/>
      <c r="V420" s="362"/>
      <c r="W420" s="362"/>
      <c r="X420" s="362"/>
      <c r="Y420" s="362"/>
      <c r="Z420" s="362"/>
      <c r="AA420" s="362"/>
      <c r="AB420" s="362"/>
      <c r="AC420" s="362"/>
      <c r="AD420" s="362"/>
      <c r="AE420" s="362"/>
      <c r="AF420" s="362"/>
      <c r="AG420" s="362"/>
      <c r="AH420" s="362"/>
      <c r="AI420" s="362"/>
      <c r="AJ420" s="362"/>
      <c r="AK420" s="362"/>
    </row>
    <row r="421">
      <c r="A421" s="362"/>
      <c r="B421" s="362"/>
      <c r="C421" s="362"/>
      <c r="D421" s="362"/>
      <c r="E421" s="362"/>
      <c r="F421" s="362"/>
      <c r="G421" s="362"/>
      <c r="H421" s="362"/>
      <c r="I421" s="362"/>
      <c r="J421" s="362"/>
      <c r="K421" s="362"/>
      <c r="L421" s="362"/>
      <c r="M421" s="362"/>
      <c r="N421" s="362"/>
      <c r="O421" s="362"/>
      <c r="P421" s="362"/>
      <c r="Q421" s="362"/>
      <c r="R421" s="362"/>
      <c r="S421" s="362"/>
      <c r="T421" s="362"/>
      <c r="U421" s="362"/>
      <c r="V421" s="362"/>
      <c r="W421" s="362"/>
      <c r="X421" s="362"/>
      <c r="Y421" s="362"/>
      <c r="Z421" s="362"/>
      <c r="AA421" s="362"/>
      <c r="AB421" s="362"/>
      <c r="AC421" s="362"/>
      <c r="AD421" s="362"/>
      <c r="AE421" s="362"/>
      <c r="AF421" s="362"/>
      <c r="AG421" s="362"/>
      <c r="AH421" s="362"/>
      <c r="AI421" s="362"/>
      <c r="AJ421" s="362"/>
      <c r="AK421" s="362"/>
    </row>
    <row r="422">
      <c r="A422" s="362"/>
      <c r="B422" s="362"/>
      <c r="C422" s="362"/>
      <c r="D422" s="362"/>
      <c r="E422" s="362"/>
      <c r="F422" s="362"/>
      <c r="G422" s="362"/>
      <c r="H422" s="362"/>
      <c r="I422" s="362"/>
      <c r="J422" s="362"/>
      <c r="K422" s="362"/>
      <c r="L422" s="362"/>
      <c r="M422" s="362"/>
      <c r="N422" s="362"/>
      <c r="O422" s="362"/>
      <c r="P422" s="362"/>
      <c r="Q422" s="362"/>
      <c r="R422" s="362"/>
      <c r="S422" s="362"/>
      <c r="T422" s="362"/>
      <c r="U422" s="362"/>
      <c r="V422" s="362"/>
      <c r="W422" s="362"/>
      <c r="X422" s="362"/>
      <c r="Y422" s="362"/>
      <c r="Z422" s="362"/>
      <c r="AA422" s="362"/>
      <c r="AB422" s="362"/>
      <c r="AC422" s="362"/>
      <c r="AD422" s="362"/>
      <c r="AE422" s="362"/>
      <c r="AF422" s="362"/>
      <c r="AG422" s="362"/>
      <c r="AH422" s="362"/>
      <c r="AI422" s="362"/>
      <c r="AJ422" s="362"/>
      <c r="AK422" s="362"/>
    </row>
    <row r="423">
      <c r="A423" s="362"/>
      <c r="B423" s="362"/>
      <c r="C423" s="362"/>
      <c r="D423" s="362"/>
      <c r="E423" s="362"/>
      <c r="F423" s="362"/>
      <c r="G423" s="362"/>
      <c r="H423" s="362"/>
      <c r="I423" s="362"/>
      <c r="J423" s="362"/>
      <c r="K423" s="362"/>
      <c r="L423" s="362"/>
      <c r="M423" s="362"/>
      <c r="N423" s="362"/>
      <c r="O423" s="362"/>
      <c r="P423" s="362"/>
      <c r="Q423" s="362"/>
      <c r="R423" s="362"/>
      <c r="S423" s="362"/>
      <c r="T423" s="362"/>
      <c r="U423" s="362"/>
      <c r="V423" s="362"/>
      <c r="W423" s="362"/>
      <c r="X423" s="362"/>
      <c r="Y423" s="362"/>
      <c r="Z423" s="362"/>
      <c r="AA423" s="362"/>
      <c r="AB423" s="362"/>
      <c r="AC423" s="362"/>
      <c r="AD423" s="362"/>
      <c r="AE423" s="362"/>
      <c r="AF423" s="362"/>
      <c r="AG423" s="362"/>
      <c r="AH423" s="362"/>
      <c r="AI423" s="362"/>
      <c r="AJ423" s="362"/>
      <c r="AK423" s="362"/>
    </row>
    <row r="424">
      <c r="A424" s="362"/>
      <c r="B424" s="362"/>
      <c r="C424" s="362"/>
      <c r="D424" s="362"/>
      <c r="E424" s="362"/>
      <c r="F424" s="362"/>
      <c r="G424" s="362"/>
      <c r="H424" s="362"/>
      <c r="I424" s="362"/>
      <c r="J424" s="362"/>
      <c r="K424" s="362"/>
      <c r="L424" s="362"/>
      <c r="M424" s="362"/>
      <c r="N424" s="362"/>
      <c r="O424" s="362"/>
      <c r="P424" s="362"/>
      <c r="Q424" s="362"/>
      <c r="R424" s="362"/>
      <c r="S424" s="362"/>
      <c r="T424" s="362"/>
      <c r="U424" s="362"/>
      <c r="V424" s="362"/>
      <c r="W424" s="362"/>
      <c r="X424" s="362"/>
      <c r="Y424" s="362"/>
      <c r="Z424" s="362"/>
      <c r="AA424" s="362"/>
      <c r="AB424" s="362"/>
      <c r="AC424" s="362"/>
      <c r="AD424" s="362"/>
      <c r="AE424" s="362"/>
      <c r="AF424" s="362"/>
      <c r="AG424" s="362"/>
      <c r="AH424" s="362"/>
      <c r="AI424" s="362"/>
      <c r="AJ424" s="362"/>
      <c r="AK424" s="362"/>
    </row>
    <row r="425">
      <c r="A425" s="362"/>
      <c r="B425" s="362"/>
      <c r="C425" s="362"/>
      <c r="D425" s="362"/>
      <c r="E425" s="362"/>
      <c r="F425" s="362"/>
      <c r="G425" s="362"/>
      <c r="H425" s="362"/>
      <c r="I425" s="362"/>
      <c r="J425" s="362"/>
      <c r="K425" s="362"/>
      <c r="L425" s="362"/>
      <c r="M425" s="362"/>
      <c r="N425" s="362"/>
      <c r="O425" s="362"/>
      <c r="P425" s="362"/>
      <c r="Q425" s="362"/>
      <c r="R425" s="362"/>
      <c r="S425" s="362"/>
      <c r="T425" s="362"/>
      <c r="U425" s="362"/>
      <c r="V425" s="362"/>
      <c r="W425" s="362"/>
      <c r="X425" s="362"/>
      <c r="Y425" s="362"/>
      <c r="Z425" s="362"/>
      <c r="AA425" s="362"/>
      <c r="AB425" s="362"/>
      <c r="AC425" s="362"/>
      <c r="AD425" s="362"/>
      <c r="AE425" s="362"/>
      <c r="AF425" s="362"/>
      <c r="AG425" s="362"/>
      <c r="AH425" s="362"/>
      <c r="AI425" s="362"/>
      <c r="AJ425" s="362"/>
      <c r="AK425" s="362"/>
    </row>
    <row r="426">
      <c r="A426" s="362"/>
      <c r="B426" s="362"/>
      <c r="C426" s="362"/>
      <c r="D426" s="362"/>
      <c r="E426" s="362"/>
      <c r="F426" s="362"/>
      <c r="G426" s="362"/>
      <c r="H426" s="362"/>
      <c r="I426" s="362"/>
      <c r="J426" s="362"/>
      <c r="K426" s="362"/>
      <c r="L426" s="362"/>
      <c r="M426" s="362"/>
      <c r="N426" s="362"/>
      <c r="O426" s="362"/>
      <c r="P426" s="362"/>
      <c r="Q426" s="362"/>
      <c r="R426" s="362"/>
      <c r="S426" s="362"/>
      <c r="T426" s="362"/>
      <c r="U426" s="362"/>
      <c r="V426" s="362"/>
      <c r="W426" s="362"/>
      <c r="X426" s="362"/>
      <c r="Y426" s="362"/>
      <c r="Z426" s="362"/>
      <c r="AA426" s="362"/>
      <c r="AB426" s="362"/>
      <c r="AC426" s="362"/>
      <c r="AD426" s="362"/>
      <c r="AE426" s="362"/>
      <c r="AF426" s="362"/>
      <c r="AG426" s="362"/>
      <c r="AH426" s="362"/>
      <c r="AI426" s="362"/>
      <c r="AJ426" s="362"/>
      <c r="AK426" s="362"/>
    </row>
    <row r="427">
      <c r="A427" s="362"/>
      <c r="B427" s="362"/>
      <c r="C427" s="362"/>
      <c r="D427" s="362"/>
      <c r="E427" s="362"/>
      <c r="F427" s="362"/>
      <c r="G427" s="362"/>
      <c r="H427" s="362"/>
      <c r="I427" s="362"/>
      <c r="J427" s="362"/>
      <c r="K427" s="362"/>
      <c r="L427" s="362"/>
      <c r="M427" s="362"/>
      <c r="N427" s="362"/>
      <c r="O427" s="362"/>
      <c r="P427" s="362"/>
      <c r="Q427" s="362"/>
      <c r="R427" s="362"/>
      <c r="S427" s="362"/>
      <c r="T427" s="362"/>
      <c r="U427" s="362"/>
      <c r="V427" s="362"/>
      <c r="W427" s="362"/>
      <c r="X427" s="362"/>
      <c r="Y427" s="362"/>
      <c r="Z427" s="362"/>
      <c r="AA427" s="362"/>
      <c r="AB427" s="362"/>
      <c r="AC427" s="362"/>
      <c r="AD427" s="362"/>
      <c r="AE427" s="362"/>
      <c r="AF427" s="362"/>
      <c r="AG427" s="362"/>
      <c r="AH427" s="362"/>
      <c r="AI427" s="362"/>
      <c r="AJ427" s="362"/>
      <c r="AK427" s="362"/>
    </row>
    <row r="428">
      <c r="A428" s="362"/>
      <c r="B428" s="362"/>
      <c r="C428" s="362"/>
      <c r="D428" s="362"/>
      <c r="E428" s="362"/>
      <c r="F428" s="362"/>
      <c r="G428" s="362"/>
      <c r="H428" s="362"/>
      <c r="I428" s="362"/>
      <c r="J428" s="362"/>
      <c r="K428" s="362"/>
      <c r="L428" s="362"/>
      <c r="M428" s="362"/>
      <c r="N428" s="362"/>
      <c r="O428" s="362"/>
      <c r="P428" s="362"/>
      <c r="Q428" s="362"/>
      <c r="R428" s="362"/>
      <c r="S428" s="362"/>
      <c r="T428" s="362"/>
      <c r="U428" s="362"/>
      <c r="V428" s="362"/>
      <c r="W428" s="362"/>
      <c r="X428" s="362"/>
      <c r="Y428" s="362"/>
      <c r="Z428" s="362"/>
      <c r="AA428" s="362"/>
      <c r="AB428" s="362"/>
      <c r="AC428" s="362"/>
      <c r="AD428" s="362"/>
      <c r="AE428" s="362"/>
      <c r="AF428" s="362"/>
      <c r="AG428" s="362"/>
      <c r="AH428" s="362"/>
      <c r="AI428" s="362"/>
      <c r="AJ428" s="362"/>
      <c r="AK428" s="362"/>
    </row>
    <row r="429">
      <c r="A429" s="362"/>
      <c r="B429" s="362"/>
      <c r="C429" s="362"/>
      <c r="D429" s="362"/>
      <c r="E429" s="362"/>
      <c r="F429" s="362"/>
      <c r="G429" s="362"/>
      <c r="H429" s="362"/>
      <c r="I429" s="362"/>
      <c r="J429" s="362"/>
      <c r="K429" s="362"/>
      <c r="L429" s="362"/>
      <c r="M429" s="362"/>
      <c r="N429" s="362"/>
      <c r="O429" s="362"/>
      <c r="P429" s="362"/>
      <c r="Q429" s="362"/>
      <c r="R429" s="362"/>
      <c r="S429" s="362"/>
      <c r="T429" s="362"/>
      <c r="U429" s="362"/>
      <c r="V429" s="362"/>
      <c r="W429" s="362"/>
      <c r="X429" s="362"/>
      <c r="Y429" s="362"/>
      <c r="Z429" s="362"/>
      <c r="AA429" s="362"/>
      <c r="AB429" s="362"/>
      <c r="AC429" s="362"/>
      <c r="AD429" s="362"/>
      <c r="AE429" s="362"/>
      <c r="AF429" s="362"/>
      <c r="AG429" s="362"/>
      <c r="AH429" s="362"/>
      <c r="AI429" s="362"/>
      <c r="AJ429" s="362"/>
      <c r="AK429" s="362"/>
    </row>
    <row r="430">
      <c r="A430" s="362"/>
      <c r="B430" s="362"/>
      <c r="C430" s="362"/>
      <c r="D430" s="362"/>
      <c r="E430" s="362"/>
      <c r="F430" s="362"/>
      <c r="G430" s="362"/>
      <c r="H430" s="362"/>
      <c r="I430" s="362"/>
      <c r="J430" s="362"/>
      <c r="K430" s="362"/>
      <c r="L430" s="362"/>
      <c r="M430" s="362"/>
      <c r="N430" s="362"/>
      <c r="O430" s="362"/>
      <c r="P430" s="362"/>
      <c r="Q430" s="362"/>
      <c r="R430" s="362"/>
      <c r="S430" s="362"/>
      <c r="T430" s="362"/>
      <c r="U430" s="362"/>
      <c r="V430" s="362"/>
      <c r="W430" s="362"/>
      <c r="X430" s="362"/>
      <c r="Y430" s="362"/>
      <c r="Z430" s="362"/>
      <c r="AA430" s="362"/>
      <c r="AB430" s="362"/>
      <c r="AC430" s="362"/>
      <c r="AD430" s="362"/>
      <c r="AE430" s="362"/>
      <c r="AF430" s="362"/>
      <c r="AG430" s="362"/>
      <c r="AH430" s="362"/>
      <c r="AI430" s="362"/>
      <c r="AJ430" s="362"/>
      <c r="AK430" s="362"/>
    </row>
    <row r="431">
      <c r="A431" s="362"/>
      <c r="B431" s="362"/>
      <c r="C431" s="362"/>
      <c r="D431" s="362"/>
      <c r="E431" s="362"/>
      <c r="F431" s="362"/>
      <c r="G431" s="362"/>
      <c r="H431" s="362"/>
      <c r="I431" s="362"/>
      <c r="J431" s="362"/>
      <c r="K431" s="362"/>
      <c r="L431" s="362"/>
      <c r="M431" s="362"/>
      <c r="N431" s="362"/>
      <c r="O431" s="362"/>
      <c r="P431" s="362"/>
      <c r="Q431" s="362"/>
      <c r="R431" s="362"/>
      <c r="S431" s="362"/>
      <c r="T431" s="362"/>
      <c r="U431" s="362"/>
      <c r="V431" s="362"/>
      <c r="W431" s="362"/>
      <c r="X431" s="362"/>
      <c r="Y431" s="362"/>
      <c r="Z431" s="362"/>
      <c r="AA431" s="362"/>
      <c r="AB431" s="362"/>
      <c r="AC431" s="362"/>
      <c r="AD431" s="362"/>
      <c r="AE431" s="362"/>
      <c r="AF431" s="362"/>
      <c r="AG431" s="362"/>
      <c r="AH431" s="362"/>
      <c r="AI431" s="362"/>
      <c r="AJ431" s="362"/>
      <c r="AK431" s="362"/>
    </row>
    <row r="432">
      <c r="A432" s="362"/>
      <c r="B432" s="362"/>
      <c r="C432" s="362"/>
      <c r="D432" s="362"/>
      <c r="E432" s="362"/>
      <c r="F432" s="362"/>
      <c r="G432" s="362"/>
      <c r="H432" s="362"/>
      <c r="I432" s="362"/>
      <c r="J432" s="362"/>
      <c r="K432" s="362"/>
      <c r="L432" s="362"/>
      <c r="M432" s="362"/>
      <c r="N432" s="362"/>
      <c r="O432" s="362"/>
      <c r="P432" s="362"/>
      <c r="Q432" s="362"/>
      <c r="R432" s="362"/>
      <c r="S432" s="362"/>
      <c r="T432" s="362"/>
      <c r="U432" s="362"/>
      <c r="V432" s="362"/>
      <c r="W432" s="362"/>
      <c r="X432" s="362"/>
      <c r="Y432" s="362"/>
      <c r="Z432" s="362"/>
      <c r="AA432" s="362"/>
      <c r="AB432" s="362"/>
      <c r="AC432" s="362"/>
      <c r="AD432" s="362"/>
      <c r="AE432" s="362"/>
      <c r="AF432" s="362"/>
      <c r="AG432" s="362"/>
      <c r="AH432" s="362"/>
      <c r="AI432" s="362"/>
      <c r="AJ432" s="362"/>
      <c r="AK432" s="362"/>
    </row>
    <row r="433">
      <c r="A433" s="362"/>
      <c r="B433" s="362"/>
      <c r="C433" s="362"/>
      <c r="D433" s="362"/>
      <c r="E433" s="362"/>
      <c r="F433" s="362"/>
      <c r="G433" s="362"/>
      <c r="H433" s="362"/>
      <c r="I433" s="362"/>
      <c r="J433" s="362"/>
      <c r="K433" s="362"/>
      <c r="L433" s="362"/>
      <c r="M433" s="362"/>
      <c r="N433" s="362"/>
      <c r="O433" s="362"/>
      <c r="P433" s="362"/>
      <c r="Q433" s="362"/>
      <c r="R433" s="362"/>
      <c r="S433" s="362"/>
      <c r="T433" s="362"/>
      <c r="U433" s="362"/>
      <c r="V433" s="362"/>
      <c r="W433" s="362"/>
      <c r="X433" s="362"/>
      <c r="Y433" s="362"/>
      <c r="Z433" s="362"/>
      <c r="AA433" s="362"/>
      <c r="AB433" s="362"/>
      <c r="AC433" s="362"/>
      <c r="AD433" s="362"/>
      <c r="AE433" s="362"/>
      <c r="AF433" s="362"/>
      <c r="AG433" s="362"/>
      <c r="AH433" s="362"/>
      <c r="AI433" s="362"/>
      <c r="AJ433" s="362"/>
      <c r="AK433" s="362"/>
    </row>
    <row r="434">
      <c r="A434" s="362"/>
      <c r="B434" s="362"/>
      <c r="C434" s="362"/>
      <c r="D434" s="362"/>
      <c r="E434" s="362"/>
      <c r="F434" s="362"/>
      <c r="G434" s="362"/>
      <c r="H434" s="362"/>
      <c r="I434" s="362"/>
      <c r="J434" s="362"/>
      <c r="K434" s="362"/>
      <c r="L434" s="362"/>
      <c r="M434" s="362"/>
      <c r="N434" s="362"/>
      <c r="O434" s="362"/>
      <c r="P434" s="362"/>
      <c r="Q434" s="362"/>
      <c r="R434" s="362"/>
      <c r="S434" s="362"/>
      <c r="T434" s="362"/>
      <c r="U434" s="362"/>
      <c r="V434" s="362"/>
      <c r="W434" s="362"/>
      <c r="X434" s="362"/>
      <c r="Y434" s="362"/>
      <c r="Z434" s="362"/>
      <c r="AA434" s="362"/>
      <c r="AB434" s="362"/>
      <c r="AC434" s="362"/>
      <c r="AD434" s="362"/>
      <c r="AE434" s="362"/>
      <c r="AF434" s="362"/>
      <c r="AG434" s="362"/>
      <c r="AH434" s="362"/>
      <c r="AI434" s="362"/>
      <c r="AJ434" s="362"/>
      <c r="AK434" s="362"/>
    </row>
    <row r="435">
      <c r="A435" s="362"/>
      <c r="B435" s="362"/>
      <c r="C435" s="362"/>
      <c r="D435" s="362"/>
      <c r="E435" s="362"/>
      <c r="F435" s="362"/>
      <c r="G435" s="362"/>
      <c r="H435" s="362"/>
      <c r="I435" s="362"/>
      <c r="J435" s="362"/>
      <c r="K435" s="362"/>
      <c r="L435" s="362"/>
      <c r="M435" s="362"/>
      <c r="N435" s="362"/>
      <c r="O435" s="362"/>
      <c r="P435" s="362"/>
      <c r="Q435" s="362"/>
      <c r="R435" s="362"/>
      <c r="S435" s="362"/>
      <c r="T435" s="362"/>
      <c r="U435" s="362"/>
      <c r="V435" s="362"/>
      <c r="W435" s="362"/>
      <c r="X435" s="362"/>
      <c r="Y435" s="362"/>
      <c r="Z435" s="362"/>
      <c r="AA435" s="362"/>
      <c r="AB435" s="362"/>
      <c r="AC435" s="362"/>
      <c r="AD435" s="362"/>
      <c r="AE435" s="362"/>
      <c r="AF435" s="362"/>
      <c r="AG435" s="362"/>
      <c r="AH435" s="362"/>
      <c r="AI435" s="362"/>
      <c r="AJ435" s="362"/>
      <c r="AK435" s="362"/>
    </row>
    <row r="436">
      <c r="A436" s="362"/>
      <c r="B436" s="362"/>
      <c r="C436" s="362"/>
      <c r="D436" s="362"/>
      <c r="E436" s="362"/>
      <c r="F436" s="362"/>
      <c r="G436" s="362"/>
      <c r="H436" s="362"/>
      <c r="I436" s="362"/>
      <c r="J436" s="362"/>
      <c r="K436" s="362"/>
      <c r="L436" s="362"/>
      <c r="M436" s="362"/>
      <c r="N436" s="362"/>
      <c r="O436" s="362"/>
      <c r="P436" s="362"/>
      <c r="Q436" s="362"/>
      <c r="R436" s="362"/>
      <c r="S436" s="362"/>
      <c r="T436" s="362"/>
      <c r="U436" s="362"/>
      <c r="V436" s="362"/>
      <c r="W436" s="362"/>
      <c r="X436" s="362"/>
      <c r="Y436" s="362"/>
      <c r="Z436" s="362"/>
      <c r="AA436" s="362"/>
      <c r="AB436" s="362"/>
      <c r="AC436" s="362"/>
      <c r="AD436" s="362"/>
      <c r="AE436" s="362"/>
      <c r="AF436" s="362"/>
      <c r="AG436" s="362"/>
      <c r="AH436" s="362"/>
      <c r="AI436" s="362"/>
      <c r="AJ436" s="362"/>
      <c r="AK436" s="362"/>
    </row>
    <row r="437">
      <c r="A437" s="362"/>
      <c r="B437" s="362"/>
      <c r="C437" s="362"/>
      <c r="D437" s="362"/>
      <c r="E437" s="362"/>
      <c r="F437" s="362"/>
      <c r="G437" s="362"/>
      <c r="H437" s="362"/>
      <c r="I437" s="362"/>
      <c r="J437" s="362"/>
      <c r="K437" s="362"/>
      <c r="L437" s="362"/>
      <c r="M437" s="362"/>
      <c r="N437" s="362"/>
      <c r="O437" s="362"/>
      <c r="P437" s="362"/>
      <c r="Q437" s="362"/>
      <c r="R437" s="362"/>
      <c r="S437" s="362"/>
      <c r="T437" s="362"/>
      <c r="U437" s="362"/>
      <c r="V437" s="362"/>
      <c r="W437" s="362"/>
      <c r="X437" s="362"/>
      <c r="Y437" s="362"/>
      <c r="Z437" s="362"/>
      <c r="AA437" s="362"/>
      <c r="AB437" s="362"/>
      <c r="AC437" s="362"/>
      <c r="AD437" s="362"/>
      <c r="AE437" s="362"/>
      <c r="AF437" s="362"/>
      <c r="AG437" s="362"/>
      <c r="AH437" s="362"/>
      <c r="AI437" s="362"/>
      <c r="AJ437" s="362"/>
      <c r="AK437" s="362"/>
    </row>
    <row r="438">
      <c r="A438" s="362"/>
      <c r="B438" s="362"/>
      <c r="C438" s="362"/>
      <c r="D438" s="362"/>
      <c r="E438" s="362"/>
      <c r="F438" s="362"/>
      <c r="G438" s="362"/>
      <c r="H438" s="362"/>
      <c r="I438" s="362"/>
      <c r="J438" s="362"/>
      <c r="K438" s="362"/>
      <c r="L438" s="362"/>
      <c r="M438" s="362"/>
      <c r="N438" s="362"/>
      <c r="O438" s="362"/>
      <c r="P438" s="362"/>
      <c r="Q438" s="362"/>
      <c r="R438" s="362"/>
      <c r="S438" s="362"/>
      <c r="T438" s="362"/>
      <c r="U438" s="362"/>
      <c r="V438" s="362"/>
      <c r="W438" s="362"/>
      <c r="X438" s="362"/>
      <c r="Y438" s="362"/>
      <c r="Z438" s="362"/>
      <c r="AA438" s="362"/>
      <c r="AB438" s="362"/>
      <c r="AC438" s="362"/>
      <c r="AD438" s="362"/>
      <c r="AE438" s="362"/>
      <c r="AF438" s="362"/>
      <c r="AG438" s="362"/>
      <c r="AH438" s="362"/>
      <c r="AI438" s="362"/>
      <c r="AJ438" s="362"/>
      <c r="AK438" s="362"/>
    </row>
    <row r="439">
      <c r="A439" s="362"/>
      <c r="B439" s="362"/>
      <c r="C439" s="362"/>
      <c r="D439" s="362"/>
      <c r="E439" s="362"/>
      <c r="F439" s="362"/>
      <c r="G439" s="362"/>
      <c r="H439" s="362"/>
      <c r="I439" s="362"/>
      <c r="J439" s="362"/>
      <c r="K439" s="362"/>
      <c r="L439" s="362"/>
      <c r="M439" s="362"/>
      <c r="N439" s="362"/>
      <c r="O439" s="362"/>
      <c r="P439" s="362"/>
      <c r="Q439" s="362"/>
      <c r="R439" s="362"/>
      <c r="S439" s="362"/>
      <c r="T439" s="362"/>
      <c r="U439" s="362"/>
      <c r="V439" s="362"/>
      <c r="W439" s="362"/>
      <c r="X439" s="362"/>
      <c r="Y439" s="362"/>
      <c r="Z439" s="362"/>
      <c r="AA439" s="362"/>
      <c r="AB439" s="362"/>
      <c r="AC439" s="362"/>
      <c r="AD439" s="362"/>
      <c r="AE439" s="362"/>
      <c r="AF439" s="362"/>
      <c r="AG439" s="362"/>
      <c r="AH439" s="362"/>
      <c r="AI439" s="362"/>
      <c r="AJ439" s="362"/>
      <c r="AK439" s="362"/>
    </row>
    <row r="440">
      <c r="A440" s="362"/>
      <c r="B440" s="362"/>
      <c r="C440" s="362"/>
      <c r="D440" s="362"/>
      <c r="E440" s="362"/>
      <c r="F440" s="362"/>
      <c r="G440" s="362"/>
      <c r="H440" s="362"/>
      <c r="I440" s="362"/>
      <c r="J440" s="362"/>
      <c r="K440" s="362"/>
      <c r="L440" s="362"/>
      <c r="M440" s="362"/>
      <c r="N440" s="362"/>
      <c r="O440" s="362"/>
      <c r="P440" s="362"/>
      <c r="Q440" s="362"/>
      <c r="R440" s="362"/>
      <c r="S440" s="362"/>
      <c r="T440" s="362"/>
      <c r="U440" s="362"/>
      <c r="V440" s="362"/>
      <c r="W440" s="362"/>
      <c r="X440" s="362"/>
      <c r="Y440" s="362"/>
      <c r="Z440" s="362"/>
      <c r="AA440" s="362"/>
      <c r="AB440" s="362"/>
      <c r="AC440" s="362"/>
      <c r="AD440" s="362"/>
      <c r="AE440" s="362"/>
      <c r="AF440" s="362"/>
      <c r="AG440" s="362"/>
      <c r="AH440" s="362"/>
      <c r="AI440" s="362"/>
      <c r="AJ440" s="362"/>
      <c r="AK440" s="362"/>
    </row>
    <row r="441">
      <c r="A441" s="362"/>
      <c r="B441" s="362"/>
      <c r="C441" s="362"/>
      <c r="D441" s="362"/>
      <c r="E441" s="362"/>
      <c r="F441" s="362"/>
      <c r="G441" s="362"/>
      <c r="H441" s="362"/>
      <c r="I441" s="362"/>
      <c r="J441" s="362"/>
      <c r="K441" s="362"/>
      <c r="L441" s="362"/>
      <c r="M441" s="362"/>
      <c r="N441" s="362"/>
      <c r="O441" s="362"/>
      <c r="P441" s="362"/>
      <c r="Q441" s="362"/>
      <c r="R441" s="362"/>
      <c r="S441" s="362"/>
      <c r="T441" s="362"/>
      <c r="U441" s="362"/>
      <c r="V441" s="362"/>
      <c r="W441" s="362"/>
      <c r="X441" s="362"/>
      <c r="Y441" s="362"/>
      <c r="Z441" s="362"/>
      <c r="AA441" s="362"/>
      <c r="AB441" s="362"/>
      <c r="AC441" s="362"/>
      <c r="AD441" s="362"/>
      <c r="AE441" s="362"/>
      <c r="AF441" s="362"/>
      <c r="AG441" s="362"/>
      <c r="AH441" s="362"/>
      <c r="AI441" s="362"/>
      <c r="AJ441" s="362"/>
      <c r="AK441" s="362"/>
    </row>
    <row r="442">
      <c r="A442" s="362"/>
      <c r="B442" s="362"/>
      <c r="C442" s="362"/>
      <c r="D442" s="362"/>
      <c r="E442" s="362"/>
      <c r="F442" s="362"/>
      <c r="G442" s="362"/>
      <c r="H442" s="362"/>
      <c r="I442" s="362"/>
      <c r="J442" s="362"/>
      <c r="K442" s="362"/>
      <c r="L442" s="362"/>
      <c r="M442" s="362"/>
      <c r="N442" s="362"/>
      <c r="O442" s="362"/>
      <c r="P442" s="362"/>
      <c r="Q442" s="362"/>
      <c r="R442" s="362"/>
      <c r="S442" s="362"/>
      <c r="T442" s="362"/>
      <c r="U442" s="362"/>
      <c r="V442" s="362"/>
      <c r="W442" s="362"/>
      <c r="X442" s="362"/>
      <c r="Y442" s="362"/>
      <c r="Z442" s="362"/>
      <c r="AA442" s="362"/>
      <c r="AB442" s="362"/>
      <c r="AC442" s="362"/>
      <c r="AD442" s="362"/>
      <c r="AE442" s="362"/>
      <c r="AF442" s="362"/>
      <c r="AG442" s="362"/>
      <c r="AH442" s="362"/>
      <c r="AI442" s="362"/>
      <c r="AJ442" s="362"/>
      <c r="AK442" s="362"/>
    </row>
    <row r="443">
      <c r="A443" s="362"/>
      <c r="B443" s="362"/>
      <c r="C443" s="362"/>
      <c r="D443" s="362"/>
      <c r="E443" s="362"/>
      <c r="F443" s="362"/>
      <c r="G443" s="362"/>
      <c r="H443" s="362"/>
      <c r="I443" s="362"/>
      <c r="J443" s="362"/>
      <c r="K443" s="362"/>
      <c r="L443" s="362"/>
      <c r="M443" s="362"/>
      <c r="N443" s="362"/>
      <c r="O443" s="362"/>
      <c r="P443" s="362"/>
      <c r="Q443" s="362"/>
      <c r="R443" s="362"/>
      <c r="S443" s="362"/>
      <c r="T443" s="362"/>
      <c r="U443" s="362"/>
      <c r="V443" s="362"/>
      <c r="W443" s="362"/>
      <c r="X443" s="362"/>
      <c r="Y443" s="362"/>
      <c r="Z443" s="362"/>
      <c r="AA443" s="362"/>
      <c r="AB443" s="362"/>
      <c r="AC443" s="362"/>
      <c r="AD443" s="362"/>
      <c r="AE443" s="362"/>
      <c r="AF443" s="362"/>
      <c r="AG443" s="362"/>
      <c r="AH443" s="362"/>
      <c r="AI443" s="362"/>
      <c r="AJ443" s="362"/>
      <c r="AK443" s="362"/>
    </row>
    <row r="444">
      <c r="A444" s="362"/>
      <c r="B444" s="362"/>
      <c r="C444" s="362"/>
      <c r="D444" s="362"/>
      <c r="E444" s="362"/>
      <c r="F444" s="362"/>
      <c r="G444" s="362"/>
      <c r="H444" s="362"/>
      <c r="I444" s="362"/>
      <c r="J444" s="362"/>
      <c r="K444" s="362"/>
      <c r="L444" s="362"/>
      <c r="M444" s="362"/>
      <c r="N444" s="362"/>
      <c r="O444" s="362"/>
      <c r="P444" s="362"/>
      <c r="Q444" s="362"/>
      <c r="R444" s="362"/>
      <c r="S444" s="362"/>
      <c r="T444" s="362"/>
      <c r="U444" s="362"/>
      <c r="V444" s="362"/>
      <c r="W444" s="362"/>
      <c r="X444" s="362"/>
      <c r="Y444" s="362"/>
      <c r="Z444" s="362"/>
      <c r="AA444" s="362"/>
      <c r="AB444" s="362"/>
      <c r="AC444" s="362"/>
      <c r="AD444" s="362"/>
      <c r="AE444" s="362"/>
      <c r="AF444" s="362"/>
      <c r="AG444" s="362"/>
      <c r="AH444" s="362"/>
      <c r="AI444" s="362"/>
      <c r="AJ444" s="362"/>
      <c r="AK444" s="362"/>
    </row>
    <row r="445">
      <c r="A445" s="362"/>
      <c r="B445" s="362"/>
      <c r="C445" s="362"/>
      <c r="D445" s="362"/>
      <c r="E445" s="362"/>
      <c r="F445" s="362"/>
      <c r="G445" s="362"/>
      <c r="H445" s="362"/>
      <c r="I445" s="362"/>
      <c r="J445" s="362"/>
      <c r="K445" s="362"/>
      <c r="L445" s="362"/>
      <c r="M445" s="362"/>
      <c r="N445" s="362"/>
      <c r="O445" s="362"/>
      <c r="P445" s="362"/>
      <c r="Q445" s="362"/>
      <c r="R445" s="362"/>
      <c r="S445" s="362"/>
      <c r="T445" s="362"/>
      <c r="U445" s="362"/>
      <c r="V445" s="362"/>
      <c r="W445" s="362"/>
      <c r="X445" s="362"/>
      <c r="Y445" s="362"/>
      <c r="Z445" s="362"/>
      <c r="AA445" s="362"/>
      <c r="AB445" s="362"/>
      <c r="AC445" s="362"/>
      <c r="AD445" s="362"/>
      <c r="AE445" s="362"/>
      <c r="AF445" s="362"/>
      <c r="AG445" s="362"/>
      <c r="AH445" s="362"/>
      <c r="AI445" s="362"/>
      <c r="AJ445" s="362"/>
      <c r="AK445" s="362"/>
    </row>
    <row r="446">
      <c r="A446" s="362"/>
      <c r="B446" s="362"/>
      <c r="C446" s="362"/>
      <c r="D446" s="362"/>
      <c r="E446" s="362"/>
      <c r="F446" s="362"/>
      <c r="G446" s="362"/>
      <c r="H446" s="362"/>
      <c r="I446" s="362"/>
      <c r="J446" s="362"/>
      <c r="K446" s="362"/>
      <c r="L446" s="362"/>
      <c r="M446" s="362"/>
      <c r="N446" s="362"/>
      <c r="O446" s="362"/>
      <c r="P446" s="362"/>
      <c r="Q446" s="362"/>
      <c r="R446" s="362"/>
      <c r="S446" s="362"/>
      <c r="T446" s="362"/>
      <c r="U446" s="362"/>
      <c r="V446" s="362"/>
      <c r="W446" s="362"/>
      <c r="X446" s="362"/>
      <c r="Y446" s="362"/>
      <c r="Z446" s="362"/>
      <c r="AA446" s="362"/>
      <c r="AB446" s="362"/>
      <c r="AC446" s="362"/>
      <c r="AD446" s="362"/>
      <c r="AE446" s="362"/>
      <c r="AF446" s="362"/>
      <c r="AG446" s="362"/>
      <c r="AH446" s="362"/>
      <c r="AI446" s="362"/>
      <c r="AJ446" s="362"/>
      <c r="AK446" s="362"/>
    </row>
    <row r="447">
      <c r="A447" s="362"/>
      <c r="B447" s="362"/>
      <c r="C447" s="362"/>
      <c r="D447" s="362"/>
      <c r="E447" s="362"/>
      <c r="F447" s="362"/>
      <c r="G447" s="362"/>
      <c r="H447" s="362"/>
      <c r="I447" s="362"/>
      <c r="J447" s="362"/>
      <c r="K447" s="362"/>
      <c r="L447" s="362"/>
      <c r="M447" s="362"/>
      <c r="N447" s="362"/>
      <c r="O447" s="362"/>
      <c r="P447" s="362"/>
      <c r="Q447" s="362"/>
      <c r="R447" s="362"/>
      <c r="S447" s="362"/>
      <c r="T447" s="362"/>
      <c r="U447" s="362"/>
      <c r="V447" s="362"/>
      <c r="W447" s="362"/>
      <c r="X447" s="362"/>
      <c r="Y447" s="362"/>
      <c r="Z447" s="362"/>
      <c r="AA447" s="362"/>
      <c r="AB447" s="362"/>
      <c r="AC447" s="362"/>
      <c r="AD447" s="362"/>
      <c r="AE447" s="362"/>
      <c r="AF447" s="362"/>
      <c r="AG447" s="362"/>
      <c r="AH447" s="362"/>
      <c r="AI447" s="362"/>
      <c r="AJ447" s="362"/>
      <c r="AK447" s="362"/>
    </row>
    <row r="448">
      <c r="A448" s="362"/>
      <c r="B448" s="362"/>
      <c r="C448" s="362"/>
      <c r="D448" s="362"/>
      <c r="E448" s="362"/>
      <c r="F448" s="362"/>
      <c r="G448" s="362"/>
      <c r="H448" s="362"/>
      <c r="I448" s="362"/>
      <c r="J448" s="362"/>
      <c r="K448" s="362"/>
      <c r="L448" s="362"/>
      <c r="M448" s="362"/>
      <c r="N448" s="362"/>
      <c r="O448" s="362"/>
      <c r="P448" s="362"/>
      <c r="Q448" s="362"/>
      <c r="R448" s="362"/>
      <c r="S448" s="362"/>
      <c r="T448" s="362"/>
      <c r="U448" s="362"/>
      <c r="V448" s="362"/>
      <c r="W448" s="362"/>
      <c r="X448" s="362"/>
      <c r="Y448" s="362"/>
      <c r="Z448" s="362"/>
      <c r="AA448" s="362"/>
      <c r="AB448" s="362"/>
      <c r="AC448" s="362"/>
      <c r="AD448" s="362"/>
      <c r="AE448" s="362"/>
      <c r="AF448" s="362"/>
      <c r="AG448" s="362"/>
      <c r="AH448" s="362"/>
      <c r="AI448" s="362"/>
      <c r="AJ448" s="362"/>
      <c r="AK448" s="362"/>
    </row>
    <row r="449">
      <c r="A449" s="362"/>
      <c r="B449" s="362"/>
      <c r="C449" s="362"/>
      <c r="D449" s="362"/>
      <c r="E449" s="362"/>
      <c r="F449" s="362"/>
      <c r="G449" s="362"/>
      <c r="H449" s="362"/>
      <c r="I449" s="362"/>
      <c r="J449" s="362"/>
      <c r="K449" s="362"/>
      <c r="L449" s="362"/>
      <c r="M449" s="362"/>
      <c r="N449" s="362"/>
      <c r="O449" s="362"/>
      <c r="P449" s="362"/>
      <c r="Q449" s="362"/>
      <c r="R449" s="362"/>
      <c r="S449" s="362"/>
      <c r="T449" s="362"/>
      <c r="U449" s="362"/>
      <c r="V449" s="362"/>
      <c r="W449" s="362"/>
      <c r="X449" s="362"/>
      <c r="Y449" s="362"/>
      <c r="Z449" s="362"/>
      <c r="AA449" s="362"/>
      <c r="AB449" s="362"/>
      <c r="AC449" s="362"/>
      <c r="AD449" s="362"/>
      <c r="AE449" s="362"/>
      <c r="AF449" s="362"/>
      <c r="AG449" s="362"/>
      <c r="AH449" s="362"/>
      <c r="AI449" s="362"/>
      <c r="AJ449" s="362"/>
      <c r="AK449" s="362"/>
    </row>
    <row r="450">
      <c r="A450" s="362"/>
      <c r="B450" s="362"/>
      <c r="C450" s="362"/>
      <c r="D450" s="362"/>
      <c r="E450" s="362"/>
      <c r="F450" s="362"/>
      <c r="G450" s="362"/>
      <c r="H450" s="362"/>
      <c r="I450" s="362"/>
      <c r="J450" s="362"/>
      <c r="K450" s="362"/>
      <c r="L450" s="362"/>
      <c r="M450" s="362"/>
      <c r="N450" s="362"/>
      <c r="O450" s="362"/>
      <c r="P450" s="362"/>
      <c r="Q450" s="362"/>
      <c r="R450" s="362"/>
      <c r="S450" s="362"/>
      <c r="T450" s="362"/>
      <c r="U450" s="362"/>
      <c r="V450" s="362"/>
      <c r="W450" s="362"/>
      <c r="X450" s="362"/>
      <c r="Y450" s="362"/>
      <c r="Z450" s="362"/>
      <c r="AA450" s="362"/>
      <c r="AB450" s="362"/>
      <c r="AC450" s="362"/>
      <c r="AD450" s="362"/>
      <c r="AE450" s="362"/>
      <c r="AF450" s="362"/>
      <c r="AG450" s="362"/>
      <c r="AH450" s="362"/>
      <c r="AI450" s="362"/>
      <c r="AJ450" s="362"/>
      <c r="AK450" s="362"/>
    </row>
    <row r="451">
      <c r="A451" s="362"/>
      <c r="B451" s="362"/>
      <c r="C451" s="362"/>
      <c r="D451" s="362"/>
      <c r="E451" s="362"/>
      <c r="F451" s="362"/>
      <c r="G451" s="362"/>
      <c r="H451" s="362"/>
      <c r="I451" s="362"/>
      <c r="J451" s="362"/>
      <c r="K451" s="362"/>
      <c r="L451" s="362"/>
      <c r="M451" s="362"/>
      <c r="N451" s="362"/>
      <c r="O451" s="362"/>
      <c r="P451" s="362"/>
      <c r="Q451" s="362"/>
      <c r="R451" s="362"/>
      <c r="S451" s="362"/>
      <c r="T451" s="362"/>
      <c r="U451" s="362"/>
      <c r="V451" s="362"/>
      <c r="W451" s="362"/>
      <c r="X451" s="362"/>
      <c r="Y451" s="362"/>
      <c r="Z451" s="362"/>
      <c r="AA451" s="362"/>
      <c r="AB451" s="362"/>
      <c r="AC451" s="362"/>
      <c r="AD451" s="362"/>
      <c r="AE451" s="362"/>
      <c r="AF451" s="362"/>
      <c r="AG451" s="362"/>
      <c r="AH451" s="362"/>
      <c r="AI451" s="362"/>
      <c r="AJ451" s="362"/>
      <c r="AK451" s="362"/>
    </row>
    <row r="452">
      <c r="A452" s="362"/>
      <c r="B452" s="362"/>
      <c r="C452" s="362"/>
      <c r="D452" s="362"/>
      <c r="E452" s="362"/>
      <c r="F452" s="362"/>
      <c r="G452" s="362"/>
      <c r="H452" s="362"/>
      <c r="I452" s="362"/>
      <c r="J452" s="362"/>
      <c r="K452" s="362"/>
      <c r="L452" s="362"/>
      <c r="M452" s="362"/>
      <c r="N452" s="362"/>
      <c r="O452" s="362"/>
      <c r="P452" s="362"/>
      <c r="Q452" s="362"/>
      <c r="R452" s="362"/>
      <c r="S452" s="362"/>
      <c r="T452" s="362"/>
      <c r="U452" s="362"/>
      <c r="V452" s="362"/>
      <c r="W452" s="362"/>
      <c r="X452" s="362"/>
      <c r="Y452" s="362"/>
      <c r="Z452" s="362"/>
      <c r="AA452" s="362"/>
      <c r="AB452" s="362"/>
      <c r="AC452" s="362"/>
      <c r="AD452" s="362"/>
      <c r="AE452" s="362"/>
      <c r="AF452" s="362"/>
      <c r="AG452" s="362"/>
      <c r="AH452" s="362"/>
      <c r="AI452" s="362"/>
      <c r="AJ452" s="362"/>
      <c r="AK452" s="362"/>
    </row>
    <row r="453">
      <c r="A453" s="362"/>
      <c r="B453" s="362"/>
      <c r="C453" s="362"/>
      <c r="D453" s="362"/>
      <c r="E453" s="362"/>
      <c r="F453" s="362"/>
      <c r="G453" s="362"/>
      <c r="H453" s="362"/>
      <c r="I453" s="362"/>
      <c r="J453" s="362"/>
      <c r="K453" s="362"/>
      <c r="L453" s="362"/>
      <c r="M453" s="362"/>
      <c r="N453" s="362"/>
      <c r="O453" s="362"/>
      <c r="P453" s="362"/>
      <c r="Q453" s="362"/>
      <c r="R453" s="362"/>
      <c r="S453" s="362"/>
      <c r="T453" s="362"/>
      <c r="U453" s="362"/>
      <c r="V453" s="362"/>
      <c r="W453" s="362"/>
      <c r="X453" s="362"/>
      <c r="Y453" s="362"/>
      <c r="Z453" s="362"/>
      <c r="AA453" s="362"/>
      <c r="AB453" s="362"/>
      <c r="AC453" s="362"/>
      <c r="AD453" s="362"/>
      <c r="AE453" s="362"/>
      <c r="AF453" s="362"/>
      <c r="AG453" s="362"/>
      <c r="AH453" s="362"/>
      <c r="AI453" s="362"/>
      <c r="AJ453" s="362"/>
      <c r="AK453" s="362"/>
    </row>
    <row r="454">
      <c r="A454" s="362"/>
      <c r="B454" s="362"/>
      <c r="C454" s="362"/>
      <c r="D454" s="362"/>
      <c r="E454" s="362"/>
      <c r="F454" s="362"/>
      <c r="G454" s="362"/>
      <c r="H454" s="362"/>
      <c r="I454" s="362"/>
      <c r="J454" s="362"/>
      <c r="K454" s="362"/>
      <c r="L454" s="362"/>
      <c r="M454" s="362"/>
      <c r="N454" s="362"/>
      <c r="O454" s="362"/>
      <c r="P454" s="362"/>
      <c r="Q454" s="362"/>
      <c r="R454" s="362"/>
      <c r="S454" s="362"/>
      <c r="T454" s="362"/>
      <c r="U454" s="362"/>
      <c r="V454" s="362"/>
      <c r="W454" s="362"/>
      <c r="X454" s="362"/>
      <c r="Y454" s="362"/>
      <c r="Z454" s="362"/>
      <c r="AA454" s="362"/>
      <c r="AB454" s="362"/>
      <c r="AC454" s="362"/>
      <c r="AD454" s="362"/>
      <c r="AE454" s="362"/>
      <c r="AF454" s="362"/>
      <c r="AG454" s="362"/>
      <c r="AH454" s="362"/>
      <c r="AI454" s="362"/>
      <c r="AJ454" s="362"/>
      <c r="AK454" s="362"/>
    </row>
    <row r="455">
      <c r="A455" s="362"/>
      <c r="B455" s="362"/>
      <c r="C455" s="362"/>
      <c r="D455" s="362"/>
      <c r="E455" s="362"/>
      <c r="F455" s="362"/>
      <c r="G455" s="362"/>
      <c r="H455" s="362"/>
      <c r="I455" s="362"/>
      <c r="J455" s="362"/>
      <c r="K455" s="362"/>
      <c r="L455" s="362"/>
      <c r="M455" s="362"/>
      <c r="N455" s="362"/>
      <c r="O455" s="362"/>
      <c r="P455" s="362"/>
      <c r="Q455" s="362"/>
      <c r="R455" s="362"/>
      <c r="S455" s="362"/>
      <c r="T455" s="362"/>
      <c r="U455" s="362"/>
      <c r="V455" s="362"/>
      <c r="W455" s="362"/>
      <c r="X455" s="362"/>
      <c r="Y455" s="362"/>
      <c r="Z455" s="362"/>
      <c r="AA455" s="362"/>
      <c r="AB455" s="362"/>
      <c r="AC455" s="362"/>
      <c r="AD455" s="362"/>
      <c r="AE455" s="362"/>
      <c r="AF455" s="362"/>
      <c r="AG455" s="362"/>
      <c r="AH455" s="362"/>
      <c r="AI455" s="362"/>
      <c r="AJ455" s="362"/>
      <c r="AK455" s="362"/>
    </row>
    <row r="456">
      <c r="A456" s="362"/>
      <c r="B456" s="362"/>
      <c r="C456" s="362"/>
      <c r="D456" s="362"/>
      <c r="E456" s="362"/>
      <c r="F456" s="362"/>
      <c r="G456" s="362"/>
      <c r="H456" s="362"/>
      <c r="I456" s="362"/>
      <c r="J456" s="362"/>
      <c r="K456" s="362"/>
      <c r="L456" s="362"/>
      <c r="M456" s="362"/>
      <c r="N456" s="362"/>
      <c r="O456" s="362"/>
      <c r="P456" s="362"/>
      <c r="Q456" s="362"/>
      <c r="R456" s="362"/>
      <c r="S456" s="362"/>
      <c r="T456" s="362"/>
      <c r="U456" s="362"/>
      <c r="V456" s="362"/>
      <c r="W456" s="362"/>
      <c r="X456" s="362"/>
      <c r="Y456" s="362"/>
      <c r="Z456" s="362"/>
      <c r="AA456" s="362"/>
      <c r="AB456" s="362"/>
      <c r="AC456" s="362"/>
      <c r="AD456" s="362"/>
      <c r="AE456" s="362"/>
      <c r="AF456" s="362"/>
      <c r="AG456" s="362"/>
      <c r="AH456" s="362"/>
      <c r="AI456" s="362"/>
      <c r="AJ456" s="362"/>
      <c r="AK456" s="362"/>
    </row>
    <row r="457">
      <c r="A457" s="362"/>
      <c r="B457" s="362"/>
      <c r="C457" s="362"/>
      <c r="D457" s="362"/>
      <c r="E457" s="362"/>
      <c r="F457" s="362"/>
      <c r="G457" s="362"/>
      <c r="H457" s="362"/>
      <c r="I457" s="362"/>
      <c r="J457" s="362"/>
      <c r="K457" s="362"/>
      <c r="L457" s="362"/>
      <c r="M457" s="362"/>
      <c r="N457" s="362"/>
      <c r="O457" s="362"/>
      <c r="P457" s="362"/>
      <c r="Q457" s="362"/>
      <c r="R457" s="362"/>
      <c r="S457" s="362"/>
      <c r="T457" s="362"/>
      <c r="U457" s="362"/>
      <c r="V457" s="362"/>
      <c r="W457" s="362"/>
      <c r="X457" s="362"/>
      <c r="Y457" s="362"/>
      <c r="Z457" s="362"/>
      <c r="AA457" s="362"/>
      <c r="AB457" s="362"/>
      <c r="AC457" s="362"/>
      <c r="AD457" s="362"/>
      <c r="AE457" s="362"/>
      <c r="AF457" s="362"/>
      <c r="AG457" s="362"/>
      <c r="AH457" s="362"/>
      <c r="AI457" s="362"/>
      <c r="AJ457" s="362"/>
      <c r="AK457" s="362"/>
    </row>
    <row r="458">
      <c r="A458" s="362"/>
      <c r="B458" s="362"/>
      <c r="C458" s="362"/>
      <c r="D458" s="362"/>
      <c r="E458" s="362"/>
      <c r="F458" s="362"/>
      <c r="G458" s="362"/>
      <c r="H458" s="362"/>
      <c r="I458" s="362"/>
      <c r="J458" s="362"/>
      <c r="K458" s="362"/>
      <c r="L458" s="362"/>
      <c r="M458" s="362"/>
      <c r="N458" s="362"/>
      <c r="O458" s="362"/>
      <c r="P458" s="362"/>
      <c r="Q458" s="362"/>
      <c r="R458" s="362"/>
      <c r="S458" s="362"/>
      <c r="T458" s="362"/>
      <c r="U458" s="362"/>
      <c r="V458" s="362"/>
      <c r="W458" s="362"/>
      <c r="X458" s="362"/>
      <c r="Y458" s="362"/>
      <c r="Z458" s="362"/>
      <c r="AA458" s="362"/>
      <c r="AB458" s="362"/>
      <c r="AC458" s="362"/>
      <c r="AD458" s="362"/>
      <c r="AE458" s="362"/>
      <c r="AF458" s="362"/>
      <c r="AG458" s="362"/>
      <c r="AH458" s="362"/>
      <c r="AI458" s="362"/>
      <c r="AJ458" s="362"/>
      <c r="AK458" s="362"/>
    </row>
    <row r="459">
      <c r="A459" s="362"/>
      <c r="B459" s="362"/>
      <c r="C459" s="362"/>
      <c r="D459" s="362"/>
      <c r="E459" s="362"/>
      <c r="F459" s="362"/>
      <c r="G459" s="362"/>
      <c r="H459" s="362"/>
      <c r="I459" s="362"/>
      <c r="J459" s="362"/>
      <c r="K459" s="362"/>
      <c r="L459" s="362"/>
      <c r="M459" s="362"/>
      <c r="N459" s="362"/>
      <c r="O459" s="362"/>
      <c r="P459" s="362"/>
      <c r="Q459" s="362"/>
      <c r="R459" s="362"/>
      <c r="S459" s="362"/>
      <c r="T459" s="362"/>
      <c r="U459" s="362"/>
      <c r="V459" s="362"/>
      <c r="W459" s="362"/>
      <c r="X459" s="362"/>
      <c r="Y459" s="362"/>
      <c r="Z459" s="362"/>
      <c r="AA459" s="362"/>
      <c r="AB459" s="362"/>
      <c r="AC459" s="362"/>
      <c r="AD459" s="362"/>
      <c r="AE459" s="362"/>
      <c r="AF459" s="362"/>
      <c r="AG459" s="362"/>
      <c r="AH459" s="362"/>
      <c r="AI459" s="362"/>
      <c r="AJ459" s="362"/>
      <c r="AK459" s="362"/>
    </row>
    <row r="460">
      <c r="A460" s="362"/>
      <c r="B460" s="362"/>
      <c r="C460" s="362"/>
      <c r="D460" s="362"/>
      <c r="E460" s="362"/>
      <c r="F460" s="362"/>
      <c r="G460" s="362"/>
      <c r="H460" s="362"/>
      <c r="I460" s="362"/>
      <c r="J460" s="362"/>
      <c r="K460" s="362"/>
      <c r="L460" s="362"/>
      <c r="M460" s="362"/>
      <c r="N460" s="362"/>
      <c r="O460" s="362"/>
      <c r="P460" s="362"/>
      <c r="Q460" s="362"/>
      <c r="R460" s="362"/>
      <c r="S460" s="362"/>
      <c r="T460" s="362"/>
      <c r="U460" s="362"/>
      <c r="V460" s="362"/>
      <c r="W460" s="362"/>
      <c r="X460" s="362"/>
      <c r="Y460" s="362"/>
      <c r="Z460" s="362"/>
      <c r="AA460" s="362"/>
      <c r="AB460" s="362"/>
      <c r="AC460" s="362"/>
      <c r="AD460" s="362"/>
      <c r="AE460" s="362"/>
      <c r="AF460" s="362"/>
      <c r="AG460" s="362"/>
      <c r="AH460" s="362"/>
      <c r="AI460" s="362"/>
      <c r="AJ460" s="362"/>
      <c r="AK460" s="362"/>
    </row>
    <row r="461">
      <c r="A461" s="362"/>
      <c r="B461" s="362"/>
      <c r="C461" s="362"/>
      <c r="D461" s="362"/>
      <c r="E461" s="362"/>
      <c r="F461" s="362"/>
      <c r="G461" s="362"/>
      <c r="H461" s="362"/>
      <c r="I461" s="362"/>
      <c r="J461" s="362"/>
      <c r="K461" s="362"/>
      <c r="L461" s="362"/>
      <c r="M461" s="362"/>
      <c r="N461" s="362"/>
      <c r="O461" s="362"/>
      <c r="P461" s="362"/>
      <c r="Q461" s="362"/>
      <c r="R461" s="362"/>
      <c r="S461" s="362"/>
      <c r="T461" s="362"/>
      <c r="U461" s="362"/>
      <c r="V461" s="362"/>
      <c r="W461" s="362"/>
      <c r="X461" s="362"/>
      <c r="Y461" s="362"/>
      <c r="Z461" s="362"/>
      <c r="AA461" s="362"/>
      <c r="AB461" s="362"/>
      <c r="AC461" s="362"/>
      <c r="AD461" s="362"/>
      <c r="AE461" s="362"/>
      <c r="AF461" s="362"/>
      <c r="AG461" s="362"/>
      <c r="AH461" s="362"/>
      <c r="AI461" s="362"/>
      <c r="AJ461" s="362"/>
      <c r="AK461" s="362"/>
    </row>
    <row r="462">
      <c r="A462" s="362"/>
      <c r="B462" s="362"/>
      <c r="C462" s="362"/>
      <c r="D462" s="362"/>
      <c r="E462" s="362"/>
      <c r="F462" s="362"/>
      <c r="G462" s="362"/>
      <c r="H462" s="362"/>
      <c r="I462" s="362"/>
      <c r="J462" s="362"/>
      <c r="K462" s="362"/>
      <c r="L462" s="362"/>
      <c r="M462" s="362"/>
      <c r="N462" s="362"/>
      <c r="O462" s="362"/>
      <c r="P462" s="362"/>
      <c r="Q462" s="362"/>
      <c r="R462" s="362"/>
      <c r="S462" s="362"/>
      <c r="T462" s="362"/>
      <c r="U462" s="362"/>
      <c r="V462" s="362"/>
      <c r="W462" s="362"/>
      <c r="X462" s="362"/>
      <c r="Y462" s="362"/>
      <c r="Z462" s="362"/>
      <c r="AA462" s="362"/>
      <c r="AB462" s="362"/>
      <c r="AC462" s="362"/>
      <c r="AD462" s="362"/>
      <c r="AE462" s="362"/>
      <c r="AF462" s="362"/>
      <c r="AG462" s="362"/>
      <c r="AH462" s="362"/>
      <c r="AI462" s="362"/>
      <c r="AJ462" s="362"/>
      <c r="AK462" s="362"/>
    </row>
    <row r="463">
      <c r="A463" s="362"/>
      <c r="B463" s="362"/>
      <c r="C463" s="362"/>
      <c r="D463" s="362"/>
      <c r="E463" s="362"/>
      <c r="F463" s="362"/>
      <c r="G463" s="362"/>
      <c r="H463" s="362"/>
      <c r="I463" s="362"/>
      <c r="J463" s="362"/>
      <c r="K463" s="362"/>
      <c r="L463" s="362"/>
      <c r="M463" s="362"/>
      <c r="N463" s="362"/>
      <c r="O463" s="362"/>
      <c r="P463" s="362"/>
      <c r="Q463" s="362"/>
      <c r="R463" s="362"/>
      <c r="S463" s="362"/>
      <c r="T463" s="362"/>
      <c r="U463" s="362"/>
      <c r="V463" s="362"/>
      <c r="W463" s="362"/>
      <c r="X463" s="362"/>
      <c r="Y463" s="362"/>
      <c r="Z463" s="362"/>
      <c r="AA463" s="362"/>
      <c r="AB463" s="362"/>
      <c r="AC463" s="362"/>
      <c r="AD463" s="362"/>
      <c r="AE463" s="362"/>
      <c r="AF463" s="362"/>
      <c r="AG463" s="362"/>
      <c r="AH463" s="362"/>
      <c r="AI463" s="362"/>
      <c r="AJ463" s="362"/>
      <c r="AK463" s="362"/>
    </row>
    <row r="464">
      <c r="A464" s="362"/>
      <c r="B464" s="362"/>
      <c r="C464" s="362"/>
      <c r="D464" s="362"/>
      <c r="E464" s="362"/>
      <c r="F464" s="362"/>
      <c r="G464" s="362"/>
      <c r="H464" s="362"/>
      <c r="I464" s="362"/>
      <c r="J464" s="362"/>
      <c r="K464" s="362"/>
      <c r="L464" s="362"/>
      <c r="M464" s="362"/>
      <c r="N464" s="362"/>
      <c r="O464" s="362"/>
      <c r="P464" s="362"/>
      <c r="Q464" s="362"/>
      <c r="R464" s="362"/>
      <c r="S464" s="362"/>
      <c r="T464" s="362"/>
      <c r="U464" s="362"/>
      <c r="V464" s="362"/>
      <c r="W464" s="362"/>
      <c r="X464" s="362"/>
      <c r="Y464" s="362"/>
      <c r="Z464" s="362"/>
      <c r="AA464" s="362"/>
      <c r="AB464" s="362"/>
      <c r="AC464" s="362"/>
      <c r="AD464" s="362"/>
      <c r="AE464" s="362"/>
      <c r="AF464" s="362"/>
      <c r="AG464" s="362"/>
      <c r="AH464" s="362"/>
      <c r="AI464" s="362"/>
      <c r="AJ464" s="362"/>
      <c r="AK464" s="362"/>
    </row>
    <row r="465">
      <c r="A465" s="362"/>
      <c r="B465" s="362"/>
      <c r="C465" s="362"/>
      <c r="D465" s="362"/>
      <c r="E465" s="362"/>
      <c r="F465" s="362"/>
      <c r="G465" s="362"/>
      <c r="H465" s="362"/>
      <c r="I465" s="362"/>
      <c r="J465" s="362"/>
      <c r="K465" s="362"/>
      <c r="L465" s="362"/>
      <c r="M465" s="362"/>
      <c r="N465" s="362"/>
      <c r="O465" s="362"/>
      <c r="P465" s="362"/>
      <c r="Q465" s="362"/>
      <c r="R465" s="362"/>
      <c r="S465" s="362"/>
      <c r="T465" s="362"/>
      <c r="U465" s="362"/>
      <c r="V465" s="362"/>
      <c r="W465" s="362"/>
      <c r="X465" s="362"/>
      <c r="Y465" s="362"/>
      <c r="Z465" s="362"/>
      <c r="AA465" s="362"/>
      <c r="AB465" s="362"/>
      <c r="AC465" s="362"/>
      <c r="AD465" s="362"/>
      <c r="AE465" s="362"/>
      <c r="AF465" s="362"/>
      <c r="AG465" s="362"/>
      <c r="AH465" s="362"/>
      <c r="AI465" s="362"/>
      <c r="AJ465" s="362"/>
      <c r="AK465" s="362"/>
    </row>
    <row r="466">
      <c r="A466" s="362"/>
      <c r="B466" s="362"/>
      <c r="C466" s="362"/>
      <c r="D466" s="362"/>
      <c r="E466" s="362"/>
      <c r="F466" s="362"/>
      <c r="G466" s="362"/>
      <c r="H466" s="362"/>
      <c r="I466" s="362"/>
      <c r="J466" s="362"/>
      <c r="K466" s="362"/>
      <c r="L466" s="362"/>
      <c r="M466" s="362"/>
      <c r="N466" s="362"/>
      <c r="O466" s="362"/>
      <c r="P466" s="362"/>
      <c r="Q466" s="362"/>
      <c r="R466" s="362"/>
      <c r="S466" s="362"/>
      <c r="T466" s="362"/>
      <c r="U466" s="362"/>
      <c r="V466" s="362"/>
      <c r="W466" s="362"/>
      <c r="X466" s="362"/>
      <c r="Y466" s="362"/>
      <c r="Z466" s="362"/>
      <c r="AA466" s="362"/>
      <c r="AB466" s="362"/>
      <c r="AC466" s="362"/>
      <c r="AD466" s="362"/>
      <c r="AE466" s="362"/>
      <c r="AF466" s="362"/>
      <c r="AG466" s="362"/>
      <c r="AH466" s="362"/>
      <c r="AI466" s="362"/>
      <c r="AJ466" s="362"/>
      <c r="AK466" s="362"/>
    </row>
    <row r="467">
      <c r="A467" s="362"/>
      <c r="B467" s="362"/>
      <c r="C467" s="362"/>
      <c r="D467" s="362"/>
      <c r="E467" s="362"/>
      <c r="F467" s="362"/>
      <c r="G467" s="362"/>
      <c r="H467" s="362"/>
      <c r="I467" s="362"/>
      <c r="J467" s="362"/>
      <c r="K467" s="362"/>
      <c r="L467" s="362"/>
      <c r="M467" s="362"/>
      <c r="N467" s="362"/>
      <c r="O467" s="362"/>
      <c r="P467" s="362"/>
      <c r="Q467" s="362"/>
      <c r="R467" s="362"/>
      <c r="S467" s="362"/>
      <c r="T467" s="362"/>
      <c r="U467" s="362"/>
      <c r="V467" s="362"/>
      <c r="W467" s="362"/>
      <c r="X467" s="362"/>
      <c r="Y467" s="362"/>
      <c r="Z467" s="362"/>
      <c r="AA467" s="362"/>
      <c r="AB467" s="362"/>
      <c r="AC467" s="362"/>
      <c r="AD467" s="362"/>
      <c r="AE467" s="362"/>
      <c r="AF467" s="362"/>
      <c r="AG467" s="362"/>
      <c r="AH467" s="362"/>
      <c r="AI467" s="362"/>
      <c r="AJ467" s="362"/>
      <c r="AK467" s="362"/>
    </row>
    <row r="468">
      <c r="A468" s="362"/>
      <c r="B468" s="362"/>
      <c r="C468" s="362"/>
      <c r="D468" s="362"/>
      <c r="E468" s="362"/>
      <c r="F468" s="362"/>
      <c r="G468" s="362"/>
      <c r="H468" s="362"/>
      <c r="I468" s="362"/>
      <c r="J468" s="362"/>
      <c r="K468" s="362"/>
      <c r="L468" s="362"/>
      <c r="M468" s="362"/>
      <c r="N468" s="362"/>
      <c r="O468" s="362"/>
      <c r="P468" s="362"/>
      <c r="Q468" s="362"/>
      <c r="R468" s="362"/>
      <c r="S468" s="362"/>
      <c r="T468" s="362"/>
      <c r="U468" s="362"/>
      <c r="V468" s="362"/>
      <c r="W468" s="362"/>
      <c r="X468" s="362"/>
      <c r="Y468" s="362"/>
      <c r="Z468" s="362"/>
      <c r="AA468" s="362"/>
      <c r="AB468" s="362"/>
      <c r="AC468" s="362"/>
      <c r="AD468" s="362"/>
      <c r="AE468" s="362"/>
      <c r="AF468" s="362"/>
      <c r="AG468" s="362"/>
      <c r="AH468" s="362"/>
      <c r="AI468" s="362"/>
      <c r="AJ468" s="362"/>
      <c r="AK468" s="362"/>
    </row>
    <row r="469">
      <c r="A469" s="362"/>
      <c r="B469" s="362"/>
      <c r="C469" s="362"/>
      <c r="D469" s="362"/>
      <c r="E469" s="362"/>
      <c r="F469" s="362"/>
      <c r="G469" s="362"/>
      <c r="H469" s="362"/>
      <c r="I469" s="362"/>
      <c r="J469" s="362"/>
      <c r="K469" s="362"/>
      <c r="L469" s="362"/>
      <c r="M469" s="362"/>
      <c r="N469" s="362"/>
      <c r="O469" s="362"/>
      <c r="P469" s="362"/>
      <c r="Q469" s="362"/>
      <c r="R469" s="362"/>
      <c r="S469" s="362"/>
      <c r="T469" s="362"/>
      <c r="U469" s="362"/>
      <c r="V469" s="362"/>
      <c r="W469" s="362"/>
      <c r="X469" s="362"/>
      <c r="Y469" s="362"/>
      <c r="Z469" s="362"/>
      <c r="AA469" s="362"/>
      <c r="AB469" s="362"/>
      <c r="AC469" s="362"/>
      <c r="AD469" s="362"/>
      <c r="AE469" s="362"/>
      <c r="AF469" s="362"/>
      <c r="AG469" s="362"/>
      <c r="AH469" s="362"/>
      <c r="AI469" s="362"/>
      <c r="AJ469" s="362"/>
      <c r="AK469" s="362"/>
    </row>
    <row r="470">
      <c r="A470" s="362"/>
      <c r="B470" s="362"/>
      <c r="C470" s="362"/>
      <c r="D470" s="362"/>
      <c r="E470" s="362"/>
      <c r="F470" s="362"/>
      <c r="G470" s="362"/>
      <c r="H470" s="362"/>
      <c r="I470" s="362"/>
      <c r="J470" s="362"/>
      <c r="K470" s="362"/>
      <c r="L470" s="362"/>
      <c r="M470" s="362"/>
      <c r="N470" s="362"/>
      <c r="O470" s="362"/>
      <c r="P470" s="362"/>
      <c r="Q470" s="362"/>
      <c r="R470" s="362"/>
      <c r="S470" s="362"/>
      <c r="T470" s="362"/>
      <c r="U470" s="362"/>
      <c r="V470" s="362"/>
      <c r="W470" s="362"/>
      <c r="X470" s="362"/>
      <c r="Y470" s="362"/>
      <c r="Z470" s="362"/>
      <c r="AA470" s="362"/>
      <c r="AB470" s="362"/>
      <c r="AC470" s="362"/>
      <c r="AD470" s="362"/>
      <c r="AE470" s="362"/>
      <c r="AF470" s="362"/>
      <c r="AG470" s="362"/>
      <c r="AH470" s="362"/>
      <c r="AI470" s="362"/>
      <c r="AJ470" s="362"/>
      <c r="AK470" s="362"/>
    </row>
    <row r="471">
      <c r="A471" s="362"/>
      <c r="B471" s="362"/>
      <c r="C471" s="362"/>
      <c r="D471" s="362"/>
      <c r="E471" s="362"/>
      <c r="F471" s="362"/>
      <c r="G471" s="362"/>
      <c r="H471" s="362"/>
      <c r="I471" s="362"/>
      <c r="J471" s="362"/>
      <c r="K471" s="362"/>
      <c r="L471" s="362"/>
      <c r="M471" s="362"/>
      <c r="N471" s="362"/>
      <c r="O471" s="362"/>
      <c r="P471" s="362"/>
      <c r="Q471" s="362"/>
      <c r="R471" s="362"/>
      <c r="S471" s="362"/>
      <c r="T471" s="362"/>
      <c r="U471" s="362"/>
      <c r="V471" s="362"/>
      <c r="W471" s="362"/>
      <c r="X471" s="362"/>
      <c r="Y471" s="362"/>
      <c r="Z471" s="362"/>
      <c r="AA471" s="362"/>
      <c r="AB471" s="362"/>
      <c r="AC471" s="362"/>
      <c r="AD471" s="362"/>
      <c r="AE471" s="362"/>
      <c r="AF471" s="362"/>
      <c r="AG471" s="362"/>
      <c r="AH471" s="362"/>
      <c r="AI471" s="362"/>
      <c r="AJ471" s="362"/>
      <c r="AK471" s="362"/>
    </row>
    <row r="472">
      <c r="A472" s="362"/>
      <c r="B472" s="362"/>
      <c r="C472" s="362"/>
      <c r="D472" s="362"/>
      <c r="E472" s="362"/>
      <c r="F472" s="362"/>
      <c r="G472" s="362"/>
      <c r="H472" s="362"/>
      <c r="I472" s="362"/>
      <c r="J472" s="362"/>
      <c r="K472" s="362"/>
      <c r="L472" s="362"/>
      <c r="M472" s="362"/>
      <c r="N472" s="362"/>
      <c r="O472" s="362"/>
      <c r="P472" s="362"/>
      <c r="Q472" s="362"/>
      <c r="R472" s="362"/>
      <c r="S472" s="362"/>
      <c r="T472" s="362"/>
      <c r="U472" s="362"/>
      <c r="V472" s="362"/>
      <c r="W472" s="362"/>
      <c r="X472" s="362"/>
      <c r="Y472" s="362"/>
      <c r="Z472" s="362"/>
      <c r="AA472" s="362"/>
      <c r="AB472" s="362"/>
      <c r="AC472" s="362"/>
      <c r="AD472" s="362"/>
      <c r="AE472" s="362"/>
      <c r="AF472" s="362"/>
      <c r="AG472" s="362"/>
      <c r="AH472" s="362"/>
      <c r="AI472" s="362"/>
      <c r="AJ472" s="362"/>
      <c r="AK472" s="362"/>
    </row>
    <row r="473">
      <c r="A473" s="362"/>
      <c r="B473" s="362"/>
      <c r="C473" s="362"/>
      <c r="D473" s="362"/>
      <c r="E473" s="362"/>
      <c r="F473" s="362"/>
      <c r="G473" s="362"/>
      <c r="H473" s="362"/>
      <c r="I473" s="362"/>
      <c r="J473" s="362"/>
      <c r="K473" s="362"/>
      <c r="L473" s="362"/>
      <c r="M473" s="362"/>
      <c r="N473" s="362"/>
      <c r="O473" s="362"/>
      <c r="P473" s="362"/>
      <c r="Q473" s="362"/>
      <c r="R473" s="362"/>
      <c r="S473" s="362"/>
      <c r="T473" s="362"/>
      <c r="U473" s="362"/>
      <c r="V473" s="362"/>
      <c r="W473" s="362"/>
      <c r="X473" s="362"/>
      <c r="Y473" s="362"/>
      <c r="Z473" s="362"/>
      <c r="AA473" s="362"/>
      <c r="AB473" s="362"/>
      <c r="AC473" s="362"/>
      <c r="AD473" s="362"/>
      <c r="AE473" s="362"/>
      <c r="AF473" s="362"/>
      <c r="AG473" s="362"/>
      <c r="AH473" s="362"/>
      <c r="AI473" s="362"/>
      <c r="AJ473" s="362"/>
      <c r="AK473" s="362"/>
    </row>
    <row r="474">
      <c r="A474" s="362"/>
      <c r="B474" s="362"/>
      <c r="C474" s="362"/>
      <c r="D474" s="362"/>
      <c r="E474" s="362"/>
      <c r="F474" s="362"/>
      <c r="G474" s="362"/>
      <c r="H474" s="362"/>
      <c r="I474" s="362"/>
      <c r="J474" s="362"/>
      <c r="K474" s="362"/>
      <c r="L474" s="362"/>
      <c r="M474" s="362"/>
      <c r="N474" s="362"/>
      <c r="O474" s="362"/>
      <c r="P474" s="362"/>
      <c r="Q474" s="362"/>
      <c r="R474" s="362"/>
      <c r="S474" s="362"/>
      <c r="T474" s="362"/>
      <c r="U474" s="362"/>
      <c r="V474" s="362"/>
      <c r="W474" s="362"/>
      <c r="X474" s="362"/>
      <c r="Y474" s="362"/>
      <c r="Z474" s="362"/>
      <c r="AA474" s="362"/>
      <c r="AB474" s="362"/>
      <c r="AC474" s="362"/>
      <c r="AD474" s="362"/>
      <c r="AE474" s="362"/>
      <c r="AF474" s="362"/>
      <c r="AG474" s="362"/>
      <c r="AH474" s="362"/>
      <c r="AI474" s="362"/>
      <c r="AJ474" s="362"/>
      <c r="AK474" s="362"/>
    </row>
    <row r="475">
      <c r="A475" s="362"/>
      <c r="B475" s="362"/>
      <c r="C475" s="362"/>
      <c r="D475" s="362"/>
      <c r="E475" s="362"/>
      <c r="F475" s="362"/>
      <c r="G475" s="362"/>
      <c r="H475" s="362"/>
      <c r="I475" s="362"/>
      <c r="J475" s="362"/>
      <c r="K475" s="362"/>
      <c r="L475" s="362"/>
      <c r="M475" s="362"/>
      <c r="N475" s="362"/>
      <c r="O475" s="362"/>
      <c r="P475" s="362"/>
      <c r="Q475" s="362"/>
      <c r="R475" s="362"/>
      <c r="S475" s="362"/>
      <c r="T475" s="362"/>
      <c r="U475" s="362"/>
      <c r="V475" s="362"/>
      <c r="W475" s="362"/>
      <c r="X475" s="362"/>
      <c r="Y475" s="362"/>
      <c r="Z475" s="362"/>
      <c r="AA475" s="362"/>
      <c r="AB475" s="362"/>
      <c r="AC475" s="362"/>
      <c r="AD475" s="362"/>
      <c r="AE475" s="362"/>
      <c r="AF475" s="362"/>
      <c r="AG475" s="362"/>
      <c r="AH475" s="362"/>
      <c r="AI475" s="362"/>
      <c r="AJ475" s="362"/>
      <c r="AK475" s="362"/>
    </row>
    <row r="476">
      <c r="A476" s="362"/>
      <c r="B476" s="362"/>
      <c r="C476" s="362"/>
      <c r="D476" s="362"/>
      <c r="E476" s="362"/>
      <c r="F476" s="362"/>
      <c r="G476" s="362"/>
      <c r="H476" s="362"/>
      <c r="I476" s="362"/>
      <c r="J476" s="362"/>
      <c r="K476" s="362"/>
      <c r="L476" s="362"/>
      <c r="M476" s="362"/>
      <c r="N476" s="362"/>
      <c r="O476" s="362"/>
      <c r="P476" s="362"/>
      <c r="Q476" s="362"/>
      <c r="R476" s="362"/>
      <c r="S476" s="362"/>
      <c r="T476" s="362"/>
      <c r="U476" s="362"/>
      <c r="V476" s="362"/>
      <c r="W476" s="362"/>
      <c r="X476" s="362"/>
      <c r="Y476" s="362"/>
      <c r="Z476" s="362"/>
      <c r="AA476" s="362"/>
      <c r="AB476" s="362"/>
      <c r="AC476" s="362"/>
      <c r="AD476" s="362"/>
      <c r="AE476" s="362"/>
      <c r="AF476" s="362"/>
      <c r="AG476" s="362"/>
      <c r="AH476" s="362"/>
      <c r="AI476" s="362"/>
      <c r="AJ476" s="362"/>
      <c r="AK476" s="362"/>
    </row>
    <row r="477">
      <c r="A477" s="362"/>
      <c r="B477" s="362"/>
      <c r="C477" s="362"/>
      <c r="D477" s="362"/>
      <c r="E477" s="362"/>
      <c r="F477" s="362"/>
      <c r="G477" s="362"/>
      <c r="H477" s="362"/>
      <c r="I477" s="362"/>
      <c r="J477" s="362"/>
      <c r="K477" s="362"/>
      <c r="L477" s="362"/>
      <c r="M477" s="362"/>
      <c r="N477" s="362"/>
      <c r="O477" s="362"/>
      <c r="P477" s="362"/>
      <c r="Q477" s="362"/>
      <c r="R477" s="362"/>
      <c r="S477" s="362"/>
      <c r="T477" s="362"/>
      <c r="U477" s="362"/>
      <c r="V477" s="362"/>
      <c r="W477" s="362"/>
      <c r="X477" s="362"/>
      <c r="Y477" s="362"/>
      <c r="Z477" s="362"/>
      <c r="AA477" s="362"/>
      <c r="AB477" s="362"/>
      <c r="AC477" s="362"/>
      <c r="AD477" s="362"/>
      <c r="AE477" s="362"/>
      <c r="AF477" s="362"/>
      <c r="AG477" s="362"/>
      <c r="AH477" s="362"/>
      <c r="AI477" s="362"/>
      <c r="AJ477" s="362"/>
      <c r="AK477" s="362"/>
    </row>
    <row r="478">
      <c r="A478" s="362"/>
      <c r="B478" s="362"/>
      <c r="C478" s="362"/>
      <c r="D478" s="362"/>
      <c r="E478" s="362"/>
      <c r="F478" s="362"/>
      <c r="G478" s="362"/>
      <c r="H478" s="362"/>
      <c r="I478" s="362"/>
      <c r="J478" s="362"/>
      <c r="K478" s="362"/>
      <c r="L478" s="362"/>
      <c r="M478" s="362"/>
      <c r="N478" s="362"/>
      <c r="O478" s="362"/>
      <c r="P478" s="362"/>
      <c r="Q478" s="362"/>
      <c r="R478" s="362"/>
      <c r="S478" s="362"/>
      <c r="T478" s="362"/>
      <c r="U478" s="362"/>
      <c r="V478" s="362"/>
      <c r="W478" s="362"/>
      <c r="X478" s="362"/>
      <c r="Y478" s="362"/>
      <c r="Z478" s="362"/>
      <c r="AA478" s="362"/>
      <c r="AB478" s="362"/>
      <c r="AC478" s="362"/>
      <c r="AD478" s="362"/>
      <c r="AE478" s="362"/>
      <c r="AF478" s="362"/>
      <c r="AG478" s="362"/>
      <c r="AH478" s="362"/>
      <c r="AI478" s="362"/>
      <c r="AJ478" s="362"/>
      <c r="AK478" s="362"/>
    </row>
    <row r="479">
      <c r="A479" s="362"/>
      <c r="B479" s="362"/>
      <c r="C479" s="362"/>
      <c r="D479" s="362"/>
      <c r="E479" s="362"/>
      <c r="F479" s="362"/>
      <c r="G479" s="362"/>
      <c r="H479" s="362"/>
      <c r="I479" s="362"/>
      <c r="J479" s="362"/>
      <c r="K479" s="362"/>
      <c r="L479" s="362"/>
      <c r="M479" s="362"/>
      <c r="N479" s="362"/>
      <c r="O479" s="362"/>
      <c r="P479" s="362"/>
      <c r="Q479" s="362"/>
      <c r="R479" s="362"/>
      <c r="S479" s="362"/>
      <c r="T479" s="362"/>
      <c r="U479" s="362"/>
      <c r="V479" s="362"/>
      <c r="W479" s="362"/>
      <c r="X479" s="362"/>
      <c r="Y479" s="362"/>
      <c r="Z479" s="362"/>
      <c r="AA479" s="362"/>
      <c r="AB479" s="362"/>
      <c r="AC479" s="362"/>
      <c r="AD479" s="362"/>
      <c r="AE479" s="362"/>
      <c r="AF479" s="362"/>
      <c r="AG479" s="362"/>
      <c r="AH479" s="362"/>
      <c r="AI479" s="362"/>
      <c r="AJ479" s="362"/>
      <c r="AK479" s="362"/>
    </row>
    <row r="480">
      <c r="A480" s="362"/>
      <c r="B480" s="362"/>
      <c r="C480" s="362"/>
      <c r="D480" s="362"/>
      <c r="E480" s="362"/>
      <c r="F480" s="362"/>
      <c r="G480" s="362"/>
      <c r="H480" s="362"/>
      <c r="I480" s="362"/>
      <c r="J480" s="362"/>
      <c r="K480" s="362"/>
      <c r="L480" s="362"/>
      <c r="M480" s="362"/>
      <c r="N480" s="362"/>
      <c r="O480" s="362"/>
      <c r="P480" s="362"/>
      <c r="Q480" s="362"/>
      <c r="R480" s="362"/>
      <c r="S480" s="362"/>
      <c r="T480" s="362"/>
      <c r="U480" s="362"/>
      <c r="V480" s="362"/>
      <c r="W480" s="362"/>
      <c r="X480" s="362"/>
      <c r="Y480" s="362"/>
      <c r="Z480" s="362"/>
      <c r="AA480" s="362"/>
      <c r="AB480" s="362"/>
      <c r="AC480" s="362"/>
      <c r="AD480" s="362"/>
      <c r="AE480" s="362"/>
      <c r="AF480" s="362"/>
      <c r="AG480" s="362"/>
      <c r="AH480" s="362"/>
      <c r="AI480" s="362"/>
      <c r="AJ480" s="362"/>
      <c r="AK480" s="362"/>
    </row>
    <row r="481">
      <c r="A481" s="362"/>
      <c r="B481" s="362"/>
      <c r="C481" s="362"/>
      <c r="D481" s="362"/>
      <c r="E481" s="362"/>
      <c r="F481" s="362"/>
      <c r="G481" s="362"/>
      <c r="H481" s="362"/>
      <c r="I481" s="362"/>
      <c r="J481" s="362"/>
      <c r="K481" s="362"/>
      <c r="L481" s="362"/>
      <c r="M481" s="362"/>
      <c r="N481" s="362"/>
      <c r="O481" s="362"/>
      <c r="P481" s="362"/>
      <c r="Q481" s="362"/>
      <c r="R481" s="362"/>
      <c r="S481" s="362"/>
      <c r="T481" s="362"/>
      <c r="U481" s="362"/>
      <c r="V481" s="362"/>
      <c r="W481" s="362"/>
      <c r="X481" s="362"/>
      <c r="Y481" s="362"/>
      <c r="Z481" s="362"/>
      <c r="AA481" s="362"/>
      <c r="AB481" s="362"/>
      <c r="AC481" s="362"/>
      <c r="AD481" s="362"/>
      <c r="AE481" s="362"/>
      <c r="AF481" s="362"/>
      <c r="AG481" s="362"/>
      <c r="AH481" s="362"/>
      <c r="AI481" s="362"/>
      <c r="AJ481" s="362"/>
      <c r="AK481" s="362"/>
    </row>
    <row r="482">
      <c r="A482" s="362"/>
      <c r="B482" s="362"/>
      <c r="C482" s="362"/>
      <c r="D482" s="362"/>
      <c r="E482" s="362"/>
      <c r="F482" s="362"/>
      <c r="G482" s="362"/>
      <c r="H482" s="362"/>
      <c r="I482" s="362"/>
      <c r="J482" s="362"/>
      <c r="K482" s="362"/>
      <c r="L482" s="362"/>
      <c r="M482" s="362"/>
      <c r="N482" s="362"/>
      <c r="O482" s="362"/>
      <c r="P482" s="362"/>
      <c r="Q482" s="362"/>
      <c r="R482" s="362"/>
      <c r="S482" s="362"/>
      <c r="T482" s="362"/>
      <c r="U482" s="362"/>
      <c r="V482" s="362"/>
      <c r="W482" s="362"/>
      <c r="X482" s="362"/>
      <c r="Y482" s="362"/>
      <c r="Z482" s="362"/>
      <c r="AA482" s="362"/>
      <c r="AB482" s="362"/>
      <c r="AC482" s="362"/>
      <c r="AD482" s="362"/>
      <c r="AE482" s="362"/>
      <c r="AF482" s="362"/>
      <c r="AG482" s="362"/>
      <c r="AH482" s="362"/>
      <c r="AI482" s="362"/>
      <c r="AJ482" s="362"/>
      <c r="AK482" s="362"/>
    </row>
    <row r="483">
      <c r="A483" s="362"/>
      <c r="B483" s="362"/>
      <c r="C483" s="362"/>
      <c r="D483" s="362"/>
      <c r="E483" s="362"/>
      <c r="F483" s="362"/>
      <c r="G483" s="362"/>
      <c r="H483" s="362"/>
      <c r="I483" s="362"/>
      <c r="J483" s="362"/>
      <c r="K483" s="362"/>
      <c r="L483" s="362"/>
      <c r="M483" s="362"/>
      <c r="N483" s="362"/>
      <c r="O483" s="362"/>
      <c r="P483" s="362"/>
      <c r="Q483" s="362"/>
      <c r="R483" s="362"/>
      <c r="S483" s="362"/>
      <c r="T483" s="362"/>
      <c r="U483" s="362"/>
      <c r="V483" s="362"/>
      <c r="W483" s="362"/>
      <c r="X483" s="362"/>
      <c r="Y483" s="362"/>
      <c r="Z483" s="362"/>
      <c r="AA483" s="362"/>
      <c r="AB483" s="362"/>
      <c r="AC483" s="362"/>
      <c r="AD483" s="362"/>
      <c r="AE483" s="362"/>
      <c r="AF483" s="362"/>
      <c r="AG483" s="362"/>
      <c r="AH483" s="362"/>
      <c r="AI483" s="362"/>
      <c r="AJ483" s="362"/>
      <c r="AK483" s="362"/>
    </row>
    <row r="484">
      <c r="A484" s="362"/>
      <c r="B484" s="362"/>
      <c r="C484" s="362"/>
      <c r="D484" s="362"/>
      <c r="E484" s="362"/>
      <c r="F484" s="362"/>
      <c r="G484" s="362"/>
      <c r="H484" s="362"/>
      <c r="I484" s="362"/>
      <c r="J484" s="362"/>
      <c r="K484" s="362"/>
      <c r="L484" s="362"/>
      <c r="M484" s="362"/>
      <c r="N484" s="362"/>
      <c r="O484" s="362"/>
      <c r="P484" s="362"/>
      <c r="Q484" s="362"/>
      <c r="R484" s="362"/>
      <c r="S484" s="362"/>
      <c r="T484" s="362"/>
      <c r="U484" s="362"/>
      <c r="V484" s="362"/>
      <c r="W484" s="362"/>
      <c r="X484" s="362"/>
      <c r="Y484" s="362"/>
      <c r="Z484" s="362"/>
      <c r="AA484" s="362"/>
      <c r="AB484" s="362"/>
      <c r="AC484" s="362"/>
      <c r="AD484" s="362"/>
      <c r="AE484" s="362"/>
      <c r="AF484" s="362"/>
      <c r="AG484" s="362"/>
      <c r="AH484" s="362"/>
      <c r="AI484" s="362"/>
      <c r="AJ484" s="362"/>
      <c r="AK484" s="362"/>
    </row>
    <row r="485">
      <c r="A485" s="362"/>
      <c r="B485" s="362"/>
      <c r="C485" s="362"/>
      <c r="D485" s="362"/>
      <c r="E485" s="362"/>
      <c r="F485" s="362"/>
      <c r="G485" s="362"/>
      <c r="H485" s="362"/>
      <c r="I485" s="362"/>
      <c r="J485" s="362"/>
      <c r="K485" s="362"/>
      <c r="L485" s="362"/>
      <c r="M485" s="362"/>
      <c r="N485" s="362"/>
      <c r="O485" s="362"/>
      <c r="P485" s="362"/>
      <c r="Q485" s="362"/>
      <c r="R485" s="362"/>
      <c r="S485" s="362"/>
      <c r="T485" s="362"/>
      <c r="U485" s="362"/>
      <c r="V485" s="362"/>
      <c r="W485" s="362"/>
      <c r="X485" s="362"/>
      <c r="Y485" s="362"/>
      <c r="Z485" s="362"/>
      <c r="AA485" s="362"/>
      <c r="AB485" s="362"/>
      <c r="AC485" s="362"/>
      <c r="AD485" s="362"/>
      <c r="AE485" s="362"/>
      <c r="AF485" s="362"/>
      <c r="AG485" s="362"/>
      <c r="AH485" s="362"/>
      <c r="AI485" s="362"/>
      <c r="AJ485" s="362"/>
      <c r="AK485" s="362"/>
    </row>
    <row r="486">
      <c r="A486" s="362"/>
      <c r="B486" s="362"/>
      <c r="C486" s="362"/>
      <c r="D486" s="362"/>
      <c r="E486" s="362"/>
      <c r="F486" s="362"/>
      <c r="G486" s="362"/>
      <c r="H486" s="362"/>
      <c r="I486" s="362"/>
      <c r="J486" s="362"/>
      <c r="K486" s="362"/>
      <c r="L486" s="362"/>
      <c r="M486" s="362"/>
      <c r="N486" s="362"/>
      <c r="O486" s="362"/>
      <c r="P486" s="362"/>
      <c r="Q486" s="362"/>
      <c r="R486" s="362"/>
      <c r="S486" s="362"/>
      <c r="T486" s="362"/>
      <c r="U486" s="362"/>
      <c r="V486" s="362"/>
      <c r="W486" s="362"/>
      <c r="X486" s="362"/>
      <c r="Y486" s="362"/>
      <c r="Z486" s="362"/>
      <c r="AA486" s="362"/>
      <c r="AB486" s="362"/>
      <c r="AC486" s="362"/>
      <c r="AD486" s="362"/>
      <c r="AE486" s="362"/>
      <c r="AF486" s="362"/>
      <c r="AG486" s="362"/>
      <c r="AH486" s="362"/>
      <c r="AI486" s="362"/>
      <c r="AJ486" s="362"/>
      <c r="AK486" s="362"/>
    </row>
    <row r="487">
      <c r="A487" s="362"/>
      <c r="B487" s="362"/>
      <c r="C487" s="362"/>
      <c r="D487" s="362"/>
      <c r="E487" s="362"/>
      <c r="F487" s="362"/>
      <c r="G487" s="362"/>
      <c r="H487" s="362"/>
      <c r="I487" s="362"/>
      <c r="J487" s="362"/>
      <c r="K487" s="362"/>
      <c r="L487" s="362"/>
      <c r="M487" s="362"/>
      <c r="N487" s="362"/>
      <c r="O487" s="362"/>
      <c r="P487" s="362"/>
      <c r="Q487" s="362"/>
      <c r="R487" s="362"/>
      <c r="S487" s="362"/>
      <c r="T487" s="362"/>
      <c r="U487" s="362"/>
      <c r="V487" s="362"/>
      <c r="W487" s="362"/>
      <c r="X487" s="362"/>
      <c r="Y487" s="362"/>
      <c r="Z487" s="362"/>
      <c r="AA487" s="362"/>
      <c r="AB487" s="362"/>
      <c r="AC487" s="362"/>
      <c r="AD487" s="362"/>
      <c r="AE487" s="362"/>
      <c r="AF487" s="362"/>
      <c r="AG487" s="362"/>
      <c r="AH487" s="362"/>
      <c r="AI487" s="362"/>
      <c r="AJ487" s="362"/>
      <c r="AK487" s="362"/>
    </row>
    <row r="488">
      <c r="A488" s="362"/>
      <c r="B488" s="362"/>
      <c r="C488" s="362"/>
      <c r="D488" s="362"/>
      <c r="E488" s="362"/>
      <c r="F488" s="362"/>
      <c r="G488" s="362"/>
      <c r="H488" s="362"/>
      <c r="I488" s="362"/>
      <c r="J488" s="362"/>
      <c r="K488" s="362"/>
      <c r="L488" s="362"/>
      <c r="M488" s="362"/>
      <c r="N488" s="362"/>
      <c r="O488" s="362"/>
      <c r="P488" s="362"/>
      <c r="Q488" s="362"/>
      <c r="R488" s="362"/>
      <c r="S488" s="362"/>
      <c r="T488" s="362"/>
      <c r="U488" s="362"/>
      <c r="V488" s="362"/>
      <c r="W488" s="362"/>
      <c r="X488" s="362"/>
      <c r="Y488" s="362"/>
      <c r="Z488" s="362"/>
      <c r="AA488" s="362"/>
      <c r="AB488" s="362"/>
      <c r="AC488" s="362"/>
      <c r="AD488" s="362"/>
      <c r="AE488" s="362"/>
      <c r="AF488" s="362"/>
      <c r="AG488" s="362"/>
      <c r="AH488" s="362"/>
      <c r="AI488" s="362"/>
      <c r="AJ488" s="362"/>
      <c r="AK488" s="362"/>
    </row>
    <row r="489">
      <c r="A489" s="362"/>
      <c r="B489" s="362"/>
      <c r="C489" s="362"/>
      <c r="D489" s="362"/>
      <c r="E489" s="362"/>
      <c r="F489" s="362"/>
      <c r="G489" s="362"/>
      <c r="H489" s="362"/>
      <c r="I489" s="362"/>
      <c r="J489" s="362"/>
      <c r="K489" s="362"/>
      <c r="L489" s="362"/>
      <c r="M489" s="362"/>
      <c r="N489" s="362"/>
      <c r="O489" s="362"/>
      <c r="P489" s="362"/>
      <c r="Q489" s="362"/>
      <c r="R489" s="362"/>
      <c r="S489" s="362"/>
      <c r="T489" s="362"/>
      <c r="U489" s="362"/>
      <c r="V489" s="362"/>
      <c r="W489" s="362"/>
      <c r="X489" s="362"/>
      <c r="Y489" s="362"/>
      <c r="Z489" s="362"/>
      <c r="AA489" s="362"/>
      <c r="AB489" s="362"/>
      <c r="AC489" s="362"/>
      <c r="AD489" s="362"/>
      <c r="AE489" s="362"/>
      <c r="AF489" s="362"/>
      <c r="AG489" s="362"/>
      <c r="AH489" s="362"/>
      <c r="AI489" s="362"/>
      <c r="AJ489" s="362"/>
      <c r="AK489" s="362"/>
    </row>
    <row r="490">
      <c r="A490" s="362"/>
      <c r="B490" s="362"/>
      <c r="C490" s="362"/>
      <c r="D490" s="362"/>
      <c r="E490" s="362"/>
      <c r="F490" s="362"/>
      <c r="G490" s="362"/>
      <c r="H490" s="362"/>
      <c r="I490" s="362"/>
      <c r="J490" s="362"/>
      <c r="K490" s="362"/>
      <c r="L490" s="362"/>
      <c r="M490" s="362"/>
      <c r="N490" s="362"/>
      <c r="O490" s="362"/>
      <c r="P490" s="362"/>
      <c r="Q490" s="362"/>
      <c r="R490" s="362"/>
      <c r="S490" s="362"/>
      <c r="T490" s="362"/>
      <c r="U490" s="362"/>
      <c r="V490" s="362"/>
      <c r="W490" s="362"/>
      <c r="X490" s="362"/>
      <c r="Y490" s="362"/>
      <c r="Z490" s="362"/>
      <c r="AA490" s="362"/>
      <c r="AB490" s="362"/>
      <c r="AC490" s="362"/>
      <c r="AD490" s="362"/>
      <c r="AE490" s="362"/>
      <c r="AF490" s="362"/>
      <c r="AG490" s="362"/>
      <c r="AH490" s="362"/>
      <c r="AI490" s="362"/>
      <c r="AJ490" s="362"/>
      <c r="AK490" s="362"/>
    </row>
    <row r="491">
      <c r="A491" s="362"/>
      <c r="B491" s="362"/>
      <c r="C491" s="362"/>
      <c r="D491" s="362"/>
      <c r="E491" s="362"/>
      <c r="F491" s="362"/>
      <c r="G491" s="362"/>
      <c r="H491" s="362"/>
      <c r="I491" s="362"/>
      <c r="J491" s="362"/>
      <c r="K491" s="362"/>
      <c r="L491" s="362"/>
      <c r="M491" s="362"/>
      <c r="N491" s="362"/>
      <c r="O491" s="362"/>
      <c r="P491" s="362"/>
      <c r="Q491" s="362"/>
      <c r="R491" s="362"/>
      <c r="S491" s="362"/>
      <c r="T491" s="362"/>
      <c r="U491" s="362"/>
      <c r="V491" s="362"/>
      <c r="W491" s="362"/>
      <c r="X491" s="362"/>
      <c r="Y491" s="362"/>
      <c r="Z491" s="362"/>
      <c r="AA491" s="362"/>
      <c r="AB491" s="362"/>
      <c r="AC491" s="362"/>
      <c r="AD491" s="362"/>
      <c r="AE491" s="362"/>
      <c r="AF491" s="362"/>
      <c r="AG491" s="362"/>
      <c r="AH491" s="362"/>
      <c r="AI491" s="362"/>
      <c r="AJ491" s="362"/>
      <c r="AK491" s="362"/>
    </row>
    <row r="492">
      <c r="A492" s="362"/>
      <c r="B492" s="362"/>
      <c r="C492" s="362"/>
      <c r="D492" s="362"/>
      <c r="E492" s="362"/>
      <c r="F492" s="362"/>
      <c r="G492" s="362"/>
      <c r="H492" s="362"/>
      <c r="I492" s="362"/>
      <c r="J492" s="362"/>
      <c r="K492" s="362"/>
      <c r="L492" s="362"/>
      <c r="M492" s="362"/>
      <c r="N492" s="362"/>
      <c r="O492" s="362"/>
      <c r="P492" s="362"/>
      <c r="Q492" s="362"/>
      <c r="R492" s="362"/>
      <c r="S492" s="362"/>
      <c r="T492" s="362"/>
      <c r="U492" s="362"/>
      <c r="V492" s="362"/>
      <c r="W492" s="362"/>
      <c r="X492" s="362"/>
      <c r="Y492" s="362"/>
      <c r="Z492" s="362"/>
      <c r="AA492" s="362"/>
      <c r="AB492" s="362"/>
      <c r="AC492" s="362"/>
      <c r="AD492" s="362"/>
      <c r="AE492" s="362"/>
      <c r="AF492" s="362"/>
      <c r="AG492" s="362"/>
      <c r="AH492" s="362"/>
      <c r="AI492" s="362"/>
      <c r="AJ492" s="362"/>
      <c r="AK492" s="362"/>
    </row>
    <row r="493">
      <c r="A493" s="362"/>
      <c r="B493" s="362"/>
      <c r="C493" s="362"/>
      <c r="D493" s="362"/>
      <c r="E493" s="362"/>
      <c r="F493" s="362"/>
      <c r="G493" s="362"/>
      <c r="H493" s="362"/>
      <c r="I493" s="362"/>
      <c r="J493" s="362"/>
      <c r="K493" s="362"/>
      <c r="L493" s="362"/>
      <c r="M493" s="362"/>
      <c r="N493" s="362"/>
      <c r="O493" s="362"/>
      <c r="P493" s="362"/>
      <c r="Q493" s="362"/>
      <c r="R493" s="362"/>
      <c r="S493" s="362"/>
      <c r="T493" s="362"/>
      <c r="U493" s="362"/>
      <c r="V493" s="362"/>
      <c r="W493" s="362"/>
      <c r="X493" s="362"/>
      <c r="Y493" s="362"/>
      <c r="Z493" s="362"/>
      <c r="AA493" s="362"/>
      <c r="AB493" s="362"/>
      <c r="AC493" s="362"/>
      <c r="AD493" s="362"/>
      <c r="AE493" s="362"/>
      <c r="AF493" s="362"/>
      <c r="AG493" s="362"/>
      <c r="AH493" s="362"/>
      <c r="AI493" s="362"/>
      <c r="AJ493" s="362"/>
      <c r="AK493" s="362"/>
    </row>
    <row r="494">
      <c r="A494" s="362"/>
      <c r="B494" s="362"/>
      <c r="C494" s="362"/>
      <c r="D494" s="362"/>
      <c r="E494" s="362"/>
      <c r="F494" s="362"/>
      <c r="G494" s="362"/>
      <c r="H494" s="362"/>
      <c r="I494" s="362"/>
      <c r="J494" s="362"/>
      <c r="K494" s="362"/>
      <c r="L494" s="362"/>
      <c r="M494" s="362"/>
      <c r="N494" s="362"/>
      <c r="O494" s="362"/>
      <c r="P494" s="362"/>
      <c r="Q494" s="362"/>
      <c r="R494" s="362"/>
      <c r="S494" s="362"/>
      <c r="T494" s="362"/>
      <c r="U494" s="362"/>
      <c r="V494" s="362"/>
      <c r="W494" s="362"/>
      <c r="X494" s="362"/>
      <c r="Y494" s="362"/>
      <c r="Z494" s="362"/>
      <c r="AA494" s="362"/>
      <c r="AB494" s="362"/>
      <c r="AC494" s="362"/>
      <c r="AD494" s="362"/>
      <c r="AE494" s="362"/>
      <c r="AF494" s="362"/>
      <c r="AG494" s="362"/>
      <c r="AH494" s="362"/>
      <c r="AI494" s="362"/>
      <c r="AJ494" s="362"/>
      <c r="AK494" s="362"/>
    </row>
    <row r="495">
      <c r="A495" s="362"/>
      <c r="B495" s="362"/>
      <c r="C495" s="362"/>
      <c r="D495" s="362"/>
      <c r="E495" s="362"/>
      <c r="F495" s="362"/>
      <c r="G495" s="362"/>
      <c r="H495" s="362"/>
      <c r="I495" s="362"/>
      <c r="J495" s="362"/>
      <c r="K495" s="362"/>
      <c r="L495" s="362"/>
      <c r="M495" s="362"/>
      <c r="N495" s="362"/>
      <c r="O495" s="362"/>
      <c r="P495" s="362"/>
      <c r="Q495" s="362"/>
      <c r="R495" s="362"/>
      <c r="S495" s="362"/>
      <c r="T495" s="362"/>
      <c r="U495" s="362"/>
      <c r="V495" s="362"/>
      <c r="W495" s="362"/>
      <c r="X495" s="362"/>
      <c r="Y495" s="362"/>
      <c r="Z495" s="362"/>
      <c r="AA495" s="362"/>
      <c r="AB495" s="362"/>
      <c r="AC495" s="362"/>
      <c r="AD495" s="362"/>
      <c r="AE495" s="362"/>
      <c r="AF495" s="362"/>
      <c r="AG495" s="362"/>
      <c r="AH495" s="362"/>
      <c r="AI495" s="362"/>
      <c r="AJ495" s="362"/>
      <c r="AK495" s="362"/>
    </row>
    <row r="496">
      <c r="A496" s="362"/>
      <c r="B496" s="362"/>
      <c r="C496" s="362"/>
      <c r="D496" s="362"/>
      <c r="E496" s="362"/>
      <c r="F496" s="362"/>
      <c r="G496" s="362"/>
      <c r="H496" s="362"/>
      <c r="I496" s="362"/>
      <c r="J496" s="362"/>
      <c r="K496" s="362"/>
      <c r="L496" s="362"/>
      <c r="M496" s="362"/>
      <c r="N496" s="362"/>
      <c r="O496" s="362"/>
      <c r="P496" s="362"/>
      <c r="Q496" s="362"/>
      <c r="R496" s="362"/>
      <c r="S496" s="362"/>
      <c r="T496" s="362"/>
      <c r="U496" s="362"/>
      <c r="V496" s="362"/>
      <c r="W496" s="362"/>
      <c r="X496" s="362"/>
      <c r="Y496" s="362"/>
      <c r="Z496" s="362"/>
      <c r="AA496" s="362"/>
      <c r="AB496" s="362"/>
      <c r="AC496" s="362"/>
      <c r="AD496" s="362"/>
      <c r="AE496" s="362"/>
      <c r="AF496" s="362"/>
      <c r="AG496" s="362"/>
      <c r="AH496" s="362"/>
      <c r="AI496" s="362"/>
      <c r="AJ496" s="362"/>
      <c r="AK496" s="362"/>
    </row>
    <row r="497">
      <c r="A497" s="362"/>
      <c r="B497" s="362"/>
      <c r="C497" s="362"/>
      <c r="D497" s="362"/>
      <c r="E497" s="362"/>
      <c r="F497" s="362"/>
      <c r="G497" s="362"/>
      <c r="H497" s="362"/>
      <c r="I497" s="362"/>
      <c r="J497" s="362"/>
      <c r="K497" s="362"/>
      <c r="L497" s="362"/>
      <c r="M497" s="362"/>
      <c r="N497" s="362"/>
      <c r="O497" s="362"/>
      <c r="P497" s="362"/>
      <c r="Q497" s="362"/>
      <c r="R497" s="362"/>
      <c r="S497" s="362"/>
      <c r="T497" s="362"/>
      <c r="U497" s="362"/>
      <c r="V497" s="362"/>
      <c r="W497" s="362"/>
      <c r="X497" s="362"/>
      <c r="Y497" s="362"/>
      <c r="Z497" s="362"/>
      <c r="AA497" s="362"/>
      <c r="AB497" s="362"/>
      <c r="AC497" s="362"/>
      <c r="AD497" s="362"/>
      <c r="AE497" s="362"/>
      <c r="AF497" s="362"/>
      <c r="AG497" s="362"/>
      <c r="AH497" s="362"/>
      <c r="AI497" s="362"/>
      <c r="AJ497" s="362"/>
      <c r="AK497" s="362"/>
    </row>
    <row r="498">
      <c r="A498" s="362"/>
      <c r="B498" s="362"/>
      <c r="C498" s="362"/>
      <c r="D498" s="362"/>
      <c r="E498" s="362"/>
      <c r="F498" s="362"/>
      <c r="G498" s="362"/>
      <c r="H498" s="362"/>
      <c r="I498" s="362"/>
      <c r="J498" s="362"/>
      <c r="K498" s="362"/>
      <c r="L498" s="362"/>
      <c r="M498" s="362"/>
      <c r="N498" s="362"/>
      <c r="O498" s="362"/>
      <c r="P498" s="362"/>
      <c r="Q498" s="362"/>
      <c r="R498" s="362"/>
      <c r="S498" s="362"/>
      <c r="T498" s="362"/>
      <c r="U498" s="362"/>
      <c r="V498" s="362"/>
      <c r="W498" s="362"/>
      <c r="X498" s="362"/>
      <c r="Y498" s="362"/>
      <c r="Z498" s="362"/>
      <c r="AA498" s="362"/>
      <c r="AB498" s="362"/>
      <c r="AC498" s="362"/>
      <c r="AD498" s="362"/>
      <c r="AE498" s="362"/>
      <c r="AF498" s="362"/>
      <c r="AG498" s="362"/>
      <c r="AH498" s="362"/>
      <c r="AI498" s="362"/>
      <c r="AJ498" s="362"/>
      <c r="AK498" s="362"/>
    </row>
    <row r="499">
      <c r="A499" s="362"/>
      <c r="B499" s="362"/>
      <c r="C499" s="362"/>
      <c r="D499" s="362"/>
      <c r="E499" s="362"/>
      <c r="F499" s="362"/>
      <c r="G499" s="362"/>
      <c r="H499" s="362"/>
      <c r="I499" s="362"/>
      <c r="J499" s="362"/>
      <c r="K499" s="362"/>
      <c r="L499" s="362"/>
      <c r="M499" s="362"/>
      <c r="N499" s="362"/>
      <c r="O499" s="362"/>
      <c r="P499" s="362"/>
      <c r="Q499" s="362"/>
      <c r="R499" s="362"/>
      <c r="S499" s="362"/>
      <c r="T499" s="362"/>
      <c r="U499" s="362"/>
      <c r="V499" s="362"/>
      <c r="W499" s="362"/>
      <c r="X499" s="362"/>
      <c r="Y499" s="362"/>
      <c r="Z499" s="362"/>
      <c r="AA499" s="362"/>
      <c r="AB499" s="362"/>
      <c r="AC499" s="362"/>
      <c r="AD499" s="362"/>
      <c r="AE499" s="362"/>
      <c r="AF499" s="362"/>
      <c r="AG499" s="362"/>
      <c r="AH499" s="362"/>
      <c r="AI499" s="362"/>
      <c r="AJ499" s="362"/>
      <c r="AK499" s="362"/>
    </row>
    <row r="500">
      <c r="A500" s="362"/>
      <c r="B500" s="362"/>
      <c r="C500" s="362"/>
      <c r="D500" s="362"/>
      <c r="E500" s="362"/>
      <c r="F500" s="362"/>
      <c r="G500" s="362"/>
      <c r="H500" s="362"/>
      <c r="I500" s="362"/>
      <c r="J500" s="362"/>
      <c r="K500" s="362"/>
      <c r="L500" s="362"/>
      <c r="M500" s="362"/>
      <c r="N500" s="362"/>
      <c r="O500" s="362"/>
      <c r="P500" s="362"/>
      <c r="Q500" s="362"/>
      <c r="R500" s="362"/>
      <c r="S500" s="362"/>
      <c r="T500" s="362"/>
      <c r="U500" s="362"/>
      <c r="V500" s="362"/>
      <c r="W500" s="362"/>
      <c r="X500" s="362"/>
      <c r="Y500" s="362"/>
      <c r="Z500" s="362"/>
      <c r="AA500" s="362"/>
      <c r="AB500" s="362"/>
      <c r="AC500" s="362"/>
      <c r="AD500" s="362"/>
      <c r="AE500" s="362"/>
      <c r="AF500" s="362"/>
      <c r="AG500" s="362"/>
      <c r="AH500" s="362"/>
      <c r="AI500" s="362"/>
      <c r="AJ500" s="362"/>
      <c r="AK500" s="362"/>
    </row>
    <row r="501">
      <c r="A501" s="362"/>
      <c r="B501" s="362"/>
      <c r="C501" s="362"/>
      <c r="D501" s="362"/>
      <c r="E501" s="362"/>
      <c r="F501" s="362"/>
      <c r="G501" s="362"/>
      <c r="H501" s="362"/>
      <c r="I501" s="362"/>
      <c r="J501" s="362"/>
      <c r="K501" s="362"/>
      <c r="L501" s="362"/>
      <c r="M501" s="362"/>
      <c r="N501" s="362"/>
      <c r="O501" s="362"/>
      <c r="P501" s="362"/>
      <c r="Q501" s="362"/>
      <c r="R501" s="362"/>
      <c r="S501" s="362"/>
      <c r="T501" s="362"/>
      <c r="U501" s="362"/>
      <c r="V501" s="362"/>
      <c r="W501" s="362"/>
      <c r="X501" s="362"/>
      <c r="Y501" s="362"/>
      <c r="Z501" s="362"/>
      <c r="AA501" s="362"/>
      <c r="AB501" s="362"/>
      <c r="AC501" s="362"/>
      <c r="AD501" s="362"/>
      <c r="AE501" s="362"/>
      <c r="AF501" s="362"/>
      <c r="AG501" s="362"/>
      <c r="AH501" s="362"/>
      <c r="AI501" s="362"/>
      <c r="AJ501" s="362"/>
      <c r="AK501" s="362"/>
    </row>
    <row r="502">
      <c r="A502" s="362"/>
      <c r="B502" s="362"/>
      <c r="C502" s="362"/>
      <c r="D502" s="362"/>
      <c r="E502" s="362"/>
      <c r="F502" s="362"/>
      <c r="G502" s="362"/>
      <c r="H502" s="362"/>
      <c r="I502" s="362"/>
      <c r="J502" s="362"/>
      <c r="K502" s="362"/>
      <c r="L502" s="362"/>
      <c r="M502" s="362"/>
      <c r="N502" s="362"/>
      <c r="O502" s="362"/>
      <c r="P502" s="362"/>
      <c r="Q502" s="362"/>
      <c r="R502" s="362"/>
      <c r="S502" s="362"/>
      <c r="T502" s="362"/>
      <c r="U502" s="362"/>
      <c r="V502" s="362"/>
      <c r="W502" s="362"/>
      <c r="X502" s="362"/>
      <c r="Y502" s="362"/>
      <c r="Z502" s="362"/>
      <c r="AA502" s="362"/>
      <c r="AB502" s="362"/>
      <c r="AC502" s="362"/>
      <c r="AD502" s="362"/>
      <c r="AE502" s="362"/>
      <c r="AF502" s="362"/>
      <c r="AG502" s="362"/>
      <c r="AH502" s="362"/>
      <c r="AI502" s="362"/>
      <c r="AJ502" s="362"/>
      <c r="AK502" s="362"/>
    </row>
    <row r="503">
      <c r="A503" s="362"/>
      <c r="B503" s="362"/>
      <c r="C503" s="362"/>
      <c r="D503" s="362"/>
      <c r="E503" s="362"/>
      <c r="F503" s="362"/>
      <c r="G503" s="362"/>
      <c r="H503" s="362"/>
      <c r="I503" s="362"/>
      <c r="J503" s="362"/>
      <c r="K503" s="362"/>
      <c r="L503" s="362"/>
      <c r="M503" s="362"/>
      <c r="N503" s="362"/>
      <c r="O503" s="362"/>
      <c r="P503" s="362"/>
      <c r="Q503" s="362"/>
      <c r="R503" s="362"/>
      <c r="S503" s="362"/>
      <c r="T503" s="362"/>
      <c r="U503" s="362"/>
      <c r="V503" s="362"/>
      <c r="W503" s="362"/>
      <c r="X503" s="362"/>
      <c r="Y503" s="362"/>
      <c r="Z503" s="362"/>
      <c r="AA503" s="362"/>
      <c r="AB503" s="362"/>
      <c r="AC503" s="362"/>
      <c r="AD503" s="362"/>
      <c r="AE503" s="362"/>
      <c r="AF503" s="362"/>
      <c r="AG503" s="362"/>
      <c r="AH503" s="362"/>
      <c r="AI503" s="362"/>
      <c r="AJ503" s="362"/>
      <c r="AK503" s="362"/>
    </row>
    <row r="504">
      <c r="A504" s="362"/>
      <c r="B504" s="362"/>
      <c r="C504" s="362"/>
      <c r="D504" s="362"/>
      <c r="E504" s="362"/>
      <c r="F504" s="362"/>
      <c r="G504" s="362"/>
      <c r="H504" s="362"/>
      <c r="I504" s="362"/>
      <c r="J504" s="362"/>
      <c r="K504" s="362"/>
      <c r="L504" s="362"/>
      <c r="M504" s="362"/>
      <c r="N504" s="362"/>
      <c r="O504" s="362"/>
      <c r="P504" s="362"/>
      <c r="Q504" s="362"/>
      <c r="R504" s="362"/>
      <c r="S504" s="362"/>
      <c r="T504" s="362"/>
      <c r="U504" s="362"/>
      <c r="V504" s="362"/>
      <c r="W504" s="362"/>
      <c r="X504" s="362"/>
      <c r="Y504" s="362"/>
      <c r="Z504" s="362"/>
      <c r="AA504" s="362"/>
      <c r="AB504" s="362"/>
      <c r="AC504" s="362"/>
      <c r="AD504" s="362"/>
      <c r="AE504" s="362"/>
      <c r="AF504" s="362"/>
      <c r="AG504" s="362"/>
      <c r="AH504" s="362"/>
      <c r="AI504" s="362"/>
      <c r="AJ504" s="362"/>
      <c r="AK504" s="362"/>
    </row>
    <row r="505">
      <c r="A505" s="362"/>
      <c r="B505" s="362"/>
      <c r="C505" s="362"/>
      <c r="D505" s="362"/>
      <c r="E505" s="362"/>
      <c r="F505" s="362"/>
      <c r="G505" s="362"/>
      <c r="H505" s="362"/>
      <c r="I505" s="362"/>
      <c r="J505" s="362"/>
      <c r="K505" s="362"/>
      <c r="L505" s="362"/>
      <c r="M505" s="362"/>
      <c r="N505" s="362"/>
      <c r="O505" s="362"/>
      <c r="P505" s="362"/>
      <c r="Q505" s="362"/>
      <c r="R505" s="362"/>
      <c r="S505" s="362"/>
      <c r="T505" s="362"/>
      <c r="U505" s="362"/>
      <c r="V505" s="362"/>
      <c r="W505" s="362"/>
      <c r="X505" s="362"/>
      <c r="Y505" s="362"/>
      <c r="Z505" s="362"/>
      <c r="AA505" s="362"/>
      <c r="AB505" s="362"/>
      <c r="AC505" s="362"/>
      <c r="AD505" s="362"/>
      <c r="AE505" s="362"/>
      <c r="AF505" s="362"/>
      <c r="AG505" s="362"/>
      <c r="AH505" s="362"/>
      <c r="AI505" s="362"/>
      <c r="AJ505" s="362"/>
      <c r="AK505" s="362"/>
    </row>
    <row r="506">
      <c r="A506" s="362"/>
      <c r="B506" s="362"/>
      <c r="C506" s="362"/>
      <c r="D506" s="362"/>
      <c r="E506" s="362"/>
      <c r="F506" s="362"/>
      <c r="G506" s="362"/>
      <c r="H506" s="362"/>
      <c r="I506" s="362"/>
      <c r="J506" s="362"/>
      <c r="K506" s="362"/>
      <c r="L506" s="362"/>
      <c r="M506" s="362"/>
      <c r="N506" s="362"/>
      <c r="O506" s="362"/>
      <c r="P506" s="362"/>
      <c r="Q506" s="362"/>
      <c r="R506" s="362"/>
      <c r="S506" s="362"/>
      <c r="T506" s="362"/>
      <c r="U506" s="362"/>
      <c r="V506" s="362"/>
      <c r="W506" s="362"/>
      <c r="X506" s="362"/>
      <c r="Y506" s="362"/>
      <c r="Z506" s="362"/>
      <c r="AA506" s="362"/>
      <c r="AB506" s="362"/>
      <c r="AC506" s="362"/>
      <c r="AD506" s="362"/>
      <c r="AE506" s="362"/>
      <c r="AF506" s="362"/>
      <c r="AG506" s="362"/>
      <c r="AH506" s="362"/>
      <c r="AI506" s="362"/>
      <c r="AJ506" s="362"/>
      <c r="AK506" s="362"/>
    </row>
    <row r="507">
      <c r="A507" s="362"/>
      <c r="B507" s="362"/>
      <c r="C507" s="362"/>
      <c r="D507" s="362"/>
      <c r="E507" s="362"/>
      <c r="F507" s="362"/>
      <c r="G507" s="362"/>
      <c r="H507" s="362"/>
      <c r="I507" s="362"/>
      <c r="J507" s="362"/>
      <c r="K507" s="362"/>
      <c r="L507" s="362"/>
      <c r="M507" s="362"/>
      <c r="N507" s="362"/>
      <c r="O507" s="362"/>
      <c r="P507" s="362"/>
      <c r="Q507" s="362"/>
      <c r="R507" s="362"/>
      <c r="S507" s="362"/>
      <c r="T507" s="362"/>
      <c r="U507" s="362"/>
      <c r="V507" s="362"/>
      <c r="W507" s="362"/>
      <c r="X507" s="362"/>
      <c r="Y507" s="362"/>
      <c r="Z507" s="362"/>
      <c r="AA507" s="362"/>
      <c r="AB507" s="362"/>
      <c r="AC507" s="362"/>
      <c r="AD507" s="362"/>
      <c r="AE507" s="362"/>
      <c r="AF507" s="362"/>
      <c r="AG507" s="362"/>
      <c r="AH507" s="362"/>
      <c r="AI507" s="362"/>
      <c r="AJ507" s="362"/>
      <c r="AK507" s="362"/>
    </row>
    <row r="508">
      <c r="A508" s="362"/>
      <c r="B508" s="362"/>
      <c r="C508" s="362"/>
      <c r="D508" s="362"/>
      <c r="E508" s="362"/>
      <c r="F508" s="362"/>
      <c r="G508" s="362"/>
      <c r="H508" s="362"/>
      <c r="I508" s="362"/>
      <c r="J508" s="362"/>
      <c r="K508" s="362"/>
      <c r="L508" s="362"/>
      <c r="M508" s="362"/>
      <c r="N508" s="362"/>
      <c r="O508" s="362"/>
      <c r="P508" s="362"/>
      <c r="Q508" s="362"/>
      <c r="R508" s="362"/>
      <c r="S508" s="362"/>
      <c r="T508" s="362"/>
      <c r="U508" s="362"/>
      <c r="V508" s="362"/>
      <c r="W508" s="362"/>
      <c r="X508" s="362"/>
      <c r="Y508" s="362"/>
      <c r="Z508" s="362"/>
      <c r="AA508" s="362"/>
      <c r="AB508" s="362"/>
      <c r="AC508" s="362"/>
      <c r="AD508" s="362"/>
      <c r="AE508" s="362"/>
      <c r="AF508" s="362"/>
      <c r="AG508" s="362"/>
      <c r="AH508" s="362"/>
      <c r="AI508" s="362"/>
      <c r="AJ508" s="362"/>
      <c r="AK508" s="362"/>
    </row>
    <row r="509">
      <c r="A509" s="362"/>
      <c r="B509" s="362"/>
      <c r="C509" s="362"/>
      <c r="D509" s="362"/>
      <c r="E509" s="362"/>
      <c r="F509" s="362"/>
      <c r="G509" s="362"/>
      <c r="H509" s="362"/>
      <c r="I509" s="362"/>
      <c r="J509" s="362"/>
      <c r="K509" s="362"/>
      <c r="L509" s="362"/>
      <c r="M509" s="362"/>
      <c r="N509" s="362"/>
      <c r="O509" s="362"/>
      <c r="P509" s="362"/>
      <c r="Q509" s="362"/>
      <c r="R509" s="362"/>
      <c r="S509" s="362"/>
      <c r="T509" s="362"/>
      <c r="U509" s="362"/>
      <c r="V509" s="362"/>
      <c r="W509" s="362"/>
      <c r="X509" s="362"/>
      <c r="Y509" s="362"/>
      <c r="Z509" s="362"/>
      <c r="AA509" s="362"/>
      <c r="AB509" s="362"/>
      <c r="AC509" s="362"/>
      <c r="AD509" s="362"/>
      <c r="AE509" s="362"/>
      <c r="AF509" s="362"/>
      <c r="AG509" s="362"/>
      <c r="AH509" s="362"/>
      <c r="AI509" s="362"/>
      <c r="AJ509" s="362"/>
      <c r="AK509" s="362"/>
    </row>
    <row r="510">
      <c r="A510" s="362"/>
      <c r="B510" s="362"/>
      <c r="C510" s="362"/>
      <c r="D510" s="362"/>
      <c r="E510" s="362"/>
      <c r="F510" s="362"/>
      <c r="G510" s="362"/>
      <c r="H510" s="362"/>
      <c r="I510" s="362"/>
      <c r="J510" s="362"/>
      <c r="K510" s="362"/>
      <c r="L510" s="362"/>
      <c r="M510" s="362"/>
      <c r="N510" s="362"/>
      <c r="O510" s="362"/>
      <c r="P510" s="362"/>
      <c r="Q510" s="362"/>
      <c r="R510" s="362"/>
      <c r="S510" s="362"/>
      <c r="T510" s="362"/>
      <c r="U510" s="362"/>
      <c r="V510" s="362"/>
      <c r="W510" s="362"/>
      <c r="X510" s="362"/>
      <c r="Y510" s="362"/>
      <c r="Z510" s="362"/>
      <c r="AA510" s="362"/>
      <c r="AB510" s="362"/>
      <c r="AC510" s="362"/>
      <c r="AD510" s="362"/>
      <c r="AE510" s="362"/>
      <c r="AF510" s="362"/>
      <c r="AG510" s="362"/>
      <c r="AH510" s="362"/>
      <c r="AI510" s="362"/>
      <c r="AJ510" s="362"/>
      <c r="AK510" s="362"/>
    </row>
    <row r="511">
      <c r="A511" s="362"/>
      <c r="B511" s="362"/>
      <c r="C511" s="362"/>
      <c r="D511" s="362"/>
      <c r="E511" s="362"/>
      <c r="F511" s="362"/>
      <c r="G511" s="362"/>
      <c r="H511" s="362"/>
      <c r="I511" s="362"/>
      <c r="J511" s="362"/>
      <c r="K511" s="362"/>
      <c r="L511" s="362"/>
      <c r="M511" s="362"/>
      <c r="N511" s="362"/>
      <c r="O511" s="362"/>
      <c r="P511" s="362"/>
      <c r="Q511" s="362"/>
      <c r="R511" s="362"/>
      <c r="S511" s="362"/>
      <c r="T511" s="362"/>
      <c r="U511" s="362"/>
      <c r="V511" s="362"/>
      <c r="W511" s="362"/>
      <c r="X511" s="362"/>
      <c r="Y511" s="362"/>
      <c r="Z511" s="362"/>
      <c r="AA511" s="362"/>
      <c r="AB511" s="362"/>
      <c r="AC511" s="362"/>
      <c r="AD511" s="362"/>
      <c r="AE511" s="362"/>
      <c r="AF511" s="362"/>
      <c r="AG511" s="362"/>
      <c r="AH511" s="362"/>
      <c r="AI511" s="362"/>
      <c r="AJ511" s="362"/>
      <c r="AK511" s="362"/>
    </row>
    <row r="512">
      <c r="A512" s="362"/>
      <c r="B512" s="362"/>
      <c r="C512" s="362"/>
      <c r="D512" s="362"/>
      <c r="E512" s="362"/>
      <c r="F512" s="362"/>
      <c r="G512" s="362"/>
      <c r="H512" s="362"/>
      <c r="I512" s="362"/>
      <c r="J512" s="362"/>
      <c r="K512" s="362"/>
      <c r="L512" s="362"/>
      <c r="M512" s="362"/>
      <c r="N512" s="362"/>
      <c r="O512" s="362"/>
      <c r="P512" s="362"/>
      <c r="Q512" s="362"/>
      <c r="R512" s="362"/>
      <c r="S512" s="362"/>
      <c r="T512" s="362"/>
      <c r="U512" s="362"/>
      <c r="V512" s="362"/>
      <c r="W512" s="362"/>
      <c r="X512" s="362"/>
      <c r="Y512" s="362"/>
      <c r="Z512" s="362"/>
      <c r="AA512" s="362"/>
      <c r="AB512" s="362"/>
      <c r="AC512" s="362"/>
      <c r="AD512" s="362"/>
      <c r="AE512" s="362"/>
      <c r="AF512" s="362"/>
      <c r="AG512" s="362"/>
      <c r="AH512" s="362"/>
      <c r="AI512" s="362"/>
      <c r="AJ512" s="362"/>
      <c r="AK512" s="362"/>
    </row>
    <row r="513">
      <c r="A513" s="362"/>
      <c r="B513" s="362"/>
      <c r="C513" s="362"/>
      <c r="D513" s="362"/>
      <c r="E513" s="362"/>
      <c r="F513" s="362"/>
      <c r="G513" s="362"/>
      <c r="H513" s="362"/>
      <c r="I513" s="362"/>
      <c r="J513" s="362"/>
      <c r="K513" s="362"/>
      <c r="L513" s="362"/>
      <c r="M513" s="362"/>
      <c r="N513" s="362"/>
      <c r="O513" s="362"/>
      <c r="P513" s="362"/>
      <c r="Q513" s="362"/>
      <c r="R513" s="362"/>
      <c r="S513" s="362"/>
      <c r="T513" s="362"/>
      <c r="U513" s="362"/>
      <c r="V513" s="362"/>
      <c r="W513" s="362"/>
      <c r="X513" s="362"/>
      <c r="Y513" s="362"/>
      <c r="Z513" s="362"/>
      <c r="AA513" s="362"/>
      <c r="AB513" s="362"/>
      <c r="AC513" s="362"/>
      <c r="AD513" s="362"/>
      <c r="AE513" s="362"/>
      <c r="AF513" s="362"/>
      <c r="AG513" s="362"/>
      <c r="AH513" s="362"/>
      <c r="AI513" s="362"/>
      <c r="AJ513" s="362"/>
      <c r="AK513" s="362"/>
    </row>
    <row r="514">
      <c r="A514" s="362"/>
      <c r="B514" s="362"/>
      <c r="C514" s="362"/>
      <c r="D514" s="362"/>
      <c r="E514" s="362"/>
      <c r="F514" s="362"/>
      <c r="G514" s="362"/>
      <c r="H514" s="362"/>
      <c r="I514" s="362"/>
      <c r="J514" s="362"/>
      <c r="K514" s="362"/>
      <c r="L514" s="362"/>
      <c r="M514" s="362"/>
      <c r="N514" s="362"/>
      <c r="O514" s="362"/>
      <c r="P514" s="362"/>
      <c r="Q514" s="362"/>
      <c r="R514" s="362"/>
      <c r="S514" s="362"/>
      <c r="T514" s="362"/>
      <c r="U514" s="362"/>
      <c r="V514" s="362"/>
      <c r="W514" s="362"/>
      <c r="X514" s="362"/>
      <c r="Y514" s="362"/>
      <c r="Z514" s="362"/>
      <c r="AA514" s="362"/>
      <c r="AB514" s="362"/>
      <c r="AC514" s="362"/>
      <c r="AD514" s="362"/>
      <c r="AE514" s="362"/>
      <c r="AF514" s="362"/>
      <c r="AG514" s="362"/>
      <c r="AH514" s="362"/>
      <c r="AI514" s="362"/>
      <c r="AJ514" s="362"/>
      <c r="AK514" s="362"/>
    </row>
    <row r="515">
      <c r="A515" s="362"/>
      <c r="B515" s="362"/>
      <c r="C515" s="362"/>
      <c r="D515" s="362"/>
      <c r="E515" s="362"/>
      <c r="F515" s="362"/>
      <c r="G515" s="362"/>
      <c r="H515" s="362"/>
      <c r="I515" s="362"/>
      <c r="J515" s="362"/>
      <c r="K515" s="362"/>
      <c r="L515" s="362"/>
      <c r="M515" s="362"/>
      <c r="N515" s="362"/>
      <c r="O515" s="362"/>
      <c r="P515" s="362"/>
      <c r="Q515" s="362"/>
      <c r="R515" s="362"/>
      <c r="S515" s="362"/>
      <c r="T515" s="362"/>
      <c r="U515" s="362"/>
      <c r="V515" s="362"/>
      <c r="W515" s="362"/>
      <c r="X515" s="362"/>
      <c r="Y515" s="362"/>
      <c r="Z515" s="362"/>
      <c r="AA515" s="362"/>
      <c r="AB515" s="362"/>
      <c r="AC515" s="362"/>
      <c r="AD515" s="362"/>
      <c r="AE515" s="362"/>
      <c r="AF515" s="362"/>
      <c r="AG515" s="362"/>
      <c r="AH515" s="362"/>
      <c r="AI515" s="362"/>
      <c r="AJ515" s="362"/>
      <c r="AK515" s="362"/>
    </row>
    <row r="516">
      <c r="A516" s="362"/>
      <c r="B516" s="362"/>
      <c r="C516" s="362"/>
      <c r="D516" s="362"/>
      <c r="E516" s="362"/>
      <c r="F516" s="362"/>
      <c r="G516" s="362"/>
      <c r="H516" s="362"/>
      <c r="I516" s="362"/>
      <c r="J516" s="362"/>
      <c r="K516" s="362"/>
      <c r="L516" s="362"/>
      <c r="M516" s="362"/>
      <c r="N516" s="362"/>
      <c r="O516" s="362"/>
      <c r="P516" s="362"/>
      <c r="Q516" s="362"/>
      <c r="R516" s="362"/>
      <c r="S516" s="362"/>
      <c r="T516" s="362"/>
      <c r="U516" s="362"/>
      <c r="V516" s="362"/>
      <c r="W516" s="362"/>
      <c r="X516" s="362"/>
      <c r="Y516" s="362"/>
      <c r="Z516" s="362"/>
      <c r="AA516" s="362"/>
      <c r="AB516" s="362"/>
      <c r="AC516" s="362"/>
      <c r="AD516" s="362"/>
      <c r="AE516" s="362"/>
      <c r="AF516" s="362"/>
      <c r="AG516" s="362"/>
      <c r="AH516" s="362"/>
      <c r="AI516" s="362"/>
      <c r="AJ516" s="362"/>
      <c r="AK516" s="362"/>
    </row>
    <row r="517">
      <c r="A517" s="362"/>
      <c r="B517" s="362"/>
      <c r="C517" s="362"/>
      <c r="D517" s="362"/>
      <c r="E517" s="362"/>
      <c r="F517" s="362"/>
      <c r="G517" s="362"/>
      <c r="H517" s="362"/>
      <c r="I517" s="362"/>
      <c r="J517" s="362"/>
      <c r="K517" s="362"/>
      <c r="L517" s="362"/>
      <c r="M517" s="362"/>
      <c r="N517" s="362"/>
      <c r="O517" s="362"/>
      <c r="P517" s="362"/>
      <c r="Q517" s="362"/>
      <c r="R517" s="362"/>
      <c r="S517" s="362"/>
      <c r="T517" s="362"/>
      <c r="U517" s="362"/>
      <c r="V517" s="362"/>
      <c r="W517" s="362"/>
      <c r="X517" s="362"/>
      <c r="Y517" s="362"/>
      <c r="Z517" s="362"/>
      <c r="AA517" s="362"/>
      <c r="AB517" s="362"/>
      <c r="AC517" s="362"/>
      <c r="AD517" s="362"/>
      <c r="AE517" s="362"/>
      <c r="AF517" s="362"/>
      <c r="AG517" s="362"/>
      <c r="AH517" s="362"/>
      <c r="AI517" s="362"/>
      <c r="AJ517" s="362"/>
      <c r="AK517" s="362"/>
    </row>
    <row r="518">
      <c r="A518" s="362"/>
      <c r="B518" s="362"/>
      <c r="C518" s="362"/>
      <c r="D518" s="362"/>
      <c r="E518" s="362"/>
      <c r="F518" s="362"/>
      <c r="G518" s="362"/>
      <c r="H518" s="362"/>
      <c r="I518" s="362"/>
      <c r="J518" s="362"/>
      <c r="K518" s="362"/>
      <c r="L518" s="362"/>
      <c r="M518" s="362"/>
      <c r="N518" s="362"/>
      <c r="O518" s="362"/>
      <c r="P518" s="362"/>
      <c r="Q518" s="362"/>
      <c r="R518" s="362"/>
      <c r="S518" s="362"/>
      <c r="T518" s="362"/>
      <c r="U518" s="362"/>
      <c r="V518" s="362"/>
      <c r="W518" s="362"/>
      <c r="X518" s="362"/>
      <c r="Y518" s="362"/>
      <c r="Z518" s="362"/>
      <c r="AA518" s="362"/>
      <c r="AB518" s="362"/>
      <c r="AC518" s="362"/>
      <c r="AD518" s="362"/>
      <c r="AE518" s="362"/>
      <c r="AF518" s="362"/>
      <c r="AG518" s="362"/>
      <c r="AH518" s="362"/>
      <c r="AI518" s="362"/>
      <c r="AJ518" s="362"/>
      <c r="AK518" s="362"/>
    </row>
    <row r="519">
      <c r="A519" s="362"/>
      <c r="B519" s="362"/>
      <c r="C519" s="362"/>
      <c r="D519" s="362"/>
      <c r="E519" s="362"/>
      <c r="F519" s="362"/>
      <c r="G519" s="362"/>
      <c r="H519" s="362"/>
      <c r="I519" s="362"/>
      <c r="J519" s="362"/>
      <c r="K519" s="362"/>
      <c r="L519" s="362"/>
      <c r="M519" s="362"/>
      <c r="N519" s="362"/>
      <c r="O519" s="362"/>
      <c r="P519" s="362"/>
      <c r="Q519" s="362"/>
      <c r="R519" s="362"/>
      <c r="S519" s="362"/>
      <c r="T519" s="362"/>
      <c r="U519" s="362"/>
      <c r="V519" s="362"/>
      <c r="W519" s="362"/>
      <c r="X519" s="362"/>
      <c r="Y519" s="362"/>
      <c r="Z519" s="362"/>
      <c r="AA519" s="362"/>
      <c r="AB519" s="362"/>
      <c r="AC519" s="362"/>
      <c r="AD519" s="362"/>
      <c r="AE519" s="362"/>
      <c r="AF519" s="362"/>
      <c r="AG519" s="362"/>
      <c r="AH519" s="362"/>
      <c r="AI519" s="362"/>
      <c r="AJ519" s="362"/>
      <c r="AK519" s="362"/>
    </row>
    <row r="520">
      <c r="A520" s="362"/>
      <c r="B520" s="362"/>
      <c r="C520" s="362"/>
      <c r="D520" s="362"/>
      <c r="E520" s="362"/>
      <c r="F520" s="362"/>
      <c r="G520" s="362"/>
      <c r="H520" s="362"/>
      <c r="I520" s="362"/>
      <c r="J520" s="362"/>
      <c r="K520" s="362"/>
      <c r="L520" s="362"/>
      <c r="M520" s="362"/>
      <c r="N520" s="362"/>
      <c r="O520" s="362"/>
      <c r="P520" s="362"/>
      <c r="Q520" s="362"/>
      <c r="R520" s="362"/>
      <c r="S520" s="362"/>
      <c r="T520" s="362"/>
      <c r="U520" s="362"/>
      <c r="V520" s="362"/>
      <c r="W520" s="362"/>
      <c r="X520" s="362"/>
      <c r="Y520" s="362"/>
      <c r="Z520" s="362"/>
      <c r="AA520" s="362"/>
      <c r="AB520" s="362"/>
      <c r="AC520" s="362"/>
      <c r="AD520" s="362"/>
      <c r="AE520" s="362"/>
      <c r="AF520" s="362"/>
      <c r="AG520" s="362"/>
      <c r="AH520" s="362"/>
      <c r="AI520" s="362"/>
      <c r="AJ520" s="362"/>
      <c r="AK520" s="362"/>
    </row>
    <row r="521">
      <c r="A521" s="362"/>
      <c r="B521" s="362"/>
      <c r="C521" s="362"/>
      <c r="D521" s="362"/>
      <c r="E521" s="362"/>
      <c r="F521" s="362"/>
      <c r="G521" s="362"/>
      <c r="H521" s="362"/>
      <c r="I521" s="362"/>
      <c r="J521" s="362"/>
      <c r="K521" s="362"/>
      <c r="L521" s="362"/>
      <c r="M521" s="362"/>
      <c r="N521" s="362"/>
      <c r="O521" s="362"/>
      <c r="P521" s="362"/>
      <c r="Q521" s="362"/>
      <c r="R521" s="362"/>
      <c r="S521" s="362"/>
      <c r="T521" s="362"/>
      <c r="U521" s="362"/>
      <c r="V521" s="362"/>
      <c r="W521" s="362"/>
      <c r="X521" s="362"/>
      <c r="Y521" s="362"/>
      <c r="Z521" s="362"/>
      <c r="AA521" s="362"/>
      <c r="AB521" s="362"/>
      <c r="AC521" s="362"/>
      <c r="AD521" s="362"/>
      <c r="AE521" s="362"/>
      <c r="AF521" s="362"/>
      <c r="AG521" s="362"/>
      <c r="AH521" s="362"/>
      <c r="AI521" s="362"/>
      <c r="AJ521" s="362"/>
      <c r="AK521" s="362"/>
    </row>
    <row r="522">
      <c r="A522" s="362"/>
      <c r="B522" s="362"/>
      <c r="C522" s="362"/>
      <c r="D522" s="362"/>
      <c r="E522" s="362"/>
      <c r="F522" s="362"/>
      <c r="G522" s="362"/>
      <c r="H522" s="362"/>
      <c r="I522" s="362"/>
      <c r="J522" s="362"/>
      <c r="K522" s="362"/>
      <c r="L522" s="362"/>
      <c r="M522" s="362"/>
      <c r="N522" s="362"/>
      <c r="O522" s="362"/>
      <c r="P522" s="362"/>
      <c r="Q522" s="362"/>
      <c r="R522" s="362"/>
      <c r="S522" s="362"/>
      <c r="T522" s="362"/>
      <c r="U522" s="362"/>
      <c r="V522" s="362"/>
      <c r="W522" s="362"/>
      <c r="X522" s="362"/>
      <c r="Y522" s="362"/>
      <c r="Z522" s="362"/>
      <c r="AA522" s="362"/>
      <c r="AB522" s="362"/>
      <c r="AC522" s="362"/>
      <c r="AD522" s="362"/>
      <c r="AE522" s="362"/>
      <c r="AF522" s="362"/>
      <c r="AG522" s="362"/>
      <c r="AH522" s="362"/>
      <c r="AI522" s="362"/>
      <c r="AJ522" s="362"/>
      <c r="AK522" s="362"/>
    </row>
    <row r="523">
      <c r="A523" s="362"/>
      <c r="B523" s="362"/>
      <c r="C523" s="362"/>
      <c r="D523" s="362"/>
      <c r="E523" s="362"/>
      <c r="F523" s="362"/>
      <c r="G523" s="362"/>
      <c r="H523" s="362"/>
      <c r="I523" s="362"/>
      <c r="J523" s="362"/>
      <c r="K523" s="362"/>
      <c r="L523" s="362"/>
      <c r="M523" s="362"/>
      <c r="N523" s="362"/>
      <c r="O523" s="362"/>
      <c r="P523" s="362"/>
      <c r="Q523" s="362"/>
      <c r="R523" s="362"/>
      <c r="S523" s="362"/>
      <c r="T523" s="362"/>
      <c r="U523" s="362"/>
      <c r="V523" s="362"/>
      <c r="W523" s="362"/>
      <c r="X523" s="362"/>
      <c r="Y523" s="362"/>
      <c r="Z523" s="362"/>
      <c r="AA523" s="362"/>
      <c r="AB523" s="362"/>
      <c r="AC523" s="362"/>
      <c r="AD523" s="362"/>
      <c r="AE523" s="362"/>
      <c r="AF523" s="362"/>
      <c r="AG523" s="362"/>
      <c r="AH523" s="362"/>
      <c r="AI523" s="362"/>
      <c r="AJ523" s="362"/>
      <c r="AK523" s="362"/>
    </row>
    <row r="524">
      <c r="A524" s="362"/>
      <c r="B524" s="362"/>
      <c r="C524" s="362"/>
      <c r="D524" s="362"/>
      <c r="E524" s="362"/>
      <c r="F524" s="362"/>
      <c r="G524" s="362"/>
      <c r="H524" s="362"/>
      <c r="I524" s="362"/>
      <c r="J524" s="362"/>
      <c r="K524" s="362"/>
      <c r="L524" s="362"/>
      <c r="M524" s="362"/>
      <c r="N524" s="362"/>
      <c r="O524" s="362"/>
      <c r="P524" s="362"/>
      <c r="Q524" s="362"/>
      <c r="R524" s="362"/>
      <c r="S524" s="362"/>
      <c r="T524" s="362"/>
      <c r="U524" s="362"/>
      <c r="V524" s="362"/>
      <c r="W524" s="362"/>
      <c r="X524" s="362"/>
      <c r="Y524" s="362"/>
      <c r="Z524" s="362"/>
      <c r="AA524" s="362"/>
      <c r="AB524" s="362"/>
      <c r="AC524" s="362"/>
      <c r="AD524" s="362"/>
      <c r="AE524" s="362"/>
      <c r="AF524" s="362"/>
      <c r="AG524" s="362"/>
      <c r="AH524" s="362"/>
      <c r="AI524" s="362"/>
      <c r="AJ524" s="362"/>
      <c r="AK524" s="362"/>
    </row>
    <row r="525">
      <c r="A525" s="362"/>
      <c r="B525" s="362"/>
      <c r="C525" s="362"/>
      <c r="D525" s="362"/>
      <c r="E525" s="362"/>
      <c r="F525" s="362"/>
      <c r="G525" s="362"/>
      <c r="H525" s="362"/>
      <c r="I525" s="362"/>
      <c r="J525" s="362"/>
      <c r="K525" s="362"/>
      <c r="L525" s="362"/>
      <c r="M525" s="362"/>
      <c r="N525" s="362"/>
      <c r="O525" s="362"/>
      <c r="P525" s="362"/>
      <c r="Q525" s="362"/>
      <c r="R525" s="362"/>
      <c r="S525" s="362"/>
      <c r="T525" s="362"/>
      <c r="U525" s="362"/>
      <c r="V525" s="362"/>
      <c r="W525" s="362"/>
      <c r="X525" s="362"/>
      <c r="Y525" s="362"/>
      <c r="Z525" s="362"/>
      <c r="AA525" s="362"/>
      <c r="AB525" s="362"/>
      <c r="AC525" s="362"/>
      <c r="AD525" s="362"/>
      <c r="AE525" s="362"/>
      <c r="AF525" s="362"/>
      <c r="AG525" s="362"/>
      <c r="AH525" s="362"/>
      <c r="AI525" s="362"/>
      <c r="AJ525" s="362"/>
      <c r="AK525" s="362"/>
    </row>
    <row r="526">
      <c r="A526" s="362"/>
      <c r="B526" s="362"/>
      <c r="C526" s="362"/>
      <c r="D526" s="362"/>
      <c r="E526" s="362"/>
      <c r="F526" s="362"/>
      <c r="G526" s="362"/>
      <c r="H526" s="362"/>
      <c r="I526" s="362"/>
      <c r="J526" s="362"/>
      <c r="K526" s="362"/>
      <c r="L526" s="362"/>
      <c r="M526" s="362"/>
      <c r="N526" s="362"/>
      <c r="O526" s="362"/>
      <c r="P526" s="362"/>
      <c r="Q526" s="362"/>
      <c r="R526" s="362"/>
      <c r="S526" s="362"/>
      <c r="T526" s="362"/>
      <c r="U526" s="362"/>
      <c r="V526" s="362"/>
      <c r="W526" s="362"/>
      <c r="X526" s="362"/>
      <c r="Y526" s="362"/>
      <c r="Z526" s="362"/>
      <c r="AA526" s="362"/>
      <c r="AB526" s="362"/>
      <c r="AC526" s="362"/>
      <c r="AD526" s="362"/>
      <c r="AE526" s="362"/>
      <c r="AF526" s="362"/>
      <c r="AG526" s="362"/>
      <c r="AH526" s="362"/>
      <c r="AI526" s="362"/>
      <c r="AJ526" s="362"/>
      <c r="AK526" s="362"/>
    </row>
    <row r="527">
      <c r="A527" s="362"/>
      <c r="B527" s="362"/>
      <c r="C527" s="362"/>
      <c r="D527" s="362"/>
      <c r="E527" s="362"/>
      <c r="F527" s="362"/>
      <c r="G527" s="362"/>
      <c r="H527" s="362"/>
      <c r="I527" s="362"/>
      <c r="J527" s="362"/>
      <c r="K527" s="362"/>
      <c r="L527" s="362"/>
      <c r="M527" s="362"/>
      <c r="N527" s="362"/>
      <c r="O527" s="362"/>
      <c r="P527" s="362"/>
      <c r="Q527" s="362"/>
      <c r="R527" s="362"/>
      <c r="S527" s="362"/>
      <c r="T527" s="362"/>
      <c r="U527" s="362"/>
      <c r="V527" s="362"/>
      <c r="W527" s="362"/>
      <c r="X527" s="362"/>
      <c r="Y527" s="362"/>
      <c r="Z527" s="362"/>
      <c r="AA527" s="362"/>
      <c r="AB527" s="362"/>
      <c r="AC527" s="362"/>
      <c r="AD527" s="362"/>
      <c r="AE527" s="362"/>
      <c r="AF527" s="362"/>
      <c r="AG527" s="362"/>
      <c r="AH527" s="362"/>
      <c r="AI527" s="362"/>
      <c r="AJ527" s="362"/>
      <c r="AK527" s="362"/>
    </row>
    <row r="528">
      <c r="A528" s="362"/>
      <c r="B528" s="362"/>
      <c r="C528" s="362"/>
      <c r="D528" s="362"/>
      <c r="E528" s="362"/>
      <c r="F528" s="362"/>
      <c r="G528" s="362"/>
      <c r="H528" s="362"/>
      <c r="I528" s="362"/>
      <c r="J528" s="362"/>
      <c r="K528" s="362"/>
      <c r="L528" s="362"/>
      <c r="M528" s="362"/>
      <c r="N528" s="362"/>
      <c r="O528" s="362"/>
      <c r="P528" s="362"/>
      <c r="Q528" s="362"/>
      <c r="R528" s="362"/>
      <c r="S528" s="362"/>
      <c r="T528" s="362"/>
      <c r="U528" s="362"/>
      <c r="V528" s="362"/>
      <c r="W528" s="362"/>
      <c r="X528" s="362"/>
      <c r="Y528" s="362"/>
      <c r="Z528" s="362"/>
      <c r="AA528" s="362"/>
      <c r="AB528" s="362"/>
      <c r="AC528" s="362"/>
      <c r="AD528" s="362"/>
      <c r="AE528" s="362"/>
      <c r="AF528" s="362"/>
      <c r="AG528" s="362"/>
      <c r="AH528" s="362"/>
      <c r="AI528" s="362"/>
      <c r="AJ528" s="362"/>
      <c r="AK528" s="362"/>
    </row>
    <row r="529">
      <c r="A529" s="362"/>
      <c r="B529" s="362"/>
      <c r="C529" s="362"/>
      <c r="D529" s="362"/>
      <c r="E529" s="362"/>
      <c r="F529" s="362"/>
      <c r="G529" s="362"/>
      <c r="H529" s="362"/>
      <c r="I529" s="362"/>
      <c r="J529" s="362"/>
      <c r="K529" s="362"/>
      <c r="L529" s="362"/>
      <c r="M529" s="362"/>
      <c r="N529" s="362"/>
      <c r="O529" s="362"/>
      <c r="P529" s="362"/>
      <c r="Q529" s="362"/>
      <c r="R529" s="362"/>
      <c r="S529" s="362"/>
      <c r="T529" s="362"/>
      <c r="U529" s="362"/>
      <c r="V529" s="362"/>
      <c r="W529" s="362"/>
      <c r="X529" s="362"/>
      <c r="Y529" s="362"/>
      <c r="Z529" s="362"/>
      <c r="AA529" s="362"/>
      <c r="AB529" s="362"/>
      <c r="AC529" s="362"/>
      <c r="AD529" s="362"/>
      <c r="AE529" s="362"/>
      <c r="AF529" s="362"/>
      <c r="AG529" s="362"/>
      <c r="AH529" s="362"/>
      <c r="AI529" s="362"/>
      <c r="AJ529" s="362"/>
      <c r="AK529" s="362"/>
    </row>
    <row r="530">
      <c r="A530" s="362"/>
      <c r="B530" s="362"/>
      <c r="C530" s="362"/>
      <c r="D530" s="362"/>
      <c r="E530" s="362"/>
      <c r="F530" s="362"/>
      <c r="G530" s="362"/>
      <c r="H530" s="362"/>
      <c r="I530" s="362"/>
      <c r="J530" s="362"/>
      <c r="K530" s="362"/>
      <c r="L530" s="362"/>
      <c r="M530" s="362"/>
      <c r="N530" s="362"/>
      <c r="O530" s="362"/>
      <c r="P530" s="362"/>
      <c r="Q530" s="362"/>
      <c r="R530" s="362"/>
      <c r="S530" s="362"/>
      <c r="T530" s="362"/>
      <c r="U530" s="362"/>
      <c r="V530" s="362"/>
      <c r="W530" s="362"/>
      <c r="X530" s="362"/>
      <c r="Y530" s="362"/>
      <c r="Z530" s="362"/>
      <c r="AA530" s="362"/>
      <c r="AB530" s="362"/>
      <c r="AC530" s="362"/>
      <c r="AD530" s="362"/>
      <c r="AE530" s="362"/>
      <c r="AF530" s="362"/>
      <c r="AG530" s="362"/>
      <c r="AH530" s="362"/>
      <c r="AI530" s="362"/>
      <c r="AJ530" s="362"/>
      <c r="AK530" s="362"/>
    </row>
    <row r="531">
      <c r="A531" s="362"/>
      <c r="B531" s="362"/>
      <c r="C531" s="362"/>
      <c r="D531" s="362"/>
      <c r="E531" s="362"/>
      <c r="F531" s="362"/>
      <c r="G531" s="362"/>
      <c r="H531" s="362"/>
      <c r="I531" s="362"/>
      <c r="J531" s="362"/>
      <c r="K531" s="362"/>
      <c r="L531" s="362"/>
      <c r="M531" s="362"/>
      <c r="N531" s="362"/>
      <c r="O531" s="362"/>
      <c r="P531" s="362"/>
      <c r="Q531" s="362"/>
      <c r="R531" s="362"/>
      <c r="S531" s="362"/>
      <c r="T531" s="362"/>
      <c r="U531" s="362"/>
      <c r="V531" s="362"/>
      <c r="W531" s="362"/>
      <c r="X531" s="362"/>
      <c r="Y531" s="362"/>
      <c r="Z531" s="362"/>
      <c r="AA531" s="362"/>
      <c r="AB531" s="362"/>
      <c r="AC531" s="362"/>
      <c r="AD531" s="362"/>
      <c r="AE531" s="362"/>
      <c r="AF531" s="362"/>
      <c r="AG531" s="362"/>
      <c r="AH531" s="362"/>
      <c r="AI531" s="362"/>
      <c r="AJ531" s="362"/>
      <c r="AK531" s="362"/>
    </row>
    <row r="532">
      <c r="A532" s="362"/>
      <c r="B532" s="362"/>
      <c r="C532" s="362"/>
      <c r="D532" s="362"/>
      <c r="E532" s="362"/>
      <c r="F532" s="362"/>
      <c r="G532" s="362"/>
      <c r="H532" s="362"/>
      <c r="I532" s="362"/>
      <c r="J532" s="362"/>
      <c r="K532" s="362"/>
      <c r="L532" s="362"/>
      <c r="M532" s="362"/>
      <c r="N532" s="362"/>
      <c r="O532" s="362"/>
      <c r="P532" s="362"/>
      <c r="Q532" s="362"/>
      <c r="R532" s="362"/>
      <c r="S532" s="362"/>
      <c r="T532" s="362"/>
      <c r="U532" s="362"/>
      <c r="V532" s="362"/>
      <c r="W532" s="362"/>
      <c r="X532" s="362"/>
      <c r="Y532" s="362"/>
      <c r="Z532" s="362"/>
      <c r="AA532" s="362"/>
      <c r="AB532" s="362"/>
      <c r="AC532" s="362"/>
      <c r="AD532" s="362"/>
      <c r="AE532" s="362"/>
      <c r="AF532" s="362"/>
      <c r="AG532" s="362"/>
      <c r="AH532" s="362"/>
      <c r="AI532" s="362"/>
      <c r="AJ532" s="362"/>
      <c r="AK532" s="362"/>
    </row>
    <row r="533">
      <c r="A533" s="362"/>
      <c r="B533" s="362"/>
      <c r="C533" s="362"/>
      <c r="D533" s="362"/>
      <c r="E533" s="362"/>
      <c r="F533" s="362"/>
      <c r="G533" s="362"/>
      <c r="H533" s="362"/>
      <c r="I533" s="362"/>
      <c r="J533" s="362"/>
      <c r="K533" s="362"/>
      <c r="L533" s="362"/>
      <c r="M533" s="362"/>
      <c r="N533" s="362"/>
      <c r="O533" s="362"/>
      <c r="P533" s="362"/>
      <c r="Q533" s="362"/>
      <c r="R533" s="362"/>
      <c r="S533" s="362"/>
      <c r="T533" s="362"/>
      <c r="U533" s="362"/>
      <c r="V533" s="362"/>
      <c r="W533" s="362"/>
      <c r="X533" s="362"/>
      <c r="Y533" s="362"/>
      <c r="Z533" s="362"/>
      <c r="AA533" s="362"/>
      <c r="AB533" s="362"/>
      <c r="AC533" s="362"/>
      <c r="AD533" s="362"/>
      <c r="AE533" s="362"/>
      <c r="AF533" s="362"/>
      <c r="AG533" s="362"/>
      <c r="AH533" s="362"/>
      <c r="AI533" s="362"/>
      <c r="AJ533" s="362"/>
      <c r="AK533" s="362"/>
    </row>
    <row r="534">
      <c r="A534" s="362"/>
      <c r="B534" s="362"/>
      <c r="C534" s="362"/>
      <c r="D534" s="362"/>
      <c r="E534" s="362"/>
      <c r="F534" s="362"/>
      <c r="G534" s="362"/>
      <c r="H534" s="362"/>
      <c r="I534" s="362"/>
      <c r="J534" s="362"/>
      <c r="K534" s="362"/>
      <c r="L534" s="362"/>
      <c r="M534" s="362"/>
      <c r="N534" s="362"/>
      <c r="O534" s="362"/>
      <c r="P534" s="362"/>
      <c r="Q534" s="362"/>
      <c r="R534" s="362"/>
      <c r="S534" s="362"/>
      <c r="T534" s="362"/>
      <c r="U534" s="362"/>
      <c r="V534" s="362"/>
      <c r="W534" s="362"/>
      <c r="X534" s="362"/>
      <c r="Y534" s="362"/>
      <c r="Z534" s="362"/>
      <c r="AA534" s="362"/>
      <c r="AB534" s="362"/>
      <c r="AC534" s="362"/>
      <c r="AD534" s="362"/>
      <c r="AE534" s="362"/>
      <c r="AF534" s="362"/>
      <c r="AG534" s="362"/>
      <c r="AH534" s="362"/>
      <c r="AI534" s="362"/>
      <c r="AJ534" s="362"/>
      <c r="AK534" s="362"/>
    </row>
    <row r="535">
      <c r="A535" s="362"/>
      <c r="B535" s="362"/>
      <c r="C535" s="362"/>
      <c r="D535" s="362"/>
      <c r="E535" s="362"/>
      <c r="F535" s="362"/>
      <c r="G535" s="362"/>
      <c r="H535" s="362"/>
      <c r="I535" s="362"/>
      <c r="J535" s="362"/>
      <c r="K535" s="362"/>
      <c r="L535" s="362"/>
      <c r="M535" s="362"/>
      <c r="N535" s="362"/>
      <c r="O535" s="362"/>
      <c r="P535" s="362"/>
      <c r="Q535" s="362"/>
      <c r="R535" s="362"/>
      <c r="S535" s="362"/>
      <c r="T535" s="362"/>
      <c r="U535" s="362"/>
      <c r="V535" s="362"/>
      <c r="W535" s="362"/>
      <c r="X535" s="362"/>
      <c r="Y535" s="362"/>
      <c r="Z535" s="362"/>
      <c r="AA535" s="362"/>
      <c r="AB535" s="362"/>
      <c r="AC535" s="362"/>
      <c r="AD535" s="362"/>
      <c r="AE535" s="362"/>
      <c r="AF535" s="362"/>
      <c r="AG535" s="362"/>
      <c r="AH535" s="362"/>
      <c r="AI535" s="362"/>
      <c r="AJ535" s="362"/>
      <c r="AK535" s="362"/>
    </row>
    <row r="536">
      <c r="A536" s="362"/>
      <c r="B536" s="362"/>
      <c r="C536" s="362"/>
      <c r="D536" s="362"/>
      <c r="E536" s="362"/>
      <c r="F536" s="362"/>
      <c r="G536" s="362"/>
      <c r="H536" s="362"/>
      <c r="I536" s="362"/>
      <c r="J536" s="362"/>
      <c r="K536" s="362"/>
      <c r="L536" s="362"/>
      <c r="M536" s="362"/>
      <c r="N536" s="362"/>
      <c r="O536" s="362"/>
      <c r="P536" s="362"/>
      <c r="Q536" s="362"/>
      <c r="R536" s="362"/>
      <c r="S536" s="362"/>
      <c r="T536" s="362"/>
      <c r="U536" s="362"/>
      <c r="V536" s="362"/>
      <c r="W536" s="362"/>
      <c r="X536" s="362"/>
      <c r="Y536" s="362"/>
      <c r="Z536" s="362"/>
      <c r="AA536" s="362"/>
      <c r="AB536" s="362"/>
      <c r="AC536" s="362"/>
      <c r="AD536" s="362"/>
      <c r="AE536" s="362"/>
      <c r="AF536" s="362"/>
      <c r="AG536" s="362"/>
      <c r="AH536" s="362"/>
      <c r="AI536" s="362"/>
      <c r="AJ536" s="362"/>
      <c r="AK536" s="362"/>
    </row>
    <row r="537">
      <c r="A537" s="362"/>
      <c r="B537" s="362"/>
      <c r="C537" s="362"/>
      <c r="D537" s="362"/>
      <c r="E537" s="362"/>
      <c r="F537" s="362"/>
      <c r="G537" s="362"/>
      <c r="H537" s="362"/>
      <c r="I537" s="362"/>
      <c r="J537" s="362"/>
      <c r="K537" s="362"/>
      <c r="L537" s="362"/>
      <c r="M537" s="362"/>
      <c r="N537" s="362"/>
      <c r="O537" s="362"/>
      <c r="P537" s="362"/>
      <c r="Q537" s="362"/>
      <c r="R537" s="362"/>
      <c r="S537" s="362"/>
      <c r="T537" s="362"/>
      <c r="U537" s="362"/>
      <c r="V537" s="362"/>
      <c r="W537" s="362"/>
      <c r="X537" s="362"/>
      <c r="Y537" s="362"/>
      <c r="Z537" s="362"/>
      <c r="AA537" s="362"/>
      <c r="AB537" s="362"/>
      <c r="AC537" s="362"/>
      <c r="AD537" s="362"/>
      <c r="AE537" s="362"/>
      <c r="AF537" s="362"/>
      <c r="AG537" s="362"/>
      <c r="AH537" s="362"/>
      <c r="AI537" s="362"/>
      <c r="AJ537" s="362"/>
      <c r="AK537" s="362"/>
    </row>
    <row r="538">
      <c r="A538" s="362"/>
      <c r="B538" s="362"/>
      <c r="C538" s="362"/>
      <c r="D538" s="362"/>
      <c r="E538" s="362"/>
      <c r="F538" s="362"/>
      <c r="G538" s="362"/>
      <c r="H538" s="362"/>
      <c r="I538" s="362"/>
      <c r="J538" s="362"/>
      <c r="K538" s="362"/>
      <c r="L538" s="362"/>
      <c r="M538" s="362"/>
      <c r="N538" s="362"/>
      <c r="O538" s="362"/>
      <c r="P538" s="362"/>
      <c r="Q538" s="362"/>
      <c r="R538" s="362"/>
      <c r="S538" s="362"/>
      <c r="T538" s="362"/>
      <c r="U538" s="362"/>
      <c r="V538" s="362"/>
      <c r="W538" s="362"/>
      <c r="X538" s="362"/>
      <c r="Y538" s="362"/>
      <c r="Z538" s="362"/>
      <c r="AA538" s="362"/>
      <c r="AB538" s="362"/>
      <c r="AC538" s="362"/>
      <c r="AD538" s="362"/>
      <c r="AE538" s="362"/>
      <c r="AF538" s="362"/>
      <c r="AG538" s="362"/>
      <c r="AH538" s="362"/>
      <c r="AI538" s="362"/>
      <c r="AJ538" s="362"/>
      <c r="AK538" s="362"/>
    </row>
    <row r="539">
      <c r="A539" s="362"/>
      <c r="B539" s="362"/>
      <c r="C539" s="362"/>
      <c r="D539" s="362"/>
      <c r="E539" s="362"/>
      <c r="F539" s="362"/>
      <c r="G539" s="362"/>
      <c r="H539" s="362"/>
      <c r="I539" s="362"/>
      <c r="J539" s="362"/>
      <c r="K539" s="362"/>
      <c r="L539" s="362"/>
      <c r="M539" s="362"/>
      <c r="N539" s="362"/>
      <c r="O539" s="362"/>
      <c r="P539" s="362"/>
      <c r="Q539" s="362"/>
      <c r="R539" s="362"/>
      <c r="S539" s="362"/>
      <c r="T539" s="362"/>
      <c r="U539" s="362"/>
      <c r="V539" s="362"/>
      <c r="W539" s="362"/>
      <c r="X539" s="362"/>
      <c r="Y539" s="362"/>
      <c r="Z539" s="362"/>
      <c r="AA539" s="362"/>
      <c r="AB539" s="362"/>
      <c r="AC539" s="362"/>
      <c r="AD539" s="362"/>
      <c r="AE539" s="362"/>
      <c r="AF539" s="362"/>
      <c r="AG539" s="362"/>
      <c r="AH539" s="362"/>
      <c r="AI539" s="362"/>
      <c r="AJ539" s="362"/>
      <c r="AK539" s="362"/>
    </row>
    <row r="540">
      <c r="A540" s="362"/>
      <c r="B540" s="362"/>
      <c r="C540" s="362"/>
      <c r="D540" s="362"/>
      <c r="E540" s="362"/>
      <c r="F540" s="362"/>
      <c r="G540" s="362"/>
      <c r="H540" s="362"/>
      <c r="I540" s="362"/>
      <c r="J540" s="362"/>
      <c r="K540" s="362"/>
      <c r="L540" s="362"/>
      <c r="M540" s="362"/>
      <c r="N540" s="362"/>
      <c r="O540" s="362"/>
      <c r="P540" s="362"/>
      <c r="Q540" s="362"/>
      <c r="R540" s="362"/>
      <c r="S540" s="362"/>
      <c r="T540" s="362"/>
      <c r="U540" s="362"/>
      <c r="V540" s="362"/>
      <c r="W540" s="362"/>
      <c r="X540" s="362"/>
      <c r="Y540" s="362"/>
      <c r="Z540" s="362"/>
      <c r="AA540" s="362"/>
      <c r="AB540" s="362"/>
      <c r="AC540" s="362"/>
      <c r="AD540" s="362"/>
      <c r="AE540" s="362"/>
      <c r="AF540" s="362"/>
      <c r="AG540" s="362"/>
      <c r="AH540" s="362"/>
      <c r="AI540" s="362"/>
      <c r="AJ540" s="362"/>
      <c r="AK540" s="362"/>
    </row>
    <row r="541">
      <c r="A541" s="362"/>
      <c r="B541" s="362"/>
      <c r="C541" s="362"/>
      <c r="D541" s="362"/>
      <c r="E541" s="362"/>
      <c r="F541" s="362"/>
      <c r="G541" s="362"/>
      <c r="H541" s="362"/>
      <c r="I541" s="362"/>
      <c r="J541" s="362"/>
      <c r="K541" s="362"/>
      <c r="L541" s="362"/>
      <c r="M541" s="362"/>
      <c r="N541" s="362"/>
      <c r="O541" s="362"/>
      <c r="P541" s="362"/>
      <c r="Q541" s="362"/>
      <c r="R541" s="362"/>
      <c r="S541" s="362"/>
      <c r="T541" s="362"/>
      <c r="U541" s="362"/>
      <c r="V541" s="362"/>
      <c r="W541" s="362"/>
      <c r="X541" s="362"/>
      <c r="Y541" s="362"/>
      <c r="Z541" s="362"/>
      <c r="AA541" s="362"/>
      <c r="AB541" s="362"/>
      <c r="AC541" s="362"/>
      <c r="AD541" s="362"/>
      <c r="AE541" s="362"/>
      <c r="AF541" s="362"/>
      <c r="AG541" s="362"/>
      <c r="AH541" s="362"/>
      <c r="AI541" s="362"/>
      <c r="AJ541" s="362"/>
      <c r="AK541" s="362"/>
    </row>
    <row r="542">
      <c r="A542" s="362"/>
      <c r="B542" s="362"/>
      <c r="C542" s="362"/>
      <c r="D542" s="362"/>
      <c r="E542" s="362"/>
      <c r="F542" s="362"/>
      <c r="G542" s="362"/>
      <c r="H542" s="362"/>
      <c r="I542" s="362"/>
      <c r="J542" s="362"/>
      <c r="K542" s="362"/>
      <c r="L542" s="362"/>
      <c r="M542" s="362"/>
      <c r="N542" s="362"/>
      <c r="O542" s="362"/>
      <c r="P542" s="362"/>
      <c r="Q542" s="362"/>
      <c r="R542" s="362"/>
      <c r="S542" s="362"/>
      <c r="T542" s="362"/>
      <c r="U542" s="362"/>
      <c r="V542" s="362"/>
      <c r="W542" s="362"/>
      <c r="X542" s="362"/>
      <c r="Y542" s="362"/>
      <c r="Z542" s="362"/>
      <c r="AA542" s="362"/>
      <c r="AB542" s="362"/>
      <c r="AC542" s="362"/>
      <c r="AD542" s="362"/>
      <c r="AE542" s="362"/>
      <c r="AF542" s="362"/>
      <c r="AG542" s="362"/>
      <c r="AH542" s="362"/>
      <c r="AI542" s="362"/>
      <c r="AJ542" s="362"/>
      <c r="AK542" s="362"/>
    </row>
    <row r="543">
      <c r="A543" s="362"/>
      <c r="B543" s="362"/>
      <c r="C543" s="362"/>
      <c r="D543" s="362"/>
      <c r="E543" s="362"/>
      <c r="F543" s="362"/>
      <c r="G543" s="362"/>
      <c r="H543" s="362"/>
      <c r="I543" s="362"/>
      <c r="J543" s="362"/>
      <c r="K543" s="362"/>
      <c r="L543" s="362"/>
      <c r="M543" s="362"/>
      <c r="N543" s="362"/>
      <c r="O543" s="362"/>
      <c r="P543" s="362"/>
      <c r="Q543" s="362"/>
      <c r="R543" s="362"/>
      <c r="S543" s="362"/>
      <c r="T543" s="362"/>
      <c r="U543" s="362"/>
      <c r="V543" s="362"/>
      <c r="W543" s="362"/>
      <c r="X543" s="362"/>
      <c r="Y543" s="362"/>
      <c r="Z543" s="362"/>
      <c r="AA543" s="362"/>
      <c r="AB543" s="362"/>
      <c r="AC543" s="362"/>
      <c r="AD543" s="362"/>
      <c r="AE543" s="362"/>
      <c r="AF543" s="362"/>
      <c r="AG543" s="362"/>
      <c r="AH543" s="362"/>
      <c r="AI543" s="362"/>
      <c r="AJ543" s="362"/>
      <c r="AK543" s="362"/>
    </row>
    <row r="544">
      <c r="A544" s="362"/>
      <c r="B544" s="362"/>
      <c r="C544" s="362"/>
      <c r="D544" s="362"/>
      <c r="E544" s="362"/>
      <c r="F544" s="362"/>
      <c r="G544" s="362"/>
      <c r="H544" s="362"/>
      <c r="I544" s="362"/>
      <c r="J544" s="362"/>
      <c r="K544" s="362"/>
      <c r="L544" s="362"/>
      <c r="M544" s="362"/>
      <c r="N544" s="362"/>
      <c r="O544" s="362"/>
      <c r="P544" s="362"/>
      <c r="Q544" s="362"/>
      <c r="R544" s="362"/>
      <c r="S544" s="362"/>
      <c r="T544" s="362"/>
      <c r="U544" s="362"/>
      <c r="V544" s="362"/>
      <c r="W544" s="362"/>
      <c r="X544" s="362"/>
      <c r="Y544" s="362"/>
      <c r="Z544" s="362"/>
      <c r="AA544" s="362"/>
      <c r="AB544" s="362"/>
      <c r="AC544" s="362"/>
      <c r="AD544" s="362"/>
      <c r="AE544" s="362"/>
      <c r="AF544" s="362"/>
      <c r="AG544" s="362"/>
      <c r="AH544" s="362"/>
      <c r="AI544" s="362"/>
      <c r="AJ544" s="362"/>
      <c r="AK544" s="362"/>
    </row>
    <row r="545">
      <c r="A545" s="362"/>
      <c r="B545" s="362"/>
      <c r="C545" s="362"/>
      <c r="D545" s="362"/>
      <c r="E545" s="362"/>
      <c r="F545" s="362"/>
      <c r="G545" s="362"/>
      <c r="H545" s="362"/>
      <c r="I545" s="362"/>
      <c r="J545" s="362"/>
      <c r="K545" s="362"/>
      <c r="L545" s="362"/>
      <c r="M545" s="362"/>
      <c r="N545" s="362"/>
      <c r="O545" s="362"/>
      <c r="P545" s="362"/>
      <c r="Q545" s="362"/>
      <c r="R545" s="362"/>
      <c r="S545" s="362"/>
      <c r="T545" s="362"/>
      <c r="U545" s="362"/>
      <c r="V545" s="362"/>
      <c r="W545" s="362"/>
      <c r="X545" s="362"/>
      <c r="Y545" s="362"/>
      <c r="Z545" s="362"/>
      <c r="AA545" s="362"/>
      <c r="AB545" s="362"/>
      <c r="AC545" s="362"/>
      <c r="AD545" s="362"/>
      <c r="AE545" s="362"/>
      <c r="AF545" s="362"/>
      <c r="AG545" s="362"/>
      <c r="AH545" s="362"/>
      <c r="AI545" s="362"/>
      <c r="AJ545" s="362"/>
      <c r="AK545" s="362"/>
    </row>
    <row r="546">
      <c r="A546" s="362"/>
      <c r="B546" s="362"/>
      <c r="C546" s="362"/>
      <c r="D546" s="362"/>
      <c r="E546" s="362"/>
      <c r="F546" s="362"/>
      <c r="G546" s="362"/>
      <c r="H546" s="362"/>
      <c r="I546" s="362"/>
      <c r="J546" s="362"/>
      <c r="K546" s="362"/>
      <c r="L546" s="362"/>
      <c r="M546" s="362"/>
      <c r="N546" s="362"/>
      <c r="O546" s="362"/>
      <c r="P546" s="362"/>
      <c r="Q546" s="362"/>
      <c r="R546" s="362"/>
      <c r="S546" s="362"/>
      <c r="T546" s="362"/>
      <c r="U546" s="362"/>
      <c r="V546" s="362"/>
      <c r="W546" s="362"/>
      <c r="X546" s="362"/>
      <c r="Y546" s="362"/>
      <c r="Z546" s="362"/>
      <c r="AA546" s="362"/>
      <c r="AB546" s="362"/>
      <c r="AC546" s="362"/>
      <c r="AD546" s="362"/>
      <c r="AE546" s="362"/>
      <c r="AF546" s="362"/>
      <c r="AG546" s="362"/>
      <c r="AH546" s="362"/>
      <c r="AI546" s="362"/>
      <c r="AJ546" s="362"/>
      <c r="AK546" s="362"/>
    </row>
    <row r="547">
      <c r="A547" s="362"/>
      <c r="B547" s="362"/>
      <c r="C547" s="362"/>
      <c r="D547" s="362"/>
      <c r="E547" s="362"/>
      <c r="F547" s="362"/>
      <c r="G547" s="362"/>
      <c r="H547" s="362"/>
      <c r="I547" s="362"/>
      <c r="J547" s="362"/>
      <c r="K547" s="362"/>
      <c r="L547" s="362"/>
      <c r="M547" s="362"/>
      <c r="N547" s="362"/>
      <c r="O547" s="362"/>
      <c r="P547" s="362"/>
      <c r="Q547" s="362"/>
      <c r="R547" s="362"/>
      <c r="S547" s="362"/>
      <c r="T547" s="362"/>
      <c r="U547" s="362"/>
      <c r="V547" s="362"/>
      <c r="W547" s="362"/>
      <c r="X547" s="362"/>
      <c r="Y547" s="362"/>
      <c r="Z547" s="362"/>
      <c r="AA547" s="362"/>
      <c r="AB547" s="362"/>
      <c r="AC547" s="362"/>
      <c r="AD547" s="362"/>
      <c r="AE547" s="362"/>
      <c r="AF547" s="362"/>
      <c r="AG547" s="362"/>
      <c r="AH547" s="362"/>
      <c r="AI547" s="362"/>
      <c r="AJ547" s="362"/>
      <c r="AK547" s="362"/>
    </row>
    <row r="548">
      <c r="A548" s="362"/>
      <c r="B548" s="362"/>
      <c r="C548" s="362"/>
      <c r="D548" s="362"/>
      <c r="E548" s="362"/>
      <c r="F548" s="362"/>
      <c r="G548" s="362"/>
      <c r="H548" s="362"/>
      <c r="I548" s="362"/>
      <c r="J548" s="362"/>
      <c r="K548" s="362"/>
      <c r="L548" s="362"/>
      <c r="M548" s="362"/>
      <c r="N548" s="362"/>
      <c r="O548" s="362"/>
      <c r="P548" s="362"/>
      <c r="Q548" s="362"/>
      <c r="R548" s="362"/>
      <c r="S548" s="362"/>
      <c r="T548" s="362"/>
      <c r="U548" s="362"/>
      <c r="V548" s="362"/>
      <c r="W548" s="362"/>
      <c r="X548" s="362"/>
      <c r="Y548" s="362"/>
      <c r="Z548" s="362"/>
      <c r="AA548" s="362"/>
      <c r="AB548" s="362"/>
      <c r="AC548" s="362"/>
      <c r="AD548" s="362"/>
      <c r="AE548" s="362"/>
      <c r="AF548" s="362"/>
      <c r="AG548" s="362"/>
      <c r="AH548" s="362"/>
      <c r="AI548" s="362"/>
      <c r="AJ548" s="362"/>
      <c r="AK548" s="362"/>
    </row>
    <row r="549">
      <c r="A549" s="362"/>
      <c r="B549" s="362"/>
      <c r="C549" s="362"/>
      <c r="D549" s="362"/>
      <c r="E549" s="362"/>
      <c r="F549" s="362"/>
      <c r="G549" s="362"/>
      <c r="H549" s="362"/>
      <c r="I549" s="362"/>
      <c r="J549" s="362"/>
      <c r="K549" s="362"/>
      <c r="L549" s="362"/>
      <c r="M549" s="362"/>
      <c r="N549" s="362"/>
      <c r="O549" s="362"/>
      <c r="P549" s="362"/>
      <c r="Q549" s="362"/>
      <c r="R549" s="362"/>
      <c r="S549" s="362"/>
      <c r="T549" s="362"/>
      <c r="U549" s="362"/>
      <c r="V549" s="362"/>
      <c r="W549" s="362"/>
      <c r="X549" s="362"/>
      <c r="Y549" s="362"/>
      <c r="Z549" s="362"/>
      <c r="AA549" s="362"/>
      <c r="AB549" s="362"/>
      <c r="AC549" s="362"/>
      <c r="AD549" s="362"/>
      <c r="AE549" s="362"/>
      <c r="AF549" s="362"/>
      <c r="AG549" s="362"/>
      <c r="AH549" s="362"/>
      <c r="AI549" s="362"/>
      <c r="AJ549" s="362"/>
      <c r="AK549" s="362"/>
    </row>
    <row r="550">
      <c r="A550" s="362"/>
      <c r="B550" s="362"/>
      <c r="C550" s="362"/>
      <c r="D550" s="362"/>
      <c r="E550" s="362"/>
      <c r="F550" s="362"/>
      <c r="G550" s="362"/>
      <c r="H550" s="362"/>
      <c r="I550" s="362"/>
      <c r="J550" s="362"/>
      <c r="K550" s="362"/>
      <c r="L550" s="362"/>
      <c r="M550" s="362"/>
      <c r="N550" s="362"/>
      <c r="O550" s="362"/>
      <c r="P550" s="362"/>
      <c r="Q550" s="362"/>
      <c r="R550" s="362"/>
      <c r="S550" s="362"/>
      <c r="T550" s="362"/>
      <c r="U550" s="362"/>
      <c r="V550" s="362"/>
      <c r="W550" s="362"/>
      <c r="X550" s="362"/>
      <c r="Y550" s="362"/>
      <c r="Z550" s="362"/>
      <c r="AA550" s="362"/>
      <c r="AB550" s="362"/>
      <c r="AC550" s="362"/>
      <c r="AD550" s="362"/>
      <c r="AE550" s="362"/>
      <c r="AF550" s="362"/>
      <c r="AG550" s="362"/>
      <c r="AH550" s="362"/>
      <c r="AI550" s="362"/>
      <c r="AJ550" s="362"/>
      <c r="AK550" s="362"/>
    </row>
    <row r="551">
      <c r="A551" s="362"/>
      <c r="B551" s="362"/>
      <c r="C551" s="362"/>
      <c r="D551" s="362"/>
      <c r="E551" s="362"/>
      <c r="F551" s="362"/>
      <c r="G551" s="362"/>
      <c r="H551" s="362"/>
      <c r="I551" s="362"/>
      <c r="J551" s="362"/>
      <c r="K551" s="362"/>
      <c r="L551" s="362"/>
      <c r="M551" s="362"/>
      <c r="N551" s="362"/>
      <c r="O551" s="362"/>
      <c r="P551" s="362"/>
      <c r="Q551" s="362"/>
      <c r="R551" s="362"/>
      <c r="S551" s="362"/>
      <c r="T551" s="362"/>
      <c r="U551" s="362"/>
      <c r="V551" s="362"/>
      <c r="W551" s="362"/>
      <c r="X551" s="362"/>
      <c r="Y551" s="362"/>
      <c r="Z551" s="362"/>
      <c r="AA551" s="362"/>
      <c r="AB551" s="362"/>
      <c r="AC551" s="362"/>
      <c r="AD551" s="362"/>
      <c r="AE551" s="362"/>
      <c r="AF551" s="362"/>
      <c r="AG551" s="362"/>
      <c r="AH551" s="362"/>
      <c r="AI551" s="362"/>
      <c r="AJ551" s="362"/>
      <c r="AK551" s="362"/>
    </row>
    <row r="552">
      <c r="A552" s="362"/>
      <c r="B552" s="362"/>
      <c r="C552" s="362"/>
      <c r="D552" s="362"/>
      <c r="E552" s="362"/>
      <c r="F552" s="362"/>
      <c r="G552" s="362"/>
      <c r="H552" s="362"/>
      <c r="I552" s="362"/>
      <c r="J552" s="362"/>
      <c r="K552" s="362"/>
      <c r="L552" s="362"/>
      <c r="M552" s="362"/>
      <c r="N552" s="362"/>
      <c r="O552" s="362"/>
      <c r="P552" s="362"/>
      <c r="Q552" s="362"/>
      <c r="R552" s="362"/>
      <c r="S552" s="362"/>
      <c r="T552" s="362"/>
      <c r="U552" s="362"/>
      <c r="V552" s="362"/>
      <c r="W552" s="362"/>
      <c r="X552" s="362"/>
      <c r="Y552" s="362"/>
      <c r="Z552" s="362"/>
      <c r="AA552" s="362"/>
      <c r="AB552" s="362"/>
      <c r="AC552" s="362"/>
      <c r="AD552" s="362"/>
      <c r="AE552" s="362"/>
      <c r="AF552" s="362"/>
      <c r="AG552" s="362"/>
      <c r="AH552" s="362"/>
      <c r="AI552" s="362"/>
      <c r="AJ552" s="362"/>
      <c r="AK552" s="362"/>
    </row>
    <row r="553">
      <c r="A553" s="362"/>
      <c r="B553" s="362"/>
      <c r="C553" s="362"/>
      <c r="D553" s="362"/>
      <c r="E553" s="362"/>
      <c r="F553" s="362"/>
      <c r="G553" s="362"/>
      <c r="H553" s="362"/>
      <c r="I553" s="362"/>
      <c r="J553" s="362"/>
      <c r="K553" s="362"/>
      <c r="L553" s="362"/>
      <c r="M553" s="362"/>
      <c r="N553" s="362"/>
      <c r="O553" s="362"/>
      <c r="P553" s="362"/>
      <c r="Q553" s="362"/>
      <c r="R553" s="362"/>
      <c r="S553" s="362"/>
      <c r="T553" s="362"/>
      <c r="U553" s="362"/>
      <c r="V553" s="362"/>
      <c r="W553" s="362"/>
      <c r="X553" s="362"/>
      <c r="Y553" s="362"/>
      <c r="Z553" s="362"/>
      <c r="AA553" s="362"/>
      <c r="AB553" s="362"/>
      <c r="AC553" s="362"/>
      <c r="AD553" s="362"/>
      <c r="AE553" s="362"/>
      <c r="AF553" s="362"/>
      <c r="AG553" s="362"/>
      <c r="AH553" s="362"/>
      <c r="AI553" s="362"/>
      <c r="AJ553" s="362"/>
      <c r="AK553" s="362"/>
    </row>
    <row r="554">
      <c r="A554" s="362"/>
      <c r="B554" s="362"/>
      <c r="C554" s="362"/>
      <c r="D554" s="362"/>
      <c r="E554" s="362"/>
      <c r="F554" s="362"/>
      <c r="G554" s="362"/>
      <c r="H554" s="362"/>
      <c r="I554" s="362"/>
      <c r="J554" s="362"/>
      <c r="K554" s="362"/>
      <c r="L554" s="362"/>
      <c r="M554" s="362"/>
      <c r="N554" s="362"/>
      <c r="O554" s="362"/>
      <c r="P554" s="362"/>
      <c r="Q554" s="362"/>
      <c r="R554" s="362"/>
      <c r="S554" s="362"/>
      <c r="T554" s="362"/>
      <c r="U554" s="362"/>
      <c r="V554" s="362"/>
      <c r="W554" s="362"/>
      <c r="X554" s="362"/>
      <c r="Y554" s="362"/>
      <c r="Z554" s="362"/>
      <c r="AA554" s="362"/>
      <c r="AB554" s="362"/>
      <c r="AC554" s="362"/>
      <c r="AD554" s="362"/>
      <c r="AE554" s="362"/>
      <c r="AF554" s="362"/>
      <c r="AG554" s="362"/>
      <c r="AH554" s="362"/>
      <c r="AI554" s="362"/>
      <c r="AJ554" s="362"/>
      <c r="AK554" s="362"/>
    </row>
    <row r="555">
      <c r="A555" s="362"/>
      <c r="B555" s="362"/>
      <c r="C555" s="362"/>
      <c r="D555" s="362"/>
      <c r="E555" s="362"/>
      <c r="F555" s="362"/>
      <c r="G555" s="362"/>
      <c r="H555" s="362"/>
      <c r="I555" s="362"/>
      <c r="J555" s="362"/>
      <c r="K555" s="362"/>
      <c r="L555" s="362"/>
      <c r="M555" s="362"/>
      <c r="N555" s="362"/>
      <c r="O555" s="362"/>
      <c r="P555" s="362"/>
      <c r="Q555" s="362"/>
      <c r="R555" s="362"/>
      <c r="S555" s="362"/>
      <c r="T555" s="362"/>
      <c r="U555" s="362"/>
      <c r="V555" s="362"/>
      <c r="W555" s="362"/>
      <c r="X555" s="362"/>
      <c r="Y555" s="362"/>
      <c r="Z555" s="362"/>
      <c r="AA555" s="362"/>
      <c r="AB555" s="362"/>
      <c r="AC555" s="362"/>
      <c r="AD555" s="362"/>
      <c r="AE555" s="362"/>
      <c r="AF555" s="362"/>
      <c r="AG555" s="362"/>
      <c r="AH555" s="362"/>
      <c r="AI555" s="362"/>
      <c r="AJ555" s="362"/>
      <c r="AK555" s="362"/>
    </row>
    <row r="556">
      <c r="A556" s="362"/>
      <c r="B556" s="362"/>
      <c r="C556" s="362"/>
      <c r="D556" s="362"/>
      <c r="E556" s="362"/>
      <c r="F556" s="362"/>
      <c r="G556" s="362"/>
      <c r="H556" s="362"/>
      <c r="I556" s="362"/>
      <c r="J556" s="362"/>
      <c r="K556" s="362"/>
      <c r="L556" s="362"/>
      <c r="M556" s="362"/>
      <c r="N556" s="362"/>
      <c r="O556" s="362"/>
      <c r="P556" s="362"/>
      <c r="Q556" s="362"/>
      <c r="R556" s="362"/>
      <c r="S556" s="362"/>
      <c r="T556" s="362"/>
      <c r="U556" s="362"/>
      <c r="V556" s="362"/>
      <c r="W556" s="362"/>
      <c r="X556" s="362"/>
      <c r="Y556" s="362"/>
      <c r="Z556" s="362"/>
      <c r="AA556" s="362"/>
      <c r="AB556" s="362"/>
      <c r="AC556" s="362"/>
      <c r="AD556" s="362"/>
      <c r="AE556" s="362"/>
      <c r="AF556" s="362"/>
      <c r="AG556" s="362"/>
      <c r="AH556" s="362"/>
      <c r="AI556" s="362"/>
      <c r="AJ556" s="362"/>
      <c r="AK556" s="362"/>
    </row>
    <row r="557">
      <c r="A557" s="362"/>
      <c r="B557" s="362"/>
      <c r="C557" s="362"/>
      <c r="D557" s="362"/>
      <c r="E557" s="362"/>
      <c r="F557" s="362"/>
      <c r="G557" s="362"/>
      <c r="H557" s="362"/>
      <c r="I557" s="362"/>
      <c r="J557" s="362"/>
      <c r="K557" s="362"/>
      <c r="L557" s="362"/>
      <c r="M557" s="362"/>
      <c r="N557" s="362"/>
      <c r="O557" s="362"/>
      <c r="P557" s="362"/>
      <c r="Q557" s="362"/>
      <c r="R557" s="362"/>
      <c r="S557" s="362"/>
      <c r="T557" s="362"/>
      <c r="U557" s="362"/>
      <c r="V557" s="362"/>
      <c r="W557" s="362"/>
      <c r="X557" s="362"/>
      <c r="Y557" s="362"/>
      <c r="Z557" s="362"/>
      <c r="AA557" s="362"/>
      <c r="AB557" s="362"/>
      <c r="AC557" s="362"/>
      <c r="AD557" s="362"/>
      <c r="AE557" s="362"/>
      <c r="AF557" s="362"/>
      <c r="AG557" s="362"/>
      <c r="AH557" s="362"/>
      <c r="AI557" s="362"/>
      <c r="AJ557" s="362"/>
      <c r="AK557" s="362"/>
    </row>
    <row r="558">
      <c r="A558" s="362"/>
      <c r="B558" s="362"/>
      <c r="C558" s="362"/>
      <c r="D558" s="362"/>
      <c r="E558" s="362"/>
      <c r="F558" s="362"/>
      <c r="G558" s="362"/>
      <c r="H558" s="362"/>
      <c r="I558" s="362"/>
      <c r="J558" s="362"/>
      <c r="K558" s="362"/>
      <c r="L558" s="362"/>
      <c r="M558" s="362"/>
      <c r="N558" s="362"/>
      <c r="O558" s="362"/>
      <c r="P558" s="362"/>
      <c r="Q558" s="362"/>
      <c r="R558" s="362"/>
      <c r="S558" s="362"/>
      <c r="T558" s="362"/>
      <c r="U558" s="362"/>
      <c r="V558" s="362"/>
      <c r="W558" s="362"/>
      <c r="X558" s="362"/>
      <c r="Y558" s="362"/>
      <c r="Z558" s="362"/>
      <c r="AA558" s="362"/>
      <c r="AB558" s="362"/>
      <c r="AC558" s="362"/>
      <c r="AD558" s="362"/>
      <c r="AE558" s="362"/>
      <c r="AF558" s="362"/>
      <c r="AG558" s="362"/>
      <c r="AH558" s="362"/>
      <c r="AI558" s="362"/>
      <c r="AJ558" s="362"/>
      <c r="AK558" s="362"/>
    </row>
    <row r="559">
      <c r="A559" s="362"/>
      <c r="B559" s="362"/>
      <c r="C559" s="362"/>
      <c r="D559" s="362"/>
      <c r="E559" s="362"/>
      <c r="F559" s="362"/>
      <c r="G559" s="362"/>
      <c r="H559" s="362"/>
      <c r="I559" s="362"/>
      <c r="J559" s="362"/>
      <c r="K559" s="362"/>
      <c r="L559" s="362"/>
      <c r="M559" s="362"/>
      <c r="N559" s="362"/>
      <c r="O559" s="362"/>
      <c r="P559" s="362"/>
      <c r="Q559" s="362"/>
      <c r="R559" s="362"/>
      <c r="S559" s="362"/>
      <c r="T559" s="362"/>
      <c r="U559" s="362"/>
      <c r="V559" s="362"/>
      <c r="W559" s="362"/>
      <c r="X559" s="362"/>
      <c r="Y559" s="362"/>
      <c r="Z559" s="362"/>
      <c r="AA559" s="362"/>
      <c r="AB559" s="362"/>
      <c r="AC559" s="362"/>
      <c r="AD559" s="362"/>
      <c r="AE559" s="362"/>
      <c r="AF559" s="362"/>
      <c r="AG559" s="362"/>
      <c r="AH559" s="362"/>
      <c r="AI559" s="362"/>
      <c r="AJ559" s="362"/>
      <c r="AK559" s="362"/>
    </row>
    <row r="560">
      <c r="A560" s="362"/>
      <c r="B560" s="362"/>
      <c r="C560" s="362"/>
      <c r="D560" s="362"/>
      <c r="E560" s="362"/>
      <c r="F560" s="362"/>
      <c r="G560" s="362"/>
      <c r="H560" s="362"/>
      <c r="I560" s="362"/>
      <c r="J560" s="362"/>
      <c r="K560" s="362"/>
      <c r="L560" s="362"/>
      <c r="M560" s="362"/>
      <c r="N560" s="362"/>
      <c r="O560" s="362"/>
      <c r="P560" s="362"/>
      <c r="Q560" s="362"/>
      <c r="R560" s="362"/>
      <c r="S560" s="362"/>
      <c r="T560" s="362"/>
      <c r="U560" s="362"/>
      <c r="V560" s="362"/>
      <c r="W560" s="362"/>
      <c r="X560" s="362"/>
      <c r="Y560" s="362"/>
      <c r="Z560" s="362"/>
      <c r="AA560" s="362"/>
      <c r="AB560" s="362"/>
      <c r="AC560" s="362"/>
      <c r="AD560" s="362"/>
      <c r="AE560" s="362"/>
      <c r="AF560" s="362"/>
      <c r="AG560" s="362"/>
      <c r="AH560" s="362"/>
      <c r="AI560" s="362"/>
      <c r="AJ560" s="362"/>
      <c r="AK560" s="362"/>
    </row>
    <row r="561">
      <c r="A561" s="362"/>
      <c r="B561" s="362"/>
      <c r="C561" s="362"/>
      <c r="D561" s="362"/>
      <c r="E561" s="362"/>
      <c r="F561" s="362"/>
      <c r="G561" s="362"/>
      <c r="H561" s="362"/>
      <c r="I561" s="362"/>
      <c r="J561" s="362"/>
      <c r="K561" s="362"/>
      <c r="L561" s="362"/>
      <c r="M561" s="362"/>
      <c r="N561" s="362"/>
      <c r="O561" s="362"/>
      <c r="P561" s="362"/>
      <c r="Q561" s="362"/>
      <c r="R561" s="362"/>
      <c r="S561" s="362"/>
      <c r="T561" s="362"/>
      <c r="U561" s="362"/>
      <c r="V561" s="362"/>
      <c r="W561" s="362"/>
      <c r="X561" s="362"/>
      <c r="Y561" s="362"/>
      <c r="Z561" s="362"/>
      <c r="AA561" s="362"/>
      <c r="AB561" s="362"/>
      <c r="AC561" s="362"/>
      <c r="AD561" s="362"/>
      <c r="AE561" s="362"/>
      <c r="AF561" s="362"/>
      <c r="AG561" s="362"/>
      <c r="AH561" s="362"/>
      <c r="AI561" s="362"/>
      <c r="AJ561" s="362"/>
      <c r="AK561" s="362"/>
    </row>
    <row r="562">
      <c r="A562" s="362"/>
      <c r="B562" s="362"/>
      <c r="C562" s="362"/>
      <c r="D562" s="362"/>
      <c r="E562" s="362"/>
      <c r="F562" s="362"/>
      <c r="G562" s="362"/>
      <c r="H562" s="362"/>
      <c r="I562" s="362"/>
      <c r="J562" s="362"/>
      <c r="K562" s="362"/>
      <c r="L562" s="362"/>
      <c r="M562" s="362"/>
      <c r="N562" s="362"/>
      <c r="O562" s="362"/>
      <c r="P562" s="362"/>
      <c r="Q562" s="362"/>
      <c r="R562" s="362"/>
      <c r="S562" s="362"/>
      <c r="T562" s="362"/>
      <c r="U562" s="362"/>
      <c r="V562" s="362"/>
      <c r="W562" s="362"/>
      <c r="X562" s="362"/>
      <c r="Y562" s="362"/>
      <c r="Z562" s="362"/>
      <c r="AA562" s="362"/>
      <c r="AB562" s="362"/>
      <c r="AC562" s="362"/>
      <c r="AD562" s="362"/>
      <c r="AE562" s="362"/>
      <c r="AF562" s="362"/>
      <c r="AG562" s="362"/>
      <c r="AH562" s="362"/>
      <c r="AI562" s="362"/>
      <c r="AJ562" s="362"/>
      <c r="AK562" s="362"/>
    </row>
    <row r="563">
      <c r="A563" s="362"/>
      <c r="B563" s="362"/>
      <c r="C563" s="362"/>
      <c r="D563" s="362"/>
      <c r="E563" s="362"/>
      <c r="F563" s="362"/>
      <c r="G563" s="362"/>
      <c r="H563" s="362"/>
      <c r="I563" s="362"/>
      <c r="J563" s="362"/>
      <c r="K563" s="362"/>
      <c r="L563" s="362"/>
      <c r="M563" s="362"/>
      <c r="N563" s="362"/>
      <c r="O563" s="362"/>
      <c r="P563" s="362"/>
      <c r="Q563" s="362"/>
      <c r="R563" s="362"/>
      <c r="S563" s="362"/>
      <c r="T563" s="362"/>
      <c r="U563" s="362"/>
      <c r="V563" s="362"/>
      <c r="W563" s="362"/>
      <c r="X563" s="362"/>
      <c r="Y563" s="362"/>
      <c r="Z563" s="362"/>
      <c r="AA563" s="362"/>
      <c r="AB563" s="362"/>
      <c r="AC563" s="362"/>
      <c r="AD563" s="362"/>
      <c r="AE563" s="362"/>
      <c r="AF563" s="362"/>
      <c r="AG563" s="362"/>
      <c r="AH563" s="362"/>
      <c r="AI563" s="362"/>
      <c r="AJ563" s="362"/>
      <c r="AK563" s="362"/>
    </row>
    <row r="564">
      <c r="A564" s="362"/>
      <c r="B564" s="362"/>
      <c r="C564" s="362"/>
      <c r="D564" s="362"/>
      <c r="E564" s="362"/>
      <c r="F564" s="362"/>
      <c r="G564" s="362"/>
      <c r="H564" s="362"/>
      <c r="I564" s="362"/>
      <c r="J564" s="362"/>
      <c r="K564" s="362"/>
      <c r="L564" s="362"/>
      <c r="M564" s="362"/>
      <c r="N564" s="362"/>
      <c r="O564" s="362"/>
      <c r="P564" s="362"/>
      <c r="Q564" s="362"/>
      <c r="R564" s="362"/>
      <c r="S564" s="362"/>
      <c r="T564" s="362"/>
      <c r="U564" s="362"/>
      <c r="V564" s="362"/>
      <c r="W564" s="362"/>
      <c r="X564" s="362"/>
      <c r="Y564" s="362"/>
      <c r="Z564" s="362"/>
      <c r="AA564" s="362"/>
      <c r="AB564" s="362"/>
      <c r="AC564" s="362"/>
      <c r="AD564" s="362"/>
      <c r="AE564" s="362"/>
      <c r="AF564" s="362"/>
      <c r="AG564" s="362"/>
      <c r="AH564" s="362"/>
      <c r="AI564" s="362"/>
      <c r="AJ564" s="362"/>
      <c r="AK564" s="362"/>
    </row>
    <row r="565">
      <c r="A565" s="362"/>
      <c r="B565" s="362"/>
      <c r="C565" s="362"/>
      <c r="D565" s="362"/>
      <c r="E565" s="362"/>
      <c r="F565" s="362"/>
      <c r="G565" s="362"/>
      <c r="H565" s="362"/>
      <c r="I565" s="362"/>
      <c r="J565" s="362"/>
      <c r="K565" s="362"/>
      <c r="L565" s="362"/>
      <c r="M565" s="362"/>
      <c r="N565" s="362"/>
      <c r="O565" s="362"/>
      <c r="P565" s="362"/>
      <c r="Q565" s="362"/>
      <c r="R565" s="362"/>
      <c r="S565" s="362"/>
      <c r="T565" s="362"/>
      <c r="U565" s="362"/>
      <c r="V565" s="362"/>
      <c r="W565" s="362"/>
      <c r="X565" s="362"/>
      <c r="Y565" s="362"/>
      <c r="Z565" s="362"/>
      <c r="AA565" s="362"/>
      <c r="AB565" s="362"/>
      <c r="AC565" s="362"/>
      <c r="AD565" s="362"/>
      <c r="AE565" s="362"/>
      <c r="AF565" s="362"/>
      <c r="AG565" s="362"/>
      <c r="AH565" s="362"/>
      <c r="AI565" s="362"/>
      <c r="AJ565" s="362"/>
      <c r="AK565" s="362"/>
    </row>
    <row r="566">
      <c r="A566" s="362"/>
      <c r="B566" s="362"/>
      <c r="C566" s="362"/>
      <c r="D566" s="362"/>
      <c r="E566" s="362"/>
      <c r="F566" s="362"/>
      <c r="G566" s="362"/>
      <c r="H566" s="362"/>
      <c r="I566" s="362"/>
      <c r="J566" s="362"/>
      <c r="K566" s="362"/>
      <c r="L566" s="362"/>
      <c r="M566" s="362"/>
      <c r="N566" s="362"/>
      <c r="O566" s="362"/>
      <c r="P566" s="362"/>
      <c r="Q566" s="362"/>
      <c r="R566" s="362"/>
      <c r="S566" s="362"/>
      <c r="T566" s="362"/>
      <c r="U566" s="362"/>
      <c r="V566" s="362"/>
      <c r="W566" s="362"/>
      <c r="X566" s="362"/>
      <c r="Y566" s="362"/>
      <c r="Z566" s="362"/>
      <c r="AA566" s="362"/>
      <c r="AB566" s="362"/>
      <c r="AC566" s="362"/>
      <c r="AD566" s="362"/>
      <c r="AE566" s="362"/>
      <c r="AF566" s="362"/>
      <c r="AG566" s="362"/>
      <c r="AH566" s="362"/>
      <c r="AI566" s="362"/>
      <c r="AJ566" s="362"/>
      <c r="AK566" s="362"/>
    </row>
    <row r="567">
      <c r="A567" s="362"/>
      <c r="B567" s="362"/>
      <c r="C567" s="362"/>
      <c r="D567" s="362"/>
      <c r="E567" s="362"/>
      <c r="F567" s="362"/>
      <c r="G567" s="362"/>
      <c r="H567" s="362"/>
      <c r="I567" s="362"/>
      <c r="J567" s="362"/>
      <c r="K567" s="362"/>
      <c r="L567" s="362"/>
      <c r="M567" s="362"/>
      <c r="N567" s="362"/>
      <c r="O567" s="362"/>
      <c r="P567" s="362"/>
      <c r="Q567" s="362"/>
      <c r="R567" s="362"/>
      <c r="S567" s="362"/>
      <c r="T567" s="362"/>
      <c r="U567" s="362"/>
      <c r="V567" s="362"/>
      <c r="W567" s="362"/>
      <c r="X567" s="362"/>
      <c r="Y567" s="362"/>
      <c r="Z567" s="362"/>
      <c r="AA567" s="362"/>
      <c r="AB567" s="362"/>
      <c r="AC567" s="362"/>
      <c r="AD567" s="362"/>
      <c r="AE567" s="362"/>
      <c r="AF567" s="362"/>
      <c r="AG567" s="362"/>
      <c r="AH567" s="362"/>
      <c r="AI567" s="362"/>
      <c r="AJ567" s="362"/>
      <c r="AK567" s="362"/>
    </row>
    <row r="568">
      <c r="A568" s="362"/>
      <c r="B568" s="362"/>
      <c r="C568" s="362"/>
      <c r="D568" s="362"/>
      <c r="E568" s="362"/>
      <c r="F568" s="362"/>
      <c r="G568" s="362"/>
      <c r="H568" s="362"/>
      <c r="I568" s="362"/>
      <c r="J568" s="362"/>
      <c r="K568" s="362"/>
      <c r="L568" s="362"/>
      <c r="M568" s="362"/>
      <c r="N568" s="362"/>
      <c r="O568" s="362"/>
      <c r="P568" s="362"/>
      <c r="Q568" s="362"/>
      <c r="R568" s="362"/>
      <c r="S568" s="362"/>
      <c r="T568" s="362"/>
      <c r="U568" s="362"/>
      <c r="V568" s="362"/>
      <c r="W568" s="362"/>
      <c r="X568" s="362"/>
      <c r="Y568" s="362"/>
      <c r="Z568" s="362"/>
      <c r="AA568" s="362"/>
      <c r="AB568" s="362"/>
      <c r="AC568" s="362"/>
      <c r="AD568" s="362"/>
      <c r="AE568" s="362"/>
      <c r="AF568" s="362"/>
      <c r="AG568" s="362"/>
      <c r="AH568" s="362"/>
      <c r="AI568" s="362"/>
      <c r="AJ568" s="362"/>
      <c r="AK568" s="362"/>
    </row>
    <row r="569">
      <c r="A569" s="362"/>
      <c r="B569" s="362"/>
      <c r="C569" s="362"/>
      <c r="D569" s="362"/>
      <c r="E569" s="362"/>
      <c r="F569" s="362"/>
      <c r="G569" s="362"/>
      <c r="H569" s="362"/>
      <c r="I569" s="362"/>
      <c r="J569" s="362"/>
      <c r="K569" s="362"/>
      <c r="L569" s="362"/>
      <c r="M569" s="362"/>
      <c r="N569" s="362"/>
      <c r="O569" s="362"/>
      <c r="P569" s="362"/>
      <c r="Q569" s="362"/>
      <c r="R569" s="362"/>
      <c r="S569" s="362"/>
      <c r="T569" s="362"/>
      <c r="U569" s="362"/>
      <c r="V569" s="362"/>
      <c r="W569" s="362"/>
      <c r="X569" s="362"/>
      <c r="Y569" s="362"/>
      <c r="Z569" s="362"/>
      <c r="AA569" s="362"/>
      <c r="AB569" s="362"/>
      <c r="AC569" s="362"/>
      <c r="AD569" s="362"/>
      <c r="AE569" s="362"/>
      <c r="AF569" s="362"/>
      <c r="AG569" s="362"/>
      <c r="AH569" s="362"/>
      <c r="AI569" s="362"/>
      <c r="AJ569" s="362"/>
      <c r="AK569" s="362"/>
    </row>
    <row r="570">
      <c r="A570" s="362"/>
      <c r="B570" s="362"/>
      <c r="C570" s="362"/>
      <c r="D570" s="362"/>
      <c r="E570" s="362"/>
      <c r="F570" s="362"/>
      <c r="G570" s="362"/>
      <c r="H570" s="362"/>
      <c r="I570" s="362"/>
      <c r="J570" s="362"/>
      <c r="K570" s="362"/>
      <c r="L570" s="362"/>
      <c r="M570" s="362"/>
      <c r="N570" s="362"/>
      <c r="O570" s="362"/>
      <c r="P570" s="362"/>
      <c r="Q570" s="362"/>
      <c r="R570" s="362"/>
      <c r="S570" s="362"/>
      <c r="T570" s="362"/>
      <c r="U570" s="362"/>
      <c r="V570" s="362"/>
      <c r="W570" s="362"/>
      <c r="X570" s="362"/>
      <c r="Y570" s="362"/>
      <c r="Z570" s="362"/>
      <c r="AA570" s="362"/>
      <c r="AB570" s="362"/>
      <c r="AC570" s="362"/>
      <c r="AD570" s="362"/>
      <c r="AE570" s="362"/>
      <c r="AF570" s="362"/>
      <c r="AG570" s="362"/>
      <c r="AH570" s="362"/>
      <c r="AI570" s="362"/>
      <c r="AJ570" s="362"/>
      <c r="AK570" s="362"/>
    </row>
    <row r="571">
      <c r="A571" s="362"/>
      <c r="B571" s="362"/>
      <c r="C571" s="362"/>
      <c r="D571" s="362"/>
      <c r="E571" s="362"/>
      <c r="F571" s="362"/>
      <c r="G571" s="362"/>
      <c r="H571" s="362"/>
      <c r="I571" s="362"/>
      <c r="J571" s="362"/>
      <c r="K571" s="362"/>
      <c r="L571" s="362"/>
      <c r="M571" s="362"/>
      <c r="N571" s="362"/>
      <c r="O571" s="362"/>
      <c r="P571" s="362"/>
      <c r="Q571" s="362"/>
      <c r="R571" s="362"/>
      <c r="S571" s="362"/>
      <c r="T571" s="362"/>
      <c r="U571" s="362"/>
      <c r="V571" s="362"/>
      <c r="W571" s="362"/>
      <c r="X571" s="362"/>
      <c r="Y571" s="362"/>
      <c r="Z571" s="362"/>
      <c r="AA571" s="362"/>
      <c r="AB571" s="362"/>
      <c r="AC571" s="362"/>
      <c r="AD571" s="362"/>
      <c r="AE571" s="362"/>
      <c r="AF571" s="362"/>
      <c r="AG571" s="362"/>
      <c r="AH571" s="362"/>
      <c r="AI571" s="362"/>
      <c r="AJ571" s="362"/>
      <c r="AK571" s="362"/>
    </row>
    <row r="572">
      <c r="A572" s="362"/>
      <c r="B572" s="362"/>
      <c r="C572" s="362"/>
      <c r="D572" s="362"/>
      <c r="E572" s="362"/>
      <c r="F572" s="362"/>
      <c r="G572" s="362"/>
      <c r="H572" s="362"/>
      <c r="I572" s="362"/>
      <c r="J572" s="362"/>
      <c r="K572" s="362"/>
      <c r="L572" s="362"/>
      <c r="M572" s="362"/>
      <c r="N572" s="362"/>
      <c r="O572" s="362"/>
      <c r="P572" s="362"/>
      <c r="Q572" s="362"/>
      <c r="R572" s="362"/>
      <c r="S572" s="362"/>
      <c r="T572" s="362"/>
      <c r="U572" s="362"/>
      <c r="V572" s="362"/>
      <c r="W572" s="362"/>
      <c r="X572" s="362"/>
      <c r="Y572" s="362"/>
      <c r="Z572" s="362"/>
      <c r="AA572" s="362"/>
      <c r="AB572" s="362"/>
      <c r="AC572" s="362"/>
      <c r="AD572" s="362"/>
      <c r="AE572" s="362"/>
      <c r="AF572" s="362"/>
      <c r="AG572" s="362"/>
      <c r="AH572" s="362"/>
      <c r="AI572" s="362"/>
      <c r="AJ572" s="362"/>
      <c r="AK572" s="362"/>
    </row>
    <row r="573">
      <c r="A573" s="362"/>
      <c r="B573" s="362"/>
      <c r="C573" s="362"/>
      <c r="D573" s="362"/>
      <c r="E573" s="362"/>
      <c r="F573" s="362"/>
      <c r="G573" s="362"/>
      <c r="H573" s="362"/>
      <c r="I573" s="362"/>
      <c r="J573" s="362"/>
      <c r="K573" s="362"/>
      <c r="L573" s="362"/>
      <c r="M573" s="362"/>
      <c r="N573" s="362"/>
      <c r="O573" s="362"/>
      <c r="P573" s="362"/>
      <c r="Q573" s="362"/>
      <c r="R573" s="362"/>
      <c r="S573" s="362"/>
      <c r="T573" s="362"/>
      <c r="U573" s="362"/>
      <c r="V573" s="362"/>
      <c r="W573" s="362"/>
      <c r="X573" s="362"/>
      <c r="Y573" s="362"/>
      <c r="Z573" s="362"/>
      <c r="AA573" s="362"/>
      <c r="AB573" s="362"/>
      <c r="AC573" s="362"/>
      <c r="AD573" s="362"/>
      <c r="AE573" s="362"/>
      <c r="AF573" s="362"/>
      <c r="AG573" s="362"/>
      <c r="AH573" s="362"/>
      <c r="AI573" s="362"/>
      <c r="AJ573" s="362"/>
      <c r="AK573" s="362"/>
    </row>
    <row r="574">
      <c r="A574" s="362"/>
      <c r="B574" s="362"/>
      <c r="C574" s="362"/>
      <c r="D574" s="362"/>
      <c r="E574" s="362"/>
      <c r="F574" s="362"/>
      <c r="G574" s="362"/>
      <c r="H574" s="362"/>
      <c r="I574" s="362"/>
      <c r="J574" s="362"/>
      <c r="K574" s="362"/>
      <c r="L574" s="362"/>
      <c r="M574" s="362"/>
      <c r="N574" s="362"/>
      <c r="O574" s="362"/>
      <c r="P574" s="362"/>
      <c r="Q574" s="362"/>
      <c r="R574" s="362"/>
      <c r="S574" s="362"/>
      <c r="T574" s="362"/>
      <c r="U574" s="362"/>
      <c r="V574" s="362"/>
      <c r="W574" s="362"/>
      <c r="X574" s="362"/>
      <c r="Y574" s="362"/>
      <c r="Z574" s="362"/>
      <c r="AA574" s="362"/>
      <c r="AB574" s="362"/>
      <c r="AC574" s="362"/>
      <c r="AD574" s="362"/>
      <c r="AE574" s="362"/>
      <c r="AF574" s="362"/>
      <c r="AG574" s="362"/>
      <c r="AH574" s="362"/>
      <c r="AI574" s="362"/>
      <c r="AJ574" s="362"/>
      <c r="AK574" s="362"/>
    </row>
    <row r="575">
      <c r="A575" s="362"/>
      <c r="B575" s="362"/>
      <c r="C575" s="362"/>
      <c r="D575" s="362"/>
      <c r="E575" s="362"/>
      <c r="F575" s="362"/>
      <c r="G575" s="362"/>
      <c r="H575" s="362"/>
      <c r="I575" s="362"/>
      <c r="J575" s="362"/>
      <c r="K575" s="362"/>
      <c r="L575" s="362"/>
      <c r="M575" s="362"/>
      <c r="N575" s="362"/>
      <c r="O575" s="362"/>
      <c r="P575" s="362"/>
      <c r="Q575" s="362"/>
      <c r="R575" s="362"/>
      <c r="S575" s="362"/>
      <c r="T575" s="362"/>
      <c r="U575" s="362"/>
      <c r="V575" s="362"/>
      <c r="W575" s="362"/>
      <c r="X575" s="362"/>
      <c r="Y575" s="362"/>
      <c r="Z575" s="362"/>
      <c r="AA575" s="362"/>
      <c r="AB575" s="362"/>
      <c r="AC575" s="362"/>
      <c r="AD575" s="362"/>
      <c r="AE575" s="362"/>
      <c r="AF575" s="362"/>
      <c r="AG575" s="362"/>
      <c r="AH575" s="362"/>
      <c r="AI575" s="362"/>
      <c r="AJ575" s="362"/>
      <c r="AK575" s="362"/>
    </row>
    <row r="576">
      <c r="A576" s="362"/>
      <c r="B576" s="362"/>
      <c r="C576" s="362"/>
      <c r="D576" s="362"/>
      <c r="E576" s="362"/>
      <c r="F576" s="362"/>
      <c r="G576" s="362"/>
      <c r="H576" s="362"/>
      <c r="I576" s="362"/>
      <c r="J576" s="362"/>
      <c r="K576" s="362"/>
      <c r="L576" s="362"/>
      <c r="M576" s="362"/>
      <c r="N576" s="362"/>
      <c r="O576" s="362"/>
      <c r="P576" s="362"/>
      <c r="Q576" s="362"/>
      <c r="R576" s="362"/>
      <c r="S576" s="362"/>
      <c r="T576" s="362"/>
      <c r="U576" s="362"/>
      <c r="V576" s="362"/>
      <c r="W576" s="362"/>
      <c r="X576" s="362"/>
      <c r="Y576" s="362"/>
      <c r="Z576" s="362"/>
      <c r="AA576" s="362"/>
      <c r="AB576" s="362"/>
      <c r="AC576" s="362"/>
      <c r="AD576" s="362"/>
      <c r="AE576" s="362"/>
      <c r="AF576" s="362"/>
      <c r="AG576" s="362"/>
      <c r="AH576" s="362"/>
      <c r="AI576" s="362"/>
      <c r="AJ576" s="362"/>
      <c r="AK576" s="362"/>
    </row>
    <row r="577">
      <c r="A577" s="362"/>
      <c r="B577" s="362"/>
      <c r="C577" s="362"/>
      <c r="D577" s="362"/>
      <c r="E577" s="362"/>
      <c r="F577" s="362"/>
      <c r="G577" s="362"/>
      <c r="H577" s="362"/>
      <c r="I577" s="362"/>
      <c r="J577" s="362"/>
      <c r="K577" s="362"/>
      <c r="L577" s="362"/>
      <c r="M577" s="362"/>
      <c r="N577" s="362"/>
      <c r="O577" s="362"/>
      <c r="P577" s="362"/>
      <c r="Q577" s="362"/>
      <c r="R577" s="362"/>
      <c r="S577" s="362"/>
      <c r="T577" s="362"/>
      <c r="U577" s="362"/>
      <c r="V577" s="362"/>
      <c r="W577" s="362"/>
      <c r="X577" s="362"/>
      <c r="Y577" s="362"/>
      <c r="Z577" s="362"/>
      <c r="AA577" s="362"/>
      <c r="AB577" s="362"/>
      <c r="AC577" s="362"/>
      <c r="AD577" s="362"/>
      <c r="AE577" s="362"/>
      <c r="AF577" s="362"/>
      <c r="AG577" s="362"/>
      <c r="AH577" s="362"/>
      <c r="AI577" s="362"/>
      <c r="AJ577" s="362"/>
      <c r="AK577" s="362"/>
    </row>
    <row r="578">
      <c r="A578" s="362"/>
      <c r="B578" s="362"/>
      <c r="C578" s="362"/>
      <c r="D578" s="362"/>
      <c r="E578" s="362"/>
      <c r="F578" s="362"/>
      <c r="G578" s="362"/>
      <c r="H578" s="362"/>
      <c r="I578" s="362"/>
      <c r="J578" s="362"/>
      <c r="K578" s="362"/>
      <c r="L578" s="362"/>
      <c r="M578" s="362"/>
      <c r="N578" s="362"/>
      <c r="O578" s="362"/>
      <c r="P578" s="362"/>
      <c r="Q578" s="362"/>
      <c r="R578" s="362"/>
      <c r="S578" s="362"/>
      <c r="T578" s="362"/>
      <c r="U578" s="362"/>
      <c r="V578" s="362"/>
      <c r="W578" s="362"/>
      <c r="X578" s="362"/>
      <c r="Y578" s="362"/>
      <c r="Z578" s="362"/>
      <c r="AA578" s="362"/>
      <c r="AB578" s="362"/>
      <c r="AC578" s="362"/>
      <c r="AD578" s="362"/>
      <c r="AE578" s="362"/>
      <c r="AF578" s="362"/>
      <c r="AG578" s="362"/>
      <c r="AH578" s="362"/>
      <c r="AI578" s="362"/>
      <c r="AJ578" s="362"/>
      <c r="AK578" s="362"/>
    </row>
    <row r="579">
      <c r="A579" s="362"/>
      <c r="B579" s="362"/>
      <c r="C579" s="362"/>
      <c r="D579" s="362"/>
      <c r="E579" s="362"/>
      <c r="F579" s="362"/>
      <c r="G579" s="362"/>
      <c r="H579" s="362"/>
      <c r="I579" s="362"/>
      <c r="J579" s="362"/>
      <c r="K579" s="362"/>
      <c r="L579" s="362"/>
      <c r="M579" s="362"/>
      <c r="N579" s="362"/>
      <c r="O579" s="362"/>
      <c r="P579" s="362"/>
      <c r="Q579" s="362"/>
      <c r="R579" s="362"/>
      <c r="S579" s="362"/>
      <c r="T579" s="362"/>
      <c r="U579" s="362"/>
      <c r="V579" s="362"/>
      <c r="W579" s="362"/>
      <c r="X579" s="362"/>
      <c r="Y579" s="362"/>
      <c r="Z579" s="362"/>
      <c r="AA579" s="362"/>
      <c r="AB579" s="362"/>
      <c r="AC579" s="362"/>
      <c r="AD579" s="362"/>
      <c r="AE579" s="362"/>
      <c r="AF579" s="362"/>
      <c r="AG579" s="362"/>
      <c r="AH579" s="362"/>
      <c r="AI579" s="362"/>
      <c r="AJ579" s="362"/>
      <c r="AK579" s="362"/>
    </row>
    <row r="580">
      <c r="A580" s="362"/>
      <c r="B580" s="362"/>
      <c r="C580" s="362"/>
      <c r="D580" s="362"/>
      <c r="E580" s="362"/>
      <c r="F580" s="362"/>
      <c r="G580" s="362"/>
      <c r="H580" s="362"/>
      <c r="I580" s="362"/>
      <c r="J580" s="362"/>
      <c r="K580" s="362"/>
      <c r="L580" s="362"/>
      <c r="M580" s="362"/>
      <c r="N580" s="362"/>
      <c r="O580" s="362"/>
      <c r="P580" s="362"/>
      <c r="Q580" s="362"/>
      <c r="R580" s="362"/>
      <c r="S580" s="362"/>
      <c r="T580" s="362"/>
      <c r="U580" s="362"/>
      <c r="V580" s="362"/>
      <c r="W580" s="362"/>
      <c r="X580" s="362"/>
      <c r="Y580" s="362"/>
      <c r="Z580" s="362"/>
      <c r="AA580" s="362"/>
      <c r="AB580" s="362"/>
      <c r="AC580" s="362"/>
      <c r="AD580" s="362"/>
      <c r="AE580" s="362"/>
      <c r="AF580" s="362"/>
      <c r="AG580" s="362"/>
      <c r="AH580" s="362"/>
      <c r="AI580" s="362"/>
      <c r="AJ580" s="362"/>
      <c r="AK580" s="362"/>
    </row>
    <row r="581">
      <c r="A581" s="362"/>
      <c r="B581" s="362"/>
      <c r="C581" s="362"/>
      <c r="D581" s="362"/>
      <c r="E581" s="362"/>
      <c r="F581" s="362"/>
      <c r="G581" s="362"/>
      <c r="H581" s="362"/>
      <c r="I581" s="362"/>
      <c r="J581" s="362"/>
      <c r="K581" s="362"/>
      <c r="L581" s="362"/>
      <c r="M581" s="362"/>
      <c r="N581" s="362"/>
      <c r="O581" s="362"/>
      <c r="P581" s="362"/>
      <c r="Q581" s="362"/>
      <c r="R581" s="362"/>
      <c r="S581" s="362"/>
      <c r="T581" s="362"/>
      <c r="U581" s="362"/>
      <c r="V581" s="362"/>
      <c r="W581" s="362"/>
      <c r="X581" s="362"/>
      <c r="Y581" s="362"/>
      <c r="Z581" s="362"/>
      <c r="AA581" s="362"/>
      <c r="AB581" s="362"/>
      <c r="AC581" s="362"/>
      <c r="AD581" s="362"/>
      <c r="AE581" s="362"/>
      <c r="AF581" s="362"/>
      <c r="AG581" s="362"/>
      <c r="AH581" s="362"/>
      <c r="AI581" s="362"/>
      <c r="AJ581" s="362"/>
      <c r="AK581" s="362"/>
    </row>
    <row r="582">
      <c r="A582" s="362"/>
      <c r="B582" s="362"/>
      <c r="C582" s="362"/>
      <c r="D582" s="362"/>
      <c r="E582" s="362"/>
      <c r="F582" s="362"/>
      <c r="G582" s="362"/>
      <c r="H582" s="362"/>
      <c r="I582" s="362"/>
      <c r="J582" s="362"/>
      <c r="K582" s="362"/>
      <c r="L582" s="362"/>
      <c r="M582" s="362"/>
      <c r="N582" s="362"/>
      <c r="O582" s="362"/>
      <c r="P582" s="362"/>
      <c r="Q582" s="362"/>
      <c r="R582" s="362"/>
      <c r="S582" s="362"/>
      <c r="T582" s="362"/>
      <c r="U582" s="362"/>
      <c r="V582" s="362"/>
      <c r="W582" s="362"/>
      <c r="X582" s="362"/>
      <c r="Y582" s="362"/>
      <c r="Z582" s="362"/>
      <c r="AA582" s="362"/>
      <c r="AB582" s="362"/>
      <c r="AC582" s="362"/>
      <c r="AD582" s="362"/>
      <c r="AE582" s="362"/>
      <c r="AF582" s="362"/>
      <c r="AG582" s="362"/>
      <c r="AH582" s="362"/>
      <c r="AI582" s="362"/>
      <c r="AJ582" s="362"/>
      <c r="AK582" s="362"/>
    </row>
    <row r="583">
      <c r="A583" s="362"/>
      <c r="B583" s="362"/>
      <c r="C583" s="362"/>
      <c r="D583" s="362"/>
      <c r="E583" s="362"/>
      <c r="F583" s="362"/>
      <c r="G583" s="362"/>
      <c r="H583" s="362"/>
      <c r="I583" s="362"/>
      <c r="J583" s="362"/>
      <c r="K583" s="362"/>
      <c r="L583" s="362"/>
      <c r="M583" s="362"/>
      <c r="N583" s="362"/>
      <c r="O583" s="362"/>
      <c r="P583" s="362"/>
      <c r="Q583" s="362"/>
      <c r="R583" s="362"/>
      <c r="S583" s="362"/>
      <c r="T583" s="362"/>
      <c r="U583" s="362"/>
      <c r="V583" s="362"/>
      <c r="W583" s="362"/>
      <c r="X583" s="362"/>
      <c r="Y583" s="362"/>
      <c r="Z583" s="362"/>
      <c r="AA583" s="362"/>
      <c r="AB583" s="362"/>
      <c r="AC583" s="362"/>
      <c r="AD583" s="362"/>
      <c r="AE583" s="362"/>
      <c r="AF583" s="362"/>
      <c r="AG583" s="362"/>
      <c r="AH583" s="362"/>
      <c r="AI583" s="362"/>
      <c r="AJ583" s="362"/>
      <c r="AK583" s="362"/>
    </row>
    <row r="584">
      <c r="A584" s="362"/>
      <c r="B584" s="362"/>
      <c r="C584" s="362"/>
      <c r="D584" s="362"/>
      <c r="E584" s="362"/>
      <c r="F584" s="362"/>
      <c r="G584" s="362"/>
      <c r="H584" s="362"/>
      <c r="I584" s="362"/>
      <c r="J584" s="362"/>
      <c r="K584" s="362"/>
      <c r="L584" s="362"/>
      <c r="M584" s="362"/>
      <c r="N584" s="362"/>
      <c r="O584" s="362"/>
      <c r="P584" s="362"/>
      <c r="Q584" s="362"/>
      <c r="R584" s="362"/>
      <c r="S584" s="362"/>
      <c r="T584" s="362"/>
      <c r="U584" s="362"/>
      <c r="V584" s="362"/>
      <c r="W584" s="362"/>
      <c r="X584" s="362"/>
      <c r="Y584" s="362"/>
      <c r="Z584" s="362"/>
      <c r="AA584" s="362"/>
      <c r="AB584" s="362"/>
      <c r="AC584" s="362"/>
      <c r="AD584" s="362"/>
      <c r="AE584" s="362"/>
      <c r="AF584" s="362"/>
      <c r="AG584" s="362"/>
      <c r="AH584" s="362"/>
      <c r="AI584" s="362"/>
      <c r="AJ584" s="362"/>
      <c r="AK584" s="362"/>
    </row>
    <row r="585">
      <c r="A585" s="362"/>
      <c r="B585" s="362"/>
      <c r="C585" s="362"/>
      <c r="D585" s="362"/>
      <c r="E585" s="362"/>
      <c r="F585" s="362"/>
      <c r="G585" s="362"/>
      <c r="H585" s="362"/>
      <c r="I585" s="362"/>
      <c r="J585" s="362"/>
      <c r="K585" s="362"/>
      <c r="L585" s="362"/>
      <c r="M585" s="362"/>
      <c r="N585" s="362"/>
      <c r="O585" s="362"/>
      <c r="P585" s="362"/>
      <c r="Q585" s="362"/>
      <c r="R585" s="362"/>
      <c r="S585" s="362"/>
      <c r="T585" s="362"/>
      <c r="U585" s="362"/>
      <c r="V585" s="362"/>
      <c r="W585" s="362"/>
      <c r="X585" s="362"/>
      <c r="Y585" s="362"/>
      <c r="Z585" s="362"/>
      <c r="AA585" s="362"/>
      <c r="AB585" s="362"/>
      <c r="AC585" s="362"/>
      <c r="AD585" s="362"/>
      <c r="AE585" s="362"/>
      <c r="AF585" s="362"/>
      <c r="AG585" s="362"/>
      <c r="AH585" s="362"/>
      <c r="AI585" s="362"/>
      <c r="AJ585" s="362"/>
      <c r="AK585" s="362"/>
    </row>
    <row r="586">
      <c r="A586" s="362"/>
      <c r="B586" s="362"/>
      <c r="C586" s="362"/>
      <c r="D586" s="362"/>
      <c r="E586" s="362"/>
      <c r="F586" s="362"/>
      <c r="G586" s="362"/>
      <c r="H586" s="362"/>
      <c r="I586" s="362"/>
      <c r="J586" s="362"/>
      <c r="K586" s="362"/>
      <c r="L586" s="362"/>
      <c r="M586" s="362"/>
      <c r="N586" s="362"/>
      <c r="O586" s="362"/>
      <c r="P586" s="362"/>
      <c r="Q586" s="362"/>
      <c r="R586" s="362"/>
      <c r="S586" s="362"/>
      <c r="T586" s="362"/>
      <c r="U586" s="362"/>
      <c r="V586" s="362"/>
      <c r="W586" s="362"/>
      <c r="X586" s="362"/>
      <c r="Y586" s="362"/>
      <c r="Z586" s="362"/>
      <c r="AA586" s="362"/>
      <c r="AB586" s="362"/>
      <c r="AC586" s="362"/>
      <c r="AD586" s="362"/>
      <c r="AE586" s="362"/>
      <c r="AF586" s="362"/>
      <c r="AG586" s="362"/>
      <c r="AH586" s="362"/>
      <c r="AI586" s="362"/>
      <c r="AJ586" s="362"/>
      <c r="AK586" s="362"/>
    </row>
    <row r="587">
      <c r="A587" s="362"/>
      <c r="B587" s="362"/>
      <c r="C587" s="362"/>
      <c r="D587" s="362"/>
      <c r="E587" s="362"/>
      <c r="F587" s="362"/>
      <c r="G587" s="362"/>
      <c r="H587" s="362"/>
      <c r="I587" s="362"/>
      <c r="J587" s="362"/>
      <c r="K587" s="362"/>
      <c r="L587" s="362"/>
      <c r="M587" s="362"/>
      <c r="N587" s="362"/>
      <c r="O587" s="362"/>
      <c r="P587" s="362"/>
      <c r="Q587" s="362"/>
      <c r="R587" s="362"/>
      <c r="S587" s="362"/>
      <c r="T587" s="362"/>
      <c r="U587" s="362"/>
      <c r="V587" s="362"/>
      <c r="W587" s="362"/>
      <c r="X587" s="362"/>
      <c r="Y587" s="362"/>
      <c r="Z587" s="362"/>
      <c r="AA587" s="362"/>
      <c r="AB587" s="362"/>
      <c r="AC587" s="362"/>
      <c r="AD587" s="362"/>
      <c r="AE587" s="362"/>
      <c r="AF587" s="362"/>
      <c r="AG587" s="362"/>
      <c r="AH587" s="362"/>
      <c r="AI587" s="362"/>
      <c r="AJ587" s="362"/>
      <c r="AK587" s="362"/>
    </row>
    <row r="588">
      <c r="A588" s="362"/>
      <c r="B588" s="362"/>
      <c r="C588" s="362"/>
      <c r="D588" s="362"/>
      <c r="E588" s="362"/>
      <c r="F588" s="362"/>
      <c r="G588" s="362"/>
      <c r="H588" s="362"/>
      <c r="I588" s="362"/>
      <c r="J588" s="362"/>
      <c r="K588" s="362"/>
      <c r="L588" s="362"/>
      <c r="M588" s="362"/>
      <c r="N588" s="362"/>
      <c r="O588" s="362"/>
      <c r="P588" s="362"/>
      <c r="Q588" s="362"/>
      <c r="R588" s="362"/>
      <c r="S588" s="362"/>
      <c r="T588" s="362"/>
      <c r="U588" s="362"/>
      <c r="V588" s="362"/>
      <c r="W588" s="362"/>
      <c r="X588" s="362"/>
      <c r="Y588" s="362"/>
      <c r="Z588" s="362"/>
      <c r="AA588" s="362"/>
      <c r="AB588" s="362"/>
      <c r="AC588" s="362"/>
      <c r="AD588" s="362"/>
      <c r="AE588" s="362"/>
      <c r="AF588" s="362"/>
      <c r="AG588" s="362"/>
      <c r="AH588" s="362"/>
      <c r="AI588" s="362"/>
      <c r="AJ588" s="362"/>
      <c r="AK588" s="362"/>
    </row>
    <row r="589">
      <c r="A589" s="362"/>
      <c r="B589" s="362"/>
      <c r="C589" s="362"/>
      <c r="D589" s="362"/>
      <c r="E589" s="362"/>
      <c r="F589" s="362"/>
      <c r="G589" s="362"/>
      <c r="H589" s="362"/>
      <c r="I589" s="362"/>
      <c r="J589" s="362"/>
      <c r="K589" s="362"/>
      <c r="L589" s="362"/>
      <c r="M589" s="362"/>
      <c r="N589" s="362"/>
      <c r="O589" s="362"/>
      <c r="P589" s="362"/>
      <c r="Q589" s="362"/>
      <c r="R589" s="362"/>
      <c r="S589" s="362"/>
      <c r="T589" s="362"/>
      <c r="U589" s="362"/>
      <c r="V589" s="362"/>
      <c r="W589" s="362"/>
      <c r="X589" s="362"/>
      <c r="Y589" s="362"/>
      <c r="Z589" s="362"/>
      <c r="AA589" s="362"/>
      <c r="AB589" s="362"/>
      <c r="AC589" s="362"/>
      <c r="AD589" s="362"/>
      <c r="AE589" s="362"/>
      <c r="AF589" s="362"/>
      <c r="AG589" s="362"/>
      <c r="AH589" s="362"/>
      <c r="AI589" s="362"/>
      <c r="AJ589" s="362"/>
      <c r="AK589" s="362"/>
    </row>
    <row r="590">
      <c r="A590" s="362"/>
      <c r="B590" s="362"/>
      <c r="C590" s="362"/>
      <c r="D590" s="362"/>
      <c r="E590" s="362"/>
      <c r="F590" s="362"/>
      <c r="G590" s="362"/>
      <c r="H590" s="362"/>
      <c r="I590" s="362"/>
      <c r="J590" s="362"/>
      <c r="K590" s="362"/>
      <c r="L590" s="362"/>
      <c r="M590" s="362"/>
      <c r="N590" s="362"/>
      <c r="O590" s="362"/>
      <c r="P590" s="362"/>
      <c r="Q590" s="362"/>
      <c r="R590" s="362"/>
      <c r="S590" s="362"/>
      <c r="T590" s="362"/>
      <c r="U590" s="362"/>
      <c r="V590" s="362"/>
      <c r="W590" s="362"/>
      <c r="X590" s="362"/>
      <c r="Y590" s="362"/>
      <c r="Z590" s="362"/>
      <c r="AA590" s="362"/>
      <c r="AB590" s="362"/>
      <c r="AC590" s="362"/>
      <c r="AD590" s="362"/>
      <c r="AE590" s="362"/>
      <c r="AF590" s="362"/>
      <c r="AG590" s="362"/>
      <c r="AH590" s="362"/>
      <c r="AI590" s="362"/>
      <c r="AJ590" s="362"/>
      <c r="AK590" s="362"/>
    </row>
    <row r="591">
      <c r="A591" s="362"/>
      <c r="B591" s="362"/>
      <c r="C591" s="362"/>
      <c r="D591" s="362"/>
      <c r="E591" s="362"/>
      <c r="F591" s="362"/>
      <c r="G591" s="362"/>
      <c r="H591" s="362"/>
      <c r="I591" s="362"/>
      <c r="J591" s="362"/>
      <c r="K591" s="362"/>
      <c r="L591" s="362"/>
      <c r="M591" s="362"/>
      <c r="N591" s="362"/>
      <c r="O591" s="362"/>
      <c r="P591" s="362"/>
      <c r="Q591" s="362"/>
      <c r="R591" s="362"/>
      <c r="S591" s="362"/>
      <c r="T591" s="362"/>
      <c r="U591" s="362"/>
      <c r="V591" s="362"/>
      <c r="W591" s="362"/>
      <c r="X591" s="362"/>
      <c r="Y591" s="362"/>
      <c r="Z591" s="362"/>
      <c r="AA591" s="362"/>
      <c r="AB591" s="362"/>
      <c r="AC591" s="362"/>
      <c r="AD591" s="362"/>
      <c r="AE591" s="362"/>
      <c r="AF591" s="362"/>
      <c r="AG591" s="362"/>
      <c r="AH591" s="362"/>
      <c r="AI591" s="362"/>
      <c r="AJ591" s="362"/>
      <c r="AK591" s="362"/>
    </row>
    <row r="592">
      <c r="A592" s="362"/>
      <c r="B592" s="362"/>
      <c r="C592" s="362"/>
      <c r="D592" s="362"/>
      <c r="E592" s="362"/>
      <c r="F592" s="362"/>
      <c r="G592" s="362"/>
      <c r="H592" s="362"/>
      <c r="I592" s="362"/>
      <c r="J592" s="362"/>
      <c r="K592" s="362"/>
      <c r="L592" s="362"/>
      <c r="M592" s="362"/>
      <c r="N592" s="362"/>
      <c r="O592" s="362"/>
      <c r="P592" s="362"/>
      <c r="Q592" s="362"/>
      <c r="R592" s="362"/>
      <c r="S592" s="362"/>
      <c r="T592" s="362"/>
      <c r="U592" s="362"/>
      <c r="V592" s="362"/>
      <c r="W592" s="362"/>
      <c r="X592" s="362"/>
      <c r="Y592" s="362"/>
      <c r="Z592" s="362"/>
      <c r="AA592" s="362"/>
      <c r="AB592" s="362"/>
      <c r="AC592" s="362"/>
      <c r="AD592" s="362"/>
      <c r="AE592" s="362"/>
      <c r="AF592" s="362"/>
      <c r="AG592" s="362"/>
      <c r="AH592" s="362"/>
      <c r="AI592" s="362"/>
      <c r="AJ592" s="362"/>
      <c r="AK592" s="362"/>
    </row>
    <row r="593">
      <c r="A593" s="362"/>
      <c r="B593" s="362"/>
      <c r="C593" s="362"/>
      <c r="D593" s="362"/>
      <c r="E593" s="362"/>
      <c r="F593" s="362"/>
      <c r="G593" s="362"/>
      <c r="H593" s="362"/>
      <c r="I593" s="362"/>
      <c r="J593" s="362"/>
      <c r="K593" s="362"/>
      <c r="L593" s="362"/>
      <c r="M593" s="362"/>
      <c r="N593" s="362"/>
      <c r="O593" s="362"/>
      <c r="P593" s="362"/>
      <c r="Q593" s="362"/>
      <c r="R593" s="362"/>
      <c r="S593" s="362"/>
      <c r="T593" s="362"/>
      <c r="U593" s="362"/>
      <c r="V593" s="362"/>
      <c r="W593" s="362"/>
      <c r="X593" s="362"/>
      <c r="Y593" s="362"/>
      <c r="Z593" s="362"/>
      <c r="AA593" s="362"/>
      <c r="AB593" s="362"/>
      <c r="AC593" s="362"/>
      <c r="AD593" s="362"/>
      <c r="AE593" s="362"/>
      <c r="AF593" s="362"/>
      <c r="AG593" s="362"/>
      <c r="AH593" s="362"/>
      <c r="AI593" s="362"/>
      <c r="AJ593" s="362"/>
      <c r="AK593" s="362"/>
    </row>
    <row r="594">
      <c r="A594" s="362"/>
      <c r="B594" s="362"/>
      <c r="C594" s="362"/>
      <c r="D594" s="362"/>
      <c r="E594" s="362"/>
      <c r="F594" s="362"/>
      <c r="G594" s="362"/>
      <c r="H594" s="362"/>
      <c r="I594" s="362"/>
      <c r="J594" s="362"/>
      <c r="K594" s="362"/>
      <c r="L594" s="362"/>
      <c r="M594" s="362"/>
      <c r="N594" s="362"/>
      <c r="O594" s="362"/>
      <c r="P594" s="362"/>
      <c r="Q594" s="362"/>
      <c r="R594" s="362"/>
      <c r="S594" s="362"/>
      <c r="T594" s="362"/>
      <c r="U594" s="362"/>
      <c r="V594" s="362"/>
      <c r="W594" s="362"/>
      <c r="X594" s="362"/>
      <c r="Y594" s="362"/>
      <c r="Z594" s="362"/>
      <c r="AA594" s="362"/>
      <c r="AB594" s="362"/>
      <c r="AC594" s="362"/>
      <c r="AD594" s="362"/>
      <c r="AE594" s="362"/>
      <c r="AF594" s="362"/>
      <c r="AG594" s="362"/>
      <c r="AH594" s="362"/>
      <c r="AI594" s="362"/>
      <c r="AJ594" s="362"/>
      <c r="AK594" s="362"/>
    </row>
    <row r="595">
      <c r="A595" s="362"/>
      <c r="B595" s="362"/>
      <c r="C595" s="362"/>
      <c r="D595" s="362"/>
      <c r="E595" s="362"/>
      <c r="F595" s="362"/>
      <c r="G595" s="362"/>
      <c r="H595" s="362"/>
      <c r="I595" s="362"/>
      <c r="J595" s="362"/>
      <c r="K595" s="362"/>
      <c r="L595" s="362"/>
      <c r="M595" s="362"/>
      <c r="N595" s="362"/>
      <c r="O595" s="362"/>
      <c r="P595" s="362"/>
      <c r="Q595" s="362"/>
      <c r="R595" s="362"/>
      <c r="S595" s="362"/>
      <c r="T595" s="362"/>
      <c r="U595" s="362"/>
      <c r="V595" s="362"/>
      <c r="W595" s="362"/>
      <c r="X595" s="362"/>
      <c r="Y595" s="362"/>
      <c r="Z595" s="362"/>
      <c r="AA595" s="362"/>
      <c r="AB595" s="362"/>
      <c r="AC595" s="362"/>
      <c r="AD595" s="362"/>
      <c r="AE595" s="362"/>
      <c r="AF595" s="362"/>
      <c r="AG595" s="362"/>
      <c r="AH595" s="362"/>
      <c r="AI595" s="362"/>
      <c r="AJ595" s="362"/>
      <c r="AK595" s="362"/>
    </row>
    <row r="596">
      <c r="A596" s="362"/>
      <c r="B596" s="362"/>
      <c r="C596" s="362"/>
      <c r="D596" s="362"/>
      <c r="E596" s="362"/>
      <c r="F596" s="362"/>
      <c r="G596" s="362"/>
      <c r="H596" s="362"/>
      <c r="I596" s="362"/>
      <c r="J596" s="362"/>
      <c r="K596" s="362"/>
      <c r="L596" s="362"/>
      <c r="M596" s="362"/>
      <c r="N596" s="362"/>
      <c r="O596" s="362"/>
      <c r="P596" s="362"/>
      <c r="Q596" s="362"/>
      <c r="R596" s="362"/>
      <c r="S596" s="362"/>
      <c r="T596" s="362"/>
      <c r="U596" s="362"/>
      <c r="V596" s="362"/>
      <c r="W596" s="362"/>
      <c r="X596" s="362"/>
      <c r="Y596" s="362"/>
      <c r="Z596" s="362"/>
      <c r="AA596" s="362"/>
      <c r="AB596" s="362"/>
      <c r="AC596" s="362"/>
      <c r="AD596" s="362"/>
      <c r="AE596" s="362"/>
      <c r="AF596" s="362"/>
      <c r="AG596" s="362"/>
      <c r="AH596" s="362"/>
      <c r="AI596" s="362"/>
      <c r="AJ596" s="362"/>
      <c r="AK596" s="362"/>
    </row>
    <row r="597">
      <c r="A597" s="362"/>
      <c r="B597" s="362"/>
      <c r="C597" s="362"/>
      <c r="D597" s="362"/>
      <c r="E597" s="362"/>
      <c r="F597" s="362"/>
      <c r="G597" s="362"/>
      <c r="H597" s="362"/>
      <c r="I597" s="362"/>
      <c r="J597" s="362"/>
      <c r="K597" s="362"/>
      <c r="L597" s="362"/>
      <c r="M597" s="362"/>
      <c r="N597" s="362"/>
      <c r="O597" s="362"/>
      <c r="P597" s="362"/>
      <c r="Q597" s="362"/>
      <c r="R597" s="362"/>
      <c r="S597" s="362"/>
      <c r="T597" s="362"/>
      <c r="U597" s="362"/>
      <c r="V597" s="362"/>
      <c r="W597" s="362"/>
      <c r="X597" s="362"/>
      <c r="Y597" s="362"/>
      <c r="Z597" s="362"/>
      <c r="AA597" s="362"/>
      <c r="AB597" s="362"/>
      <c r="AC597" s="362"/>
      <c r="AD597" s="362"/>
      <c r="AE597" s="362"/>
      <c r="AF597" s="362"/>
      <c r="AG597" s="362"/>
      <c r="AH597" s="362"/>
      <c r="AI597" s="362"/>
      <c r="AJ597" s="362"/>
      <c r="AK597" s="362"/>
    </row>
    <row r="598">
      <c r="A598" s="362"/>
      <c r="B598" s="362"/>
      <c r="C598" s="362"/>
      <c r="D598" s="362"/>
      <c r="E598" s="362"/>
      <c r="F598" s="362"/>
      <c r="G598" s="362"/>
      <c r="H598" s="362"/>
      <c r="I598" s="362"/>
      <c r="J598" s="362"/>
      <c r="K598" s="362"/>
      <c r="L598" s="362"/>
      <c r="M598" s="362"/>
      <c r="N598" s="362"/>
      <c r="O598" s="362"/>
      <c r="P598" s="362"/>
      <c r="Q598" s="362"/>
      <c r="R598" s="362"/>
      <c r="S598" s="362"/>
      <c r="T598" s="362"/>
      <c r="U598" s="362"/>
      <c r="V598" s="362"/>
      <c r="W598" s="362"/>
      <c r="X598" s="362"/>
      <c r="Y598" s="362"/>
      <c r="Z598" s="362"/>
      <c r="AA598" s="362"/>
      <c r="AB598" s="362"/>
      <c r="AC598" s="362"/>
      <c r="AD598" s="362"/>
      <c r="AE598" s="362"/>
      <c r="AF598" s="362"/>
      <c r="AG598" s="362"/>
      <c r="AH598" s="362"/>
      <c r="AI598" s="362"/>
      <c r="AJ598" s="362"/>
      <c r="AK598" s="362"/>
    </row>
    <row r="599">
      <c r="A599" s="362"/>
      <c r="B599" s="362"/>
      <c r="C599" s="362"/>
      <c r="D599" s="362"/>
      <c r="E599" s="362"/>
      <c r="F599" s="362"/>
      <c r="G599" s="362"/>
      <c r="H599" s="362"/>
      <c r="I599" s="362"/>
      <c r="J599" s="362"/>
      <c r="K599" s="362"/>
      <c r="L599" s="362"/>
      <c r="M599" s="362"/>
      <c r="N599" s="362"/>
      <c r="O599" s="362"/>
      <c r="P599" s="362"/>
      <c r="Q599" s="362"/>
      <c r="R599" s="362"/>
      <c r="S599" s="362"/>
      <c r="T599" s="362"/>
      <c r="U599" s="362"/>
      <c r="V599" s="362"/>
      <c r="W599" s="362"/>
      <c r="X599" s="362"/>
      <c r="Y599" s="362"/>
      <c r="Z599" s="362"/>
      <c r="AA599" s="362"/>
      <c r="AB599" s="362"/>
      <c r="AC599" s="362"/>
      <c r="AD599" s="362"/>
      <c r="AE599" s="362"/>
      <c r="AF599" s="362"/>
      <c r="AG599" s="362"/>
      <c r="AH599" s="362"/>
      <c r="AI599" s="362"/>
      <c r="AJ599" s="362"/>
      <c r="AK599" s="362"/>
    </row>
    <row r="600">
      <c r="A600" s="362"/>
      <c r="B600" s="362"/>
      <c r="C600" s="362"/>
      <c r="D600" s="362"/>
      <c r="E600" s="362"/>
      <c r="F600" s="362"/>
      <c r="G600" s="362"/>
      <c r="H600" s="362"/>
      <c r="I600" s="362"/>
      <c r="J600" s="362"/>
      <c r="K600" s="362"/>
      <c r="L600" s="362"/>
      <c r="M600" s="362"/>
      <c r="N600" s="362"/>
      <c r="O600" s="362"/>
      <c r="P600" s="362"/>
      <c r="Q600" s="362"/>
      <c r="R600" s="362"/>
      <c r="S600" s="362"/>
      <c r="T600" s="362"/>
      <c r="U600" s="362"/>
      <c r="V600" s="362"/>
      <c r="W600" s="362"/>
      <c r="X600" s="362"/>
      <c r="Y600" s="362"/>
      <c r="Z600" s="362"/>
      <c r="AA600" s="362"/>
      <c r="AB600" s="362"/>
      <c r="AC600" s="362"/>
      <c r="AD600" s="362"/>
      <c r="AE600" s="362"/>
      <c r="AF600" s="362"/>
      <c r="AG600" s="362"/>
      <c r="AH600" s="362"/>
      <c r="AI600" s="362"/>
      <c r="AJ600" s="362"/>
      <c r="AK600" s="362"/>
    </row>
    <row r="601">
      <c r="A601" s="362"/>
      <c r="B601" s="362"/>
      <c r="C601" s="362"/>
      <c r="D601" s="362"/>
      <c r="E601" s="362"/>
      <c r="F601" s="362"/>
      <c r="G601" s="362"/>
      <c r="H601" s="362"/>
      <c r="I601" s="362"/>
      <c r="J601" s="362"/>
      <c r="K601" s="362"/>
      <c r="L601" s="362"/>
      <c r="M601" s="362"/>
      <c r="N601" s="362"/>
      <c r="O601" s="362"/>
      <c r="P601" s="362"/>
      <c r="Q601" s="362"/>
      <c r="R601" s="362"/>
      <c r="S601" s="362"/>
      <c r="T601" s="362"/>
      <c r="U601" s="362"/>
      <c r="V601" s="362"/>
      <c r="W601" s="362"/>
      <c r="X601" s="362"/>
      <c r="Y601" s="362"/>
      <c r="Z601" s="362"/>
      <c r="AA601" s="362"/>
      <c r="AB601" s="362"/>
      <c r="AC601" s="362"/>
      <c r="AD601" s="362"/>
      <c r="AE601" s="362"/>
      <c r="AF601" s="362"/>
      <c r="AG601" s="362"/>
      <c r="AH601" s="362"/>
      <c r="AI601" s="362"/>
      <c r="AJ601" s="362"/>
      <c r="AK601" s="362"/>
    </row>
    <row r="602">
      <c r="A602" s="362"/>
      <c r="B602" s="362"/>
      <c r="C602" s="362"/>
      <c r="D602" s="362"/>
      <c r="E602" s="362"/>
      <c r="F602" s="362"/>
      <c r="G602" s="362"/>
      <c r="H602" s="362"/>
      <c r="I602" s="362"/>
      <c r="J602" s="362"/>
      <c r="K602" s="362"/>
      <c r="L602" s="362"/>
      <c r="M602" s="362"/>
      <c r="N602" s="362"/>
      <c r="O602" s="362"/>
      <c r="P602" s="362"/>
      <c r="Q602" s="362"/>
      <c r="R602" s="362"/>
      <c r="S602" s="362"/>
      <c r="T602" s="362"/>
      <c r="U602" s="362"/>
      <c r="V602" s="362"/>
      <c r="W602" s="362"/>
      <c r="X602" s="362"/>
      <c r="Y602" s="362"/>
      <c r="Z602" s="362"/>
      <c r="AA602" s="362"/>
      <c r="AB602" s="362"/>
      <c r="AC602" s="362"/>
      <c r="AD602" s="362"/>
      <c r="AE602" s="362"/>
      <c r="AF602" s="362"/>
      <c r="AG602" s="362"/>
      <c r="AH602" s="362"/>
      <c r="AI602" s="362"/>
      <c r="AJ602" s="362"/>
      <c r="AK602" s="362"/>
    </row>
    <row r="603">
      <c r="A603" s="362"/>
      <c r="B603" s="362"/>
      <c r="C603" s="362"/>
      <c r="D603" s="362"/>
      <c r="E603" s="362"/>
      <c r="F603" s="362"/>
      <c r="G603" s="362"/>
      <c r="H603" s="362"/>
      <c r="I603" s="362"/>
      <c r="J603" s="362"/>
      <c r="K603" s="362"/>
      <c r="L603" s="362"/>
      <c r="M603" s="362"/>
      <c r="N603" s="362"/>
      <c r="O603" s="362"/>
      <c r="P603" s="362"/>
      <c r="Q603" s="362"/>
      <c r="R603" s="362"/>
      <c r="S603" s="362"/>
      <c r="T603" s="362"/>
      <c r="U603" s="362"/>
      <c r="V603" s="362"/>
      <c r="W603" s="362"/>
      <c r="X603" s="362"/>
      <c r="Y603" s="362"/>
      <c r="Z603" s="362"/>
      <c r="AA603" s="362"/>
      <c r="AB603" s="362"/>
      <c r="AC603" s="362"/>
      <c r="AD603" s="362"/>
      <c r="AE603" s="362"/>
      <c r="AF603" s="362"/>
      <c r="AG603" s="362"/>
      <c r="AH603" s="362"/>
      <c r="AI603" s="362"/>
      <c r="AJ603" s="362"/>
      <c r="AK603" s="362"/>
    </row>
    <row r="604">
      <c r="A604" s="362"/>
      <c r="B604" s="362"/>
      <c r="C604" s="362"/>
      <c r="D604" s="362"/>
      <c r="E604" s="362"/>
      <c r="F604" s="362"/>
      <c r="G604" s="362"/>
      <c r="H604" s="362"/>
      <c r="I604" s="362"/>
      <c r="J604" s="362"/>
      <c r="K604" s="362"/>
      <c r="L604" s="362"/>
      <c r="M604" s="362"/>
      <c r="N604" s="362"/>
      <c r="O604" s="362"/>
      <c r="P604" s="362"/>
      <c r="Q604" s="362"/>
      <c r="R604" s="362"/>
      <c r="S604" s="362"/>
      <c r="T604" s="362"/>
      <c r="U604" s="362"/>
      <c r="V604" s="362"/>
      <c r="W604" s="362"/>
      <c r="X604" s="362"/>
      <c r="Y604" s="362"/>
      <c r="Z604" s="362"/>
      <c r="AA604" s="362"/>
      <c r="AB604" s="362"/>
      <c r="AC604" s="362"/>
      <c r="AD604" s="362"/>
      <c r="AE604" s="362"/>
      <c r="AF604" s="362"/>
      <c r="AG604" s="362"/>
      <c r="AH604" s="362"/>
      <c r="AI604" s="362"/>
      <c r="AJ604" s="362"/>
      <c r="AK604" s="362"/>
    </row>
    <row r="605">
      <c r="A605" s="362"/>
      <c r="B605" s="362"/>
      <c r="C605" s="362"/>
      <c r="D605" s="362"/>
      <c r="E605" s="362"/>
      <c r="F605" s="362"/>
      <c r="G605" s="362"/>
      <c r="H605" s="362"/>
      <c r="I605" s="362"/>
      <c r="J605" s="362"/>
      <c r="K605" s="362"/>
      <c r="L605" s="362"/>
      <c r="M605" s="362"/>
      <c r="N605" s="362"/>
      <c r="O605" s="362"/>
      <c r="P605" s="362"/>
      <c r="Q605" s="362"/>
      <c r="R605" s="362"/>
      <c r="S605" s="362"/>
      <c r="T605" s="362"/>
      <c r="U605" s="362"/>
      <c r="V605" s="362"/>
      <c r="W605" s="362"/>
      <c r="X605" s="362"/>
      <c r="Y605" s="362"/>
      <c r="Z605" s="362"/>
      <c r="AA605" s="362"/>
      <c r="AB605" s="362"/>
      <c r="AC605" s="362"/>
      <c r="AD605" s="362"/>
      <c r="AE605" s="362"/>
      <c r="AF605" s="362"/>
      <c r="AG605" s="362"/>
      <c r="AH605" s="362"/>
      <c r="AI605" s="362"/>
      <c r="AJ605" s="362"/>
      <c r="AK605" s="362"/>
    </row>
    <row r="606">
      <c r="A606" s="362"/>
      <c r="B606" s="362"/>
      <c r="C606" s="362"/>
      <c r="D606" s="362"/>
      <c r="E606" s="362"/>
      <c r="F606" s="362"/>
      <c r="G606" s="362"/>
      <c r="H606" s="362"/>
      <c r="I606" s="362"/>
      <c r="J606" s="362"/>
      <c r="K606" s="362"/>
      <c r="L606" s="362"/>
      <c r="M606" s="362"/>
      <c r="N606" s="362"/>
      <c r="O606" s="362"/>
      <c r="P606" s="362"/>
      <c r="Q606" s="362"/>
      <c r="R606" s="362"/>
      <c r="S606" s="362"/>
      <c r="T606" s="362"/>
      <c r="U606" s="362"/>
      <c r="V606" s="362"/>
      <c r="W606" s="362"/>
      <c r="X606" s="362"/>
      <c r="Y606" s="362"/>
      <c r="Z606" s="362"/>
      <c r="AA606" s="362"/>
      <c r="AB606" s="362"/>
      <c r="AC606" s="362"/>
      <c r="AD606" s="362"/>
      <c r="AE606" s="362"/>
      <c r="AF606" s="362"/>
      <c r="AG606" s="362"/>
      <c r="AH606" s="362"/>
      <c r="AI606" s="362"/>
      <c r="AJ606" s="362"/>
      <c r="AK606" s="362"/>
    </row>
    <row r="607">
      <c r="A607" s="362"/>
      <c r="B607" s="362"/>
      <c r="C607" s="362"/>
      <c r="D607" s="362"/>
      <c r="E607" s="362"/>
      <c r="F607" s="362"/>
      <c r="G607" s="362"/>
      <c r="H607" s="362"/>
      <c r="I607" s="362"/>
      <c r="J607" s="362"/>
      <c r="K607" s="362"/>
      <c r="L607" s="362"/>
      <c r="M607" s="362"/>
      <c r="N607" s="362"/>
      <c r="O607" s="362"/>
      <c r="P607" s="362"/>
      <c r="Q607" s="362"/>
      <c r="R607" s="362"/>
      <c r="S607" s="362"/>
      <c r="T607" s="362"/>
      <c r="U607" s="362"/>
      <c r="V607" s="362"/>
      <c r="W607" s="362"/>
      <c r="X607" s="362"/>
      <c r="Y607" s="362"/>
      <c r="Z607" s="362"/>
      <c r="AA607" s="362"/>
      <c r="AB607" s="362"/>
      <c r="AC607" s="362"/>
      <c r="AD607" s="362"/>
      <c r="AE607" s="362"/>
      <c r="AF607" s="362"/>
      <c r="AG607" s="362"/>
      <c r="AH607" s="362"/>
      <c r="AI607" s="362"/>
      <c r="AJ607" s="362"/>
      <c r="AK607" s="362"/>
    </row>
    <row r="608">
      <c r="A608" s="362"/>
      <c r="B608" s="362"/>
      <c r="C608" s="362"/>
      <c r="D608" s="362"/>
      <c r="E608" s="362"/>
      <c r="F608" s="362"/>
      <c r="G608" s="362"/>
      <c r="H608" s="362"/>
      <c r="I608" s="362"/>
      <c r="J608" s="362"/>
      <c r="K608" s="362"/>
      <c r="L608" s="362"/>
      <c r="M608" s="362"/>
      <c r="N608" s="362"/>
      <c r="O608" s="362"/>
      <c r="P608" s="362"/>
      <c r="Q608" s="362"/>
      <c r="R608" s="362"/>
      <c r="S608" s="362"/>
      <c r="T608" s="362"/>
      <c r="U608" s="362"/>
      <c r="V608" s="362"/>
      <c r="W608" s="362"/>
      <c r="X608" s="362"/>
      <c r="Y608" s="362"/>
      <c r="Z608" s="362"/>
      <c r="AA608" s="362"/>
      <c r="AB608" s="362"/>
      <c r="AC608" s="362"/>
      <c r="AD608" s="362"/>
      <c r="AE608" s="362"/>
      <c r="AF608" s="362"/>
      <c r="AG608" s="362"/>
      <c r="AH608" s="362"/>
      <c r="AI608" s="362"/>
      <c r="AJ608" s="362"/>
      <c r="AK608" s="362"/>
    </row>
    <row r="609">
      <c r="A609" s="362"/>
      <c r="B609" s="362"/>
      <c r="C609" s="362"/>
      <c r="D609" s="362"/>
      <c r="E609" s="362"/>
      <c r="F609" s="362"/>
      <c r="G609" s="362"/>
      <c r="H609" s="362"/>
      <c r="I609" s="362"/>
      <c r="J609" s="362"/>
      <c r="K609" s="362"/>
      <c r="L609" s="362"/>
      <c r="M609" s="362"/>
      <c r="N609" s="362"/>
      <c r="O609" s="362"/>
      <c r="P609" s="362"/>
      <c r="Q609" s="362"/>
      <c r="R609" s="362"/>
      <c r="S609" s="362"/>
      <c r="T609" s="362"/>
      <c r="U609" s="362"/>
      <c r="V609" s="362"/>
      <c r="W609" s="362"/>
      <c r="X609" s="362"/>
      <c r="Y609" s="362"/>
      <c r="Z609" s="362"/>
      <c r="AA609" s="362"/>
      <c r="AB609" s="362"/>
      <c r="AC609" s="362"/>
      <c r="AD609" s="362"/>
      <c r="AE609" s="362"/>
      <c r="AF609" s="362"/>
      <c r="AG609" s="362"/>
      <c r="AH609" s="362"/>
      <c r="AI609" s="362"/>
      <c r="AJ609" s="362"/>
      <c r="AK609" s="362"/>
    </row>
    <row r="610">
      <c r="A610" s="362"/>
      <c r="B610" s="362"/>
      <c r="C610" s="362"/>
      <c r="D610" s="362"/>
      <c r="E610" s="362"/>
      <c r="F610" s="362"/>
      <c r="G610" s="362"/>
      <c r="H610" s="362"/>
      <c r="I610" s="362"/>
      <c r="J610" s="362"/>
      <c r="K610" s="362"/>
      <c r="L610" s="362"/>
      <c r="M610" s="362"/>
      <c r="N610" s="362"/>
      <c r="O610" s="362"/>
      <c r="P610" s="362"/>
      <c r="Q610" s="362"/>
      <c r="R610" s="362"/>
      <c r="S610" s="362"/>
      <c r="T610" s="362"/>
      <c r="U610" s="362"/>
      <c r="V610" s="362"/>
      <c r="W610" s="362"/>
      <c r="X610" s="362"/>
      <c r="Y610" s="362"/>
      <c r="Z610" s="362"/>
      <c r="AA610" s="362"/>
      <c r="AB610" s="362"/>
      <c r="AC610" s="362"/>
      <c r="AD610" s="362"/>
      <c r="AE610" s="362"/>
      <c r="AF610" s="362"/>
      <c r="AG610" s="362"/>
      <c r="AH610" s="362"/>
      <c r="AI610" s="362"/>
      <c r="AJ610" s="362"/>
      <c r="AK610" s="362"/>
    </row>
    <row r="611">
      <c r="A611" s="362"/>
      <c r="B611" s="362"/>
      <c r="C611" s="362"/>
      <c r="D611" s="362"/>
      <c r="E611" s="362"/>
      <c r="F611" s="362"/>
      <c r="G611" s="362"/>
      <c r="H611" s="362"/>
      <c r="I611" s="362"/>
      <c r="J611" s="362"/>
      <c r="K611" s="362"/>
      <c r="L611" s="362"/>
      <c r="M611" s="362"/>
      <c r="N611" s="362"/>
      <c r="O611" s="362"/>
      <c r="P611" s="362"/>
      <c r="Q611" s="362"/>
      <c r="R611" s="362"/>
      <c r="S611" s="362"/>
      <c r="T611" s="362"/>
      <c r="U611" s="362"/>
      <c r="V611" s="362"/>
      <c r="W611" s="362"/>
      <c r="X611" s="362"/>
      <c r="Y611" s="362"/>
      <c r="Z611" s="362"/>
      <c r="AA611" s="362"/>
      <c r="AB611" s="362"/>
      <c r="AC611" s="362"/>
      <c r="AD611" s="362"/>
      <c r="AE611" s="362"/>
      <c r="AF611" s="362"/>
      <c r="AG611" s="362"/>
      <c r="AH611" s="362"/>
      <c r="AI611" s="362"/>
      <c r="AJ611" s="362"/>
      <c r="AK611" s="362"/>
    </row>
    <row r="612">
      <c r="A612" s="362"/>
      <c r="B612" s="362"/>
      <c r="C612" s="362"/>
      <c r="D612" s="362"/>
      <c r="E612" s="362"/>
      <c r="F612" s="362"/>
      <c r="G612" s="362"/>
      <c r="H612" s="362"/>
      <c r="I612" s="362"/>
      <c r="J612" s="362"/>
      <c r="K612" s="362"/>
      <c r="L612" s="362"/>
      <c r="M612" s="362"/>
      <c r="N612" s="362"/>
      <c r="O612" s="362"/>
      <c r="P612" s="362"/>
      <c r="Q612" s="362"/>
      <c r="R612" s="362"/>
      <c r="S612" s="362"/>
      <c r="T612" s="362"/>
      <c r="U612" s="362"/>
      <c r="V612" s="362"/>
      <c r="W612" s="362"/>
      <c r="X612" s="362"/>
      <c r="Y612" s="362"/>
      <c r="Z612" s="362"/>
      <c r="AA612" s="362"/>
      <c r="AB612" s="362"/>
      <c r="AC612" s="362"/>
      <c r="AD612" s="362"/>
      <c r="AE612" s="362"/>
      <c r="AF612" s="362"/>
      <c r="AG612" s="362"/>
      <c r="AH612" s="362"/>
      <c r="AI612" s="362"/>
      <c r="AJ612" s="362"/>
      <c r="AK612" s="362"/>
    </row>
    <row r="613">
      <c r="A613" s="362"/>
      <c r="B613" s="362"/>
      <c r="C613" s="362"/>
      <c r="D613" s="362"/>
      <c r="E613" s="362"/>
      <c r="F613" s="362"/>
      <c r="G613" s="362"/>
      <c r="H613" s="362"/>
      <c r="I613" s="362"/>
      <c r="J613" s="362"/>
      <c r="K613" s="362"/>
      <c r="L613" s="362"/>
      <c r="M613" s="362"/>
      <c r="N613" s="362"/>
      <c r="O613" s="362"/>
      <c r="P613" s="362"/>
      <c r="Q613" s="362"/>
      <c r="R613" s="362"/>
      <c r="S613" s="362"/>
      <c r="T613" s="362"/>
      <c r="U613" s="362"/>
      <c r="V613" s="362"/>
      <c r="W613" s="362"/>
      <c r="X613" s="362"/>
      <c r="Y613" s="362"/>
      <c r="Z613" s="362"/>
      <c r="AA613" s="362"/>
      <c r="AB613" s="362"/>
      <c r="AC613" s="362"/>
      <c r="AD613" s="362"/>
      <c r="AE613" s="362"/>
      <c r="AF613" s="362"/>
      <c r="AG613" s="362"/>
      <c r="AH613" s="362"/>
      <c r="AI613" s="362"/>
      <c r="AJ613" s="362"/>
      <c r="AK613" s="362"/>
    </row>
    <row r="614">
      <c r="A614" s="362"/>
      <c r="B614" s="362"/>
      <c r="C614" s="362"/>
      <c r="D614" s="362"/>
      <c r="E614" s="362"/>
      <c r="F614" s="362"/>
      <c r="G614" s="362"/>
      <c r="H614" s="362"/>
      <c r="I614" s="362"/>
      <c r="J614" s="362"/>
      <c r="K614" s="362"/>
      <c r="L614" s="362"/>
      <c r="M614" s="362"/>
      <c r="N614" s="362"/>
      <c r="O614" s="362"/>
      <c r="P614" s="362"/>
      <c r="Q614" s="362"/>
      <c r="R614" s="362"/>
      <c r="S614" s="362"/>
      <c r="T614" s="362"/>
      <c r="U614" s="362"/>
      <c r="V614" s="362"/>
      <c r="W614" s="362"/>
      <c r="X614" s="362"/>
      <c r="Y614" s="362"/>
      <c r="Z614" s="362"/>
      <c r="AA614" s="362"/>
      <c r="AB614" s="362"/>
      <c r="AC614" s="362"/>
      <c r="AD614" s="362"/>
      <c r="AE614" s="362"/>
      <c r="AF614" s="362"/>
      <c r="AG614" s="362"/>
      <c r="AH614" s="362"/>
      <c r="AI614" s="362"/>
      <c r="AJ614" s="362"/>
      <c r="AK614" s="362"/>
    </row>
    <row r="615">
      <c r="A615" s="362"/>
      <c r="B615" s="362"/>
      <c r="C615" s="362"/>
      <c r="D615" s="362"/>
      <c r="E615" s="362"/>
      <c r="F615" s="362"/>
      <c r="G615" s="362"/>
      <c r="H615" s="362"/>
      <c r="I615" s="362"/>
      <c r="J615" s="362"/>
      <c r="K615" s="362"/>
      <c r="L615" s="362"/>
      <c r="M615" s="362"/>
      <c r="N615" s="362"/>
      <c r="O615" s="362"/>
      <c r="P615" s="362"/>
      <c r="Q615" s="362"/>
      <c r="R615" s="362"/>
      <c r="S615" s="362"/>
      <c r="T615" s="362"/>
      <c r="U615" s="362"/>
      <c r="V615" s="362"/>
      <c r="W615" s="362"/>
      <c r="X615" s="362"/>
      <c r="Y615" s="362"/>
      <c r="Z615" s="362"/>
      <c r="AA615" s="362"/>
      <c r="AB615" s="362"/>
      <c r="AC615" s="362"/>
      <c r="AD615" s="362"/>
      <c r="AE615" s="362"/>
      <c r="AF615" s="362"/>
      <c r="AG615" s="362"/>
      <c r="AH615" s="362"/>
      <c r="AI615" s="362"/>
      <c r="AJ615" s="362"/>
      <c r="AK615" s="362"/>
    </row>
    <row r="616">
      <c r="A616" s="362"/>
      <c r="B616" s="362"/>
      <c r="C616" s="362"/>
      <c r="D616" s="362"/>
      <c r="E616" s="362"/>
      <c r="F616" s="362"/>
      <c r="G616" s="362"/>
      <c r="H616" s="362"/>
      <c r="I616" s="362"/>
      <c r="J616" s="362"/>
      <c r="K616" s="362"/>
      <c r="L616" s="362"/>
      <c r="M616" s="362"/>
      <c r="N616" s="362"/>
      <c r="O616" s="362"/>
      <c r="P616" s="362"/>
      <c r="Q616" s="362"/>
      <c r="R616" s="362"/>
      <c r="S616" s="362"/>
      <c r="T616" s="362"/>
      <c r="U616" s="362"/>
      <c r="V616" s="362"/>
      <c r="W616" s="362"/>
      <c r="X616" s="362"/>
      <c r="Y616" s="362"/>
      <c r="Z616" s="362"/>
      <c r="AA616" s="362"/>
      <c r="AB616" s="362"/>
      <c r="AC616" s="362"/>
      <c r="AD616" s="362"/>
      <c r="AE616" s="362"/>
      <c r="AF616" s="362"/>
      <c r="AG616" s="362"/>
      <c r="AH616" s="362"/>
      <c r="AI616" s="362"/>
      <c r="AJ616" s="362"/>
      <c r="AK616" s="362"/>
    </row>
    <row r="617">
      <c r="A617" s="362"/>
      <c r="B617" s="362"/>
      <c r="C617" s="362"/>
      <c r="D617" s="362"/>
      <c r="E617" s="362"/>
      <c r="F617" s="362"/>
      <c r="G617" s="362"/>
      <c r="H617" s="362"/>
      <c r="I617" s="362"/>
      <c r="J617" s="362"/>
      <c r="K617" s="362"/>
      <c r="L617" s="362"/>
      <c r="M617" s="362"/>
      <c r="N617" s="362"/>
      <c r="O617" s="362"/>
      <c r="P617" s="362"/>
      <c r="Q617" s="362"/>
      <c r="R617" s="362"/>
      <c r="S617" s="362"/>
      <c r="T617" s="362"/>
      <c r="U617" s="362"/>
      <c r="V617" s="362"/>
      <c r="W617" s="362"/>
      <c r="X617" s="362"/>
      <c r="Y617" s="362"/>
      <c r="Z617" s="362"/>
      <c r="AA617" s="362"/>
      <c r="AB617" s="362"/>
      <c r="AC617" s="362"/>
      <c r="AD617" s="362"/>
      <c r="AE617" s="362"/>
      <c r="AF617" s="362"/>
      <c r="AG617" s="362"/>
      <c r="AH617" s="362"/>
      <c r="AI617" s="362"/>
      <c r="AJ617" s="362"/>
      <c r="AK617" s="362"/>
    </row>
    <row r="618">
      <c r="A618" s="362"/>
      <c r="B618" s="362"/>
      <c r="C618" s="362"/>
      <c r="D618" s="362"/>
      <c r="E618" s="362"/>
      <c r="F618" s="362"/>
      <c r="G618" s="362"/>
      <c r="H618" s="362"/>
      <c r="I618" s="362"/>
      <c r="J618" s="362"/>
      <c r="K618" s="362"/>
      <c r="L618" s="362"/>
      <c r="M618" s="362"/>
      <c r="N618" s="362"/>
      <c r="O618" s="362"/>
      <c r="P618" s="362"/>
      <c r="Q618" s="362"/>
      <c r="R618" s="362"/>
      <c r="S618" s="362"/>
      <c r="T618" s="362"/>
      <c r="U618" s="362"/>
      <c r="V618" s="362"/>
      <c r="W618" s="362"/>
      <c r="X618" s="362"/>
      <c r="Y618" s="362"/>
      <c r="Z618" s="362"/>
      <c r="AA618" s="362"/>
      <c r="AB618" s="362"/>
      <c r="AC618" s="362"/>
      <c r="AD618" s="362"/>
      <c r="AE618" s="362"/>
      <c r="AF618" s="362"/>
      <c r="AG618" s="362"/>
      <c r="AH618" s="362"/>
      <c r="AI618" s="362"/>
      <c r="AJ618" s="362"/>
      <c r="AK618" s="362"/>
    </row>
    <row r="619">
      <c r="A619" s="362"/>
      <c r="B619" s="362"/>
      <c r="C619" s="362"/>
      <c r="D619" s="362"/>
      <c r="E619" s="362"/>
      <c r="F619" s="362"/>
      <c r="G619" s="362"/>
      <c r="H619" s="362"/>
      <c r="I619" s="362"/>
      <c r="J619" s="362"/>
      <c r="K619" s="362"/>
      <c r="L619" s="362"/>
      <c r="M619" s="362"/>
      <c r="N619" s="362"/>
      <c r="O619" s="362"/>
      <c r="P619" s="362"/>
      <c r="Q619" s="362"/>
      <c r="R619" s="362"/>
      <c r="S619" s="362"/>
      <c r="T619" s="362"/>
      <c r="U619" s="362"/>
      <c r="V619" s="362"/>
      <c r="W619" s="362"/>
      <c r="X619" s="362"/>
      <c r="Y619" s="362"/>
      <c r="Z619" s="362"/>
      <c r="AA619" s="362"/>
      <c r="AB619" s="362"/>
      <c r="AC619" s="362"/>
      <c r="AD619" s="362"/>
      <c r="AE619" s="362"/>
      <c r="AF619" s="362"/>
      <c r="AG619" s="362"/>
      <c r="AH619" s="362"/>
      <c r="AI619" s="362"/>
      <c r="AJ619" s="362"/>
      <c r="AK619" s="362"/>
    </row>
    <row r="620">
      <c r="A620" s="362"/>
      <c r="B620" s="362"/>
      <c r="C620" s="362"/>
      <c r="D620" s="362"/>
      <c r="E620" s="362"/>
      <c r="F620" s="362"/>
      <c r="G620" s="362"/>
      <c r="H620" s="362"/>
      <c r="I620" s="362"/>
      <c r="J620" s="362"/>
      <c r="K620" s="362"/>
      <c r="L620" s="362"/>
      <c r="M620" s="362"/>
      <c r="N620" s="362"/>
      <c r="O620" s="362"/>
      <c r="P620" s="362"/>
      <c r="Q620" s="362"/>
      <c r="R620" s="362"/>
      <c r="S620" s="362"/>
      <c r="T620" s="362"/>
      <c r="U620" s="362"/>
      <c r="V620" s="362"/>
      <c r="W620" s="362"/>
      <c r="X620" s="362"/>
      <c r="Y620" s="362"/>
      <c r="Z620" s="362"/>
      <c r="AA620" s="362"/>
      <c r="AB620" s="362"/>
      <c r="AC620" s="362"/>
      <c r="AD620" s="362"/>
      <c r="AE620" s="362"/>
      <c r="AF620" s="362"/>
      <c r="AG620" s="362"/>
      <c r="AH620" s="362"/>
      <c r="AI620" s="362"/>
      <c r="AJ620" s="362"/>
      <c r="AK620" s="362"/>
    </row>
    <row r="621">
      <c r="A621" s="362"/>
      <c r="B621" s="362"/>
      <c r="C621" s="362"/>
      <c r="D621" s="362"/>
      <c r="E621" s="362"/>
      <c r="F621" s="362"/>
      <c r="G621" s="362"/>
      <c r="H621" s="362"/>
      <c r="I621" s="362"/>
      <c r="J621" s="362"/>
      <c r="K621" s="362"/>
      <c r="L621" s="362"/>
      <c r="M621" s="362"/>
      <c r="N621" s="362"/>
      <c r="O621" s="362"/>
      <c r="P621" s="362"/>
      <c r="Q621" s="362"/>
      <c r="R621" s="362"/>
      <c r="S621" s="362"/>
      <c r="T621" s="362"/>
      <c r="U621" s="362"/>
      <c r="V621" s="362"/>
      <c r="W621" s="362"/>
      <c r="X621" s="362"/>
      <c r="Y621" s="362"/>
      <c r="Z621" s="362"/>
      <c r="AA621" s="362"/>
      <c r="AB621" s="362"/>
      <c r="AC621" s="362"/>
      <c r="AD621" s="362"/>
      <c r="AE621" s="362"/>
      <c r="AF621" s="362"/>
      <c r="AG621" s="362"/>
      <c r="AH621" s="362"/>
      <c r="AI621" s="362"/>
      <c r="AJ621" s="362"/>
      <c r="AK621" s="362"/>
    </row>
    <row r="622">
      <c r="A622" s="362"/>
      <c r="B622" s="362"/>
      <c r="C622" s="362"/>
      <c r="D622" s="362"/>
      <c r="E622" s="362"/>
      <c r="F622" s="362"/>
      <c r="G622" s="362"/>
      <c r="H622" s="362"/>
      <c r="I622" s="362"/>
      <c r="J622" s="362"/>
      <c r="K622" s="362"/>
      <c r="L622" s="362"/>
      <c r="M622" s="362"/>
      <c r="N622" s="362"/>
      <c r="O622" s="362"/>
      <c r="P622" s="362"/>
      <c r="Q622" s="362"/>
      <c r="R622" s="362"/>
      <c r="S622" s="362"/>
      <c r="T622" s="362"/>
      <c r="U622" s="362"/>
      <c r="V622" s="362"/>
      <c r="W622" s="362"/>
      <c r="X622" s="362"/>
      <c r="Y622" s="362"/>
      <c r="Z622" s="362"/>
      <c r="AA622" s="362"/>
      <c r="AB622" s="362"/>
      <c r="AC622" s="362"/>
      <c r="AD622" s="362"/>
      <c r="AE622" s="362"/>
      <c r="AF622" s="362"/>
      <c r="AG622" s="362"/>
      <c r="AH622" s="362"/>
      <c r="AI622" s="362"/>
      <c r="AJ622" s="362"/>
      <c r="AK622" s="362"/>
    </row>
    <row r="623">
      <c r="A623" s="362"/>
      <c r="B623" s="362"/>
      <c r="C623" s="362"/>
      <c r="D623" s="362"/>
      <c r="E623" s="362"/>
      <c r="F623" s="362"/>
      <c r="G623" s="362"/>
      <c r="H623" s="362"/>
      <c r="I623" s="362"/>
      <c r="J623" s="362"/>
      <c r="K623" s="362"/>
      <c r="L623" s="362"/>
      <c r="M623" s="362"/>
      <c r="N623" s="362"/>
      <c r="O623" s="362"/>
      <c r="P623" s="362"/>
      <c r="Q623" s="362"/>
      <c r="R623" s="362"/>
      <c r="S623" s="362"/>
      <c r="T623" s="362"/>
      <c r="U623" s="362"/>
      <c r="V623" s="362"/>
      <c r="W623" s="362"/>
      <c r="X623" s="362"/>
      <c r="Y623" s="362"/>
      <c r="Z623" s="362"/>
      <c r="AA623" s="362"/>
      <c r="AB623" s="362"/>
      <c r="AC623" s="362"/>
      <c r="AD623" s="362"/>
      <c r="AE623" s="362"/>
      <c r="AF623" s="362"/>
      <c r="AG623" s="362"/>
      <c r="AH623" s="362"/>
      <c r="AI623" s="362"/>
      <c r="AJ623" s="362"/>
      <c r="AK623" s="362"/>
    </row>
    <row r="624">
      <c r="A624" s="362"/>
      <c r="B624" s="362"/>
      <c r="C624" s="362"/>
      <c r="D624" s="362"/>
      <c r="E624" s="362"/>
      <c r="F624" s="362"/>
      <c r="G624" s="362"/>
      <c r="H624" s="362"/>
      <c r="I624" s="362"/>
      <c r="J624" s="362"/>
      <c r="K624" s="362"/>
      <c r="L624" s="362"/>
      <c r="M624" s="362"/>
      <c r="N624" s="362"/>
      <c r="O624" s="362"/>
      <c r="P624" s="362"/>
      <c r="Q624" s="362"/>
      <c r="R624" s="362"/>
      <c r="S624" s="362"/>
      <c r="T624" s="362"/>
      <c r="U624" s="362"/>
      <c r="V624" s="362"/>
      <c r="W624" s="362"/>
      <c r="X624" s="362"/>
      <c r="Y624" s="362"/>
      <c r="Z624" s="362"/>
      <c r="AA624" s="362"/>
      <c r="AB624" s="362"/>
      <c r="AC624" s="362"/>
      <c r="AD624" s="362"/>
      <c r="AE624" s="362"/>
      <c r="AF624" s="362"/>
      <c r="AG624" s="362"/>
      <c r="AH624" s="362"/>
      <c r="AI624" s="362"/>
      <c r="AJ624" s="362"/>
      <c r="AK624" s="362"/>
    </row>
    <row r="625">
      <c r="A625" s="362"/>
      <c r="B625" s="362"/>
      <c r="C625" s="362"/>
      <c r="D625" s="362"/>
      <c r="E625" s="362"/>
      <c r="F625" s="362"/>
      <c r="G625" s="362"/>
      <c r="H625" s="362"/>
      <c r="I625" s="362"/>
      <c r="J625" s="362"/>
      <c r="K625" s="362"/>
      <c r="L625" s="362"/>
      <c r="M625" s="362"/>
      <c r="N625" s="362"/>
      <c r="O625" s="362"/>
      <c r="P625" s="362"/>
      <c r="Q625" s="362"/>
      <c r="R625" s="362"/>
      <c r="S625" s="362"/>
      <c r="T625" s="362"/>
      <c r="U625" s="362"/>
      <c r="V625" s="362"/>
      <c r="W625" s="362"/>
      <c r="X625" s="362"/>
      <c r="Y625" s="362"/>
      <c r="Z625" s="362"/>
      <c r="AA625" s="362"/>
      <c r="AB625" s="362"/>
      <c r="AC625" s="362"/>
      <c r="AD625" s="362"/>
      <c r="AE625" s="362"/>
      <c r="AF625" s="362"/>
      <c r="AG625" s="362"/>
      <c r="AH625" s="362"/>
      <c r="AI625" s="362"/>
      <c r="AJ625" s="362"/>
      <c r="AK625" s="362"/>
    </row>
    <row r="626">
      <c r="A626" s="362"/>
      <c r="B626" s="362"/>
      <c r="C626" s="362"/>
      <c r="D626" s="362"/>
      <c r="E626" s="362"/>
      <c r="F626" s="362"/>
      <c r="G626" s="362"/>
      <c r="H626" s="362"/>
      <c r="I626" s="362"/>
      <c r="J626" s="362"/>
      <c r="K626" s="362"/>
      <c r="L626" s="362"/>
      <c r="M626" s="362"/>
      <c r="N626" s="362"/>
      <c r="O626" s="362"/>
      <c r="P626" s="362"/>
      <c r="Q626" s="362"/>
      <c r="R626" s="362"/>
      <c r="S626" s="362"/>
      <c r="T626" s="362"/>
      <c r="U626" s="362"/>
      <c r="V626" s="362"/>
      <c r="W626" s="362"/>
      <c r="X626" s="362"/>
      <c r="Y626" s="362"/>
      <c r="Z626" s="362"/>
      <c r="AA626" s="362"/>
      <c r="AB626" s="362"/>
      <c r="AC626" s="362"/>
      <c r="AD626" s="362"/>
      <c r="AE626" s="362"/>
      <c r="AF626" s="362"/>
      <c r="AG626" s="362"/>
      <c r="AH626" s="362"/>
      <c r="AI626" s="362"/>
      <c r="AJ626" s="362"/>
      <c r="AK626" s="362"/>
    </row>
    <row r="627">
      <c r="A627" s="362"/>
      <c r="B627" s="362"/>
      <c r="C627" s="362"/>
      <c r="D627" s="362"/>
      <c r="E627" s="362"/>
      <c r="F627" s="362"/>
      <c r="G627" s="362"/>
      <c r="H627" s="362"/>
      <c r="I627" s="362"/>
      <c r="J627" s="362"/>
      <c r="K627" s="362"/>
      <c r="L627" s="362"/>
      <c r="M627" s="362"/>
      <c r="N627" s="362"/>
      <c r="O627" s="362"/>
      <c r="P627" s="362"/>
      <c r="Q627" s="362"/>
      <c r="R627" s="362"/>
      <c r="S627" s="362"/>
      <c r="T627" s="362"/>
      <c r="U627" s="362"/>
      <c r="V627" s="362"/>
      <c r="W627" s="362"/>
      <c r="X627" s="362"/>
      <c r="Y627" s="362"/>
      <c r="Z627" s="362"/>
      <c r="AA627" s="362"/>
      <c r="AB627" s="362"/>
      <c r="AC627" s="362"/>
      <c r="AD627" s="362"/>
      <c r="AE627" s="362"/>
      <c r="AF627" s="362"/>
      <c r="AG627" s="362"/>
      <c r="AH627" s="362"/>
      <c r="AI627" s="362"/>
      <c r="AJ627" s="362"/>
      <c r="AK627" s="362"/>
    </row>
    <row r="628">
      <c r="A628" s="362"/>
      <c r="B628" s="362"/>
      <c r="C628" s="362"/>
      <c r="D628" s="362"/>
      <c r="E628" s="362"/>
      <c r="F628" s="362"/>
      <c r="G628" s="362"/>
      <c r="H628" s="362"/>
      <c r="I628" s="362"/>
      <c r="J628" s="362"/>
      <c r="K628" s="362"/>
      <c r="L628" s="362"/>
      <c r="M628" s="362"/>
      <c r="N628" s="362"/>
      <c r="O628" s="362"/>
      <c r="P628" s="362"/>
      <c r="Q628" s="362"/>
      <c r="R628" s="362"/>
      <c r="S628" s="362"/>
      <c r="T628" s="362"/>
      <c r="U628" s="362"/>
      <c r="V628" s="362"/>
      <c r="W628" s="362"/>
      <c r="X628" s="362"/>
      <c r="Y628" s="362"/>
      <c r="Z628" s="362"/>
      <c r="AA628" s="362"/>
      <c r="AB628" s="362"/>
      <c r="AC628" s="362"/>
      <c r="AD628" s="362"/>
      <c r="AE628" s="362"/>
      <c r="AF628" s="362"/>
      <c r="AG628" s="362"/>
      <c r="AH628" s="362"/>
      <c r="AI628" s="362"/>
      <c r="AJ628" s="362"/>
      <c r="AK628" s="362"/>
    </row>
    <row r="629">
      <c r="A629" s="362"/>
      <c r="B629" s="362"/>
      <c r="C629" s="362"/>
      <c r="D629" s="362"/>
      <c r="E629" s="362"/>
      <c r="F629" s="362"/>
      <c r="G629" s="362"/>
      <c r="H629" s="362"/>
      <c r="I629" s="362"/>
      <c r="J629" s="362"/>
      <c r="K629" s="362"/>
      <c r="L629" s="362"/>
      <c r="M629" s="362"/>
      <c r="N629" s="362"/>
      <c r="O629" s="362"/>
      <c r="P629" s="362"/>
      <c r="Q629" s="362"/>
      <c r="R629" s="362"/>
      <c r="S629" s="362"/>
      <c r="T629" s="362"/>
      <c r="U629" s="362"/>
      <c r="V629" s="362"/>
      <c r="W629" s="362"/>
      <c r="X629" s="362"/>
      <c r="Y629" s="362"/>
      <c r="Z629" s="362"/>
      <c r="AA629" s="362"/>
      <c r="AB629" s="362"/>
      <c r="AC629" s="362"/>
      <c r="AD629" s="362"/>
      <c r="AE629" s="362"/>
      <c r="AF629" s="362"/>
      <c r="AG629" s="362"/>
      <c r="AH629" s="362"/>
      <c r="AI629" s="362"/>
      <c r="AJ629" s="362"/>
      <c r="AK629" s="362"/>
    </row>
    <row r="630">
      <c r="A630" s="362"/>
      <c r="B630" s="362"/>
      <c r="C630" s="362"/>
      <c r="D630" s="362"/>
      <c r="E630" s="362"/>
      <c r="F630" s="362"/>
      <c r="G630" s="362"/>
      <c r="H630" s="362"/>
      <c r="I630" s="362"/>
      <c r="J630" s="362"/>
      <c r="K630" s="362"/>
      <c r="L630" s="362"/>
      <c r="M630" s="362"/>
      <c r="N630" s="362"/>
      <c r="O630" s="362"/>
      <c r="P630" s="362"/>
      <c r="Q630" s="362"/>
      <c r="R630" s="362"/>
      <c r="S630" s="362"/>
      <c r="T630" s="362"/>
      <c r="U630" s="362"/>
      <c r="V630" s="362"/>
      <c r="W630" s="362"/>
      <c r="X630" s="362"/>
      <c r="Y630" s="362"/>
      <c r="Z630" s="362"/>
      <c r="AA630" s="362"/>
      <c r="AB630" s="362"/>
      <c r="AC630" s="362"/>
      <c r="AD630" s="362"/>
      <c r="AE630" s="362"/>
      <c r="AF630" s="362"/>
      <c r="AG630" s="362"/>
      <c r="AH630" s="362"/>
      <c r="AI630" s="362"/>
      <c r="AJ630" s="362"/>
      <c r="AK630" s="362"/>
    </row>
    <row r="631">
      <c r="A631" s="362"/>
      <c r="B631" s="362"/>
      <c r="C631" s="362"/>
      <c r="D631" s="362"/>
      <c r="E631" s="362"/>
      <c r="F631" s="362"/>
      <c r="G631" s="362"/>
      <c r="H631" s="362"/>
      <c r="I631" s="362"/>
      <c r="J631" s="362"/>
      <c r="K631" s="362"/>
      <c r="L631" s="362"/>
      <c r="M631" s="362"/>
      <c r="N631" s="362"/>
      <c r="O631" s="362"/>
      <c r="P631" s="362"/>
      <c r="Q631" s="362"/>
      <c r="R631" s="362"/>
      <c r="S631" s="362"/>
      <c r="T631" s="362"/>
      <c r="U631" s="362"/>
      <c r="V631" s="362"/>
      <c r="W631" s="362"/>
      <c r="X631" s="362"/>
      <c r="Y631" s="362"/>
      <c r="Z631" s="362"/>
      <c r="AA631" s="362"/>
      <c r="AB631" s="362"/>
      <c r="AC631" s="362"/>
      <c r="AD631" s="362"/>
      <c r="AE631" s="362"/>
      <c r="AF631" s="362"/>
      <c r="AG631" s="362"/>
      <c r="AH631" s="362"/>
      <c r="AI631" s="362"/>
      <c r="AJ631" s="362"/>
      <c r="AK631" s="362"/>
    </row>
    <row r="632">
      <c r="A632" s="362"/>
      <c r="B632" s="362"/>
      <c r="C632" s="362"/>
      <c r="D632" s="362"/>
      <c r="E632" s="362"/>
      <c r="F632" s="362"/>
      <c r="G632" s="362"/>
      <c r="H632" s="362"/>
      <c r="I632" s="362"/>
      <c r="J632" s="362"/>
      <c r="K632" s="362"/>
      <c r="L632" s="362"/>
      <c r="M632" s="362"/>
      <c r="N632" s="362"/>
      <c r="O632" s="362"/>
      <c r="P632" s="362"/>
      <c r="Q632" s="362"/>
      <c r="R632" s="362"/>
      <c r="S632" s="362"/>
      <c r="T632" s="362"/>
      <c r="U632" s="362"/>
      <c r="V632" s="362"/>
      <c r="W632" s="362"/>
      <c r="X632" s="362"/>
      <c r="Y632" s="362"/>
      <c r="Z632" s="362"/>
      <c r="AA632" s="362"/>
      <c r="AB632" s="362"/>
      <c r="AC632" s="362"/>
      <c r="AD632" s="362"/>
      <c r="AE632" s="362"/>
      <c r="AF632" s="362"/>
      <c r="AG632" s="362"/>
      <c r="AH632" s="362"/>
      <c r="AI632" s="362"/>
      <c r="AJ632" s="362"/>
      <c r="AK632" s="362"/>
    </row>
    <row r="633">
      <c r="A633" s="362"/>
      <c r="B633" s="362"/>
      <c r="C633" s="362"/>
      <c r="D633" s="362"/>
      <c r="E633" s="362"/>
      <c r="F633" s="362"/>
      <c r="G633" s="362"/>
      <c r="H633" s="362"/>
      <c r="I633" s="362"/>
      <c r="J633" s="362"/>
      <c r="K633" s="362"/>
      <c r="L633" s="362"/>
      <c r="M633" s="362"/>
      <c r="N633" s="362"/>
      <c r="O633" s="362"/>
      <c r="P633" s="362"/>
      <c r="Q633" s="362"/>
      <c r="R633" s="362"/>
      <c r="S633" s="362"/>
      <c r="T633" s="362"/>
      <c r="U633" s="362"/>
      <c r="V633" s="362"/>
      <c r="W633" s="362"/>
      <c r="X633" s="362"/>
      <c r="Y633" s="362"/>
      <c r="Z633" s="362"/>
      <c r="AA633" s="362"/>
      <c r="AB633" s="362"/>
      <c r="AC633" s="362"/>
      <c r="AD633" s="362"/>
      <c r="AE633" s="362"/>
      <c r="AF633" s="362"/>
      <c r="AG633" s="362"/>
      <c r="AH633" s="362"/>
      <c r="AI633" s="362"/>
      <c r="AJ633" s="362"/>
      <c r="AK633" s="362"/>
    </row>
    <row r="634">
      <c r="A634" s="362"/>
      <c r="B634" s="362"/>
      <c r="C634" s="362"/>
      <c r="D634" s="362"/>
      <c r="E634" s="362"/>
      <c r="F634" s="362"/>
      <c r="G634" s="362"/>
      <c r="H634" s="362"/>
      <c r="I634" s="362"/>
      <c r="J634" s="362"/>
      <c r="K634" s="362"/>
      <c r="L634" s="362"/>
      <c r="M634" s="362"/>
      <c r="N634" s="362"/>
      <c r="O634" s="362"/>
      <c r="P634" s="362"/>
      <c r="Q634" s="362"/>
      <c r="R634" s="362"/>
      <c r="S634" s="362"/>
      <c r="T634" s="362"/>
      <c r="U634" s="362"/>
      <c r="V634" s="362"/>
      <c r="W634" s="362"/>
      <c r="X634" s="362"/>
      <c r="Y634" s="362"/>
      <c r="Z634" s="362"/>
      <c r="AA634" s="362"/>
      <c r="AB634" s="362"/>
      <c r="AC634" s="362"/>
      <c r="AD634" s="362"/>
      <c r="AE634" s="362"/>
      <c r="AF634" s="362"/>
      <c r="AG634" s="362"/>
      <c r="AH634" s="362"/>
      <c r="AI634" s="362"/>
      <c r="AJ634" s="362"/>
      <c r="AK634" s="362"/>
    </row>
    <row r="635">
      <c r="A635" s="362"/>
      <c r="B635" s="362"/>
      <c r="C635" s="362"/>
      <c r="D635" s="362"/>
      <c r="E635" s="362"/>
      <c r="F635" s="362"/>
      <c r="G635" s="362"/>
      <c r="H635" s="362"/>
      <c r="I635" s="362"/>
      <c r="J635" s="362"/>
      <c r="K635" s="362"/>
      <c r="L635" s="362"/>
      <c r="M635" s="362"/>
      <c r="N635" s="362"/>
      <c r="O635" s="362"/>
      <c r="P635" s="362"/>
      <c r="Q635" s="362"/>
      <c r="R635" s="362"/>
      <c r="S635" s="362"/>
      <c r="T635" s="362"/>
      <c r="U635" s="362"/>
      <c r="V635" s="362"/>
      <c r="W635" s="362"/>
      <c r="X635" s="362"/>
      <c r="Y635" s="362"/>
      <c r="Z635" s="362"/>
      <c r="AA635" s="362"/>
      <c r="AB635" s="362"/>
      <c r="AC635" s="362"/>
      <c r="AD635" s="362"/>
      <c r="AE635" s="362"/>
      <c r="AF635" s="362"/>
      <c r="AG635" s="362"/>
      <c r="AH635" s="362"/>
      <c r="AI635" s="362"/>
      <c r="AJ635" s="362"/>
      <c r="AK635" s="362"/>
    </row>
    <row r="636">
      <c r="A636" s="362"/>
      <c r="B636" s="362"/>
      <c r="C636" s="362"/>
      <c r="D636" s="362"/>
      <c r="E636" s="362"/>
      <c r="F636" s="362"/>
      <c r="G636" s="362"/>
      <c r="H636" s="362"/>
      <c r="I636" s="362"/>
      <c r="J636" s="362"/>
      <c r="K636" s="362"/>
      <c r="L636" s="362"/>
      <c r="M636" s="362"/>
      <c r="N636" s="362"/>
      <c r="O636" s="362"/>
      <c r="P636" s="362"/>
      <c r="Q636" s="362"/>
      <c r="R636" s="362"/>
      <c r="S636" s="362"/>
      <c r="T636" s="362"/>
      <c r="U636" s="362"/>
      <c r="V636" s="362"/>
      <c r="W636" s="362"/>
      <c r="X636" s="362"/>
      <c r="Y636" s="362"/>
      <c r="Z636" s="362"/>
      <c r="AA636" s="362"/>
      <c r="AB636" s="362"/>
      <c r="AC636" s="362"/>
      <c r="AD636" s="362"/>
      <c r="AE636" s="362"/>
      <c r="AF636" s="362"/>
      <c r="AG636" s="362"/>
      <c r="AH636" s="362"/>
      <c r="AI636" s="362"/>
      <c r="AJ636" s="362"/>
      <c r="AK636" s="362"/>
    </row>
    <row r="637">
      <c r="A637" s="362"/>
      <c r="B637" s="362"/>
      <c r="C637" s="362"/>
      <c r="D637" s="362"/>
      <c r="E637" s="362"/>
      <c r="F637" s="362"/>
      <c r="G637" s="362"/>
      <c r="H637" s="362"/>
      <c r="I637" s="362"/>
      <c r="J637" s="362"/>
      <c r="K637" s="362"/>
      <c r="L637" s="362"/>
      <c r="M637" s="362"/>
      <c r="N637" s="362"/>
      <c r="O637" s="362"/>
      <c r="P637" s="362"/>
      <c r="Q637" s="362"/>
      <c r="R637" s="362"/>
      <c r="S637" s="362"/>
      <c r="T637" s="362"/>
      <c r="U637" s="362"/>
      <c r="V637" s="362"/>
      <c r="W637" s="362"/>
      <c r="X637" s="362"/>
      <c r="Y637" s="362"/>
      <c r="Z637" s="362"/>
      <c r="AA637" s="362"/>
      <c r="AB637" s="362"/>
      <c r="AC637" s="362"/>
      <c r="AD637" s="362"/>
      <c r="AE637" s="362"/>
      <c r="AF637" s="362"/>
      <c r="AG637" s="362"/>
      <c r="AH637" s="362"/>
      <c r="AI637" s="362"/>
      <c r="AJ637" s="362"/>
      <c r="AK637" s="362"/>
    </row>
    <row r="638">
      <c r="A638" s="362"/>
      <c r="B638" s="362"/>
      <c r="C638" s="362"/>
      <c r="D638" s="362"/>
      <c r="E638" s="362"/>
      <c r="F638" s="362"/>
      <c r="G638" s="362"/>
      <c r="H638" s="362"/>
      <c r="I638" s="362"/>
      <c r="J638" s="362"/>
      <c r="K638" s="362"/>
      <c r="L638" s="362"/>
      <c r="M638" s="362"/>
      <c r="N638" s="362"/>
      <c r="O638" s="362"/>
      <c r="P638" s="362"/>
      <c r="Q638" s="362"/>
      <c r="R638" s="362"/>
      <c r="S638" s="362"/>
      <c r="T638" s="362"/>
      <c r="U638" s="362"/>
      <c r="V638" s="362"/>
      <c r="W638" s="362"/>
      <c r="X638" s="362"/>
      <c r="Y638" s="362"/>
      <c r="Z638" s="362"/>
      <c r="AA638" s="362"/>
      <c r="AB638" s="362"/>
      <c r="AC638" s="362"/>
      <c r="AD638" s="362"/>
      <c r="AE638" s="362"/>
      <c r="AF638" s="362"/>
      <c r="AG638" s="362"/>
      <c r="AH638" s="362"/>
      <c r="AI638" s="362"/>
      <c r="AJ638" s="362"/>
      <c r="AK638" s="362"/>
    </row>
    <row r="639">
      <c r="A639" s="362"/>
      <c r="B639" s="362"/>
      <c r="C639" s="362"/>
      <c r="D639" s="362"/>
      <c r="E639" s="362"/>
      <c r="F639" s="362"/>
      <c r="G639" s="362"/>
      <c r="H639" s="362"/>
      <c r="I639" s="362"/>
      <c r="J639" s="362"/>
      <c r="K639" s="362"/>
      <c r="L639" s="362"/>
      <c r="M639" s="362"/>
      <c r="N639" s="362"/>
      <c r="O639" s="362"/>
      <c r="P639" s="362"/>
      <c r="Q639" s="362"/>
      <c r="R639" s="362"/>
      <c r="S639" s="362"/>
      <c r="T639" s="362"/>
      <c r="U639" s="362"/>
      <c r="V639" s="362"/>
      <c r="W639" s="362"/>
      <c r="X639" s="362"/>
      <c r="Y639" s="362"/>
      <c r="Z639" s="362"/>
      <c r="AA639" s="362"/>
      <c r="AB639" s="362"/>
      <c r="AC639" s="362"/>
      <c r="AD639" s="362"/>
      <c r="AE639" s="362"/>
      <c r="AF639" s="362"/>
      <c r="AG639" s="362"/>
      <c r="AH639" s="362"/>
      <c r="AI639" s="362"/>
      <c r="AJ639" s="362"/>
      <c r="AK639" s="362"/>
    </row>
    <row r="640">
      <c r="A640" s="362"/>
      <c r="B640" s="362"/>
      <c r="C640" s="362"/>
      <c r="D640" s="362"/>
      <c r="E640" s="362"/>
      <c r="F640" s="362"/>
      <c r="G640" s="362"/>
      <c r="H640" s="362"/>
      <c r="I640" s="362"/>
      <c r="J640" s="362"/>
      <c r="K640" s="362"/>
      <c r="L640" s="362"/>
      <c r="M640" s="362"/>
      <c r="N640" s="362"/>
      <c r="O640" s="362"/>
      <c r="P640" s="362"/>
      <c r="Q640" s="362"/>
      <c r="R640" s="362"/>
      <c r="S640" s="362"/>
      <c r="T640" s="362"/>
      <c r="U640" s="362"/>
      <c r="V640" s="362"/>
      <c r="W640" s="362"/>
      <c r="X640" s="362"/>
      <c r="Y640" s="362"/>
      <c r="Z640" s="362"/>
      <c r="AA640" s="362"/>
      <c r="AB640" s="362"/>
      <c r="AC640" s="362"/>
      <c r="AD640" s="362"/>
      <c r="AE640" s="362"/>
      <c r="AF640" s="362"/>
      <c r="AG640" s="362"/>
      <c r="AH640" s="362"/>
      <c r="AI640" s="362"/>
      <c r="AJ640" s="362"/>
      <c r="AK640" s="362"/>
    </row>
    <row r="641">
      <c r="A641" s="362"/>
      <c r="B641" s="362"/>
      <c r="C641" s="362"/>
      <c r="D641" s="362"/>
      <c r="E641" s="362"/>
      <c r="F641" s="362"/>
      <c r="G641" s="362"/>
      <c r="H641" s="362"/>
      <c r="I641" s="362"/>
      <c r="J641" s="362"/>
      <c r="K641" s="362"/>
      <c r="L641" s="362"/>
      <c r="M641" s="362"/>
      <c r="N641" s="362"/>
      <c r="O641" s="362"/>
      <c r="P641" s="362"/>
      <c r="Q641" s="362"/>
      <c r="R641" s="362"/>
      <c r="S641" s="362"/>
      <c r="T641" s="362"/>
      <c r="U641" s="362"/>
      <c r="V641" s="362"/>
      <c r="W641" s="362"/>
      <c r="X641" s="362"/>
      <c r="Y641" s="362"/>
      <c r="Z641" s="362"/>
      <c r="AA641" s="362"/>
      <c r="AB641" s="362"/>
      <c r="AC641" s="362"/>
      <c r="AD641" s="362"/>
      <c r="AE641" s="362"/>
      <c r="AF641" s="362"/>
      <c r="AG641" s="362"/>
      <c r="AH641" s="362"/>
      <c r="AI641" s="362"/>
      <c r="AJ641" s="362"/>
      <c r="AK641" s="362"/>
    </row>
    <row r="642">
      <c r="A642" s="362"/>
      <c r="B642" s="362"/>
      <c r="C642" s="362"/>
      <c r="D642" s="362"/>
      <c r="E642" s="362"/>
      <c r="F642" s="362"/>
      <c r="G642" s="362"/>
      <c r="H642" s="362"/>
      <c r="I642" s="362"/>
      <c r="J642" s="362"/>
      <c r="K642" s="362"/>
      <c r="L642" s="362"/>
      <c r="M642" s="362"/>
      <c r="N642" s="362"/>
      <c r="O642" s="362"/>
      <c r="P642" s="362"/>
      <c r="Q642" s="362"/>
      <c r="R642" s="362"/>
      <c r="S642" s="362"/>
      <c r="T642" s="362"/>
      <c r="U642" s="362"/>
      <c r="V642" s="362"/>
      <c r="W642" s="362"/>
      <c r="X642" s="362"/>
      <c r="Y642" s="362"/>
      <c r="Z642" s="362"/>
      <c r="AA642" s="362"/>
      <c r="AB642" s="362"/>
      <c r="AC642" s="362"/>
      <c r="AD642" s="362"/>
      <c r="AE642" s="362"/>
      <c r="AF642" s="362"/>
      <c r="AG642" s="362"/>
      <c r="AH642" s="362"/>
      <c r="AI642" s="362"/>
      <c r="AJ642" s="362"/>
      <c r="AK642" s="362"/>
    </row>
    <row r="643">
      <c r="A643" s="362"/>
      <c r="B643" s="362"/>
      <c r="C643" s="362"/>
      <c r="D643" s="362"/>
      <c r="E643" s="362"/>
      <c r="F643" s="362"/>
      <c r="G643" s="362"/>
      <c r="H643" s="362"/>
      <c r="I643" s="362"/>
      <c r="J643" s="362"/>
      <c r="K643" s="362"/>
      <c r="L643" s="362"/>
      <c r="M643" s="362"/>
      <c r="N643" s="362"/>
      <c r="O643" s="362"/>
      <c r="P643" s="362"/>
      <c r="Q643" s="362"/>
      <c r="R643" s="362"/>
      <c r="S643" s="362"/>
      <c r="T643" s="362"/>
      <c r="U643" s="362"/>
      <c r="V643" s="362"/>
      <c r="W643" s="362"/>
      <c r="X643" s="362"/>
      <c r="Y643" s="362"/>
      <c r="Z643" s="362"/>
      <c r="AA643" s="362"/>
      <c r="AB643" s="362"/>
      <c r="AC643" s="362"/>
      <c r="AD643" s="362"/>
      <c r="AE643" s="362"/>
      <c r="AF643" s="362"/>
      <c r="AG643" s="362"/>
      <c r="AH643" s="362"/>
      <c r="AI643" s="362"/>
      <c r="AJ643" s="362"/>
      <c r="AK643" s="362"/>
    </row>
    <row r="644">
      <c r="A644" s="362"/>
      <c r="B644" s="362"/>
      <c r="C644" s="362"/>
      <c r="D644" s="362"/>
      <c r="E644" s="362"/>
      <c r="F644" s="362"/>
      <c r="G644" s="362"/>
      <c r="H644" s="362"/>
      <c r="I644" s="362"/>
      <c r="J644" s="362"/>
      <c r="K644" s="362"/>
      <c r="L644" s="362"/>
      <c r="M644" s="362"/>
      <c r="N644" s="362"/>
      <c r="O644" s="362"/>
      <c r="P644" s="362"/>
      <c r="Q644" s="362"/>
      <c r="R644" s="362"/>
      <c r="S644" s="362"/>
      <c r="T644" s="362"/>
      <c r="U644" s="362"/>
      <c r="V644" s="362"/>
      <c r="W644" s="362"/>
      <c r="X644" s="362"/>
      <c r="Y644" s="362"/>
      <c r="Z644" s="362"/>
      <c r="AA644" s="362"/>
      <c r="AB644" s="362"/>
      <c r="AC644" s="362"/>
      <c r="AD644" s="362"/>
      <c r="AE644" s="362"/>
      <c r="AF644" s="362"/>
      <c r="AG644" s="362"/>
      <c r="AH644" s="362"/>
      <c r="AI644" s="362"/>
      <c r="AJ644" s="362"/>
      <c r="AK644" s="362"/>
    </row>
    <row r="645">
      <c r="A645" s="362"/>
      <c r="B645" s="362"/>
      <c r="C645" s="362"/>
      <c r="D645" s="362"/>
      <c r="E645" s="362"/>
      <c r="F645" s="362"/>
      <c r="G645" s="362"/>
      <c r="H645" s="362"/>
      <c r="I645" s="362"/>
      <c r="J645" s="362"/>
      <c r="K645" s="362"/>
      <c r="L645" s="362"/>
      <c r="M645" s="362"/>
      <c r="N645" s="362"/>
      <c r="O645" s="362"/>
      <c r="P645" s="362"/>
      <c r="Q645" s="362"/>
      <c r="R645" s="362"/>
      <c r="S645" s="362"/>
      <c r="T645" s="362"/>
      <c r="U645" s="362"/>
      <c r="V645" s="362"/>
      <c r="W645" s="362"/>
      <c r="X645" s="362"/>
      <c r="Y645" s="362"/>
      <c r="Z645" s="362"/>
      <c r="AA645" s="362"/>
      <c r="AB645" s="362"/>
      <c r="AC645" s="362"/>
      <c r="AD645" s="362"/>
      <c r="AE645" s="362"/>
      <c r="AF645" s="362"/>
      <c r="AG645" s="362"/>
      <c r="AH645" s="362"/>
      <c r="AI645" s="362"/>
      <c r="AJ645" s="362"/>
      <c r="AK645" s="362"/>
    </row>
    <row r="646">
      <c r="A646" s="362"/>
      <c r="B646" s="362"/>
      <c r="C646" s="362"/>
      <c r="D646" s="362"/>
      <c r="E646" s="362"/>
      <c r="F646" s="362"/>
      <c r="G646" s="362"/>
      <c r="H646" s="362"/>
      <c r="I646" s="362"/>
      <c r="J646" s="362"/>
      <c r="K646" s="362"/>
      <c r="L646" s="362"/>
      <c r="M646" s="362"/>
      <c r="N646" s="362"/>
      <c r="O646" s="362"/>
      <c r="P646" s="362"/>
      <c r="Q646" s="362"/>
      <c r="R646" s="362"/>
      <c r="S646" s="362"/>
      <c r="T646" s="362"/>
      <c r="U646" s="362"/>
      <c r="V646" s="362"/>
      <c r="W646" s="362"/>
      <c r="X646" s="362"/>
      <c r="Y646" s="362"/>
      <c r="Z646" s="362"/>
      <c r="AA646" s="362"/>
      <c r="AB646" s="362"/>
      <c r="AC646" s="362"/>
      <c r="AD646" s="362"/>
      <c r="AE646" s="362"/>
      <c r="AF646" s="362"/>
      <c r="AG646" s="362"/>
      <c r="AH646" s="362"/>
      <c r="AI646" s="362"/>
      <c r="AJ646" s="362"/>
      <c r="AK646" s="362"/>
    </row>
    <row r="647">
      <c r="A647" s="362"/>
      <c r="B647" s="362"/>
      <c r="C647" s="362"/>
      <c r="D647" s="362"/>
      <c r="E647" s="362"/>
      <c r="F647" s="362"/>
      <c r="G647" s="362"/>
      <c r="H647" s="362"/>
      <c r="I647" s="362"/>
      <c r="J647" s="362"/>
      <c r="K647" s="362"/>
      <c r="L647" s="362"/>
      <c r="M647" s="362"/>
      <c r="N647" s="362"/>
      <c r="O647" s="362"/>
      <c r="P647" s="362"/>
      <c r="Q647" s="362"/>
      <c r="R647" s="362"/>
      <c r="S647" s="362"/>
      <c r="T647" s="362"/>
      <c r="U647" s="362"/>
      <c r="V647" s="362"/>
      <c r="W647" s="362"/>
      <c r="X647" s="362"/>
      <c r="Y647" s="362"/>
      <c r="Z647" s="362"/>
      <c r="AA647" s="362"/>
      <c r="AB647" s="362"/>
      <c r="AC647" s="362"/>
      <c r="AD647" s="362"/>
      <c r="AE647" s="362"/>
      <c r="AF647" s="362"/>
      <c r="AG647" s="362"/>
      <c r="AH647" s="362"/>
      <c r="AI647" s="362"/>
      <c r="AJ647" s="362"/>
      <c r="AK647" s="362"/>
    </row>
    <row r="648">
      <c r="A648" s="362"/>
      <c r="B648" s="362"/>
      <c r="C648" s="362"/>
      <c r="D648" s="362"/>
      <c r="E648" s="362"/>
      <c r="F648" s="362"/>
      <c r="G648" s="362"/>
      <c r="H648" s="362"/>
      <c r="I648" s="362"/>
      <c r="J648" s="362"/>
      <c r="K648" s="362"/>
      <c r="L648" s="362"/>
      <c r="M648" s="362"/>
      <c r="N648" s="362"/>
      <c r="O648" s="362"/>
      <c r="P648" s="362"/>
      <c r="Q648" s="362"/>
      <c r="R648" s="362"/>
      <c r="S648" s="362"/>
      <c r="T648" s="362"/>
      <c r="U648" s="362"/>
      <c r="V648" s="362"/>
      <c r="W648" s="362"/>
      <c r="X648" s="362"/>
      <c r="Y648" s="362"/>
      <c r="Z648" s="362"/>
      <c r="AA648" s="362"/>
      <c r="AB648" s="362"/>
      <c r="AC648" s="362"/>
      <c r="AD648" s="362"/>
      <c r="AE648" s="362"/>
      <c r="AF648" s="362"/>
      <c r="AG648" s="362"/>
      <c r="AH648" s="362"/>
      <c r="AI648" s="362"/>
      <c r="AJ648" s="362"/>
      <c r="AK648" s="362"/>
    </row>
    <row r="649">
      <c r="A649" s="362"/>
      <c r="B649" s="362"/>
      <c r="C649" s="362"/>
      <c r="D649" s="362"/>
      <c r="E649" s="362"/>
      <c r="F649" s="362"/>
      <c r="G649" s="362"/>
      <c r="H649" s="362"/>
      <c r="I649" s="362"/>
      <c r="J649" s="362"/>
      <c r="K649" s="362"/>
      <c r="L649" s="362"/>
      <c r="M649" s="362"/>
      <c r="N649" s="362"/>
      <c r="O649" s="362"/>
      <c r="P649" s="362"/>
      <c r="Q649" s="362"/>
      <c r="R649" s="362"/>
      <c r="S649" s="362"/>
      <c r="T649" s="362"/>
      <c r="U649" s="362"/>
      <c r="V649" s="362"/>
      <c r="W649" s="362"/>
      <c r="X649" s="362"/>
      <c r="Y649" s="362"/>
      <c r="Z649" s="362"/>
      <c r="AA649" s="362"/>
      <c r="AB649" s="362"/>
      <c r="AC649" s="362"/>
      <c r="AD649" s="362"/>
      <c r="AE649" s="362"/>
      <c r="AF649" s="362"/>
      <c r="AG649" s="362"/>
      <c r="AH649" s="362"/>
      <c r="AI649" s="362"/>
      <c r="AJ649" s="362"/>
      <c r="AK649" s="362"/>
    </row>
    <row r="650">
      <c r="A650" s="362"/>
      <c r="B650" s="362"/>
      <c r="C650" s="362"/>
      <c r="D650" s="362"/>
      <c r="E650" s="362"/>
      <c r="F650" s="362"/>
      <c r="G650" s="362"/>
      <c r="H650" s="362"/>
      <c r="I650" s="362"/>
      <c r="J650" s="362"/>
      <c r="K650" s="362"/>
      <c r="L650" s="362"/>
      <c r="M650" s="362"/>
      <c r="N650" s="362"/>
      <c r="O650" s="362"/>
      <c r="P650" s="362"/>
      <c r="Q650" s="362"/>
      <c r="R650" s="362"/>
      <c r="S650" s="362"/>
      <c r="T650" s="362"/>
      <c r="U650" s="362"/>
      <c r="V650" s="362"/>
      <c r="W650" s="362"/>
      <c r="X650" s="362"/>
      <c r="Y650" s="362"/>
      <c r="Z650" s="362"/>
      <c r="AA650" s="362"/>
      <c r="AB650" s="362"/>
      <c r="AC650" s="362"/>
      <c r="AD650" s="362"/>
      <c r="AE650" s="362"/>
      <c r="AF650" s="362"/>
      <c r="AG650" s="362"/>
      <c r="AH650" s="362"/>
      <c r="AI650" s="362"/>
      <c r="AJ650" s="362"/>
      <c r="AK650" s="362"/>
    </row>
    <row r="651">
      <c r="A651" s="362"/>
      <c r="B651" s="362"/>
      <c r="C651" s="362"/>
      <c r="D651" s="362"/>
      <c r="E651" s="362"/>
      <c r="F651" s="362"/>
      <c r="G651" s="362"/>
      <c r="H651" s="362"/>
      <c r="I651" s="362"/>
      <c r="J651" s="362"/>
      <c r="K651" s="362"/>
      <c r="L651" s="362"/>
      <c r="M651" s="362"/>
      <c r="N651" s="362"/>
      <c r="O651" s="362"/>
      <c r="P651" s="362"/>
      <c r="Q651" s="362"/>
      <c r="R651" s="362"/>
      <c r="S651" s="362"/>
      <c r="T651" s="362"/>
      <c r="U651" s="362"/>
      <c r="V651" s="362"/>
      <c r="W651" s="362"/>
      <c r="X651" s="362"/>
      <c r="Y651" s="362"/>
      <c r="Z651" s="362"/>
      <c r="AA651" s="362"/>
      <c r="AB651" s="362"/>
      <c r="AC651" s="362"/>
      <c r="AD651" s="362"/>
      <c r="AE651" s="362"/>
      <c r="AF651" s="362"/>
      <c r="AG651" s="362"/>
      <c r="AH651" s="362"/>
      <c r="AI651" s="362"/>
      <c r="AJ651" s="362"/>
      <c r="AK651" s="362"/>
    </row>
    <row r="652">
      <c r="A652" s="362"/>
      <c r="B652" s="362"/>
      <c r="C652" s="362"/>
      <c r="D652" s="362"/>
      <c r="E652" s="362"/>
      <c r="F652" s="362"/>
      <c r="G652" s="362"/>
      <c r="H652" s="362"/>
      <c r="I652" s="362"/>
      <c r="J652" s="362"/>
      <c r="K652" s="362"/>
      <c r="L652" s="362"/>
      <c r="M652" s="362"/>
      <c r="N652" s="362"/>
      <c r="O652" s="362"/>
      <c r="P652" s="362"/>
      <c r="Q652" s="362"/>
      <c r="R652" s="362"/>
      <c r="S652" s="362"/>
      <c r="T652" s="362"/>
      <c r="U652" s="362"/>
      <c r="V652" s="362"/>
      <c r="W652" s="362"/>
      <c r="X652" s="362"/>
      <c r="Y652" s="362"/>
      <c r="Z652" s="362"/>
      <c r="AA652" s="362"/>
      <c r="AB652" s="362"/>
      <c r="AC652" s="362"/>
      <c r="AD652" s="362"/>
      <c r="AE652" s="362"/>
      <c r="AF652" s="362"/>
      <c r="AG652" s="362"/>
      <c r="AH652" s="362"/>
      <c r="AI652" s="362"/>
      <c r="AJ652" s="362"/>
      <c r="AK652" s="362"/>
    </row>
    <row r="653">
      <c r="A653" s="362"/>
      <c r="B653" s="362"/>
      <c r="C653" s="362"/>
      <c r="D653" s="362"/>
      <c r="E653" s="362"/>
      <c r="F653" s="362"/>
      <c r="G653" s="362"/>
      <c r="H653" s="362"/>
      <c r="I653" s="362"/>
      <c r="J653" s="362"/>
      <c r="K653" s="362"/>
      <c r="L653" s="362"/>
      <c r="M653" s="362"/>
      <c r="N653" s="362"/>
      <c r="O653" s="362"/>
      <c r="P653" s="362"/>
      <c r="Q653" s="362"/>
      <c r="R653" s="362"/>
      <c r="S653" s="362"/>
      <c r="T653" s="362"/>
      <c r="U653" s="362"/>
      <c r="V653" s="362"/>
      <c r="W653" s="362"/>
      <c r="X653" s="362"/>
      <c r="Y653" s="362"/>
      <c r="Z653" s="362"/>
      <c r="AA653" s="362"/>
      <c r="AB653" s="362"/>
      <c r="AC653" s="362"/>
      <c r="AD653" s="362"/>
      <c r="AE653" s="362"/>
      <c r="AF653" s="362"/>
      <c r="AG653" s="362"/>
      <c r="AH653" s="362"/>
      <c r="AI653" s="362"/>
      <c r="AJ653" s="362"/>
      <c r="AK653" s="362"/>
    </row>
    <row r="654">
      <c r="A654" s="362"/>
      <c r="B654" s="362"/>
      <c r="C654" s="362"/>
      <c r="D654" s="362"/>
      <c r="E654" s="362"/>
      <c r="F654" s="362"/>
      <c r="G654" s="362"/>
      <c r="H654" s="362"/>
      <c r="I654" s="362"/>
      <c r="J654" s="362"/>
      <c r="K654" s="362"/>
      <c r="L654" s="362"/>
      <c r="M654" s="362"/>
      <c r="N654" s="362"/>
      <c r="O654" s="362"/>
      <c r="P654" s="362"/>
      <c r="Q654" s="362"/>
      <c r="R654" s="362"/>
      <c r="S654" s="362"/>
      <c r="T654" s="362"/>
      <c r="U654" s="362"/>
      <c r="V654" s="362"/>
      <c r="W654" s="362"/>
      <c r="X654" s="362"/>
      <c r="Y654" s="362"/>
      <c r="Z654" s="362"/>
      <c r="AA654" s="362"/>
      <c r="AB654" s="362"/>
      <c r="AC654" s="362"/>
      <c r="AD654" s="362"/>
      <c r="AE654" s="362"/>
      <c r="AF654" s="362"/>
      <c r="AG654" s="362"/>
      <c r="AH654" s="362"/>
      <c r="AI654" s="362"/>
      <c r="AJ654" s="362"/>
      <c r="AK654" s="362"/>
    </row>
    <row r="655">
      <c r="A655" s="362"/>
      <c r="B655" s="362"/>
      <c r="C655" s="362"/>
      <c r="D655" s="362"/>
      <c r="E655" s="362"/>
      <c r="F655" s="362"/>
      <c r="G655" s="362"/>
      <c r="H655" s="362"/>
      <c r="I655" s="362"/>
      <c r="J655" s="362"/>
      <c r="K655" s="362"/>
      <c r="L655" s="362"/>
      <c r="M655" s="362"/>
      <c r="N655" s="362"/>
      <c r="O655" s="362"/>
      <c r="P655" s="362"/>
      <c r="Q655" s="362"/>
      <c r="R655" s="362"/>
      <c r="S655" s="362"/>
      <c r="T655" s="362"/>
      <c r="U655" s="362"/>
      <c r="V655" s="362"/>
      <c r="W655" s="362"/>
      <c r="X655" s="362"/>
      <c r="Y655" s="362"/>
      <c r="Z655" s="362"/>
      <c r="AA655" s="362"/>
      <c r="AB655" s="362"/>
      <c r="AC655" s="362"/>
      <c r="AD655" s="362"/>
      <c r="AE655" s="362"/>
      <c r="AF655" s="362"/>
      <c r="AG655" s="362"/>
      <c r="AH655" s="362"/>
      <c r="AI655" s="362"/>
      <c r="AJ655" s="362"/>
      <c r="AK655" s="362"/>
    </row>
    <row r="656">
      <c r="A656" s="362"/>
      <c r="B656" s="362"/>
      <c r="C656" s="362"/>
      <c r="D656" s="362"/>
      <c r="E656" s="362"/>
      <c r="F656" s="362"/>
      <c r="G656" s="362"/>
      <c r="H656" s="362"/>
      <c r="I656" s="362"/>
      <c r="J656" s="362"/>
      <c r="K656" s="362"/>
      <c r="L656" s="362"/>
      <c r="M656" s="362"/>
      <c r="N656" s="362"/>
      <c r="O656" s="362"/>
      <c r="P656" s="362"/>
      <c r="Q656" s="362"/>
      <c r="R656" s="362"/>
      <c r="S656" s="362"/>
      <c r="T656" s="362"/>
      <c r="U656" s="362"/>
      <c r="V656" s="362"/>
      <c r="W656" s="362"/>
      <c r="X656" s="362"/>
      <c r="Y656" s="362"/>
      <c r="Z656" s="362"/>
      <c r="AA656" s="362"/>
      <c r="AB656" s="362"/>
      <c r="AC656" s="362"/>
      <c r="AD656" s="362"/>
      <c r="AE656" s="362"/>
      <c r="AF656" s="362"/>
      <c r="AG656" s="362"/>
      <c r="AH656" s="362"/>
      <c r="AI656" s="362"/>
      <c r="AJ656" s="362"/>
      <c r="AK656" s="362"/>
    </row>
    <row r="657">
      <c r="A657" s="362"/>
      <c r="B657" s="362"/>
      <c r="C657" s="362"/>
      <c r="D657" s="362"/>
      <c r="E657" s="362"/>
      <c r="F657" s="362"/>
      <c r="G657" s="362"/>
      <c r="H657" s="362"/>
      <c r="I657" s="362"/>
      <c r="J657" s="362"/>
      <c r="K657" s="362"/>
      <c r="L657" s="362"/>
      <c r="M657" s="362"/>
      <c r="N657" s="362"/>
      <c r="O657" s="362"/>
      <c r="P657" s="362"/>
      <c r="Q657" s="362"/>
      <c r="R657" s="362"/>
      <c r="S657" s="362"/>
      <c r="T657" s="362"/>
      <c r="U657" s="362"/>
      <c r="V657" s="362"/>
      <c r="W657" s="362"/>
      <c r="X657" s="362"/>
      <c r="Y657" s="362"/>
      <c r="Z657" s="362"/>
      <c r="AA657" s="362"/>
      <c r="AB657" s="362"/>
      <c r="AC657" s="362"/>
      <c r="AD657" s="362"/>
      <c r="AE657" s="362"/>
      <c r="AF657" s="362"/>
      <c r="AG657" s="362"/>
      <c r="AH657" s="362"/>
      <c r="AI657" s="362"/>
      <c r="AJ657" s="362"/>
      <c r="AK657" s="362"/>
    </row>
    <row r="658">
      <c r="A658" s="362"/>
      <c r="B658" s="362"/>
      <c r="C658" s="362"/>
      <c r="D658" s="362"/>
      <c r="E658" s="362"/>
      <c r="F658" s="362"/>
      <c r="G658" s="362"/>
      <c r="H658" s="362"/>
      <c r="I658" s="362"/>
      <c r="J658" s="362"/>
      <c r="K658" s="362"/>
      <c r="L658" s="362"/>
      <c r="M658" s="362"/>
      <c r="N658" s="362"/>
      <c r="O658" s="362"/>
      <c r="P658" s="362"/>
      <c r="Q658" s="362"/>
      <c r="R658" s="362"/>
      <c r="S658" s="362"/>
      <c r="T658" s="362"/>
      <c r="U658" s="362"/>
      <c r="V658" s="362"/>
      <c r="W658" s="362"/>
      <c r="X658" s="362"/>
      <c r="Y658" s="362"/>
      <c r="Z658" s="362"/>
      <c r="AA658" s="362"/>
      <c r="AB658" s="362"/>
      <c r="AC658" s="362"/>
      <c r="AD658" s="362"/>
      <c r="AE658" s="362"/>
      <c r="AF658" s="362"/>
      <c r="AG658" s="362"/>
      <c r="AH658" s="362"/>
      <c r="AI658" s="362"/>
      <c r="AJ658" s="362"/>
      <c r="AK658" s="362"/>
    </row>
    <row r="659">
      <c r="A659" s="362"/>
      <c r="B659" s="362"/>
      <c r="C659" s="362"/>
      <c r="D659" s="362"/>
      <c r="E659" s="362"/>
      <c r="F659" s="362"/>
      <c r="G659" s="362"/>
      <c r="H659" s="362"/>
      <c r="I659" s="362"/>
      <c r="J659" s="362"/>
      <c r="K659" s="362"/>
      <c r="L659" s="362"/>
      <c r="M659" s="362"/>
      <c r="N659" s="362"/>
      <c r="O659" s="362"/>
      <c r="P659" s="362"/>
      <c r="Q659" s="362"/>
      <c r="R659" s="362"/>
      <c r="S659" s="362"/>
      <c r="T659" s="362"/>
      <c r="U659" s="362"/>
      <c r="V659" s="362"/>
      <c r="W659" s="362"/>
      <c r="X659" s="362"/>
      <c r="Y659" s="362"/>
      <c r="Z659" s="362"/>
      <c r="AA659" s="362"/>
      <c r="AB659" s="362"/>
      <c r="AC659" s="362"/>
      <c r="AD659" s="362"/>
      <c r="AE659" s="362"/>
      <c r="AF659" s="362"/>
      <c r="AG659" s="362"/>
      <c r="AH659" s="362"/>
      <c r="AI659" s="362"/>
      <c r="AJ659" s="362"/>
      <c r="AK659" s="362"/>
    </row>
    <row r="660">
      <c r="A660" s="362"/>
      <c r="B660" s="362"/>
      <c r="C660" s="362"/>
      <c r="D660" s="362"/>
      <c r="E660" s="362"/>
      <c r="F660" s="362"/>
      <c r="G660" s="362"/>
      <c r="H660" s="362"/>
      <c r="I660" s="362"/>
      <c r="J660" s="362"/>
      <c r="K660" s="362"/>
      <c r="L660" s="362"/>
      <c r="M660" s="362"/>
      <c r="N660" s="362"/>
      <c r="O660" s="362"/>
      <c r="P660" s="362"/>
      <c r="Q660" s="362"/>
      <c r="R660" s="362"/>
      <c r="S660" s="362"/>
      <c r="T660" s="362"/>
      <c r="U660" s="362"/>
      <c r="V660" s="362"/>
      <c r="W660" s="362"/>
      <c r="X660" s="362"/>
      <c r="Y660" s="362"/>
      <c r="Z660" s="362"/>
      <c r="AA660" s="362"/>
      <c r="AB660" s="362"/>
      <c r="AC660" s="362"/>
      <c r="AD660" s="362"/>
      <c r="AE660" s="362"/>
      <c r="AF660" s="362"/>
      <c r="AG660" s="362"/>
      <c r="AH660" s="362"/>
      <c r="AI660" s="362"/>
      <c r="AJ660" s="362"/>
      <c r="AK660" s="362"/>
    </row>
    <row r="661">
      <c r="A661" s="362"/>
      <c r="B661" s="362"/>
      <c r="C661" s="362"/>
      <c r="D661" s="362"/>
      <c r="E661" s="362"/>
      <c r="F661" s="362"/>
      <c r="G661" s="362"/>
      <c r="H661" s="362"/>
      <c r="I661" s="362"/>
      <c r="J661" s="362"/>
      <c r="K661" s="362"/>
      <c r="L661" s="362"/>
      <c r="M661" s="362"/>
      <c r="N661" s="362"/>
      <c r="O661" s="362"/>
      <c r="P661" s="362"/>
      <c r="Q661" s="362"/>
      <c r="R661" s="362"/>
      <c r="S661" s="362"/>
      <c r="T661" s="362"/>
      <c r="U661" s="362"/>
      <c r="V661" s="362"/>
      <c r="W661" s="362"/>
      <c r="X661" s="362"/>
      <c r="Y661" s="362"/>
      <c r="Z661" s="362"/>
      <c r="AA661" s="362"/>
      <c r="AB661" s="362"/>
      <c r="AC661" s="362"/>
      <c r="AD661" s="362"/>
      <c r="AE661" s="362"/>
      <c r="AF661" s="362"/>
      <c r="AG661" s="362"/>
      <c r="AH661" s="362"/>
      <c r="AI661" s="362"/>
      <c r="AJ661" s="362"/>
      <c r="AK661" s="362"/>
    </row>
    <row r="662">
      <c r="A662" s="362"/>
      <c r="B662" s="362"/>
      <c r="C662" s="362"/>
      <c r="D662" s="362"/>
      <c r="E662" s="362"/>
      <c r="F662" s="362"/>
      <c r="G662" s="362"/>
      <c r="H662" s="362"/>
      <c r="I662" s="362"/>
      <c r="J662" s="362"/>
      <c r="K662" s="362"/>
      <c r="L662" s="362"/>
      <c r="M662" s="362"/>
      <c r="N662" s="362"/>
      <c r="O662" s="362"/>
      <c r="P662" s="362"/>
      <c r="Q662" s="362"/>
      <c r="R662" s="362"/>
      <c r="S662" s="362"/>
      <c r="T662" s="362"/>
      <c r="U662" s="362"/>
      <c r="V662" s="362"/>
      <c r="W662" s="362"/>
      <c r="X662" s="362"/>
      <c r="Y662" s="362"/>
      <c r="Z662" s="362"/>
      <c r="AA662" s="362"/>
      <c r="AB662" s="362"/>
      <c r="AC662" s="362"/>
      <c r="AD662" s="362"/>
      <c r="AE662" s="362"/>
      <c r="AF662" s="362"/>
      <c r="AG662" s="362"/>
      <c r="AH662" s="362"/>
      <c r="AI662" s="362"/>
      <c r="AJ662" s="362"/>
      <c r="AK662" s="362"/>
    </row>
    <row r="663">
      <c r="A663" s="362"/>
      <c r="B663" s="362"/>
      <c r="C663" s="362"/>
      <c r="D663" s="362"/>
      <c r="E663" s="362"/>
      <c r="F663" s="362"/>
      <c r="G663" s="362"/>
      <c r="H663" s="362"/>
      <c r="I663" s="362"/>
      <c r="J663" s="362"/>
      <c r="K663" s="362"/>
      <c r="L663" s="362"/>
      <c r="M663" s="362"/>
      <c r="N663" s="362"/>
      <c r="O663" s="362"/>
      <c r="P663" s="362"/>
      <c r="Q663" s="362"/>
      <c r="R663" s="362"/>
      <c r="S663" s="362"/>
      <c r="T663" s="362"/>
      <c r="U663" s="362"/>
      <c r="V663" s="362"/>
      <c r="W663" s="362"/>
      <c r="X663" s="362"/>
      <c r="Y663" s="362"/>
      <c r="Z663" s="362"/>
      <c r="AA663" s="362"/>
      <c r="AB663" s="362"/>
      <c r="AC663" s="362"/>
      <c r="AD663" s="362"/>
      <c r="AE663" s="362"/>
      <c r="AF663" s="362"/>
      <c r="AG663" s="362"/>
      <c r="AH663" s="362"/>
      <c r="AI663" s="362"/>
      <c r="AJ663" s="362"/>
      <c r="AK663" s="362"/>
    </row>
    <row r="664">
      <c r="A664" s="362"/>
      <c r="B664" s="362"/>
      <c r="C664" s="362"/>
      <c r="D664" s="362"/>
      <c r="E664" s="362"/>
      <c r="F664" s="362"/>
      <c r="G664" s="362"/>
      <c r="H664" s="362"/>
      <c r="I664" s="362"/>
      <c r="J664" s="362"/>
      <c r="K664" s="362"/>
      <c r="L664" s="362"/>
      <c r="M664" s="362"/>
      <c r="N664" s="362"/>
      <c r="O664" s="362"/>
      <c r="P664" s="362"/>
      <c r="Q664" s="362"/>
      <c r="R664" s="362"/>
      <c r="S664" s="362"/>
      <c r="T664" s="362"/>
      <c r="U664" s="362"/>
      <c r="V664" s="362"/>
      <c r="W664" s="362"/>
      <c r="X664" s="362"/>
      <c r="Y664" s="362"/>
      <c r="Z664" s="362"/>
      <c r="AA664" s="362"/>
      <c r="AB664" s="362"/>
      <c r="AC664" s="362"/>
      <c r="AD664" s="362"/>
      <c r="AE664" s="362"/>
      <c r="AF664" s="362"/>
      <c r="AG664" s="362"/>
      <c r="AH664" s="362"/>
      <c r="AI664" s="362"/>
      <c r="AJ664" s="362"/>
      <c r="AK664" s="362"/>
    </row>
    <row r="665">
      <c r="A665" s="362"/>
      <c r="B665" s="362"/>
      <c r="C665" s="362"/>
      <c r="D665" s="362"/>
      <c r="E665" s="362"/>
      <c r="F665" s="362"/>
      <c r="G665" s="362"/>
      <c r="H665" s="362"/>
      <c r="I665" s="362"/>
      <c r="J665" s="362"/>
      <c r="K665" s="362"/>
      <c r="L665" s="362"/>
      <c r="M665" s="362"/>
      <c r="N665" s="362"/>
      <c r="O665" s="362"/>
      <c r="P665" s="362"/>
      <c r="Q665" s="362"/>
      <c r="R665" s="362"/>
      <c r="S665" s="362"/>
      <c r="T665" s="362"/>
      <c r="U665" s="362"/>
      <c r="V665" s="362"/>
      <c r="W665" s="362"/>
      <c r="X665" s="362"/>
      <c r="Y665" s="362"/>
      <c r="Z665" s="362"/>
      <c r="AA665" s="362"/>
      <c r="AB665" s="362"/>
      <c r="AC665" s="362"/>
      <c r="AD665" s="362"/>
      <c r="AE665" s="362"/>
      <c r="AF665" s="362"/>
      <c r="AG665" s="362"/>
      <c r="AH665" s="362"/>
      <c r="AI665" s="362"/>
      <c r="AJ665" s="362"/>
      <c r="AK665" s="362"/>
    </row>
    <row r="666">
      <c r="A666" s="362"/>
      <c r="B666" s="362"/>
      <c r="C666" s="362"/>
      <c r="D666" s="362"/>
      <c r="E666" s="362"/>
      <c r="F666" s="362"/>
      <c r="G666" s="362"/>
      <c r="H666" s="362"/>
      <c r="I666" s="362"/>
      <c r="J666" s="362"/>
      <c r="K666" s="362"/>
      <c r="L666" s="362"/>
      <c r="M666" s="362"/>
      <c r="N666" s="362"/>
      <c r="O666" s="362"/>
      <c r="P666" s="362"/>
      <c r="Q666" s="362"/>
      <c r="R666" s="362"/>
      <c r="S666" s="362"/>
      <c r="T666" s="362"/>
      <c r="U666" s="362"/>
      <c r="V666" s="362"/>
      <c r="W666" s="362"/>
      <c r="X666" s="362"/>
      <c r="Y666" s="362"/>
      <c r="Z666" s="362"/>
      <c r="AA666" s="362"/>
      <c r="AB666" s="362"/>
      <c r="AC666" s="362"/>
      <c r="AD666" s="362"/>
      <c r="AE666" s="362"/>
      <c r="AF666" s="362"/>
      <c r="AG666" s="362"/>
      <c r="AH666" s="362"/>
      <c r="AI666" s="362"/>
      <c r="AJ666" s="362"/>
      <c r="AK666" s="362"/>
    </row>
    <row r="667">
      <c r="A667" s="362"/>
      <c r="B667" s="362"/>
      <c r="C667" s="362"/>
      <c r="D667" s="362"/>
      <c r="E667" s="362"/>
      <c r="F667" s="362"/>
      <c r="G667" s="362"/>
      <c r="H667" s="362"/>
      <c r="I667" s="362"/>
      <c r="J667" s="362"/>
      <c r="K667" s="362"/>
      <c r="L667" s="362"/>
      <c r="M667" s="362"/>
      <c r="N667" s="362"/>
      <c r="O667" s="362"/>
      <c r="P667" s="362"/>
      <c r="Q667" s="362"/>
      <c r="R667" s="362"/>
      <c r="S667" s="362"/>
      <c r="T667" s="362"/>
      <c r="U667" s="362"/>
      <c r="V667" s="362"/>
      <c r="W667" s="362"/>
      <c r="X667" s="362"/>
      <c r="Y667" s="362"/>
      <c r="Z667" s="362"/>
      <c r="AA667" s="362"/>
      <c r="AB667" s="362"/>
      <c r="AC667" s="362"/>
      <c r="AD667" s="362"/>
      <c r="AE667" s="362"/>
      <c r="AF667" s="362"/>
      <c r="AG667" s="362"/>
      <c r="AH667" s="362"/>
      <c r="AI667" s="362"/>
      <c r="AJ667" s="362"/>
      <c r="AK667" s="362"/>
    </row>
    <row r="668">
      <c r="A668" s="362"/>
      <c r="B668" s="362"/>
      <c r="C668" s="362"/>
      <c r="D668" s="362"/>
      <c r="E668" s="362"/>
      <c r="F668" s="362"/>
      <c r="G668" s="362"/>
      <c r="H668" s="362"/>
      <c r="I668" s="362"/>
      <c r="J668" s="362"/>
      <c r="K668" s="362"/>
      <c r="L668" s="362"/>
      <c r="M668" s="362"/>
      <c r="N668" s="362"/>
      <c r="O668" s="362"/>
      <c r="P668" s="362"/>
      <c r="Q668" s="362"/>
      <c r="R668" s="362"/>
      <c r="S668" s="362"/>
      <c r="T668" s="362"/>
      <c r="U668" s="362"/>
      <c r="V668" s="362"/>
      <c r="W668" s="362"/>
      <c r="X668" s="362"/>
      <c r="Y668" s="362"/>
      <c r="Z668" s="362"/>
      <c r="AA668" s="362"/>
      <c r="AB668" s="362"/>
      <c r="AC668" s="362"/>
      <c r="AD668" s="362"/>
      <c r="AE668" s="362"/>
      <c r="AF668" s="362"/>
      <c r="AG668" s="362"/>
      <c r="AH668" s="362"/>
      <c r="AI668" s="362"/>
      <c r="AJ668" s="362"/>
      <c r="AK668" s="362"/>
    </row>
    <row r="669">
      <c r="A669" s="362"/>
      <c r="B669" s="362"/>
      <c r="C669" s="362"/>
      <c r="D669" s="362"/>
      <c r="E669" s="362"/>
      <c r="F669" s="362"/>
      <c r="G669" s="362"/>
      <c r="H669" s="362"/>
      <c r="I669" s="362"/>
      <c r="J669" s="362"/>
      <c r="K669" s="362"/>
      <c r="L669" s="362"/>
      <c r="M669" s="362"/>
      <c r="N669" s="362"/>
      <c r="O669" s="362"/>
      <c r="P669" s="362"/>
      <c r="Q669" s="362"/>
      <c r="R669" s="362"/>
      <c r="S669" s="362"/>
      <c r="T669" s="362"/>
      <c r="U669" s="362"/>
      <c r="V669" s="362"/>
      <c r="W669" s="362"/>
      <c r="X669" s="362"/>
      <c r="Y669" s="362"/>
      <c r="Z669" s="362"/>
      <c r="AA669" s="362"/>
      <c r="AB669" s="362"/>
      <c r="AC669" s="362"/>
      <c r="AD669" s="362"/>
      <c r="AE669" s="362"/>
      <c r="AF669" s="362"/>
      <c r="AG669" s="362"/>
      <c r="AH669" s="362"/>
      <c r="AI669" s="362"/>
      <c r="AJ669" s="362"/>
      <c r="AK669" s="362"/>
    </row>
    <row r="670">
      <c r="A670" s="362"/>
      <c r="B670" s="362"/>
      <c r="C670" s="362"/>
      <c r="D670" s="362"/>
      <c r="E670" s="362"/>
      <c r="F670" s="362"/>
      <c r="G670" s="362"/>
      <c r="H670" s="362"/>
      <c r="I670" s="362"/>
      <c r="J670" s="362"/>
      <c r="K670" s="362"/>
      <c r="L670" s="362"/>
      <c r="M670" s="362"/>
      <c r="N670" s="362"/>
      <c r="O670" s="362"/>
      <c r="P670" s="362"/>
      <c r="Q670" s="362"/>
      <c r="R670" s="362"/>
      <c r="S670" s="362"/>
      <c r="T670" s="362"/>
      <c r="U670" s="362"/>
      <c r="V670" s="362"/>
      <c r="W670" s="362"/>
      <c r="X670" s="362"/>
      <c r="Y670" s="362"/>
      <c r="Z670" s="362"/>
      <c r="AA670" s="362"/>
      <c r="AB670" s="362"/>
      <c r="AC670" s="362"/>
      <c r="AD670" s="362"/>
      <c r="AE670" s="362"/>
      <c r="AF670" s="362"/>
      <c r="AG670" s="362"/>
      <c r="AH670" s="362"/>
      <c r="AI670" s="362"/>
      <c r="AJ670" s="362"/>
      <c r="AK670" s="362"/>
    </row>
    <row r="671">
      <c r="A671" s="362"/>
      <c r="B671" s="362"/>
      <c r="C671" s="362"/>
      <c r="D671" s="362"/>
      <c r="E671" s="362"/>
      <c r="F671" s="362"/>
      <c r="G671" s="362"/>
      <c r="H671" s="362"/>
      <c r="I671" s="362"/>
      <c r="J671" s="362"/>
      <c r="K671" s="362"/>
      <c r="L671" s="362"/>
      <c r="M671" s="362"/>
      <c r="N671" s="362"/>
      <c r="O671" s="362"/>
      <c r="P671" s="362"/>
      <c r="Q671" s="362"/>
      <c r="R671" s="362"/>
      <c r="S671" s="362"/>
      <c r="T671" s="362"/>
      <c r="U671" s="362"/>
      <c r="V671" s="362"/>
      <c r="W671" s="362"/>
      <c r="X671" s="362"/>
      <c r="Y671" s="362"/>
      <c r="Z671" s="362"/>
      <c r="AA671" s="362"/>
      <c r="AB671" s="362"/>
      <c r="AC671" s="362"/>
      <c r="AD671" s="362"/>
      <c r="AE671" s="362"/>
      <c r="AF671" s="362"/>
      <c r="AG671" s="362"/>
      <c r="AH671" s="362"/>
      <c r="AI671" s="362"/>
      <c r="AJ671" s="362"/>
      <c r="AK671" s="362"/>
    </row>
    <row r="672">
      <c r="A672" s="362"/>
      <c r="B672" s="362"/>
      <c r="C672" s="362"/>
      <c r="D672" s="362"/>
      <c r="E672" s="362"/>
      <c r="F672" s="362"/>
      <c r="G672" s="362"/>
      <c r="H672" s="362"/>
      <c r="I672" s="362"/>
      <c r="J672" s="362"/>
      <c r="K672" s="362"/>
      <c r="L672" s="362"/>
      <c r="M672" s="362"/>
      <c r="N672" s="362"/>
      <c r="O672" s="362"/>
      <c r="P672" s="362"/>
      <c r="Q672" s="362"/>
      <c r="R672" s="362"/>
      <c r="S672" s="362"/>
      <c r="T672" s="362"/>
      <c r="U672" s="362"/>
      <c r="V672" s="362"/>
      <c r="W672" s="362"/>
      <c r="X672" s="362"/>
      <c r="Y672" s="362"/>
      <c r="Z672" s="362"/>
      <c r="AA672" s="362"/>
      <c r="AB672" s="362"/>
      <c r="AC672" s="362"/>
      <c r="AD672" s="362"/>
      <c r="AE672" s="362"/>
      <c r="AF672" s="362"/>
      <c r="AG672" s="362"/>
      <c r="AH672" s="362"/>
      <c r="AI672" s="362"/>
      <c r="AJ672" s="362"/>
      <c r="AK672" s="362"/>
    </row>
    <row r="673">
      <c r="A673" s="362"/>
      <c r="B673" s="362"/>
      <c r="C673" s="362"/>
      <c r="D673" s="362"/>
      <c r="E673" s="362"/>
      <c r="F673" s="362"/>
      <c r="G673" s="362"/>
      <c r="H673" s="362"/>
      <c r="I673" s="362"/>
      <c r="J673" s="362"/>
      <c r="K673" s="362"/>
      <c r="L673" s="362"/>
      <c r="M673" s="362"/>
      <c r="N673" s="362"/>
      <c r="O673" s="362"/>
      <c r="P673" s="362"/>
      <c r="Q673" s="362"/>
      <c r="R673" s="362"/>
      <c r="S673" s="362"/>
      <c r="T673" s="362"/>
      <c r="U673" s="362"/>
      <c r="V673" s="362"/>
      <c r="W673" s="362"/>
      <c r="X673" s="362"/>
      <c r="Y673" s="362"/>
      <c r="Z673" s="362"/>
      <c r="AA673" s="362"/>
      <c r="AB673" s="362"/>
      <c r="AC673" s="362"/>
      <c r="AD673" s="362"/>
      <c r="AE673" s="362"/>
      <c r="AF673" s="362"/>
      <c r="AG673" s="362"/>
      <c r="AH673" s="362"/>
      <c r="AI673" s="362"/>
      <c r="AJ673" s="362"/>
      <c r="AK673" s="362"/>
    </row>
    <row r="674">
      <c r="A674" s="362"/>
      <c r="B674" s="362"/>
      <c r="C674" s="362"/>
      <c r="D674" s="362"/>
      <c r="E674" s="362"/>
      <c r="F674" s="362"/>
      <c r="G674" s="362"/>
      <c r="H674" s="362"/>
      <c r="I674" s="362"/>
      <c r="J674" s="362"/>
      <c r="K674" s="362"/>
      <c r="L674" s="362"/>
      <c r="M674" s="362"/>
      <c r="N674" s="362"/>
      <c r="O674" s="362"/>
      <c r="P674" s="362"/>
      <c r="Q674" s="362"/>
      <c r="R674" s="362"/>
      <c r="S674" s="362"/>
      <c r="T674" s="362"/>
      <c r="U674" s="362"/>
      <c r="V674" s="362"/>
      <c r="W674" s="362"/>
      <c r="X674" s="362"/>
      <c r="Y674" s="362"/>
      <c r="Z674" s="362"/>
      <c r="AA674" s="362"/>
      <c r="AB674" s="362"/>
      <c r="AC674" s="362"/>
      <c r="AD674" s="362"/>
      <c r="AE674" s="362"/>
      <c r="AF674" s="362"/>
      <c r="AG674" s="362"/>
      <c r="AH674" s="362"/>
      <c r="AI674" s="362"/>
      <c r="AJ674" s="362"/>
      <c r="AK674" s="362"/>
    </row>
    <row r="675">
      <c r="A675" s="362"/>
      <c r="B675" s="362"/>
      <c r="C675" s="362"/>
      <c r="D675" s="362"/>
      <c r="E675" s="362"/>
      <c r="F675" s="362"/>
      <c r="G675" s="362"/>
      <c r="H675" s="362"/>
      <c r="I675" s="362"/>
      <c r="J675" s="362"/>
      <c r="K675" s="362"/>
      <c r="L675" s="362"/>
      <c r="M675" s="362"/>
      <c r="N675" s="362"/>
      <c r="O675" s="362"/>
      <c r="P675" s="362"/>
      <c r="Q675" s="362"/>
      <c r="R675" s="362"/>
      <c r="S675" s="362"/>
      <c r="T675" s="362"/>
      <c r="U675" s="362"/>
      <c r="V675" s="362"/>
      <c r="W675" s="362"/>
      <c r="X675" s="362"/>
      <c r="Y675" s="362"/>
      <c r="Z675" s="362"/>
      <c r="AA675" s="362"/>
      <c r="AB675" s="362"/>
      <c r="AC675" s="362"/>
      <c r="AD675" s="362"/>
      <c r="AE675" s="362"/>
      <c r="AF675" s="362"/>
      <c r="AG675" s="362"/>
      <c r="AH675" s="362"/>
      <c r="AI675" s="362"/>
      <c r="AJ675" s="362"/>
      <c r="AK675" s="362"/>
    </row>
    <row r="676">
      <c r="A676" s="362"/>
      <c r="B676" s="362"/>
      <c r="C676" s="362"/>
      <c r="D676" s="362"/>
      <c r="E676" s="362"/>
      <c r="F676" s="362"/>
      <c r="G676" s="362"/>
      <c r="H676" s="362"/>
      <c r="I676" s="362"/>
      <c r="J676" s="362"/>
      <c r="K676" s="362"/>
      <c r="L676" s="362"/>
      <c r="M676" s="362"/>
      <c r="N676" s="362"/>
      <c r="O676" s="362"/>
      <c r="P676" s="362"/>
      <c r="Q676" s="362"/>
      <c r="R676" s="362"/>
      <c r="S676" s="362"/>
      <c r="T676" s="362"/>
      <c r="U676" s="362"/>
      <c r="V676" s="362"/>
      <c r="W676" s="362"/>
      <c r="X676" s="362"/>
      <c r="Y676" s="362"/>
      <c r="Z676" s="362"/>
      <c r="AA676" s="362"/>
      <c r="AB676" s="362"/>
      <c r="AC676" s="362"/>
      <c r="AD676" s="362"/>
      <c r="AE676" s="362"/>
      <c r="AF676" s="362"/>
      <c r="AG676" s="362"/>
      <c r="AH676" s="362"/>
      <c r="AI676" s="362"/>
      <c r="AJ676" s="362"/>
      <c r="AK676" s="362"/>
    </row>
    <row r="677">
      <c r="A677" s="362"/>
      <c r="B677" s="362"/>
      <c r="C677" s="362"/>
      <c r="D677" s="362"/>
      <c r="E677" s="362"/>
      <c r="F677" s="362"/>
      <c r="G677" s="362"/>
      <c r="H677" s="362"/>
      <c r="I677" s="362"/>
      <c r="J677" s="362"/>
      <c r="K677" s="362"/>
      <c r="L677" s="362"/>
      <c r="M677" s="362"/>
      <c r="N677" s="362"/>
      <c r="O677" s="362"/>
      <c r="P677" s="362"/>
      <c r="Q677" s="362"/>
      <c r="R677" s="362"/>
      <c r="S677" s="362"/>
      <c r="T677" s="362"/>
      <c r="U677" s="362"/>
      <c r="V677" s="362"/>
      <c r="W677" s="362"/>
      <c r="X677" s="362"/>
      <c r="Y677" s="362"/>
      <c r="Z677" s="362"/>
      <c r="AA677" s="362"/>
      <c r="AB677" s="362"/>
      <c r="AC677" s="362"/>
      <c r="AD677" s="362"/>
      <c r="AE677" s="362"/>
      <c r="AF677" s="362"/>
      <c r="AG677" s="362"/>
      <c r="AH677" s="362"/>
      <c r="AI677" s="362"/>
      <c r="AJ677" s="362"/>
      <c r="AK677" s="362"/>
    </row>
    <row r="678">
      <c r="A678" s="362"/>
      <c r="B678" s="362"/>
      <c r="C678" s="362"/>
      <c r="D678" s="362"/>
      <c r="E678" s="362"/>
      <c r="F678" s="362"/>
      <c r="G678" s="362"/>
      <c r="H678" s="362"/>
      <c r="I678" s="362"/>
      <c r="J678" s="362"/>
      <c r="K678" s="362"/>
      <c r="L678" s="362"/>
      <c r="M678" s="362"/>
      <c r="N678" s="362"/>
      <c r="O678" s="362"/>
      <c r="P678" s="362"/>
      <c r="Q678" s="362"/>
      <c r="R678" s="362"/>
      <c r="S678" s="362"/>
      <c r="T678" s="362"/>
      <c r="U678" s="362"/>
      <c r="V678" s="362"/>
      <c r="W678" s="362"/>
      <c r="X678" s="362"/>
      <c r="Y678" s="362"/>
      <c r="Z678" s="362"/>
      <c r="AA678" s="362"/>
      <c r="AB678" s="362"/>
      <c r="AC678" s="362"/>
      <c r="AD678" s="362"/>
      <c r="AE678" s="362"/>
      <c r="AF678" s="362"/>
      <c r="AG678" s="362"/>
      <c r="AH678" s="362"/>
      <c r="AI678" s="362"/>
      <c r="AJ678" s="362"/>
      <c r="AK678" s="362"/>
    </row>
    <row r="679">
      <c r="A679" s="362"/>
      <c r="B679" s="362"/>
      <c r="C679" s="362"/>
      <c r="D679" s="362"/>
      <c r="E679" s="362"/>
      <c r="F679" s="362"/>
      <c r="G679" s="362"/>
      <c r="H679" s="362"/>
      <c r="I679" s="362"/>
      <c r="J679" s="362"/>
      <c r="K679" s="362"/>
      <c r="L679" s="362"/>
      <c r="M679" s="362"/>
      <c r="N679" s="362"/>
      <c r="O679" s="362"/>
      <c r="P679" s="362"/>
      <c r="Q679" s="362"/>
      <c r="R679" s="362"/>
      <c r="S679" s="362"/>
      <c r="T679" s="362"/>
      <c r="U679" s="362"/>
      <c r="V679" s="362"/>
      <c r="W679" s="362"/>
      <c r="X679" s="362"/>
      <c r="Y679" s="362"/>
      <c r="Z679" s="362"/>
      <c r="AA679" s="362"/>
      <c r="AB679" s="362"/>
      <c r="AC679" s="362"/>
      <c r="AD679" s="362"/>
      <c r="AE679" s="362"/>
      <c r="AF679" s="362"/>
      <c r="AG679" s="362"/>
      <c r="AH679" s="362"/>
      <c r="AI679" s="362"/>
      <c r="AJ679" s="362"/>
      <c r="AK679" s="362"/>
    </row>
    <row r="680">
      <c r="A680" s="362"/>
      <c r="B680" s="362"/>
      <c r="C680" s="362"/>
      <c r="D680" s="362"/>
      <c r="E680" s="362"/>
      <c r="F680" s="362"/>
      <c r="G680" s="362"/>
      <c r="H680" s="362"/>
      <c r="I680" s="362"/>
      <c r="J680" s="362"/>
      <c r="K680" s="362"/>
      <c r="L680" s="362"/>
      <c r="M680" s="362"/>
      <c r="N680" s="362"/>
      <c r="O680" s="362"/>
      <c r="P680" s="362"/>
      <c r="Q680" s="362"/>
      <c r="R680" s="362"/>
      <c r="S680" s="362"/>
      <c r="T680" s="362"/>
      <c r="U680" s="362"/>
      <c r="V680" s="362"/>
      <c r="W680" s="362"/>
      <c r="X680" s="362"/>
      <c r="Y680" s="362"/>
      <c r="Z680" s="362"/>
      <c r="AA680" s="362"/>
      <c r="AB680" s="362"/>
      <c r="AC680" s="362"/>
      <c r="AD680" s="362"/>
      <c r="AE680" s="362"/>
      <c r="AF680" s="362"/>
      <c r="AG680" s="362"/>
      <c r="AH680" s="362"/>
      <c r="AI680" s="362"/>
      <c r="AJ680" s="362"/>
      <c r="AK680" s="362"/>
    </row>
    <row r="681">
      <c r="A681" s="362"/>
      <c r="B681" s="362"/>
      <c r="C681" s="362"/>
      <c r="D681" s="362"/>
      <c r="E681" s="362"/>
      <c r="F681" s="362"/>
      <c r="G681" s="362"/>
      <c r="H681" s="362"/>
      <c r="I681" s="362"/>
      <c r="J681" s="362"/>
      <c r="K681" s="362"/>
      <c r="L681" s="362"/>
      <c r="M681" s="362"/>
      <c r="N681" s="362"/>
      <c r="O681" s="362"/>
      <c r="P681" s="362"/>
      <c r="Q681" s="362"/>
      <c r="R681" s="362"/>
      <c r="S681" s="362"/>
      <c r="T681" s="362"/>
      <c r="U681" s="362"/>
      <c r="V681" s="362"/>
      <c r="W681" s="362"/>
      <c r="X681" s="362"/>
      <c r="Y681" s="362"/>
      <c r="Z681" s="362"/>
      <c r="AA681" s="362"/>
      <c r="AB681" s="362"/>
      <c r="AC681" s="362"/>
      <c r="AD681" s="362"/>
      <c r="AE681" s="362"/>
      <c r="AF681" s="362"/>
      <c r="AG681" s="362"/>
      <c r="AH681" s="362"/>
      <c r="AI681" s="362"/>
      <c r="AJ681" s="362"/>
      <c r="AK681" s="362"/>
    </row>
    <row r="682">
      <c r="A682" s="362"/>
      <c r="B682" s="362"/>
      <c r="C682" s="362"/>
      <c r="D682" s="362"/>
      <c r="E682" s="362"/>
      <c r="F682" s="362"/>
      <c r="G682" s="362"/>
      <c r="H682" s="362"/>
      <c r="I682" s="362"/>
      <c r="J682" s="362"/>
      <c r="K682" s="362"/>
      <c r="L682" s="362"/>
      <c r="M682" s="362"/>
      <c r="N682" s="362"/>
      <c r="O682" s="362"/>
      <c r="P682" s="362"/>
      <c r="Q682" s="362"/>
      <c r="R682" s="362"/>
      <c r="S682" s="362"/>
      <c r="T682" s="362"/>
      <c r="U682" s="362"/>
      <c r="V682" s="362"/>
      <c r="W682" s="362"/>
      <c r="X682" s="362"/>
      <c r="Y682" s="362"/>
      <c r="Z682" s="362"/>
      <c r="AA682" s="362"/>
      <c r="AB682" s="362"/>
      <c r="AC682" s="362"/>
      <c r="AD682" s="362"/>
      <c r="AE682" s="362"/>
      <c r="AF682" s="362"/>
      <c r="AG682" s="362"/>
      <c r="AH682" s="362"/>
      <c r="AI682" s="362"/>
      <c r="AJ682" s="362"/>
      <c r="AK682" s="362"/>
    </row>
    <row r="683">
      <c r="A683" s="362"/>
      <c r="B683" s="362"/>
      <c r="C683" s="362"/>
      <c r="D683" s="362"/>
      <c r="E683" s="362"/>
      <c r="F683" s="362"/>
      <c r="G683" s="362"/>
      <c r="H683" s="362"/>
      <c r="I683" s="362"/>
      <c r="J683" s="362"/>
      <c r="K683" s="362"/>
      <c r="L683" s="362"/>
      <c r="M683" s="362"/>
      <c r="N683" s="362"/>
      <c r="O683" s="362"/>
      <c r="P683" s="362"/>
      <c r="Q683" s="362"/>
      <c r="R683" s="362"/>
      <c r="S683" s="362"/>
      <c r="T683" s="362"/>
      <c r="U683" s="362"/>
      <c r="V683" s="362"/>
      <c r="W683" s="362"/>
      <c r="X683" s="362"/>
      <c r="Y683" s="362"/>
      <c r="Z683" s="362"/>
      <c r="AA683" s="362"/>
      <c r="AB683" s="362"/>
      <c r="AC683" s="362"/>
      <c r="AD683" s="362"/>
      <c r="AE683" s="362"/>
      <c r="AF683" s="362"/>
      <c r="AG683" s="362"/>
      <c r="AH683" s="362"/>
      <c r="AI683" s="362"/>
      <c r="AJ683" s="362"/>
      <c r="AK683" s="362"/>
    </row>
    <row r="684">
      <c r="A684" s="362"/>
      <c r="B684" s="362"/>
      <c r="C684" s="362"/>
      <c r="D684" s="362"/>
      <c r="E684" s="362"/>
      <c r="F684" s="362"/>
      <c r="G684" s="362"/>
      <c r="H684" s="362"/>
      <c r="I684" s="362"/>
      <c r="J684" s="362"/>
      <c r="K684" s="362"/>
      <c r="L684" s="362"/>
      <c r="M684" s="362"/>
      <c r="N684" s="362"/>
      <c r="O684" s="362"/>
      <c r="P684" s="362"/>
      <c r="Q684" s="362"/>
      <c r="R684" s="362"/>
      <c r="S684" s="362"/>
      <c r="T684" s="362"/>
      <c r="U684" s="362"/>
      <c r="V684" s="362"/>
      <c r="W684" s="362"/>
      <c r="X684" s="362"/>
      <c r="Y684" s="362"/>
      <c r="Z684" s="362"/>
      <c r="AA684" s="362"/>
      <c r="AB684" s="362"/>
      <c r="AC684" s="362"/>
      <c r="AD684" s="362"/>
      <c r="AE684" s="362"/>
      <c r="AF684" s="362"/>
      <c r="AG684" s="362"/>
      <c r="AH684" s="362"/>
      <c r="AI684" s="362"/>
      <c r="AJ684" s="362"/>
      <c r="AK684" s="362"/>
    </row>
    <row r="685">
      <c r="A685" s="362"/>
      <c r="B685" s="362"/>
      <c r="C685" s="362"/>
      <c r="D685" s="362"/>
      <c r="E685" s="362"/>
      <c r="F685" s="362"/>
      <c r="G685" s="362"/>
      <c r="H685" s="362"/>
      <c r="I685" s="362"/>
      <c r="J685" s="362"/>
      <c r="K685" s="362"/>
      <c r="L685" s="362"/>
      <c r="M685" s="362"/>
      <c r="N685" s="362"/>
      <c r="O685" s="362"/>
      <c r="P685" s="362"/>
      <c r="Q685" s="362"/>
      <c r="R685" s="362"/>
      <c r="S685" s="362"/>
      <c r="T685" s="362"/>
      <c r="U685" s="362"/>
      <c r="V685" s="362"/>
      <c r="W685" s="362"/>
      <c r="X685" s="362"/>
      <c r="Y685" s="362"/>
      <c r="Z685" s="362"/>
      <c r="AA685" s="362"/>
      <c r="AB685" s="362"/>
      <c r="AC685" s="362"/>
      <c r="AD685" s="362"/>
      <c r="AE685" s="362"/>
      <c r="AF685" s="362"/>
      <c r="AG685" s="362"/>
      <c r="AH685" s="362"/>
      <c r="AI685" s="362"/>
      <c r="AJ685" s="362"/>
      <c r="AK685" s="362"/>
    </row>
    <row r="686">
      <c r="A686" s="362"/>
      <c r="B686" s="362"/>
      <c r="C686" s="362"/>
      <c r="D686" s="362"/>
      <c r="E686" s="362"/>
      <c r="F686" s="362"/>
      <c r="G686" s="362"/>
      <c r="H686" s="362"/>
      <c r="I686" s="362"/>
      <c r="J686" s="362"/>
      <c r="K686" s="362"/>
      <c r="L686" s="362"/>
      <c r="M686" s="362"/>
      <c r="N686" s="362"/>
      <c r="O686" s="362"/>
      <c r="P686" s="362"/>
      <c r="Q686" s="362"/>
      <c r="R686" s="362"/>
      <c r="S686" s="362"/>
      <c r="T686" s="362"/>
      <c r="U686" s="362"/>
      <c r="V686" s="362"/>
      <c r="W686" s="362"/>
      <c r="X686" s="362"/>
      <c r="Y686" s="362"/>
      <c r="Z686" s="362"/>
      <c r="AA686" s="362"/>
      <c r="AB686" s="362"/>
      <c r="AC686" s="362"/>
      <c r="AD686" s="362"/>
      <c r="AE686" s="362"/>
      <c r="AF686" s="362"/>
      <c r="AG686" s="362"/>
      <c r="AH686" s="362"/>
      <c r="AI686" s="362"/>
      <c r="AJ686" s="362"/>
      <c r="AK686" s="362"/>
    </row>
    <row r="687">
      <c r="A687" s="362"/>
      <c r="B687" s="362"/>
      <c r="C687" s="362"/>
      <c r="D687" s="362"/>
      <c r="E687" s="362"/>
      <c r="F687" s="362"/>
      <c r="G687" s="362"/>
      <c r="H687" s="362"/>
      <c r="I687" s="362"/>
      <c r="J687" s="362"/>
      <c r="K687" s="362"/>
      <c r="L687" s="362"/>
      <c r="M687" s="362"/>
      <c r="N687" s="362"/>
      <c r="O687" s="362"/>
      <c r="P687" s="362"/>
      <c r="Q687" s="362"/>
      <c r="R687" s="362"/>
      <c r="S687" s="362"/>
      <c r="T687" s="362"/>
      <c r="U687" s="362"/>
      <c r="V687" s="362"/>
      <c r="W687" s="362"/>
      <c r="X687" s="362"/>
      <c r="Y687" s="362"/>
      <c r="Z687" s="362"/>
      <c r="AA687" s="362"/>
      <c r="AB687" s="362"/>
      <c r="AC687" s="362"/>
      <c r="AD687" s="362"/>
      <c r="AE687" s="362"/>
      <c r="AF687" s="362"/>
      <c r="AG687" s="362"/>
      <c r="AH687" s="362"/>
      <c r="AI687" s="362"/>
      <c r="AJ687" s="362"/>
      <c r="AK687" s="362"/>
    </row>
    <row r="688">
      <c r="A688" s="362"/>
      <c r="B688" s="362"/>
      <c r="C688" s="362"/>
      <c r="D688" s="362"/>
      <c r="E688" s="362"/>
      <c r="F688" s="362"/>
      <c r="G688" s="362"/>
      <c r="H688" s="362"/>
      <c r="I688" s="362"/>
      <c r="J688" s="362"/>
      <c r="K688" s="362"/>
      <c r="L688" s="362"/>
      <c r="M688" s="362"/>
      <c r="N688" s="362"/>
      <c r="O688" s="362"/>
      <c r="P688" s="362"/>
      <c r="Q688" s="362"/>
      <c r="R688" s="362"/>
      <c r="S688" s="362"/>
      <c r="T688" s="362"/>
      <c r="U688" s="362"/>
      <c r="V688" s="362"/>
      <c r="W688" s="362"/>
      <c r="X688" s="362"/>
      <c r="Y688" s="362"/>
      <c r="Z688" s="362"/>
      <c r="AA688" s="362"/>
      <c r="AB688" s="362"/>
      <c r="AC688" s="362"/>
      <c r="AD688" s="362"/>
      <c r="AE688" s="362"/>
      <c r="AF688" s="362"/>
      <c r="AG688" s="362"/>
      <c r="AH688" s="362"/>
      <c r="AI688" s="362"/>
      <c r="AJ688" s="362"/>
      <c r="AK688" s="362"/>
    </row>
    <row r="689">
      <c r="A689" s="362"/>
      <c r="B689" s="362"/>
      <c r="C689" s="362"/>
      <c r="D689" s="362"/>
      <c r="E689" s="362"/>
      <c r="F689" s="362"/>
      <c r="G689" s="362"/>
      <c r="H689" s="362"/>
      <c r="I689" s="362"/>
      <c r="J689" s="362"/>
      <c r="K689" s="362"/>
      <c r="L689" s="362"/>
      <c r="M689" s="362"/>
      <c r="N689" s="362"/>
      <c r="O689" s="362"/>
      <c r="P689" s="362"/>
      <c r="Q689" s="362"/>
      <c r="R689" s="362"/>
      <c r="S689" s="362"/>
      <c r="T689" s="362"/>
      <c r="U689" s="362"/>
      <c r="V689" s="362"/>
      <c r="W689" s="362"/>
      <c r="X689" s="362"/>
      <c r="Y689" s="362"/>
      <c r="Z689" s="362"/>
      <c r="AA689" s="362"/>
      <c r="AB689" s="362"/>
      <c r="AC689" s="362"/>
      <c r="AD689" s="362"/>
      <c r="AE689" s="362"/>
      <c r="AF689" s="362"/>
      <c r="AG689" s="362"/>
      <c r="AH689" s="362"/>
      <c r="AI689" s="362"/>
      <c r="AJ689" s="362"/>
      <c r="AK689" s="362"/>
    </row>
    <row r="690">
      <c r="A690" s="362"/>
      <c r="B690" s="362"/>
      <c r="C690" s="362"/>
      <c r="D690" s="362"/>
      <c r="E690" s="362"/>
      <c r="F690" s="362"/>
      <c r="G690" s="362"/>
      <c r="H690" s="362"/>
      <c r="I690" s="362"/>
      <c r="J690" s="362"/>
      <c r="K690" s="362"/>
      <c r="L690" s="362"/>
      <c r="M690" s="362"/>
      <c r="N690" s="362"/>
      <c r="O690" s="362"/>
      <c r="P690" s="362"/>
      <c r="Q690" s="362"/>
      <c r="R690" s="362"/>
      <c r="S690" s="362"/>
      <c r="T690" s="362"/>
      <c r="U690" s="362"/>
      <c r="V690" s="362"/>
      <c r="W690" s="362"/>
      <c r="X690" s="362"/>
      <c r="Y690" s="362"/>
      <c r="Z690" s="362"/>
      <c r="AA690" s="362"/>
      <c r="AB690" s="362"/>
      <c r="AC690" s="362"/>
      <c r="AD690" s="362"/>
      <c r="AE690" s="362"/>
      <c r="AF690" s="362"/>
      <c r="AG690" s="362"/>
      <c r="AH690" s="362"/>
      <c r="AI690" s="362"/>
      <c r="AJ690" s="362"/>
      <c r="AK690" s="362"/>
    </row>
    <row r="691">
      <c r="A691" s="362"/>
      <c r="B691" s="362"/>
      <c r="C691" s="362"/>
      <c r="D691" s="362"/>
      <c r="E691" s="362"/>
      <c r="F691" s="362"/>
      <c r="G691" s="362"/>
      <c r="H691" s="362"/>
      <c r="I691" s="362"/>
      <c r="J691" s="362"/>
      <c r="K691" s="362"/>
      <c r="L691" s="362"/>
      <c r="M691" s="362"/>
      <c r="N691" s="362"/>
      <c r="O691" s="362"/>
      <c r="P691" s="362"/>
      <c r="Q691" s="362"/>
      <c r="R691" s="362"/>
      <c r="S691" s="362"/>
      <c r="T691" s="362"/>
      <c r="U691" s="362"/>
      <c r="V691" s="362"/>
      <c r="W691" s="362"/>
      <c r="X691" s="362"/>
      <c r="Y691" s="362"/>
      <c r="Z691" s="362"/>
      <c r="AA691" s="362"/>
      <c r="AB691" s="362"/>
      <c r="AC691" s="362"/>
      <c r="AD691" s="362"/>
      <c r="AE691" s="362"/>
      <c r="AF691" s="362"/>
      <c r="AG691" s="362"/>
      <c r="AH691" s="362"/>
      <c r="AI691" s="362"/>
      <c r="AJ691" s="362"/>
      <c r="AK691" s="362"/>
    </row>
    <row r="692">
      <c r="A692" s="362"/>
      <c r="B692" s="362"/>
      <c r="C692" s="362"/>
      <c r="D692" s="362"/>
      <c r="E692" s="362"/>
      <c r="F692" s="362"/>
      <c r="G692" s="362"/>
      <c r="H692" s="362"/>
      <c r="I692" s="362"/>
      <c r="J692" s="362"/>
      <c r="K692" s="362"/>
      <c r="L692" s="362"/>
      <c r="M692" s="362"/>
      <c r="N692" s="362"/>
      <c r="O692" s="362"/>
      <c r="P692" s="362"/>
      <c r="Q692" s="362"/>
      <c r="R692" s="362"/>
      <c r="S692" s="362"/>
      <c r="T692" s="362"/>
      <c r="U692" s="362"/>
      <c r="V692" s="362"/>
      <c r="W692" s="362"/>
      <c r="X692" s="362"/>
      <c r="Y692" s="362"/>
      <c r="Z692" s="362"/>
      <c r="AA692" s="362"/>
      <c r="AB692" s="362"/>
      <c r="AC692" s="362"/>
      <c r="AD692" s="362"/>
      <c r="AE692" s="362"/>
      <c r="AF692" s="362"/>
      <c r="AG692" s="362"/>
      <c r="AH692" s="362"/>
      <c r="AI692" s="362"/>
      <c r="AJ692" s="362"/>
      <c r="AK692" s="362"/>
    </row>
    <row r="693">
      <c r="A693" s="362"/>
      <c r="B693" s="362"/>
      <c r="C693" s="362"/>
      <c r="D693" s="362"/>
      <c r="E693" s="362"/>
      <c r="F693" s="362"/>
      <c r="G693" s="362"/>
      <c r="H693" s="362"/>
      <c r="I693" s="362"/>
      <c r="J693" s="362"/>
      <c r="K693" s="362"/>
      <c r="L693" s="362"/>
      <c r="M693" s="362"/>
      <c r="N693" s="362"/>
      <c r="O693" s="362"/>
      <c r="P693" s="362"/>
      <c r="Q693" s="362"/>
      <c r="R693" s="362"/>
      <c r="S693" s="362"/>
      <c r="T693" s="362"/>
      <c r="U693" s="362"/>
      <c r="V693" s="362"/>
      <c r="W693" s="362"/>
      <c r="X693" s="362"/>
      <c r="Y693" s="362"/>
      <c r="Z693" s="362"/>
      <c r="AA693" s="362"/>
      <c r="AB693" s="362"/>
      <c r="AC693" s="362"/>
      <c r="AD693" s="362"/>
      <c r="AE693" s="362"/>
      <c r="AF693" s="362"/>
      <c r="AG693" s="362"/>
      <c r="AH693" s="362"/>
      <c r="AI693" s="362"/>
      <c r="AJ693" s="362"/>
      <c r="AK693" s="362"/>
    </row>
    <row r="694">
      <c r="A694" s="362"/>
      <c r="B694" s="362"/>
      <c r="C694" s="362"/>
      <c r="D694" s="362"/>
      <c r="E694" s="362"/>
      <c r="F694" s="362"/>
      <c r="G694" s="362"/>
      <c r="H694" s="362"/>
      <c r="I694" s="362"/>
      <c r="J694" s="362"/>
      <c r="K694" s="362"/>
      <c r="L694" s="362"/>
      <c r="M694" s="362"/>
      <c r="N694" s="362"/>
      <c r="O694" s="362"/>
      <c r="P694" s="362"/>
      <c r="Q694" s="362"/>
      <c r="R694" s="362"/>
      <c r="S694" s="362"/>
      <c r="T694" s="362"/>
      <c r="U694" s="362"/>
      <c r="V694" s="362"/>
      <c r="W694" s="362"/>
      <c r="X694" s="362"/>
      <c r="Y694" s="362"/>
      <c r="Z694" s="362"/>
      <c r="AA694" s="362"/>
      <c r="AB694" s="362"/>
      <c r="AC694" s="362"/>
      <c r="AD694" s="362"/>
      <c r="AE694" s="362"/>
      <c r="AF694" s="362"/>
      <c r="AG694" s="362"/>
      <c r="AH694" s="362"/>
      <c r="AI694" s="362"/>
      <c r="AJ694" s="362"/>
      <c r="AK694" s="362"/>
    </row>
    <row r="695">
      <c r="A695" s="362"/>
      <c r="B695" s="362"/>
      <c r="C695" s="362"/>
      <c r="D695" s="362"/>
      <c r="E695" s="362"/>
      <c r="F695" s="362"/>
      <c r="G695" s="362"/>
      <c r="H695" s="362"/>
      <c r="I695" s="362"/>
      <c r="J695" s="362"/>
      <c r="K695" s="362"/>
      <c r="L695" s="362"/>
      <c r="M695" s="362"/>
      <c r="N695" s="362"/>
      <c r="O695" s="362"/>
      <c r="P695" s="362"/>
      <c r="Q695" s="362"/>
      <c r="R695" s="362"/>
      <c r="S695" s="362"/>
      <c r="T695" s="362"/>
      <c r="U695" s="362"/>
      <c r="V695" s="362"/>
      <c r="W695" s="362"/>
      <c r="X695" s="362"/>
      <c r="Y695" s="362"/>
      <c r="Z695" s="362"/>
      <c r="AA695" s="362"/>
      <c r="AB695" s="362"/>
      <c r="AC695" s="362"/>
      <c r="AD695" s="362"/>
      <c r="AE695" s="362"/>
      <c r="AF695" s="362"/>
      <c r="AG695" s="362"/>
      <c r="AH695" s="362"/>
      <c r="AI695" s="362"/>
      <c r="AJ695" s="362"/>
      <c r="AK695" s="362"/>
    </row>
    <row r="696">
      <c r="A696" s="362"/>
      <c r="B696" s="362"/>
      <c r="C696" s="362"/>
      <c r="D696" s="362"/>
      <c r="E696" s="362"/>
      <c r="F696" s="362"/>
      <c r="G696" s="362"/>
      <c r="H696" s="362"/>
      <c r="I696" s="362"/>
      <c r="J696" s="362"/>
      <c r="K696" s="362"/>
      <c r="L696" s="362"/>
      <c r="M696" s="362"/>
      <c r="N696" s="362"/>
      <c r="O696" s="362"/>
      <c r="P696" s="362"/>
      <c r="Q696" s="362"/>
      <c r="R696" s="362"/>
      <c r="S696" s="362"/>
      <c r="T696" s="362"/>
      <c r="U696" s="362"/>
      <c r="V696" s="362"/>
      <c r="W696" s="362"/>
      <c r="X696" s="362"/>
      <c r="Y696" s="362"/>
      <c r="Z696" s="362"/>
      <c r="AA696" s="362"/>
      <c r="AB696" s="362"/>
      <c r="AC696" s="362"/>
      <c r="AD696" s="362"/>
      <c r="AE696" s="362"/>
      <c r="AF696" s="362"/>
      <c r="AG696" s="362"/>
      <c r="AH696" s="362"/>
      <c r="AI696" s="362"/>
      <c r="AJ696" s="362"/>
      <c r="AK696" s="362"/>
    </row>
    <row r="697">
      <c r="A697" s="362"/>
      <c r="B697" s="362"/>
      <c r="C697" s="362"/>
      <c r="D697" s="362"/>
      <c r="E697" s="362"/>
      <c r="F697" s="362"/>
      <c r="G697" s="362"/>
      <c r="H697" s="362"/>
      <c r="I697" s="362"/>
      <c r="J697" s="362"/>
      <c r="K697" s="362"/>
      <c r="L697" s="362"/>
      <c r="M697" s="362"/>
      <c r="N697" s="362"/>
      <c r="O697" s="362"/>
      <c r="P697" s="362"/>
      <c r="Q697" s="362"/>
      <c r="R697" s="362"/>
      <c r="S697" s="362"/>
      <c r="T697" s="362"/>
      <c r="U697" s="362"/>
      <c r="V697" s="362"/>
      <c r="W697" s="362"/>
      <c r="X697" s="362"/>
      <c r="Y697" s="362"/>
      <c r="Z697" s="362"/>
      <c r="AA697" s="362"/>
      <c r="AB697" s="362"/>
      <c r="AC697" s="362"/>
      <c r="AD697" s="362"/>
      <c r="AE697" s="362"/>
      <c r="AF697" s="362"/>
      <c r="AG697" s="362"/>
      <c r="AH697" s="362"/>
      <c r="AI697" s="362"/>
      <c r="AJ697" s="362"/>
      <c r="AK697" s="362"/>
    </row>
    <row r="698">
      <c r="A698" s="362"/>
      <c r="B698" s="362"/>
      <c r="C698" s="362"/>
      <c r="D698" s="362"/>
      <c r="E698" s="362"/>
      <c r="F698" s="362"/>
      <c r="G698" s="362"/>
      <c r="H698" s="362"/>
      <c r="I698" s="362"/>
      <c r="J698" s="362"/>
      <c r="K698" s="362"/>
      <c r="L698" s="362"/>
      <c r="M698" s="362"/>
      <c r="N698" s="362"/>
      <c r="O698" s="362"/>
      <c r="P698" s="362"/>
      <c r="Q698" s="362"/>
      <c r="R698" s="362"/>
      <c r="S698" s="362"/>
      <c r="T698" s="362"/>
      <c r="U698" s="362"/>
      <c r="V698" s="362"/>
      <c r="W698" s="362"/>
      <c r="X698" s="362"/>
      <c r="Y698" s="362"/>
      <c r="Z698" s="362"/>
      <c r="AA698" s="362"/>
      <c r="AB698" s="362"/>
      <c r="AC698" s="362"/>
      <c r="AD698" s="362"/>
      <c r="AE698" s="362"/>
      <c r="AF698" s="362"/>
      <c r="AG698" s="362"/>
      <c r="AH698" s="362"/>
      <c r="AI698" s="362"/>
      <c r="AJ698" s="362"/>
      <c r="AK698" s="362"/>
    </row>
    <row r="699">
      <c r="A699" s="362"/>
      <c r="B699" s="362"/>
      <c r="C699" s="362"/>
      <c r="D699" s="362"/>
      <c r="E699" s="362"/>
      <c r="F699" s="362"/>
      <c r="G699" s="362"/>
      <c r="H699" s="362"/>
      <c r="I699" s="362"/>
      <c r="J699" s="362"/>
      <c r="K699" s="362"/>
      <c r="L699" s="362"/>
      <c r="M699" s="362"/>
      <c r="N699" s="362"/>
      <c r="O699" s="362"/>
      <c r="P699" s="362"/>
      <c r="Q699" s="362"/>
      <c r="R699" s="362"/>
      <c r="S699" s="362"/>
      <c r="T699" s="362"/>
      <c r="U699" s="362"/>
      <c r="V699" s="362"/>
      <c r="W699" s="362"/>
      <c r="X699" s="362"/>
      <c r="Y699" s="362"/>
      <c r="Z699" s="362"/>
      <c r="AA699" s="362"/>
      <c r="AB699" s="362"/>
      <c r="AC699" s="362"/>
      <c r="AD699" s="362"/>
      <c r="AE699" s="362"/>
      <c r="AF699" s="362"/>
      <c r="AG699" s="362"/>
      <c r="AH699" s="362"/>
      <c r="AI699" s="362"/>
      <c r="AJ699" s="362"/>
      <c r="AK699" s="362"/>
    </row>
    <row r="700">
      <c r="A700" s="362"/>
      <c r="B700" s="362"/>
      <c r="C700" s="362"/>
      <c r="D700" s="362"/>
      <c r="E700" s="362"/>
      <c r="F700" s="362"/>
      <c r="G700" s="362"/>
      <c r="H700" s="362"/>
      <c r="I700" s="362"/>
      <c r="J700" s="362"/>
      <c r="K700" s="362"/>
      <c r="L700" s="362"/>
      <c r="M700" s="362"/>
      <c r="N700" s="362"/>
      <c r="O700" s="362"/>
      <c r="P700" s="362"/>
      <c r="Q700" s="362"/>
      <c r="R700" s="362"/>
      <c r="S700" s="362"/>
      <c r="T700" s="362"/>
      <c r="U700" s="362"/>
      <c r="V700" s="362"/>
      <c r="W700" s="362"/>
      <c r="X700" s="362"/>
      <c r="Y700" s="362"/>
      <c r="Z700" s="362"/>
      <c r="AA700" s="362"/>
      <c r="AB700" s="362"/>
      <c r="AC700" s="362"/>
      <c r="AD700" s="362"/>
      <c r="AE700" s="362"/>
      <c r="AF700" s="362"/>
      <c r="AG700" s="362"/>
      <c r="AH700" s="362"/>
      <c r="AI700" s="362"/>
      <c r="AJ700" s="362"/>
      <c r="AK700" s="362"/>
    </row>
    <row r="701">
      <c r="A701" s="362"/>
      <c r="B701" s="362"/>
      <c r="C701" s="362"/>
      <c r="D701" s="362"/>
      <c r="E701" s="362"/>
      <c r="F701" s="362"/>
      <c r="G701" s="362"/>
      <c r="H701" s="362"/>
      <c r="I701" s="362"/>
      <c r="J701" s="362"/>
      <c r="K701" s="362"/>
      <c r="L701" s="362"/>
      <c r="M701" s="362"/>
      <c r="N701" s="362"/>
      <c r="O701" s="362"/>
      <c r="P701" s="362"/>
      <c r="Q701" s="362"/>
      <c r="R701" s="362"/>
      <c r="S701" s="362"/>
      <c r="T701" s="362"/>
      <c r="U701" s="362"/>
      <c r="V701" s="362"/>
      <c r="W701" s="362"/>
      <c r="X701" s="362"/>
      <c r="Y701" s="362"/>
      <c r="Z701" s="362"/>
      <c r="AA701" s="362"/>
      <c r="AB701" s="362"/>
      <c r="AC701" s="362"/>
      <c r="AD701" s="362"/>
      <c r="AE701" s="362"/>
      <c r="AF701" s="362"/>
      <c r="AG701" s="362"/>
      <c r="AH701" s="362"/>
      <c r="AI701" s="362"/>
      <c r="AJ701" s="362"/>
      <c r="AK701" s="362"/>
    </row>
    <row r="702">
      <c r="A702" s="362"/>
      <c r="B702" s="362"/>
      <c r="C702" s="362"/>
      <c r="D702" s="362"/>
      <c r="E702" s="362"/>
      <c r="F702" s="362"/>
      <c r="G702" s="362"/>
      <c r="H702" s="362"/>
      <c r="I702" s="362"/>
      <c r="J702" s="362"/>
      <c r="K702" s="362"/>
      <c r="L702" s="362"/>
      <c r="M702" s="362"/>
      <c r="N702" s="362"/>
      <c r="O702" s="362"/>
      <c r="P702" s="362"/>
      <c r="Q702" s="362"/>
      <c r="R702" s="362"/>
      <c r="S702" s="362"/>
      <c r="T702" s="362"/>
      <c r="U702" s="362"/>
      <c r="V702" s="362"/>
      <c r="W702" s="362"/>
      <c r="X702" s="362"/>
      <c r="Y702" s="362"/>
      <c r="Z702" s="362"/>
      <c r="AA702" s="362"/>
      <c r="AB702" s="362"/>
      <c r="AC702" s="362"/>
      <c r="AD702" s="362"/>
      <c r="AE702" s="362"/>
      <c r="AF702" s="362"/>
      <c r="AG702" s="362"/>
      <c r="AH702" s="362"/>
      <c r="AI702" s="362"/>
      <c r="AJ702" s="362"/>
      <c r="AK702" s="362"/>
    </row>
    <row r="703">
      <c r="A703" s="362"/>
      <c r="B703" s="362"/>
      <c r="C703" s="362"/>
      <c r="D703" s="362"/>
      <c r="E703" s="362"/>
      <c r="F703" s="362"/>
      <c r="G703" s="362"/>
      <c r="H703" s="362"/>
      <c r="I703" s="362"/>
      <c r="J703" s="362"/>
      <c r="K703" s="362"/>
      <c r="L703" s="362"/>
      <c r="M703" s="362"/>
      <c r="N703" s="362"/>
      <c r="O703" s="362"/>
      <c r="P703" s="362"/>
      <c r="Q703" s="362"/>
      <c r="R703" s="362"/>
      <c r="S703" s="362"/>
      <c r="T703" s="362"/>
      <c r="U703" s="362"/>
      <c r="V703" s="362"/>
      <c r="W703" s="362"/>
      <c r="X703" s="362"/>
      <c r="Y703" s="362"/>
      <c r="Z703" s="362"/>
      <c r="AA703" s="362"/>
      <c r="AB703" s="362"/>
      <c r="AC703" s="362"/>
      <c r="AD703" s="362"/>
      <c r="AE703" s="362"/>
      <c r="AF703" s="362"/>
      <c r="AG703" s="362"/>
      <c r="AH703" s="362"/>
      <c r="AI703" s="362"/>
      <c r="AJ703" s="362"/>
      <c r="AK703" s="362"/>
    </row>
    <row r="704">
      <c r="A704" s="362"/>
      <c r="B704" s="362"/>
      <c r="C704" s="362"/>
      <c r="D704" s="362"/>
      <c r="E704" s="362"/>
      <c r="F704" s="362"/>
      <c r="G704" s="362"/>
      <c r="H704" s="362"/>
      <c r="I704" s="362"/>
      <c r="J704" s="362"/>
      <c r="K704" s="362"/>
      <c r="L704" s="362"/>
      <c r="M704" s="362"/>
      <c r="N704" s="362"/>
      <c r="O704" s="362"/>
      <c r="P704" s="362"/>
      <c r="Q704" s="362"/>
      <c r="R704" s="362"/>
      <c r="S704" s="362"/>
      <c r="T704" s="362"/>
      <c r="U704" s="362"/>
      <c r="V704" s="362"/>
      <c r="W704" s="362"/>
      <c r="X704" s="362"/>
      <c r="Y704" s="362"/>
      <c r="Z704" s="362"/>
      <c r="AA704" s="362"/>
      <c r="AB704" s="362"/>
      <c r="AC704" s="362"/>
      <c r="AD704" s="362"/>
      <c r="AE704" s="362"/>
      <c r="AF704" s="362"/>
      <c r="AG704" s="362"/>
      <c r="AH704" s="362"/>
      <c r="AI704" s="362"/>
      <c r="AJ704" s="362"/>
      <c r="AK704" s="362"/>
    </row>
    <row r="705">
      <c r="A705" s="362"/>
      <c r="B705" s="362"/>
      <c r="C705" s="362"/>
      <c r="D705" s="362"/>
      <c r="E705" s="362"/>
      <c r="F705" s="362"/>
      <c r="G705" s="362"/>
      <c r="H705" s="362"/>
      <c r="I705" s="362"/>
      <c r="J705" s="362"/>
      <c r="K705" s="362"/>
      <c r="L705" s="362"/>
      <c r="M705" s="362"/>
      <c r="N705" s="362"/>
      <c r="O705" s="362"/>
      <c r="P705" s="362"/>
      <c r="Q705" s="362"/>
      <c r="R705" s="362"/>
      <c r="S705" s="362"/>
      <c r="T705" s="362"/>
      <c r="U705" s="362"/>
      <c r="V705" s="362"/>
      <c r="W705" s="362"/>
      <c r="X705" s="362"/>
      <c r="Y705" s="362"/>
      <c r="Z705" s="362"/>
      <c r="AA705" s="362"/>
      <c r="AB705" s="362"/>
      <c r="AC705" s="362"/>
      <c r="AD705" s="362"/>
      <c r="AE705" s="362"/>
      <c r="AF705" s="362"/>
      <c r="AG705" s="362"/>
      <c r="AH705" s="362"/>
      <c r="AI705" s="362"/>
      <c r="AJ705" s="362"/>
      <c r="AK705" s="362"/>
    </row>
    <row r="706">
      <c r="A706" s="362"/>
      <c r="B706" s="362"/>
      <c r="C706" s="362"/>
      <c r="D706" s="362"/>
      <c r="E706" s="362"/>
      <c r="F706" s="362"/>
      <c r="G706" s="362"/>
      <c r="H706" s="362"/>
      <c r="I706" s="362"/>
      <c r="J706" s="362"/>
      <c r="K706" s="362"/>
      <c r="L706" s="362"/>
      <c r="M706" s="362"/>
      <c r="N706" s="362"/>
      <c r="O706" s="362"/>
      <c r="P706" s="362"/>
      <c r="Q706" s="362"/>
      <c r="R706" s="362"/>
      <c r="S706" s="362"/>
      <c r="T706" s="362"/>
      <c r="U706" s="362"/>
      <c r="V706" s="362"/>
      <c r="W706" s="362"/>
      <c r="X706" s="362"/>
      <c r="Y706" s="362"/>
      <c r="Z706" s="362"/>
      <c r="AA706" s="362"/>
      <c r="AB706" s="362"/>
      <c r="AC706" s="362"/>
      <c r="AD706" s="362"/>
      <c r="AE706" s="362"/>
      <c r="AF706" s="362"/>
      <c r="AG706" s="362"/>
      <c r="AH706" s="362"/>
      <c r="AI706" s="362"/>
      <c r="AJ706" s="362"/>
      <c r="AK706" s="362"/>
    </row>
    <row r="707">
      <c r="A707" s="362"/>
      <c r="B707" s="362"/>
      <c r="C707" s="362"/>
      <c r="D707" s="362"/>
      <c r="E707" s="362"/>
      <c r="F707" s="362"/>
      <c r="G707" s="362"/>
      <c r="H707" s="362"/>
      <c r="I707" s="362"/>
      <c r="J707" s="362"/>
      <c r="K707" s="362"/>
      <c r="L707" s="362"/>
      <c r="M707" s="362"/>
      <c r="N707" s="362"/>
      <c r="O707" s="362"/>
      <c r="P707" s="362"/>
      <c r="Q707" s="362"/>
      <c r="R707" s="362"/>
      <c r="S707" s="362"/>
      <c r="T707" s="362"/>
      <c r="U707" s="362"/>
      <c r="V707" s="362"/>
      <c r="W707" s="362"/>
      <c r="X707" s="362"/>
      <c r="Y707" s="362"/>
      <c r="Z707" s="362"/>
      <c r="AA707" s="362"/>
      <c r="AB707" s="362"/>
      <c r="AC707" s="362"/>
      <c r="AD707" s="362"/>
      <c r="AE707" s="362"/>
      <c r="AF707" s="362"/>
      <c r="AG707" s="362"/>
      <c r="AH707" s="362"/>
      <c r="AI707" s="362"/>
      <c r="AJ707" s="362"/>
      <c r="AK707" s="362"/>
    </row>
    <row r="708">
      <c r="A708" s="362"/>
      <c r="B708" s="362"/>
      <c r="C708" s="362"/>
      <c r="D708" s="362"/>
      <c r="E708" s="362"/>
      <c r="F708" s="362"/>
      <c r="G708" s="362"/>
      <c r="H708" s="362"/>
      <c r="I708" s="362"/>
      <c r="J708" s="362"/>
      <c r="K708" s="362"/>
      <c r="L708" s="362"/>
      <c r="M708" s="362"/>
      <c r="N708" s="362"/>
      <c r="O708" s="362"/>
      <c r="P708" s="362"/>
      <c r="Q708" s="362"/>
      <c r="R708" s="362"/>
      <c r="S708" s="362"/>
      <c r="T708" s="362"/>
      <c r="U708" s="362"/>
      <c r="V708" s="362"/>
      <c r="W708" s="362"/>
      <c r="X708" s="362"/>
      <c r="Y708" s="362"/>
      <c r="Z708" s="362"/>
      <c r="AA708" s="362"/>
      <c r="AB708" s="362"/>
      <c r="AC708" s="362"/>
      <c r="AD708" s="362"/>
      <c r="AE708" s="362"/>
      <c r="AF708" s="362"/>
      <c r="AG708" s="362"/>
      <c r="AH708" s="362"/>
      <c r="AI708" s="362"/>
      <c r="AJ708" s="362"/>
      <c r="AK708" s="362"/>
    </row>
    <row r="709">
      <c r="A709" s="362"/>
      <c r="B709" s="362"/>
      <c r="C709" s="362"/>
      <c r="D709" s="362"/>
      <c r="E709" s="362"/>
      <c r="F709" s="362"/>
      <c r="G709" s="362"/>
      <c r="H709" s="362"/>
      <c r="I709" s="362"/>
      <c r="J709" s="362"/>
      <c r="K709" s="362"/>
      <c r="L709" s="362"/>
      <c r="M709" s="362"/>
      <c r="N709" s="362"/>
      <c r="O709" s="362"/>
      <c r="P709" s="362"/>
      <c r="Q709" s="362"/>
      <c r="R709" s="362"/>
      <c r="S709" s="362"/>
      <c r="T709" s="362"/>
      <c r="U709" s="362"/>
      <c r="V709" s="362"/>
      <c r="W709" s="362"/>
      <c r="X709" s="362"/>
      <c r="Y709" s="362"/>
      <c r="Z709" s="362"/>
      <c r="AA709" s="362"/>
      <c r="AB709" s="362"/>
      <c r="AC709" s="362"/>
      <c r="AD709" s="362"/>
      <c r="AE709" s="362"/>
      <c r="AF709" s="362"/>
      <c r="AG709" s="362"/>
      <c r="AH709" s="362"/>
      <c r="AI709" s="362"/>
      <c r="AJ709" s="362"/>
      <c r="AK709" s="362"/>
    </row>
    <row r="710">
      <c r="A710" s="362"/>
      <c r="B710" s="362"/>
      <c r="C710" s="362"/>
      <c r="D710" s="362"/>
      <c r="E710" s="362"/>
      <c r="F710" s="362"/>
      <c r="G710" s="362"/>
      <c r="H710" s="362"/>
      <c r="I710" s="362"/>
      <c r="J710" s="362"/>
      <c r="K710" s="362"/>
      <c r="L710" s="362"/>
      <c r="M710" s="362"/>
      <c r="N710" s="362"/>
      <c r="O710" s="362"/>
      <c r="P710" s="362"/>
      <c r="Q710" s="362"/>
      <c r="R710" s="362"/>
      <c r="S710" s="362"/>
      <c r="T710" s="362"/>
      <c r="U710" s="362"/>
      <c r="V710" s="362"/>
      <c r="W710" s="362"/>
      <c r="X710" s="362"/>
      <c r="Y710" s="362"/>
      <c r="Z710" s="362"/>
      <c r="AA710" s="362"/>
      <c r="AB710" s="362"/>
      <c r="AC710" s="362"/>
      <c r="AD710" s="362"/>
      <c r="AE710" s="362"/>
      <c r="AF710" s="362"/>
      <c r="AG710" s="362"/>
      <c r="AH710" s="362"/>
      <c r="AI710" s="362"/>
      <c r="AJ710" s="362"/>
      <c r="AK710" s="362"/>
    </row>
    <row r="711">
      <c r="A711" s="362"/>
      <c r="B711" s="362"/>
      <c r="C711" s="362"/>
      <c r="D711" s="362"/>
      <c r="E711" s="362"/>
      <c r="F711" s="362"/>
      <c r="G711" s="362"/>
      <c r="H711" s="362"/>
      <c r="I711" s="362"/>
      <c r="J711" s="362"/>
      <c r="K711" s="362"/>
      <c r="L711" s="362"/>
      <c r="M711" s="362"/>
      <c r="N711" s="362"/>
      <c r="O711" s="362"/>
      <c r="P711" s="362"/>
      <c r="Q711" s="362"/>
      <c r="R711" s="362"/>
      <c r="S711" s="362"/>
      <c r="T711" s="362"/>
      <c r="U711" s="362"/>
      <c r="V711" s="362"/>
      <c r="W711" s="362"/>
      <c r="X711" s="362"/>
      <c r="Y711" s="362"/>
      <c r="Z711" s="362"/>
      <c r="AA711" s="362"/>
      <c r="AB711" s="362"/>
      <c r="AC711" s="362"/>
      <c r="AD711" s="362"/>
      <c r="AE711" s="362"/>
      <c r="AF711" s="362"/>
      <c r="AG711" s="362"/>
      <c r="AH711" s="362"/>
      <c r="AI711" s="362"/>
      <c r="AJ711" s="362"/>
      <c r="AK711" s="362"/>
    </row>
    <row r="712">
      <c r="A712" s="362"/>
      <c r="B712" s="362"/>
      <c r="C712" s="362"/>
      <c r="D712" s="362"/>
      <c r="E712" s="362"/>
      <c r="F712" s="362"/>
      <c r="G712" s="362"/>
      <c r="H712" s="362"/>
      <c r="I712" s="362"/>
      <c r="J712" s="362"/>
      <c r="K712" s="362"/>
      <c r="L712" s="362"/>
      <c r="M712" s="362"/>
      <c r="N712" s="362"/>
      <c r="O712" s="362"/>
      <c r="P712" s="362"/>
      <c r="Q712" s="362"/>
      <c r="R712" s="362"/>
      <c r="S712" s="362"/>
      <c r="T712" s="362"/>
      <c r="U712" s="362"/>
      <c r="V712" s="362"/>
      <c r="W712" s="362"/>
      <c r="X712" s="362"/>
      <c r="Y712" s="362"/>
      <c r="Z712" s="362"/>
      <c r="AA712" s="362"/>
      <c r="AB712" s="362"/>
      <c r="AC712" s="362"/>
      <c r="AD712" s="362"/>
      <c r="AE712" s="362"/>
      <c r="AF712" s="362"/>
      <c r="AG712" s="362"/>
      <c r="AH712" s="362"/>
      <c r="AI712" s="362"/>
      <c r="AJ712" s="362"/>
      <c r="AK712" s="362"/>
    </row>
    <row r="713">
      <c r="A713" s="362"/>
      <c r="B713" s="362"/>
      <c r="C713" s="362"/>
      <c r="D713" s="362"/>
      <c r="E713" s="362"/>
      <c r="F713" s="362"/>
      <c r="G713" s="362"/>
      <c r="H713" s="362"/>
      <c r="I713" s="362"/>
      <c r="J713" s="362"/>
      <c r="K713" s="362"/>
      <c r="L713" s="362"/>
      <c r="M713" s="362"/>
      <c r="N713" s="362"/>
      <c r="O713" s="362"/>
      <c r="P713" s="362"/>
      <c r="Q713" s="362"/>
      <c r="R713" s="362"/>
      <c r="S713" s="362"/>
      <c r="T713" s="362"/>
      <c r="U713" s="362"/>
      <c r="V713" s="362"/>
      <c r="W713" s="362"/>
      <c r="X713" s="362"/>
      <c r="Y713" s="362"/>
      <c r="Z713" s="362"/>
      <c r="AA713" s="362"/>
      <c r="AB713" s="362"/>
      <c r="AC713" s="362"/>
      <c r="AD713" s="362"/>
      <c r="AE713" s="362"/>
      <c r="AF713" s="362"/>
      <c r="AG713" s="362"/>
      <c r="AH713" s="362"/>
      <c r="AI713" s="362"/>
      <c r="AJ713" s="362"/>
      <c r="AK713" s="362"/>
    </row>
    <row r="714">
      <c r="A714" s="362"/>
      <c r="B714" s="362"/>
      <c r="C714" s="362"/>
      <c r="D714" s="362"/>
      <c r="E714" s="362"/>
      <c r="F714" s="362"/>
      <c r="G714" s="362"/>
      <c r="H714" s="362"/>
      <c r="I714" s="362"/>
      <c r="J714" s="362"/>
      <c r="K714" s="362"/>
      <c r="L714" s="362"/>
      <c r="M714" s="362"/>
      <c r="N714" s="362"/>
      <c r="O714" s="362"/>
      <c r="P714" s="362"/>
      <c r="Q714" s="362"/>
      <c r="R714" s="362"/>
      <c r="S714" s="362"/>
      <c r="T714" s="362"/>
      <c r="U714" s="362"/>
      <c r="V714" s="362"/>
      <c r="W714" s="362"/>
      <c r="X714" s="362"/>
      <c r="Y714" s="362"/>
      <c r="Z714" s="362"/>
      <c r="AA714" s="362"/>
      <c r="AB714" s="362"/>
      <c r="AC714" s="362"/>
      <c r="AD714" s="362"/>
      <c r="AE714" s="362"/>
      <c r="AF714" s="362"/>
      <c r="AG714" s="362"/>
      <c r="AH714" s="362"/>
      <c r="AI714" s="362"/>
      <c r="AJ714" s="362"/>
      <c r="AK714" s="362"/>
    </row>
    <row r="715">
      <c r="A715" s="362"/>
      <c r="B715" s="362"/>
      <c r="C715" s="362"/>
      <c r="D715" s="362"/>
      <c r="E715" s="362"/>
      <c r="F715" s="362"/>
      <c r="G715" s="362"/>
      <c r="H715" s="362"/>
      <c r="I715" s="362"/>
      <c r="J715" s="362"/>
      <c r="K715" s="362"/>
      <c r="L715" s="362"/>
      <c r="M715" s="362"/>
      <c r="N715" s="362"/>
      <c r="O715" s="362"/>
      <c r="P715" s="362"/>
      <c r="Q715" s="362"/>
      <c r="R715" s="362"/>
      <c r="S715" s="362"/>
      <c r="T715" s="362"/>
      <c r="U715" s="362"/>
      <c r="V715" s="362"/>
      <c r="W715" s="362"/>
      <c r="X715" s="362"/>
      <c r="Y715" s="362"/>
      <c r="Z715" s="362"/>
      <c r="AA715" s="362"/>
      <c r="AB715" s="362"/>
      <c r="AC715" s="362"/>
      <c r="AD715" s="362"/>
      <c r="AE715" s="362"/>
      <c r="AF715" s="362"/>
      <c r="AG715" s="362"/>
      <c r="AH715" s="362"/>
      <c r="AI715" s="362"/>
      <c r="AJ715" s="362"/>
      <c r="AK715" s="362"/>
    </row>
    <row r="716">
      <c r="A716" s="362"/>
      <c r="B716" s="362"/>
      <c r="C716" s="362"/>
      <c r="D716" s="362"/>
      <c r="E716" s="362"/>
      <c r="F716" s="362"/>
      <c r="G716" s="362"/>
      <c r="H716" s="362"/>
      <c r="I716" s="362"/>
      <c r="J716" s="362"/>
      <c r="K716" s="362"/>
      <c r="L716" s="362"/>
      <c r="M716" s="362"/>
      <c r="N716" s="362"/>
      <c r="O716" s="362"/>
      <c r="P716" s="362"/>
      <c r="Q716" s="362"/>
      <c r="R716" s="362"/>
      <c r="S716" s="362"/>
      <c r="T716" s="362"/>
      <c r="U716" s="362"/>
      <c r="V716" s="362"/>
      <c r="W716" s="362"/>
      <c r="X716" s="362"/>
      <c r="Y716" s="362"/>
      <c r="Z716" s="362"/>
      <c r="AA716" s="362"/>
      <c r="AB716" s="362"/>
      <c r="AC716" s="362"/>
      <c r="AD716" s="362"/>
      <c r="AE716" s="362"/>
      <c r="AF716" s="362"/>
      <c r="AG716" s="362"/>
      <c r="AH716" s="362"/>
      <c r="AI716" s="362"/>
      <c r="AJ716" s="362"/>
      <c r="AK716" s="362"/>
    </row>
    <row r="717">
      <c r="A717" s="362"/>
      <c r="B717" s="362"/>
      <c r="C717" s="362"/>
      <c r="D717" s="362"/>
      <c r="E717" s="362"/>
      <c r="F717" s="362"/>
      <c r="G717" s="362"/>
      <c r="H717" s="362"/>
      <c r="I717" s="362"/>
      <c r="J717" s="362"/>
      <c r="K717" s="362"/>
      <c r="L717" s="362"/>
      <c r="M717" s="362"/>
      <c r="N717" s="362"/>
      <c r="O717" s="362"/>
      <c r="P717" s="362"/>
      <c r="Q717" s="362"/>
      <c r="R717" s="362"/>
      <c r="S717" s="362"/>
      <c r="T717" s="362"/>
      <c r="U717" s="362"/>
      <c r="V717" s="362"/>
      <c r="W717" s="362"/>
      <c r="X717" s="362"/>
      <c r="Y717" s="362"/>
      <c r="Z717" s="362"/>
      <c r="AA717" s="362"/>
      <c r="AB717" s="362"/>
      <c r="AC717" s="362"/>
      <c r="AD717" s="362"/>
      <c r="AE717" s="362"/>
      <c r="AF717" s="362"/>
      <c r="AG717" s="362"/>
      <c r="AH717" s="362"/>
      <c r="AI717" s="362"/>
      <c r="AJ717" s="362"/>
      <c r="AK717" s="362"/>
    </row>
    <row r="718">
      <c r="A718" s="362"/>
      <c r="B718" s="362"/>
      <c r="C718" s="362"/>
      <c r="D718" s="362"/>
      <c r="E718" s="362"/>
      <c r="F718" s="362"/>
      <c r="G718" s="362"/>
      <c r="H718" s="362"/>
      <c r="I718" s="362"/>
      <c r="J718" s="362"/>
      <c r="K718" s="362"/>
      <c r="L718" s="362"/>
      <c r="M718" s="362"/>
      <c r="N718" s="362"/>
      <c r="O718" s="362"/>
      <c r="P718" s="362"/>
      <c r="Q718" s="362"/>
      <c r="R718" s="362"/>
      <c r="S718" s="362"/>
      <c r="T718" s="362"/>
      <c r="U718" s="362"/>
      <c r="V718" s="362"/>
      <c r="W718" s="362"/>
      <c r="X718" s="362"/>
      <c r="Y718" s="362"/>
      <c r="Z718" s="362"/>
      <c r="AA718" s="362"/>
      <c r="AB718" s="362"/>
      <c r="AC718" s="362"/>
      <c r="AD718" s="362"/>
      <c r="AE718" s="362"/>
      <c r="AF718" s="362"/>
      <c r="AG718" s="362"/>
      <c r="AH718" s="362"/>
      <c r="AI718" s="362"/>
      <c r="AJ718" s="362"/>
      <c r="AK718" s="362"/>
    </row>
    <row r="719">
      <c r="A719" s="362"/>
      <c r="B719" s="362"/>
      <c r="C719" s="362"/>
      <c r="D719" s="362"/>
      <c r="E719" s="362"/>
      <c r="F719" s="362"/>
      <c r="G719" s="362"/>
      <c r="H719" s="362"/>
      <c r="I719" s="362"/>
      <c r="J719" s="362"/>
      <c r="K719" s="362"/>
      <c r="L719" s="362"/>
      <c r="M719" s="362"/>
      <c r="N719" s="362"/>
      <c r="O719" s="362"/>
      <c r="P719" s="362"/>
      <c r="Q719" s="362"/>
      <c r="R719" s="362"/>
      <c r="S719" s="362"/>
      <c r="T719" s="362"/>
      <c r="U719" s="362"/>
      <c r="V719" s="362"/>
      <c r="W719" s="362"/>
      <c r="X719" s="362"/>
      <c r="Y719" s="362"/>
      <c r="Z719" s="362"/>
      <c r="AA719" s="362"/>
      <c r="AB719" s="362"/>
      <c r="AC719" s="362"/>
      <c r="AD719" s="362"/>
      <c r="AE719" s="362"/>
      <c r="AF719" s="362"/>
      <c r="AG719" s="362"/>
      <c r="AH719" s="362"/>
      <c r="AI719" s="362"/>
      <c r="AJ719" s="362"/>
      <c r="AK719" s="362"/>
    </row>
    <row r="720">
      <c r="A720" s="362"/>
      <c r="B720" s="362"/>
      <c r="C720" s="362"/>
      <c r="D720" s="362"/>
      <c r="E720" s="362"/>
      <c r="F720" s="362"/>
      <c r="G720" s="362"/>
      <c r="H720" s="362"/>
      <c r="I720" s="362"/>
      <c r="J720" s="362"/>
      <c r="K720" s="362"/>
      <c r="L720" s="362"/>
      <c r="M720" s="362"/>
      <c r="N720" s="362"/>
      <c r="O720" s="362"/>
      <c r="P720" s="362"/>
      <c r="Q720" s="362"/>
      <c r="R720" s="362"/>
      <c r="S720" s="362"/>
      <c r="T720" s="362"/>
      <c r="U720" s="362"/>
      <c r="V720" s="362"/>
      <c r="W720" s="362"/>
      <c r="X720" s="362"/>
      <c r="Y720" s="362"/>
      <c r="Z720" s="362"/>
      <c r="AA720" s="362"/>
      <c r="AB720" s="362"/>
      <c r="AC720" s="362"/>
      <c r="AD720" s="362"/>
      <c r="AE720" s="362"/>
      <c r="AF720" s="362"/>
      <c r="AG720" s="362"/>
      <c r="AH720" s="362"/>
      <c r="AI720" s="362"/>
      <c r="AJ720" s="362"/>
      <c r="AK720" s="362"/>
    </row>
    <row r="721">
      <c r="A721" s="362"/>
      <c r="B721" s="362"/>
      <c r="C721" s="362"/>
      <c r="D721" s="362"/>
      <c r="E721" s="362"/>
      <c r="F721" s="362"/>
      <c r="G721" s="362"/>
      <c r="H721" s="362"/>
      <c r="I721" s="362"/>
      <c r="J721" s="362"/>
      <c r="K721" s="362"/>
      <c r="L721" s="362"/>
      <c r="M721" s="362"/>
      <c r="N721" s="362"/>
      <c r="O721" s="362"/>
      <c r="P721" s="362"/>
      <c r="Q721" s="362"/>
      <c r="R721" s="362"/>
      <c r="S721" s="362"/>
      <c r="T721" s="362"/>
      <c r="U721" s="362"/>
      <c r="V721" s="362"/>
      <c r="W721" s="362"/>
      <c r="X721" s="362"/>
      <c r="Y721" s="362"/>
      <c r="Z721" s="362"/>
      <c r="AA721" s="362"/>
      <c r="AB721" s="362"/>
      <c r="AC721" s="362"/>
      <c r="AD721" s="362"/>
      <c r="AE721" s="362"/>
      <c r="AF721" s="362"/>
      <c r="AG721" s="362"/>
      <c r="AH721" s="362"/>
      <c r="AI721" s="362"/>
      <c r="AJ721" s="362"/>
      <c r="AK721" s="362"/>
    </row>
    <row r="722">
      <c r="A722" s="362"/>
      <c r="B722" s="362"/>
      <c r="C722" s="362"/>
      <c r="D722" s="362"/>
      <c r="E722" s="362"/>
      <c r="F722" s="362"/>
      <c r="G722" s="362"/>
      <c r="H722" s="362"/>
      <c r="I722" s="362"/>
      <c r="J722" s="362"/>
      <c r="K722" s="362"/>
      <c r="L722" s="362"/>
      <c r="M722" s="362"/>
      <c r="N722" s="362"/>
      <c r="O722" s="362"/>
      <c r="P722" s="362"/>
      <c r="Q722" s="362"/>
      <c r="R722" s="362"/>
      <c r="S722" s="362"/>
      <c r="T722" s="362"/>
      <c r="U722" s="362"/>
      <c r="V722" s="362"/>
      <c r="W722" s="362"/>
      <c r="X722" s="362"/>
      <c r="Y722" s="362"/>
      <c r="Z722" s="362"/>
      <c r="AA722" s="362"/>
      <c r="AB722" s="362"/>
      <c r="AC722" s="362"/>
      <c r="AD722" s="362"/>
      <c r="AE722" s="362"/>
      <c r="AF722" s="362"/>
      <c r="AG722" s="362"/>
      <c r="AH722" s="362"/>
      <c r="AI722" s="362"/>
      <c r="AJ722" s="362"/>
      <c r="AK722" s="362"/>
    </row>
    <row r="723">
      <c r="A723" s="362"/>
      <c r="B723" s="362"/>
      <c r="C723" s="362"/>
      <c r="D723" s="362"/>
      <c r="E723" s="362"/>
      <c r="F723" s="362"/>
      <c r="G723" s="362"/>
      <c r="H723" s="362"/>
      <c r="I723" s="362"/>
      <c r="J723" s="362"/>
      <c r="K723" s="362"/>
      <c r="L723" s="362"/>
      <c r="M723" s="362"/>
      <c r="N723" s="362"/>
      <c r="O723" s="362"/>
      <c r="P723" s="362"/>
      <c r="Q723" s="362"/>
      <c r="R723" s="362"/>
      <c r="S723" s="362"/>
      <c r="T723" s="362"/>
      <c r="U723" s="362"/>
      <c r="V723" s="362"/>
      <c r="W723" s="362"/>
      <c r="X723" s="362"/>
      <c r="Y723" s="362"/>
      <c r="Z723" s="362"/>
      <c r="AA723" s="362"/>
      <c r="AB723" s="362"/>
      <c r="AC723" s="362"/>
      <c r="AD723" s="362"/>
      <c r="AE723" s="362"/>
      <c r="AF723" s="362"/>
      <c r="AG723" s="362"/>
      <c r="AH723" s="362"/>
      <c r="AI723" s="362"/>
      <c r="AJ723" s="362"/>
      <c r="AK723" s="362"/>
    </row>
    <row r="724">
      <c r="A724" s="362"/>
      <c r="B724" s="362"/>
      <c r="C724" s="362"/>
      <c r="D724" s="362"/>
      <c r="E724" s="362"/>
      <c r="F724" s="362"/>
      <c r="G724" s="362"/>
      <c r="H724" s="362"/>
      <c r="I724" s="362"/>
      <c r="J724" s="362"/>
      <c r="K724" s="362"/>
      <c r="L724" s="362"/>
      <c r="M724" s="362"/>
      <c r="N724" s="362"/>
      <c r="O724" s="362"/>
      <c r="P724" s="362"/>
      <c r="Q724" s="362"/>
      <c r="R724" s="362"/>
      <c r="S724" s="362"/>
      <c r="T724" s="362"/>
      <c r="U724" s="362"/>
      <c r="V724" s="362"/>
      <c r="W724" s="362"/>
      <c r="X724" s="362"/>
      <c r="Y724" s="362"/>
      <c r="Z724" s="362"/>
      <c r="AA724" s="362"/>
      <c r="AB724" s="362"/>
      <c r="AC724" s="362"/>
      <c r="AD724" s="362"/>
      <c r="AE724" s="362"/>
      <c r="AF724" s="362"/>
      <c r="AG724" s="362"/>
      <c r="AH724" s="362"/>
      <c r="AI724" s="362"/>
      <c r="AJ724" s="362"/>
      <c r="AK724" s="362"/>
    </row>
    <row r="725">
      <c r="A725" s="362"/>
      <c r="B725" s="362"/>
      <c r="C725" s="362"/>
      <c r="D725" s="362"/>
      <c r="E725" s="362"/>
      <c r="F725" s="362"/>
      <c r="G725" s="362"/>
      <c r="H725" s="362"/>
      <c r="I725" s="362"/>
      <c r="J725" s="362"/>
      <c r="K725" s="362"/>
      <c r="L725" s="362"/>
      <c r="M725" s="362"/>
      <c r="N725" s="362"/>
      <c r="O725" s="362"/>
      <c r="P725" s="362"/>
      <c r="Q725" s="362"/>
      <c r="R725" s="362"/>
      <c r="S725" s="362"/>
      <c r="T725" s="362"/>
      <c r="U725" s="362"/>
      <c r="V725" s="362"/>
      <c r="W725" s="362"/>
      <c r="X725" s="362"/>
      <c r="Y725" s="362"/>
      <c r="Z725" s="362"/>
      <c r="AA725" s="362"/>
      <c r="AB725" s="362"/>
      <c r="AC725" s="362"/>
      <c r="AD725" s="362"/>
      <c r="AE725" s="362"/>
      <c r="AF725" s="362"/>
      <c r="AG725" s="362"/>
      <c r="AH725" s="362"/>
      <c r="AI725" s="362"/>
      <c r="AJ725" s="362"/>
      <c r="AK725" s="362"/>
    </row>
    <row r="726">
      <c r="A726" s="362"/>
      <c r="B726" s="362"/>
      <c r="C726" s="362"/>
      <c r="D726" s="362"/>
      <c r="E726" s="362"/>
      <c r="F726" s="362"/>
      <c r="G726" s="362"/>
      <c r="H726" s="362"/>
      <c r="I726" s="362"/>
      <c r="J726" s="362"/>
      <c r="K726" s="362"/>
      <c r="L726" s="362"/>
      <c r="M726" s="362"/>
      <c r="N726" s="362"/>
      <c r="O726" s="362"/>
      <c r="P726" s="362"/>
      <c r="Q726" s="362"/>
      <c r="R726" s="362"/>
      <c r="S726" s="362"/>
      <c r="T726" s="362"/>
      <c r="U726" s="362"/>
      <c r="V726" s="362"/>
      <c r="W726" s="362"/>
      <c r="X726" s="362"/>
      <c r="Y726" s="362"/>
      <c r="Z726" s="362"/>
      <c r="AA726" s="362"/>
      <c r="AB726" s="362"/>
      <c r="AC726" s="362"/>
      <c r="AD726" s="362"/>
      <c r="AE726" s="362"/>
      <c r="AF726" s="362"/>
      <c r="AG726" s="362"/>
      <c r="AH726" s="362"/>
      <c r="AI726" s="362"/>
      <c r="AJ726" s="362"/>
      <c r="AK726" s="362"/>
    </row>
    <row r="727">
      <c r="A727" s="362"/>
      <c r="B727" s="362"/>
      <c r="C727" s="362"/>
      <c r="D727" s="362"/>
      <c r="E727" s="362"/>
      <c r="F727" s="362"/>
      <c r="G727" s="362"/>
      <c r="H727" s="362"/>
      <c r="I727" s="362"/>
      <c r="J727" s="362"/>
      <c r="K727" s="362"/>
      <c r="L727" s="362"/>
      <c r="M727" s="362"/>
      <c r="N727" s="362"/>
      <c r="O727" s="362"/>
      <c r="P727" s="362"/>
      <c r="Q727" s="362"/>
      <c r="R727" s="362"/>
      <c r="S727" s="362"/>
      <c r="T727" s="362"/>
      <c r="U727" s="362"/>
      <c r="V727" s="362"/>
      <c r="W727" s="362"/>
      <c r="X727" s="362"/>
      <c r="Y727" s="362"/>
      <c r="Z727" s="362"/>
      <c r="AA727" s="362"/>
      <c r="AB727" s="362"/>
      <c r="AC727" s="362"/>
      <c r="AD727" s="362"/>
      <c r="AE727" s="362"/>
      <c r="AF727" s="362"/>
      <c r="AG727" s="362"/>
      <c r="AH727" s="362"/>
      <c r="AI727" s="362"/>
      <c r="AJ727" s="362"/>
      <c r="AK727" s="362"/>
    </row>
    <row r="728">
      <c r="A728" s="362"/>
      <c r="B728" s="362"/>
      <c r="C728" s="362"/>
      <c r="D728" s="362"/>
      <c r="E728" s="362"/>
      <c r="F728" s="362"/>
      <c r="G728" s="362"/>
      <c r="H728" s="362"/>
      <c r="I728" s="362"/>
      <c r="J728" s="362"/>
      <c r="K728" s="362"/>
      <c r="L728" s="362"/>
      <c r="M728" s="362"/>
      <c r="N728" s="362"/>
      <c r="O728" s="362"/>
      <c r="P728" s="362"/>
      <c r="Q728" s="362"/>
      <c r="R728" s="362"/>
      <c r="S728" s="362"/>
      <c r="T728" s="362"/>
      <c r="U728" s="362"/>
      <c r="V728" s="362"/>
      <c r="W728" s="362"/>
      <c r="X728" s="362"/>
      <c r="Y728" s="362"/>
      <c r="Z728" s="362"/>
      <c r="AA728" s="362"/>
      <c r="AB728" s="362"/>
      <c r="AC728" s="362"/>
      <c r="AD728" s="362"/>
      <c r="AE728" s="362"/>
      <c r="AF728" s="362"/>
      <c r="AG728" s="362"/>
      <c r="AH728" s="362"/>
      <c r="AI728" s="362"/>
      <c r="AJ728" s="362"/>
      <c r="AK728" s="362"/>
    </row>
    <row r="729">
      <c r="A729" s="362"/>
      <c r="B729" s="362"/>
      <c r="C729" s="362"/>
      <c r="D729" s="362"/>
      <c r="E729" s="362"/>
      <c r="F729" s="362"/>
      <c r="G729" s="362"/>
      <c r="H729" s="362"/>
      <c r="I729" s="362"/>
      <c r="J729" s="362"/>
      <c r="K729" s="362"/>
      <c r="L729" s="362"/>
      <c r="M729" s="362"/>
      <c r="N729" s="362"/>
      <c r="O729" s="362"/>
      <c r="P729" s="362"/>
      <c r="Q729" s="362"/>
      <c r="R729" s="362"/>
      <c r="S729" s="362"/>
      <c r="T729" s="362"/>
      <c r="U729" s="362"/>
      <c r="V729" s="362"/>
      <c r="W729" s="362"/>
      <c r="X729" s="362"/>
      <c r="Y729" s="362"/>
      <c r="Z729" s="362"/>
      <c r="AA729" s="362"/>
      <c r="AB729" s="362"/>
      <c r="AC729" s="362"/>
      <c r="AD729" s="362"/>
      <c r="AE729" s="362"/>
      <c r="AF729" s="362"/>
      <c r="AG729" s="362"/>
      <c r="AH729" s="362"/>
      <c r="AI729" s="362"/>
      <c r="AJ729" s="362"/>
      <c r="AK729" s="362"/>
    </row>
    <row r="730">
      <c r="A730" s="362"/>
      <c r="B730" s="362"/>
      <c r="C730" s="362"/>
      <c r="D730" s="362"/>
      <c r="E730" s="362"/>
      <c r="F730" s="362"/>
      <c r="G730" s="362"/>
      <c r="H730" s="362"/>
      <c r="I730" s="362"/>
      <c r="J730" s="362"/>
      <c r="K730" s="362"/>
      <c r="L730" s="362"/>
      <c r="M730" s="362"/>
      <c r="N730" s="362"/>
      <c r="O730" s="362"/>
      <c r="P730" s="362"/>
      <c r="Q730" s="362"/>
      <c r="R730" s="362"/>
      <c r="S730" s="362"/>
      <c r="T730" s="362"/>
      <c r="U730" s="362"/>
      <c r="V730" s="362"/>
      <c r="W730" s="362"/>
      <c r="X730" s="362"/>
      <c r="Y730" s="362"/>
      <c r="Z730" s="362"/>
      <c r="AA730" s="362"/>
      <c r="AB730" s="362"/>
      <c r="AC730" s="362"/>
      <c r="AD730" s="362"/>
      <c r="AE730" s="362"/>
      <c r="AF730" s="362"/>
      <c r="AG730" s="362"/>
      <c r="AH730" s="362"/>
      <c r="AI730" s="362"/>
      <c r="AJ730" s="362"/>
      <c r="AK730" s="362"/>
    </row>
    <row r="731">
      <c r="A731" s="362"/>
      <c r="B731" s="362"/>
      <c r="C731" s="362"/>
      <c r="D731" s="362"/>
      <c r="E731" s="362"/>
      <c r="F731" s="362"/>
      <c r="G731" s="362"/>
      <c r="H731" s="362"/>
      <c r="I731" s="362"/>
      <c r="J731" s="362"/>
      <c r="K731" s="362"/>
      <c r="L731" s="362"/>
      <c r="M731" s="362"/>
      <c r="N731" s="362"/>
      <c r="O731" s="362"/>
      <c r="P731" s="362"/>
      <c r="Q731" s="362"/>
      <c r="R731" s="362"/>
      <c r="S731" s="362"/>
      <c r="T731" s="362"/>
      <c r="U731" s="362"/>
      <c r="V731" s="362"/>
      <c r="W731" s="362"/>
      <c r="X731" s="362"/>
      <c r="Y731" s="362"/>
      <c r="Z731" s="362"/>
      <c r="AA731" s="362"/>
      <c r="AB731" s="362"/>
      <c r="AC731" s="362"/>
      <c r="AD731" s="362"/>
      <c r="AE731" s="362"/>
      <c r="AF731" s="362"/>
      <c r="AG731" s="362"/>
      <c r="AH731" s="362"/>
      <c r="AI731" s="362"/>
      <c r="AJ731" s="362"/>
      <c r="AK731" s="362"/>
    </row>
    <row r="732">
      <c r="A732" s="362"/>
      <c r="B732" s="362"/>
      <c r="C732" s="362"/>
      <c r="D732" s="362"/>
      <c r="E732" s="362"/>
      <c r="F732" s="362"/>
      <c r="G732" s="362"/>
      <c r="H732" s="362"/>
      <c r="I732" s="362"/>
      <c r="J732" s="362"/>
      <c r="K732" s="362"/>
      <c r="L732" s="362"/>
      <c r="M732" s="362"/>
      <c r="N732" s="362"/>
      <c r="O732" s="362"/>
      <c r="P732" s="362"/>
      <c r="Q732" s="362"/>
      <c r="R732" s="362"/>
      <c r="S732" s="362"/>
      <c r="T732" s="362"/>
      <c r="U732" s="362"/>
      <c r="V732" s="362"/>
      <c r="W732" s="362"/>
      <c r="X732" s="362"/>
      <c r="Y732" s="362"/>
      <c r="Z732" s="362"/>
      <c r="AA732" s="362"/>
      <c r="AB732" s="362"/>
      <c r="AC732" s="362"/>
      <c r="AD732" s="362"/>
      <c r="AE732" s="362"/>
      <c r="AF732" s="362"/>
      <c r="AG732" s="362"/>
      <c r="AH732" s="362"/>
      <c r="AI732" s="362"/>
      <c r="AJ732" s="362"/>
      <c r="AK732" s="362"/>
    </row>
    <row r="733">
      <c r="A733" s="362"/>
      <c r="B733" s="362"/>
      <c r="C733" s="362"/>
      <c r="D733" s="362"/>
      <c r="E733" s="362"/>
      <c r="F733" s="362"/>
      <c r="G733" s="362"/>
      <c r="H733" s="362"/>
      <c r="I733" s="362"/>
      <c r="J733" s="362"/>
      <c r="K733" s="362"/>
      <c r="L733" s="362"/>
      <c r="M733" s="362"/>
      <c r="N733" s="362"/>
      <c r="O733" s="362"/>
      <c r="P733" s="362"/>
      <c r="Q733" s="362"/>
      <c r="R733" s="362"/>
      <c r="S733" s="362"/>
      <c r="T733" s="362"/>
      <c r="U733" s="362"/>
      <c r="V733" s="362"/>
      <c r="W733" s="362"/>
      <c r="X733" s="362"/>
      <c r="Y733" s="362"/>
      <c r="Z733" s="362"/>
      <c r="AA733" s="362"/>
      <c r="AB733" s="362"/>
      <c r="AC733" s="362"/>
      <c r="AD733" s="362"/>
      <c r="AE733" s="362"/>
      <c r="AF733" s="362"/>
      <c r="AG733" s="362"/>
      <c r="AH733" s="362"/>
      <c r="AI733" s="362"/>
      <c r="AJ733" s="362"/>
      <c r="AK733" s="362"/>
    </row>
    <row r="734">
      <c r="A734" s="362"/>
      <c r="B734" s="362"/>
      <c r="C734" s="362"/>
      <c r="D734" s="362"/>
      <c r="E734" s="362"/>
      <c r="F734" s="362"/>
      <c r="G734" s="362"/>
      <c r="H734" s="362"/>
      <c r="I734" s="362"/>
      <c r="J734" s="362"/>
      <c r="K734" s="362"/>
      <c r="L734" s="362"/>
      <c r="M734" s="362"/>
      <c r="N734" s="362"/>
      <c r="O734" s="362"/>
      <c r="P734" s="362"/>
      <c r="Q734" s="362"/>
      <c r="R734" s="362"/>
      <c r="S734" s="362"/>
      <c r="T734" s="362"/>
      <c r="U734" s="362"/>
      <c r="V734" s="362"/>
      <c r="W734" s="362"/>
      <c r="X734" s="362"/>
      <c r="Y734" s="362"/>
      <c r="Z734" s="362"/>
      <c r="AA734" s="362"/>
      <c r="AB734" s="362"/>
      <c r="AC734" s="362"/>
      <c r="AD734" s="362"/>
      <c r="AE734" s="362"/>
      <c r="AF734" s="362"/>
      <c r="AG734" s="362"/>
      <c r="AH734" s="362"/>
      <c r="AI734" s="362"/>
      <c r="AJ734" s="362"/>
      <c r="AK734" s="362"/>
    </row>
    <row r="735">
      <c r="A735" s="362"/>
      <c r="B735" s="362"/>
      <c r="C735" s="362"/>
      <c r="D735" s="362"/>
      <c r="E735" s="362"/>
      <c r="F735" s="362"/>
      <c r="G735" s="362"/>
      <c r="H735" s="362"/>
      <c r="I735" s="362"/>
      <c r="J735" s="362"/>
      <c r="K735" s="362"/>
      <c r="L735" s="362"/>
      <c r="M735" s="362"/>
      <c r="N735" s="362"/>
      <c r="O735" s="362"/>
      <c r="P735" s="362"/>
      <c r="Q735" s="362"/>
      <c r="R735" s="362"/>
      <c r="S735" s="362"/>
      <c r="T735" s="362"/>
      <c r="U735" s="362"/>
      <c r="V735" s="362"/>
      <c r="W735" s="362"/>
      <c r="X735" s="362"/>
      <c r="Y735" s="362"/>
      <c r="Z735" s="362"/>
      <c r="AA735" s="362"/>
      <c r="AB735" s="362"/>
      <c r="AC735" s="362"/>
      <c r="AD735" s="362"/>
      <c r="AE735" s="362"/>
      <c r="AF735" s="362"/>
      <c r="AG735" s="362"/>
      <c r="AH735" s="362"/>
      <c r="AI735" s="362"/>
      <c r="AJ735" s="362"/>
      <c r="AK735" s="362"/>
    </row>
    <row r="736">
      <c r="A736" s="362"/>
      <c r="B736" s="362"/>
      <c r="C736" s="362"/>
      <c r="D736" s="362"/>
      <c r="E736" s="362"/>
      <c r="F736" s="362"/>
      <c r="G736" s="362"/>
      <c r="H736" s="362"/>
      <c r="I736" s="362"/>
      <c r="J736" s="362"/>
      <c r="K736" s="362"/>
      <c r="L736" s="362"/>
      <c r="M736" s="362"/>
      <c r="N736" s="362"/>
      <c r="O736" s="362"/>
      <c r="P736" s="362"/>
      <c r="Q736" s="362"/>
      <c r="R736" s="362"/>
      <c r="S736" s="362"/>
      <c r="T736" s="362"/>
      <c r="U736" s="362"/>
      <c r="V736" s="362"/>
      <c r="W736" s="362"/>
      <c r="X736" s="362"/>
      <c r="Y736" s="362"/>
      <c r="Z736" s="362"/>
      <c r="AA736" s="362"/>
      <c r="AB736" s="362"/>
      <c r="AC736" s="362"/>
      <c r="AD736" s="362"/>
      <c r="AE736" s="362"/>
      <c r="AF736" s="362"/>
      <c r="AG736" s="362"/>
      <c r="AH736" s="362"/>
      <c r="AI736" s="362"/>
      <c r="AJ736" s="362"/>
      <c r="AK736" s="362"/>
    </row>
    <row r="737">
      <c r="A737" s="362"/>
      <c r="B737" s="362"/>
      <c r="C737" s="362"/>
      <c r="D737" s="362"/>
      <c r="E737" s="362"/>
      <c r="F737" s="362"/>
      <c r="G737" s="362"/>
      <c r="H737" s="362"/>
      <c r="I737" s="362"/>
      <c r="J737" s="362"/>
      <c r="K737" s="362"/>
      <c r="L737" s="362"/>
      <c r="M737" s="362"/>
      <c r="N737" s="362"/>
      <c r="O737" s="362"/>
      <c r="P737" s="362"/>
      <c r="Q737" s="362"/>
      <c r="R737" s="362"/>
      <c r="S737" s="362"/>
      <c r="T737" s="362"/>
      <c r="U737" s="362"/>
      <c r="V737" s="362"/>
      <c r="W737" s="362"/>
      <c r="X737" s="362"/>
      <c r="Y737" s="362"/>
      <c r="Z737" s="362"/>
      <c r="AA737" s="362"/>
      <c r="AB737" s="362"/>
      <c r="AC737" s="362"/>
      <c r="AD737" s="362"/>
      <c r="AE737" s="362"/>
      <c r="AF737" s="362"/>
      <c r="AG737" s="362"/>
      <c r="AH737" s="362"/>
      <c r="AI737" s="362"/>
      <c r="AJ737" s="362"/>
      <c r="AK737" s="362"/>
    </row>
    <row r="738">
      <c r="A738" s="362"/>
      <c r="B738" s="362"/>
      <c r="C738" s="362"/>
      <c r="D738" s="362"/>
      <c r="E738" s="362"/>
      <c r="F738" s="362"/>
      <c r="G738" s="362"/>
      <c r="H738" s="362"/>
      <c r="I738" s="362"/>
      <c r="J738" s="362"/>
      <c r="K738" s="362"/>
      <c r="L738" s="362"/>
      <c r="M738" s="362"/>
      <c r="N738" s="362"/>
      <c r="O738" s="362"/>
      <c r="P738" s="362"/>
      <c r="Q738" s="362"/>
      <c r="R738" s="362"/>
      <c r="S738" s="362"/>
      <c r="T738" s="362"/>
      <c r="U738" s="362"/>
      <c r="V738" s="362"/>
      <c r="W738" s="362"/>
      <c r="X738" s="362"/>
      <c r="Y738" s="362"/>
      <c r="Z738" s="362"/>
      <c r="AA738" s="362"/>
      <c r="AB738" s="362"/>
      <c r="AC738" s="362"/>
      <c r="AD738" s="362"/>
      <c r="AE738" s="362"/>
      <c r="AF738" s="362"/>
      <c r="AG738" s="362"/>
      <c r="AH738" s="362"/>
      <c r="AI738" s="362"/>
      <c r="AJ738" s="362"/>
      <c r="AK738" s="362"/>
    </row>
    <row r="739">
      <c r="A739" s="362"/>
      <c r="B739" s="362"/>
      <c r="C739" s="362"/>
      <c r="D739" s="362"/>
      <c r="E739" s="362"/>
      <c r="F739" s="362"/>
      <c r="G739" s="362"/>
      <c r="H739" s="362"/>
      <c r="I739" s="362"/>
      <c r="J739" s="362"/>
      <c r="K739" s="362"/>
      <c r="L739" s="362"/>
      <c r="M739" s="362"/>
      <c r="N739" s="362"/>
      <c r="O739" s="362"/>
      <c r="P739" s="362"/>
      <c r="Q739" s="362"/>
      <c r="R739" s="362"/>
      <c r="S739" s="362"/>
      <c r="T739" s="362"/>
      <c r="U739" s="362"/>
      <c r="V739" s="362"/>
      <c r="W739" s="362"/>
      <c r="X739" s="362"/>
      <c r="Y739" s="362"/>
      <c r="Z739" s="362"/>
      <c r="AA739" s="362"/>
      <c r="AB739" s="362"/>
      <c r="AC739" s="362"/>
      <c r="AD739" s="362"/>
      <c r="AE739" s="362"/>
      <c r="AF739" s="362"/>
      <c r="AG739" s="362"/>
      <c r="AH739" s="362"/>
      <c r="AI739" s="362"/>
      <c r="AJ739" s="362"/>
      <c r="AK739" s="362"/>
    </row>
    <row r="740">
      <c r="A740" s="362"/>
      <c r="B740" s="362"/>
      <c r="C740" s="362"/>
      <c r="D740" s="362"/>
      <c r="E740" s="362"/>
      <c r="F740" s="362"/>
      <c r="G740" s="362"/>
      <c r="H740" s="362"/>
      <c r="I740" s="362"/>
      <c r="J740" s="362"/>
      <c r="K740" s="362"/>
      <c r="L740" s="362"/>
      <c r="M740" s="362"/>
      <c r="N740" s="362"/>
      <c r="O740" s="362"/>
      <c r="P740" s="362"/>
      <c r="Q740" s="362"/>
      <c r="R740" s="362"/>
      <c r="S740" s="362"/>
      <c r="T740" s="362"/>
      <c r="U740" s="362"/>
      <c r="V740" s="362"/>
      <c r="W740" s="362"/>
      <c r="X740" s="362"/>
      <c r="Y740" s="362"/>
      <c r="Z740" s="362"/>
      <c r="AA740" s="362"/>
      <c r="AB740" s="362"/>
      <c r="AC740" s="362"/>
      <c r="AD740" s="362"/>
      <c r="AE740" s="362"/>
      <c r="AF740" s="362"/>
      <c r="AG740" s="362"/>
      <c r="AH740" s="362"/>
      <c r="AI740" s="362"/>
      <c r="AJ740" s="362"/>
      <c r="AK740" s="362"/>
    </row>
    <row r="741">
      <c r="A741" s="362"/>
      <c r="B741" s="362"/>
      <c r="C741" s="362"/>
      <c r="D741" s="362"/>
      <c r="E741" s="362"/>
      <c r="F741" s="362"/>
      <c r="G741" s="362"/>
      <c r="H741" s="362"/>
      <c r="I741" s="362"/>
      <c r="J741" s="362"/>
      <c r="K741" s="362"/>
      <c r="L741" s="362"/>
      <c r="M741" s="362"/>
      <c r="N741" s="362"/>
      <c r="O741" s="362"/>
      <c r="P741" s="362"/>
      <c r="Q741" s="362"/>
      <c r="R741" s="362"/>
      <c r="S741" s="362"/>
      <c r="T741" s="362"/>
      <c r="U741" s="362"/>
      <c r="V741" s="362"/>
      <c r="W741" s="362"/>
      <c r="X741" s="362"/>
      <c r="Y741" s="362"/>
      <c r="Z741" s="362"/>
      <c r="AA741" s="362"/>
      <c r="AB741" s="362"/>
      <c r="AC741" s="362"/>
      <c r="AD741" s="362"/>
      <c r="AE741" s="362"/>
      <c r="AF741" s="362"/>
      <c r="AG741" s="362"/>
      <c r="AH741" s="362"/>
      <c r="AI741" s="362"/>
      <c r="AJ741" s="362"/>
      <c r="AK741" s="362"/>
    </row>
    <row r="742">
      <c r="A742" s="362"/>
      <c r="B742" s="362"/>
      <c r="C742" s="362"/>
      <c r="D742" s="362"/>
      <c r="E742" s="362"/>
      <c r="F742" s="362"/>
      <c r="G742" s="362"/>
      <c r="H742" s="362"/>
      <c r="I742" s="362"/>
      <c r="J742" s="362"/>
      <c r="K742" s="362"/>
      <c r="L742" s="362"/>
      <c r="M742" s="362"/>
      <c r="N742" s="362"/>
      <c r="O742" s="362"/>
      <c r="P742" s="362"/>
      <c r="Q742" s="362"/>
      <c r="R742" s="362"/>
      <c r="S742" s="362"/>
      <c r="T742" s="362"/>
      <c r="U742" s="362"/>
      <c r="V742" s="362"/>
      <c r="W742" s="362"/>
      <c r="X742" s="362"/>
      <c r="Y742" s="362"/>
      <c r="Z742" s="362"/>
      <c r="AA742" s="362"/>
      <c r="AB742" s="362"/>
      <c r="AC742" s="362"/>
      <c r="AD742" s="362"/>
      <c r="AE742" s="362"/>
      <c r="AF742" s="362"/>
      <c r="AG742" s="362"/>
      <c r="AH742" s="362"/>
      <c r="AI742" s="362"/>
      <c r="AJ742" s="362"/>
      <c r="AK742" s="362"/>
    </row>
    <row r="743">
      <c r="A743" s="362"/>
      <c r="B743" s="362"/>
      <c r="C743" s="362"/>
      <c r="D743" s="362"/>
      <c r="E743" s="362"/>
      <c r="F743" s="362"/>
      <c r="G743" s="362"/>
      <c r="H743" s="362"/>
      <c r="I743" s="362"/>
      <c r="J743" s="362"/>
      <c r="K743" s="362"/>
      <c r="L743" s="362"/>
      <c r="M743" s="362"/>
      <c r="N743" s="362"/>
      <c r="O743" s="362"/>
      <c r="P743" s="362"/>
      <c r="Q743" s="362"/>
      <c r="R743" s="362"/>
      <c r="S743" s="362"/>
      <c r="T743" s="362"/>
      <c r="U743" s="362"/>
      <c r="V743" s="362"/>
      <c r="W743" s="362"/>
      <c r="X743" s="362"/>
      <c r="Y743" s="362"/>
      <c r="Z743" s="362"/>
      <c r="AA743" s="362"/>
      <c r="AB743" s="362"/>
      <c r="AC743" s="362"/>
      <c r="AD743" s="362"/>
      <c r="AE743" s="362"/>
      <c r="AF743" s="362"/>
      <c r="AG743" s="362"/>
      <c r="AH743" s="362"/>
      <c r="AI743" s="362"/>
      <c r="AJ743" s="362"/>
      <c r="AK743" s="362"/>
    </row>
    <row r="744">
      <c r="A744" s="362"/>
      <c r="B744" s="362"/>
      <c r="C744" s="362"/>
      <c r="D744" s="362"/>
      <c r="E744" s="362"/>
      <c r="F744" s="362"/>
      <c r="G744" s="362"/>
      <c r="H744" s="362"/>
      <c r="I744" s="362"/>
      <c r="J744" s="362"/>
      <c r="K744" s="362"/>
      <c r="L744" s="362"/>
      <c r="M744" s="362"/>
      <c r="N744" s="362"/>
      <c r="O744" s="362"/>
      <c r="P744" s="362"/>
      <c r="Q744" s="362"/>
      <c r="R744" s="362"/>
      <c r="S744" s="362"/>
      <c r="T744" s="362"/>
      <c r="U744" s="362"/>
      <c r="V744" s="362"/>
      <c r="W744" s="362"/>
      <c r="X744" s="362"/>
      <c r="Y744" s="362"/>
      <c r="Z744" s="362"/>
      <c r="AA744" s="362"/>
      <c r="AB744" s="362"/>
      <c r="AC744" s="362"/>
      <c r="AD744" s="362"/>
      <c r="AE744" s="362"/>
      <c r="AF744" s="362"/>
      <c r="AG744" s="362"/>
      <c r="AH744" s="362"/>
      <c r="AI744" s="362"/>
      <c r="AJ744" s="362"/>
      <c r="AK744" s="362"/>
    </row>
    <row r="745">
      <c r="A745" s="362"/>
      <c r="B745" s="362"/>
      <c r="C745" s="362"/>
      <c r="D745" s="362"/>
      <c r="E745" s="362"/>
      <c r="F745" s="362"/>
      <c r="G745" s="362"/>
      <c r="H745" s="362"/>
      <c r="I745" s="362"/>
      <c r="J745" s="362"/>
      <c r="K745" s="362"/>
      <c r="L745" s="362"/>
      <c r="M745" s="362"/>
      <c r="N745" s="362"/>
      <c r="O745" s="362"/>
      <c r="P745" s="362"/>
      <c r="Q745" s="362"/>
      <c r="R745" s="362"/>
      <c r="S745" s="362"/>
      <c r="T745" s="362"/>
      <c r="U745" s="362"/>
      <c r="V745" s="362"/>
      <c r="W745" s="362"/>
      <c r="X745" s="362"/>
      <c r="Y745" s="362"/>
      <c r="Z745" s="362"/>
      <c r="AA745" s="362"/>
      <c r="AB745" s="362"/>
      <c r="AC745" s="362"/>
      <c r="AD745" s="362"/>
      <c r="AE745" s="362"/>
      <c r="AF745" s="362"/>
      <c r="AG745" s="362"/>
      <c r="AH745" s="362"/>
      <c r="AI745" s="362"/>
      <c r="AJ745" s="362"/>
      <c r="AK745" s="362"/>
    </row>
    <row r="746">
      <c r="A746" s="362"/>
      <c r="B746" s="362"/>
      <c r="C746" s="362"/>
      <c r="D746" s="362"/>
      <c r="E746" s="362"/>
      <c r="F746" s="362"/>
      <c r="G746" s="362"/>
      <c r="H746" s="362"/>
      <c r="I746" s="362"/>
      <c r="J746" s="362"/>
      <c r="K746" s="362"/>
      <c r="L746" s="362"/>
      <c r="M746" s="362"/>
      <c r="N746" s="362"/>
      <c r="O746" s="362"/>
      <c r="P746" s="362"/>
      <c r="Q746" s="362"/>
      <c r="R746" s="362"/>
      <c r="S746" s="362"/>
      <c r="T746" s="362"/>
      <c r="U746" s="362"/>
      <c r="V746" s="362"/>
      <c r="W746" s="362"/>
      <c r="X746" s="362"/>
      <c r="Y746" s="362"/>
      <c r="Z746" s="362"/>
      <c r="AA746" s="362"/>
      <c r="AB746" s="362"/>
      <c r="AC746" s="362"/>
      <c r="AD746" s="362"/>
      <c r="AE746" s="362"/>
      <c r="AF746" s="362"/>
      <c r="AG746" s="362"/>
      <c r="AH746" s="362"/>
      <c r="AI746" s="362"/>
      <c r="AJ746" s="362"/>
      <c r="AK746" s="362"/>
    </row>
    <row r="747">
      <c r="A747" s="362"/>
      <c r="B747" s="362"/>
      <c r="C747" s="362"/>
      <c r="D747" s="362"/>
      <c r="E747" s="362"/>
      <c r="F747" s="362"/>
      <c r="G747" s="362"/>
      <c r="H747" s="362"/>
      <c r="I747" s="362"/>
      <c r="J747" s="362"/>
      <c r="K747" s="362"/>
      <c r="L747" s="362"/>
      <c r="M747" s="362"/>
      <c r="N747" s="362"/>
      <c r="O747" s="362"/>
      <c r="P747" s="362"/>
      <c r="Q747" s="362"/>
      <c r="R747" s="362"/>
      <c r="S747" s="362"/>
      <c r="T747" s="362"/>
      <c r="U747" s="362"/>
      <c r="V747" s="362"/>
      <c r="W747" s="362"/>
      <c r="X747" s="362"/>
      <c r="Y747" s="362"/>
      <c r="Z747" s="362"/>
      <c r="AA747" s="362"/>
      <c r="AB747" s="362"/>
      <c r="AC747" s="362"/>
      <c r="AD747" s="362"/>
      <c r="AE747" s="362"/>
      <c r="AF747" s="362"/>
      <c r="AG747" s="362"/>
      <c r="AH747" s="362"/>
      <c r="AI747" s="362"/>
      <c r="AJ747" s="362"/>
      <c r="AK747" s="362"/>
    </row>
    <row r="748">
      <c r="A748" s="362"/>
      <c r="B748" s="362"/>
      <c r="C748" s="362"/>
      <c r="D748" s="362"/>
      <c r="E748" s="362"/>
      <c r="F748" s="362"/>
      <c r="G748" s="362"/>
      <c r="H748" s="362"/>
      <c r="I748" s="362"/>
      <c r="J748" s="362"/>
      <c r="K748" s="362"/>
      <c r="L748" s="362"/>
      <c r="M748" s="362"/>
      <c r="N748" s="362"/>
      <c r="O748" s="362"/>
      <c r="P748" s="362"/>
      <c r="Q748" s="362"/>
      <c r="R748" s="362"/>
      <c r="S748" s="362"/>
      <c r="T748" s="362"/>
      <c r="U748" s="362"/>
      <c r="V748" s="362"/>
      <c r="W748" s="362"/>
      <c r="X748" s="362"/>
      <c r="Y748" s="362"/>
      <c r="Z748" s="362"/>
      <c r="AA748" s="362"/>
      <c r="AB748" s="362"/>
      <c r="AC748" s="362"/>
      <c r="AD748" s="362"/>
      <c r="AE748" s="362"/>
      <c r="AF748" s="362"/>
      <c r="AG748" s="362"/>
      <c r="AH748" s="362"/>
      <c r="AI748" s="362"/>
      <c r="AJ748" s="362"/>
      <c r="AK748" s="362"/>
    </row>
    <row r="749">
      <c r="A749" s="362"/>
      <c r="B749" s="362"/>
      <c r="C749" s="362"/>
      <c r="D749" s="362"/>
      <c r="E749" s="362"/>
      <c r="F749" s="362"/>
      <c r="G749" s="362"/>
      <c r="H749" s="362"/>
      <c r="I749" s="362"/>
      <c r="J749" s="362"/>
      <c r="K749" s="362"/>
      <c r="L749" s="362"/>
      <c r="M749" s="362"/>
      <c r="N749" s="362"/>
      <c r="O749" s="362"/>
      <c r="P749" s="362"/>
      <c r="Q749" s="362"/>
      <c r="R749" s="362"/>
      <c r="S749" s="362"/>
      <c r="T749" s="362"/>
      <c r="U749" s="362"/>
      <c r="V749" s="362"/>
      <c r="W749" s="362"/>
      <c r="X749" s="362"/>
      <c r="Y749" s="362"/>
      <c r="Z749" s="362"/>
      <c r="AA749" s="362"/>
      <c r="AB749" s="362"/>
      <c r="AC749" s="362"/>
      <c r="AD749" s="362"/>
      <c r="AE749" s="362"/>
      <c r="AF749" s="362"/>
      <c r="AG749" s="362"/>
      <c r="AH749" s="362"/>
      <c r="AI749" s="362"/>
      <c r="AJ749" s="362"/>
      <c r="AK749" s="362"/>
    </row>
    <row r="750">
      <c r="A750" s="362"/>
      <c r="B750" s="362"/>
      <c r="C750" s="362"/>
      <c r="D750" s="362"/>
      <c r="E750" s="362"/>
      <c r="F750" s="362"/>
      <c r="G750" s="362"/>
      <c r="H750" s="362"/>
      <c r="I750" s="362"/>
      <c r="J750" s="362"/>
      <c r="K750" s="362"/>
      <c r="L750" s="362"/>
      <c r="M750" s="362"/>
      <c r="N750" s="362"/>
      <c r="O750" s="362"/>
      <c r="P750" s="362"/>
      <c r="Q750" s="362"/>
      <c r="R750" s="362"/>
      <c r="S750" s="362"/>
      <c r="T750" s="362"/>
      <c r="U750" s="362"/>
      <c r="V750" s="362"/>
      <c r="W750" s="362"/>
      <c r="X750" s="362"/>
      <c r="Y750" s="362"/>
      <c r="Z750" s="362"/>
      <c r="AA750" s="362"/>
      <c r="AB750" s="362"/>
      <c r="AC750" s="362"/>
      <c r="AD750" s="362"/>
      <c r="AE750" s="362"/>
      <c r="AF750" s="362"/>
      <c r="AG750" s="362"/>
      <c r="AH750" s="362"/>
      <c r="AI750" s="362"/>
      <c r="AJ750" s="362"/>
      <c r="AK750" s="362"/>
    </row>
    <row r="751">
      <c r="A751" s="362"/>
      <c r="B751" s="362"/>
      <c r="C751" s="362"/>
      <c r="D751" s="362"/>
      <c r="E751" s="362"/>
      <c r="F751" s="362"/>
      <c r="G751" s="362"/>
      <c r="H751" s="362"/>
      <c r="I751" s="362"/>
      <c r="J751" s="362"/>
      <c r="K751" s="362"/>
      <c r="L751" s="362"/>
      <c r="M751" s="362"/>
      <c r="N751" s="362"/>
      <c r="O751" s="362"/>
      <c r="P751" s="362"/>
      <c r="Q751" s="362"/>
      <c r="R751" s="362"/>
      <c r="S751" s="362"/>
      <c r="T751" s="362"/>
      <c r="U751" s="362"/>
      <c r="V751" s="362"/>
      <c r="W751" s="362"/>
      <c r="X751" s="362"/>
      <c r="Y751" s="362"/>
      <c r="Z751" s="362"/>
      <c r="AA751" s="362"/>
      <c r="AB751" s="362"/>
      <c r="AC751" s="362"/>
      <c r="AD751" s="362"/>
      <c r="AE751" s="362"/>
      <c r="AF751" s="362"/>
      <c r="AG751" s="362"/>
      <c r="AH751" s="362"/>
      <c r="AI751" s="362"/>
      <c r="AJ751" s="362"/>
      <c r="AK751" s="362"/>
    </row>
    <row r="752">
      <c r="A752" s="362"/>
      <c r="B752" s="362"/>
      <c r="C752" s="362"/>
      <c r="D752" s="362"/>
      <c r="E752" s="362"/>
      <c r="F752" s="362"/>
      <c r="G752" s="362"/>
      <c r="H752" s="362"/>
      <c r="I752" s="362"/>
      <c r="J752" s="362"/>
      <c r="K752" s="362"/>
      <c r="L752" s="362"/>
      <c r="M752" s="362"/>
      <c r="N752" s="362"/>
      <c r="O752" s="362"/>
      <c r="P752" s="362"/>
      <c r="Q752" s="362"/>
      <c r="R752" s="362"/>
      <c r="S752" s="362"/>
      <c r="T752" s="362"/>
      <c r="U752" s="362"/>
      <c r="V752" s="362"/>
      <c r="W752" s="362"/>
      <c r="X752" s="362"/>
      <c r="Y752" s="362"/>
      <c r="Z752" s="362"/>
      <c r="AA752" s="362"/>
      <c r="AB752" s="362"/>
      <c r="AC752" s="362"/>
      <c r="AD752" s="362"/>
      <c r="AE752" s="362"/>
      <c r="AF752" s="362"/>
      <c r="AG752" s="362"/>
      <c r="AH752" s="362"/>
      <c r="AI752" s="362"/>
      <c r="AJ752" s="362"/>
      <c r="AK752" s="362"/>
    </row>
    <row r="753">
      <c r="A753" s="362"/>
      <c r="B753" s="362"/>
      <c r="C753" s="362"/>
      <c r="D753" s="362"/>
      <c r="E753" s="362"/>
      <c r="F753" s="362"/>
      <c r="G753" s="362"/>
      <c r="H753" s="362"/>
      <c r="I753" s="362"/>
      <c r="J753" s="362"/>
      <c r="K753" s="362"/>
      <c r="L753" s="362"/>
      <c r="M753" s="362"/>
      <c r="N753" s="362"/>
      <c r="O753" s="362"/>
      <c r="P753" s="362"/>
      <c r="Q753" s="362"/>
      <c r="R753" s="362"/>
      <c r="S753" s="362"/>
      <c r="T753" s="362"/>
      <c r="U753" s="362"/>
      <c r="V753" s="362"/>
      <c r="W753" s="362"/>
      <c r="X753" s="362"/>
      <c r="Y753" s="362"/>
      <c r="Z753" s="362"/>
      <c r="AA753" s="362"/>
      <c r="AB753" s="362"/>
      <c r="AC753" s="362"/>
      <c r="AD753" s="362"/>
      <c r="AE753" s="362"/>
      <c r="AF753" s="362"/>
      <c r="AG753" s="362"/>
      <c r="AH753" s="362"/>
      <c r="AI753" s="362"/>
      <c r="AJ753" s="362"/>
      <c r="AK753" s="362"/>
    </row>
    <row r="754">
      <c r="A754" s="362"/>
      <c r="B754" s="362"/>
      <c r="C754" s="362"/>
      <c r="D754" s="362"/>
      <c r="E754" s="362"/>
      <c r="F754" s="362"/>
      <c r="G754" s="362"/>
      <c r="H754" s="362"/>
      <c r="I754" s="362"/>
      <c r="J754" s="362"/>
      <c r="K754" s="362"/>
      <c r="L754" s="362"/>
      <c r="M754" s="362"/>
      <c r="N754" s="362"/>
      <c r="O754" s="362"/>
      <c r="P754" s="362"/>
      <c r="Q754" s="362"/>
      <c r="R754" s="362"/>
      <c r="S754" s="362"/>
      <c r="T754" s="362"/>
      <c r="U754" s="362"/>
      <c r="V754" s="362"/>
      <c r="W754" s="362"/>
      <c r="X754" s="362"/>
      <c r="Y754" s="362"/>
      <c r="Z754" s="362"/>
      <c r="AA754" s="362"/>
      <c r="AB754" s="362"/>
      <c r="AC754" s="362"/>
      <c r="AD754" s="362"/>
      <c r="AE754" s="362"/>
      <c r="AF754" s="362"/>
      <c r="AG754" s="362"/>
      <c r="AH754" s="362"/>
      <c r="AI754" s="362"/>
      <c r="AJ754" s="362"/>
      <c r="AK754" s="362"/>
    </row>
    <row r="755">
      <c r="A755" s="362"/>
      <c r="B755" s="362"/>
      <c r="C755" s="362"/>
      <c r="D755" s="362"/>
      <c r="E755" s="362"/>
      <c r="F755" s="362"/>
      <c r="G755" s="362"/>
      <c r="H755" s="362"/>
      <c r="I755" s="362"/>
      <c r="J755" s="362"/>
      <c r="K755" s="362"/>
      <c r="L755" s="362"/>
      <c r="M755" s="362"/>
      <c r="N755" s="362"/>
      <c r="O755" s="362"/>
      <c r="P755" s="362"/>
      <c r="Q755" s="362"/>
      <c r="R755" s="362"/>
      <c r="S755" s="362"/>
      <c r="T755" s="362"/>
      <c r="U755" s="362"/>
      <c r="V755" s="362"/>
      <c r="W755" s="362"/>
      <c r="X755" s="362"/>
      <c r="Y755" s="362"/>
      <c r="Z755" s="362"/>
      <c r="AA755" s="362"/>
      <c r="AB755" s="362"/>
      <c r="AC755" s="362"/>
      <c r="AD755" s="362"/>
      <c r="AE755" s="362"/>
      <c r="AF755" s="362"/>
      <c r="AG755" s="362"/>
      <c r="AH755" s="362"/>
      <c r="AI755" s="362"/>
      <c r="AJ755" s="362"/>
      <c r="AK755" s="362"/>
    </row>
    <row r="756">
      <c r="A756" s="362"/>
      <c r="B756" s="362"/>
      <c r="C756" s="362"/>
      <c r="D756" s="362"/>
      <c r="E756" s="362"/>
      <c r="F756" s="362"/>
      <c r="G756" s="362"/>
      <c r="H756" s="362"/>
      <c r="I756" s="362"/>
      <c r="J756" s="362"/>
      <c r="K756" s="362"/>
      <c r="L756" s="362"/>
      <c r="M756" s="362"/>
      <c r="N756" s="362"/>
      <c r="O756" s="362"/>
      <c r="P756" s="362"/>
      <c r="Q756" s="362"/>
      <c r="R756" s="362"/>
      <c r="S756" s="362"/>
      <c r="T756" s="362"/>
      <c r="U756" s="362"/>
      <c r="V756" s="362"/>
      <c r="W756" s="362"/>
      <c r="X756" s="362"/>
      <c r="Y756" s="362"/>
      <c r="Z756" s="362"/>
      <c r="AA756" s="362"/>
      <c r="AB756" s="362"/>
      <c r="AC756" s="362"/>
      <c r="AD756" s="362"/>
      <c r="AE756" s="362"/>
      <c r="AF756" s="362"/>
      <c r="AG756" s="362"/>
      <c r="AH756" s="362"/>
      <c r="AI756" s="362"/>
      <c r="AJ756" s="362"/>
      <c r="AK756" s="362"/>
    </row>
    <row r="757">
      <c r="A757" s="362"/>
      <c r="B757" s="362"/>
      <c r="C757" s="362"/>
      <c r="D757" s="362"/>
      <c r="E757" s="362"/>
      <c r="F757" s="362"/>
      <c r="G757" s="362"/>
      <c r="H757" s="362"/>
      <c r="I757" s="362"/>
      <c r="J757" s="362"/>
      <c r="K757" s="362"/>
      <c r="L757" s="362"/>
      <c r="M757" s="362"/>
      <c r="N757" s="362"/>
      <c r="O757" s="362"/>
      <c r="P757" s="362"/>
      <c r="Q757" s="362"/>
      <c r="R757" s="362"/>
      <c r="S757" s="362"/>
      <c r="T757" s="362"/>
      <c r="U757" s="362"/>
      <c r="V757" s="362"/>
      <c r="W757" s="362"/>
      <c r="X757" s="362"/>
      <c r="Y757" s="362"/>
      <c r="Z757" s="362"/>
      <c r="AA757" s="362"/>
      <c r="AB757" s="362"/>
      <c r="AC757" s="362"/>
      <c r="AD757" s="362"/>
      <c r="AE757" s="362"/>
      <c r="AF757" s="362"/>
      <c r="AG757" s="362"/>
      <c r="AH757" s="362"/>
      <c r="AI757" s="362"/>
      <c r="AJ757" s="362"/>
      <c r="AK757" s="362"/>
    </row>
    <row r="758">
      <c r="A758" s="362"/>
      <c r="B758" s="362"/>
      <c r="C758" s="362"/>
      <c r="D758" s="362"/>
      <c r="E758" s="362"/>
      <c r="F758" s="362"/>
      <c r="G758" s="362"/>
      <c r="H758" s="362"/>
      <c r="I758" s="362"/>
      <c r="J758" s="362"/>
      <c r="K758" s="362"/>
      <c r="L758" s="362"/>
      <c r="M758" s="362"/>
      <c r="N758" s="362"/>
      <c r="O758" s="362"/>
      <c r="P758" s="362"/>
      <c r="Q758" s="362"/>
      <c r="R758" s="362"/>
      <c r="S758" s="362"/>
      <c r="T758" s="362"/>
      <c r="U758" s="362"/>
      <c r="V758" s="362"/>
      <c r="W758" s="362"/>
      <c r="X758" s="362"/>
      <c r="Y758" s="362"/>
      <c r="Z758" s="362"/>
      <c r="AA758" s="362"/>
      <c r="AB758" s="362"/>
      <c r="AC758" s="362"/>
      <c r="AD758" s="362"/>
      <c r="AE758" s="362"/>
      <c r="AF758" s="362"/>
      <c r="AG758" s="362"/>
      <c r="AH758" s="362"/>
      <c r="AI758" s="362"/>
      <c r="AJ758" s="362"/>
      <c r="AK758" s="362"/>
    </row>
    <row r="759">
      <c r="A759" s="362"/>
      <c r="B759" s="362"/>
      <c r="C759" s="362"/>
      <c r="D759" s="362"/>
      <c r="E759" s="362"/>
      <c r="F759" s="362"/>
      <c r="G759" s="362"/>
      <c r="H759" s="362"/>
      <c r="I759" s="362"/>
      <c r="J759" s="362"/>
      <c r="K759" s="362"/>
      <c r="L759" s="362"/>
      <c r="M759" s="362"/>
      <c r="N759" s="362"/>
      <c r="O759" s="362"/>
      <c r="P759" s="362"/>
      <c r="Q759" s="362"/>
      <c r="R759" s="362"/>
      <c r="S759" s="362"/>
      <c r="T759" s="362"/>
      <c r="U759" s="362"/>
      <c r="V759" s="362"/>
      <c r="W759" s="362"/>
      <c r="X759" s="362"/>
      <c r="Y759" s="362"/>
      <c r="Z759" s="362"/>
      <c r="AA759" s="362"/>
      <c r="AB759" s="362"/>
      <c r="AC759" s="362"/>
      <c r="AD759" s="362"/>
      <c r="AE759" s="362"/>
      <c r="AF759" s="362"/>
      <c r="AG759" s="362"/>
      <c r="AH759" s="362"/>
      <c r="AI759" s="362"/>
      <c r="AJ759" s="362"/>
      <c r="AK759" s="362"/>
    </row>
    <row r="760">
      <c r="A760" s="362"/>
      <c r="B760" s="362"/>
      <c r="C760" s="362"/>
      <c r="D760" s="362"/>
      <c r="E760" s="362"/>
      <c r="F760" s="362"/>
      <c r="G760" s="362"/>
      <c r="H760" s="362"/>
      <c r="I760" s="362"/>
      <c r="J760" s="362"/>
      <c r="K760" s="362"/>
      <c r="L760" s="362"/>
      <c r="M760" s="362"/>
      <c r="N760" s="362"/>
      <c r="O760" s="362"/>
      <c r="P760" s="362"/>
      <c r="Q760" s="362"/>
      <c r="R760" s="362"/>
      <c r="S760" s="362"/>
      <c r="T760" s="362"/>
      <c r="U760" s="362"/>
      <c r="V760" s="362"/>
      <c r="W760" s="362"/>
      <c r="X760" s="362"/>
      <c r="Y760" s="362"/>
      <c r="Z760" s="362"/>
      <c r="AA760" s="362"/>
      <c r="AB760" s="362"/>
      <c r="AC760" s="362"/>
      <c r="AD760" s="362"/>
      <c r="AE760" s="362"/>
      <c r="AF760" s="362"/>
      <c r="AG760" s="362"/>
      <c r="AH760" s="362"/>
      <c r="AI760" s="362"/>
      <c r="AJ760" s="362"/>
      <c r="AK760" s="362"/>
    </row>
    <row r="761">
      <c r="A761" s="362"/>
      <c r="B761" s="362"/>
      <c r="C761" s="362"/>
      <c r="D761" s="362"/>
      <c r="E761" s="362"/>
      <c r="F761" s="362"/>
      <c r="G761" s="362"/>
      <c r="H761" s="362"/>
      <c r="I761" s="362"/>
      <c r="J761" s="362"/>
      <c r="K761" s="362"/>
      <c r="L761" s="362"/>
      <c r="M761" s="362"/>
      <c r="N761" s="362"/>
      <c r="O761" s="362"/>
      <c r="P761" s="362"/>
      <c r="Q761" s="362"/>
      <c r="R761" s="362"/>
      <c r="S761" s="362"/>
      <c r="T761" s="362"/>
      <c r="U761" s="362"/>
      <c r="V761" s="362"/>
      <c r="W761" s="362"/>
      <c r="X761" s="362"/>
      <c r="Y761" s="362"/>
      <c r="Z761" s="362"/>
      <c r="AA761" s="362"/>
      <c r="AB761" s="362"/>
      <c r="AC761" s="362"/>
      <c r="AD761" s="362"/>
      <c r="AE761" s="362"/>
      <c r="AF761" s="362"/>
      <c r="AG761" s="362"/>
      <c r="AH761" s="362"/>
      <c r="AI761" s="362"/>
      <c r="AJ761" s="362"/>
      <c r="AK761" s="362"/>
    </row>
    <row r="762">
      <c r="A762" s="362"/>
      <c r="B762" s="362"/>
      <c r="C762" s="362"/>
      <c r="D762" s="362"/>
      <c r="E762" s="362"/>
      <c r="F762" s="362"/>
      <c r="G762" s="362"/>
      <c r="H762" s="362"/>
      <c r="I762" s="362"/>
      <c r="J762" s="362"/>
      <c r="K762" s="362"/>
      <c r="L762" s="362"/>
      <c r="M762" s="362"/>
      <c r="N762" s="362"/>
      <c r="O762" s="362"/>
      <c r="P762" s="362"/>
      <c r="Q762" s="362"/>
      <c r="R762" s="362"/>
      <c r="S762" s="362"/>
      <c r="T762" s="362"/>
      <c r="U762" s="362"/>
      <c r="V762" s="362"/>
      <c r="W762" s="362"/>
      <c r="X762" s="362"/>
      <c r="Y762" s="362"/>
      <c r="Z762" s="362"/>
      <c r="AA762" s="362"/>
      <c r="AB762" s="362"/>
      <c r="AC762" s="362"/>
      <c r="AD762" s="362"/>
      <c r="AE762" s="362"/>
      <c r="AF762" s="362"/>
      <c r="AG762" s="362"/>
      <c r="AH762" s="362"/>
      <c r="AI762" s="362"/>
      <c r="AJ762" s="362"/>
      <c r="AK762" s="362"/>
    </row>
    <row r="763">
      <c r="A763" s="362"/>
      <c r="B763" s="362"/>
      <c r="C763" s="362"/>
      <c r="D763" s="362"/>
      <c r="E763" s="362"/>
      <c r="F763" s="362"/>
      <c r="G763" s="362"/>
      <c r="H763" s="362"/>
      <c r="I763" s="362"/>
      <c r="J763" s="362"/>
      <c r="K763" s="362"/>
      <c r="L763" s="362"/>
      <c r="M763" s="362"/>
      <c r="N763" s="362"/>
      <c r="O763" s="362"/>
      <c r="P763" s="362"/>
      <c r="Q763" s="362"/>
      <c r="R763" s="362"/>
      <c r="S763" s="362"/>
      <c r="T763" s="362"/>
      <c r="U763" s="362"/>
      <c r="V763" s="362"/>
      <c r="W763" s="362"/>
      <c r="X763" s="362"/>
      <c r="Y763" s="362"/>
      <c r="Z763" s="362"/>
      <c r="AA763" s="362"/>
      <c r="AB763" s="362"/>
      <c r="AC763" s="362"/>
      <c r="AD763" s="362"/>
      <c r="AE763" s="362"/>
      <c r="AF763" s="362"/>
      <c r="AG763" s="362"/>
      <c r="AH763" s="362"/>
      <c r="AI763" s="362"/>
      <c r="AJ763" s="362"/>
      <c r="AK763" s="362"/>
    </row>
    <row r="764">
      <c r="A764" s="362"/>
      <c r="B764" s="362"/>
      <c r="C764" s="362"/>
      <c r="D764" s="362"/>
      <c r="E764" s="362"/>
      <c r="F764" s="362"/>
      <c r="G764" s="362"/>
      <c r="H764" s="362"/>
      <c r="I764" s="362"/>
      <c r="J764" s="362"/>
      <c r="K764" s="362"/>
      <c r="L764" s="362"/>
      <c r="M764" s="362"/>
      <c r="N764" s="362"/>
      <c r="O764" s="362"/>
      <c r="P764" s="362"/>
      <c r="Q764" s="362"/>
      <c r="R764" s="362"/>
      <c r="S764" s="362"/>
      <c r="T764" s="362"/>
      <c r="U764" s="362"/>
      <c r="V764" s="362"/>
      <c r="W764" s="362"/>
      <c r="X764" s="362"/>
      <c r="Y764" s="362"/>
      <c r="Z764" s="362"/>
      <c r="AA764" s="362"/>
      <c r="AB764" s="362"/>
      <c r="AC764" s="362"/>
      <c r="AD764" s="362"/>
      <c r="AE764" s="362"/>
      <c r="AF764" s="362"/>
      <c r="AG764" s="362"/>
      <c r="AH764" s="362"/>
      <c r="AI764" s="362"/>
      <c r="AJ764" s="362"/>
      <c r="AK764" s="362"/>
    </row>
    <row r="765">
      <c r="A765" s="362"/>
      <c r="B765" s="362"/>
      <c r="C765" s="362"/>
      <c r="D765" s="362"/>
      <c r="E765" s="362"/>
      <c r="F765" s="362"/>
      <c r="G765" s="362"/>
      <c r="H765" s="362"/>
      <c r="I765" s="362"/>
      <c r="J765" s="362"/>
      <c r="K765" s="362"/>
      <c r="L765" s="362"/>
      <c r="M765" s="362"/>
      <c r="N765" s="362"/>
      <c r="O765" s="362"/>
      <c r="P765" s="362"/>
      <c r="Q765" s="362"/>
      <c r="R765" s="362"/>
      <c r="S765" s="362"/>
      <c r="T765" s="362"/>
      <c r="U765" s="362"/>
      <c r="V765" s="362"/>
      <c r="W765" s="362"/>
      <c r="X765" s="362"/>
      <c r="Y765" s="362"/>
      <c r="Z765" s="362"/>
      <c r="AA765" s="362"/>
      <c r="AB765" s="362"/>
      <c r="AC765" s="362"/>
      <c r="AD765" s="362"/>
      <c r="AE765" s="362"/>
      <c r="AF765" s="362"/>
      <c r="AG765" s="362"/>
      <c r="AH765" s="362"/>
      <c r="AI765" s="362"/>
      <c r="AJ765" s="362"/>
      <c r="AK765" s="362"/>
    </row>
    <row r="766">
      <c r="A766" s="362"/>
      <c r="B766" s="362"/>
      <c r="C766" s="362"/>
      <c r="D766" s="362"/>
      <c r="E766" s="362"/>
      <c r="F766" s="362"/>
      <c r="G766" s="362"/>
      <c r="H766" s="362"/>
      <c r="I766" s="362"/>
      <c r="J766" s="362"/>
      <c r="K766" s="362"/>
      <c r="L766" s="362"/>
      <c r="M766" s="362"/>
      <c r="N766" s="362"/>
      <c r="O766" s="362"/>
      <c r="P766" s="362"/>
      <c r="Q766" s="362"/>
      <c r="R766" s="362"/>
      <c r="S766" s="362"/>
      <c r="T766" s="362"/>
      <c r="U766" s="362"/>
      <c r="V766" s="362"/>
      <c r="W766" s="362"/>
      <c r="X766" s="362"/>
      <c r="Y766" s="362"/>
      <c r="Z766" s="362"/>
      <c r="AA766" s="362"/>
      <c r="AB766" s="362"/>
      <c r="AC766" s="362"/>
      <c r="AD766" s="362"/>
      <c r="AE766" s="362"/>
      <c r="AF766" s="362"/>
      <c r="AG766" s="362"/>
      <c r="AH766" s="362"/>
      <c r="AI766" s="362"/>
      <c r="AJ766" s="362"/>
      <c r="AK766" s="362"/>
    </row>
    <row r="767">
      <c r="A767" s="362"/>
      <c r="B767" s="362"/>
      <c r="C767" s="362"/>
      <c r="D767" s="362"/>
      <c r="E767" s="362"/>
      <c r="F767" s="362"/>
      <c r="G767" s="362"/>
      <c r="H767" s="362"/>
      <c r="I767" s="362"/>
      <c r="J767" s="362"/>
      <c r="K767" s="362"/>
      <c r="L767" s="362"/>
      <c r="M767" s="362"/>
      <c r="N767" s="362"/>
      <c r="O767" s="362"/>
      <c r="P767" s="362"/>
      <c r="Q767" s="362"/>
      <c r="R767" s="362"/>
      <c r="S767" s="362"/>
      <c r="T767" s="362"/>
      <c r="U767" s="362"/>
      <c r="V767" s="362"/>
      <c r="W767" s="362"/>
      <c r="X767" s="362"/>
      <c r="Y767" s="362"/>
      <c r="Z767" s="362"/>
      <c r="AA767" s="362"/>
      <c r="AB767" s="362"/>
      <c r="AC767" s="362"/>
      <c r="AD767" s="362"/>
      <c r="AE767" s="362"/>
      <c r="AF767" s="362"/>
      <c r="AG767" s="362"/>
      <c r="AH767" s="362"/>
      <c r="AI767" s="362"/>
      <c r="AJ767" s="362"/>
      <c r="AK767" s="362"/>
    </row>
    <row r="768">
      <c r="A768" s="362"/>
      <c r="B768" s="362"/>
      <c r="C768" s="362"/>
      <c r="D768" s="362"/>
      <c r="E768" s="362"/>
      <c r="F768" s="362"/>
      <c r="G768" s="362"/>
      <c r="H768" s="362"/>
      <c r="I768" s="362"/>
      <c r="J768" s="362"/>
      <c r="K768" s="362"/>
      <c r="L768" s="362"/>
      <c r="M768" s="362"/>
      <c r="N768" s="362"/>
      <c r="O768" s="362"/>
      <c r="P768" s="362"/>
      <c r="Q768" s="362"/>
      <c r="R768" s="362"/>
      <c r="S768" s="362"/>
      <c r="T768" s="362"/>
      <c r="U768" s="362"/>
      <c r="V768" s="362"/>
      <c r="W768" s="362"/>
      <c r="X768" s="362"/>
      <c r="Y768" s="362"/>
      <c r="Z768" s="362"/>
      <c r="AA768" s="362"/>
      <c r="AB768" s="362"/>
      <c r="AC768" s="362"/>
      <c r="AD768" s="362"/>
      <c r="AE768" s="362"/>
      <c r="AF768" s="362"/>
      <c r="AG768" s="362"/>
      <c r="AH768" s="362"/>
      <c r="AI768" s="362"/>
      <c r="AJ768" s="362"/>
      <c r="AK768" s="362"/>
    </row>
    <row r="769">
      <c r="A769" s="362"/>
      <c r="B769" s="362"/>
      <c r="C769" s="362"/>
      <c r="D769" s="362"/>
      <c r="E769" s="362"/>
      <c r="F769" s="362"/>
      <c r="G769" s="362"/>
      <c r="H769" s="362"/>
      <c r="I769" s="362"/>
      <c r="J769" s="362"/>
      <c r="K769" s="362"/>
      <c r="L769" s="362"/>
      <c r="M769" s="362"/>
      <c r="N769" s="362"/>
      <c r="O769" s="362"/>
      <c r="P769" s="362"/>
      <c r="Q769" s="362"/>
      <c r="R769" s="362"/>
      <c r="S769" s="362"/>
      <c r="T769" s="362"/>
      <c r="U769" s="362"/>
      <c r="V769" s="362"/>
      <c r="W769" s="362"/>
      <c r="X769" s="362"/>
      <c r="Y769" s="362"/>
      <c r="Z769" s="362"/>
      <c r="AA769" s="362"/>
      <c r="AB769" s="362"/>
      <c r="AC769" s="362"/>
      <c r="AD769" s="362"/>
      <c r="AE769" s="362"/>
      <c r="AF769" s="362"/>
      <c r="AG769" s="362"/>
      <c r="AH769" s="362"/>
      <c r="AI769" s="362"/>
      <c r="AJ769" s="362"/>
      <c r="AK769" s="362"/>
    </row>
    <row r="770">
      <c r="A770" s="362"/>
      <c r="B770" s="362"/>
      <c r="C770" s="362"/>
      <c r="D770" s="362"/>
      <c r="E770" s="362"/>
      <c r="F770" s="362"/>
      <c r="G770" s="362"/>
      <c r="H770" s="362"/>
      <c r="I770" s="362"/>
      <c r="J770" s="362"/>
      <c r="K770" s="362"/>
      <c r="L770" s="362"/>
      <c r="M770" s="362"/>
      <c r="N770" s="362"/>
      <c r="O770" s="362"/>
      <c r="P770" s="362"/>
      <c r="Q770" s="362"/>
      <c r="R770" s="362"/>
      <c r="S770" s="362"/>
      <c r="T770" s="362"/>
      <c r="U770" s="362"/>
      <c r="V770" s="362"/>
      <c r="W770" s="362"/>
      <c r="X770" s="362"/>
      <c r="Y770" s="362"/>
      <c r="Z770" s="362"/>
      <c r="AA770" s="362"/>
      <c r="AB770" s="362"/>
      <c r="AC770" s="362"/>
      <c r="AD770" s="362"/>
      <c r="AE770" s="362"/>
      <c r="AF770" s="362"/>
      <c r="AG770" s="362"/>
      <c r="AH770" s="362"/>
      <c r="AI770" s="362"/>
      <c r="AJ770" s="362"/>
      <c r="AK770" s="362"/>
    </row>
    <row r="771">
      <c r="A771" s="362"/>
      <c r="B771" s="362"/>
      <c r="C771" s="362"/>
      <c r="D771" s="362"/>
      <c r="E771" s="362"/>
      <c r="F771" s="362"/>
      <c r="G771" s="362"/>
      <c r="H771" s="362"/>
      <c r="I771" s="362"/>
      <c r="J771" s="362"/>
      <c r="K771" s="362"/>
      <c r="L771" s="362"/>
      <c r="M771" s="362"/>
      <c r="N771" s="362"/>
      <c r="O771" s="362"/>
      <c r="P771" s="362"/>
      <c r="Q771" s="362"/>
      <c r="R771" s="362"/>
      <c r="S771" s="362"/>
      <c r="T771" s="362"/>
      <c r="U771" s="362"/>
      <c r="V771" s="362"/>
      <c r="W771" s="362"/>
      <c r="X771" s="362"/>
      <c r="Y771" s="362"/>
      <c r="Z771" s="362"/>
      <c r="AA771" s="362"/>
      <c r="AB771" s="362"/>
      <c r="AC771" s="362"/>
      <c r="AD771" s="362"/>
      <c r="AE771" s="362"/>
      <c r="AF771" s="362"/>
      <c r="AG771" s="362"/>
      <c r="AH771" s="362"/>
      <c r="AI771" s="362"/>
      <c r="AJ771" s="362"/>
      <c r="AK771" s="362"/>
    </row>
    <row r="772">
      <c r="A772" s="362"/>
      <c r="B772" s="362"/>
      <c r="C772" s="362"/>
      <c r="D772" s="362"/>
      <c r="E772" s="362"/>
      <c r="F772" s="362"/>
      <c r="G772" s="362"/>
      <c r="H772" s="362"/>
      <c r="I772" s="362"/>
      <c r="J772" s="362"/>
      <c r="K772" s="362"/>
      <c r="L772" s="362"/>
      <c r="M772" s="362"/>
      <c r="N772" s="362"/>
      <c r="O772" s="362"/>
      <c r="P772" s="362"/>
      <c r="Q772" s="362"/>
      <c r="R772" s="362"/>
      <c r="S772" s="362"/>
      <c r="T772" s="362"/>
      <c r="U772" s="362"/>
      <c r="V772" s="362"/>
      <c r="W772" s="362"/>
      <c r="X772" s="362"/>
      <c r="Y772" s="362"/>
      <c r="Z772" s="362"/>
      <c r="AA772" s="362"/>
      <c r="AB772" s="362"/>
      <c r="AC772" s="362"/>
      <c r="AD772" s="362"/>
      <c r="AE772" s="362"/>
      <c r="AF772" s="362"/>
      <c r="AG772" s="362"/>
      <c r="AH772" s="362"/>
      <c r="AI772" s="362"/>
      <c r="AJ772" s="362"/>
      <c r="AK772" s="362"/>
    </row>
    <row r="773">
      <c r="A773" s="362"/>
      <c r="B773" s="362"/>
      <c r="C773" s="362"/>
      <c r="D773" s="362"/>
      <c r="E773" s="362"/>
      <c r="F773" s="362"/>
      <c r="G773" s="362"/>
      <c r="H773" s="362"/>
      <c r="I773" s="362"/>
      <c r="J773" s="362"/>
      <c r="K773" s="362"/>
      <c r="L773" s="362"/>
      <c r="M773" s="362"/>
      <c r="N773" s="362"/>
      <c r="O773" s="362"/>
      <c r="P773" s="362"/>
      <c r="Q773" s="362"/>
      <c r="R773" s="362"/>
      <c r="S773" s="362"/>
      <c r="T773" s="362"/>
      <c r="U773" s="362"/>
      <c r="V773" s="362"/>
      <c r="W773" s="362"/>
      <c r="X773" s="362"/>
      <c r="Y773" s="362"/>
      <c r="Z773" s="362"/>
      <c r="AA773" s="362"/>
      <c r="AB773" s="362"/>
      <c r="AC773" s="362"/>
      <c r="AD773" s="362"/>
      <c r="AE773" s="362"/>
      <c r="AF773" s="362"/>
      <c r="AG773" s="362"/>
      <c r="AH773" s="362"/>
      <c r="AI773" s="362"/>
      <c r="AJ773" s="362"/>
      <c r="AK773" s="362"/>
    </row>
    <row r="774">
      <c r="A774" s="362"/>
      <c r="B774" s="362"/>
      <c r="C774" s="362"/>
      <c r="D774" s="362"/>
      <c r="E774" s="362"/>
      <c r="F774" s="362"/>
      <c r="G774" s="362"/>
      <c r="H774" s="362"/>
      <c r="I774" s="362"/>
      <c r="J774" s="362"/>
      <c r="K774" s="362"/>
      <c r="L774" s="362"/>
      <c r="M774" s="362"/>
      <c r="N774" s="362"/>
      <c r="O774" s="362"/>
      <c r="P774" s="362"/>
      <c r="Q774" s="362"/>
      <c r="R774" s="362"/>
      <c r="S774" s="362"/>
      <c r="T774" s="362"/>
      <c r="U774" s="362"/>
      <c r="V774" s="362"/>
      <c r="W774" s="362"/>
      <c r="X774" s="362"/>
      <c r="Y774" s="362"/>
      <c r="Z774" s="362"/>
      <c r="AA774" s="362"/>
      <c r="AB774" s="362"/>
      <c r="AC774" s="362"/>
      <c r="AD774" s="362"/>
      <c r="AE774" s="362"/>
      <c r="AF774" s="362"/>
      <c r="AG774" s="362"/>
      <c r="AH774" s="362"/>
      <c r="AI774" s="362"/>
      <c r="AJ774" s="362"/>
      <c r="AK774" s="362"/>
    </row>
    <row r="775">
      <c r="A775" s="362"/>
      <c r="B775" s="362"/>
      <c r="C775" s="362"/>
      <c r="D775" s="362"/>
      <c r="E775" s="362"/>
      <c r="F775" s="362"/>
      <c r="G775" s="362"/>
      <c r="H775" s="362"/>
      <c r="I775" s="362"/>
      <c r="J775" s="362"/>
      <c r="K775" s="362"/>
      <c r="L775" s="362"/>
      <c r="M775" s="362"/>
      <c r="N775" s="362"/>
      <c r="O775" s="362"/>
      <c r="P775" s="362"/>
      <c r="Q775" s="362"/>
      <c r="R775" s="362"/>
      <c r="S775" s="362"/>
      <c r="T775" s="362"/>
      <c r="U775" s="362"/>
      <c r="V775" s="362"/>
      <c r="W775" s="362"/>
      <c r="X775" s="362"/>
      <c r="Y775" s="362"/>
      <c r="Z775" s="362"/>
      <c r="AA775" s="362"/>
      <c r="AB775" s="362"/>
      <c r="AC775" s="362"/>
      <c r="AD775" s="362"/>
      <c r="AE775" s="362"/>
      <c r="AF775" s="362"/>
      <c r="AG775" s="362"/>
      <c r="AH775" s="362"/>
      <c r="AI775" s="362"/>
      <c r="AJ775" s="362"/>
      <c r="AK775" s="362"/>
    </row>
    <row r="776">
      <c r="A776" s="362"/>
      <c r="B776" s="362"/>
      <c r="C776" s="362"/>
      <c r="D776" s="362"/>
      <c r="E776" s="362"/>
      <c r="F776" s="362"/>
      <c r="G776" s="362"/>
      <c r="H776" s="362"/>
      <c r="I776" s="362"/>
      <c r="J776" s="362"/>
      <c r="K776" s="362"/>
      <c r="L776" s="362"/>
      <c r="M776" s="362"/>
      <c r="N776" s="362"/>
      <c r="O776" s="362"/>
      <c r="P776" s="362"/>
      <c r="Q776" s="362"/>
      <c r="R776" s="362"/>
      <c r="S776" s="362"/>
      <c r="T776" s="362"/>
      <c r="U776" s="362"/>
      <c r="V776" s="362"/>
      <c r="W776" s="362"/>
      <c r="X776" s="362"/>
      <c r="Y776" s="362"/>
      <c r="Z776" s="362"/>
      <c r="AA776" s="362"/>
      <c r="AB776" s="362"/>
      <c r="AC776" s="362"/>
      <c r="AD776" s="362"/>
      <c r="AE776" s="362"/>
      <c r="AF776" s="362"/>
      <c r="AG776" s="362"/>
      <c r="AH776" s="362"/>
      <c r="AI776" s="362"/>
      <c r="AJ776" s="362"/>
      <c r="AK776" s="362"/>
    </row>
    <row r="777">
      <c r="A777" s="362"/>
      <c r="B777" s="362"/>
      <c r="C777" s="362"/>
      <c r="D777" s="362"/>
      <c r="E777" s="362"/>
      <c r="F777" s="362"/>
      <c r="G777" s="362"/>
      <c r="H777" s="362"/>
      <c r="I777" s="362"/>
      <c r="J777" s="362"/>
      <c r="K777" s="362"/>
      <c r="L777" s="362"/>
      <c r="M777" s="362"/>
      <c r="N777" s="362"/>
      <c r="O777" s="362"/>
      <c r="P777" s="362"/>
      <c r="Q777" s="362"/>
      <c r="R777" s="362"/>
      <c r="S777" s="362"/>
      <c r="T777" s="362"/>
      <c r="U777" s="362"/>
      <c r="V777" s="362"/>
      <c r="W777" s="362"/>
      <c r="X777" s="362"/>
      <c r="Y777" s="362"/>
      <c r="Z777" s="362"/>
      <c r="AA777" s="362"/>
      <c r="AB777" s="362"/>
      <c r="AC777" s="362"/>
      <c r="AD777" s="362"/>
      <c r="AE777" s="362"/>
      <c r="AF777" s="362"/>
      <c r="AG777" s="362"/>
      <c r="AH777" s="362"/>
      <c r="AI777" s="362"/>
      <c r="AJ777" s="362"/>
      <c r="AK777" s="362"/>
    </row>
    <row r="778">
      <c r="A778" s="362"/>
      <c r="B778" s="362"/>
      <c r="C778" s="362"/>
      <c r="D778" s="362"/>
      <c r="E778" s="362"/>
      <c r="F778" s="362"/>
      <c r="G778" s="362"/>
      <c r="H778" s="362"/>
      <c r="I778" s="362"/>
      <c r="J778" s="362"/>
      <c r="K778" s="362"/>
      <c r="L778" s="362"/>
      <c r="M778" s="362"/>
      <c r="N778" s="362"/>
      <c r="O778" s="362"/>
      <c r="P778" s="362"/>
      <c r="Q778" s="362"/>
      <c r="R778" s="362"/>
      <c r="S778" s="362"/>
      <c r="T778" s="362"/>
      <c r="U778" s="362"/>
      <c r="V778" s="362"/>
      <c r="W778" s="362"/>
      <c r="X778" s="362"/>
      <c r="Y778" s="362"/>
      <c r="Z778" s="362"/>
      <c r="AA778" s="362"/>
      <c r="AB778" s="362"/>
      <c r="AC778" s="362"/>
      <c r="AD778" s="362"/>
      <c r="AE778" s="362"/>
      <c r="AF778" s="362"/>
      <c r="AG778" s="362"/>
      <c r="AH778" s="362"/>
      <c r="AI778" s="362"/>
      <c r="AJ778" s="362"/>
      <c r="AK778" s="362"/>
    </row>
    <row r="779">
      <c r="A779" s="362"/>
      <c r="B779" s="362"/>
      <c r="C779" s="362"/>
      <c r="D779" s="362"/>
      <c r="E779" s="362"/>
      <c r="F779" s="362"/>
      <c r="G779" s="362"/>
      <c r="H779" s="362"/>
      <c r="I779" s="362"/>
      <c r="J779" s="362"/>
      <c r="K779" s="362"/>
      <c r="L779" s="362"/>
      <c r="M779" s="362"/>
      <c r="N779" s="362"/>
      <c r="O779" s="362"/>
      <c r="P779" s="362"/>
      <c r="Q779" s="362"/>
      <c r="R779" s="362"/>
      <c r="S779" s="362"/>
      <c r="T779" s="362"/>
      <c r="U779" s="362"/>
      <c r="V779" s="362"/>
      <c r="W779" s="362"/>
      <c r="X779" s="362"/>
      <c r="Y779" s="362"/>
      <c r="Z779" s="362"/>
      <c r="AA779" s="362"/>
      <c r="AB779" s="362"/>
      <c r="AC779" s="362"/>
      <c r="AD779" s="362"/>
      <c r="AE779" s="362"/>
      <c r="AF779" s="362"/>
      <c r="AG779" s="362"/>
      <c r="AH779" s="362"/>
      <c r="AI779" s="362"/>
      <c r="AJ779" s="362"/>
      <c r="AK779" s="362"/>
    </row>
    <row r="780">
      <c r="A780" s="362"/>
      <c r="B780" s="362"/>
      <c r="C780" s="362"/>
      <c r="D780" s="362"/>
      <c r="E780" s="362"/>
      <c r="F780" s="362"/>
      <c r="G780" s="362"/>
      <c r="H780" s="362"/>
      <c r="I780" s="362"/>
      <c r="J780" s="362"/>
      <c r="K780" s="362"/>
      <c r="L780" s="362"/>
      <c r="M780" s="362"/>
      <c r="N780" s="362"/>
      <c r="O780" s="362"/>
      <c r="P780" s="362"/>
      <c r="Q780" s="362"/>
      <c r="R780" s="362"/>
      <c r="S780" s="362"/>
      <c r="T780" s="362"/>
      <c r="U780" s="362"/>
      <c r="V780" s="362"/>
      <c r="W780" s="362"/>
      <c r="X780" s="362"/>
      <c r="Y780" s="362"/>
      <c r="Z780" s="362"/>
      <c r="AA780" s="362"/>
      <c r="AB780" s="362"/>
      <c r="AC780" s="362"/>
      <c r="AD780" s="362"/>
      <c r="AE780" s="362"/>
      <c r="AF780" s="362"/>
      <c r="AG780" s="362"/>
      <c r="AH780" s="362"/>
      <c r="AI780" s="362"/>
      <c r="AJ780" s="362"/>
      <c r="AK780" s="362"/>
    </row>
    <row r="781">
      <c r="A781" s="362"/>
      <c r="B781" s="362"/>
      <c r="C781" s="362"/>
      <c r="D781" s="362"/>
      <c r="E781" s="362"/>
      <c r="F781" s="362"/>
      <c r="G781" s="362"/>
      <c r="H781" s="362"/>
      <c r="I781" s="362"/>
      <c r="J781" s="362"/>
      <c r="K781" s="362"/>
      <c r="L781" s="362"/>
      <c r="M781" s="362"/>
      <c r="N781" s="362"/>
      <c r="O781" s="362"/>
      <c r="P781" s="362"/>
      <c r="Q781" s="362"/>
      <c r="R781" s="362"/>
      <c r="S781" s="362"/>
      <c r="T781" s="362"/>
      <c r="U781" s="362"/>
      <c r="V781" s="362"/>
      <c r="W781" s="362"/>
      <c r="X781" s="362"/>
      <c r="Y781" s="362"/>
      <c r="Z781" s="362"/>
      <c r="AA781" s="362"/>
      <c r="AB781" s="362"/>
      <c r="AC781" s="362"/>
      <c r="AD781" s="362"/>
      <c r="AE781" s="362"/>
      <c r="AF781" s="362"/>
      <c r="AG781" s="362"/>
      <c r="AH781" s="362"/>
      <c r="AI781" s="362"/>
      <c r="AJ781" s="362"/>
      <c r="AK781" s="362"/>
    </row>
    <row r="782">
      <c r="A782" s="362"/>
      <c r="B782" s="362"/>
      <c r="C782" s="362"/>
      <c r="D782" s="362"/>
      <c r="E782" s="362"/>
      <c r="F782" s="362"/>
      <c r="G782" s="362"/>
      <c r="H782" s="362"/>
      <c r="I782" s="362"/>
      <c r="J782" s="362"/>
      <c r="K782" s="362"/>
      <c r="L782" s="362"/>
      <c r="M782" s="362"/>
      <c r="N782" s="362"/>
      <c r="O782" s="362"/>
      <c r="P782" s="362"/>
      <c r="Q782" s="362"/>
      <c r="R782" s="362"/>
      <c r="S782" s="362"/>
      <c r="T782" s="362"/>
      <c r="U782" s="362"/>
      <c r="V782" s="362"/>
      <c r="W782" s="362"/>
      <c r="X782" s="362"/>
      <c r="Y782" s="362"/>
      <c r="Z782" s="362"/>
      <c r="AA782" s="362"/>
      <c r="AB782" s="362"/>
      <c r="AC782" s="362"/>
      <c r="AD782" s="362"/>
      <c r="AE782" s="362"/>
      <c r="AF782" s="362"/>
      <c r="AG782" s="362"/>
      <c r="AH782" s="362"/>
      <c r="AI782" s="362"/>
      <c r="AJ782" s="362"/>
      <c r="AK782" s="362"/>
    </row>
    <row r="783">
      <c r="A783" s="362"/>
      <c r="B783" s="362"/>
      <c r="C783" s="362"/>
      <c r="D783" s="362"/>
      <c r="E783" s="362"/>
      <c r="F783" s="362"/>
      <c r="G783" s="362"/>
      <c r="H783" s="362"/>
      <c r="I783" s="362"/>
      <c r="J783" s="362"/>
      <c r="K783" s="362"/>
      <c r="L783" s="362"/>
      <c r="M783" s="362"/>
      <c r="N783" s="362"/>
      <c r="O783" s="362"/>
      <c r="P783" s="362"/>
      <c r="Q783" s="362"/>
      <c r="R783" s="362"/>
      <c r="S783" s="362"/>
      <c r="T783" s="362"/>
      <c r="U783" s="362"/>
      <c r="V783" s="362"/>
      <c r="W783" s="362"/>
      <c r="X783" s="362"/>
      <c r="Y783" s="362"/>
      <c r="Z783" s="362"/>
      <c r="AA783" s="362"/>
      <c r="AB783" s="362"/>
      <c r="AC783" s="362"/>
      <c r="AD783" s="362"/>
      <c r="AE783" s="362"/>
      <c r="AF783" s="362"/>
      <c r="AG783" s="362"/>
      <c r="AH783" s="362"/>
      <c r="AI783" s="362"/>
      <c r="AJ783" s="362"/>
      <c r="AK783" s="362"/>
    </row>
    <row r="784">
      <c r="A784" s="362"/>
      <c r="B784" s="362"/>
      <c r="C784" s="362"/>
      <c r="D784" s="362"/>
      <c r="E784" s="362"/>
      <c r="F784" s="362"/>
      <c r="G784" s="362"/>
      <c r="H784" s="362"/>
      <c r="I784" s="362"/>
      <c r="J784" s="362"/>
      <c r="K784" s="362"/>
      <c r="L784" s="362"/>
      <c r="M784" s="362"/>
      <c r="N784" s="362"/>
      <c r="O784" s="362"/>
      <c r="P784" s="362"/>
      <c r="Q784" s="362"/>
      <c r="R784" s="362"/>
      <c r="S784" s="362"/>
      <c r="T784" s="362"/>
      <c r="U784" s="362"/>
      <c r="V784" s="362"/>
      <c r="W784" s="362"/>
      <c r="X784" s="362"/>
      <c r="Y784" s="362"/>
      <c r="Z784" s="362"/>
      <c r="AA784" s="362"/>
      <c r="AB784" s="362"/>
      <c r="AC784" s="362"/>
      <c r="AD784" s="362"/>
      <c r="AE784" s="362"/>
      <c r="AF784" s="362"/>
      <c r="AG784" s="362"/>
      <c r="AH784" s="362"/>
      <c r="AI784" s="362"/>
      <c r="AJ784" s="362"/>
      <c r="AK784" s="362"/>
    </row>
    <row r="785">
      <c r="A785" s="362"/>
      <c r="B785" s="362"/>
      <c r="C785" s="362"/>
      <c r="D785" s="362"/>
      <c r="E785" s="362"/>
      <c r="F785" s="362"/>
      <c r="G785" s="362"/>
      <c r="H785" s="362"/>
      <c r="I785" s="362"/>
      <c r="J785" s="362"/>
      <c r="K785" s="362"/>
      <c r="L785" s="362"/>
      <c r="M785" s="362"/>
      <c r="N785" s="362"/>
      <c r="O785" s="362"/>
      <c r="P785" s="362"/>
      <c r="Q785" s="362"/>
      <c r="R785" s="362"/>
      <c r="S785" s="362"/>
      <c r="T785" s="362"/>
      <c r="U785" s="362"/>
      <c r="V785" s="362"/>
      <c r="W785" s="362"/>
      <c r="X785" s="362"/>
      <c r="Y785" s="362"/>
      <c r="Z785" s="362"/>
      <c r="AA785" s="362"/>
      <c r="AB785" s="362"/>
      <c r="AC785" s="362"/>
      <c r="AD785" s="362"/>
      <c r="AE785" s="362"/>
      <c r="AF785" s="362"/>
      <c r="AG785" s="362"/>
      <c r="AH785" s="362"/>
      <c r="AI785" s="362"/>
      <c r="AJ785" s="362"/>
      <c r="AK785" s="362"/>
    </row>
    <row r="786">
      <c r="A786" s="362"/>
      <c r="B786" s="362"/>
      <c r="C786" s="362"/>
      <c r="D786" s="362"/>
      <c r="E786" s="362"/>
      <c r="F786" s="362"/>
      <c r="G786" s="362"/>
      <c r="H786" s="362"/>
      <c r="I786" s="362"/>
      <c r="J786" s="362"/>
      <c r="K786" s="362"/>
      <c r="L786" s="362"/>
      <c r="M786" s="362"/>
      <c r="N786" s="362"/>
      <c r="O786" s="362"/>
      <c r="P786" s="362"/>
      <c r="Q786" s="362"/>
      <c r="R786" s="362"/>
      <c r="S786" s="362"/>
      <c r="T786" s="362"/>
      <c r="U786" s="362"/>
      <c r="V786" s="362"/>
      <c r="W786" s="362"/>
      <c r="X786" s="362"/>
      <c r="Y786" s="362"/>
      <c r="Z786" s="362"/>
      <c r="AA786" s="362"/>
      <c r="AB786" s="362"/>
      <c r="AC786" s="362"/>
      <c r="AD786" s="362"/>
      <c r="AE786" s="362"/>
      <c r="AF786" s="362"/>
      <c r="AG786" s="362"/>
      <c r="AH786" s="362"/>
      <c r="AI786" s="362"/>
      <c r="AJ786" s="362"/>
      <c r="AK786" s="362"/>
    </row>
    <row r="787">
      <c r="A787" s="362"/>
      <c r="B787" s="362"/>
      <c r="C787" s="362"/>
      <c r="D787" s="362"/>
      <c r="E787" s="362"/>
      <c r="F787" s="362"/>
      <c r="G787" s="362"/>
      <c r="H787" s="362"/>
      <c r="I787" s="362"/>
      <c r="J787" s="362"/>
      <c r="K787" s="362"/>
      <c r="L787" s="362"/>
      <c r="M787" s="362"/>
      <c r="N787" s="362"/>
      <c r="O787" s="362"/>
      <c r="P787" s="362"/>
      <c r="Q787" s="362"/>
      <c r="R787" s="362"/>
      <c r="S787" s="362"/>
      <c r="T787" s="362"/>
      <c r="U787" s="362"/>
      <c r="V787" s="362"/>
      <c r="W787" s="362"/>
      <c r="X787" s="362"/>
      <c r="Y787" s="362"/>
      <c r="Z787" s="362"/>
      <c r="AA787" s="362"/>
      <c r="AB787" s="362"/>
      <c r="AC787" s="362"/>
      <c r="AD787" s="362"/>
      <c r="AE787" s="362"/>
      <c r="AF787" s="362"/>
      <c r="AG787" s="362"/>
      <c r="AH787" s="362"/>
      <c r="AI787" s="362"/>
      <c r="AJ787" s="362"/>
      <c r="AK787" s="362"/>
    </row>
    <row r="788">
      <c r="A788" s="362"/>
      <c r="B788" s="362"/>
      <c r="C788" s="362"/>
      <c r="D788" s="362"/>
      <c r="E788" s="362"/>
      <c r="F788" s="362"/>
      <c r="G788" s="362"/>
      <c r="H788" s="362"/>
      <c r="I788" s="362"/>
      <c r="J788" s="362"/>
      <c r="K788" s="362"/>
      <c r="L788" s="362"/>
      <c r="M788" s="362"/>
      <c r="N788" s="362"/>
      <c r="O788" s="362"/>
      <c r="P788" s="362"/>
      <c r="Q788" s="362"/>
      <c r="R788" s="362"/>
      <c r="S788" s="362"/>
      <c r="T788" s="362"/>
      <c r="U788" s="362"/>
      <c r="V788" s="362"/>
      <c r="W788" s="362"/>
      <c r="X788" s="362"/>
      <c r="Y788" s="362"/>
      <c r="Z788" s="362"/>
      <c r="AA788" s="362"/>
      <c r="AB788" s="362"/>
      <c r="AC788" s="362"/>
      <c r="AD788" s="362"/>
      <c r="AE788" s="362"/>
      <c r="AF788" s="362"/>
      <c r="AG788" s="362"/>
      <c r="AH788" s="362"/>
      <c r="AI788" s="362"/>
      <c r="AJ788" s="362"/>
      <c r="AK788" s="362"/>
    </row>
    <row r="789">
      <c r="A789" s="362"/>
      <c r="B789" s="362"/>
      <c r="C789" s="362"/>
      <c r="D789" s="362"/>
      <c r="E789" s="362"/>
      <c r="F789" s="362"/>
      <c r="G789" s="362"/>
      <c r="H789" s="362"/>
      <c r="I789" s="362"/>
      <c r="J789" s="362"/>
      <c r="K789" s="362"/>
      <c r="L789" s="362"/>
      <c r="M789" s="362"/>
      <c r="N789" s="362"/>
      <c r="O789" s="362"/>
      <c r="P789" s="362"/>
      <c r="Q789" s="362"/>
      <c r="R789" s="362"/>
      <c r="S789" s="362"/>
      <c r="T789" s="362"/>
      <c r="U789" s="362"/>
      <c r="V789" s="362"/>
      <c r="W789" s="362"/>
      <c r="X789" s="362"/>
      <c r="Y789" s="362"/>
      <c r="Z789" s="362"/>
      <c r="AA789" s="362"/>
      <c r="AB789" s="362"/>
      <c r="AC789" s="362"/>
      <c r="AD789" s="362"/>
      <c r="AE789" s="362"/>
      <c r="AF789" s="362"/>
      <c r="AG789" s="362"/>
      <c r="AH789" s="362"/>
      <c r="AI789" s="362"/>
      <c r="AJ789" s="362"/>
      <c r="AK789" s="362"/>
    </row>
    <row r="790">
      <c r="A790" s="362"/>
      <c r="B790" s="362"/>
      <c r="C790" s="362"/>
      <c r="D790" s="362"/>
      <c r="E790" s="362"/>
      <c r="F790" s="362"/>
      <c r="G790" s="362"/>
      <c r="H790" s="362"/>
      <c r="I790" s="362"/>
      <c r="J790" s="362"/>
      <c r="K790" s="362"/>
      <c r="L790" s="362"/>
      <c r="M790" s="362"/>
      <c r="N790" s="362"/>
      <c r="O790" s="362"/>
      <c r="P790" s="362"/>
      <c r="Q790" s="362"/>
      <c r="R790" s="362"/>
      <c r="S790" s="362"/>
      <c r="T790" s="362"/>
      <c r="U790" s="362"/>
      <c r="V790" s="362"/>
      <c r="W790" s="362"/>
      <c r="X790" s="362"/>
      <c r="Y790" s="362"/>
      <c r="Z790" s="362"/>
      <c r="AA790" s="362"/>
      <c r="AB790" s="362"/>
      <c r="AC790" s="362"/>
      <c r="AD790" s="362"/>
      <c r="AE790" s="362"/>
      <c r="AF790" s="362"/>
      <c r="AG790" s="362"/>
      <c r="AH790" s="362"/>
      <c r="AI790" s="362"/>
      <c r="AJ790" s="362"/>
      <c r="AK790" s="362"/>
    </row>
    <row r="791">
      <c r="A791" s="362"/>
      <c r="B791" s="362"/>
      <c r="C791" s="362"/>
      <c r="D791" s="362"/>
      <c r="E791" s="362"/>
      <c r="F791" s="362"/>
      <c r="G791" s="362"/>
      <c r="H791" s="362"/>
      <c r="I791" s="362"/>
      <c r="J791" s="362"/>
      <c r="K791" s="362"/>
      <c r="L791" s="362"/>
      <c r="M791" s="362"/>
      <c r="N791" s="362"/>
      <c r="O791" s="362"/>
      <c r="P791" s="362"/>
      <c r="Q791" s="362"/>
      <c r="R791" s="362"/>
      <c r="S791" s="362"/>
      <c r="T791" s="362"/>
      <c r="U791" s="362"/>
      <c r="V791" s="362"/>
      <c r="W791" s="362"/>
      <c r="X791" s="362"/>
      <c r="Y791" s="362"/>
      <c r="Z791" s="362"/>
      <c r="AA791" s="362"/>
      <c r="AB791" s="362"/>
      <c r="AC791" s="362"/>
      <c r="AD791" s="362"/>
      <c r="AE791" s="362"/>
      <c r="AF791" s="362"/>
      <c r="AG791" s="362"/>
      <c r="AH791" s="362"/>
      <c r="AI791" s="362"/>
      <c r="AJ791" s="362"/>
      <c r="AK791" s="362"/>
    </row>
    <row r="792">
      <c r="A792" s="362"/>
      <c r="B792" s="362"/>
      <c r="C792" s="362"/>
      <c r="D792" s="362"/>
      <c r="E792" s="362"/>
      <c r="F792" s="362"/>
      <c r="G792" s="362"/>
      <c r="H792" s="362"/>
      <c r="I792" s="362"/>
      <c r="J792" s="362"/>
      <c r="K792" s="362"/>
      <c r="L792" s="362"/>
      <c r="M792" s="362"/>
      <c r="N792" s="362"/>
      <c r="O792" s="362"/>
      <c r="P792" s="362"/>
      <c r="Q792" s="362"/>
      <c r="R792" s="362"/>
      <c r="S792" s="362"/>
      <c r="T792" s="362"/>
      <c r="U792" s="362"/>
      <c r="V792" s="362"/>
      <c r="W792" s="362"/>
      <c r="X792" s="362"/>
      <c r="Y792" s="362"/>
      <c r="Z792" s="362"/>
      <c r="AA792" s="362"/>
      <c r="AB792" s="362"/>
      <c r="AC792" s="362"/>
      <c r="AD792" s="362"/>
      <c r="AE792" s="362"/>
      <c r="AF792" s="362"/>
      <c r="AG792" s="362"/>
      <c r="AH792" s="362"/>
      <c r="AI792" s="362"/>
      <c r="AJ792" s="362"/>
      <c r="AK792" s="362"/>
    </row>
    <row r="793">
      <c r="A793" s="362"/>
      <c r="B793" s="362"/>
      <c r="C793" s="362"/>
      <c r="D793" s="362"/>
      <c r="E793" s="362"/>
      <c r="F793" s="362"/>
      <c r="G793" s="362"/>
      <c r="H793" s="362"/>
      <c r="I793" s="362"/>
      <c r="J793" s="362"/>
      <c r="K793" s="362"/>
      <c r="L793" s="362"/>
      <c r="M793" s="362"/>
      <c r="N793" s="362"/>
      <c r="O793" s="362"/>
      <c r="P793" s="362"/>
      <c r="Q793" s="362"/>
      <c r="R793" s="362"/>
      <c r="S793" s="362"/>
      <c r="T793" s="362"/>
      <c r="U793" s="362"/>
      <c r="V793" s="362"/>
      <c r="W793" s="362"/>
      <c r="X793" s="362"/>
      <c r="Y793" s="362"/>
      <c r="Z793" s="362"/>
      <c r="AA793" s="362"/>
      <c r="AB793" s="362"/>
      <c r="AC793" s="362"/>
      <c r="AD793" s="362"/>
      <c r="AE793" s="362"/>
      <c r="AF793" s="362"/>
      <c r="AG793" s="362"/>
      <c r="AH793" s="362"/>
      <c r="AI793" s="362"/>
      <c r="AJ793" s="362"/>
      <c r="AK793" s="362"/>
    </row>
    <row r="794">
      <c r="A794" s="362"/>
      <c r="B794" s="362"/>
      <c r="C794" s="362"/>
      <c r="D794" s="362"/>
      <c r="E794" s="362"/>
      <c r="F794" s="362"/>
      <c r="G794" s="362"/>
      <c r="H794" s="362"/>
      <c r="I794" s="362"/>
      <c r="J794" s="362"/>
      <c r="K794" s="362"/>
      <c r="L794" s="362"/>
      <c r="M794" s="362"/>
      <c r="N794" s="362"/>
      <c r="O794" s="362"/>
      <c r="P794" s="362"/>
      <c r="Q794" s="362"/>
      <c r="R794" s="362"/>
      <c r="S794" s="362"/>
      <c r="T794" s="362"/>
      <c r="U794" s="362"/>
      <c r="V794" s="362"/>
      <c r="W794" s="362"/>
      <c r="X794" s="362"/>
      <c r="Y794" s="362"/>
      <c r="Z794" s="362"/>
      <c r="AA794" s="362"/>
      <c r="AB794" s="362"/>
      <c r="AC794" s="362"/>
      <c r="AD794" s="362"/>
      <c r="AE794" s="362"/>
      <c r="AF794" s="362"/>
      <c r="AG794" s="362"/>
      <c r="AH794" s="362"/>
      <c r="AI794" s="362"/>
      <c r="AJ794" s="362"/>
      <c r="AK794" s="362"/>
    </row>
    <row r="795">
      <c r="A795" s="362"/>
      <c r="B795" s="362"/>
      <c r="C795" s="362"/>
      <c r="D795" s="362"/>
      <c r="E795" s="362"/>
      <c r="F795" s="362"/>
      <c r="G795" s="362"/>
      <c r="H795" s="362"/>
      <c r="I795" s="362"/>
      <c r="J795" s="362"/>
      <c r="K795" s="362"/>
      <c r="L795" s="362"/>
      <c r="M795" s="362"/>
      <c r="N795" s="362"/>
      <c r="O795" s="362"/>
      <c r="P795" s="362"/>
      <c r="Q795" s="362"/>
      <c r="R795" s="362"/>
      <c r="S795" s="362"/>
      <c r="T795" s="362"/>
      <c r="U795" s="362"/>
      <c r="V795" s="362"/>
      <c r="W795" s="362"/>
      <c r="X795" s="362"/>
      <c r="Y795" s="362"/>
      <c r="Z795" s="362"/>
      <c r="AA795" s="362"/>
      <c r="AB795" s="362"/>
      <c r="AC795" s="362"/>
      <c r="AD795" s="362"/>
      <c r="AE795" s="362"/>
      <c r="AF795" s="362"/>
      <c r="AG795" s="362"/>
      <c r="AH795" s="362"/>
      <c r="AI795" s="362"/>
      <c r="AJ795" s="362"/>
      <c r="AK795" s="362"/>
    </row>
    <row r="796">
      <c r="A796" s="362"/>
      <c r="B796" s="362"/>
      <c r="C796" s="362"/>
      <c r="D796" s="362"/>
      <c r="E796" s="362"/>
      <c r="F796" s="362"/>
      <c r="G796" s="362"/>
      <c r="H796" s="362"/>
      <c r="I796" s="362"/>
      <c r="J796" s="362"/>
      <c r="K796" s="362"/>
      <c r="L796" s="362"/>
      <c r="M796" s="362"/>
      <c r="N796" s="362"/>
      <c r="O796" s="362"/>
      <c r="P796" s="362"/>
      <c r="Q796" s="362"/>
      <c r="R796" s="362"/>
      <c r="S796" s="362"/>
      <c r="T796" s="362"/>
      <c r="U796" s="362"/>
      <c r="V796" s="362"/>
      <c r="W796" s="362"/>
      <c r="X796" s="362"/>
      <c r="Y796" s="362"/>
      <c r="Z796" s="362"/>
      <c r="AA796" s="362"/>
      <c r="AB796" s="362"/>
      <c r="AC796" s="362"/>
      <c r="AD796" s="362"/>
      <c r="AE796" s="362"/>
      <c r="AF796" s="362"/>
      <c r="AG796" s="362"/>
      <c r="AH796" s="362"/>
      <c r="AI796" s="362"/>
      <c r="AJ796" s="362"/>
      <c r="AK796" s="362"/>
    </row>
    <row r="797">
      <c r="A797" s="362"/>
      <c r="B797" s="362"/>
      <c r="C797" s="362"/>
      <c r="D797" s="362"/>
      <c r="E797" s="362"/>
      <c r="F797" s="362"/>
      <c r="G797" s="362"/>
      <c r="H797" s="362"/>
      <c r="I797" s="362"/>
      <c r="J797" s="362"/>
      <c r="K797" s="362"/>
      <c r="L797" s="362"/>
      <c r="M797" s="362"/>
      <c r="N797" s="362"/>
      <c r="O797" s="362"/>
      <c r="P797" s="362"/>
      <c r="Q797" s="362"/>
      <c r="R797" s="362"/>
      <c r="S797" s="362"/>
      <c r="T797" s="362"/>
      <c r="U797" s="362"/>
      <c r="V797" s="362"/>
      <c r="W797" s="362"/>
      <c r="X797" s="362"/>
      <c r="Y797" s="362"/>
      <c r="Z797" s="362"/>
      <c r="AA797" s="362"/>
      <c r="AB797" s="362"/>
      <c r="AC797" s="362"/>
      <c r="AD797" s="362"/>
      <c r="AE797" s="362"/>
      <c r="AF797" s="362"/>
      <c r="AG797" s="362"/>
      <c r="AH797" s="362"/>
      <c r="AI797" s="362"/>
      <c r="AJ797" s="362"/>
      <c r="AK797" s="362"/>
    </row>
    <row r="798">
      <c r="A798" s="362"/>
      <c r="B798" s="362"/>
      <c r="C798" s="362"/>
      <c r="D798" s="362"/>
      <c r="E798" s="362"/>
      <c r="F798" s="362"/>
      <c r="G798" s="362"/>
      <c r="H798" s="362"/>
      <c r="I798" s="362"/>
      <c r="J798" s="362"/>
      <c r="K798" s="362"/>
      <c r="L798" s="362"/>
      <c r="M798" s="362"/>
      <c r="N798" s="362"/>
      <c r="O798" s="362"/>
      <c r="P798" s="362"/>
      <c r="Q798" s="362"/>
      <c r="R798" s="362"/>
      <c r="S798" s="362"/>
      <c r="T798" s="362"/>
      <c r="U798" s="362"/>
      <c r="V798" s="362"/>
      <c r="W798" s="362"/>
      <c r="X798" s="362"/>
      <c r="Y798" s="362"/>
      <c r="Z798" s="362"/>
      <c r="AA798" s="362"/>
      <c r="AB798" s="362"/>
      <c r="AC798" s="362"/>
      <c r="AD798" s="362"/>
      <c r="AE798" s="362"/>
      <c r="AF798" s="362"/>
      <c r="AG798" s="362"/>
      <c r="AH798" s="362"/>
      <c r="AI798" s="362"/>
      <c r="AJ798" s="362"/>
      <c r="AK798" s="362"/>
    </row>
    <row r="799">
      <c r="A799" s="362"/>
      <c r="B799" s="362"/>
      <c r="C799" s="362"/>
      <c r="D799" s="362"/>
      <c r="E799" s="362"/>
      <c r="F799" s="362"/>
      <c r="G799" s="362"/>
      <c r="H799" s="362"/>
      <c r="I799" s="362"/>
      <c r="J799" s="362"/>
      <c r="K799" s="362"/>
      <c r="L799" s="362"/>
      <c r="M799" s="362"/>
      <c r="N799" s="362"/>
      <c r="O799" s="362"/>
      <c r="P799" s="362"/>
      <c r="Q799" s="362"/>
      <c r="R799" s="362"/>
      <c r="S799" s="362"/>
      <c r="T799" s="362"/>
      <c r="U799" s="362"/>
      <c r="V799" s="362"/>
      <c r="W799" s="362"/>
      <c r="X799" s="362"/>
      <c r="Y799" s="362"/>
      <c r="Z799" s="362"/>
      <c r="AA799" s="362"/>
      <c r="AB799" s="362"/>
      <c r="AC799" s="362"/>
      <c r="AD799" s="362"/>
      <c r="AE799" s="362"/>
      <c r="AF799" s="362"/>
      <c r="AG799" s="362"/>
      <c r="AH799" s="362"/>
      <c r="AI799" s="362"/>
      <c r="AJ799" s="362"/>
      <c r="AK799" s="362"/>
    </row>
    <row r="800">
      <c r="A800" s="362"/>
      <c r="B800" s="362"/>
      <c r="C800" s="362"/>
      <c r="D800" s="362"/>
      <c r="E800" s="362"/>
      <c r="F800" s="362"/>
      <c r="G800" s="362"/>
      <c r="H800" s="362"/>
      <c r="I800" s="362"/>
      <c r="J800" s="362"/>
      <c r="K800" s="362"/>
      <c r="L800" s="362"/>
      <c r="M800" s="362"/>
      <c r="N800" s="362"/>
      <c r="O800" s="362"/>
      <c r="P800" s="362"/>
      <c r="Q800" s="362"/>
      <c r="R800" s="362"/>
      <c r="S800" s="362"/>
      <c r="T800" s="362"/>
      <c r="U800" s="362"/>
      <c r="V800" s="362"/>
      <c r="W800" s="362"/>
      <c r="X800" s="362"/>
      <c r="Y800" s="362"/>
      <c r="Z800" s="362"/>
      <c r="AA800" s="362"/>
      <c r="AB800" s="362"/>
      <c r="AC800" s="362"/>
      <c r="AD800" s="362"/>
      <c r="AE800" s="362"/>
      <c r="AF800" s="362"/>
      <c r="AG800" s="362"/>
      <c r="AH800" s="362"/>
      <c r="AI800" s="362"/>
      <c r="AJ800" s="362"/>
      <c r="AK800" s="362"/>
    </row>
    <row r="801">
      <c r="A801" s="362"/>
      <c r="B801" s="362"/>
      <c r="C801" s="362"/>
      <c r="D801" s="362"/>
      <c r="E801" s="362"/>
      <c r="F801" s="362"/>
      <c r="G801" s="362"/>
      <c r="H801" s="362"/>
      <c r="I801" s="362"/>
      <c r="J801" s="362"/>
      <c r="K801" s="362"/>
      <c r="L801" s="362"/>
      <c r="M801" s="362"/>
      <c r="N801" s="362"/>
      <c r="O801" s="362"/>
      <c r="P801" s="362"/>
      <c r="Q801" s="362"/>
      <c r="R801" s="362"/>
      <c r="S801" s="362"/>
      <c r="T801" s="362"/>
      <c r="U801" s="362"/>
      <c r="V801" s="362"/>
      <c r="W801" s="362"/>
      <c r="X801" s="362"/>
      <c r="Y801" s="362"/>
      <c r="Z801" s="362"/>
      <c r="AA801" s="362"/>
      <c r="AB801" s="362"/>
      <c r="AC801" s="362"/>
      <c r="AD801" s="362"/>
      <c r="AE801" s="362"/>
      <c r="AF801" s="362"/>
      <c r="AG801" s="362"/>
      <c r="AH801" s="362"/>
      <c r="AI801" s="362"/>
      <c r="AJ801" s="362"/>
      <c r="AK801" s="362"/>
    </row>
    <row r="802">
      <c r="A802" s="362"/>
      <c r="B802" s="362"/>
      <c r="C802" s="362"/>
      <c r="D802" s="362"/>
      <c r="E802" s="362"/>
      <c r="F802" s="362"/>
      <c r="G802" s="362"/>
      <c r="H802" s="362"/>
      <c r="I802" s="362"/>
      <c r="J802" s="362"/>
      <c r="K802" s="362"/>
      <c r="L802" s="362"/>
      <c r="M802" s="362"/>
      <c r="N802" s="362"/>
      <c r="O802" s="362"/>
      <c r="P802" s="362"/>
      <c r="Q802" s="362"/>
      <c r="R802" s="362"/>
      <c r="S802" s="362"/>
      <c r="T802" s="362"/>
      <c r="U802" s="362"/>
      <c r="V802" s="362"/>
      <c r="W802" s="362"/>
      <c r="X802" s="362"/>
      <c r="Y802" s="362"/>
      <c r="Z802" s="362"/>
      <c r="AA802" s="362"/>
      <c r="AB802" s="362"/>
      <c r="AC802" s="362"/>
      <c r="AD802" s="362"/>
      <c r="AE802" s="362"/>
      <c r="AF802" s="362"/>
      <c r="AG802" s="362"/>
      <c r="AH802" s="362"/>
      <c r="AI802" s="362"/>
      <c r="AJ802" s="362"/>
      <c r="AK802" s="362"/>
    </row>
    <row r="803">
      <c r="A803" s="362"/>
      <c r="B803" s="362"/>
      <c r="C803" s="362"/>
      <c r="D803" s="362"/>
      <c r="E803" s="362"/>
      <c r="F803" s="362"/>
      <c r="G803" s="362"/>
      <c r="H803" s="362"/>
      <c r="I803" s="362"/>
      <c r="J803" s="362"/>
      <c r="K803" s="362"/>
      <c r="L803" s="362"/>
      <c r="M803" s="362"/>
      <c r="N803" s="362"/>
      <c r="O803" s="362"/>
      <c r="P803" s="362"/>
      <c r="Q803" s="362"/>
      <c r="R803" s="362"/>
      <c r="S803" s="362"/>
      <c r="T803" s="362"/>
      <c r="U803" s="362"/>
      <c r="V803" s="362"/>
      <c r="W803" s="362"/>
      <c r="X803" s="362"/>
      <c r="Y803" s="362"/>
      <c r="Z803" s="362"/>
      <c r="AA803" s="362"/>
      <c r="AB803" s="362"/>
      <c r="AC803" s="362"/>
      <c r="AD803" s="362"/>
      <c r="AE803" s="362"/>
      <c r="AF803" s="362"/>
      <c r="AG803" s="362"/>
      <c r="AH803" s="362"/>
      <c r="AI803" s="362"/>
      <c r="AJ803" s="362"/>
      <c r="AK803" s="362"/>
    </row>
    <row r="804">
      <c r="A804" s="362"/>
      <c r="B804" s="362"/>
      <c r="C804" s="362"/>
      <c r="D804" s="362"/>
      <c r="E804" s="362"/>
      <c r="F804" s="362"/>
      <c r="G804" s="362"/>
      <c r="H804" s="362"/>
      <c r="I804" s="362"/>
      <c r="J804" s="362"/>
      <c r="K804" s="362"/>
      <c r="L804" s="362"/>
      <c r="M804" s="362"/>
      <c r="N804" s="362"/>
      <c r="O804" s="362"/>
      <c r="P804" s="362"/>
      <c r="Q804" s="362"/>
      <c r="R804" s="362"/>
      <c r="S804" s="362"/>
      <c r="T804" s="362"/>
      <c r="U804" s="362"/>
      <c r="V804" s="362"/>
      <c r="W804" s="362"/>
      <c r="X804" s="362"/>
      <c r="Y804" s="362"/>
      <c r="Z804" s="362"/>
      <c r="AA804" s="362"/>
      <c r="AB804" s="362"/>
      <c r="AC804" s="362"/>
      <c r="AD804" s="362"/>
      <c r="AE804" s="362"/>
      <c r="AF804" s="362"/>
      <c r="AG804" s="362"/>
      <c r="AH804" s="362"/>
      <c r="AI804" s="362"/>
      <c r="AJ804" s="362"/>
      <c r="AK804" s="362"/>
    </row>
    <row r="805">
      <c r="A805" s="362"/>
      <c r="B805" s="362"/>
      <c r="C805" s="362"/>
      <c r="D805" s="362"/>
      <c r="E805" s="362"/>
      <c r="F805" s="362"/>
      <c r="G805" s="362"/>
      <c r="H805" s="362"/>
      <c r="I805" s="362"/>
      <c r="J805" s="362"/>
      <c r="K805" s="362"/>
      <c r="L805" s="362"/>
      <c r="M805" s="362"/>
      <c r="N805" s="362"/>
      <c r="O805" s="362"/>
      <c r="P805" s="362"/>
      <c r="Q805" s="362"/>
      <c r="R805" s="362"/>
      <c r="S805" s="362"/>
      <c r="T805" s="362"/>
      <c r="U805" s="362"/>
      <c r="V805" s="362"/>
      <c r="W805" s="362"/>
      <c r="X805" s="362"/>
      <c r="Y805" s="362"/>
      <c r="Z805" s="362"/>
      <c r="AA805" s="362"/>
      <c r="AB805" s="362"/>
      <c r="AC805" s="362"/>
      <c r="AD805" s="362"/>
      <c r="AE805" s="362"/>
      <c r="AF805" s="362"/>
      <c r="AG805" s="362"/>
      <c r="AH805" s="362"/>
      <c r="AI805" s="362"/>
      <c r="AJ805" s="362"/>
      <c r="AK805" s="362"/>
    </row>
    <row r="806">
      <c r="A806" s="362"/>
      <c r="B806" s="362"/>
      <c r="C806" s="362"/>
      <c r="D806" s="362"/>
      <c r="E806" s="362"/>
      <c r="F806" s="362"/>
      <c r="G806" s="362"/>
      <c r="H806" s="362"/>
      <c r="I806" s="362"/>
      <c r="J806" s="362"/>
      <c r="K806" s="362"/>
      <c r="L806" s="362"/>
      <c r="M806" s="362"/>
      <c r="N806" s="362"/>
      <c r="O806" s="362"/>
      <c r="P806" s="362"/>
      <c r="Q806" s="362"/>
      <c r="R806" s="362"/>
      <c r="S806" s="362"/>
      <c r="T806" s="362"/>
      <c r="U806" s="362"/>
      <c r="V806" s="362"/>
      <c r="W806" s="362"/>
      <c r="X806" s="362"/>
      <c r="Y806" s="362"/>
      <c r="Z806" s="362"/>
      <c r="AA806" s="362"/>
      <c r="AB806" s="362"/>
      <c r="AC806" s="362"/>
      <c r="AD806" s="362"/>
      <c r="AE806" s="362"/>
      <c r="AF806" s="362"/>
      <c r="AG806" s="362"/>
      <c r="AH806" s="362"/>
      <c r="AI806" s="362"/>
      <c r="AJ806" s="362"/>
      <c r="AK806" s="362"/>
    </row>
    <row r="807">
      <c r="A807" s="362"/>
      <c r="B807" s="362"/>
      <c r="C807" s="362"/>
      <c r="D807" s="362"/>
      <c r="E807" s="362"/>
      <c r="F807" s="362"/>
      <c r="G807" s="362"/>
      <c r="H807" s="362"/>
      <c r="I807" s="362"/>
      <c r="J807" s="362"/>
      <c r="K807" s="362"/>
      <c r="L807" s="362"/>
      <c r="M807" s="362"/>
      <c r="N807" s="362"/>
      <c r="O807" s="362"/>
      <c r="P807" s="362"/>
      <c r="Q807" s="362"/>
      <c r="R807" s="362"/>
      <c r="S807" s="362"/>
      <c r="T807" s="362"/>
      <c r="U807" s="362"/>
      <c r="V807" s="362"/>
      <c r="W807" s="362"/>
      <c r="X807" s="362"/>
      <c r="Y807" s="362"/>
      <c r="Z807" s="362"/>
      <c r="AA807" s="362"/>
      <c r="AB807" s="362"/>
      <c r="AC807" s="362"/>
      <c r="AD807" s="362"/>
      <c r="AE807" s="362"/>
      <c r="AF807" s="362"/>
      <c r="AG807" s="362"/>
      <c r="AH807" s="362"/>
      <c r="AI807" s="362"/>
      <c r="AJ807" s="362"/>
      <c r="AK807" s="362"/>
    </row>
    <row r="808">
      <c r="A808" s="362"/>
      <c r="B808" s="362"/>
      <c r="C808" s="362"/>
      <c r="D808" s="362"/>
      <c r="E808" s="362"/>
      <c r="F808" s="362"/>
      <c r="G808" s="362"/>
      <c r="H808" s="362"/>
      <c r="I808" s="362"/>
      <c r="J808" s="362"/>
      <c r="K808" s="362"/>
      <c r="L808" s="362"/>
      <c r="M808" s="362"/>
      <c r="N808" s="362"/>
      <c r="O808" s="362"/>
      <c r="P808" s="362"/>
      <c r="Q808" s="362"/>
      <c r="R808" s="362"/>
      <c r="S808" s="362"/>
      <c r="T808" s="362"/>
      <c r="U808" s="362"/>
      <c r="V808" s="362"/>
      <c r="W808" s="362"/>
      <c r="X808" s="362"/>
      <c r="Y808" s="362"/>
      <c r="Z808" s="362"/>
      <c r="AA808" s="362"/>
      <c r="AB808" s="362"/>
      <c r="AC808" s="362"/>
      <c r="AD808" s="362"/>
      <c r="AE808" s="362"/>
      <c r="AF808" s="362"/>
      <c r="AG808" s="362"/>
      <c r="AH808" s="362"/>
      <c r="AI808" s="362"/>
      <c r="AJ808" s="362"/>
      <c r="AK808" s="362"/>
    </row>
    <row r="809">
      <c r="A809" s="362"/>
      <c r="B809" s="362"/>
      <c r="C809" s="362"/>
      <c r="D809" s="362"/>
      <c r="E809" s="362"/>
      <c r="F809" s="362"/>
      <c r="G809" s="362"/>
      <c r="H809" s="362"/>
      <c r="I809" s="362"/>
      <c r="J809" s="362"/>
      <c r="K809" s="362"/>
      <c r="L809" s="362"/>
      <c r="M809" s="362"/>
      <c r="N809" s="362"/>
      <c r="O809" s="362"/>
      <c r="P809" s="362"/>
      <c r="Q809" s="362"/>
      <c r="R809" s="362"/>
      <c r="S809" s="362"/>
      <c r="T809" s="362"/>
      <c r="U809" s="362"/>
      <c r="V809" s="362"/>
      <c r="W809" s="362"/>
      <c r="X809" s="362"/>
      <c r="Y809" s="362"/>
      <c r="Z809" s="362"/>
      <c r="AA809" s="362"/>
      <c r="AB809" s="362"/>
      <c r="AC809" s="362"/>
      <c r="AD809" s="362"/>
      <c r="AE809" s="362"/>
      <c r="AF809" s="362"/>
      <c r="AG809" s="362"/>
      <c r="AH809" s="362"/>
      <c r="AI809" s="362"/>
      <c r="AJ809" s="362"/>
      <c r="AK809" s="362"/>
    </row>
    <row r="810">
      <c r="A810" s="362"/>
      <c r="B810" s="362"/>
      <c r="C810" s="362"/>
      <c r="D810" s="362"/>
      <c r="E810" s="362"/>
      <c r="F810" s="362"/>
      <c r="G810" s="362"/>
      <c r="H810" s="362"/>
      <c r="I810" s="362"/>
      <c r="J810" s="362"/>
      <c r="K810" s="362"/>
      <c r="L810" s="362"/>
      <c r="M810" s="362"/>
      <c r="N810" s="362"/>
      <c r="O810" s="362"/>
      <c r="P810" s="362"/>
      <c r="Q810" s="362"/>
      <c r="R810" s="362"/>
      <c r="S810" s="362"/>
      <c r="T810" s="362"/>
      <c r="U810" s="362"/>
      <c r="V810" s="362"/>
      <c r="W810" s="362"/>
      <c r="X810" s="362"/>
      <c r="Y810" s="362"/>
      <c r="Z810" s="362"/>
      <c r="AA810" s="362"/>
      <c r="AB810" s="362"/>
      <c r="AC810" s="362"/>
      <c r="AD810" s="362"/>
      <c r="AE810" s="362"/>
      <c r="AF810" s="362"/>
      <c r="AG810" s="362"/>
      <c r="AH810" s="362"/>
      <c r="AI810" s="362"/>
      <c r="AJ810" s="362"/>
      <c r="AK810" s="362"/>
    </row>
    <row r="811">
      <c r="A811" s="362"/>
      <c r="B811" s="362"/>
      <c r="C811" s="362"/>
      <c r="D811" s="362"/>
      <c r="E811" s="362"/>
      <c r="F811" s="362"/>
      <c r="G811" s="362"/>
      <c r="H811" s="362"/>
      <c r="I811" s="362"/>
      <c r="J811" s="362"/>
      <c r="K811" s="362"/>
      <c r="L811" s="362"/>
      <c r="M811" s="362"/>
      <c r="N811" s="362"/>
      <c r="O811" s="362"/>
      <c r="P811" s="362"/>
      <c r="Q811" s="362"/>
      <c r="R811" s="362"/>
      <c r="S811" s="362"/>
      <c r="T811" s="362"/>
      <c r="U811" s="362"/>
      <c r="V811" s="362"/>
      <c r="W811" s="362"/>
      <c r="X811" s="362"/>
      <c r="Y811" s="362"/>
      <c r="Z811" s="362"/>
      <c r="AA811" s="362"/>
      <c r="AB811" s="362"/>
      <c r="AC811" s="362"/>
      <c r="AD811" s="362"/>
      <c r="AE811" s="362"/>
      <c r="AF811" s="362"/>
      <c r="AG811" s="362"/>
      <c r="AH811" s="362"/>
      <c r="AI811" s="362"/>
      <c r="AJ811" s="362"/>
      <c r="AK811" s="362"/>
    </row>
    <row r="812">
      <c r="A812" s="362"/>
      <c r="B812" s="362"/>
      <c r="C812" s="362"/>
      <c r="D812" s="362"/>
      <c r="E812" s="362"/>
      <c r="F812" s="362"/>
      <c r="G812" s="362"/>
      <c r="H812" s="362"/>
      <c r="I812" s="362"/>
      <c r="J812" s="362"/>
      <c r="K812" s="362"/>
      <c r="L812" s="362"/>
      <c r="M812" s="362"/>
      <c r="N812" s="362"/>
      <c r="O812" s="362"/>
      <c r="P812" s="362"/>
      <c r="Q812" s="362"/>
      <c r="R812" s="362"/>
      <c r="S812" s="362"/>
      <c r="T812" s="362"/>
      <c r="U812" s="362"/>
      <c r="V812" s="362"/>
      <c r="W812" s="362"/>
      <c r="X812" s="362"/>
      <c r="Y812" s="362"/>
      <c r="Z812" s="362"/>
      <c r="AA812" s="362"/>
      <c r="AB812" s="362"/>
      <c r="AC812" s="362"/>
      <c r="AD812" s="362"/>
      <c r="AE812" s="362"/>
      <c r="AF812" s="362"/>
      <c r="AG812" s="362"/>
      <c r="AH812" s="362"/>
      <c r="AI812" s="362"/>
      <c r="AJ812" s="362"/>
      <c r="AK812" s="362"/>
    </row>
    <row r="813">
      <c r="A813" s="362"/>
      <c r="B813" s="362"/>
      <c r="C813" s="362"/>
      <c r="D813" s="362"/>
      <c r="E813" s="362"/>
      <c r="F813" s="362"/>
      <c r="G813" s="362"/>
      <c r="H813" s="362"/>
      <c r="I813" s="362"/>
      <c r="J813" s="362"/>
      <c r="K813" s="362"/>
      <c r="L813" s="362"/>
      <c r="M813" s="362"/>
      <c r="N813" s="362"/>
      <c r="O813" s="362"/>
      <c r="P813" s="362"/>
      <c r="Q813" s="362"/>
      <c r="R813" s="362"/>
      <c r="S813" s="362"/>
      <c r="T813" s="362"/>
      <c r="U813" s="362"/>
      <c r="V813" s="362"/>
      <c r="W813" s="362"/>
      <c r="X813" s="362"/>
      <c r="Y813" s="362"/>
      <c r="Z813" s="362"/>
      <c r="AA813" s="362"/>
      <c r="AB813" s="362"/>
      <c r="AC813" s="362"/>
      <c r="AD813" s="362"/>
      <c r="AE813" s="362"/>
      <c r="AF813" s="362"/>
      <c r="AG813" s="362"/>
      <c r="AH813" s="362"/>
      <c r="AI813" s="362"/>
      <c r="AJ813" s="362"/>
      <c r="AK813" s="362"/>
    </row>
    <row r="814">
      <c r="A814" s="362"/>
      <c r="B814" s="362"/>
      <c r="C814" s="362"/>
      <c r="D814" s="362"/>
      <c r="E814" s="362"/>
      <c r="F814" s="362"/>
      <c r="G814" s="362"/>
      <c r="H814" s="362"/>
      <c r="I814" s="362"/>
      <c r="J814" s="362"/>
      <c r="K814" s="362"/>
      <c r="L814" s="362"/>
      <c r="M814" s="362"/>
      <c r="N814" s="362"/>
      <c r="O814" s="362"/>
      <c r="P814" s="362"/>
      <c r="Q814" s="362"/>
      <c r="R814" s="362"/>
      <c r="S814" s="362"/>
      <c r="T814" s="362"/>
      <c r="U814" s="362"/>
      <c r="V814" s="362"/>
      <c r="W814" s="362"/>
      <c r="X814" s="362"/>
      <c r="Y814" s="362"/>
      <c r="Z814" s="362"/>
      <c r="AA814" s="362"/>
      <c r="AB814" s="362"/>
      <c r="AC814" s="362"/>
      <c r="AD814" s="362"/>
      <c r="AE814" s="362"/>
      <c r="AF814" s="362"/>
      <c r="AG814" s="362"/>
      <c r="AH814" s="362"/>
      <c r="AI814" s="362"/>
      <c r="AJ814" s="362"/>
      <c r="AK814" s="362"/>
    </row>
    <row r="815">
      <c r="A815" s="362"/>
      <c r="B815" s="362"/>
      <c r="C815" s="362"/>
      <c r="D815" s="362"/>
      <c r="E815" s="362"/>
      <c r="F815" s="362"/>
      <c r="G815" s="362"/>
      <c r="H815" s="362"/>
      <c r="I815" s="362"/>
      <c r="J815" s="362"/>
      <c r="K815" s="362"/>
      <c r="L815" s="362"/>
      <c r="M815" s="362"/>
      <c r="N815" s="362"/>
      <c r="O815" s="362"/>
      <c r="P815" s="362"/>
      <c r="Q815" s="362"/>
      <c r="R815" s="362"/>
      <c r="S815" s="362"/>
      <c r="T815" s="362"/>
      <c r="U815" s="362"/>
      <c r="V815" s="362"/>
      <c r="W815" s="362"/>
      <c r="X815" s="362"/>
      <c r="Y815" s="362"/>
      <c r="Z815" s="362"/>
      <c r="AA815" s="362"/>
      <c r="AB815" s="362"/>
      <c r="AC815" s="362"/>
      <c r="AD815" s="362"/>
      <c r="AE815" s="362"/>
      <c r="AF815" s="362"/>
      <c r="AG815" s="362"/>
      <c r="AH815" s="362"/>
      <c r="AI815" s="362"/>
      <c r="AJ815" s="362"/>
      <c r="AK815" s="362"/>
    </row>
    <row r="816">
      <c r="A816" s="362"/>
      <c r="B816" s="362"/>
      <c r="C816" s="362"/>
      <c r="D816" s="362"/>
      <c r="E816" s="362"/>
      <c r="F816" s="362"/>
      <c r="G816" s="362"/>
      <c r="H816" s="362"/>
      <c r="I816" s="362"/>
      <c r="J816" s="362"/>
      <c r="K816" s="362"/>
      <c r="L816" s="362"/>
      <c r="M816" s="362"/>
      <c r="N816" s="362"/>
      <c r="O816" s="362"/>
      <c r="P816" s="362"/>
      <c r="Q816" s="362"/>
      <c r="R816" s="362"/>
      <c r="S816" s="362"/>
      <c r="T816" s="362"/>
      <c r="U816" s="362"/>
      <c r="V816" s="362"/>
      <c r="W816" s="362"/>
      <c r="X816" s="362"/>
      <c r="Y816" s="362"/>
      <c r="Z816" s="362"/>
      <c r="AA816" s="362"/>
      <c r="AB816" s="362"/>
      <c r="AC816" s="362"/>
      <c r="AD816" s="362"/>
      <c r="AE816" s="362"/>
      <c r="AF816" s="362"/>
      <c r="AG816" s="362"/>
      <c r="AH816" s="362"/>
      <c r="AI816" s="362"/>
      <c r="AJ816" s="362"/>
      <c r="AK816" s="362"/>
    </row>
    <row r="817">
      <c r="A817" s="362"/>
      <c r="B817" s="362"/>
      <c r="C817" s="362"/>
      <c r="D817" s="362"/>
      <c r="E817" s="362"/>
      <c r="F817" s="362"/>
      <c r="G817" s="362"/>
      <c r="H817" s="362"/>
      <c r="I817" s="362"/>
      <c r="J817" s="362"/>
      <c r="K817" s="362"/>
      <c r="L817" s="362"/>
      <c r="M817" s="362"/>
      <c r="N817" s="362"/>
      <c r="O817" s="362"/>
      <c r="P817" s="362"/>
      <c r="Q817" s="362"/>
      <c r="R817" s="362"/>
      <c r="S817" s="362"/>
      <c r="T817" s="362"/>
      <c r="U817" s="362"/>
      <c r="V817" s="362"/>
      <c r="W817" s="362"/>
      <c r="X817" s="362"/>
      <c r="Y817" s="362"/>
      <c r="Z817" s="362"/>
      <c r="AA817" s="362"/>
      <c r="AB817" s="362"/>
      <c r="AC817" s="362"/>
      <c r="AD817" s="362"/>
      <c r="AE817" s="362"/>
      <c r="AF817" s="362"/>
      <c r="AG817" s="362"/>
      <c r="AH817" s="362"/>
      <c r="AI817" s="362"/>
      <c r="AJ817" s="362"/>
      <c r="AK817" s="362"/>
    </row>
    <row r="818">
      <c r="A818" s="362"/>
      <c r="B818" s="362"/>
      <c r="C818" s="362"/>
      <c r="D818" s="362"/>
      <c r="E818" s="362"/>
      <c r="F818" s="362"/>
      <c r="G818" s="362"/>
      <c r="H818" s="362"/>
      <c r="I818" s="362"/>
      <c r="J818" s="362"/>
      <c r="K818" s="362"/>
      <c r="L818" s="362"/>
      <c r="M818" s="362"/>
      <c r="N818" s="362"/>
      <c r="O818" s="362"/>
      <c r="P818" s="362"/>
      <c r="Q818" s="362"/>
      <c r="R818" s="362"/>
      <c r="S818" s="362"/>
      <c r="T818" s="362"/>
      <c r="U818" s="362"/>
      <c r="V818" s="362"/>
      <c r="W818" s="362"/>
      <c r="X818" s="362"/>
      <c r="Y818" s="362"/>
      <c r="Z818" s="362"/>
      <c r="AA818" s="362"/>
      <c r="AB818" s="362"/>
      <c r="AC818" s="362"/>
      <c r="AD818" s="362"/>
      <c r="AE818" s="362"/>
      <c r="AF818" s="362"/>
      <c r="AG818" s="362"/>
      <c r="AH818" s="362"/>
      <c r="AI818" s="362"/>
      <c r="AJ818" s="362"/>
      <c r="AK818" s="362"/>
    </row>
    <row r="819">
      <c r="A819" s="362"/>
      <c r="B819" s="362"/>
      <c r="C819" s="362"/>
      <c r="D819" s="362"/>
      <c r="E819" s="362"/>
      <c r="F819" s="362"/>
      <c r="G819" s="362"/>
      <c r="H819" s="362"/>
      <c r="I819" s="362"/>
      <c r="J819" s="362"/>
      <c r="K819" s="362"/>
      <c r="L819" s="362"/>
      <c r="M819" s="362"/>
      <c r="N819" s="362"/>
      <c r="O819" s="362"/>
      <c r="P819" s="362"/>
      <c r="Q819" s="362"/>
      <c r="R819" s="362"/>
      <c r="S819" s="362"/>
      <c r="T819" s="362"/>
      <c r="U819" s="362"/>
      <c r="V819" s="362"/>
      <c r="W819" s="362"/>
      <c r="X819" s="362"/>
      <c r="Y819" s="362"/>
      <c r="Z819" s="362"/>
      <c r="AA819" s="362"/>
      <c r="AB819" s="362"/>
      <c r="AC819" s="362"/>
      <c r="AD819" s="362"/>
      <c r="AE819" s="362"/>
      <c r="AF819" s="362"/>
      <c r="AG819" s="362"/>
      <c r="AH819" s="362"/>
      <c r="AI819" s="362"/>
      <c r="AJ819" s="362"/>
      <c r="AK819" s="362"/>
    </row>
    <row r="820">
      <c r="A820" s="362"/>
      <c r="B820" s="362"/>
      <c r="C820" s="362"/>
      <c r="D820" s="362"/>
      <c r="E820" s="362"/>
      <c r="F820" s="362"/>
      <c r="G820" s="362"/>
      <c r="H820" s="362"/>
      <c r="I820" s="362"/>
      <c r="J820" s="362"/>
      <c r="K820" s="362"/>
      <c r="L820" s="362"/>
      <c r="M820" s="362"/>
      <c r="N820" s="362"/>
      <c r="O820" s="362"/>
      <c r="P820" s="362"/>
      <c r="Q820" s="362"/>
      <c r="R820" s="362"/>
      <c r="S820" s="362"/>
      <c r="T820" s="362"/>
      <c r="U820" s="362"/>
      <c r="V820" s="362"/>
      <c r="W820" s="362"/>
      <c r="X820" s="362"/>
      <c r="Y820" s="362"/>
      <c r="Z820" s="362"/>
      <c r="AA820" s="362"/>
      <c r="AB820" s="362"/>
      <c r="AC820" s="362"/>
      <c r="AD820" s="362"/>
      <c r="AE820" s="362"/>
      <c r="AF820" s="362"/>
      <c r="AG820" s="362"/>
      <c r="AH820" s="362"/>
      <c r="AI820" s="362"/>
      <c r="AJ820" s="362"/>
      <c r="AK820" s="362"/>
    </row>
    <row r="821">
      <c r="A821" s="362"/>
      <c r="B821" s="362"/>
      <c r="C821" s="362"/>
      <c r="D821" s="362"/>
      <c r="E821" s="362"/>
      <c r="F821" s="362"/>
      <c r="G821" s="362"/>
      <c r="H821" s="362"/>
      <c r="I821" s="362"/>
      <c r="J821" s="362"/>
      <c r="K821" s="362"/>
      <c r="L821" s="362"/>
      <c r="M821" s="362"/>
      <c r="N821" s="362"/>
      <c r="O821" s="362"/>
      <c r="P821" s="362"/>
      <c r="Q821" s="362"/>
      <c r="R821" s="362"/>
      <c r="S821" s="362"/>
      <c r="T821" s="362"/>
      <c r="U821" s="362"/>
      <c r="V821" s="362"/>
      <c r="W821" s="362"/>
      <c r="X821" s="362"/>
      <c r="Y821" s="362"/>
      <c r="Z821" s="362"/>
      <c r="AA821" s="362"/>
      <c r="AB821" s="362"/>
      <c r="AC821" s="362"/>
      <c r="AD821" s="362"/>
      <c r="AE821" s="362"/>
      <c r="AF821" s="362"/>
      <c r="AG821" s="362"/>
      <c r="AH821" s="362"/>
      <c r="AI821" s="362"/>
      <c r="AJ821" s="362"/>
      <c r="AK821" s="362"/>
    </row>
    <row r="822">
      <c r="A822" s="362"/>
      <c r="B822" s="362"/>
      <c r="C822" s="362"/>
      <c r="D822" s="362"/>
      <c r="E822" s="362"/>
      <c r="F822" s="362"/>
      <c r="G822" s="362"/>
      <c r="H822" s="362"/>
      <c r="I822" s="362"/>
      <c r="J822" s="362"/>
      <c r="K822" s="362"/>
      <c r="L822" s="362"/>
      <c r="M822" s="362"/>
      <c r="N822" s="362"/>
      <c r="O822" s="362"/>
      <c r="P822" s="362"/>
      <c r="Q822" s="362"/>
      <c r="R822" s="362"/>
      <c r="S822" s="362"/>
      <c r="T822" s="362"/>
      <c r="U822" s="362"/>
      <c r="V822" s="362"/>
      <c r="W822" s="362"/>
      <c r="X822" s="362"/>
      <c r="Y822" s="362"/>
      <c r="Z822" s="362"/>
      <c r="AA822" s="362"/>
      <c r="AB822" s="362"/>
      <c r="AC822" s="362"/>
      <c r="AD822" s="362"/>
      <c r="AE822" s="362"/>
      <c r="AF822" s="362"/>
      <c r="AG822" s="362"/>
      <c r="AH822" s="362"/>
      <c r="AI822" s="362"/>
      <c r="AJ822" s="362"/>
      <c r="AK822" s="362"/>
    </row>
    <row r="823">
      <c r="A823" s="362"/>
      <c r="B823" s="362"/>
      <c r="C823" s="362"/>
      <c r="D823" s="362"/>
      <c r="E823" s="362"/>
      <c r="F823" s="362"/>
      <c r="G823" s="362"/>
      <c r="H823" s="362"/>
      <c r="I823" s="362"/>
      <c r="J823" s="362"/>
      <c r="K823" s="362"/>
      <c r="L823" s="362"/>
      <c r="M823" s="362"/>
      <c r="N823" s="362"/>
      <c r="O823" s="362"/>
      <c r="P823" s="362"/>
      <c r="Q823" s="362"/>
      <c r="R823" s="362"/>
      <c r="S823" s="362"/>
      <c r="T823" s="362"/>
      <c r="U823" s="362"/>
      <c r="V823" s="362"/>
      <c r="W823" s="362"/>
      <c r="X823" s="362"/>
      <c r="Y823" s="362"/>
      <c r="Z823" s="362"/>
      <c r="AA823" s="362"/>
      <c r="AB823" s="362"/>
      <c r="AC823" s="362"/>
      <c r="AD823" s="362"/>
      <c r="AE823" s="362"/>
      <c r="AF823" s="362"/>
      <c r="AG823" s="362"/>
      <c r="AH823" s="362"/>
      <c r="AI823" s="362"/>
      <c r="AJ823" s="362"/>
      <c r="AK823" s="362"/>
    </row>
    <row r="824">
      <c r="A824" s="362"/>
      <c r="B824" s="362"/>
      <c r="C824" s="362"/>
      <c r="D824" s="362"/>
      <c r="E824" s="362"/>
      <c r="F824" s="362"/>
      <c r="G824" s="362"/>
      <c r="H824" s="362"/>
      <c r="I824" s="362"/>
      <c r="J824" s="362"/>
      <c r="K824" s="362"/>
      <c r="L824" s="362"/>
      <c r="M824" s="362"/>
      <c r="N824" s="362"/>
      <c r="O824" s="362"/>
      <c r="P824" s="362"/>
      <c r="Q824" s="362"/>
      <c r="R824" s="362"/>
      <c r="S824" s="362"/>
      <c r="T824" s="362"/>
      <c r="U824" s="362"/>
      <c r="V824" s="362"/>
      <c r="W824" s="362"/>
      <c r="X824" s="362"/>
      <c r="Y824" s="362"/>
      <c r="Z824" s="362"/>
      <c r="AA824" s="362"/>
      <c r="AB824" s="362"/>
      <c r="AC824" s="362"/>
      <c r="AD824" s="362"/>
      <c r="AE824" s="362"/>
      <c r="AF824" s="362"/>
      <c r="AG824" s="362"/>
      <c r="AH824" s="362"/>
      <c r="AI824" s="362"/>
      <c r="AJ824" s="362"/>
      <c r="AK824" s="362"/>
    </row>
    <row r="825">
      <c r="A825" s="362"/>
      <c r="B825" s="362"/>
      <c r="C825" s="362"/>
      <c r="D825" s="362"/>
      <c r="E825" s="362"/>
      <c r="F825" s="362"/>
      <c r="G825" s="362"/>
      <c r="H825" s="362"/>
      <c r="I825" s="362"/>
      <c r="J825" s="362"/>
      <c r="K825" s="362"/>
      <c r="L825" s="362"/>
      <c r="M825" s="362"/>
      <c r="N825" s="362"/>
      <c r="O825" s="362"/>
      <c r="P825" s="362"/>
      <c r="Q825" s="362"/>
      <c r="R825" s="362"/>
      <c r="S825" s="362"/>
      <c r="T825" s="362"/>
      <c r="U825" s="362"/>
      <c r="V825" s="362"/>
      <c r="W825" s="362"/>
      <c r="X825" s="362"/>
      <c r="Y825" s="362"/>
      <c r="Z825" s="362"/>
      <c r="AA825" s="362"/>
      <c r="AB825" s="362"/>
      <c r="AC825" s="362"/>
      <c r="AD825" s="362"/>
      <c r="AE825" s="362"/>
      <c r="AF825" s="362"/>
      <c r="AG825" s="362"/>
      <c r="AH825" s="362"/>
      <c r="AI825" s="362"/>
      <c r="AJ825" s="362"/>
      <c r="AK825" s="362"/>
    </row>
    <row r="826">
      <c r="A826" s="362"/>
      <c r="B826" s="362"/>
      <c r="C826" s="362"/>
      <c r="D826" s="362"/>
      <c r="E826" s="362"/>
      <c r="F826" s="362"/>
      <c r="G826" s="362"/>
      <c r="H826" s="362"/>
      <c r="I826" s="362"/>
      <c r="J826" s="362"/>
      <c r="K826" s="362"/>
      <c r="L826" s="362"/>
      <c r="M826" s="362"/>
      <c r="N826" s="362"/>
      <c r="O826" s="362"/>
      <c r="P826" s="362"/>
      <c r="Q826" s="362"/>
      <c r="R826" s="362"/>
      <c r="S826" s="362"/>
      <c r="T826" s="362"/>
      <c r="U826" s="362"/>
      <c r="V826" s="362"/>
      <c r="W826" s="362"/>
      <c r="X826" s="362"/>
      <c r="Y826" s="362"/>
      <c r="Z826" s="362"/>
      <c r="AA826" s="362"/>
      <c r="AB826" s="362"/>
      <c r="AC826" s="362"/>
      <c r="AD826" s="362"/>
      <c r="AE826" s="362"/>
      <c r="AF826" s="362"/>
      <c r="AG826" s="362"/>
      <c r="AH826" s="362"/>
      <c r="AI826" s="362"/>
      <c r="AJ826" s="362"/>
      <c r="AK826" s="362"/>
    </row>
    <row r="827">
      <c r="A827" s="362"/>
      <c r="B827" s="362"/>
      <c r="C827" s="362"/>
      <c r="D827" s="362"/>
      <c r="E827" s="362"/>
      <c r="F827" s="362"/>
      <c r="G827" s="362"/>
      <c r="H827" s="362"/>
      <c r="I827" s="362"/>
      <c r="J827" s="362"/>
      <c r="K827" s="362"/>
      <c r="L827" s="362"/>
      <c r="M827" s="362"/>
      <c r="N827" s="362"/>
      <c r="O827" s="362"/>
      <c r="P827" s="362"/>
      <c r="Q827" s="362"/>
      <c r="R827" s="362"/>
      <c r="S827" s="362"/>
      <c r="T827" s="362"/>
      <c r="U827" s="362"/>
      <c r="V827" s="362"/>
      <c r="W827" s="362"/>
      <c r="X827" s="362"/>
      <c r="Y827" s="362"/>
      <c r="Z827" s="362"/>
      <c r="AA827" s="362"/>
      <c r="AB827" s="362"/>
      <c r="AC827" s="362"/>
      <c r="AD827" s="362"/>
      <c r="AE827" s="362"/>
      <c r="AF827" s="362"/>
      <c r="AG827" s="362"/>
      <c r="AH827" s="362"/>
      <c r="AI827" s="362"/>
      <c r="AJ827" s="362"/>
      <c r="AK827" s="362"/>
    </row>
    <row r="828">
      <c r="A828" s="362"/>
      <c r="B828" s="362"/>
      <c r="C828" s="362"/>
      <c r="D828" s="362"/>
      <c r="E828" s="362"/>
      <c r="F828" s="362"/>
      <c r="G828" s="362"/>
      <c r="H828" s="362"/>
      <c r="I828" s="362"/>
      <c r="J828" s="362"/>
      <c r="K828" s="362"/>
      <c r="L828" s="362"/>
      <c r="M828" s="362"/>
      <c r="N828" s="362"/>
      <c r="O828" s="362"/>
      <c r="P828" s="362"/>
      <c r="Q828" s="362"/>
      <c r="R828" s="362"/>
      <c r="S828" s="362"/>
      <c r="T828" s="362"/>
      <c r="U828" s="362"/>
      <c r="V828" s="362"/>
      <c r="W828" s="362"/>
      <c r="X828" s="362"/>
      <c r="Y828" s="362"/>
      <c r="Z828" s="362"/>
      <c r="AA828" s="362"/>
      <c r="AB828" s="362"/>
      <c r="AC828" s="362"/>
      <c r="AD828" s="362"/>
      <c r="AE828" s="362"/>
      <c r="AF828" s="362"/>
      <c r="AG828" s="362"/>
      <c r="AH828" s="362"/>
      <c r="AI828" s="362"/>
      <c r="AJ828" s="362"/>
      <c r="AK828" s="362"/>
    </row>
    <row r="829">
      <c r="A829" s="362"/>
      <c r="B829" s="362"/>
      <c r="C829" s="362"/>
      <c r="D829" s="362"/>
      <c r="E829" s="362"/>
      <c r="F829" s="362"/>
      <c r="G829" s="362"/>
      <c r="H829" s="362"/>
      <c r="I829" s="362"/>
      <c r="J829" s="362"/>
      <c r="K829" s="362"/>
      <c r="L829" s="362"/>
      <c r="M829" s="362"/>
      <c r="N829" s="362"/>
      <c r="O829" s="362"/>
      <c r="P829" s="362"/>
      <c r="Q829" s="362"/>
      <c r="R829" s="362"/>
      <c r="S829" s="362"/>
      <c r="T829" s="362"/>
      <c r="U829" s="362"/>
      <c r="V829" s="362"/>
      <c r="W829" s="362"/>
      <c r="X829" s="362"/>
      <c r="Y829" s="362"/>
      <c r="Z829" s="362"/>
      <c r="AA829" s="362"/>
      <c r="AB829" s="362"/>
      <c r="AC829" s="362"/>
      <c r="AD829" s="362"/>
      <c r="AE829" s="362"/>
      <c r="AF829" s="362"/>
      <c r="AG829" s="362"/>
      <c r="AH829" s="362"/>
      <c r="AI829" s="362"/>
      <c r="AJ829" s="362"/>
      <c r="AK829" s="362"/>
    </row>
    <row r="830">
      <c r="A830" s="362"/>
      <c r="B830" s="362"/>
      <c r="C830" s="362"/>
      <c r="D830" s="362"/>
      <c r="E830" s="362"/>
      <c r="F830" s="362"/>
      <c r="G830" s="362"/>
      <c r="H830" s="362"/>
      <c r="I830" s="362"/>
      <c r="J830" s="362"/>
      <c r="K830" s="362"/>
      <c r="L830" s="362"/>
      <c r="M830" s="362"/>
      <c r="N830" s="362"/>
      <c r="O830" s="362"/>
      <c r="P830" s="362"/>
      <c r="Q830" s="362"/>
      <c r="R830" s="362"/>
      <c r="S830" s="362"/>
      <c r="T830" s="362"/>
      <c r="U830" s="362"/>
      <c r="V830" s="362"/>
      <c r="W830" s="362"/>
      <c r="X830" s="362"/>
      <c r="Y830" s="362"/>
      <c r="Z830" s="362"/>
      <c r="AA830" s="362"/>
      <c r="AB830" s="362"/>
      <c r="AC830" s="362"/>
      <c r="AD830" s="362"/>
      <c r="AE830" s="362"/>
      <c r="AF830" s="362"/>
      <c r="AG830" s="362"/>
      <c r="AH830" s="362"/>
      <c r="AI830" s="362"/>
      <c r="AJ830" s="362"/>
      <c r="AK830" s="362"/>
    </row>
    <row r="831">
      <c r="A831" s="362"/>
      <c r="B831" s="362"/>
      <c r="C831" s="362"/>
      <c r="D831" s="362"/>
      <c r="E831" s="362"/>
      <c r="F831" s="362"/>
      <c r="G831" s="362"/>
      <c r="H831" s="362"/>
      <c r="I831" s="362"/>
      <c r="J831" s="362"/>
      <c r="K831" s="362"/>
      <c r="L831" s="362"/>
      <c r="M831" s="362"/>
      <c r="N831" s="362"/>
      <c r="O831" s="362"/>
      <c r="P831" s="362"/>
      <c r="Q831" s="362"/>
      <c r="R831" s="362"/>
      <c r="S831" s="362"/>
      <c r="T831" s="362"/>
      <c r="U831" s="362"/>
      <c r="V831" s="362"/>
      <c r="W831" s="362"/>
      <c r="X831" s="362"/>
      <c r="Y831" s="362"/>
      <c r="Z831" s="362"/>
      <c r="AA831" s="362"/>
      <c r="AB831" s="362"/>
      <c r="AC831" s="362"/>
      <c r="AD831" s="362"/>
      <c r="AE831" s="362"/>
      <c r="AF831" s="362"/>
      <c r="AG831" s="362"/>
      <c r="AH831" s="362"/>
      <c r="AI831" s="362"/>
      <c r="AJ831" s="362"/>
      <c r="AK831" s="362"/>
    </row>
    <row r="832">
      <c r="A832" s="362"/>
      <c r="B832" s="362"/>
      <c r="C832" s="362"/>
      <c r="D832" s="362"/>
      <c r="E832" s="362"/>
      <c r="F832" s="362"/>
      <c r="G832" s="362"/>
      <c r="H832" s="362"/>
      <c r="I832" s="362"/>
      <c r="J832" s="362"/>
      <c r="K832" s="362"/>
      <c r="L832" s="362"/>
      <c r="M832" s="362"/>
      <c r="N832" s="362"/>
      <c r="O832" s="362"/>
      <c r="P832" s="362"/>
      <c r="Q832" s="362"/>
      <c r="R832" s="362"/>
      <c r="S832" s="362"/>
      <c r="T832" s="362"/>
      <c r="U832" s="362"/>
      <c r="V832" s="362"/>
      <c r="W832" s="362"/>
      <c r="X832" s="362"/>
      <c r="Y832" s="362"/>
      <c r="Z832" s="362"/>
      <c r="AA832" s="362"/>
      <c r="AB832" s="362"/>
      <c r="AC832" s="362"/>
      <c r="AD832" s="362"/>
      <c r="AE832" s="362"/>
      <c r="AF832" s="362"/>
      <c r="AG832" s="362"/>
      <c r="AH832" s="362"/>
      <c r="AI832" s="362"/>
      <c r="AJ832" s="362"/>
      <c r="AK832" s="362"/>
    </row>
    <row r="833">
      <c r="A833" s="362"/>
      <c r="B833" s="362"/>
      <c r="C833" s="362"/>
      <c r="D833" s="362"/>
      <c r="E833" s="362"/>
      <c r="F833" s="362"/>
      <c r="G833" s="362"/>
      <c r="H833" s="362"/>
      <c r="I833" s="362"/>
      <c r="J833" s="362"/>
      <c r="K833" s="362"/>
      <c r="L833" s="362"/>
      <c r="M833" s="362"/>
      <c r="N833" s="362"/>
      <c r="O833" s="362"/>
      <c r="P833" s="362"/>
      <c r="Q833" s="362"/>
      <c r="R833" s="362"/>
      <c r="S833" s="362"/>
      <c r="T833" s="362"/>
      <c r="U833" s="362"/>
      <c r="V833" s="362"/>
      <c r="W833" s="362"/>
      <c r="X833" s="362"/>
      <c r="Y833" s="362"/>
      <c r="Z833" s="362"/>
      <c r="AA833" s="362"/>
      <c r="AB833" s="362"/>
      <c r="AC833" s="362"/>
      <c r="AD833" s="362"/>
      <c r="AE833" s="362"/>
      <c r="AF833" s="362"/>
      <c r="AG833" s="362"/>
      <c r="AH833" s="362"/>
      <c r="AI833" s="362"/>
      <c r="AJ833" s="362"/>
      <c r="AK833" s="362"/>
    </row>
    <row r="834">
      <c r="A834" s="362"/>
      <c r="B834" s="362"/>
      <c r="C834" s="362"/>
      <c r="D834" s="362"/>
      <c r="E834" s="362"/>
      <c r="F834" s="362"/>
      <c r="G834" s="362"/>
      <c r="H834" s="362"/>
      <c r="I834" s="362"/>
      <c r="J834" s="362"/>
      <c r="K834" s="362"/>
      <c r="L834" s="362"/>
      <c r="M834" s="362"/>
      <c r="N834" s="362"/>
      <c r="O834" s="362"/>
      <c r="P834" s="362"/>
      <c r="Q834" s="362"/>
      <c r="R834" s="362"/>
      <c r="S834" s="362"/>
      <c r="T834" s="362"/>
      <c r="U834" s="362"/>
      <c r="V834" s="362"/>
      <c r="W834" s="362"/>
      <c r="X834" s="362"/>
      <c r="Y834" s="362"/>
      <c r="Z834" s="362"/>
      <c r="AA834" s="362"/>
      <c r="AB834" s="362"/>
      <c r="AC834" s="362"/>
      <c r="AD834" s="362"/>
      <c r="AE834" s="362"/>
      <c r="AF834" s="362"/>
      <c r="AG834" s="362"/>
      <c r="AH834" s="362"/>
      <c r="AI834" s="362"/>
      <c r="AJ834" s="362"/>
      <c r="AK834" s="362"/>
    </row>
    <row r="835">
      <c r="A835" s="362"/>
      <c r="B835" s="362"/>
      <c r="C835" s="362"/>
      <c r="D835" s="362"/>
      <c r="E835" s="362"/>
      <c r="F835" s="362"/>
      <c r="G835" s="362"/>
      <c r="H835" s="362"/>
      <c r="I835" s="362"/>
      <c r="J835" s="362"/>
      <c r="K835" s="362"/>
      <c r="L835" s="362"/>
      <c r="M835" s="362"/>
      <c r="N835" s="362"/>
      <c r="O835" s="362"/>
      <c r="P835" s="362"/>
      <c r="Q835" s="362"/>
      <c r="R835" s="362"/>
      <c r="S835" s="362"/>
      <c r="T835" s="362"/>
      <c r="U835" s="362"/>
      <c r="V835" s="362"/>
      <c r="W835" s="362"/>
      <c r="X835" s="362"/>
      <c r="Y835" s="362"/>
      <c r="Z835" s="362"/>
      <c r="AA835" s="362"/>
      <c r="AB835" s="362"/>
      <c r="AC835" s="362"/>
      <c r="AD835" s="362"/>
      <c r="AE835" s="362"/>
      <c r="AF835" s="362"/>
      <c r="AG835" s="362"/>
      <c r="AH835" s="362"/>
      <c r="AI835" s="362"/>
      <c r="AJ835" s="362"/>
      <c r="AK835" s="362"/>
    </row>
    <row r="836">
      <c r="A836" s="362"/>
      <c r="B836" s="362"/>
      <c r="C836" s="362"/>
      <c r="D836" s="362"/>
      <c r="E836" s="362"/>
      <c r="F836" s="362"/>
      <c r="G836" s="362"/>
      <c r="H836" s="362"/>
      <c r="I836" s="362"/>
      <c r="J836" s="362"/>
      <c r="K836" s="362"/>
      <c r="L836" s="362"/>
      <c r="M836" s="362"/>
      <c r="N836" s="362"/>
      <c r="O836" s="362"/>
      <c r="P836" s="362"/>
      <c r="Q836" s="362"/>
      <c r="R836" s="362"/>
      <c r="S836" s="362"/>
      <c r="T836" s="362"/>
      <c r="U836" s="362"/>
      <c r="V836" s="362"/>
      <c r="W836" s="362"/>
      <c r="X836" s="362"/>
      <c r="Y836" s="362"/>
      <c r="Z836" s="362"/>
      <c r="AA836" s="362"/>
      <c r="AB836" s="362"/>
      <c r="AC836" s="362"/>
      <c r="AD836" s="362"/>
      <c r="AE836" s="362"/>
      <c r="AF836" s="362"/>
      <c r="AG836" s="362"/>
      <c r="AH836" s="362"/>
      <c r="AI836" s="362"/>
      <c r="AJ836" s="362"/>
      <c r="AK836" s="362"/>
    </row>
    <row r="837">
      <c r="A837" s="362"/>
      <c r="B837" s="362"/>
      <c r="C837" s="362"/>
      <c r="D837" s="362"/>
      <c r="E837" s="362"/>
      <c r="F837" s="362"/>
      <c r="G837" s="362"/>
      <c r="H837" s="362"/>
      <c r="I837" s="362"/>
      <c r="J837" s="362"/>
      <c r="K837" s="362"/>
      <c r="L837" s="362"/>
      <c r="M837" s="362"/>
      <c r="N837" s="362"/>
      <c r="O837" s="362"/>
      <c r="P837" s="362"/>
      <c r="Q837" s="362"/>
      <c r="R837" s="362"/>
      <c r="S837" s="362"/>
      <c r="T837" s="362"/>
      <c r="U837" s="362"/>
      <c r="V837" s="362"/>
      <c r="W837" s="362"/>
      <c r="X837" s="362"/>
      <c r="Y837" s="362"/>
      <c r="Z837" s="362"/>
      <c r="AA837" s="362"/>
      <c r="AB837" s="362"/>
      <c r="AC837" s="362"/>
      <c r="AD837" s="362"/>
      <c r="AE837" s="362"/>
      <c r="AF837" s="362"/>
      <c r="AG837" s="362"/>
      <c r="AH837" s="362"/>
      <c r="AI837" s="362"/>
      <c r="AJ837" s="362"/>
      <c r="AK837" s="362"/>
    </row>
    <row r="838">
      <c r="A838" s="362"/>
      <c r="B838" s="362"/>
      <c r="C838" s="362"/>
      <c r="D838" s="362"/>
      <c r="E838" s="362"/>
      <c r="F838" s="362"/>
      <c r="G838" s="362"/>
      <c r="H838" s="362"/>
      <c r="I838" s="362"/>
      <c r="J838" s="362"/>
      <c r="K838" s="362"/>
      <c r="L838" s="362"/>
      <c r="M838" s="362"/>
      <c r="N838" s="362"/>
      <c r="O838" s="362"/>
      <c r="P838" s="362"/>
      <c r="Q838" s="362"/>
      <c r="R838" s="362"/>
      <c r="S838" s="362"/>
      <c r="T838" s="362"/>
      <c r="U838" s="362"/>
      <c r="V838" s="362"/>
      <c r="W838" s="362"/>
      <c r="X838" s="362"/>
      <c r="Y838" s="362"/>
      <c r="Z838" s="362"/>
      <c r="AA838" s="362"/>
      <c r="AB838" s="362"/>
      <c r="AC838" s="362"/>
      <c r="AD838" s="362"/>
      <c r="AE838" s="362"/>
      <c r="AF838" s="362"/>
      <c r="AG838" s="362"/>
      <c r="AH838" s="362"/>
      <c r="AI838" s="362"/>
      <c r="AJ838" s="362"/>
      <c r="AK838" s="362"/>
    </row>
    <row r="839">
      <c r="A839" s="362"/>
      <c r="B839" s="362"/>
      <c r="C839" s="362"/>
      <c r="D839" s="362"/>
      <c r="E839" s="362"/>
      <c r="F839" s="362"/>
      <c r="G839" s="362"/>
      <c r="H839" s="362"/>
      <c r="I839" s="362"/>
      <c r="J839" s="362"/>
      <c r="K839" s="362"/>
      <c r="L839" s="362"/>
      <c r="M839" s="362"/>
      <c r="N839" s="362"/>
      <c r="O839" s="362"/>
      <c r="P839" s="362"/>
      <c r="Q839" s="362"/>
      <c r="R839" s="362"/>
      <c r="S839" s="362"/>
      <c r="T839" s="362"/>
      <c r="U839" s="362"/>
      <c r="V839" s="362"/>
      <c r="W839" s="362"/>
      <c r="X839" s="362"/>
      <c r="Y839" s="362"/>
      <c r="Z839" s="362"/>
      <c r="AA839" s="362"/>
      <c r="AB839" s="362"/>
      <c r="AC839" s="362"/>
      <c r="AD839" s="362"/>
      <c r="AE839" s="362"/>
      <c r="AF839" s="362"/>
      <c r="AG839" s="362"/>
      <c r="AH839" s="362"/>
      <c r="AI839" s="362"/>
      <c r="AJ839" s="362"/>
      <c r="AK839" s="362"/>
    </row>
    <row r="840">
      <c r="A840" s="362"/>
      <c r="B840" s="362"/>
      <c r="C840" s="362"/>
      <c r="D840" s="362"/>
      <c r="E840" s="362"/>
      <c r="F840" s="362"/>
      <c r="G840" s="362"/>
      <c r="H840" s="362"/>
      <c r="I840" s="362"/>
      <c r="J840" s="362"/>
      <c r="K840" s="362"/>
      <c r="L840" s="362"/>
      <c r="M840" s="362"/>
      <c r="N840" s="362"/>
      <c r="O840" s="362"/>
      <c r="P840" s="362"/>
      <c r="Q840" s="362"/>
      <c r="R840" s="362"/>
      <c r="S840" s="362"/>
      <c r="T840" s="362"/>
      <c r="U840" s="362"/>
      <c r="V840" s="362"/>
      <c r="W840" s="362"/>
      <c r="X840" s="362"/>
      <c r="Y840" s="362"/>
      <c r="Z840" s="362"/>
      <c r="AA840" s="362"/>
      <c r="AB840" s="362"/>
      <c r="AC840" s="362"/>
      <c r="AD840" s="362"/>
      <c r="AE840" s="362"/>
      <c r="AF840" s="362"/>
      <c r="AG840" s="362"/>
      <c r="AH840" s="362"/>
      <c r="AI840" s="362"/>
      <c r="AJ840" s="362"/>
      <c r="AK840" s="362"/>
    </row>
    <row r="841">
      <c r="A841" s="362"/>
      <c r="B841" s="362"/>
      <c r="C841" s="362"/>
      <c r="D841" s="362"/>
      <c r="E841" s="362"/>
      <c r="F841" s="362"/>
      <c r="G841" s="362"/>
      <c r="H841" s="362"/>
      <c r="I841" s="362"/>
      <c r="J841" s="362"/>
      <c r="K841" s="362"/>
      <c r="L841" s="362"/>
      <c r="M841" s="362"/>
      <c r="N841" s="362"/>
      <c r="O841" s="362"/>
      <c r="P841" s="362"/>
      <c r="Q841" s="362"/>
      <c r="R841" s="362"/>
      <c r="S841" s="362"/>
      <c r="T841" s="362"/>
      <c r="U841" s="362"/>
      <c r="V841" s="362"/>
      <c r="W841" s="362"/>
      <c r="X841" s="362"/>
      <c r="Y841" s="362"/>
      <c r="Z841" s="362"/>
      <c r="AA841" s="362"/>
      <c r="AB841" s="362"/>
      <c r="AC841" s="362"/>
      <c r="AD841" s="362"/>
      <c r="AE841" s="362"/>
      <c r="AF841" s="362"/>
      <c r="AG841" s="362"/>
      <c r="AH841" s="362"/>
      <c r="AI841" s="362"/>
      <c r="AJ841" s="362"/>
      <c r="AK841" s="362"/>
    </row>
    <row r="842">
      <c r="A842" s="362"/>
      <c r="B842" s="362"/>
      <c r="C842" s="362"/>
      <c r="D842" s="362"/>
      <c r="E842" s="362"/>
      <c r="F842" s="362"/>
      <c r="G842" s="362"/>
      <c r="H842" s="362"/>
      <c r="I842" s="362"/>
      <c r="J842" s="362"/>
      <c r="K842" s="362"/>
      <c r="L842" s="362"/>
      <c r="M842" s="362"/>
      <c r="N842" s="362"/>
      <c r="O842" s="362"/>
      <c r="P842" s="362"/>
      <c r="Q842" s="362"/>
      <c r="R842" s="362"/>
      <c r="S842" s="362"/>
      <c r="T842" s="362"/>
      <c r="U842" s="362"/>
      <c r="V842" s="362"/>
      <c r="W842" s="362"/>
      <c r="X842" s="362"/>
      <c r="Y842" s="362"/>
      <c r="Z842" s="362"/>
      <c r="AA842" s="362"/>
      <c r="AB842" s="362"/>
      <c r="AC842" s="362"/>
      <c r="AD842" s="362"/>
      <c r="AE842" s="362"/>
      <c r="AF842" s="362"/>
      <c r="AG842" s="362"/>
      <c r="AH842" s="362"/>
      <c r="AI842" s="362"/>
      <c r="AJ842" s="362"/>
      <c r="AK842" s="362"/>
    </row>
    <row r="843">
      <c r="A843" s="362"/>
      <c r="B843" s="362"/>
      <c r="C843" s="362"/>
      <c r="D843" s="362"/>
      <c r="E843" s="362"/>
      <c r="F843" s="362"/>
      <c r="G843" s="362"/>
      <c r="H843" s="362"/>
      <c r="I843" s="362"/>
      <c r="J843" s="362"/>
      <c r="K843" s="362"/>
      <c r="L843" s="362"/>
      <c r="M843" s="362"/>
      <c r="N843" s="362"/>
      <c r="O843" s="362"/>
      <c r="P843" s="362"/>
      <c r="Q843" s="362"/>
      <c r="R843" s="362"/>
      <c r="S843" s="362"/>
      <c r="T843" s="362"/>
      <c r="U843" s="362"/>
      <c r="V843" s="362"/>
      <c r="W843" s="362"/>
      <c r="X843" s="362"/>
      <c r="Y843" s="362"/>
      <c r="Z843" s="362"/>
      <c r="AA843" s="362"/>
      <c r="AB843" s="362"/>
      <c r="AC843" s="362"/>
      <c r="AD843" s="362"/>
      <c r="AE843" s="362"/>
      <c r="AF843" s="362"/>
      <c r="AG843" s="362"/>
      <c r="AH843" s="362"/>
      <c r="AI843" s="362"/>
      <c r="AJ843" s="362"/>
      <c r="AK843" s="362"/>
    </row>
    <row r="844">
      <c r="A844" s="362"/>
      <c r="B844" s="362"/>
      <c r="C844" s="362"/>
      <c r="D844" s="362"/>
      <c r="E844" s="362"/>
      <c r="F844" s="362"/>
      <c r="G844" s="362"/>
      <c r="H844" s="362"/>
      <c r="I844" s="362"/>
      <c r="J844" s="362"/>
      <c r="K844" s="362"/>
      <c r="L844" s="362"/>
      <c r="M844" s="362"/>
      <c r="N844" s="362"/>
      <c r="O844" s="362"/>
      <c r="P844" s="362"/>
      <c r="Q844" s="362"/>
      <c r="R844" s="362"/>
      <c r="S844" s="362"/>
      <c r="T844" s="362"/>
      <c r="U844" s="362"/>
      <c r="V844" s="362"/>
      <c r="W844" s="362"/>
      <c r="X844" s="362"/>
      <c r="Y844" s="362"/>
      <c r="Z844" s="362"/>
      <c r="AA844" s="362"/>
      <c r="AB844" s="362"/>
      <c r="AC844" s="362"/>
      <c r="AD844" s="362"/>
      <c r="AE844" s="362"/>
      <c r="AF844" s="362"/>
      <c r="AG844" s="362"/>
      <c r="AH844" s="362"/>
      <c r="AI844" s="362"/>
      <c r="AJ844" s="362"/>
      <c r="AK844" s="362"/>
    </row>
    <row r="845">
      <c r="A845" s="362"/>
      <c r="B845" s="362"/>
      <c r="C845" s="362"/>
      <c r="D845" s="362"/>
      <c r="E845" s="362"/>
      <c r="F845" s="362"/>
      <c r="G845" s="362"/>
      <c r="H845" s="362"/>
      <c r="I845" s="362"/>
      <c r="J845" s="362"/>
      <c r="K845" s="362"/>
      <c r="L845" s="362"/>
      <c r="M845" s="362"/>
      <c r="N845" s="362"/>
      <c r="O845" s="362"/>
      <c r="P845" s="362"/>
      <c r="Q845" s="362"/>
      <c r="R845" s="362"/>
      <c r="S845" s="362"/>
      <c r="T845" s="362"/>
      <c r="U845" s="362"/>
      <c r="V845" s="362"/>
      <c r="W845" s="362"/>
      <c r="X845" s="362"/>
      <c r="Y845" s="362"/>
      <c r="Z845" s="362"/>
      <c r="AA845" s="362"/>
      <c r="AB845" s="362"/>
      <c r="AC845" s="362"/>
      <c r="AD845" s="362"/>
      <c r="AE845" s="362"/>
      <c r="AF845" s="362"/>
      <c r="AG845" s="362"/>
      <c r="AH845" s="362"/>
      <c r="AI845" s="362"/>
      <c r="AJ845" s="362"/>
      <c r="AK845" s="362"/>
    </row>
    <row r="846">
      <c r="A846" s="362"/>
      <c r="B846" s="362"/>
      <c r="C846" s="362"/>
      <c r="D846" s="362"/>
      <c r="E846" s="362"/>
      <c r="F846" s="362"/>
      <c r="G846" s="362"/>
      <c r="H846" s="362"/>
      <c r="I846" s="362"/>
      <c r="J846" s="362"/>
      <c r="K846" s="362"/>
      <c r="L846" s="362"/>
      <c r="M846" s="362"/>
      <c r="N846" s="362"/>
      <c r="O846" s="362"/>
      <c r="P846" s="362"/>
      <c r="Q846" s="362"/>
      <c r="R846" s="362"/>
      <c r="S846" s="362"/>
      <c r="T846" s="362"/>
      <c r="U846" s="362"/>
      <c r="V846" s="362"/>
      <c r="W846" s="362"/>
      <c r="X846" s="362"/>
      <c r="Y846" s="362"/>
      <c r="Z846" s="362"/>
      <c r="AA846" s="362"/>
      <c r="AB846" s="362"/>
      <c r="AC846" s="362"/>
      <c r="AD846" s="362"/>
      <c r="AE846" s="362"/>
      <c r="AF846" s="362"/>
      <c r="AG846" s="362"/>
      <c r="AH846" s="362"/>
      <c r="AI846" s="362"/>
      <c r="AJ846" s="362"/>
      <c r="AK846" s="362"/>
    </row>
    <row r="847">
      <c r="A847" s="362"/>
      <c r="B847" s="362"/>
      <c r="C847" s="362"/>
      <c r="D847" s="362"/>
      <c r="E847" s="362"/>
      <c r="F847" s="362"/>
      <c r="G847" s="362"/>
      <c r="H847" s="362"/>
      <c r="I847" s="362"/>
      <c r="J847" s="362"/>
      <c r="K847" s="362"/>
      <c r="L847" s="362"/>
      <c r="M847" s="362"/>
      <c r="N847" s="362"/>
      <c r="O847" s="362"/>
      <c r="P847" s="362"/>
      <c r="Q847" s="362"/>
      <c r="R847" s="362"/>
      <c r="S847" s="362"/>
      <c r="T847" s="362"/>
      <c r="U847" s="362"/>
      <c r="V847" s="362"/>
      <c r="W847" s="362"/>
      <c r="X847" s="362"/>
      <c r="Y847" s="362"/>
      <c r="Z847" s="362"/>
      <c r="AA847" s="362"/>
      <c r="AB847" s="362"/>
      <c r="AC847" s="362"/>
      <c r="AD847" s="362"/>
      <c r="AE847" s="362"/>
      <c r="AF847" s="362"/>
      <c r="AG847" s="362"/>
      <c r="AH847" s="362"/>
      <c r="AI847" s="362"/>
      <c r="AJ847" s="362"/>
      <c r="AK847" s="362"/>
    </row>
    <row r="848">
      <c r="A848" s="362"/>
      <c r="B848" s="362"/>
      <c r="C848" s="362"/>
      <c r="D848" s="362"/>
      <c r="E848" s="362"/>
      <c r="F848" s="362"/>
      <c r="G848" s="362"/>
      <c r="H848" s="362"/>
      <c r="I848" s="362"/>
      <c r="J848" s="362"/>
      <c r="K848" s="362"/>
      <c r="L848" s="362"/>
      <c r="M848" s="362"/>
      <c r="N848" s="362"/>
      <c r="O848" s="362"/>
      <c r="P848" s="362"/>
      <c r="Q848" s="362"/>
      <c r="R848" s="362"/>
      <c r="S848" s="362"/>
      <c r="T848" s="362"/>
      <c r="U848" s="362"/>
      <c r="V848" s="362"/>
      <c r="W848" s="362"/>
      <c r="X848" s="362"/>
      <c r="Y848" s="362"/>
      <c r="Z848" s="362"/>
      <c r="AA848" s="362"/>
      <c r="AB848" s="362"/>
      <c r="AC848" s="362"/>
      <c r="AD848" s="362"/>
      <c r="AE848" s="362"/>
      <c r="AF848" s="362"/>
      <c r="AG848" s="362"/>
      <c r="AH848" s="362"/>
      <c r="AI848" s="362"/>
      <c r="AJ848" s="362"/>
      <c r="AK848" s="362"/>
    </row>
    <row r="849">
      <c r="A849" s="362"/>
      <c r="B849" s="362"/>
      <c r="C849" s="362"/>
      <c r="D849" s="362"/>
      <c r="E849" s="362"/>
      <c r="F849" s="362"/>
      <c r="G849" s="362"/>
      <c r="H849" s="362"/>
      <c r="I849" s="362"/>
      <c r="J849" s="362"/>
      <c r="K849" s="362"/>
      <c r="L849" s="362"/>
      <c r="M849" s="362"/>
      <c r="N849" s="362"/>
      <c r="O849" s="362"/>
      <c r="P849" s="362"/>
      <c r="Q849" s="362"/>
      <c r="R849" s="362"/>
      <c r="S849" s="362"/>
      <c r="T849" s="362"/>
      <c r="U849" s="362"/>
      <c r="V849" s="362"/>
      <c r="W849" s="362"/>
      <c r="X849" s="362"/>
      <c r="Y849" s="362"/>
      <c r="Z849" s="362"/>
      <c r="AA849" s="362"/>
      <c r="AB849" s="362"/>
      <c r="AC849" s="362"/>
      <c r="AD849" s="362"/>
      <c r="AE849" s="362"/>
      <c r="AF849" s="362"/>
      <c r="AG849" s="362"/>
      <c r="AH849" s="362"/>
      <c r="AI849" s="362"/>
      <c r="AJ849" s="362"/>
      <c r="AK849" s="362"/>
    </row>
    <row r="850">
      <c r="A850" s="362"/>
      <c r="B850" s="362"/>
      <c r="C850" s="362"/>
      <c r="D850" s="362"/>
      <c r="E850" s="362"/>
      <c r="F850" s="362"/>
      <c r="G850" s="362"/>
      <c r="H850" s="362"/>
      <c r="I850" s="362"/>
      <c r="J850" s="362"/>
      <c r="K850" s="362"/>
      <c r="L850" s="362"/>
      <c r="M850" s="362"/>
      <c r="N850" s="362"/>
      <c r="O850" s="362"/>
      <c r="P850" s="362"/>
      <c r="Q850" s="362"/>
      <c r="R850" s="362"/>
      <c r="S850" s="362"/>
      <c r="T850" s="362"/>
      <c r="U850" s="362"/>
      <c r="V850" s="362"/>
      <c r="W850" s="362"/>
      <c r="X850" s="362"/>
      <c r="Y850" s="362"/>
      <c r="Z850" s="362"/>
      <c r="AA850" s="362"/>
      <c r="AB850" s="362"/>
      <c r="AC850" s="362"/>
      <c r="AD850" s="362"/>
      <c r="AE850" s="362"/>
      <c r="AF850" s="362"/>
      <c r="AG850" s="362"/>
      <c r="AH850" s="362"/>
      <c r="AI850" s="362"/>
      <c r="AJ850" s="362"/>
      <c r="AK850" s="362"/>
    </row>
    <row r="851">
      <c r="A851" s="362"/>
      <c r="B851" s="362"/>
      <c r="C851" s="362"/>
      <c r="D851" s="362"/>
      <c r="E851" s="362"/>
      <c r="F851" s="362"/>
      <c r="G851" s="362"/>
      <c r="H851" s="362"/>
      <c r="I851" s="362"/>
      <c r="J851" s="362"/>
      <c r="K851" s="362"/>
      <c r="L851" s="362"/>
      <c r="M851" s="362"/>
      <c r="N851" s="362"/>
      <c r="O851" s="362"/>
      <c r="P851" s="362"/>
      <c r="Q851" s="362"/>
      <c r="R851" s="362"/>
      <c r="S851" s="362"/>
      <c r="T851" s="362"/>
      <c r="U851" s="362"/>
      <c r="V851" s="362"/>
      <c r="W851" s="362"/>
      <c r="X851" s="362"/>
      <c r="Y851" s="362"/>
      <c r="Z851" s="362"/>
      <c r="AA851" s="362"/>
      <c r="AB851" s="362"/>
      <c r="AC851" s="362"/>
      <c r="AD851" s="362"/>
      <c r="AE851" s="362"/>
      <c r="AF851" s="362"/>
      <c r="AG851" s="362"/>
      <c r="AH851" s="362"/>
      <c r="AI851" s="362"/>
      <c r="AJ851" s="362"/>
      <c r="AK851" s="362"/>
    </row>
    <row r="852">
      <c r="A852" s="362"/>
      <c r="B852" s="362"/>
      <c r="C852" s="362"/>
      <c r="D852" s="362"/>
      <c r="E852" s="362"/>
      <c r="F852" s="362"/>
      <c r="G852" s="362"/>
      <c r="H852" s="362"/>
      <c r="I852" s="362"/>
      <c r="J852" s="362"/>
      <c r="K852" s="362"/>
      <c r="L852" s="362"/>
      <c r="M852" s="362"/>
      <c r="N852" s="362"/>
      <c r="O852" s="362"/>
      <c r="P852" s="362"/>
      <c r="Q852" s="362"/>
      <c r="R852" s="362"/>
      <c r="S852" s="362"/>
      <c r="T852" s="362"/>
      <c r="U852" s="362"/>
      <c r="V852" s="362"/>
      <c r="W852" s="362"/>
      <c r="X852" s="362"/>
      <c r="Y852" s="362"/>
      <c r="Z852" s="362"/>
      <c r="AA852" s="362"/>
      <c r="AB852" s="362"/>
      <c r="AC852" s="362"/>
      <c r="AD852" s="362"/>
      <c r="AE852" s="362"/>
      <c r="AF852" s="362"/>
      <c r="AG852" s="362"/>
      <c r="AH852" s="362"/>
      <c r="AI852" s="362"/>
      <c r="AJ852" s="362"/>
      <c r="AK852" s="362"/>
    </row>
    <row r="853">
      <c r="A853" s="362"/>
      <c r="B853" s="362"/>
      <c r="C853" s="362"/>
      <c r="D853" s="362"/>
      <c r="E853" s="362"/>
      <c r="F853" s="362"/>
      <c r="G853" s="362"/>
      <c r="H853" s="362"/>
      <c r="I853" s="362"/>
      <c r="J853" s="362"/>
      <c r="K853" s="362"/>
      <c r="L853" s="362"/>
      <c r="M853" s="362"/>
      <c r="N853" s="362"/>
      <c r="O853" s="362"/>
      <c r="P853" s="362"/>
      <c r="Q853" s="362"/>
      <c r="R853" s="362"/>
      <c r="S853" s="362"/>
      <c r="T853" s="362"/>
      <c r="U853" s="362"/>
      <c r="V853" s="362"/>
      <c r="W853" s="362"/>
      <c r="X853" s="362"/>
      <c r="Y853" s="362"/>
      <c r="Z853" s="362"/>
      <c r="AA853" s="362"/>
      <c r="AB853" s="362"/>
      <c r="AC853" s="362"/>
      <c r="AD853" s="362"/>
      <c r="AE853" s="362"/>
      <c r="AF853" s="362"/>
      <c r="AG853" s="362"/>
      <c r="AH853" s="362"/>
      <c r="AI853" s="362"/>
      <c r="AJ853" s="362"/>
      <c r="AK853" s="362"/>
    </row>
    <row r="854">
      <c r="A854" s="362"/>
      <c r="B854" s="362"/>
      <c r="C854" s="362"/>
      <c r="D854" s="362"/>
      <c r="E854" s="362"/>
      <c r="F854" s="362"/>
      <c r="G854" s="362"/>
      <c r="H854" s="362"/>
      <c r="I854" s="362"/>
      <c r="J854" s="362"/>
      <c r="K854" s="362"/>
      <c r="L854" s="362"/>
      <c r="M854" s="362"/>
      <c r="N854" s="362"/>
      <c r="O854" s="362"/>
      <c r="P854" s="362"/>
      <c r="Q854" s="362"/>
      <c r="R854" s="362"/>
      <c r="S854" s="362"/>
      <c r="T854" s="362"/>
      <c r="U854" s="362"/>
      <c r="V854" s="362"/>
      <c r="W854" s="362"/>
      <c r="X854" s="362"/>
      <c r="Y854" s="362"/>
      <c r="Z854" s="362"/>
      <c r="AA854" s="362"/>
      <c r="AB854" s="362"/>
      <c r="AC854" s="362"/>
      <c r="AD854" s="362"/>
      <c r="AE854" s="362"/>
      <c r="AF854" s="362"/>
      <c r="AG854" s="362"/>
      <c r="AH854" s="362"/>
      <c r="AI854" s="362"/>
      <c r="AJ854" s="362"/>
      <c r="AK854" s="362"/>
    </row>
    <row r="855">
      <c r="A855" s="362"/>
      <c r="B855" s="362"/>
      <c r="C855" s="362"/>
      <c r="D855" s="362"/>
      <c r="E855" s="362"/>
      <c r="F855" s="362"/>
      <c r="G855" s="362"/>
      <c r="H855" s="362"/>
      <c r="I855" s="362"/>
      <c r="J855" s="362"/>
      <c r="K855" s="362"/>
      <c r="L855" s="362"/>
      <c r="M855" s="362"/>
      <c r="N855" s="362"/>
      <c r="O855" s="362"/>
      <c r="P855" s="362"/>
      <c r="Q855" s="362"/>
      <c r="R855" s="362"/>
      <c r="S855" s="362"/>
      <c r="T855" s="362"/>
      <c r="U855" s="362"/>
      <c r="V855" s="362"/>
      <c r="W855" s="362"/>
      <c r="X855" s="362"/>
      <c r="Y855" s="362"/>
      <c r="Z855" s="362"/>
      <c r="AA855" s="362"/>
      <c r="AB855" s="362"/>
      <c r="AC855" s="362"/>
      <c r="AD855" s="362"/>
      <c r="AE855" s="362"/>
      <c r="AF855" s="362"/>
      <c r="AG855" s="362"/>
      <c r="AH855" s="362"/>
      <c r="AI855" s="362"/>
      <c r="AJ855" s="362"/>
      <c r="AK855" s="362"/>
    </row>
    <row r="856">
      <c r="A856" s="362"/>
      <c r="B856" s="362"/>
      <c r="C856" s="362"/>
      <c r="D856" s="362"/>
      <c r="E856" s="362"/>
      <c r="F856" s="362"/>
      <c r="G856" s="362"/>
      <c r="H856" s="362"/>
      <c r="I856" s="362"/>
      <c r="J856" s="362"/>
      <c r="K856" s="362"/>
      <c r="L856" s="362"/>
      <c r="M856" s="362"/>
      <c r="N856" s="362"/>
      <c r="O856" s="362"/>
      <c r="P856" s="362"/>
      <c r="Q856" s="362"/>
      <c r="R856" s="362"/>
      <c r="S856" s="362"/>
      <c r="T856" s="362"/>
      <c r="U856" s="362"/>
      <c r="V856" s="362"/>
      <c r="W856" s="362"/>
      <c r="X856" s="362"/>
      <c r="Y856" s="362"/>
      <c r="Z856" s="362"/>
      <c r="AA856" s="362"/>
      <c r="AB856" s="362"/>
      <c r="AC856" s="362"/>
      <c r="AD856" s="362"/>
      <c r="AE856" s="362"/>
      <c r="AF856" s="362"/>
      <c r="AG856" s="362"/>
      <c r="AH856" s="362"/>
      <c r="AI856" s="362"/>
      <c r="AJ856" s="362"/>
      <c r="AK856" s="362"/>
    </row>
    <row r="857">
      <c r="A857" s="362"/>
      <c r="B857" s="362"/>
      <c r="C857" s="362"/>
      <c r="D857" s="362"/>
      <c r="E857" s="362"/>
      <c r="F857" s="362"/>
      <c r="G857" s="362"/>
      <c r="H857" s="362"/>
      <c r="I857" s="362"/>
      <c r="J857" s="362"/>
      <c r="K857" s="362"/>
      <c r="L857" s="362"/>
      <c r="M857" s="362"/>
      <c r="N857" s="362"/>
      <c r="O857" s="362"/>
      <c r="P857" s="362"/>
      <c r="Q857" s="362"/>
      <c r="R857" s="362"/>
      <c r="S857" s="362"/>
      <c r="T857" s="362"/>
      <c r="U857" s="362"/>
      <c r="V857" s="362"/>
      <c r="W857" s="362"/>
      <c r="X857" s="362"/>
      <c r="Y857" s="362"/>
      <c r="Z857" s="362"/>
      <c r="AA857" s="362"/>
      <c r="AB857" s="362"/>
      <c r="AC857" s="362"/>
      <c r="AD857" s="362"/>
      <c r="AE857" s="362"/>
      <c r="AF857" s="362"/>
      <c r="AG857" s="362"/>
      <c r="AH857" s="362"/>
      <c r="AI857" s="362"/>
      <c r="AJ857" s="362"/>
      <c r="AK857" s="362"/>
    </row>
    <row r="858">
      <c r="A858" s="362"/>
      <c r="B858" s="362"/>
      <c r="C858" s="362"/>
      <c r="D858" s="362"/>
      <c r="E858" s="362"/>
      <c r="F858" s="362"/>
      <c r="G858" s="362"/>
      <c r="H858" s="362"/>
      <c r="I858" s="362"/>
      <c r="J858" s="362"/>
      <c r="K858" s="362"/>
      <c r="L858" s="362"/>
      <c r="M858" s="362"/>
      <c r="N858" s="362"/>
      <c r="O858" s="362"/>
      <c r="P858" s="362"/>
      <c r="Q858" s="362"/>
      <c r="R858" s="362"/>
      <c r="S858" s="362"/>
      <c r="T858" s="362"/>
      <c r="U858" s="362"/>
      <c r="V858" s="362"/>
      <c r="W858" s="362"/>
      <c r="X858" s="362"/>
      <c r="Y858" s="362"/>
      <c r="Z858" s="362"/>
      <c r="AA858" s="362"/>
      <c r="AB858" s="362"/>
      <c r="AC858" s="362"/>
      <c r="AD858" s="362"/>
      <c r="AE858" s="362"/>
      <c r="AF858" s="362"/>
      <c r="AG858" s="362"/>
      <c r="AH858" s="362"/>
      <c r="AI858" s="362"/>
      <c r="AJ858" s="362"/>
      <c r="AK858" s="362"/>
    </row>
    <row r="859">
      <c r="A859" s="362"/>
      <c r="B859" s="362"/>
      <c r="C859" s="362"/>
      <c r="D859" s="362"/>
      <c r="E859" s="362"/>
      <c r="F859" s="362"/>
      <c r="G859" s="362"/>
      <c r="H859" s="362"/>
      <c r="I859" s="362"/>
      <c r="J859" s="362"/>
      <c r="K859" s="362"/>
      <c r="L859" s="362"/>
      <c r="M859" s="362"/>
      <c r="N859" s="362"/>
      <c r="O859" s="362"/>
      <c r="P859" s="362"/>
      <c r="Q859" s="362"/>
      <c r="R859" s="362"/>
      <c r="S859" s="362"/>
      <c r="T859" s="362"/>
      <c r="U859" s="362"/>
      <c r="V859" s="362"/>
      <c r="W859" s="362"/>
      <c r="X859" s="362"/>
      <c r="Y859" s="362"/>
      <c r="Z859" s="362"/>
      <c r="AA859" s="362"/>
      <c r="AB859" s="362"/>
      <c r="AC859" s="362"/>
      <c r="AD859" s="362"/>
      <c r="AE859" s="362"/>
      <c r="AF859" s="362"/>
      <c r="AG859" s="362"/>
      <c r="AH859" s="362"/>
      <c r="AI859" s="362"/>
      <c r="AJ859" s="362"/>
      <c r="AK859" s="362"/>
    </row>
    <row r="860">
      <c r="A860" s="362"/>
      <c r="B860" s="362"/>
      <c r="C860" s="362"/>
      <c r="D860" s="362"/>
      <c r="E860" s="362"/>
      <c r="F860" s="362"/>
      <c r="G860" s="362"/>
      <c r="H860" s="362"/>
      <c r="I860" s="362"/>
      <c r="J860" s="362"/>
      <c r="K860" s="362"/>
      <c r="L860" s="362"/>
      <c r="M860" s="362"/>
      <c r="N860" s="362"/>
      <c r="O860" s="362"/>
      <c r="P860" s="362"/>
      <c r="Q860" s="362"/>
      <c r="R860" s="362"/>
      <c r="S860" s="362"/>
      <c r="T860" s="362"/>
      <c r="U860" s="362"/>
      <c r="V860" s="362"/>
      <c r="W860" s="362"/>
      <c r="X860" s="362"/>
      <c r="Y860" s="362"/>
      <c r="Z860" s="362"/>
      <c r="AA860" s="362"/>
      <c r="AB860" s="362"/>
      <c r="AC860" s="362"/>
      <c r="AD860" s="362"/>
      <c r="AE860" s="362"/>
      <c r="AF860" s="362"/>
      <c r="AG860" s="362"/>
      <c r="AH860" s="362"/>
      <c r="AI860" s="362"/>
      <c r="AJ860" s="362"/>
      <c r="AK860" s="362"/>
    </row>
    <row r="861">
      <c r="A861" s="362"/>
      <c r="B861" s="362"/>
      <c r="C861" s="362"/>
      <c r="D861" s="362"/>
      <c r="E861" s="362"/>
      <c r="F861" s="362"/>
      <c r="G861" s="362"/>
      <c r="H861" s="362"/>
      <c r="I861" s="362"/>
      <c r="J861" s="362"/>
      <c r="K861" s="362"/>
      <c r="L861" s="362"/>
      <c r="M861" s="362"/>
      <c r="N861" s="362"/>
      <c r="O861" s="362"/>
      <c r="P861" s="362"/>
      <c r="Q861" s="362"/>
      <c r="R861" s="362"/>
      <c r="S861" s="362"/>
      <c r="T861" s="362"/>
      <c r="U861" s="362"/>
      <c r="V861" s="362"/>
      <c r="W861" s="362"/>
      <c r="X861" s="362"/>
      <c r="Y861" s="362"/>
      <c r="Z861" s="362"/>
      <c r="AA861" s="362"/>
      <c r="AB861" s="362"/>
      <c r="AC861" s="362"/>
      <c r="AD861" s="362"/>
      <c r="AE861" s="362"/>
      <c r="AF861" s="362"/>
      <c r="AG861" s="362"/>
      <c r="AH861" s="362"/>
      <c r="AI861" s="362"/>
      <c r="AJ861" s="362"/>
      <c r="AK861" s="362"/>
    </row>
    <row r="862">
      <c r="A862" s="362"/>
      <c r="B862" s="362"/>
      <c r="C862" s="362"/>
      <c r="D862" s="362"/>
      <c r="E862" s="362"/>
      <c r="F862" s="362"/>
      <c r="G862" s="362"/>
      <c r="H862" s="362"/>
      <c r="I862" s="362"/>
      <c r="J862" s="362"/>
      <c r="K862" s="362"/>
      <c r="L862" s="362"/>
      <c r="M862" s="362"/>
      <c r="N862" s="362"/>
      <c r="O862" s="362"/>
      <c r="P862" s="362"/>
      <c r="Q862" s="362"/>
      <c r="R862" s="362"/>
      <c r="S862" s="362"/>
      <c r="T862" s="362"/>
      <c r="U862" s="362"/>
      <c r="V862" s="362"/>
      <c r="W862" s="362"/>
      <c r="X862" s="362"/>
      <c r="Y862" s="362"/>
      <c r="Z862" s="362"/>
      <c r="AA862" s="362"/>
      <c r="AB862" s="362"/>
      <c r="AC862" s="362"/>
      <c r="AD862" s="362"/>
      <c r="AE862" s="362"/>
      <c r="AF862" s="362"/>
      <c r="AG862" s="362"/>
      <c r="AH862" s="362"/>
      <c r="AI862" s="362"/>
      <c r="AJ862" s="362"/>
      <c r="AK862" s="362"/>
    </row>
    <row r="863">
      <c r="A863" s="362"/>
      <c r="B863" s="362"/>
      <c r="C863" s="362"/>
      <c r="D863" s="362"/>
      <c r="E863" s="362"/>
      <c r="F863" s="362"/>
      <c r="G863" s="362"/>
      <c r="H863" s="362"/>
      <c r="I863" s="362"/>
      <c r="J863" s="362"/>
      <c r="K863" s="362"/>
      <c r="L863" s="362"/>
      <c r="M863" s="362"/>
      <c r="N863" s="362"/>
      <c r="O863" s="362"/>
      <c r="P863" s="362"/>
      <c r="Q863" s="362"/>
      <c r="R863" s="362"/>
      <c r="S863" s="362"/>
      <c r="T863" s="362"/>
      <c r="U863" s="362"/>
      <c r="V863" s="362"/>
      <c r="W863" s="362"/>
      <c r="X863" s="362"/>
      <c r="Y863" s="362"/>
      <c r="Z863" s="362"/>
      <c r="AA863" s="362"/>
      <c r="AB863" s="362"/>
      <c r="AC863" s="362"/>
      <c r="AD863" s="362"/>
      <c r="AE863" s="362"/>
      <c r="AF863" s="362"/>
      <c r="AG863" s="362"/>
      <c r="AH863" s="362"/>
      <c r="AI863" s="362"/>
      <c r="AJ863" s="362"/>
      <c r="AK863" s="362"/>
    </row>
    <row r="864">
      <c r="A864" s="362"/>
      <c r="B864" s="362"/>
      <c r="C864" s="362"/>
      <c r="D864" s="362"/>
      <c r="E864" s="362"/>
      <c r="F864" s="362"/>
      <c r="G864" s="362"/>
      <c r="H864" s="362"/>
      <c r="I864" s="362"/>
      <c r="J864" s="362"/>
      <c r="K864" s="362"/>
      <c r="L864" s="362"/>
      <c r="M864" s="362"/>
      <c r="N864" s="362"/>
      <c r="O864" s="362"/>
      <c r="P864" s="362"/>
      <c r="Q864" s="362"/>
      <c r="R864" s="362"/>
      <c r="S864" s="362"/>
      <c r="T864" s="362"/>
      <c r="U864" s="362"/>
      <c r="V864" s="362"/>
      <c r="W864" s="362"/>
      <c r="X864" s="362"/>
      <c r="Y864" s="362"/>
      <c r="Z864" s="362"/>
      <c r="AA864" s="362"/>
      <c r="AB864" s="362"/>
      <c r="AC864" s="362"/>
      <c r="AD864" s="362"/>
      <c r="AE864" s="362"/>
      <c r="AF864" s="362"/>
      <c r="AG864" s="362"/>
      <c r="AH864" s="362"/>
      <c r="AI864" s="362"/>
      <c r="AJ864" s="362"/>
      <c r="AK864" s="362"/>
    </row>
    <row r="865">
      <c r="A865" s="362"/>
      <c r="B865" s="362"/>
      <c r="C865" s="362"/>
      <c r="D865" s="362"/>
      <c r="E865" s="362"/>
      <c r="F865" s="362"/>
      <c r="G865" s="362"/>
      <c r="H865" s="362"/>
      <c r="I865" s="362"/>
      <c r="J865" s="362"/>
      <c r="K865" s="362"/>
      <c r="L865" s="362"/>
      <c r="M865" s="362"/>
      <c r="N865" s="362"/>
      <c r="O865" s="362"/>
      <c r="P865" s="362"/>
      <c r="Q865" s="362"/>
      <c r="R865" s="362"/>
      <c r="S865" s="362"/>
      <c r="T865" s="362"/>
      <c r="U865" s="362"/>
      <c r="V865" s="362"/>
      <c r="W865" s="362"/>
      <c r="X865" s="362"/>
      <c r="Y865" s="362"/>
      <c r="Z865" s="362"/>
      <c r="AA865" s="362"/>
      <c r="AB865" s="362"/>
      <c r="AC865" s="362"/>
      <c r="AD865" s="362"/>
      <c r="AE865" s="362"/>
      <c r="AF865" s="362"/>
      <c r="AG865" s="362"/>
      <c r="AH865" s="362"/>
      <c r="AI865" s="362"/>
      <c r="AJ865" s="362"/>
      <c r="AK865" s="362"/>
    </row>
    <row r="866">
      <c r="A866" s="362"/>
      <c r="B866" s="362"/>
      <c r="C866" s="362"/>
      <c r="D866" s="362"/>
      <c r="E866" s="362"/>
      <c r="F866" s="362"/>
      <c r="G866" s="362"/>
      <c r="H866" s="362"/>
      <c r="I866" s="362"/>
      <c r="J866" s="362"/>
      <c r="K866" s="362"/>
      <c r="L866" s="362"/>
      <c r="M866" s="362"/>
      <c r="N866" s="362"/>
      <c r="O866" s="362"/>
      <c r="P866" s="362"/>
      <c r="Q866" s="362"/>
      <c r="R866" s="362"/>
      <c r="S866" s="362"/>
      <c r="T866" s="362"/>
      <c r="U866" s="362"/>
      <c r="V866" s="362"/>
      <c r="W866" s="362"/>
      <c r="X866" s="362"/>
      <c r="Y866" s="362"/>
      <c r="Z866" s="362"/>
      <c r="AA866" s="362"/>
      <c r="AB866" s="362"/>
      <c r="AC866" s="362"/>
      <c r="AD866" s="362"/>
      <c r="AE866" s="362"/>
      <c r="AF866" s="362"/>
      <c r="AG866" s="362"/>
      <c r="AH866" s="362"/>
      <c r="AI866" s="362"/>
      <c r="AJ866" s="362"/>
      <c r="AK866" s="362"/>
    </row>
    <row r="867">
      <c r="A867" s="362"/>
      <c r="B867" s="362"/>
      <c r="C867" s="362"/>
      <c r="D867" s="362"/>
      <c r="E867" s="362"/>
      <c r="F867" s="362"/>
      <c r="G867" s="362"/>
      <c r="H867" s="362"/>
      <c r="I867" s="362"/>
      <c r="J867" s="362"/>
      <c r="K867" s="362"/>
      <c r="L867" s="362"/>
      <c r="M867" s="362"/>
      <c r="N867" s="362"/>
      <c r="O867" s="362"/>
      <c r="P867" s="362"/>
      <c r="Q867" s="362"/>
      <c r="R867" s="362"/>
      <c r="S867" s="362"/>
      <c r="T867" s="362"/>
      <c r="U867" s="362"/>
      <c r="V867" s="362"/>
      <c r="W867" s="362"/>
      <c r="X867" s="362"/>
      <c r="Y867" s="362"/>
      <c r="Z867" s="362"/>
      <c r="AA867" s="362"/>
      <c r="AB867" s="362"/>
      <c r="AC867" s="362"/>
      <c r="AD867" s="362"/>
      <c r="AE867" s="362"/>
      <c r="AF867" s="362"/>
      <c r="AG867" s="362"/>
      <c r="AH867" s="362"/>
      <c r="AI867" s="362"/>
      <c r="AJ867" s="362"/>
      <c r="AK867" s="362"/>
    </row>
    <row r="868">
      <c r="A868" s="362"/>
      <c r="B868" s="362"/>
      <c r="C868" s="362"/>
      <c r="D868" s="362"/>
      <c r="E868" s="362"/>
      <c r="F868" s="362"/>
      <c r="G868" s="362"/>
      <c r="H868" s="362"/>
      <c r="I868" s="362"/>
      <c r="J868" s="362"/>
      <c r="K868" s="362"/>
      <c r="L868" s="362"/>
      <c r="M868" s="362"/>
      <c r="N868" s="362"/>
      <c r="O868" s="362"/>
      <c r="P868" s="362"/>
      <c r="Q868" s="362"/>
      <c r="R868" s="362"/>
      <c r="S868" s="362"/>
      <c r="T868" s="362"/>
      <c r="U868" s="362"/>
      <c r="V868" s="362"/>
      <c r="W868" s="362"/>
      <c r="X868" s="362"/>
      <c r="Y868" s="362"/>
      <c r="Z868" s="362"/>
      <c r="AA868" s="362"/>
      <c r="AB868" s="362"/>
      <c r="AC868" s="362"/>
      <c r="AD868" s="362"/>
      <c r="AE868" s="362"/>
      <c r="AF868" s="362"/>
      <c r="AG868" s="362"/>
      <c r="AH868" s="362"/>
      <c r="AI868" s="362"/>
      <c r="AJ868" s="362"/>
      <c r="AK868" s="362"/>
    </row>
    <row r="869">
      <c r="A869" s="362"/>
      <c r="B869" s="362"/>
      <c r="C869" s="362"/>
      <c r="D869" s="362"/>
      <c r="E869" s="362"/>
      <c r="F869" s="362"/>
      <c r="G869" s="362"/>
      <c r="H869" s="362"/>
      <c r="I869" s="362"/>
      <c r="J869" s="362"/>
      <c r="K869" s="362"/>
      <c r="L869" s="362"/>
      <c r="M869" s="362"/>
      <c r="N869" s="362"/>
      <c r="O869" s="362"/>
      <c r="P869" s="362"/>
      <c r="Q869" s="362"/>
      <c r="R869" s="362"/>
      <c r="S869" s="362"/>
      <c r="T869" s="362"/>
      <c r="U869" s="362"/>
      <c r="V869" s="362"/>
      <c r="W869" s="362"/>
      <c r="X869" s="362"/>
      <c r="Y869" s="362"/>
      <c r="Z869" s="362"/>
      <c r="AA869" s="362"/>
      <c r="AB869" s="362"/>
      <c r="AC869" s="362"/>
      <c r="AD869" s="362"/>
      <c r="AE869" s="362"/>
      <c r="AF869" s="362"/>
      <c r="AG869" s="362"/>
      <c r="AH869" s="362"/>
      <c r="AI869" s="362"/>
      <c r="AJ869" s="362"/>
      <c r="AK869" s="362"/>
    </row>
    <row r="870">
      <c r="A870" s="362"/>
      <c r="B870" s="362"/>
      <c r="C870" s="362"/>
      <c r="D870" s="362"/>
      <c r="E870" s="362"/>
      <c r="F870" s="362"/>
      <c r="G870" s="362"/>
      <c r="H870" s="362"/>
      <c r="I870" s="362"/>
      <c r="J870" s="362"/>
      <c r="K870" s="362"/>
      <c r="L870" s="362"/>
      <c r="M870" s="362"/>
      <c r="N870" s="362"/>
      <c r="O870" s="362"/>
      <c r="P870" s="362"/>
      <c r="Q870" s="362"/>
      <c r="R870" s="362"/>
      <c r="S870" s="362"/>
      <c r="T870" s="362"/>
      <c r="U870" s="362"/>
      <c r="V870" s="362"/>
      <c r="W870" s="362"/>
      <c r="X870" s="362"/>
      <c r="Y870" s="362"/>
      <c r="Z870" s="362"/>
      <c r="AA870" s="362"/>
      <c r="AB870" s="362"/>
      <c r="AC870" s="362"/>
      <c r="AD870" s="362"/>
      <c r="AE870" s="362"/>
      <c r="AF870" s="362"/>
      <c r="AG870" s="362"/>
      <c r="AH870" s="362"/>
      <c r="AI870" s="362"/>
      <c r="AJ870" s="362"/>
      <c r="AK870" s="362"/>
    </row>
    <row r="871">
      <c r="A871" s="362"/>
      <c r="B871" s="362"/>
      <c r="C871" s="362"/>
      <c r="D871" s="362"/>
      <c r="E871" s="362"/>
      <c r="F871" s="362"/>
      <c r="G871" s="362"/>
      <c r="H871" s="362"/>
      <c r="I871" s="362"/>
      <c r="J871" s="362"/>
      <c r="K871" s="362"/>
      <c r="L871" s="362"/>
      <c r="M871" s="362"/>
      <c r="N871" s="362"/>
      <c r="O871" s="362"/>
      <c r="P871" s="362"/>
      <c r="Q871" s="362"/>
      <c r="R871" s="362"/>
      <c r="S871" s="362"/>
      <c r="T871" s="362"/>
      <c r="U871" s="362"/>
      <c r="V871" s="362"/>
      <c r="W871" s="362"/>
      <c r="X871" s="362"/>
      <c r="Y871" s="362"/>
      <c r="Z871" s="362"/>
      <c r="AA871" s="362"/>
      <c r="AB871" s="362"/>
      <c r="AC871" s="362"/>
      <c r="AD871" s="362"/>
      <c r="AE871" s="362"/>
      <c r="AF871" s="362"/>
      <c r="AG871" s="362"/>
      <c r="AH871" s="362"/>
      <c r="AI871" s="362"/>
      <c r="AJ871" s="362"/>
      <c r="AK871" s="362"/>
    </row>
    <row r="872">
      <c r="A872" s="362"/>
      <c r="B872" s="362"/>
      <c r="C872" s="362"/>
      <c r="D872" s="362"/>
      <c r="E872" s="362"/>
      <c r="F872" s="362"/>
      <c r="G872" s="362"/>
      <c r="H872" s="362"/>
      <c r="I872" s="362"/>
      <c r="J872" s="362"/>
      <c r="K872" s="362"/>
      <c r="L872" s="362"/>
      <c r="M872" s="362"/>
      <c r="N872" s="362"/>
      <c r="O872" s="362"/>
      <c r="P872" s="362"/>
      <c r="Q872" s="362"/>
      <c r="R872" s="362"/>
      <c r="S872" s="362"/>
      <c r="T872" s="362"/>
      <c r="U872" s="362"/>
      <c r="V872" s="362"/>
      <c r="W872" s="362"/>
      <c r="X872" s="362"/>
      <c r="Y872" s="362"/>
      <c r="Z872" s="362"/>
      <c r="AA872" s="362"/>
      <c r="AB872" s="362"/>
      <c r="AC872" s="362"/>
      <c r="AD872" s="362"/>
      <c r="AE872" s="362"/>
      <c r="AF872" s="362"/>
      <c r="AG872" s="362"/>
      <c r="AH872" s="362"/>
      <c r="AI872" s="362"/>
      <c r="AJ872" s="362"/>
      <c r="AK872" s="362"/>
    </row>
    <row r="873">
      <c r="A873" s="362"/>
      <c r="B873" s="362"/>
      <c r="C873" s="362"/>
      <c r="D873" s="362"/>
      <c r="E873" s="362"/>
      <c r="F873" s="362"/>
      <c r="G873" s="362"/>
      <c r="H873" s="362"/>
      <c r="I873" s="362"/>
      <c r="J873" s="362"/>
      <c r="K873" s="362"/>
      <c r="L873" s="362"/>
      <c r="M873" s="362"/>
      <c r="N873" s="362"/>
      <c r="O873" s="362"/>
      <c r="P873" s="362"/>
      <c r="Q873" s="362"/>
      <c r="R873" s="362"/>
      <c r="S873" s="362"/>
      <c r="T873" s="362"/>
      <c r="U873" s="362"/>
      <c r="V873" s="362"/>
      <c r="W873" s="362"/>
      <c r="X873" s="362"/>
      <c r="Y873" s="362"/>
      <c r="Z873" s="362"/>
      <c r="AA873" s="362"/>
      <c r="AB873" s="362"/>
      <c r="AC873" s="362"/>
      <c r="AD873" s="362"/>
      <c r="AE873" s="362"/>
      <c r="AF873" s="362"/>
      <c r="AG873" s="362"/>
      <c r="AH873" s="362"/>
      <c r="AI873" s="362"/>
      <c r="AJ873" s="362"/>
      <c r="AK873" s="362"/>
    </row>
    <row r="874">
      <c r="A874" s="362"/>
      <c r="B874" s="362"/>
      <c r="C874" s="362"/>
      <c r="D874" s="362"/>
      <c r="E874" s="362"/>
      <c r="F874" s="362"/>
      <c r="G874" s="362"/>
      <c r="H874" s="362"/>
      <c r="I874" s="362"/>
      <c r="J874" s="362"/>
      <c r="K874" s="362"/>
      <c r="L874" s="362"/>
      <c r="M874" s="362"/>
      <c r="N874" s="362"/>
      <c r="O874" s="362"/>
      <c r="P874" s="362"/>
      <c r="Q874" s="362"/>
      <c r="R874" s="362"/>
      <c r="S874" s="362"/>
      <c r="T874" s="362"/>
      <c r="U874" s="362"/>
      <c r="V874" s="362"/>
      <c r="W874" s="362"/>
      <c r="X874" s="362"/>
      <c r="Y874" s="362"/>
      <c r="Z874" s="362"/>
      <c r="AA874" s="362"/>
      <c r="AB874" s="362"/>
      <c r="AC874" s="362"/>
      <c r="AD874" s="362"/>
      <c r="AE874" s="362"/>
      <c r="AF874" s="362"/>
      <c r="AG874" s="362"/>
      <c r="AH874" s="362"/>
      <c r="AI874" s="362"/>
      <c r="AJ874" s="362"/>
      <c r="AK874" s="362"/>
    </row>
    <row r="875">
      <c r="A875" s="362"/>
      <c r="B875" s="362"/>
      <c r="C875" s="362"/>
      <c r="D875" s="362"/>
      <c r="E875" s="362"/>
      <c r="F875" s="362"/>
      <c r="G875" s="362"/>
      <c r="H875" s="362"/>
      <c r="I875" s="362"/>
      <c r="J875" s="362"/>
      <c r="K875" s="362"/>
      <c r="L875" s="362"/>
      <c r="M875" s="362"/>
      <c r="N875" s="362"/>
      <c r="O875" s="362"/>
      <c r="P875" s="362"/>
      <c r="Q875" s="362"/>
      <c r="R875" s="362"/>
      <c r="S875" s="362"/>
      <c r="T875" s="362"/>
      <c r="U875" s="362"/>
      <c r="V875" s="362"/>
      <c r="W875" s="362"/>
      <c r="X875" s="362"/>
      <c r="Y875" s="362"/>
      <c r="Z875" s="362"/>
      <c r="AA875" s="362"/>
      <c r="AB875" s="362"/>
      <c r="AC875" s="362"/>
      <c r="AD875" s="362"/>
      <c r="AE875" s="362"/>
      <c r="AF875" s="362"/>
      <c r="AG875" s="362"/>
      <c r="AH875" s="362"/>
      <c r="AI875" s="362"/>
      <c r="AJ875" s="362"/>
      <c r="AK875" s="362"/>
    </row>
    <row r="876">
      <c r="A876" s="362"/>
      <c r="B876" s="362"/>
      <c r="C876" s="362"/>
      <c r="D876" s="362"/>
      <c r="E876" s="362"/>
      <c r="F876" s="362"/>
      <c r="G876" s="362"/>
      <c r="H876" s="362"/>
      <c r="I876" s="362"/>
      <c r="J876" s="362"/>
      <c r="K876" s="362"/>
      <c r="L876" s="362"/>
      <c r="M876" s="362"/>
      <c r="N876" s="362"/>
      <c r="O876" s="362"/>
      <c r="P876" s="362"/>
      <c r="Q876" s="362"/>
      <c r="R876" s="362"/>
      <c r="S876" s="362"/>
      <c r="T876" s="362"/>
      <c r="U876" s="362"/>
      <c r="V876" s="362"/>
      <c r="W876" s="362"/>
      <c r="X876" s="362"/>
      <c r="Y876" s="362"/>
      <c r="Z876" s="362"/>
      <c r="AA876" s="362"/>
      <c r="AB876" s="362"/>
      <c r="AC876" s="362"/>
      <c r="AD876" s="362"/>
      <c r="AE876" s="362"/>
      <c r="AF876" s="362"/>
      <c r="AG876" s="362"/>
      <c r="AH876" s="362"/>
      <c r="AI876" s="362"/>
      <c r="AJ876" s="362"/>
      <c r="AK876" s="362"/>
    </row>
    <row r="877">
      <c r="A877" s="362"/>
      <c r="B877" s="362"/>
      <c r="C877" s="362"/>
      <c r="D877" s="362"/>
      <c r="E877" s="362"/>
      <c r="F877" s="362"/>
      <c r="G877" s="362"/>
      <c r="H877" s="362"/>
      <c r="I877" s="362"/>
      <c r="J877" s="362"/>
      <c r="K877" s="362"/>
      <c r="L877" s="362"/>
      <c r="M877" s="362"/>
      <c r="N877" s="362"/>
      <c r="O877" s="362"/>
      <c r="P877" s="362"/>
      <c r="Q877" s="362"/>
      <c r="R877" s="362"/>
      <c r="S877" s="362"/>
      <c r="T877" s="362"/>
      <c r="U877" s="362"/>
      <c r="V877" s="362"/>
      <c r="W877" s="362"/>
      <c r="X877" s="362"/>
      <c r="Y877" s="362"/>
      <c r="Z877" s="362"/>
      <c r="AA877" s="362"/>
      <c r="AB877" s="362"/>
      <c r="AC877" s="362"/>
      <c r="AD877" s="362"/>
      <c r="AE877" s="362"/>
      <c r="AF877" s="362"/>
      <c r="AG877" s="362"/>
      <c r="AH877" s="362"/>
      <c r="AI877" s="362"/>
      <c r="AJ877" s="362"/>
      <c r="AK877" s="362"/>
    </row>
    <row r="878">
      <c r="A878" s="362"/>
      <c r="B878" s="362"/>
      <c r="C878" s="362"/>
      <c r="D878" s="362"/>
      <c r="E878" s="362"/>
      <c r="F878" s="362"/>
      <c r="G878" s="362"/>
      <c r="H878" s="362"/>
      <c r="I878" s="362"/>
      <c r="J878" s="362"/>
      <c r="K878" s="362"/>
      <c r="L878" s="362"/>
      <c r="M878" s="362"/>
      <c r="N878" s="362"/>
      <c r="O878" s="362"/>
      <c r="P878" s="362"/>
      <c r="Q878" s="362"/>
      <c r="R878" s="362"/>
      <c r="S878" s="362"/>
      <c r="T878" s="362"/>
      <c r="U878" s="362"/>
      <c r="V878" s="362"/>
      <c r="W878" s="362"/>
      <c r="X878" s="362"/>
      <c r="Y878" s="362"/>
      <c r="Z878" s="362"/>
      <c r="AA878" s="362"/>
      <c r="AB878" s="362"/>
      <c r="AC878" s="362"/>
      <c r="AD878" s="362"/>
      <c r="AE878" s="362"/>
      <c r="AF878" s="362"/>
      <c r="AG878" s="362"/>
      <c r="AH878" s="362"/>
      <c r="AI878" s="362"/>
      <c r="AJ878" s="362"/>
      <c r="AK878" s="362"/>
    </row>
    <row r="879">
      <c r="A879" s="362"/>
      <c r="B879" s="362"/>
      <c r="C879" s="362"/>
      <c r="D879" s="362"/>
      <c r="E879" s="362"/>
      <c r="F879" s="362"/>
      <c r="G879" s="362"/>
      <c r="H879" s="362"/>
      <c r="I879" s="362"/>
      <c r="J879" s="362"/>
      <c r="K879" s="362"/>
      <c r="L879" s="362"/>
      <c r="M879" s="362"/>
      <c r="N879" s="362"/>
      <c r="O879" s="362"/>
      <c r="P879" s="362"/>
      <c r="Q879" s="362"/>
      <c r="R879" s="362"/>
      <c r="S879" s="362"/>
      <c r="T879" s="362"/>
      <c r="U879" s="362"/>
      <c r="V879" s="362"/>
      <c r="W879" s="362"/>
      <c r="X879" s="362"/>
      <c r="Y879" s="362"/>
      <c r="Z879" s="362"/>
      <c r="AA879" s="362"/>
      <c r="AB879" s="362"/>
      <c r="AC879" s="362"/>
      <c r="AD879" s="362"/>
      <c r="AE879" s="362"/>
      <c r="AF879" s="362"/>
      <c r="AG879" s="362"/>
      <c r="AH879" s="362"/>
      <c r="AI879" s="362"/>
      <c r="AJ879" s="362"/>
      <c r="AK879" s="362"/>
    </row>
    <row r="880">
      <c r="A880" s="362"/>
      <c r="B880" s="362"/>
      <c r="C880" s="362"/>
      <c r="D880" s="362"/>
      <c r="E880" s="362"/>
      <c r="F880" s="362"/>
      <c r="G880" s="362"/>
      <c r="H880" s="362"/>
      <c r="I880" s="362"/>
      <c r="J880" s="362"/>
      <c r="K880" s="362"/>
      <c r="L880" s="362"/>
      <c r="M880" s="362"/>
      <c r="N880" s="362"/>
      <c r="O880" s="362"/>
      <c r="P880" s="362"/>
      <c r="Q880" s="362"/>
      <c r="R880" s="362"/>
      <c r="S880" s="362"/>
      <c r="T880" s="362"/>
      <c r="U880" s="362"/>
      <c r="V880" s="362"/>
      <c r="W880" s="362"/>
      <c r="X880" s="362"/>
      <c r="Y880" s="362"/>
      <c r="Z880" s="362"/>
      <c r="AA880" s="362"/>
      <c r="AB880" s="362"/>
      <c r="AC880" s="362"/>
      <c r="AD880" s="362"/>
      <c r="AE880" s="362"/>
      <c r="AF880" s="362"/>
      <c r="AG880" s="362"/>
      <c r="AH880" s="362"/>
      <c r="AI880" s="362"/>
      <c r="AJ880" s="362"/>
      <c r="AK880" s="362"/>
    </row>
    <row r="881">
      <c r="A881" s="362"/>
      <c r="B881" s="362"/>
      <c r="C881" s="362"/>
      <c r="D881" s="362"/>
      <c r="E881" s="362"/>
      <c r="F881" s="362"/>
      <c r="G881" s="362"/>
      <c r="H881" s="362"/>
      <c r="I881" s="362"/>
      <c r="J881" s="362"/>
      <c r="K881" s="362"/>
      <c r="L881" s="362"/>
      <c r="M881" s="362"/>
      <c r="N881" s="362"/>
      <c r="O881" s="362"/>
      <c r="P881" s="362"/>
      <c r="Q881" s="362"/>
      <c r="R881" s="362"/>
      <c r="S881" s="362"/>
      <c r="T881" s="362"/>
      <c r="U881" s="362"/>
      <c r="V881" s="362"/>
      <c r="W881" s="362"/>
      <c r="X881" s="362"/>
      <c r="Y881" s="362"/>
      <c r="Z881" s="362"/>
      <c r="AA881" s="362"/>
      <c r="AB881" s="362"/>
      <c r="AC881" s="362"/>
      <c r="AD881" s="362"/>
      <c r="AE881" s="362"/>
      <c r="AF881" s="362"/>
      <c r="AG881" s="362"/>
      <c r="AH881" s="362"/>
      <c r="AI881" s="362"/>
      <c r="AJ881" s="362"/>
      <c r="AK881" s="362"/>
    </row>
    <row r="882">
      <c r="A882" s="362"/>
      <c r="B882" s="362"/>
      <c r="C882" s="362"/>
      <c r="D882" s="362"/>
      <c r="E882" s="362"/>
      <c r="F882" s="362"/>
      <c r="G882" s="362"/>
      <c r="H882" s="362"/>
      <c r="I882" s="362"/>
      <c r="J882" s="362"/>
      <c r="K882" s="362"/>
      <c r="L882" s="362"/>
      <c r="M882" s="362"/>
      <c r="N882" s="362"/>
      <c r="O882" s="362"/>
      <c r="P882" s="362"/>
      <c r="Q882" s="362"/>
      <c r="R882" s="362"/>
      <c r="S882" s="362"/>
      <c r="T882" s="362"/>
      <c r="U882" s="362"/>
      <c r="V882" s="362"/>
      <c r="W882" s="362"/>
      <c r="X882" s="362"/>
      <c r="Y882" s="362"/>
      <c r="Z882" s="362"/>
      <c r="AA882" s="362"/>
      <c r="AB882" s="362"/>
      <c r="AC882" s="362"/>
      <c r="AD882" s="362"/>
      <c r="AE882" s="362"/>
      <c r="AF882" s="362"/>
      <c r="AG882" s="362"/>
      <c r="AH882" s="362"/>
      <c r="AI882" s="362"/>
      <c r="AJ882" s="362"/>
      <c r="AK882" s="362"/>
    </row>
    <row r="883">
      <c r="A883" s="362"/>
      <c r="B883" s="362"/>
      <c r="C883" s="362"/>
      <c r="D883" s="362"/>
      <c r="E883" s="362"/>
      <c r="F883" s="362"/>
      <c r="G883" s="362"/>
      <c r="H883" s="362"/>
      <c r="I883" s="362"/>
      <c r="J883" s="362"/>
      <c r="K883" s="362"/>
      <c r="L883" s="362"/>
      <c r="M883" s="362"/>
      <c r="N883" s="362"/>
      <c r="O883" s="362"/>
      <c r="P883" s="362"/>
      <c r="Q883" s="362"/>
      <c r="R883" s="362"/>
      <c r="S883" s="362"/>
      <c r="T883" s="362"/>
      <c r="U883" s="362"/>
      <c r="V883" s="362"/>
      <c r="W883" s="362"/>
      <c r="X883" s="362"/>
      <c r="Y883" s="362"/>
      <c r="Z883" s="362"/>
      <c r="AA883" s="362"/>
      <c r="AB883" s="362"/>
      <c r="AC883" s="362"/>
      <c r="AD883" s="362"/>
      <c r="AE883" s="362"/>
      <c r="AF883" s="362"/>
      <c r="AG883" s="362"/>
      <c r="AH883" s="362"/>
      <c r="AI883" s="362"/>
      <c r="AJ883" s="362"/>
      <c r="AK883" s="362"/>
    </row>
    <row r="884">
      <c r="A884" s="362"/>
      <c r="B884" s="362"/>
      <c r="C884" s="362"/>
      <c r="D884" s="362"/>
      <c r="E884" s="362"/>
      <c r="F884" s="362"/>
      <c r="G884" s="362"/>
      <c r="H884" s="362"/>
      <c r="I884" s="362"/>
      <c r="J884" s="362"/>
      <c r="K884" s="362"/>
      <c r="L884" s="362"/>
      <c r="M884" s="362"/>
      <c r="N884" s="362"/>
      <c r="O884" s="362"/>
      <c r="P884" s="362"/>
      <c r="Q884" s="362"/>
      <c r="R884" s="362"/>
      <c r="S884" s="362"/>
      <c r="T884" s="362"/>
      <c r="U884" s="362"/>
      <c r="V884" s="362"/>
      <c r="W884" s="362"/>
      <c r="X884" s="362"/>
      <c r="Y884" s="362"/>
      <c r="Z884" s="362"/>
      <c r="AA884" s="362"/>
      <c r="AB884" s="362"/>
      <c r="AC884" s="362"/>
      <c r="AD884" s="362"/>
      <c r="AE884" s="362"/>
      <c r="AF884" s="362"/>
      <c r="AG884" s="362"/>
      <c r="AH884" s="362"/>
      <c r="AI884" s="362"/>
      <c r="AJ884" s="362"/>
      <c r="AK884" s="362"/>
    </row>
    <row r="885">
      <c r="A885" s="362"/>
      <c r="B885" s="362"/>
      <c r="C885" s="362"/>
      <c r="D885" s="362"/>
      <c r="E885" s="362"/>
      <c r="F885" s="362"/>
      <c r="G885" s="362"/>
      <c r="H885" s="362"/>
      <c r="I885" s="362"/>
      <c r="J885" s="362"/>
      <c r="K885" s="362"/>
      <c r="L885" s="362"/>
      <c r="M885" s="362"/>
      <c r="N885" s="362"/>
      <c r="O885" s="362"/>
      <c r="P885" s="362"/>
      <c r="Q885" s="362"/>
      <c r="R885" s="362"/>
      <c r="S885" s="362"/>
      <c r="T885" s="362"/>
      <c r="U885" s="362"/>
      <c r="V885" s="362"/>
      <c r="W885" s="362"/>
      <c r="X885" s="362"/>
      <c r="Y885" s="362"/>
      <c r="Z885" s="362"/>
      <c r="AA885" s="362"/>
      <c r="AB885" s="362"/>
      <c r="AC885" s="362"/>
      <c r="AD885" s="362"/>
      <c r="AE885" s="362"/>
      <c r="AF885" s="362"/>
      <c r="AG885" s="362"/>
      <c r="AH885" s="362"/>
      <c r="AI885" s="362"/>
      <c r="AJ885" s="362"/>
      <c r="AK885" s="362"/>
    </row>
    <row r="886">
      <c r="A886" s="362"/>
      <c r="B886" s="362"/>
      <c r="C886" s="362"/>
      <c r="D886" s="362"/>
      <c r="E886" s="362"/>
      <c r="F886" s="362"/>
      <c r="G886" s="362"/>
      <c r="H886" s="362"/>
      <c r="I886" s="362"/>
      <c r="J886" s="362"/>
      <c r="K886" s="362"/>
      <c r="L886" s="362"/>
      <c r="M886" s="362"/>
      <c r="N886" s="362"/>
      <c r="O886" s="362"/>
      <c r="P886" s="362"/>
      <c r="Q886" s="362"/>
      <c r="R886" s="362"/>
      <c r="S886" s="362"/>
      <c r="T886" s="362"/>
      <c r="U886" s="362"/>
      <c r="V886" s="362"/>
      <c r="W886" s="362"/>
      <c r="X886" s="362"/>
      <c r="Y886" s="362"/>
      <c r="Z886" s="362"/>
      <c r="AA886" s="362"/>
      <c r="AB886" s="362"/>
      <c r="AC886" s="362"/>
      <c r="AD886" s="362"/>
      <c r="AE886" s="362"/>
      <c r="AF886" s="362"/>
      <c r="AG886" s="362"/>
      <c r="AH886" s="362"/>
      <c r="AI886" s="362"/>
      <c r="AJ886" s="362"/>
      <c r="AK886" s="362"/>
    </row>
    <row r="887">
      <c r="A887" s="362"/>
      <c r="B887" s="362"/>
      <c r="C887" s="362"/>
      <c r="D887" s="362"/>
      <c r="E887" s="362"/>
      <c r="F887" s="362"/>
      <c r="G887" s="362"/>
      <c r="H887" s="362"/>
      <c r="I887" s="362"/>
      <c r="J887" s="362"/>
      <c r="K887" s="362"/>
      <c r="L887" s="362"/>
      <c r="M887" s="362"/>
      <c r="N887" s="362"/>
      <c r="O887" s="362"/>
      <c r="P887" s="362"/>
      <c r="Q887" s="362"/>
      <c r="R887" s="362"/>
      <c r="S887" s="362"/>
      <c r="T887" s="362"/>
      <c r="U887" s="362"/>
      <c r="V887" s="362"/>
      <c r="W887" s="362"/>
      <c r="X887" s="362"/>
      <c r="Y887" s="362"/>
      <c r="Z887" s="362"/>
      <c r="AA887" s="362"/>
      <c r="AB887" s="362"/>
      <c r="AC887" s="362"/>
      <c r="AD887" s="362"/>
      <c r="AE887" s="362"/>
      <c r="AF887" s="362"/>
      <c r="AG887" s="362"/>
      <c r="AH887" s="362"/>
      <c r="AI887" s="362"/>
      <c r="AJ887" s="362"/>
      <c r="AK887" s="362"/>
    </row>
    <row r="888">
      <c r="A888" s="362"/>
      <c r="B888" s="362"/>
      <c r="C888" s="362"/>
      <c r="D888" s="362"/>
      <c r="E888" s="362"/>
      <c r="F888" s="362"/>
      <c r="G888" s="362"/>
      <c r="H888" s="362"/>
      <c r="I888" s="362"/>
      <c r="J888" s="362"/>
      <c r="K888" s="362"/>
      <c r="L888" s="362"/>
      <c r="M888" s="362"/>
      <c r="N888" s="362"/>
      <c r="O888" s="362"/>
      <c r="P888" s="362"/>
      <c r="Q888" s="362"/>
      <c r="R888" s="362"/>
      <c r="S888" s="362"/>
      <c r="T888" s="362"/>
      <c r="U888" s="362"/>
      <c r="V888" s="362"/>
      <c r="W888" s="362"/>
      <c r="X888" s="362"/>
      <c r="Y888" s="362"/>
      <c r="Z888" s="362"/>
      <c r="AA888" s="362"/>
      <c r="AB888" s="362"/>
      <c r="AC888" s="362"/>
      <c r="AD888" s="362"/>
      <c r="AE888" s="362"/>
      <c r="AF888" s="362"/>
      <c r="AG888" s="362"/>
      <c r="AH888" s="362"/>
      <c r="AI888" s="362"/>
      <c r="AJ888" s="362"/>
      <c r="AK888" s="362"/>
    </row>
    <row r="889">
      <c r="A889" s="362"/>
      <c r="B889" s="362"/>
      <c r="C889" s="362"/>
      <c r="D889" s="362"/>
      <c r="E889" s="362"/>
      <c r="F889" s="362"/>
      <c r="G889" s="362"/>
      <c r="H889" s="362"/>
      <c r="I889" s="362"/>
      <c r="J889" s="362"/>
      <c r="K889" s="362"/>
      <c r="L889" s="362"/>
      <c r="M889" s="362"/>
      <c r="N889" s="362"/>
      <c r="O889" s="362"/>
      <c r="P889" s="362"/>
      <c r="Q889" s="362"/>
      <c r="R889" s="362"/>
      <c r="S889" s="362"/>
      <c r="T889" s="362"/>
      <c r="U889" s="362"/>
      <c r="V889" s="362"/>
      <c r="W889" s="362"/>
      <c r="X889" s="362"/>
      <c r="Y889" s="362"/>
      <c r="Z889" s="362"/>
      <c r="AA889" s="362"/>
      <c r="AB889" s="362"/>
      <c r="AC889" s="362"/>
      <c r="AD889" s="362"/>
      <c r="AE889" s="362"/>
      <c r="AF889" s="362"/>
      <c r="AG889" s="362"/>
      <c r="AH889" s="362"/>
      <c r="AI889" s="362"/>
      <c r="AJ889" s="362"/>
      <c r="AK889" s="362"/>
    </row>
    <row r="890">
      <c r="A890" s="362"/>
      <c r="B890" s="362"/>
      <c r="C890" s="362"/>
      <c r="D890" s="362"/>
      <c r="E890" s="362"/>
      <c r="F890" s="362"/>
      <c r="G890" s="362"/>
      <c r="H890" s="362"/>
      <c r="I890" s="362"/>
      <c r="J890" s="362"/>
      <c r="K890" s="362"/>
      <c r="L890" s="362"/>
      <c r="M890" s="362"/>
      <c r="N890" s="362"/>
      <c r="O890" s="362"/>
      <c r="P890" s="362"/>
      <c r="Q890" s="362"/>
      <c r="R890" s="362"/>
      <c r="S890" s="362"/>
      <c r="T890" s="362"/>
      <c r="U890" s="362"/>
      <c r="V890" s="362"/>
      <c r="W890" s="362"/>
      <c r="X890" s="362"/>
      <c r="Y890" s="362"/>
      <c r="Z890" s="362"/>
      <c r="AA890" s="362"/>
      <c r="AB890" s="362"/>
      <c r="AC890" s="362"/>
      <c r="AD890" s="362"/>
      <c r="AE890" s="362"/>
      <c r="AF890" s="362"/>
      <c r="AG890" s="362"/>
      <c r="AH890" s="362"/>
      <c r="AI890" s="362"/>
      <c r="AJ890" s="362"/>
      <c r="AK890" s="362"/>
    </row>
    <row r="891">
      <c r="A891" s="362"/>
      <c r="B891" s="362"/>
      <c r="C891" s="362"/>
      <c r="D891" s="362"/>
      <c r="E891" s="362"/>
      <c r="F891" s="362"/>
      <c r="G891" s="362"/>
      <c r="H891" s="362"/>
      <c r="I891" s="362"/>
      <c r="J891" s="362"/>
      <c r="K891" s="362"/>
      <c r="L891" s="362"/>
      <c r="M891" s="362"/>
      <c r="N891" s="362"/>
      <c r="O891" s="362"/>
      <c r="P891" s="362"/>
      <c r="Q891" s="362"/>
      <c r="R891" s="362"/>
      <c r="S891" s="362"/>
      <c r="T891" s="362"/>
      <c r="U891" s="362"/>
      <c r="V891" s="362"/>
      <c r="W891" s="362"/>
      <c r="X891" s="362"/>
      <c r="Y891" s="362"/>
      <c r="Z891" s="362"/>
      <c r="AA891" s="362"/>
      <c r="AB891" s="362"/>
      <c r="AC891" s="362"/>
      <c r="AD891" s="362"/>
      <c r="AE891" s="362"/>
      <c r="AF891" s="362"/>
      <c r="AG891" s="362"/>
      <c r="AH891" s="362"/>
      <c r="AI891" s="362"/>
      <c r="AJ891" s="362"/>
      <c r="AK891" s="362"/>
    </row>
    <row r="892">
      <c r="A892" s="362"/>
      <c r="B892" s="362"/>
      <c r="C892" s="362"/>
      <c r="D892" s="362"/>
      <c r="E892" s="362"/>
      <c r="F892" s="362"/>
      <c r="G892" s="362"/>
      <c r="H892" s="362"/>
      <c r="I892" s="362"/>
      <c r="J892" s="362"/>
      <c r="K892" s="362"/>
      <c r="L892" s="362"/>
      <c r="M892" s="362"/>
      <c r="N892" s="362"/>
      <c r="O892" s="362"/>
      <c r="P892" s="362"/>
      <c r="Q892" s="362"/>
      <c r="R892" s="362"/>
      <c r="S892" s="362"/>
      <c r="T892" s="362"/>
      <c r="U892" s="362"/>
      <c r="V892" s="362"/>
      <c r="W892" s="362"/>
      <c r="X892" s="362"/>
      <c r="Y892" s="362"/>
      <c r="Z892" s="362"/>
      <c r="AA892" s="362"/>
      <c r="AB892" s="362"/>
      <c r="AC892" s="362"/>
      <c r="AD892" s="362"/>
      <c r="AE892" s="362"/>
      <c r="AF892" s="362"/>
      <c r="AG892" s="362"/>
      <c r="AH892" s="362"/>
      <c r="AI892" s="362"/>
      <c r="AJ892" s="362"/>
      <c r="AK892" s="362"/>
    </row>
    <row r="893">
      <c r="A893" s="362"/>
      <c r="B893" s="362"/>
      <c r="C893" s="362"/>
      <c r="D893" s="362"/>
      <c r="E893" s="362"/>
      <c r="F893" s="362"/>
      <c r="G893" s="362"/>
      <c r="H893" s="362"/>
      <c r="I893" s="362"/>
      <c r="J893" s="362"/>
      <c r="K893" s="362"/>
      <c r="L893" s="362"/>
      <c r="M893" s="362"/>
      <c r="N893" s="362"/>
      <c r="O893" s="362"/>
      <c r="P893" s="362"/>
      <c r="Q893" s="362"/>
      <c r="R893" s="362"/>
      <c r="S893" s="362"/>
      <c r="T893" s="362"/>
      <c r="U893" s="362"/>
      <c r="V893" s="362"/>
      <c r="W893" s="362"/>
      <c r="X893" s="362"/>
      <c r="Y893" s="362"/>
      <c r="Z893" s="362"/>
      <c r="AA893" s="362"/>
      <c r="AB893" s="362"/>
      <c r="AC893" s="362"/>
      <c r="AD893" s="362"/>
      <c r="AE893" s="362"/>
      <c r="AF893" s="362"/>
      <c r="AG893" s="362"/>
      <c r="AH893" s="362"/>
      <c r="AI893" s="362"/>
      <c r="AJ893" s="362"/>
      <c r="AK893" s="362"/>
    </row>
    <row r="894">
      <c r="A894" s="362"/>
      <c r="B894" s="362"/>
      <c r="C894" s="362"/>
      <c r="D894" s="362"/>
      <c r="E894" s="362"/>
      <c r="F894" s="362"/>
      <c r="G894" s="362"/>
      <c r="H894" s="362"/>
      <c r="I894" s="362"/>
      <c r="J894" s="362"/>
      <c r="K894" s="362"/>
      <c r="L894" s="362"/>
      <c r="M894" s="362"/>
      <c r="N894" s="362"/>
      <c r="O894" s="362"/>
      <c r="P894" s="362"/>
      <c r="Q894" s="362"/>
      <c r="R894" s="362"/>
      <c r="S894" s="362"/>
      <c r="T894" s="362"/>
      <c r="U894" s="362"/>
      <c r="V894" s="362"/>
      <c r="W894" s="362"/>
      <c r="X894" s="362"/>
      <c r="Y894" s="362"/>
      <c r="Z894" s="362"/>
      <c r="AA894" s="362"/>
      <c r="AB894" s="362"/>
      <c r="AC894" s="362"/>
      <c r="AD894" s="362"/>
      <c r="AE894" s="362"/>
      <c r="AF894" s="362"/>
      <c r="AG894" s="362"/>
      <c r="AH894" s="362"/>
      <c r="AI894" s="362"/>
      <c r="AJ894" s="362"/>
      <c r="AK894" s="362"/>
    </row>
    <row r="895">
      <c r="A895" s="362"/>
      <c r="B895" s="362"/>
      <c r="C895" s="362"/>
      <c r="D895" s="362"/>
      <c r="E895" s="362"/>
      <c r="F895" s="362"/>
      <c r="G895" s="362"/>
      <c r="H895" s="362"/>
      <c r="I895" s="362"/>
      <c r="J895" s="362"/>
      <c r="K895" s="362"/>
      <c r="L895" s="362"/>
      <c r="M895" s="362"/>
      <c r="N895" s="362"/>
      <c r="O895" s="362"/>
      <c r="P895" s="362"/>
      <c r="Q895" s="362"/>
      <c r="R895" s="362"/>
      <c r="S895" s="362"/>
      <c r="T895" s="362"/>
      <c r="U895" s="362"/>
      <c r="V895" s="362"/>
      <c r="W895" s="362"/>
      <c r="X895" s="362"/>
      <c r="Y895" s="362"/>
      <c r="Z895" s="362"/>
      <c r="AA895" s="362"/>
      <c r="AB895" s="362"/>
      <c r="AC895" s="362"/>
      <c r="AD895" s="362"/>
      <c r="AE895" s="362"/>
      <c r="AF895" s="362"/>
      <c r="AG895" s="362"/>
      <c r="AH895" s="362"/>
      <c r="AI895" s="362"/>
      <c r="AJ895" s="362"/>
      <c r="AK895" s="362"/>
    </row>
    <row r="896">
      <c r="A896" s="362"/>
      <c r="B896" s="362"/>
      <c r="C896" s="362"/>
      <c r="D896" s="362"/>
      <c r="E896" s="362"/>
      <c r="F896" s="362"/>
      <c r="G896" s="362"/>
      <c r="H896" s="362"/>
      <c r="I896" s="362"/>
      <c r="J896" s="362"/>
      <c r="K896" s="362"/>
      <c r="L896" s="362"/>
      <c r="M896" s="362"/>
      <c r="N896" s="362"/>
      <c r="O896" s="362"/>
      <c r="P896" s="362"/>
      <c r="Q896" s="362"/>
      <c r="R896" s="362"/>
      <c r="S896" s="362"/>
      <c r="T896" s="362"/>
      <c r="U896" s="362"/>
      <c r="V896" s="362"/>
      <c r="W896" s="362"/>
      <c r="X896" s="362"/>
      <c r="Y896" s="362"/>
      <c r="Z896" s="362"/>
      <c r="AA896" s="362"/>
      <c r="AB896" s="362"/>
      <c r="AC896" s="362"/>
      <c r="AD896" s="362"/>
      <c r="AE896" s="362"/>
      <c r="AF896" s="362"/>
      <c r="AG896" s="362"/>
      <c r="AH896" s="362"/>
      <c r="AI896" s="362"/>
      <c r="AJ896" s="362"/>
      <c r="AK896" s="362"/>
    </row>
    <row r="897">
      <c r="A897" s="362"/>
      <c r="B897" s="362"/>
      <c r="C897" s="362"/>
      <c r="D897" s="362"/>
      <c r="E897" s="362"/>
      <c r="F897" s="362"/>
      <c r="G897" s="362"/>
      <c r="H897" s="362"/>
      <c r="I897" s="362"/>
      <c r="J897" s="362"/>
      <c r="K897" s="362"/>
      <c r="L897" s="362"/>
      <c r="M897" s="362"/>
      <c r="N897" s="362"/>
      <c r="O897" s="362"/>
      <c r="P897" s="362"/>
      <c r="Q897" s="362"/>
      <c r="R897" s="362"/>
      <c r="S897" s="362"/>
      <c r="T897" s="362"/>
      <c r="U897" s="362"/>
      <c r="V897" s="362"/>
      <c r="W897" s="362"/>
      <c r="X897" s="362"/>
      <c r="Y897" s="362"/>
      <c r="Z897" s="362"/>
      <c r="AA897" s="362"/>
      <c r="AB897" s="362"/>
      <c r="AC897" s="362"/>
      <c r="AD897" s="362"/>
      <c r="AE897" s="362"/>
      <c r="AF897" s="362"/>
      <c r="AG897" s="362"/>
      <c r="AH897" s="362"/>
      <c r="AI897" s="362"/>
      <c r="AJ897" s="362"/>
      <c r="AK897" s="362"/>
    </row>
    <row r="898">
      <c r="A898" s="362"/>
      <c r="B898" s="362"/>
      <c r="C898" s="362"/>
      <c r="D898" s="362"/>
      <c r="E898" s="362"/>
      <c r="F898" s="362"/>
      <c r="G898" s="362"/>
      <c r="H898" s="362"/>
      <c r="I898" s="362"/>
      <c r="J898" s="362"/>
      <c r="K898" s="362"/>
      <c r="L898" s="362"/>
      <c r="M898" s="362"/>
      <c r="N898" s="362"/>
      <c r="O898" s="362"/>
      <c r="P898" s="362"/>
      <c r="Q898" s="362"/>
      <c r="R898" s="362"/>
      <c r="S898" s="362"/>
      <c r="T898" s="362"/>
      <c r="U898" s="362"/>
      <c r="V898" s="362"/>
      <c r="W898" s="362"/>
      <c r="X898" s="362"/>
      <c r="Y898" s="362"/>
      <c r="Z898" s="362"/>
      <c r="AA898" s="362"/>
      <c r="AB898" s="362"/>
      <c r="AC898" s="362"/>
      <c r="AD898" s="362"/>
      <c r="AE898" s="362"/>
      <c r="AF898" s="362"/>
      <c r="AG898" s="362"/>
      <c r="AH898" s="362"/>
      <c r="AI898" s="362"/>
      <c r="AJ898" s="362"/>
      <c r="AK898" s="362"/>
    </row>
    <row r="899">
      <c r="A899" s="362"/>
      <c r="B899" s="362"/>
      <c r="C899" s="362"/>
      <c r="D899" s="362"/>
      <c r="E899" s="362"/>
      <c r="F899" s="362"/>
      <c r="G899" s="362"/>
      <c r="H899" s="362"/>
      <c r="I899" s="362"/>
      <c r="J899" s="362"/>
      <c r="K899" s="362"/>
      <c r="L899" s="362"/>
      <c r="M899" s="362"/>
      <c r="N899" s="362"/>
      <c r="O899" s="362"/>
      <c r="P899" s="362"/>
      <c r="Q899" s="362"/>
      <c r="R899" s="362"/>
      <c r="S899" s="362"/>
      <c r="T899" s="362"/>
      <c r="U899" s="362"/>
      <c r="V899" s="362"/>
      <c r="W899" s="362"/>
      <c r="X899" s="362"/>
      <c r="Y899" s="362"/>
      <c r="Z899" s="362"/>
      <c r="AA899" s="362"/>
      <c r="AB899" s="362"/>
      <c r="AC899" s="362"/>
      <c r="AD899" s="362"/>
      <c r="AE899" s="362"/>
      <c r="AF899" s="362"/>
      <c r="AG899" s="362"/>
      <c r="AH899" s="362"/>
      <c r="AI899" s="362"/>
      <c r="AJ899" s="362"/>
      <c r="AK899" s="362"/>
    </row>
    <row r="900">
      <c r="A900" s="362"/>
      <c r="B900" s="362"/>
      <c r="C900" s="362"/>
      <c r="D900" s="362"/>
      <c r="E900" s="362"/>
      <c r="F900" s="362"/>
      <c r="G900" s="362"/>
      <c r="H900" s="362"/>
      <c r="I900" s="362"/>
      <c r="J900" s="362"/>
      <c r="K900" s="362"/>
      <c r="L900" s="362"/>
      <c r="M900" s="362"/>
      <c r="N900" s="362"/>
      <c r="O900" s="362"/>
      <c r="P900" s="362"/>
      <c r="Q900" s="362"/>
      <c r="R900" s="362"/>
      <c r="S900" s="362"/>
      <c r="T900" s="362"/>
      <c r="U900" s="362"/>
      <c r="V900" s="362"/>
      <c r="W900" s="362"/>
      <c r="X900" s="362"/>
      <c r="Y900" s="362"/>
      <c r="Z900" s="362"/>
      <c r="AA900" s="362"/>
      <c r="AB900" s="362"/>
      <c r="AC900" s="362"/>
      <c r="AD900" s="362"/>
      <c r="AE900" s="362"/>
      <c r="AF900" s="362"/>
      <c r="AG900" s="362"/>
      <c r="AH900" s="362"/>
      <c r="AI900" s="362"/>
      <c r="AJ900" s="362"/>
      <c r="AK900" s="362"/>
    </row>
    <row r="901">
      <c r="A901" s="362"/>
      <c r="B901" s="362"/>
      <c r="C901" s="362"/>
      <c r="D901" s="362"/>
      <c r="E901" s="362"/>
      <c r="F901" s="362"/>
      <c r="G901" s="362"/>
      <c r="H901" s="362"/>
      <c r="I901" s="362"/>
      <c r="J901" s="362"/>
      <c r="K901" s="362"/>
      <c r="L901" s="362"/>
      <c r="M901" s="362"/>
      <c r="N901" s="362"/>
      <c r="O901" s="362"/>
      <c r="P901" s="362"/>
      <c r="Q901" s="362"/>
      <c r="R901" s="362"/>
      <c r="S901" s="362"/>
      <c r="T901" s="362"/>
      <c r="U901" s="362"/>
      <c r="V901" s="362"/>
      <c r="W901" s="362"/>
      <c r="X901" s="362"/>
      <c r="Y901" s="362"/>
      <c r="Z901" s="362"/>
      <c r="AA901" s="362"/>
      <c r="AB901" s="362"/>
      <c r="AC901" s="362"/>
      <c r="AD901" s="362"/>
      <c r="AE901" s="362"/>
      <c r="AF901" s="362"/>
      <c r="AG901" s="362"/>
      <c r="AH901" s="362"/>
      <c r="AI901" s="362"/>
      <c r="AJ901" s="362"/>
      <c r="AK901" s="362"/>
    </row>
    <row r="902">
      <c r="A902" s="362"/>
      <c r="B902" s="362"/>
      <c r="C902" s="362"/>
      <c r="D902" s="362"/>
      <c r="E902" s="362"/>
      <c r="F902" s="362"/>
      <c r="G902" s="362"/>
      <c r="H902" s="362"/>
      <c r="I902" s="362"/>
      <c r="J902" s="362"/>
      <c r="K902" s="362"/>
      <c r="L902" s="362"/>
      <c r="M902" s="362"/>
      <c r="N902" s="362"/>
      <c r="O902" s="362"/>
      <c r="P902" s="362"/>
      <c r="Q902" s="362"/>
      <c r="R902" s="362"/>
      <c r="S902" s="362"/>
      <c r="T902" s="362"/>
      <c r="U902" s="362"/>
      <c r="V902" s="362"/>
      <c r="W902" s="362"/>
      <c r="X902" s="362"/>
      <c r="Y902" s="362"/>
      <c r="Z902" s="362"/>
      <c r="AA902" s="362"/>
      <c r="AB902" s="362"/>
      <c r="AC902" s="362"/>
      <c r="AD902" s="362"/>
      <c r="AE902" s="362"/>
      <c r="AF902" s="362"/>
      <c r="AG902" s="362"/>
      <c r="AH902" s="362"/>
      <c r="AI902" s="362"/>
      <c r="AJ902" s="362"/>
      <c r="AK902" s="362"/>
    </row>
    <row r="903">
      <c r="A903" s="362"/>
      <c r="B903" s="362"/>
      <c r="C903" s="362"/>
      <c r="D903" s="362"/>
      <c r="E903" s="362"/>
      <c r="F903" s="362"/>
      <c r="G903" s="362"/>
      <c r="H903" s="362"/>
      <c r="I903" s="362"/>
      <c r="J903" s="362"/>
      <c r="K903" s="362"/>
      <c r="L903" s="362"/>
      <c r="M903" s="362"/>
      <c r="N903" s="362"/>
      <c r="O903" s="362"/>
      <c r="P903" s="362"/>
      <c r="Q903" s="362"/>
      <c r="R903" s="362"/>
      <c r="S903" s="362"/>
      <c r="T903" s="362"/>
      <c r="U903" s="362"/>
      <c r="V903" s="362"/>
      <c r="W903" s="362"/>
      <c r="X903" s="362"/>
      <c r="Y903" s="362"/>
      <c r="Z903" s="362"/>
      <c r="AA903" s="362"/>
      <c r="AB903" s="362"/>
      <c r="AC903" s="362"/>
      <c r="AD903" s="362"/>
      <c r="AE903" s="362"/>
      <c r="AF903" s="362"/>
      <c r="AG903" s="362"/>
      <c r="AH903" s="362"/>
      <c r="AI903" s="362"/>
      <c r="AJ903" s="362"/>
      <c r="AK903" s="362"/>
    </row>
    <row r="904">
      <c r="A904" s="362"/>
      <c r="B904" s="362"/>
      <c r="C904" s="362"/>
      <c r="D904" s="362"/>
      <c r="E904" s="362"/>
      <c r="F904" s="362"/>
      <c r="G904" s="362"/>
      <c r="H904" s="362"/>
      <c r="I904" s="362"/>
      <c r="J904" s="362"/>
      <c r="K904" s="362"/>
      <c r="L904" s="362"/>
      <c r="M904" s="362"/>
      <c r="N904" s="362"/>
      <c r="O904" s="362"/>
      <c r="P904" s="362"/>
      <c r="Q904" s="362"/>
      <c r="R904" s="362"/>
      <c r="S904" s="362"/>
      <c r="T904" s="362"/>
      <c r="U904" s="362"/>
      <c r="V904" s="362"/>
      <c r="W904" s="362"/>
      <c r="X904" s="362"/>
      <c r="Y904" s="362"/>
      <c r="Z904" s="362"/>
      <c r="AA904" s="362"/>
      <c r="AB904" s="362"/>
      <c r="AC904" s="362"/>
      <c r="AD904" s="362"/>
      <c r="AE904" s="362"/>
      <c r="AF904" s="362"/>
      <c r="AG904" s="362"/>
      <c r="AH904" s="362"/>
      <c r="AI904" s="362"/>
      <c r="AJ904" s="362"/>
      <c r="AK904" s="362"/>
    </row>
    <row r="905">
      <c r="A905" s="362"/>
      <c r="B905" s="362"/>
      <c r="C905" s="362"/>
      <c r="D905" s="362"/>
      <c r="E905" s="362"/>
      <c r="F905" s="362"/>
      <c r="G905" s="362"/>
      <c r="H905" s="362"/>
      <c r="I905" s="362"/>
      <c r="J905" s="362"/>
      <c r="K905" s="362"/>
      <c r="L905" s="362"/>
      <c r="M905" s="362"/>
      <c r="N905" s="362"/>
      <c r="O905" s="362"/>
      <c r="P905" s="362"/>
      <c r="Q905" s="362"/>
      <c r="R905" s="362"/>
      <c r="S905" s="362"/>
      <c r="T905" s="362"/>
      <c r="U905" s="362"/>
      <c r="V905" s="362"/>
      <c r="W905" s="362"/>
      <c r="X905" s="362"/>
      <c r="Y905" s="362"/>
      <c r="Z905" s="362"/>
      <c r="AA905" s="362"/>
      <c r="AB905" s="362"/>
      <c r="AC905" s="362"/>
      <c r="AD905" s="362"/>
      <c r="AE905" s="362"/>
      <c r="AF905" s="362"/>
      <c r="AG905" s="362"/>
      <c r="AH905" s="362"/>
      <c r="AI905" s="362"/>
      <c r="AJ905" s="362"/>
      <c r="AK905" s="362"/>
    </row>
    <row r="906">
      <c r="A906" s="362"/>
      <c r="B906" s="362"/>
      <c r="C906" s="362"/>
      <c r="D906" s="362"/>
      <c r="E906" s="362"/>
      <c r="F906" s="362"/>
      <c r="G906" s="362"/>
      <c r="H906" s="362"/>
      <c r="I906" s="362"/>
      <c r="J906" s="362"/>
      <c r="K906" s="362"/>
      <c r="L906" s="362"/>
      <c r="M906" s="362"/>
      <c r="N906" s="362"/>
      <c r="O906" s="362"/>
      <c r="P906" s="362"/>
      <c r="Q906" s="362"/>
      <c r="R906" s="362"/>
      <c r="S906" s="362"/>
      <c r="T906" s="362"/>
      <c r="U906" s="362"/>
      <c r="V906" s="362"/>
      <c r="W906" s="362"/>
      <c r="X906" s="362"/>
      <c r="Y906" s="362"/>
      <c r="Z906" s="362"/>
      <c r="AA906" s="362"/>
      <c r="AB906" s="362"/>
      <c r="AC906" s="362"/>
      <c r="AD906" s="362"/>
      <c r="AE906" s="362"/>
      <c r="AF906" s="362"/>
      <c r="AG906" s="362"/>
      <c r="AH906" s="362"/>
      <c r="AI906" s="362"/>
      <c r="AJ906" s="362"/>
      <c r="AK906" s="362"/>
    </row>
    <row r="907">
      <c r="A907" s="362"/>
      <c r="B907" s="362"/>
      <c r="C907" s="362"/>
      <c r="D907" s="362"/>
      <c r="E907" s="362"/>
      <c r="F907" s="362"/>
      <c r="G907" s="362"/>
      <c r="H907" s="362"/>
      <c r="I907" s="362"/>
      <c r="J907" s="362"/>
      <c r="K907" s="362"/>
      <c r="L907" s="362"/>
      <c r="M907" s="362"/>
      <c r="N907" s="362"/>
      <c r="O907" s="362"/>
      <c r="P907" s="362"/>
      <c r="Q907" s="362"/>
      <c r="R907" s="362"/>
      <c r="S907" s="362"/>
      <c r="T907" s="362"/>
      <c r="U907" s="362"/>
      <c r="V907" s="362"/>
      <c r="W907" s="362"/>
      <c r="X907" s="362"/>
      <c r="Y907" s="362"/>
      <c r="Z907" s="362"/>
      <c r="AA907" s="362"/>
      <c r="AB907" s="362"/>
      <c r="AC907" s="362"/>
      <c r="AD907" s="362"/>
      <c r="AE907" s="362"/>
      <c r="AF907" s="362"/>
      <c r="AG907" s="362"/>
      <c r="AH907" s="362"/>
      <c r="AI907" s="362"/>
      <c r="AJ907" s="362"/>
      <c r="AK907" s="362"/>
    </row>
    <row r="908">
      <c r="A908" s="362"/>
      <c r="B908" s="362"/>
      <c r="C908" s="362"/>
      <c r="D908" s="362"/>
      <c r="E908" s="362"/>
      <c r="F908" s="362"/>
      <c r="G908" s="362"/>
      <c r="H908" s="362"/>
      <c r="I908" s="362"/>
      <c r="J908" s="362"/>
      <c r="K908" s="362"/>
      <c r="L908" s="362"/>
      <c r="M908" s="362"/>
      <c r="N908" s="362"/>
      <c r="O908" s="362"/>
      <c r="P908" s="362"/>
      <c r="Q908" s="362"/>
      <c r="R908" s="362"/>
      <c r="S908" s="362"/>
      <c r="T908" s="362"/>
      <c r="U908" s="362"/>
      <c r="V908" s="362"/>
      <c r="W908" s="362"/>
      <c r="X908" s="362"/>
      <c r="Y908" s="362"/>
      <c r="Z908" s="362"/>
      <c r="AA908" s="362"/>
      <c r="AB908" s="362"/>
      <c r="AC908" s="362"/>
      <c r="AD908" s="362"/>
      <c r="AE908" s="362"/>
      <c r="AF908" s="362"/>
      <c r="AG908" s="362"/>
      <c r="AH908" s="362"/>
      <c r="AI908" s="362"/>
      <c r="AJ908" s="362"/>
      <c r="AK908" s="362"/>
    </row>
    <row r="909">
      <c r="A909" s="362"/>
      <c r="B909" s="362"/>
      <c r="C909" s="362"/>
      <c r="D909" s="362"/>
      <c r="E909" s="362"/>
      <c r="F909" s="362"/>
      <c r="G909" s="362"/>
      <c r="H909" s="362"/>
      <c r="I909" s="362"/>
      <c r="J909" s="362"/>
      <c r="K909" s="362"/>
      <c r="L909" s="362"/>
      <c r="M909" s="362"/>
      <c r="N909" s="362"/>
      <c r="O909" s="362"/>
      <c r="P909" s="362"/>
      <c r="Q909" s="362"/>
      <c r="R909" s="362"/>
      <c r="S909" s="362"/>
      <c r="T909" s="362"/>
      <c r="U909" s="362"/>
      <c r="V909" s="362"/>
      <c r="W909" s="362"/>
      <c r="X909" s="362"/>
      <c r="Y909" s="362"/>
      <c r="Z909" s="362"/>
      <c r="AA909" s="362"/>
      <c r="AB909" s="362"/>
      <c r="AC909" s="362"/>
      <c r="AD909" s="362"/>
      <c r="AE909" s="362"/>
      <c r="AF909" s="362"/>
      <c r="AG909" s="362"/>
      <c r="AH909" s="362"/>
      <c r="AI909" s="362"/>
      <c r="AJ909" s="362"/>
      <c r="AK909" s="362"/>
    </row>
    <row r="910">
      <c r="A910" s="362"/>
      <c r="B910" s="362"/>
      <c r="C910" s="362"/>
      <c r="D910" s="362"/>
      <c r="E910" s="362"/>
      <c r="F910" s="362"/>
      <c r="G910" s="362"/>
      <c r="H910" s="362"/>
      <c r="I910" s="362"/>
      <c r="J910" s="362"/>
      <c r="K910" s="362"/>
      <c r="L910" s="362"/>
      <c r="M910" s="362"/>
      <c r="N910" s="362"/>
      <c r="O910" s="362"/>
      <c r="P910" s="362"/>
      <c r="Q910" s="362"/>
      <c r="R910" s="362"/>
      <c r="S910" s="362"/>
      <c r="T910" s="362"/>
      <c r="U910" s="362"/>
      <c r="V910" s="362"/>
      <c r="W910" s="362"/>
      <c r="X910" s="362"/>
      <c r="Y910" s="362"/>
      <c r="Z910" s="362"/>
      <c r="AA910" s="362"/>
      <c r="AB910" s="362"/>
      <c r="AC910" s="362"/>
      <c r="AD910" s="362"/>
      <c r="AE910" s="362"/>
      <c r="AF910" s="362"/>
      <c r="AG910" s="362"/>
      <c r="AH910" s="362"/>
      <c r="AI910" s="362"/>
      <c r="AJ910" s="362"/>
      <c r="AK910" s="362"/>
    </row>
    <row r="911">
      <c r="A911" s="362"/>
      <c r="B911" s="362"/>
      <c r="C911" s="362"/>
      <c r="D911" s="362"/>
      <c r="E911" s="362"/>
      <c r="F911" s="362"/>
      <c r="G911" s="362"/>
      <c r="H911" s="362"/>
      <c r="I911" s="362"/>
      <c r="J911" s="362"/>
      <c r="K911" s="362"/>
      <c r="L911" s="362"/>
      <c r="M911" s="362"/>
      <c r="N911" s="362"/>
      <c r="O911" s="362"/>
      <c r="P911" s="362"/>
      <c r="Q911" s="362"/>
      <c r="R911" s="362"/>
      <c r="S911" s="362"/>
      <c r="T911" s="362"/>
      <c r="U911" s="362"/>
      <c r="V911" s="362"/>
      <c r="W911" s="362"/>
      <c r="X911" s="362"/>
      <c r="Y911" s="362"/>
      <c r="Z911" s="362"/>
      <c r="AA911" s="362"/>
      <c r="AB911" s="362"/>
      <c r="AC911" s="362"/>
      <c r="AD911" s="362"/>
      <c r="AE911" s="362"/>
      <c r="AF911" s="362"/>
      <c r="AG911" s="362"/>
      <c r="AH911" s="362"/>
      <c r="AI911" s="362"/>
      <c r="AJ911" s="362"/>
      <c r="AK911" s="362"/>
    </row>
    <row r="912">
      <c r="A912" s="362"/>
      <c r="B912" s="362"/>
      <c r="C912" s="362"/>
      <c r="D912" s="362"/>
      <c r="E912" s="362"/>
      <c r="F912" s="362"/>
      <c r="G912" s="362"/>
      <c r="H912" s="362"/>
      <c r="I912" s="362"/>
      <c r="J912" s="362"/>
      <c r="K912" s="362"/>
      <c r="L912" s="362"/>
      <c r="M912" s="362"/>
      <c r="N912" s="362"/>
      <c r="O912" s="362"/>
      <c r="P912" s="362"/>
      <c r="Q912" s="362"/>
      <c r="R912" s="362"/>
      <c r="S912" s="362"/>
      <c r="T912" s="362"/>
      <c r="U912" s="362"/>
      <c r="V912" s="362"/>
      <c r="W912" s="362"/>
      <c r="X912" s="362"/>
      <c r="Y912" s="362"/>
      <c r="Z912" s="362"/>
      <c r="AA912" s="362"/>
      <c r="AB912" s="362"/>
      <c r="AC912" s="362"/>
      <c r="AD912" s="362"/>
      <c r="AE912" s="362"/>
      <c r="AF912" s="362"/>
      <c r="AG912" s="362"/>
      <c r="AH912" s="362"/>
      <c r="AI912" s="362"/>
      <c r="AJ912" s="362"/>
      <c r="AK912" s="362"/>
    </row>
    <row r="913">
      <c r="A913" s="362"/>
      <c r="B913" s="362"/>
      <c r="C913" s="362"/>
      <c r="D913" s="362"/>
      <c r="E913" s="362"/>
      <c r="F913" s="362"/>
      <c r="G913" s="362"/>
      <c r="H913" s="362"/>
      <c r="I913" s="362"/>
      <c r="J913" s="362"/>
      <c r="K913" s="362"/>
      <c r="L913" s="362"/>
      <c r="M913" s="362"/>
      <c r="N913" s="362"/>
      <c r="O913" s="362"/>
      <c r="P913" s="362"/>
      <c r="Q913" s="362"/>
      <c r="R913" s="362"/>
      <c r="S913" s="362"/>
      <c r="T913" s="362"/>
      <c r="U913" s="362"/>
      <c r="V913" s="362"/>
      <c r="W913" s="362"/>
      <c r="X913" s="362"/>
      <c r="Y913" s="362"/>
      <c r="Z913" s="362"/>
      <c r="AA913" s="362"/>
      <c r="AB913" s="362"/>
      <c r="AC913" s="362"/>
      <c r="AD913" s="362"/>
      <c r="AE913" s="362"/>
      <c r="AF913" s="362"/>
      <c r="AG913" s="362"/>
      <c r="AH913" s="362"/>
      <c r="AI913" s="362"/>
      <c r="AJ913" s="362"/>
      <c r="AK913" s="362"/>
    </row>
    <row r="914">
      <c r="A914" s="362"/>
      <c r="B914" s="362"/>
      <c r="C914" s="362"/>
      <c r="D914" s="362"/>
      <c r="E914" s="362"/>
      <c r="F914" s="362"/>
      <c r="G914" s="362"/>
      <c r="H914" s="362"/>
      <c r="I914" s="362"/>
      <c r="J914" s="362"/>
      <c r="K914" s="362"/>
      <c r="L914" s="362"/>
      <c r="M914" s="362"/>
      <c r="N914" s="362"/>
      <c r="O914" s="362"/>
      <c r="P914" s="362"/>
      <c r="Q914" s="362"/>
      <c r="R914" s="362"/>
      <c r="S914" s="362"/>
      <c r="T914" s="362"/>
      <c r="U914" s="362"/>
      <c r="V914" s="362"/>
      <c r="W914" s="362"/>
      <c r="X914" s="362"/>
      <c r="Y914" s="362"/>
      <c r="Z914" s="362"/>
      <c r="AA914" s="362"/>
      <c r="AB914" s="362"/>
      <c r="AC914" s="362"/>
      <c r="AD914" s="362"/>
      <c r="AE914" s="362"/>
      <c r="AF914" s="362"/>
      <c r="AG914" s="362"/>
      <c r="AH914" s="362"/>
      <c r="AI914" s="362"/>
      <c r="AJ914" s="362"/>
      <c r="AK914" s="362"/>
    </row>
    <row r="915">
      <c r="A915" s="362"/>
      <c r="B915" s="362"/>
      <c r="C915" s="362"/>
      <c r="D915" s="362"/>
      <c r="E915" s="362"/>
      <c r="F915" s="362"/>
      <c r="G915" s="362"/>
      <c r="H915" s="362"/>
      <c r="I915" s="362"/>
      <c r="J915" s="362"/>
      <c r="K915" s="362"/>
      <c r="L915" s="362"/>
      <c r="M915" s="362"/>
      <c r="N915" s="362"/>
      <c r="O915" s="362"/>
      <c r="P915" s="362"/>
      <c r="Q915" s="362"/>
      <c r="R915" s="362"/>
      <c r="S915" s="362"/>
      <c r="T915" s="362"/>
      <c r="U915" s="362"/>
      <c r="V915" s="362"/>
      <c r="W915" s="362"/>
      <c r="X915" s="362"/>
      <c r="Y915" s="362"/>
      <c r="Z915" s="362"/>
      <c r="AA915" s="362"/>
      <c r="AB915" s="362"/>
      <c r="AC915" s="362"/>
      <c r="AD915" s="362"/>
      <c r="AE915" s="362"/>
      <c r="AF915" s="362"/>
      <c r="AG915" s="362"/>
      <c r="AH915" s="362"/>
      <c r="AI915" s="362"/>
      <c r="AJ915" s="362"/>
      <c r="AK915" s="362"/>
    </row>
    <row r="916">
      <c r="A916" s="362"/>
      <c r="B916" s="362"/>
      <c r="C916" s="362"/>
      <c r="D916" s="362"/>
      <c r="E916" s="362"/>
      <c r="F916" s="362"/>
      <c r="G916" s="362"/>
      <c r="H916" s="362"/>
      <c r="I916" s="362"/>
      <c r="J916" s="362"/>
      <c r="K916" s="362"/>
      <c r="L916" s="362"/>
      <c r="M916" s="362"/>
      <c r="N916" s="362"/>
      <c r="O916" s="362"/>
      <c r="P916" s="362"/>
      <c r="Q916" s="362"/>
      <c r="R916" s="362"/>
      <c r="S916" s="362"/>
      <c r="T916" s="362"/>
      <c r="U916" s="362"/>
      <c r="V916" s="362"/>
      <c r="W916" s="362"/>
      <c r="X916" s="362"/>
      <c r="Y916" s="362"/>
      <c r="Z916" s="362"/>
      <c r="AA916" s="362"/>
      <c r="AB916" s="362"/>
      <c r="AC916" s="362"/>
      <c r="AD916" s="362"/>
      <c r="AE916" s="362"/>
      <c r="AF916" s="362"/>
      <c r="AG916" s="362"/>
      <c r="AH916" s="362"/>
      <c r="AI916" s="362"/>
      <c r="AJ916" s="362"/>
      <c r="AK916" s="362"/>
    </row>
    <row r="917">
      <c r="A917" s="362"/>
      <c r="B917" s="362"/>
      <c r="C917" s="362"/>
      <c r="D917" s="362"/>
      <c r="E917" s="362"/>
      <c r="F917" s="362"/>
      <c r="G917" s="362"/>
      <c r="H917" s="362"/>
      <c r="I917" s="362"/>
      <c r="J917" s="362"/>
      <c r="K917" s="362"/>
      <c r="L917" s="362"/>
      <c r="M917" s="362"/>
      <c r="N917" s="362"/>
      <c r="O917" s="362"/>
      <c r="P917" s="362"/>
      <c r="Q917" s="362"/>
      <c r="R917" s="362"/>
      <c r="S917" s="362"/>
      <c r="T917" s="362"/>
      <c r="U917" s="362"/>
      <c r="V917" s="362"/>
      <c r="W917" s="362"/>
      <c r="X917" s="362"/>
      <c r="Y917" s="362"/>
      <c r="Z917" s="362"/>
      <c r="AA917" s="362"/>
      <c r="AB917" s="362"/>
      <c r="AC917" s="362"/>
      <c r="AD917" s="362"/>
      <c r="AE917" s="362"/>
      <c r="AF917" s="362"/>
      <c r="AG917" s="362"/>
      <c r="AH917" s="362"/>
      <c r="AI917" s="362"/>
      <c r="AJ917" s="362"/>
      <c r="AK917" s="362"/>
    </row>
    <row r="918">
      <c r="A918" s="362"/>
      <c r="B918" s="362"/>
      <c r="C918" s="362"/>
      <c r="D918" s="362"/>
      <c r="E918" s="362"/>
      <c r="F918" s="362"/>
      <c r="G918" s="362"/>
      <c r="H918" s="362"/>
      <c r="I918" s="362"/>
      <c r="J918" s="362"/>
      <c r="K918" s="362"/>
      <c r="L918" s="362"/>
      <c r="M918" s="362"/>
      <c r="N918" s="362"/>
      <c r="O918" s="362"/>
      <c r="P918" s="362"/>
      <c r="Q918" s="362"/>
      <c r="R918" s="362"/>
      <c r="S918" s="362"/>
      <c r="T918" s="362"/>
      <c r="U918" s="362"/>
      <c r="V918" s="362"/>
      <c r="W918" s="362"/>
      <c r="X918" s="362"/>
      <c r="Y918" s="362"/>
      <c r="Z918" s="362"/>
      <c r="AA918" s="362"/>
      <c r="AB918" s="362"/>
      <c r="AC918" s="362"/>
      <c r="AD918" s="362"/>
      <c r="AE918" s="362"/>
      <c r="AF918" s="362"/>
      <c r="AG918" s="362"/>
      <c r="AH918" s="362"/>
      <c r="AI918" s="362"/>
      <c r="AJ918" s="362"/>
      <c r="AK918" s="362"/>
    </row>
    <row r="919">
      <c r="A919" s="362"/>
      <c r="B919" s="362"/>
      <c r="C919" s="362"/>
      <c r="D919" s="362"/>
      <c r="E919" s="362"/>
      <c r="F919" s="362"/>
      <c r="G919" s="362"/>
      <c r="H919" s="362"/>
      <c r="I919" s="362"/>
      <c r="J919" s="362"/>
      <c r="K919" s="362"/>
      <c r="L919" s="362"/>
      <c r="M919" s="362"/>
      <c r="N919" s="362"/>
      <c r="O919" s="362"/>
      <c r="P919" s="362"/>
      <c r="Q919" s="362"/>
      <c r="R919" s="362"/>
      <c r="S919" s="362"/>
      <c r="T919" s="362"/>
      <c r="U919" s="362"/>
      <c r="V919" s="362"/>
      <c r="W919" s="362"/>
      <c r="X919" s="362"/>
      <c r="Y919" s="362"/>
      <c r="Z919" s="362"/>
      <c r="AA919" s="362"/>
      <c r="AB919" s="362"/>
      <c r="AC919" s="362"/>
      <c r="AD919" s="362"/>
      <c r="AE919" s="362"/>
      <c r="AF919" s="362"/>
      <c r="AG919" s="362"/>
      <c r="AH919" s="362"/>
      <c r="AI919" s="362"/>
      <c r="AJ919" s="362"/>
      <c r="AK919" s="362"/>
    </row>
    <row r="920">
      <c r="A920" s="362"/>
      <c r="B920" s="362"/>
      <c r="C920" s="362"/>
      <c r="D920" s="362"/>
      <c r="E920" s="362"/>
      <c r="F920" s="362"/>
      <c r="G920" s="362"/>
      <c r="H920" s="362"/>
      <c r="I920" s="362"/>
      <c r="J920" s="362"/>
      <c r="K920" s="362"/>
      <c r="L920" s="362"/>
      <c r="M920" s="362"/>
      <c r="N920" s="362"/>
      <c r="O920" s="362"/>
      <c r="P920" s="362"/>
      <c r="Q920" s="362"/>
      <c r="R920" s="362"/>
      <c r="S920" s="362"/>
      <c r="T920" s="362"/>
      <c r="U920" s="362"/>
      <c r="V920" s="362"/>
      <c r="W920" s="362"/>
      <c r="X920" s="362"/>
      <c r="Y920" s="362"/>
      <c r="Z920" s="362"/>
      <c r="AA920" s="362"/>
      <c r="AB920" s="362"/>
      <c r="AC920" s="362"/>
      <c r="AD920" s="362"/>
      <c r="AE920" s="362"/>
      <c r="AF920" s="362"/>
      <c r="AG920" s="362"/>
      <c r="AH920" s="362"/>
      <c r="AI920" s="362"/>
      <c r="AJ920" s="362"/>
      <c r="AK920" s="362"/>
    </row>
    <row r="921">
      <c r="A921" s="362"/>
      <c r="B921" s="362"/>
      <c r="C921" s="362"/>
      <c r="D921" s="362"/>
      <c r="E921" s="362"/>
      <c r="F921" s="362"/>
      <c r="G921" s="362"/>
      <c r="H921" s="362"/>
      <c r="I921" s="362"/>
      <c r="J921" s="362"/>
      <c r="K921" s="362"/>
      <c r="L921" s="362"/>
      <c r="M921" s="362"/>
      <c r="N921" s="362"/>
      <c r="O921" s="362"/>
      <c r="P921" s="362"/>
      <c r="Q921" s="362"/>
      <c r="R921" s="362"/>
      <c r="S921" s="362"/>
      <c r="T921" s="362"/>
      <c r="U921" s="362"/>
      <c r="V921" s="362"/>
      <c r="W921" s="362"/>
      <c r="X921" s="362"/>
      <c r="Y921" s="362"/>
      <c r="Z921" s="362"/>
      <c r="AA921" s="362"/>
      <c r="AB921" s="362"/>
      <c r="AC921" s="362"/>
      <c r="AD921" s="362"/>
      <c r="AE921" s="362"/>
      <c r="AF921" s="362"/>
      <c r="AG921" s="362"/>
      <c r="AH921" s="362"/>
      <c r="AI921" s="362"/>
      <c r="AJ921" s="362"/>
      <c r="AK921" s="362"/>
    </row>
    <row r="922">
      <c r="A922" s="362"/>
      <c r="B922" s="362"/>
      <c r="C922" s="362"/>
      <c r="D922" s="362"/>
      <c r="E922" s="362"/>
      <c r="F922" s="362"/>
      <c r="G922" s="362"/>
      <c r="H922" s="362"/>
      <c r="I922" s="362"/>
      <c r="J922" s="362"/>
      <c r="K922" s="362"/>
      <c r="L922" s="362"/>
      <c r="M922" s="362"/>
      <c r="N922" s="362"/>
      <c r="O922" s="362"/>
      <c r="P922" s="362"/>
      <c r="Q922" s="362"/>
      <c r="R922" s="362"/>
      <c r="S922" s="362"/>
      <c r="T922" s="362"/>
      <c r="U922" s="362"/>
      <c r="V922" s="362"/>
      <c r="W922" s="362"/>
      <c r="X922" s="362"/>
      <c r="Y922" s="362"/>
      <c r="Z922" s="362"/>
      <c r="AA922" s="362"/>
      <c r="AB922" s="362"/>
      <c r="AC922" s="362"/>
      <c r="AD922" s="362"/>
      <c r="AE922" s="362"/>
      <c r="AF922" s="362"/>
      <c r="AG922" s="362"/>
      <c r="AH922" s="362"/>
      <c r="AI922" s="362"/>
      <c r="AJ922" s="362"/>
      <c r="AK922" s="362"/>
    </row>
    <row r="923">
      <c r="A923" s="362"/>
      <c r="B923" s="362"/>
      <c r="C923" s="362"/>
      <c r="D923" s="362"/>
      <c r="E923" s="362"/>
      <c r="F923" s="362"/>
      <c r="G923" s="362"/>
      <c r="H923" s="362"/>
      <c r="I923" s="362"/>
      <c r="J923" s="362"/>
      <c r="K923" s="362"/>
      <c r="L923" s="362"/>
      <c r="M923" s="362"/>
      <c r="N923" s="362"/>
      <c r="O923" s="362"/>
      <c r="P923" s="362"/>
      <c r="Q923" s="362"/>
      <c r="R923" s="362"/>
      <c r="S923" s="362"/>
      <c r="T923" s="362"/>
      <c r="U923" s="362"/>
      <c r="V923" s="362"/>
      <c r="W923" s="362"/>
      <c r="X923" s="362"/>
      <c r="Y923" s="362"/>
      <c r="Z923" s="362"/>
      <c r="AA923" s="362"/>
      <c r="AB923" s="362"/>
      <c r="AC923" s="362"/>
      <c r="AD923" s="362"/>
      <c r="AE923" s="362"/>
      <c r="AF923" s="362"/>
      <c r="AG923" s="362"/>
      <c r="AH923" s="362"/>
      <c r="AI923" s="362"/>
      <c r="AJ923" s="362"/>
      <c r="AK923" s="362"/>
    </row>
    <row r="924">
      <c r="A924" s="362"/>
      <c r="B924" s="362"/>
      <c r="C924" s="362"/>
      <c r="D924" s="362"/>
      <c r="E924" s="362"/>
      <c r="F924" s="362"/>
      <c r="G924" s="362"/>
      <c r="H924" s="362"/>
      <c r="I924" s="362"/>
      <c r="J924" s="362"/>
      <c r="K924" s="362"/>
      <c r="L924" s="362"/>
      <c r="M924" s="362"/>
      <c r="N924" s="362"/>
      <c r="O924" s="362"/>
      <c r="P924" s="362"/>
      <c r="Q924" s="362"/>
      <c r="R924" s="362"/>
      <c r="S924" s="362"/>
      <c r="T924" s="362"/>
      <c r="U924" s="362"/>
      <c r="V924" s="362"/>
      <c r="W924" s="362"/>
      <c r="X924" s="362"/>
      <c r="Y924" s="362"/>
      <c r="Z924" s="362"/>
      <c r="AA924" s="362"/>
      <c r="AB924" s="362"/>
      <c r="AC924" s="362"/>
      <c r="AD924" s="362"/>
      <c r="AE924" s="362"/>
      <c r="AF924" s="362"/>
      <c r="AG924" s="362"/>
      <c r="AH924" s="362"/>
      <c r="AI924" s="362"/>
      <c r="AJ924" s="362"/>
      <c r="AK924" s="362"/>
    </row>
    <row r="925">
      <c r="A925" s="362"/>
      <c r="B925" s="362"/>
      <c r="C925" s="362"/>
      <c r="D925" s="362"/>
      <c r="E925" s="362"/>
      <c r="F925" s="362"/>
      <c r="G925" s="362"/>
      <c r="H925" s="362"/>
      <c r="I925" s="362"/>
      <c r="J925" s="362"/>
      <c r="K925" s="362"/>
      <c r="L925" s="362"/>
      <c r="M925" s="362"/>
      <c r="N925" s="362"/>
      <c r="O925" s="362"/>
      <c r="P925" s="362"/>
      <c r="Q925" s="362"/>
      <c r="R925" s="362"/>
      <c r="S925" s="362"/>
      <c r="T925" s="362"/>
      <c r="U925" s="362"/>
      <c r="V925" s="362"/>
      <c r="W925" s="362"/>
      <c r="X925" s="362"/>
      <c r="Y925" s="362"/>
      <c r="Z925" s="362"/>
      <c r="AA925" s="362"/>
      <c r="AB925" s="362"/>
      <c r="AC925" s="362"/>
      <c r="AD925" s="362"/>
      <c r="AE925" s="362"/>
      <c r="AF925" s="362"/>
      <c r="AG925" s="362"/>
      <c r="AH925" s="362"/>
      <c r="AI925" s="362"/>
      <c r="AJ925" s="362"/>
      <c r="AK925" s="362"/>
    </row>
    <row r="926">
      <c r="A926" s="362"/>
      <c r="B926" s="362"/>
      <c r="C926" s="362"/>
      <c r="D926" s="362"/>
      <c r="E926" s="362"/>
      <c r="F926" s="362"/>
      <c r="G926" s="362"/>
      <c r="H926" s="362"/>
      <c r="I926" s="362"/>
      <c r="J926" s="362"/>
      <c r="K926" s="362"/>
      <c r="L926" s="362"/>
      <c r="M926" s="362"/>
      <c r="N926" s="362"/>
      <c r="O926" s="362"/>
      <c r="P926" s="362"/>
      <c r="Q926" s="362"/>
      <c r="R926" s="362"/>
      <c r="S926" s="362"/>
      <c r="T926" s="362"/>
      <c r="U926" s="362"/>
      <c r="V926" s="362"/>
      <c r="W926" s="362"/>
      <c r="X926" s="362"/>
      <c r="Y926" s="362"/>
      <c r="Z926" s="362"/>
      <c r="AA926" s="362"/>
      <c r="AB926" s="362"/>
      <c r="AC926" s="362"/>
      <c r="AD926" s="362"/>
      <c r="AE926" s="362"/>
      <c r="AF926" s="362"/>
      <c r="AG926" s="362"/>
      <c r="AH926" s="362"/>
      <c r="AI926" s="362"/>
      <c r="AJ926" s="362"/>
      <c r="AK926" s="362"/>
    </row>
    <row r="927">
      <c r="A927" s="362"/>
      <c r="B927" s="362"/>
      <c r="C927" s="362"/>
      <c r="D927" s="362"/>
      <c r="E927" s="362"/>
      <c r="F927" s="362"/>
      <c r="G927" s="362"/>
      <c r="H927" s="362"/>
      <c r="I927" s="362"/>
      <c r="J927" s="362"/>
      <c r="K927" s="362"/>
      <c r="L927" s="362"/>
      <c r="M927" s="362"/>
      <c r="N927" s="362"/>
      <c r="O927" s="362"/>
      <c r="P927" s="362"/>
      <c r="Q927" s="362"/>
      <c r="R927" s="362"/>
      <c r="S927" s="362"/>
      <c r="T927" s="362"/>
      <c r="U927" s="362"/>
      <c r="V927" s="362"/>
      <c r="W927" s="362"/>
      <c r="X927" s="362"/>
      <c r="Y927" s="362"/>
      <c r="Z927" s="362"/>
      <c r="AA927" s="362"/>
      <c r="AB927" s="362"/>
      <c r="AC927" s="362"/>
      <c r="AD927" s="362"/>
      <c r="AE927" s="362"/>
      <c r="AF927" s="362"/>
      <c r="AG927" s="362"/>
      <c r="AH927" s="362"/>
      <c r="AI927" s="362"/>
      <c r="AJ927" s="362"/>
      <c r="AK927" s="362"/>
    </row>
    <row r="928">
      <c r="A928" s="362"/>
      <c r="B928" s="362"/>
      <c r="C928" s="362"/>
      <c r="D928" s="362"/>
      <c r="E928" s="362"/>
      <c r="F928" s="362"/>
      <c r="G928" s="362"/>
      <c r="H928" s="362"/>
      <c r="I928" s="362"/>
      <c r="J928" s="362"/>
      <c r="K928" s="362"/>
      <c r="L928" s="362"/>
      <c r="M928" s="362"/>
      <c r="N928" s="362"/>
      <c r="O928" s="362"/>
      <c r="P928" s="362"/>
      <c r="Q928" s="362"/>
      <c r="R928" s="362"/>
      <c r="S928" s="362"/>
      <c r="T928" s="362"/>
      <c r="U928" s="362"/>
      <c r="V928" s="362"/>
      <c r="W928" s="362"/>
      <c r="X928" s="362"/>
      <c r="Y928" s="362"/>
      <c r="Z928" s="362"/>
      <c r="AA928" s="362"/>
      <c r="AB928" s="362"/>
      <c r="AC928" s="362"/>
      <c r="AD928" s="362"/>
      <c r="AE928" s="362"/>
      <c r="AF928" s="362"/>
      <c r="AG928" s="362"/>
      <c r="AH928" s="362"/>
      <c r="AI928" s="362"/>
      <c r="AJ928" s="362"/>
      <c r="AK928" s="362"/>
    </row>
    <row r="929">
      <c r="A929" s="362"/>
      <c r="B929" s="362"/>
      <c r="C929" s="362"/>
      <c r="D929" s="362"/>
      <c r="E929" s="362"/>
      <c r="F929" s="362"/>
      <c r="G929" s="362"/>
      <c r="H929" s="362"/>
      <c r="I929" s="362"/>
      <c r="J929" s="362"/>
      <c r="K929" s="362"/>
      <c r="L929" s="362"/>
      <c r="M929" s="362"/>
      <c r="N929" s="362"/>
      <c r="O929" s="362"/>
      <c r="P929" s="362"/>
      <c r="Q929" s="362"/>
      <c r="R929" s="362"/>
      <c r="S929" s="362"/>
      <c r="T929" s="362"/>
      <c r="U929" s="362"/>
      <c r="V929" s="362"/>
      <c r="W929" s="362"/>
      <c r="X929" s="362"/>
      <c r="Y929" s="362"/>
      <c r="Z929" s="362"/>
      <c r="AA929" s="362"/>
      <c r="AB929" s="362"/>
      <c r="AC929" s="362"/>
      <c r="AD929" s="362"/>
      <c r="AE929" s="362"/>
      <c r="AF929" s="362"/>
      <c r="AG929" s="362"/>
      <c r="AH929" s="362"/>
      <c r="AI929" s="362"/>
      <c r="AJ929" s="362"/>
      <c r="AK929" s="362"/>
    </row>
    <row r="930">
      <c r="A930" s="362"/>
      <c r="B930" s="362"/>
      <c r="C930" s="362"/>
      <c r="D930" s="362"/>
      <c r="E930" s="362"/>
      <c r="F930" s="362"/>
      <c r="G930" s="362"/>
      <c r="H930" s="362"/>
      <c r="I930" s="362"/>
      <c r="J930" s="362"/>
      <c r="K930" s="362"/>
      <c r="L930" s="362"/>
      <c r="M930" s="362"/>
      <c r="N930" s="362"/>
      <c r="O930" s="362"/>
      <c r="P930" s="362"/>
      <c r="Q930" s="362"/>
      <c r="R930" s="362"/>
      <c r="S930" s="362"/>
      <c r="T930" s="362"/>
      <c r="U930" s="362"/>
      <c r="V930" s="362"/>
      <c r="W930" s="362"/>
      <c r="X930" s="362"/>
      <c r="Y930" s="362"/>
      <c r="Z930" s="362"/>
      <c r="AA930" s="362"/>
      <c r="AB930" s="362"/>
      <c r="AC930" s="362"/>
      <c r="AD930" s="362"/>
      <c r="AE930" s="362"/>
      <c r="AF930" s="362"/>
      <c r="AG930" s="362"/>
      <c r="AH930" s="362"/>
      <c r="AI930" s="362"/>
      <c r="AJ930" s="362"/>
      <c r="AK930" s="362"/>
    </row>
    <row r="931">
      <c r="A931" s="362"/>
      <c r="B931" s="362"/>
      <c r="C931" s="362"/>
      <c r="D931" s="362"/>
      <c r="E931" s="362"/>
      <c r="F931" s="362"/>
      <c r="G931" s="362"/>
      <c r="H931" s="362"/>
      <c r="I931" s="362"/>
      <c r="J931" s="362"/>
      <c r="K931" s="362"/>
      <c r="L931" s="362"/>
      <c r="M931" s="362"/>
      <c r="N931" s="362"/>
      <c r="O931" s="362"/>
      <c r="P931" s="362"/>
      <c r="Q931" s="362"/>
      <c r="R931" s="362"/>
      <c r="S931" s="362"/>
      <c r="T931" s="362"/>
      <c r="U931" s="362"/>
      <c r="V931" s="362"/>
      <c r="W931" s="362"/>
      <c r="X931" s="362"/>
      <c r="Y931" s="362"/>
      <c r="Z931" s="362"/>
      <c r="AA931" s="362"/>
      <c r="AB931" s="362"/>
      <c r="AC931" s="362"/>
      <c r="AD931" s="362"/>
      <c r="AE931" s="362"/>
      <c r="AF931" s="362"/>
      <c r="AG931" s="362"/>
      <c r="AH931" s="362"/>
      <c r="AI931" s="362"/>
      <c r="AJ931" s="362"/>
      <c r="AK931" s="362"/>
    </row>
    <row r="932">
      <c r="A932" s="362"/>
      <c r="B932" s="362"/>
      <c r="C932" s="362"/>
      <c r="D932" s="362"/>
      <c r="E932" s="362"/>
      <c r="F932" s="362"/>
      <c r="G932" s="362"/>
      <c r="H932" s="362"/>
      <c r="I932" s="362"/>
      <c r="J932" s="362"/>
      <c r="K932" s="362"/>
      <c r="L932" s="362"/>
      <c r="M932" s="362"/>
      <c r="N932" s="362"/>
      <c r="O932" s="362"/>
      <c r="P932" s="362"/>
      <c r="Q932" s="362"/>
      <c r="R932" s="362"/>
      <c r="S932" s="362"/>
      <c r="T932" s="362"/>
      <c r="U932" s="362"/>
      <c r="V932" s="362"/>
      <c r="W932" s="362"/>
      <c r="X932" s="362"/>
      <c r="Y932" s="362"/>
      <c r="Z932" s="362"/>
      <c r="AA932" s="362"/>
      <c r="AB932" s="362"/>
      <c r="AC932" s="362"/>
      <c r="AD932" s="362"/>
      <c r="AE932" s="362"/>
      <c r="AF932" s="362"/>
      <c r="AG932" s="362"/>
      <c r="AH932" s="362"/>
      <c r="AI932" s="362"/>
      <c r="AJ932" s="362"/>
      <c r="AK932" s="362"/>
    </row>
    <row r="933">
      <c r="A933" s="362"/>
      <c r="B933" s="362"/>
      <c r="C933" s="362"/>
      <c r="D933" s="362"/>
      <c r="E933" s="362"/>
      <c r="F933" s="362"/>
      <c r="G933" s="362"/>
      <c r="H933" s="362"/>
      <c r="I933" s="362"/>
      <c r="J933" s="362"/>
      <c r="K933" s="362"/>
      <c r="L933" s="362"/>
      <c r="M933" s="362"/>
      <c r="N933" s="362"/>
      <c r="O933" s="362"/>
      <c r="P933" s="362"/>
      <c r="Q933" s="362"/>
      <c r="R933" s="362"/>
      <c r="S933" s="362"/>
      <c r="T933" s="362"/>
      <c r="U933" s="362"/>
      <c r="V933" s="362"/>
      <c r="W933" s="362"/>
      <c r="X933" s="362"/>
      <c r="Y933" s="362"/>
      <c r="Z933" s="362"/>
      <c r="AA933" s="362"/>
      <c r="AB933" s="362"/>
      <c r="AC933" s="362"/>
      <c r="AD933" s="362"/>
      <c r="AE933" s="362"/>
      <c r="AF933" s="362"/>
      <c r="AG933" s="362"/>
      <c r="AH933" s="362"/>
      <c r="AI933" s="362"/>
      <c r="AJ933" s="362"/>
      <c r="AK933" s="362"/>
    </row>
    <row r="934">
      <c r="A934" s="362"/>
      <c r="B934" s="362"/>
      <c r="C934" s="362"/>
      <c r="D934" s="362"/>
      <c r="E934" s="362"/>
      <c r="F934" s="362"/>
      <c r="G934" s="362"/>
      <c r="H934" s="362"/>
      <c r="I934" s="362"/>
      <c r="J934" s="362"/>
      <c r="K934" s="362"/>
      <c r="L934" s="362"/>
      <c r="M934" s="362"/>
      <c r="N934" s="362"/>
      <c r="O934" s="362"/>
      <c r="P934" s="362"/>
      <c r="Q934" s="362"/>
      <c r="R934" s="362"/>
      <c r="S934" s="362"/>
      <c r="T934" s="362"/>
      <c r="U934" s="362"/>
      <c r="V934" s="362"/>
      <c r="W934" s="362"/>
      <c r="X934" s="362"/>
      <c r="Y934" s="362"/>
      <c r="Z934" s="362"/>
      <c r="AA934" s="362"/>
      <c r="AB934" s="362"/>
      <c r="AC934" s="362"/>
      <c r="AD934" s="362"/>
      <c r="AE934" s="362"/>
      <c r="AF934" s="362"/>
      <c r="AG934" s="362"/>
      <c r="AH934" s="362"/>
      <c r="AI934" s="362"/>
      <c r="AJ934" s="362"/>
      <c r="AK934" s="362"/>
    </row>
    <row r="935">
      <c r="A935" s="362"/>
      <c r="B935" s="362"/>
      <c r="C935" s="362"/>
      <c r="D935" s="362"/>
      <c r="E935" s="362"/>
      <c r="F935" s="362"/>
      <c r="G935" s="362"/>
      <c r="H935" s="362"/>
      <c r="I935" s="362"/>
      <c r="J935" s="362"/>
      <c r="K935" s="362"/>
      <c r="L935" s="362"/>
      <c r="M935" s="362"/>
      <c r="N935" s="362"/>
      <c r="O935" s="362"/>
      <c r="P935" s="362"/>
      <c r="Q935" s="362"/>
      <c r="R935" s="362"/>
      <c r="S935" s="362"/>
      <c r="T935" s="362"/>
      <c r="U935" s="362"/>
      <c r="V935" s="362"/>
      <c r="W935" s="362"/>
      <c r="X935" s="362"/>
      <c r="Y935" s="362"/>
      <c r="Z935" s="362"/>
      <c r="AA935" s="362"/>
      <c r="AB935" s="362"/>
      <c r="AC935" s="362"/>
      <c r="AD935" s="362"/>
      <c r="AE935" s="362"/>
      <c r="AF935" s="362"/>
      <c r="AG935" s="362"/>
      <c r="AH935" s="362"/>
      <c r="AI935" s="362"/>
      <c r="AJ935" s="362"/>
      <c r="AK935" s="362"/>
    </row>
    <row r="936">
      <c r="A936" s="362"/>
      <c r="B936" s="362"/>
      <c r="C936" s="362"/>
      <c r="D936" s="362"/>
      <c r="E936" s="362"/>
      <c r="F936" s="362"/>
      <c r="G936" s="362"/>
      <c r="H936" s="362"/>
      <c r="I936" s="362"/>
      <c r="J936" s="362"/>
      <c r="K936" s="362"/>
      <c r="L936" s="362"/>
      <c r="M936" s="362"/>
      <c r="N936" s="362"/>
      <c r="O936" s="362"/>
      <c r="P936" s="362"/>
      <c r="Q936" s="362"/>
      <c r="R936" s="362"/>
      <c r="S936" s="362"/>
      <c r="T936" s="362"/>
      <c r="U936" s="362"/>
      <c r="V936" s="362"/>
      <c r="W936" s="362"/>
      <c r="X936" s="362"/>
      <c r="Y936" s="362"/>
      <c r="Z936" s="362"/>
      <c r="AA936" s="362"/>
      <c r="AB936" s="362"/>
      <c r="AC936" s="362"/>
      <c r="AD936" s="362"/>
      <c r="AE936" s="362"/>
      <c r="AF936" s="362"/>
      <c r="AG936" s="362"/>
      <c r="AH936" s="362"/>
      <c r="AI936" s="362"/>
      <c r="AJ936" s="362"/>
      <c r="AK936" s="362"/>
    </row>
    <row r="937">
      <c r="A937" s="362"/>
      <c r="B937" s="362"/>
      <c r="C937" s="362"/>
      <c r="D937" s="362"/>
      <c r="E937" s="362"/>
      <c r="F937" s="362"/>
      <c r="G937" s="362"/>
      <c r="H937" s="362"/>
      <c r="I937" s="362"/>
      <c r="J937" s="362"/>
      <c r="K937" s="362"/>
      <c r="L937" s="362"/>
      <c r="M937" s="362"/>
      <c r="N937" s="362"/>
      <c r="O937" s="362"/>
      <c r="P937" s="362"/>
      <c r="Q937" s="362"/>
      <c r="R937" s="362"/>
      <c r="S937" s="362"/>
      <c r="T937" s="362"/>
      <c r="U937" s="362"/>
      <c r="V937" s="362"/>
      <c r="W937" s="362"/>
      <c r="X937" s="362"/>
      <c r="Y937" s="362"/>
      <c r="Z937" s="362"/>
      <c r="AA937" s="362"/>
      <c r="AB937" s="362"/>
      <c r="AC937" s="362"/>
      <c r="AD937" s="362"/>
      <c r="AE937" s="362"/>
      <c r="AF937" s="362"/>
      <c r="AG937" s="362"/>
      <c r="AH937" s="362"/>
      <c r="AI937" s="362"/>
      <c r="AJ937" s="362"/>
      <c r="AK937" s="362"/>
    </row>
    <row r="938">
      <c r="A938" s="362"/>
      <c r="B938" s="362"/>
      <c r="C938" s="362"/>
      <c r="D938" s="362"/>
      <c r="E938" s="362"/>
      <c r="F938" s="362"/>
      <c r="G938" s="362"/>
      <c r="H938" s="362"/>
      <c r="I938" s="362"/>
      <c r="J938" s="362"/>
      <c r="K938" s="362"/>
      <c r="L938" s="362"/>
      <c r="M938" s="362"/>
      <c r="N938" s="362"/>
      <c r="O938" s="362"/>
      <c r="P938" s="362"/>
      <c r="Q938" s="362"/>
      <c r="R938" s="362"/>
      <c r="S938" s="362"/>
      <c r="T938" s="362"/>
      <c r="U938" s="362"/>
      <c r="V938" s="362"/>
      <c r="W938" s="362"/>
      <c r="X938" s="362"/>
      <c r="Y938" s="362"/>
      <c r="Z938" s="362"/>
      <c r="AA938" s="362"/>
      <c r="AB938" s="362"/>
      <c r="AC938" s="362"/>
      <c r="AD938" s="362"/>
      <c r="AE938" s="362"/>
      <c r="AF938" s="362"/>
      <c r="AG938" s="362"/>
      <c r="AH938" s="362"/>
      <c r="AI938" s="362"/>
      <c r="AJ938" s="362"/>
      <c r="AK938" s="362"/>
    </row>
    <row r="939">
      <c r="A939" s="362"/>
      <c r="B939" s="362"/>
      <c r="C939" s="362"/>
      <c r="D939" s="362"/>
      <c r="E939" s="362"/>
      <c r="F939" s="362"/>
      <c r="G939" s="362"/>
      <c r="H939" s="362"/>
      <c r="I939" s="362"/>
      <c r="J939" s="362"/>
      <c r="K939" s="362"/>
      <c r="L939" s="362"/>
      <c r="M939" s="362"/>
      <c r="N939" s="362"/>
      <c r="O939" s="362"/>
      <c r="P939" s="362"/>
      <c r="Q939" s="362"/>
      <c r="R939" s="362"/>
      <c r="S939" s="362"/>
      <c r="T939" s="362"/>
      <c r="U939" s="362"/>
      <c r="V939" s="362"/>
      <c r="W939" s="362"/>
      <c r="X939" s="362"/>
      <c r="Y939" s="362"/>
      <c r="Z939" s="362"/>
      <c r="AA939" s="362"/>
      <c r="AB939" s="362"/>
      <c r="AC939" s="362"/>
      <c r="AD939" s="362"/>
      <c r="AE939" s="362"/>
      <c r="AF939" s="362"/>
      <c r="AG939" s="362"/>
      <c r="AH939" s="362"/>
      <c r="AI939" s="362"/>
      <c r="AJ939" s="362"/>
      <c r="AK939" s="362"/>
    </row>
    <row r="940">
      <c r="A940" s="362"/>
      <c r="B940" s="362"/>
      <c r="C940" s="362"/>
      <c r="D940" s="362"/>
      <c r="E940" s="362"/>
      <c r="F940" s="362"/>
      <c r="G940" s="362"/>
      <c r="H940" s="362"/>
      <c r="I940" s="362"/>
      <c r="J940" s="362"/>
      <c r="K940" s="362"/>
      <c r="L940" s="362"/>
      <c r="M940" s="362"/>
      <c r="N940" s="362"/>
      <c r="O940" s="362"/>
      <c r="P940" s="362"/>
      <c r="Q940" s="362"/>
      <c r="R940" s="362"/>
      <c r="S940" s="362"/>
      <c r="T940" s="362"/>
      <c r="U940" s="362"/>
      <c r="V940" s="362"/>
      <c r="W940" s="362"/>
      <c r="X940" s="362"/>
      <c r="Y940" s="362"/>
      <c r="Z940" s="362"/>
      <c r="AA940" s="362"/>
      <c r="AB940" s="362"/>
      <c r="AC940" s="362"/>
      <c r="AD940" s="362"/>
      <c r="AE940" s="362"/>
      <c r="AF940" s="362"/>
      <c r="AG940" s="362"/>
      <c r="AH940" s="362"/>
      <c r="AI940" s="362"/>
      <c r="AJ940" s="362"/>
      <c r="AK940" s="362"/>
    </row>
    <row r="941">
      <c r="A941" s="362"/>
      <c r="B941" s="362"/>
      <c r="C941" s="362"/>
      <c r="D941" s="362"/>
      <c r="E941" s="362"/>
      <c r="F941" s="362"/>
      <c r="G941" s="362"/>
      <c r="H941" s="362"/>
      <c r="I941" s="362"/>
      <c r="J941" s="362"/>
      <c r="K941" s="362"/>
      <c r="L941" s="362"/>
      <c r="M941" s="362"/>
      <c r="N941" s="362"/>
      <c r="O941" s="362"/>
      <c r="P941" s="362"/>
      <c r="Q941" s="362"/>
      <c r="R941" s="362"/>
      <c r="S941" s="362"/>
      <c r="T941" s="362"/>
      <c r="U941" s="362"/>
      <c r="V941" s="362"/>
      <c r="W941" s="362"/>
      <c r="X941" s="362"/>
      <c r="Y941" s="362"/>
      <c r="Z941" s="362"/>
      <c r="AA941" s="362"/>
      <c r="AB941" s="362"/>
      <c r="AC941" s="362"/>
      <c r="AD941" s="362"/>
      <c r="AE941" s="362"/>
      <c r="AF941" s="362"/>
      <c r="AG941" s="362"/>
      <c r="AH941" s="362"/>
      <c r="AI941" s="362"/>
      <c r="AJ941" s="362"/>
      <c r="AK941" s="362"/>
    </row>
    <row r="942">
      <c r="A942" s="362"/>
      <c r="B942" s="362"/>
      <c r="C942" s="362"/>
      <c r="D942" s="362"/>
      <c r="E942" s="362"/>
      <c r="F942" s="362"/>
      <c r="G942" s="362"/>
      <c r="H942" s="362"/>
      <c r="I942" s="362"/>
      <c r="J942" s="362"/>
      <c r="K942" s="362"/>
      <c r="L942" s="362"/>
      <c r="M942" s="362"/>
      <c r="N942" s="362"/>
      <c r="O942" s="362"/>
      <c r="P942" s="362"/>
      <c r="Q942" s="362"/>
      <c r="R942" s="362"/>
      <c r="S942" s="362"/>
      <c r="T942" s="362"/>
      <c r="U942" s="362"/>
      <c r="V942" s="362"/>
      <c r="W942" s="362"/>
      <c r="X942" s="362"/>
      <c r="Y942" s="362"/>
      <c r="Z942" s="362"/>
      <c r="AA942" s="362"/>
      <c r="AB942" s="362"/>
      <c r="AC942" s="362"/>
      <c r="AD942" s="362"/>
      <c r="AE942" s="362"/>
      <c r="AF942" s="362"/>
      <c r="AG942" s="362"/>
      <c r="AH942" s="362"/>
      <c r="AI942" s="362"/>
      <c r="AJ942" s="362"/>
      <c r="AK942" s="362"/>
    </row>
    <row r="943">
      <c r="A943" s="362"/>
      <c r="B943" s="362"/>
      <c r="C943" s="362"/>
      <c r="D943" s="362"/>
      <c r="E943" s="362"/>
      <c r="F943" s="362"/>
      <c r="G943" s="362"/>
      <c r="H943" s="362"/>
      <c r="I943" s="362"/>
      <c r="J943" s="362"/>
      <c r="K943" s="362"/>
      <c r="L943" s="362"/>
      <c r="M943" s="362"/>
      <c r="N943" s="362"/>
      <c r="O943" s="362"/>
      <c r="P943" s="362"/>
      <c r="Q943" s="362"/>
      <c r="R943" s="362"/>
      <c r="S943" s="362"/>
      <c r="T943" s="362"/>
      <c r="U943" s="362"/>
      <c r="V943" s="362"/>
      <c r="W943" s="362"/>
      <c r="X943" s="362"/>
      <c r="Y943" s="362"/>
      <c r="Z943" s="362"/>
      <c r="AA943" s="362"/>
      <c r="AB943" s="362"/>
      <c r="AC943" s="362"/>
      <c r="AD943" s="362"/>
      <c r="AE943" s="362"/>
      <c r="AF943" s="362"/>
      <c r="AG943" s="362"/>
      <c r="AH943" s="362"/>
      <c r="AI943" s="362"/>
      <c r="AJ943" s="362"/>
      <c r="AK943" s="362"/>
    </row>
    <row r="944">
      <c r="A944" s="362"/>
      <c r="B944" s="362"/>
      <c r="C944" s="362"/>
      <c r="D944" s="362"/>
      <c r="E944" s="362"/>
      <c r="F944" s="362"/>
      <c r="G944" s="362"/>
      <c r="H944" s="362"/>
      <c r="I944" s="362"/>
      <c r="J944" s="362"/>
      <c r="K944" s="362"/>
      <c r="L944" s="362"/>
      <c r="M944" s="362"/>
      <c r="N944" s="362"/>
      <c r="O944" s="362"/>
      <c r="P944" s="362"/>
      <c r="Q944" s="362"/>
      <c r="R944" s="362"/>
      <c r="S944" s="362"/>
      <c r="T944" s="362"/>
      <c r="U944" s="362"/>
      <c r="V944" s="362"/>
      <c r="W944" s="362"/>
      <c r="X944" s="362"/>
      <c r="Y944" s="362"/>
      <c r="Z944" s="362"/>
      <c r="AA944" s="362"/>
      <c r="AB944" s="362"/>
      <c r="AC944" s="362"/>
      <c r="AD944" s="362"/>
      <c r="AE944" s="362"/>
      <c r="AF944" s="362"/>
      <c r="AG944" s="362"/>
      <c r="AH944" s="362"/>
      <c r="AI944" s="362"/>
      <c r="AJ944" s="362"/>
      <c r="AK944" s="362"/>
    </row>
    <row r="945">
      <c r="A945" s="362"/>
      <c r="B945" s="362"/>
      <c r="C945" s="362"/>
      <c r="D945" s="362"/>
      <c r="E945" s="362"/>
      <c r="F945" s="362"/>
      <c r="G945" s="362"/>
      <c r="H945" s="362"/>
      <c r="I945" s="362"/>
      <c r="J945" s="362"/>
      <c r="K945" s="362"/>
      <c r="L945" s="362"/>
      <c r="M945" s="362"/>
      <c r="N945" s="362"/>
      <c r="O945" s="362"/>
      <c r="P945" s="362"/>
      <c r="Q945" s="362"/>
      <c r="R945" s="362"/>
      <c r="S945" s="362"/>
      <c r="T945" s="362"/>
      <c r="U945" s="362"/>
      <c r="V945" s="362"/>
      <c r="W945" s="362"/>
      <c r="X945" s="362"/>
      <c r="Y945" s="362"/>
      <c r="Z945" s="362"/>
      <c r="AA945" s="362"/>
      <c r="AB945" s="362"/>
      <c r="AC945" s="362"/>
      <c r="AD945" s="362"/>
      <c r="AE945" s="362"/>
      <c r="AF945" s="362"/>
      <c r="AG945" s="362"/>
      <c r="AH945" s="362"/>
      <c r="AI945" s="362"/>
      <c r="AJ945" s="362"/>
      <c r="AK945" s="362"/>
    </row>
    <row r="946">
      <c r="A946" s="362"/>
      <c r="B946" s="362"/>
      <c r="C946" s="362"/>
      <c r="D946" s="362"/>
      <c r="E946" s="362"/>
      <c r="F946" s="362"/>
      <c r="G946" s="362"/>
      <c r="H946" s="362"/>
      <c r="I946" s="362"/>
      <c r="J946" s="362"/>
      <c r="K946" s="362"/>
      <c r="L946" s="362"/>
      <c r="M946" s="362"/>
      <c r="N946" s="362"/>
      <c r="O946" s="362"/>
      <c r="P946" s="362"/>
      <c r="Q946" s="362"/>
      <c r="R946" s="362"/>
      <c r="S946" s="362"/>
      <c r="T946" s="362"/>
      <c r="U946" s="362"/>
      <c r="V946" s="362"/>
      <c r="W946" s="362"/>
      <c r="X946" s="362"/>
      <c r="Y946" s="362"/>
      <c r="Z946" s="362"/>
      <c r="AA946" s="362"/>
      <c r="AB946" s="362"/>
      <c r="AC946" s="362"/>
      <c r="AD946" s="362"/>
      <c r="AE946" s="362"/>
      <c r="AF946" s="362"/>
      <c r="AG946" s="362"/>
      <c r="AH946" s="362"/>
      <c r="AI946" s="362"/>
      <c r="AJ946" s="362"/>
      <c r="AK946" s="362"/>
    </row>
    <row r="947">
      <c r="A947" s="362"/>
      <c r="B947" s="362"/>
      <c r="C947" s="362"/>
      <c r="D947" s="362"/>
      <c r="E947" s="362"/>
      <c r="F947" s="362"/>
      <c r="G947" s="362"/>
      <c r="H947" s="362"/>
      <c r="I947" s="362"/>
      <c r="J947" s="362"/>
      <c r="K947" s="362"/>
      <c r="L947" s="362"/>
      <c r="M947" s="362"/>
      <c r="N947" s="362"/>
      <c r="O947" s="362"/>
      <c r="P947" s="362"/>
      <c r="Q947" s="362"/>
      <c r="R947" s="362"/>
      <c r="S947" s="362"/>
      <c r="T947" s="362"/>
      <c r="U947" s="362"/>
      <c r="V947" s="362"/>
      <c r="W947" s="362"/>
      <c r="X947" s="362"/>
      <c r="Y947" s="362"/>
      <c r="Z947" s="362"/>
      <c r="AA947" s="362"/>
      <c r="AB947" s="362"/>
      <c r="AC947" s="362"/>
      <c r="AD947" s="362"/>
      <c r="AE947" s="362"/>
      <c r="AF947" s="362"/>
      <c r="AG947" s="362"/>
      <c r="AH947" s="362"/>
      <c r="AI947" s="362"/>
      <c r="AJ947" s="362"/>
      <c r="AK947" s="362"/>
    </row>
    <row r="948">
      <c r="A948" s="362"/>
      <c r="B948" s="362"/>
      <c r="C948" s="362"/>
      <c r="D948" s="362"/>
      <c r="E948" s="362"/>
      <c r="F948" s="362"/>
      <c r="G948" s="362"/>
      <c r="H948" s="362"/>
      <c r="I948" s="362"/>
      <c r="J948" s="362"/>
      <c r="K948" s="362"/>
      <c r="L948" s="362"/>
      <c r="M948" s="362"/>
      <c r="N948" s="362"/>
      <c r="O948" s="362"/>
      <c r="P948" s="362"/>
      <c r="Q948" s="362"/>
      <c r="R948" s="362"/>
      <c r="S948" s="362"/>
      <c r="T948" s="362"/>
      <c r="U948" s="362"/>
      <c r="V948" s="362"/>
      <c r="W948" s="362"/>
      <c r="X948" s="362"/>
      <c r="Y948" s="362"/>
      <c r="Z948" s="362"/>
      <c r="AA948" s="362"/>
      <c r="AB948" s="362"/>
      <c r="AC948" s="362"/>
      <c r="AD948" s="362"/>
      <c r="AE948" s="362"/>
      <c r="AF948" s="362"/>
      <c r="AG948" s="362"/>
      <c r="AH948" s="362"/>
      <c r="AI948" s="362"/>
      <c r="AJ948" s="362"/>
      <c r="AK948" s="362"/>
    </row>
    <row r="949">
      <c r="A949" s="362"/>
      <c r="B949" s="362"/>
      <c r="C949" s="362"/>
      <c r="D949" s="362"/>
      <c r="E949" s="362"/>
      <c r="F949" s="362"/>
      <c r="G949" s="362"/>
      <c r="H949" s="362"/>
      <c r="I949" s="362"/>
      <c r="J949" s="362"/>
      <c r="K949" s="362"/>
      <c r="L949" s="362"/>
      <c r="M949" s="362"/>
      <c r="N949" s="362"/>
      <c r="O949" s="362"/>
      <c r="P949" s="362"/>
      <c r="Q949" s="362"/>
      <c r="R949" s="362"/>
      <c r="S949" s="362"/>
      <c r="T949" s="362"/>
      <c r="U949" s="362"/>
      <c r="V949" s="362"/>
      <c r="W949" s="362"/>
      <c r="X949" s="362"/>
      <c r="Y949" s="362"/>
      <c r="Z949" s="362"/>
      <c r="AA949" s="362"/>
      <c r="AB949" s="362"/>
      <c r="AC949" s="362"/>
      <c r="AD949" s="362"/>
      <c r="AE949" s="362"/>
      <c r="AF949" s="362"/>
      <c r="AG949" s="362"/>
      <c r="AH949" s="362"/>
      <c r="AI949" s="362"/>
      <c r="AJ949" s="362"/>
      <c r="AK949" s="362"/>
    </row>
    <row r="950">
      <c r="A950" s="362"/>
      <c r="B950" s="362"/>
      <c r="C950" s="362"/>
      <c r="D950" s="362"/>
      <c r="E950" s="362"/>
      <c r="F950" s="362"/>
      <c r="G950" s="362"/>
      <c r="H950" s="362"/>
      <c r="I950" s="362"/>
      <c r="J950" s="362"/>
      <c r="K950" s="362"/>
      <c r="L950" s="362"/>
      <c r="M950" s="362"/>
      <c r="N950" s="362"/>
      <c r="O950" s="362"/>
      <c r="P950" s="362"/>
      <c r="Q950" s="362"/>
      <c r="R950" s="362"/>
      <c r="S950" s="362"/>
      <c r="T950" s="362"/>
      <c r="U950" s="362"/>
      <c r="V950" s="362"/>
      <c r="W950" s="362"/>
      <c r="X950" s="362"/>
      <c r="Y950" s="362"/>
      <c r="Z950" s="362"/>
      <c r="AA950" s="362"/>
      <c r="AB950" s="362"/>
      <c r="AC950" s="362"/>
      <c r="AD950" s="362"/>
      <c r="AE950" s="362"/>
      <c r="AF950" s="362"/>
      <c r="AG950" s="362"/>
      <c r="AH950" s="362"/>
      <c r="AI950" s="362"/>
      <c r="AJ950" s="362"/>
      <c r="AK950" s="362"/>
    </row>
    <row r="951">
      <c r="A951" s="362"/>
      <c r="B951" s="362"/>
      <c r="C951" s="362"/>
      <c r="D951" s="362"/>
      <c r="E951" s="362"/>
      <c r="F951" s="362"/>
      <c r="G951" s="362"/>
      <c r="H951" s="362"/>
      <c r="I951" s="362"/>
      <c r="J951" s="362"/>
      <c r="K951" s="362"/>
      <c r="L951" s="362"/>
      <c r="M951" s="362"/>
      <c r="N951" s="362"/>
      <c r="O951" s="362"/>
      <c r="P951" s="362"/>
      <c r="Q951" s="362"/>
      <c r="R951" s="362"/>
      <c r="S951" s="362"/>
      <c r="T951" s="362"/>
      <c r="U951" s="362"/>
      <c r="V951" s="362"/>
      <c r="W951" s="362"/>
      <c r="X951" s="362"/>
      <c r="Y951" s="362"/>
      <c r="Z951" s="362"/>
      <c r="AA951" s="362"/>
      <c r="AB951" s="362"/>
      <c r="AC951" s="362"/>
      <c r="AD951" s="362"/>
      <c r="AE951" s="362"/>
      <c r="AF951" s="362"/>
      <c r="AG951" s="362"/>
      <c r="AH951" s="362"/>
      <c r="AI951" s="362"/>
      <c r="AJ951" s="362"/>
      <c r="AK951" s="362"/>
    </row>
    <row r="952">
      <c r="A952" s="362"/>
      <c r="B952" s="362"/>
      <c r="C952" s="362"/>
      <c r="D952" s="362"/>
      <c r="E952" s="362"/>
      <c r="F952" s="362"/>
      <c r="G952" s="362"/>
      <c r="H952" s="362"/>
      <c r="I952" s="362"/>
      <c r="J952" s="362"/>
      <c r="K952" s="362"/>
      <c r="L952" s="362"/>
      <c r="M952" s="362"/>
      <c r="N952" s="362"/>
      <c r="O952" s="362"/>
      <c r="P952" s="362"/>
      <c r="Q952" s="362"/>
      <c r="R952" s="362"/>
      <c r="S952" s="362"/>
      <c r="T952" s="362"/>
      <c r="U952" s="362"/>
      <c r="V952" s="362"/>
      <c r="W952" s="362"/>
      <c r="X952" s="362"/>
      <c r="Y952" s="362"/>
      <c r="Z952" s="362"/>
      <c r="AA952" s="362"/>
      <c r="AB952" s="362"/>
      <c r="AC952" s="362"/>
      <c r="AD952" s="362"/>
      <c r="AE952" s="362"/>
      <c r="AF952" s="362"/>
      <c r="AG952" s="362"/>
      <c r="AH952" s="362"/>
      <c r="AI952" s="362"/>
      <c r="AJ952" s="362"/>
      <c r="AK952" s="362"/>
    </row>
    <row r="953">
      <c r="A953" s="362"/>
      <c r="B953" s="362"/>
      <c r="C953" s="362"/>
      <c r="D953" s="362"/>
      <c r="E953" s="362"/>
      <c r="F953" s="362"/>
      <c r="G953" s="362"/>
      <c r="H953" s="362"/>
      <c r="I953" s="362"/>
      <c r="J953" s="362"/>
      <c r="K953" s="362"/>
      <c r="L953" s="362"/>
      <c r="M953" s="362"/>
      <c r="N953" s="362"/>
      <c r="O953" s="362"/>
      <c r="P953" s="362"/>
      <c r="Q953" s="362"/>
      <c r="R953" s="362"/>
      <c r="S953" s="362"/>
      <c r="T953" s="362"/>
      <c r="U953" s="362"/>
      <c r="V953" s="362"/>
      <c r="W953" s="362"/>
      <c r="X953" s="362"/>
      <c r="Y953" s="362"/>
      <c r="Z953" s="362"/>
      <c r="AA953" s="362"/>
      <c r="AB953" s="362"/>
      <c r="AC953" s="362"/>
      <c r="AD953" s="362"/>
      <c r="AE953" s="362"/>
      <c r="AF953" s="362"/>
      <c r="AG953" s="362"/>
      <c r="AH953" s="362"/>
      <c r="AI953" s="362"/>
      <c r="AJ953" s="362"/>
      <c r="AK953" s="362"/>
    </row>
    <row r="954">
      <c r="A954" s="362"/>
      <c r="B954" s="362"/>
      <c r="C954" s="362"/>
      <c r="D954" s="362"/>
      <c r="E954" s="362"/>
      <c r="F954" s="362"/>
      <c r="G954" s="362"/>
      <c r="H954" s="362"/>
      <c r="I954" s="362"/>
      <c r="J954" s="362"/>
      <c r="K954" s="362"/>
      <c r="L954" s="362"/>
      <c r="M954" s="362"/>
      <c r="N954" s="362"/>
      <c r="O954" s="362"/>
      <c r="P954" s="362"/>
      <c r="Q954" s="362"/>
      <c r="R954" s="362"/>
      <c r="S954" s="362"/>
      <c r="T954" s="362"/>
      <c r="U954" s="362"/>
      <c r="V954" s="362"/>
      <c r="W954" s="362"/>
      <c r="X954" s="362"/>
      <c r="Y954" s="362"/>
      <c r="Z954" s="362"/>
      <c r="AA954" s="362"/>
      <c r="AB954" s="362"/>
      <c r="AC954" s="362"/>
      <c r="AD954" s="362"/>
      <c r="AE954" s="362"/>
      <c r="AF954" s="362"/>
      <c r="AG954" s="362"/>
      <c r="AH954" s="362"/>
      <c r="AI954" s="362"/>
      <c r="AJ954" s="362"/>
      <c r="AK954" s="362"/>
    </row>
    <row r="955">
      <c r="A955" s="362"/>
      <c r="B955" s="362"/>
      <c r="C955" s="362"/>
      <c r="D955" s="362"/>
      <c r="E955" s="362"/>
      <c r="F955" s="362"/>
      <c r="G955" s="362"/>
      <c r="H955" s="362"/>
      <c r="I955" s="362"/>
      <c r="J955" s="362"/>
      <c r="K955" s="362"/>
      <c r="L955" s="362"/>
      <c r="M955" s="362"/>
      <c r="N955" s="362"/>
      <c r="O955" s="362"/>
      <c r="P955" s="362"/>
      <c r="Q955" s="362"/>
      <c r="R955" s="362"/>
      <c r="S955" s="362"/>
      <c r="T955" s="362"/>
      <c r="U955" s="362"/>
      <c r="V955" s="362"/>
      <c r="W955" s="362"/>
      <c r="X955" s="362"/>
      <c r="Y955" s="362"/>
      <c r="Z955" s="362"/>
      <c r="AA955" s="362"/>
      <c r="AB955" s="362"/>
      <c r="AC955" s="362"/>
      <c r="AD955" s="362"/>
      <c r="AE955" s="362"/>
      <c r="AF955" s="362"/>
      <c r="AG955" s="362"/>
      <c r="AH955" s="362"/>
      <c r="AI955" s="362"/>
      <c r="AJ955" s="362"/>
      <c r="AK955" s="362"/>
    </row>
    <row r="956">
      <c r="A956" s="362"/>
      <c r="B956" s="362"/>
      <c r="C956" s="362"/>
      <c r="D956" s="362"/>
      <c r="E956" s="362"/>
      <c r="F956" s="362"/>
      <c r="G956" s="362"/>
      <c r="H956" s="362"/>
      <c r="I956" s="362"/>
      <c r="J956" s="362"/>
      <c r="K956" s="362"/>
      <c r="L956" s="362"/>
      <c r="M956" s="362"/>
      <c r="N956" s="362"/>
      <c r="O956" s="362"/>
      <c r="P956" s="362"/>
      <c r="Q956" s="362"/>
      <c r="R956" s="362"/>
      <c r="S956" s="362"/>
      <c r="T956" s="362"/>
      <c r="U956" s="362"/>
      <c r="V956" s="362"/>
      <c r="W956" s="362"/>
      <c r="X956" s="362"/>
      <c r="Y956" s="362"/>
      <c r="Z956" s="362"/>
      <c r="AA956" s="362"/>
      <c r="AB956" s="362"/>
      <c r="AC956" s="362"/>
      <c r="AD956" s="362"/>
      <c r="AE956" s="362"/>
      <c r="AF956" s="362"/>
      <c r="AG956" s="362"/>
      <c r="AH956" s="362"/>
      <c r="AI956" s="362"/>
      <c r="AJ956" s="362"/>
      <c r="AK956" s="362"/>
    </row>
    <row r="957">
      <c r="A957" s="362"/>
      <c r="B957" s="362"/>
      <c r="C957" s="362"/>
      <c r="D957" s="362"/>
      <c r="E957" s="362"/>
      <c r="F957" s="362"/>
      <c r="G957" s="362"/>
      <c r="H957" s="362"/>
      <c r="I957" s="362"/>
      <c r="J957" s="362"/>
      <c r="K957" s="362"/>
      <c r="L957" s="362"/>
      <c r="M957" s="362"/>
      <c r="N957" s="362"/>
      <c r="O957" s="362"/>
      <c r="P957" s="362"/>
      <c r="Q957" s="362"/>
      <c r="R957" s="362"/>
      <c r="S957" s="362"/>
      <c r="T957" s="362"/>
      <c r="U957" s="362"/>
      <c r="V957" s="362"/>
      <c r="W957" s="362"/>
      <c r="X957" s="362"/>
      <c r="Y957" s="362"/>
      <c r="Z957" s="362"/>
      <c r="AA957" s="362"/>
      <c r="AB957" s="362"/>
      <c r="AC957" s="362"/>
      <c r="AD957" s="362"/>
      <c r="AE957" s="362"/>
      <c r="AF957" s="362"/>
      <c r="AG957" s="362"/>
      <c r="AH957" s="362"/>
      <c r="AI957" s="362"/>
      <c r="AJ957" s="362"/>
      <c r="AK957" s="362"/>
    </row>
    <row r="958">
      <c r="A958" s="362"/>
      <c r="B958" s="362"/>
      <c r="C958" s="362"/>
      <c r="D958" s="362"/>
      <c r="E958" s="362"/>
      <c r="F958" s="362"/>
      <c r="G958" s="362"/>
      <c r="H958" s="362"/>
      <c r="I958" s="362"/>
      <c r="J958" s="362"/>
      <c r="K958" s="362"/>
      <c r="L958" s="362"/>
      <c r="M958" s="362"/>
      <c r="N958" s="362"/>
      <c r="O958" s="362"/>
      <c r="P958" s="362"/>
      <c r="Q958" s="362"/>
      <c r="R958" s="362"/>
      <c r="S958" s="362"/>
      <c r="T958" s="362"/>
      <c r="U958" s="362"/>
      <c r="V958" s="362"/>
      <c r="W958" s="362"/>
      <c r="X958" s="362"/>
      <c r="Y958" s="362"/>
      <c r="Z958" s="362"/>
      <c r="AA958" s="362"/>
      <c r="AB958" s="362"/>
      <c r="AC958" s="362"/>
      <c r="AD958" s="362"/>
      <c r="AE958" s="362"/>
      <c r="AF958" s="362"/>
      <c r="AG958" s="362"/>
      <c r="AH958" s="362"/>
      <c r="AI958" s="362"/>
      <c r="AJ958" s="362"/>
      <c r="AK958" s="362"/>
    </row>
    <row r="959">
      <c r="A959" s="362"/>
      <c r="B959" s="362"/>
      <c r="C959" s="362"/>
      <c r="D959" s="362"/>
      <c r="E959" s="362"/>
      <c r="F959" s="362"/>
      <c r="G959" s="362"/>
      <c r="H959" s="362"/>
      <c r="I959" s="362"/>
      <c r="J959" s="362"/>
      <c r="K959" s="362"/>
      <c r="L959" s="362"/>
      <c r="M959" s="362"/>
      <c r="N959" s="362"/>
      <c r="O959" s="362"/>
      <c r="P959" s="362"/>
      <c r="Q959" s="362"/>
      <c r="R959" s="362"/>
      <c r="S959" s="362"/>
      <c r="T959" s="362"/>
      <c r="U959" s="362"/>
      <c r="V959" s="362"/>
      <c r="W959" s="362"/>
      <c r="X959" s="362"/>
      <c r="Y959" s="362"/>
      <c r="Z959" s="362"/>
      <c r="AA959" s="362"/>
      <c r="AB959" s="362"/>
      <c r="AC959" s="362"/>
      <c r="AD959" s="362"/>
      <c r="AE959" s="362"/>
      <c r="AF959" s="362"/>
      <c r="AG959" s="362"/>
      <c r="AH959" s="362"/>
      <c r="AI959" s="362"/>
      <c r="AJ959" s="362"/>
      <c r="AK959" s="362"/>
    </row>
    <row r="960">
      <c r="A960" s="362"/>
      <c r="B960" s="362"/>
      <c r="C960" s="362"/>
      <c r="D960" s="362"/>
      <c r="E960" s="362"/>
      <c r="F960" s="362"/>
      <c r="G960" s="362"/>
      <c r="H960" s="362"/>
      <c r="I960" s="362"/>
      <c r="J960" s="362"/>
      <c r="K960" s="362"/>
      <c r="L960" s="362"/>
      <c r="M960" s="362"/>
      <c r="N960" s="362"/>
      <c r="O960" s="362"/>
      <c r="P960" s="362"/>
      <c r="Q960" s="362"/>
      <c r="R960" s="362"/>
      <c r="S960" s="362"/>
      <c r="T960" s="362"/>
      <c r="U960" s="362"/>
      <c r="V960" s="362"/>
      <c r="W960" s="362"/>
      <c r="X960" s="362"/>
      <c r="Y960" s="362"/>
      <c r="Z960" s="362"/>
      <c r="AA960" s="362"/>
      <c r="AB960" s="362"/>
      <c r="AC960" s="362"/>
      <c r="AD960" s="362"/>
      <c r="AE960" s="362"/>
      <c r="AF960" s="362"/>
      <c r="AG960" s="362"/>
      <c r="AH960" s="362"/>
      <c r="AI960" s="362"/>
      <c r="AJ960" s="362"/>
      <c r="AK960" s="362"/>
    </row>
    <row r="961">
      <c r="A961" s="362"/>
      <c r="B961" s="362"/>
      <c r="C961" s="362"/>
      <c r="D961" s="362"/>
      <c r="E961" s="362"/>
      <c r="F961" s="362"/>
      <c r="G961" s="362"/>
      <c r="H961" s="362"/>
      <c r="I961" s="362"/>
      <c r="J961" s="362"/>
      <c r="K961" s="362"/>
      <c r="L961" s="362"/>
      <c r="M961" s="362"/>
      <c r="N961" s="362"/>
      <c r="O961" s="362"/>
      <c r="P961" s="362"/>
      <c r="Q961" s="362"/>
      <c r="R961" s="362"/>
      <c r="S961" s="362"/>
      <c r="T961" s="362"/>
      <c r="U961" s="362"/>
      <c r="V961" s="362"/>
      <c r="W961" s="362"/>
      <c r="X961" s="362"/>
      <c r="Y961" s="362"/>
      <c r="Z961" s="362"/>
      <c r="AA961" s="362"/>
      <c r="AB961" s="362"/>
      <c r="AC961" s="362"/>
      <c r="AD961" s="362"/>
      <c r="AE961" s="362"/>
      <c r="AF961" s="362"/>
      <c r="AG961" s="362"/>
      <c r="AH961" s="362"/>
      <c r="AI961" s="362"/>
      <c r="AJ961" s="362"/>
      <c r="AK961" s="362"/>
    </row>
    <row r="962">
      <c r="A962" s="362"/>
      <c r="B962" s="362"/>
      <c r="C962" s="362"/>
      <c r="D962" s="362"/>
      <c r="E962" s="362"/>
      <c r="F962" s="362"/>
      <c r="G962" s="362"/>
      <c r="H962" s="362"/>
      <c r="I962" s="362"/>
      <c r="J962" s="362"/>
      <c r="K962" s="362"/>
      <c r="L962" s="362"/>
      <c r="M962" s="362"/>
      <c r="N962" s="362"/>
      <c r="O962" s="362"/>
      <c r="P962" s="362"/>
      <c r="Q962" s="362"/>
      <c r="R962" s="362"/>
      <c r="S962" s="362"/>
      <c r="T962" s="362"/>
      <c r="U962" s="362"/>
      <c r="V962" s="362"/>
      <c r="W962" s="362"/>
      <c r="X962" s="362"/>
      <c r="Y962" s="362"/>
      <c r="Z962" s="362"/>
      <c r="AA962" s="362"/>
      <c r="AB962" s="362"/>
      <c r="AC962" s="362"/>
      <c r="AD962" s="362"/>
      <c r="AE962" s="362"/>
      <c r="AF962" s="362"/>
      <c r="AG962" s="362"/>
      <c r="AH962" s="362"/>
      <c r="AI962" s="362"/>
      <c r="AJ962" s="362"/>
      <c r="AK962" s="362"/>
    </row>
    <row r="963">
      <c r="A963" s="362"/>
      <c r="B963" s="362"/>
      <c r="C963" s="362"/>
      <c r="D963" s="362"/>
      <c r="E963" s="362"/>
      <c r="F963" s="362"/>
      <c r="G963" s="362"/>
      <c r="H963" s="362"/>
      <c r="I963" s="362"/>
      <c r="J963" s="362"/>
      <c r="K963" s="362"/>
      <c r="L963" s="362"/>
      <c r="M963" s="362"/>
      <c r="N963" s="362"/>
      <c r="O963" s="362"/>
      <c r="P963" s="362"/>
      <c r="Q963" s="362"/>
      <c r="R963" s="362"/>
      <c r="S963" s="362"/>
      <c r="T963" s="362"/>
      <c r="U963" s="362"/>
      <c r="V963" s="362"/>
      <c r="W963" s="362"/>
      <c r="X963" s="362"/>
      <c r="Y963" s="362"/>
      <c r="Z963" s="362"/>
      <c r="AA963" s="362"/>
      <c r="AB963" s="362"/>
      <c r="AC963" s="362"/>
      <c r="AD963" s="362"/>
      <c r="AE963" s="362"/>
      <c r="AF963" s="362"/>
      <c r="AG963" s="362"/>
      <c r="AH963" s="362"/>
      <c r="AI963" s="362"/>
      <c r="AJ963" s="362"/>
      <c r="AK963" s="362"/>
    </row>
    <row r="964">
      <c r="A964" s="362"/>
      <c r="B964" s="362"/>
      <c r="C964" s="362"/>
      <c r="D964" s="362"/>
      <c r="E964" s="362"/>
      <c r="F964" s="362"/>
      <c r="G964" s="362"/>
      <c r="H964" s="362"/>
      <c r="I964" s="362"/>
      <c r="J964" s="362"/>
      <c r="K964" s="362"/>
      <c r="L964" s="362"/>
      <c r="M964" s="362"/>
      <c r="N964" s="362"/>
      <c r="O964" s="362"/>
      <c r="P964" s="362"/>
      <c r="Q964" s="362"/>
      <c r="R964" s="362"/>
      <c r="S964" s="362"/>
      <c r="T964" s="362"/>
      <c r="U964" s="362"/>
      <c r="V964" s="362"/>
      <c r="W964" s="362"/>
      <c r="X964" s="362"/>
      <c r="Y964" s="362"/>
      <c r="Z964" s="362"/>
      <c r="AA964" s="362"/>
      <c r="AB964" s="362"/>
      <c r="AC964" s="362"/>
      <c r="AD964" s="362"/>
      <c r="AE964" s="362"/>
      <c r="AF964" s="362"/>
      <c r="AG964" s="362"/>
      <c r="AH964" s="362"/>
      <c r="AI964" s="362"/>
      <c r="AJ964" s="362"/>
      <c r="AK964" s="362"/>
    </row>
    <row r="965">
      <c r="A965" s="362"/>
      <c r="B965" s="362"/>
      <c r="C965" s="362"/>
      <c r="D965" s="362"/>
      <c r="E965" s="362"/>
      <c r="F965" s="362"/>
      <c r="G965" s="362"/>
      <c r="H965" s="362"/>
      <c r="I965" s="362"/>
      <c r="J965" s="362"/>
      <c r="K965" s="362"/>
      <c r="L965" s="362"/>
      <c r="M965" s="362"/>
      <c r="N965" s="362"/>
      <c r="O965" s="362"/>
      <c r="P965" s="362"/>
      <c r="Q965" s="362"/>
      <c r="R965" s="362"/>
      <c r="S965" s="362"/>
      <c r="T965" s="362"/>
      <c r="U965" s="362"/>
      <c r="V965" s="362"/>
      <c r="W965" s="362"/>
      <c r="X965" s="362"/>
      <c r="Y965" s="362"/>
      <c r="Z965" s="362"/>
      <c r="AA965" s="362"/>
      <c r="AB965" s="362"/>
      <c r="AC965" s="362"/>
      <c r="AD965" s="362"/>
      <c r="AE965" s="362"/>
      <c r="AF965" s="362"/>
      <c r="AG965" s="362"/>
      <c r="AH965" s="362"/>
      <c r="AI965" s="362"/>
      <c r="AJ965" s="362"/>
      <c r="AK965" s="362"/>
    </row>
    <row r="966">
      <c r="A966" s="362"/>
      <c r="B966" s="362"/>
      <c r="C966" s="362"/>
      <c r="D966" s="362"/>
      <c r="E966" s="362"/>
      <c r="F966" s="362"/>
      <c r="G966" s="362"/>
      <c r="H966" s="362"/>
      <c r="I966" s="362"/>
      <c r="J966" s="362"/>
      <c r="K966" s="362"/>
      <c r="L966" s="362"/>
      <c r="M966" s="362"/>
      <c r="N966" s="362"/>
      <c r="O966" s="362"/>
      <c r="P966" s="362"/>
      <c r="Q966" s="362"/>
      <c r="R966" s="362"/>
      <c r="S966" s="362"/>
      <c r="T966" s="362"/>
      <c r="U966" s="362"/>
      <c r="V966" s="362"/>
      <c r="W966" s="362"/>
      <c r="X966" s="362"/>
      <c r="Y966" s="362"/>
      <c r="Z966" s="362"/>
      <c r="AA966" s="362"/>
      <c r="AB966" s="362"/>
      <c r="AC966" s="362"/>
      <c r="AD966" s="362"/>
      <c r="AE966" s="362"/>
      <c r="AF966" s="362"/>
      <c r="AG966" s="362"/>
      <c r="AH966" s="362"/>
      <c r="AI966" s="362"/>
      <c r="AJ966" s="362"/>
      <c r="AK966" s="362"/>
    </row>
    <row r="967">
      <c r="A967" s="362"/>
      <c r="B967" s="362"/>
      <c r="C967" s="362"/>
      <c r="D967" s="362"/>
      <c r="E967" s="362"/>
      <c r="F967" s="362"/>
      <c r="G967" s="362"/>
      <c r="H967" s="362"/>
      <c r="I967" s="362"/>
      <c r="J967" s="362"/>
      <c r="K967" s="362"/>
      <c r="L967" s="362"/>
      <c r="M967" s="362"/>
      <c r="N967" s="362"/>
      <c r="O967" s="362"/>
      <c r="P967" s="362"/>
      <c r="Q967" s="362"/>
      <c r="R967" s="362"/>
      <c r="S967" s="362"/>
      <c r="T967" s="362"/>
      <c r="U967" s="362"/>
      <c r="V967" s="362"/>
      <c r="W967" s="362"/>
      <c r="X967" s="362"/>
      <c r="Y967" s="362"/>
      <c r="Z967" s="362"/>
      <c r="AA967" s="362"/>
      <c r="AB967" s="362"/>
      <c r="AC967" s="362"/>
      <c r="AD967" s="362"/>
      <c r="AE967" s="362"/>
      <c r="AF967" s="362"/>
      <c r="AG967" s="362"/>
      <c r="AH967" s="362"/>
      <c r="AI967" s="362"/>
      <c r="AJ967" s="362"/>
      <c r="AK967" s="362"/>
    </row>
    <row r="968">
      <c r="A968" s="362"/>
      <c r="B968" s="362"/>
      <c r="C968" s="362"/>
      <c r="D968" s="362"/>
      <c r="E968" s="362"/>
      <c r="F968" s="362"/>
      <c r="G968" s="362"/>
      <c r="H968" s="362"/>
      <c r="I968" s="362"/>
      <c r="J968" s="362"/>
      <c r="K968" s="362"/>
      <c r="L968" s="362"/>
      <c r="M968" s="362"/>
      <c r="N968" s="362"/>
      <c r="O968" s="362"/>
      <c r="P968" s="362"/>
      <c r="Q968" s="362"/>
      <c r="R968" s="362"/>
      <c r="S968" s="362"/>
      <c r="T968" s="362"/>
      <c r="U968" s="362"/>
      <c r="V968" s="362"/>
      <c r="W968" s="362"/>
      <c r="X968" s="362"/>
      <c r="Y968" s="362"/>
      <c r="Z968" s="362"/>
      <c r="AA968" s="362"/>
      <c r="AB968" s="362"/>
      <c r="AC968" s="362"/>
      <c r="AD968" s="362"/>
      <c r="AE968" s="362"/>
      <c r="AF968" s="362"/>
      <c r="AG968" s="362"/>
      <c r="AH968" s="362"/>
      <c r="AI968" s="362"/>
      <c r="AJ968" s="362"/>
      <c r="AK968" s="362"/>
    </row>
    <row r="969">
      <c r="A969" s="362"/>
      <c r="B969" s="362"/>
      <c r="C969" s="362"/>
      <c r="D969" s="362"/>
      <c r="E969" s="362"/>
      <c r="F969" s="362"/>
      <c r="G969" s="362"/>
      <c r="H969" s="362"/>
      <c r="I969" s="362"/>
      <c r="J969" s="362"/>
      <c r="K969" s="362"/>
      <c r="L969" s="362"/>
      <c r="M969" s="362"/>
      <c r="N969" s="362"/>
      <c r="O969" s="362"/>
      <c r="P969" s="362"/>
      <c r="Q969" s="362"/>
      <c r="R969" s="362"/>
      <c r="S969" s="362"/>
      <c r="T969" s="362"/>
      <c r="U969" s="362"/>
      <c r="V969" s="362"/>
      <c r="W969" s="362"/>
      <c r="X969" s="362"/>
      <c r="Y969" s="362"/>
      <c r="Z969" s="362"/>
      <c r="AA969" s="362"/>
      <c r="AB969" s="362"/>
      <c r="AC969" s="362"/>
      <c r="AD969" s="362"/>
      <c r="AE969" s="362"/>
      <c r="AF969" s="362"/>
      <c r="AG969" s="362"/>
      <c r="AH969" s="362"/>
      <c r="AI969" s="362"/>
      <c r="AJ969" s="362"/>
      <c r="AK969" s="362"/>
    </row>
    <row r="970">
      <c r="A970" s="362"/>
      <c r="B970" s="362"/>
      <c r="C970" s="362"/>
      <c r="D970" s="362"/>
      <c r="E970" s="362"/>
      <c r="F970" s="362"/>
      <c r="G970" s="362"/>
      <c r="H970" s="362"/>
      <c r="I970" s="362"/>
      <c r="J970" s="362"/>
      <c r="K970" s="362"/>
      <c r="L970" s="362"/>
      <c r="M970" s="362"/>
      <c r="N970" s="362"/>
      <c r="O970" s="362"/>
      <c r="P970" s="362"/>
      <c r="Q970" s="362"/>
      <c r="R970" s="362"/>
      <c r="S970" s="362"/>
      <c r="T970" s="362"/>
      <c r="U970" s="362"/>
      <c r="V970" s="362"/>
      <c r="W970" s="362"/>
      <c r="X970" s="362"/>
      <c r="Y970" s="362"/>
      <c r="Z970" s="362"/>
      <c r="AA970" s="362"/>
      <c r="AB970" s="362"/>
      <c r="AC970" s="362"/>
      <c r="AD970" s="362"/>
      <c r="AE970" s="362"/>
      <c r="AF970" s="362"/>
      <c r="AG970" s="362"/>
      <c r="AH970" s="362"/>
      <c r="AI970" s="362"/>
      <c r="AJ970" s="362"/>
      <c r="AK970" s="362"/>
    </row>
    <row r="971">
      <c r="A971" s="362"/>
      <c r="B971" s="362"/>
      <c r="C971" s="362"/>
      <c r="D971" s="362"/>
      <c r="E971" s="362"/>
      <c r="F971" s="362"/>
      <c r="G971" s="362"/>
      <c r="H971" s="362"/>
      <c r="I971" s="362"/>
      <c r="J971" s="362"/>
      <c r="K971" s="362"/>
      <c r="L971" s="362"/>
      <c r="M971" s="362"/>
      <c r="N971" s="362"/>
      <c r="O971" s="362"/>
      <c r="P971" s="362"/>
      <c r="Q971" s="362"/>
      <c r="R971" s="362"/>
      <c r="S971" s="362"/>
      <c r="T971" s="362"/>
      <c r="U971" s="362"/>
      <c r="V971" s="362"/>
      <c r="W971" s="362"/>
      <c r="X971" s="362"/>
      <c r="Y971" s="362"/>
      <c r="Z971" s="362"/>
      <c r="AA971" s="362"/>
      <c r="AB971" s="362"/>
      <c r="AC971" s="362"/>
      <c r="AD971" s="362"/>
      <c r="AE971" s="362"/>
      <c r="AF971" s="362"/>
      <c r="AG971" s="362"/>
      <c r="AH971" s="362"/>
      <c r="AI971" s="362"/>
      <c r="AJ971" s="362"/>
      <c r="AK971" s="362"/>
    </row>
    <row r="972">
      <c r="A972" s="362"/>
      <c r="B972" s="362"/>
      <c r="C972" s="362"/>
      <c r="D972" s="362"/>
      <c r="E972" s="362"/>
      <c r="F972" s="362"/>
      <c r="G972" s="362"/>
      <c r="H972" s="362"/>
      <c r="I972" s="362"/>
      <c r="J972" s="362"/>
      <c r="K972" s="362"/>
      <c r="L972" s="362"/>
      <c r="M972" s="362"/>
      <c r="N972" s="362"/>
      <c r="O972" s="362"/>
      <c r="P972" s="362"/>
      <c r="Q972" s="362"/>
      <c r="R972" s="362"/>
      <c r="S972" s="362"/>
      <c r="T972" s="362"/>
      <c r="U972" s="362"/>
      <c r="V972" s="362"/>
      <c r="W972" s="362"/>
      <c r="X972" s="362"/>
      <c r="Y972" s="362"/>
      <c r="Z972" s="362"/>
      <c r="AA972" s="362"/>
      <c r="AB972" s="362"/>
      <c r="AC972" s="362"/>
      <c r="AD972" s="362"/>
      <c r="AE972" s="362"/>
      <c r="AF972" s="362"/>
      <c r="AG972" s="362"/>
      <c r="AH972" s="362"/>
      <c r="AI972" s="362"/>
      <c r="AJ972" s="362"/>
      <c r="AK972" s="362"/>
    </row>
    <row r="973">
      <c r="A973" s="362"/>
      <c r="B973" s="362"/>
      <c r="C973" s="362"/>
      <c r="D973" s="362"/>
      <c r="E973" s="362"/>
      <c r="F973" s="362"/>
      <c r="G973" s="362"/>
      <c r="H973" s="362"/>
      <c r="I973" s="362"/>
      <c r="J973" s="362"/>
      <c r="K973" s="362"/>
      <c r="L973" s="362"/>
      <c r="M973" s="362"/>
      <c r="N973" s="362"/>
      <c r="O973" s="362"/>
      <c r="P973" s="362"/>
      <c r="Q973" s="362"/>
      <c r="R973" s="362"/>
      <c r="S973" s="362"/>
      <c r="T973" s="362"/>
      <c r="U973" s="362"/>
      <c r="V973" s="362"/>
      <c r="W973" s="362"/>
      <c r="X973" s="362"/>
      <c r="Y973" s="362"/>
      <c r="Z973" s="362"/>
      <c r="AA973" s="362"/>
      <c r="AB973" s="362"/>
      <c r="AC973" s="362"/>
      <c r="AD973" s="362"/>
      <c r="AE973" s="362"/>
      <c r="AF973" s="362"/>
      <c r="AG973" s="362"/>
      <c r="AH973" s="362"/>
      <c r="AI973" s="362"/>
      <c r="AJ973" s="362"/>
      <c r="AK973" s="362"/>
    </row>
    <row r="974">
      <c r="A974" s="362"/>
      <c r="B974" s="362"/>
      <c r="C974" s="362"/>
      <c r="D974" s="362"/>
      <c r="E974" s="362"/>
      <c r="F974" s="362"/>
      <c r="G974" s="362"/>
      <c r="H974" s="362"/>
      <c r="I974" s="362"/>
      <c r="J974" s="362"/>
      <c r="K974" s="362"/>
      <c r="L974" s="362"/>
      <c r="M974" s="362"/>
      <c r="N974" s="362"/>
      <c r="O974" s="362"/>
      <c r="P974" s="362"/>
      <c r="Q974" s="362"/>
      <c r="R974" s="362"/>
      <c r="S974" s="362"/>
      <c r="T974" s="362"/>
      <c r="U974" s="362"/>
      <c r="V974" s="362"/>
      <c r="W974" s="362"/>
      <c r="X974" s="362"/>
      <c r="Y974" s="362"/>
      <c r="Z974" s="362"/>
      <c r="AA974" s="362"/>
      <c r="AB974" s="362"/>
      <c r="AC974" s="362"/>
      <c r="AD974" s="362"/>
      <c r="AE974" s="362"/>
      <c r="AF974" s="362"/>
      <c r="AG974" s="362"/>
      <c r="AH974" s="362"/>
      <c r="AI974" s="362"/>
      <c r="AJ974" s="362"/>
      <c r="AK974" s="362"/>
    </row>
    <row r="975">
      <c r="A975" s="362"/>
      <c r="B975" s="362"/>
      <c r="C975" s="362"/>
      <c r="D975" s="362"/>
      <c r="E975" s="362"/>
      <c r="F975" s="362"/>
      <c r="G975" s="362"/>
      <c r="H975" s="362"/>
      <c r="I975" s="362"/>
      <c r="J975" s="362"/>
      <c r="K975" s="362"/>
      <c r="L975" s="362"/>
      <c r="M975" s="362"/>
      <c r="N975" s="362"/>
      <c r="O975" s="362"/>
      <c r="P975" s="362"/>
      <c r="Q975" s="362"/>
      <c r="R975" s="362"/>
      <c r="S975" s="362"/>
      <c r="T975" s="362"/>
      <c r="U975" s="362"/>
      <c r="V975" s="362"/>
      <c r="W975" s="362"/>
      <c r="X975" s="362"/>
      <c r="Y975" s="362"/>
      <c r="Z975" s="362"/>
      <c r="AA975" s="362"/>
      <c r="AB975" s="362"/>
      <c r="AC975" s="362"/>
      <c r="AD975" s="362"/>
      <c r="AE975" s="362"/>
      <c r="AF975" s="362"/>
      <c r="AG975" s="362"/>
      <c r="AH975" s="362"/>
      <c r="AI975" s="362"/>
      <c r="AJ975" s="362"/>
      <c r="AK975" s="362"/>
    </row>
    <row r="976">
      <c r="A976" s="362"/>
      <c r="B976" s="362"/>
      <c r="C976" s="362"/>
      <c r="D976" s="362"/>
      <c r="E976" s="362"/>
      <c r="F976" s="362"/>
      <c r="G976" s="362"/>
      <c r="H976" s="362"/>
      <c r="I976" s="362"/>
      <c r="J976" s="362"/>
      <c r="K976" s="362"/>
      <c r="L976" s="362"/>
      <c r="M976" s="362"/>
      <c r="N976" s="362"/>
      <c r="O976" s="362"/>
      <c r="P976" s="362"/>
      <c r="Q976" s="362"/>
      <c r="R976" s="362"/>
      <c r="S976" s="362"/>
      <c r="T976" s="362"/>
      <c r="U976" s="362"/>
      <c r="V976" s="362"/>
      <c r="W976" s="362"/>
      <c r="X976" s="362"/>
      <c r="Y976" s="362"/>
      <c r="Z976" s="362"/>
      <c r="AA976" s="362"/>
      <c r="AB976" s="362"/>
      <c r="AC976" s="362"/>
      <c r="AD976" s="362"/>
      <c r="AE976" s="362"/>
      <c r="AF976" s="362"/>
      <c r="AG976" s="362"/>
      <c r="AH976" s="362"/>
      <c r="AI976" s="362"/>
      <c r="AJ976" s="362"/>
      <c r="AK976" s="362"/>
    </row>
    <row r="977">
      <c r="A977" s="362"/>
      <c r="B977" s="362"/>
      <c r="C977" s="362"/>
      <c r="D977" s="362"/>
      <c r="E977" s="362"/>
      <c r="F977" s="362"/>
      <c r="G977" s="362"/>
      <c r="H977" s="362"/>
      <c r="I977" s="362"/>
      <c r="J977" s="362"/>
      <c r="K977" s="362"/>
      <c r="L977" s="362"/>
      <c r="M977" s="362"/>
      <c r="N977" s="362"/>
      <c r="O977" s="362"/>
      <c r="P977" s="362"/>
      <c r="Q977" s="362"/>
      <c r="R977" s="362"/>
      <c r="S977" s="362"/>
      <c r="T977" s="362"/>
      <c r="U977" s="362"/>
      <c r="V977" s="362"/>
      <c r="W977" s="362"/>
      <c r="X977" s="362"/>
      <c r="Y977" s="362"/>
      <c r="Z977" s="362"/>
      <c r="AA977" s="362"/>
      <c r="AB977" s="362"/>
      <c r="AC977" s="362"/>
      <c r="AD977" s="362"/>
      <c r="AE977" s="362"/>
      <c r="AF977" s="362"/>
      <c r="AG977" s="362"/>
      <c r="AH977" s="362"/>
      <c r="AI977" s="362"/>
      <c r="AJ977" s="362"/>
      <c r="AK977" s="362"/>
    </row>
    <row r="978">
      <c r="A978" s="362"/>
      <c r="B978" s="362"/>
      <c r="C978" s="362"/>
      <c r="D978" s="362"/>
      <c r="E978" s="362"/>
      <c r="F978" s="362"/>
      <c r="G978" s="362"/>
      <c r="H978" s="362"/>
      <c r="I978" s="362"/>
      <c r="J978" s="362"/>
      <c r="K978" s="362"/>
      <c r="L978" s="362"/>
      <c r="M978" s="362"/>
      <c r="N978" s="362"/>
      <c r="O978" s="362"/>
      <c r="P978" s="362"/>
      <c r="Q978" s="362"/>
      <c r="R978" s="362"/>
      <c r="S978" s="362"/>
      <c r="T978" s="362"/>
      <c r="U978" s="362"/>
      <c r="V978" s="362"/>
      <c r="W978" s="362"/>
      <c r="X978" s="362"/>
      <c r="Y978" s="362"/>
      <c r="Z978" s="362"/>
      <c r="AA978" s="362"/>
      <c r="AB978" s="362"/>
      <c r="AC978" s="362"/>
      <c r="AD978" s="362"/>
      <c r="AE978" s="362"/>
      <c r="AF978" s="362"/>
      <c r="AG978" s="362"/>
      <c r="AH978" s="362"/>
      <c r="AI978" s="362"/>
      <c r="AJ978" s="362"/>
      <c r="AK978" s="362"/>
    </row>
    <row r="979">
      <c r="A979" s="362"/>
      <c r="B979" s="362"/>
      <c r="C979" s="362"/>
      <c r="D979" s="362"/>
      <c r="E979" s="362"/>
      <c r="F979" s="362"/>
      <c r="G979" s="362"/>
      <c r="H979" s="362"/>
      <c r="I979" s="362"/>
      <c r="J979" s="362"/>
      <c r="K979" s="362"/>
      <c r="L979" s="362"/>
      <c r="M979" s="362"/>
      <c r="N979" s="362"/>
      <c r="O979" s="362"/>
      <c r="P979" s="362"/>
      <c r="Q979" s="362"/>
      <c r="R979" s="362"/>
      <c r="S979" s="362"/>
      <c r="T979" s="362"/>
      <c r="U979" s="362"/>
      <c r="V979" s="362"/>
      <c r="W979" s="362"/>
      <c r="X979" s="362"/>
      <c r="Y979" s="362"/>
      <c r="Z979" s="362"/>
      <c r="AA979" s="362"/>
      <c r="AB979" s="362"/>
      <c r="AC979" s="362"/>
      <c r="AD979" s="362"/>
      <c r="AE979" s="362"/>
      <c r="AF979" s="362"/>
      <c r="AG979" s="362"/>
      <c r="AH979" s="362"/>
      <c r="AI979" s="362"/>
      <c r="AJ979" s="362"/>
      <c r="AK979" s="362"/>
    </row>
    <row r="980">
      <c r="A980" s="362"/>
      <c r="B980" s="362"/>
      <c r="C980" s="362"/>
      <c r="D980" s="362"/>
      <c r="E980" s="362"/>
      <c r="F980" s="362"/>
      <c r="G980" s="362"/>
      <c r="H980" s="362"/>
      <c r="I980" s="362"/>
      <c r="J980" s="362"/>
      <c r="K980" s="362"/>
      <c r="L980" s="362"/>
      <c r="M980" s="362"/>
      <c r="N980" s="362"/>
      <c r="O980" s="362"/>
      <c r="P980" s="362"/>
      <c r="Q980" s="362"/>
      <c r="R980" s="362"/>
      <c r="S980" s="362"/>
      <c r="T980" s="362"/>
      <c r="U980" s="362"/>
      <c r="V980" s="362"/>
      <c r="W980" s="362"/>
      <c r="X980" s="362"/>
      <c r="Y980" s="362"/>
      <c r="Z980" s="362"/>
      <c r="AA980" s="362"/>
      <c r="AB980" s="362"/>
      <c r="AC980" s="362"/>
      <c r="AD980" s="362"/>
      <c r="AE980" s="362"/>
      <c r="AF980" s="362"/>
      <c r="AG980" s="362"/>
      <c r="AH980" s="362"/>
      <c r="AI980" s="362"/>
      <c r="AJ980" s="362"/>
      <c r="AK980" s="362"/>
    </row>
    <row r="981">
      <c r="A981" s="362"/>
      <c r="B981" s="362"/>
      <c r="C981" s="362"/>
      <c r="D981" s="362"/>
      <c r="E981" s="362"/>
      <c r="F981" s="362"/>
      <c r="G981" s="362"/>
      <c r="H981" s="362"/>
      <c r="I981" s="362"/>
      <c r="J981" s="362"/>
      <c r="K981" s="362"/>
      <c r="L981" s="362"/>
      <c r="M981" s="362"/>
      <c r="N981" s="362"/>
      <c r="O981" s="362"/>
      <c r="P981" s="362"/>
      <c r="Q981" s="362"/>
      <c r="R981" s="362"/>
      <c r="S981" s="362"/>
      <c r="T981" s="362"/>
      <c r="U981" s="362"/>
      <c r="V981" s="362"/>
      <c r="W981" s="362"/>
      <c r="X981" s="362"/>
      <c r="Y981" s="362"/>
      <c r="Z981" s="362"/>
      <c r="AA981" s="362"/>
      <c r="AB981" s="362"/>
      <c r="AC981" s="362"/>
      <c r="AD981" s="362"/>
      <c r="AE981" s="362"/>
      <c r="AF981" s="362"/>
      <c r="AG981" s="362"/>
      <c r="AH981" s="362"/>
      <c r="AI981" s="362"/>
      <c r="AJ981" s="362"/>
      <c r="AK981" s="362"/>
    </row>
    <row r="982">
      <c r="A982" s="362"/>
      <c r="B982" s="362"/>
      <c r="C982" s="362"/>
      <c r="D982" s="362"/>
      <c r="E982" s="362"/>
      <c r="F982" s="362"/>
      <c r="G982" s="362"/>
      <c r="H982" s="362"/>
      <c r="I982" s="362"/>
      <c r="J982" s="362"/>
      <c r="K982" s="362"/>
      <c r="L982" s="362"/>
      <c r="M982" s="362"/>
      <c r="N982" s="362"/>
      <c r="O982" s="362"/>
      <c r="P982" s="362"/>
      <c r="Q982" s="362"/>
      <c r="R982" s="362"/>
      <c r="S982" s="362"/>
      <c r="T982" s="362"/>
      <c r="U982" s="362"/>
      <c r="V982" s="362"/>
      <c r="W982" s="362"/>
      <c r="X982" s="362"/>
      <c r="Y982" s="362"/>
      <c r="Z982" s="362"/>
      <c r="AA982" s="362"/>
      <c r="AB982" s="362"/>
      <c r="AC982" s="362"/>
      <c r="AD982" s="362"/>
      <c r="AE982" s="362"/>
      <c r="AF982" s="362"/>
      <c r="AG982" s="362"/>
      <c r="AH982" s="362"/>
      <c r="AI982" s="362"/>
      <c r="AJ982" s="362"/>
      <c r="AK982" s="362"/>
    </row>
    <row r="983">
      <c r="A983" s="362"/>
      <c r="B983" s="362"/>
      <c r="C983" s="362"/>
      <c r="D983" s="362"/>
      <c r="E983" s="362"/>
      <c r="F983" s="362"/>
      <c r="G983" s="362"/>
      <c r="H983" s="362"/>
      <c r="I983" s="362"/>
      <c r="J983" s="362"/>
      <c r="K983" s="362"/>
      <c r="L983" s="362"/>
      <c r="M983" s="362"/>
      <c r="N983" s="362"/>
      <c r="O983" s="362"/>
      <c r="P983" s="362"/>
      <c r="Q983" s="362"/>
      <c r="R983" s="362"/>
      <c r="S983" s="362"/>
      <c r="T983" s="362"/>
      <c r="U983" s="362"/>
      <c r="V983" s="362"/>
      <c r="W983" s="362"/>
      <c r="X983" s="362"/>
      <c r="Y983" s="362"/>
      <c r="Z983" s="362"/>
      <c r="AA983" s="362"/>
      <c r="AB983" s="362"/>
      <c r="AC983" s="362"/>
      <c r="AD983" s="362"/>
      <c r="AE983" s="362"/>
      <c r="AF983" s="362"/>
      <c r="AG983" s="362"/>
      <c r="AH983" s="362"/>
      <c r="AI983" s="362"/>
      <c r="AJ983" s="362"/>
      <c r="AK983" s="362"/>
    </row>
    <row r="984">
      <c r="A984" s="362"/>
      <c r="B984" s="362"/>
      <c r="C984" s="362"/>
      <c r="D984" s="362"/>
      <c r="E984" s="362"/>
      <c r="F984" s="362"/>
      <c r="G984" s="362"/>
      <c r="H984" s="362"/>
      <c r="I984" s="362"/>
      <c r="J984" s="362"/>
      <c r="K984" s="362"/>
      <c r="L984" s="362"/>
      <c r="M984" s="362"/>
      <c r="N984" s="362"/>
      <c r="O984" s="362"/>
      <c r="P984" s="362"/>
      <c r="Q984" s="362"/>
      <c r="R984" s="362"/>
      <c r="S984" s="362"/>
      <c r="T984" s="362"/>
      <c r="U984" s="362"/>
      <c r="V984" s="362"/>
      <c r="W984" s="362"/>
      <c r="X984" s="362"/>
      <c r="Y984" s="362"/>
      <c r="Z984" s="362"/>
      <c r="AA984" s="362"/>
      <c r="AB984" s="362"/>
      <c r="AC984" s="362"/>
      <c r="AD984" s="362"/>
      <c r="AE984" s="362"/>
      <c r="AF984" s="362"/>
      <c r="AG984" s="362"/>
      <c r="AH984" s="362"/>
      <c r="AI984" s="362"/>
      <c r="AJ984" s="362"/>
      <c r="AK984" s="362"/>
    </row>
    <row r="985">
      <c r="A985" s="362"/>
      <c r="B985" s="362"/>
      <c r="C985" s="362"/>
      <c r="D985" s="362"/>
      <c r="E985" s="362"/>
      <c r="F985" s="362"/>
      <c r="G985" s="362"/>
      <c r="H985" s="362"/>
      <c r="I985" s="362"/>
      <c r="J985" s="362"/>
      <c r="K985" s="362"/>
      <c r="L985" s="362"/>
      <c r="M985" s="362"/>
      <c r="N985" s="362"/>
      <c r="O985" s="362"/>
      <c r="P985" s="362"/>
      <c r="Q985" s="362"/>
      <c r="R985" s="362"/>
      <c r="S985" s="362"/>
      <c r="T985" s="362"/>
      <c r="U985" s="362"/>
      <c r="V985" s="362"/>
      <c r="W985" s="362"/>
      <c r="X985" s="362"/>
      <c r="Y985" s="362"/>
      <c r="Z985" s="362"/>
      <c r="AA985" s="362"/>
      <c r="AB985" s="362"/>
      <c r="AC985" s="362"/>
      <c r="AD985" s="362"/>
      <c r="AE985" s="362"/>
      <c r="AF985" s="362"/>
      <c r="AG985" s="362"/>
      <c r="AH985" s="362"/>
      <c r="AI985" s="362"/>
      <c r="AJ985" s="362"/>
      <c r="AK985" s="362"/>
    </row>
    <row r="986">
      <c r="A986" s="362"/>
      <c r="B986" s="362"/>
      <c r="C986" s="362"/>
      <c r="D986" s="362"/>
      <c r="E986" s="362"/>
      <c r="F986" s="362"/>
      <c r="G986" s="362"/>
      <c r="H986" s="362"/>
      <c r="I986" s="362"/>
      <c r="J986" s="362"/>
      <c r="K986" s="362"/>
      <c r="L986" s="362"/>
      <c r="M986" s="362"/>
      <c r="N986" s="362"/>
      <c r="O986" s="362"/>
      <c r="P986" s="362"/>
      <c r="Q986" s="362"/>
      <c r="R986" s="362"/>
      <c r="S986" s="362"/>
      <c r="T986" s="362"/>
      <c r="U986" s="362"/>
      <c r="V986" s="362"/>
      <c r="W986" s="362"/>
      <c r="X986" s="362"/>
      <c r="Y986" s="362"/>
      <c r="Z986" s="362"/>
      <c r="AA986" s="362"/>
      <c r="AB986" s="362"/>
      <c r="AC986" s="362"/>
      <c r="AD986" s="362"/>
      <c r="AE986" s="362"/>
      <c r="AF986" s="362"/>
      <c r="AG986" s="362"/>
      <c r="AH986" s="362"/>
      <c r="AI986" s="362"/>
      <c r="AJ986" s="362"/>
      <c r="AK986" s="362"/>
    </row>
    <row r="987">
      <c r="A987" s="362"/>
      <c r="B987" s="362"/>
      <c r="C987" s="362"/>
      <c r="D987" s="362"/>
      <c r="E987" s="362"/>
      <c r="F987" s="362"/>
      <c r="G987" s="362"/>
      <c r="H987" s="362"/>
      <c r="I987" s="362"/>
      <c r="J987" s="362"/>
      <c r="K987" s="362"/>
      <c r="L987" s="362"/>
      <c r="M987" s="362"/>
      <c r="N987" s="362"/>
      <c r="O987" s="362"/>
      <c r="P987" s="362"/>
      <c r="Q987" s="362"/>
      <c r="R987" s="362"/>
      <c r="S987" s="362"/>
      <c r="T987" s="362"/>
      <c r="U987" s="362"/>
      <c r="V987" s="362"/>
      <c r="W987" s="362"/>
      <c r="X987" s="362"/>
      <c r="Y987" s="362"/>
      <c r="Z987" s="362"/>
      <c r="AA987" s="362"/>
      <c r="AB987" s="362"/>
      <c r="AC987" s="362"/>
      <c r="AD987" s="362"/>
      <c r="AE987" s="362"/>
      <c r="AF987" s="362"/>
      <c r="AG987" s="362"/>
      <c r="AH987" s="362"/>
      <c r="AI987" s="362"/>
      <c r="AJ987" s="362"/>
      <c r="AK987" s="362"/>
    </row>
    <row r="988">
      <c r="A988" s="362"/>
      <c r="B988" s="362"/>
      <c r="C988" s="362"/>
      <c r="D988" s="362"/>
      <c r="E988" s="362"/>
      <c r="F988" s="362"/>
      <c r="G988" s="362"/>
      <c r="H988" s="362"/>
      <c r="I988" s="362"/>
      <c r="J988" s="362"/>
      <c r="K988" s="362"/>
      <c r="L988" s="362"/>
      <c r="M988" s="362"/>
      <c r="N988" s="362"/>
      <c r="O988" s="362"/>
      <c r="P988" s="362"/>
      <c r="Q988" s="362"/>
      <c r="R988" s="362"/>
      <c r="S988" s="362"/>
      <c r="T988" s="362"/>
      <c r="U988" s="362"/>
      <c r="V988" s="362"/>
      <c r="W988" s="362"/>
      <c r="X988" s="362"/>
      <c r="Y988" s="362"/>
      <c r="Z988" s="362"/>
      <c r="AA988" s="362"/>
      <c r="AB988" s="362"/>
      <c r="AC988" s="362"/>
      <c r="AD988" s="362"/>
      <c r="AE988" s="362"/>
      <c r="AF988" s="362"/>
      <c r="AG988" s="362"/>
      <c r="AH988" s="362"/>
      <c r="AI988" s="362"/>
      <c r="AJ988" s="362"/>
      <c r="AK988" s="362"/>
    </row>
    <row r="989">
      <c r="A989" s="362"/>
      <c r="B989" s="362"/>
      <c r="C989" s="362"/>
      <c r="D989" s="362"/>
      <c r="E989" s="362"/>
      <c r="F989" s="362"/>
      <c r="G989" s="362"/>
      <c r="H989" s="362"/>
      <c r="I989" s="362"/>
      <c r="J989" s="362"/>
      <c r="K989" s="362"/>
      <c r="L989" s="362"/>
      <c r="M989" s="362"/>
      <c r="N989" s="362"/>
      <c r="O989" s="362"/>
      <c r="P989" s="362"/>
      <c r="Q989" s="362"/>
      <c r="R989" s="362"/>
      <c r="S989" s="362"/>
      <c r="T989" s="362"/>
      <c r="U989" s="362"/>
      <c r="V989" s="362"/>
      <c r="W989" s="362"/>
      <c r="X989" s="362"/>
      <c r="Y989" s="362"/>
      <c r="Z989" s="362"/>
      <c r="AA989" s="362"/>
      <c r="AB989" s="362"/>
      <c r="AC989" s="362"/>
      <c r="AD989" s="362"/>
      <c r="AE989" s="362"/>
      <c r="AF989" s="362"/>
      <c r="AG989" s="362"/>
      <c r="AH989" s="362"/>
      <c r="AI989" s="362"/>
      <c r="AJ989" s="362"/>
      <c r="AK989" s="362"/>
    </row>
  </sheetData>
  <mergeCells count="41">
    <mergeCell ref="B95:J95"/>
    <mergeCell ref="B96:J96"/>
    <mergeCell ref="B97:J97"/>
    <mergeCell ref="B98:J98"/>
    <mergeCell ref="B99:J99"/>
    <mergeCell ref="B100:J100"/>
    <mergeCell ref="B101:J101"/>
    <mergeCell ref="B102:J102"/>
    <mergeCell ref="B103:J103"/>
    <mergeCell ref="B104:J104"/>
    <mergeCell ref="B105:J105"/>
    <mergeCell ref="B106:J106"/>
    <mergeCell ref="B107:J107"/>
    <mergeCell ref="B108:J108"/>
    <mergeCell ref="B109:J109"/>
    <mergeCell ref="B110:J110"/>
    <mergeCell ref="B111:J111"/>
    <mergeCell ref="B112:J112"/>
    <mergeCell ref="B113:J113"/>
    <mergeCell ref="B114:J114"/>
    <mergeCell ref="B115:J115"/>
    <mergeCell ref="B116:J116"/>
    <mergeCell ref="B117:J117"/>
    <mergeCell ref="B118:J118"/>
    <mergeCell ref="B119:J119"/>
    <mergeCell ref="B120:J120"/>
    <mergeCell ref="B121:J121"/>
    <mergeCell ref="B122:J122"/>
    <mergeCell ref="B130:J130"/>
    <mergeCell ref="B131:J131"/>
    <mergeCell ref="B132:J132"/>
    <mergeCell ref="B133:J133"/>
    <mergeCell ref="B134:J134"/>
    <mergeCell ref="B135:J135"/>
    <mergeCell ref="B123:J123"/>
    <mergeCell ref="B124:J124"/>
    <mergeCell ref="B125:J125"/>
    <mergeCell ref="B126:J126"/>
    <mergeCell ref="B127:J127"/>
    <mergeCell ref="B128:J128"/>
    <mergeCell ref="B129:J129"/>
  </mergeCells>
  <dataValidations>
    <dataValidation type="list" allowBlank="1" showErrorMessage="1" sqref="G23:G27 G31:G34 G36:G39 G41:G45 G49:G52 G54:G57 G59:G63 G66:G69 G71:G75 G79:G83 G86:G90">
      <formula1>"Global,US &amp; Canada,Global ex: US &amp; Canada"</formula1>
    </dataValidation>
    <dataValidation type="list" allowBlank="1" showErrorMessage="1" sqref="D23:D26 D31:D34 D36:D39 D41:D44 D49:D52 D54:D57 D59:D62 D66:D69 D71:D74 D79:D82 D86:D89">
      <formula1>"Demo,Contextual,ABM"</formula1>
    </dataValidation>
    <dataValidation type="list" allowBlank="1" showErrorMessage="1" sqref="B23:B29 B31:B34 B36:B39 B41:B47 B49:B52 B54:B57 B59:B64 B66:B69 B71:B77 B79:B84 B86:B91">
      <formula1>"February 2025,WSJ Only,March 2025,April 2025,May 2025,June 2025,July 2025,August 2025,September 2025,October 2025,November 2025,December 2025,January 2026"</formula1>
    </dataValidation>
    <dataValidation type="list" allowBlank="1" showErrorMessage="1" sqref="C23:C29 C31:C34 C36:C39 C41:C47 C49:C52 C54:C57 C59:C64 C66:C69 C71:C77 C79:C84 C86:C91">
      <formula1>"Display,Buyout,Production Fee,Added Value"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6.5"/>
    <col customWidth="1" min="9" max="9" width="23.38"/>
    <col customWidth="1" min="10" max="10" width="9.88"/>
    <col customWidth="1" min="11" max="11" width="14.88"/>
  </cols>
  <sheetData>
    <row r="1">
      <c r="A1" s="363"/>
      <c r="B1" s="363"/>
      <c r="C1" s="363"/>
      <c r="D1" s="363"/>
      <c r="E1" s="363"/>
      <c r="F1" s="363"/>
      <c r="G1" s="363"/>
      <c r="H1" s="363"/>
      <c r="I1" s="363"/>
      <c r="J1" s="363"/>
      <c r="K1" s="363"/>
      <c r="L1" s="363"/>
      <c r="M1" s="363"/>
      <c r="N1" s="363"/>
      <c r="O1" s="363"/>
      <c r="P1" s="363"/>
      <c r="Q1" s="364"/>
      <c r="R1" s="363"/>
      <c r="S1" s="363"/>
      <c r="T1" s="363"/>
      <c r="U1" s="363"/>
      <c r="V1" s="363"/>
      <c r="W1" s="363"/>
      <c r="X1" s="363"/>
      <c r="Y1" s="363"/>
      <c r="Z1" s="363"/>
      <c r="AA1" s="363"/>
      <c r="AB1" s="363"/>
      <c r="AC1" s="363"/>
      <c r="AD1" s="363"/>
      <c r="AE1" s="363"/>
      <c r="AF1" s="363"/>
      <c r="AG1" s="363"/>
      <c r="AH1" s="363"/>
      <c r="AI1" s="363"/>
      <c r="AJ1" s="363"/>
      <c r="AK1" s="363"/>
      <c r="AL1" s="363"/>
      <c r="AM1" s="363"/>
      <c r="AN1" s="363"/>
    </row>
    <row r="2">
      <c r="A2" s="363"/>
      <c r="B2" s="365" t="s">
        <v>565</v>
      </c>
      <c r="C2" s="363"/>
      <c r="D2" s="363"/>
      <c r="E2" s="363"/>
      <c r="F2" s="363"/>
      <c r="G2" s="363"/>
      <c r="H2" s="363"/>
      <c r="I2" s="363"/>
      <c r="J2" s="363"/>
      <c r="K2" s="363"/>
      <c r="L2" s="363"/>
      <c r="M2" s="363"/>
      <c r="N2" s="363"/>
      <c r="O2" s="363"/>
      <c r="P2" s="363"/>
      <c r="Q2" s="363"/>
      <c r="R2" s="363"/>
      <c r="S2" s="363"/>
      <c r="T2" s="363"/>
      <c r="U2" s="363"/>
      <c r="V2" s="363"/>
      <c r="W2" s="363"/>
      <c r="X2" s="363"/>
      <c r="Y2" s="363"/>
      <c r="Z2" s="366"/>
      <c r="AA2" s="363"/>
      <c r="AB2" s="363"/>
      <c r="AC2" s="363"/>
      <c r="AD2" s="363"/>
      <c r="AE2" s="363"/>
      <c r="AF2" s="363"/>
      <c r="AG2" s="363"/>
      <c r="AH2" s="363"/>
      <c r="AI2" s="363"/>
      <c r="AJ2" s="363"/>
      <c r="AK2" s="363"/>
      <c r="AL2" s="363"/>
      <c r="AM2" s="363"/>
      <c r="AN2" s="363"/>
    </row>
    <row r="3">
      <c r="A3" s="363"/>
      <c r="B3" s="363"/>
      <c r="C3" s="363"/>
      <c r="D3" s="363"/>
      <c r="E3" s="363"/>
      <c r="F3" s="363"/>
      <c r="G3" s="363"/>
      <c r="H3" s="363"/>
      <c r="I3" s="363"/>
      <c r="J3" s="363"/>
      <c r="K3" s="363"/>
      <c r="L3" s="363"/>
      <c r="M3" s="363"/>
      <c r="N3" s="363"/>
      <c r="O3" s="363"/>
      <c r="P3" s="363"/>
      <c r="Q3" s="363"/>
      <c r="R3" s="363"/>
      <c r="S3" s="363"/>
      <c r="T3" s="366"/>
      <c r="U3" s="366"/>
      <c r="V3" s="366"/>
      <c r="W3" s="366"/>
      <c r="X3" s="366"/>
      <c r="Y3" s="366"/>
      <c r="Z3" s="363"/>
      <c r="AA3" s="363"/>
      <c r="AB3" s="363"/>
      <c r="AC3" s="363"/>
      <c r="AD3" s="363"/>
      <c r="AE3" s="363"/>
      <c r="AF3" s="363"/>
      <c r="AG3" s="363"/>
      <c r="AH3" s="363"/>
      <c r="AI3" s="363"/>
      <c r="AJ3" s="363"/>
      <c r="AK3" s="363"/>
      <c r="AL3" s="363"/>
      <c r="AM3" s="363"/>
      <c r="AN3" s="363"/>
    </row>
    <row r="4">
      <c r="A4" s="363"/>
      <c r="B4" s="363"/>
      <c r="C4" s="363"/>
      <c r="D4" s="363"/>
      <c r="E4" s="363"/>
      <c r="F4" s="363"/>
      <c r="G4" s="363"/>
      <c r="H4" s="363"/>
      <c r="I4" s="367" t="s">
        <v>412</v>
      </c>
      <c r="J4" s="368"/>
      <c r="K4" s="368"/>
      <c r="L4" s="363"/>
      <c r="M4" s="367" t="s">
        <v>413</v>
      </c>
      <c r="N4" s="368"/>
      <c r="O4" s="368"/>
      <c r="P4" s="368"/>
      <c r="Q4" s="368"/>
      <c r="R4" s="368"/>
      <c r="S4" s="363"/>
      <c r="T4" s="369"/>
      <c r="U4" s="369"/>
      <c r="V4" s="369"/>
      <c r="W4" s="369"/>
      <c r="X4" s="369"/>
      <c r="Y4" s="369"/>
      <c r="Z4" s="363"/>
      <c r="AA4" s="369"/>
      <c r="AB4" s="369"/>
      <c r="AC4" s="369"/>
      <c r="AD4" s="369"/>
      <c r="AE4" s="369"/>
      <c r="AF4" s="369"/>
      <c r="AG4" s="363"/>
      <c r="AH4" s="367" t="s">
        <v>415</v>
      </c>
      <c r="AI4" s="368"/>
      <c r="AJ4" s="363"/>
      <c r="AK4" s="367" t="s">
        <v>416</v>
      </c>
      <c r="AL4" s="368"/>
      <c r="AM4" s="363"/>
      <c r="AN4" s="363"/>
    </row>
    <row r="5">
      <c r="A5" s="363"/>
      <c r="B5" s="370" t="s">
        <v>417</v>
      </c>
      <c r="C5" s="370" t="s">
        <v>418</v>
      </c>
      <c r="D5" s="370" t="s">
        <v>566</v>
      </c>
      <c r="E5" s="370" t="s">
        <v>567</v>
      </c>
      <c r="F5" s="371" t="s">
        <v>568</v>
      </c>
      <c r="G5" s="372" t="s">
        <v>569</v>
      </c>
      <c r="H5" s="373" t="s">
        <v>570</v>
      </c>
      <c r="I5" s="371" t="s">
        <v>571</v>
      </c>
      <c r="J5" s="371" t="s">
        <v>428</v>
      </c>
      <c r="K5" s="371" t="s">
        <v>572</v>
      </c>
      <c r="L5" s="371" t="s">
        <v>573</v>
      </c>
      <c r="M5" s="371" t="s">
        <v>431</v>
      </c>
      <c r="N5" s="371" t="s">
        <v>432</v>
      </c>
      <c r="O5" s="371" t="s">
        <v>574</v>
      </c>
      <c r="P5" s="371" t="s">
        <v>433</v>
      </c>
      <c r="Q5" s="370" t="s">
        <v>575</v>
      </c>
      <c r="R5" s="370" t="s">
        <v>576</v>
      </c>
      <c r="S5" s="374"/>
      <c r="T5" s="371" t="s">
        <v>577</v>
      </c>
      <c r="U5" s="371" t="s">
        <v>578</v>
      </c>
      <c r="V5" s="371" t="s">
        <v>579</v>
      </c>
      <c r="W5" s="371" t="s">
        <v>580</v>
      </c>
      <c r="X5" s="371" t="s">
        <v>581</v>
      </c>
      <c r="Y5" s="371" t="s">
        <v>582</v>
      </c>
      <c r="Z5" s="374"/>
      <c r="AA5" s="375" t="s">
        <v>577</v>
      </c>
      <c r="AB5" s="375" t="s">
        <v>578</v>
      </c>
      <c r="AC5" s="375" t="s">
        <v>579</v>
      </c>
      <c r="AD5" s="375" t="s">
        <v>580</v>
      </c>
      <c r="AE5" s="375" t="s">
        <v>581</v>
      </c>
      <c r="AF5" s="375" t="s">
        <v>582</v>
      </c>
      <c r="AG5" s="363"/>
      <c r="AH5" s="372" t="s">
        <v>16</v>
      </c>
      <c r="AI5" s="371" t="s">
        <v>442</v>
      </c>
      <c r="AJ5" s="374"/>
      <c r="AK5" s="371" t="s">
        <v>583</v>
      </c>
      <c r="AL5" s="371" t="s">
        <v>584</v>
      </c>
      <c r="AM5" s="374"/>
      <c r="AN5" s="370" t="s">
        <v>447</v>
      </c>
    </row>
    <row r="6">
      <c r="A6" s="363"/>
      <c r="B6" s="376" t="s">
        <v>585</v>
      </c>
      <c r="C6" s="377"/>
      <c r="D6" s="377"/>
      <c r="E6" s="377"/>
      <c r="F6" s="377"/>
      <c r="G6" s="377"/>
      <c r="H6" s="377"/>
      <c r="I6" s="377"/>
      <c r="J6" s="377"/>
      <c r="K6" s="377"/>
      <c r="L6" s="377"/>
      <c r="M6" s="377"/>
      <c r="N6" s="377"/>
      <c r="O6" s="377"/>
      <c r="P6" s="377"/>
      <c r="Q6" s="378">
        <f t="shared" ref="Q6:R6" si="1">SUM(Q7:Q13)</f>
        <v>119110.1241</v>
      </c>
      <c r="R6" s="378">
        <f t="shared" si="1"/>
        <v>69387.86826</v>
      </c>
      <c r="S6" s="379" t="str">
        <f>J67</f>
        <v/>
      </c>
      <c r="T6" s="380">
        <v>9426.5966064134</v>
      </c>
      <c r="U6" s="380">
        <v>15563.796194922252</v>
      </c>
      <c r="V6" s="380">
        <v>12495.190211491148</v>
      </c>
      <c r="W6" s="380">
        <v>12495.191400667825</v>
      </c>
      <c r="X6" s="380">
        <v>6911.90888639329</v>
      </c>
      <c r="Y6" s="380">
        <v>12495.184960861778</v>
      </c>
      <c r="Z6" s="381"/>
      <c r="AA6" s="382">
        <f t="shared" ref="AA6:AF6" si="2">SUM(AA7:AA13)</f>
        <v>172695.8483</v>
      </c>
      <c r="AB6" s="382">
        <f t="shared" si="2"/>
        <v>233921.2456</v>
      </c>
      <c r="AC6" s="382">
        <f t="shared" si="2"/>
        <v>161251.5855</v>
      </c>
      <c r="AD6" s="382">
        <f t="shared" si="2"/>
        <v>229035.976</v>
      </c>
      <c r="AE6" s="382">
        <f t="shared" si="2"/>
        <v>132296.9678</v>
      </c>
      <c r="AF6" s="382">
        <f t="shared" si="2"/>
        <v>282100.9602</v>
      </c>
      <c r="AG6" s="383"/>
      <c r="AH6" s="381"/>
      <c r="AI6" s="381"/>
      <c r="AJ6" s="381"/>
      <c r="AK6" s="381"/>
      <c r="AL6" s="381"/>
      <c r="AM6" s="381"/>
      <c r="AN6" s="381"/>
    </row>
    <row r="7">
      <c r="A7" s="151"/>
      <c r="B7" s="384" t="s">
        <v>586</v>
      </c>
      <c r="C7" s="385" t="s">
        <v>587</v>
      </c>
      <c r="D7" s="385" t="s">
        <v>588</v>
      </c>
      <c r="E7" s="385" t="s">
        <v>589</v>
      </c>
      <c r="F7" s="386" t="s">
        <v>590</v>
      </c>
      <c r="G7" s="387" t="s">
        <v>424</v>
      </c>
      <c r="H7" s="388" t="s">
        <v>122</v>
      </c>
      <c r="I7" s="389">
        <v>45717.0</v>
      </c>
      <c r="J7" s="389">
        <v>46053.0</v>
      </c>
      <c r="K7" s="388" t="s">
        <v>591</v>
      </c>
      <c r="L7" s="390">
        <f t="shared" ref="L7:L9" si="4">R7/P7*1000</f>
        <v>767305.9135</v>
      </c>
      <c r="M7" s="391" t="s">
        <v>407</v>
      </c>
      <c r="N7" s="388" t="s">
        <v>293</v>
      </c>
      <c r="O7" s="392">
        <f>95.1*1.1</f>
        <v>104.61</v>
      </c>
      <c r="P7" s="392">
        <v>49.676</v>
      </c>
      <c r="Q7" s="393">
        <f t="shared" ref="Q7:Q9" si="5">O7*L7/1000</f>
        <v>80267.87161</v>
      </c>
      <c r="R7" s="393">
        <f t="shared" ref="R7:R13" si="6">SUM(T7:Y7)</f>
        <v>38116.68856</v>
      </c>
      <c r="S7" s="394">
        <f t="shared" ref="S7:S13" si="7">R7/SUM($R$7:$R$13)</f>
        <v>0.5493278511</v>
      </c>
      <c r="T7" s="395">
        <v>6945.681207914102</v>
      </c>
      <c r="U7" s="395">
        <v>6083.66639693138</v>
      </c>
      <c r="V7" s="395">
        <v>6749.9119135932715</v>
      </c>
      <c r="W7" s="395">
        <v>6614.673802422741</v>
      </c>
      <c r="X7" s="395">
        <v>6041.85403539723</v>
      </c>
      <c r="Y7" s="395">
        <v>5680.90120449097</v>
      </c>
      <c r="Z7" s="151"/>
      <c r="AA7" s="390">
        <f t="shared" ref="AA7:AF7" si="3">T7/$P7*1000</f>
        <v>139819.6555</v>
      </c>
      <c r="AB7" s="390">
        <f t="shared" si="3"/>
        <v>122466.9135</v>
      </c>
      <c r="AC7" s="390">
        <f t="shared" si="3"/>
        <v>135878.7325</v>
      </c>
      <c r="AD7" s="390">
        <f t="shared" si="3"/>
        <v>133156.3291</v>
      </c>
      <c r="AE7" s="390">
        <f t="shared" si="3"/>
        <v>121625.2121</v>
      </c>
      <c r="AF7" s="390">
        <f t="shared" si="3"/>
        <v>114359.0709</v>
      </c>
      <c r="AG7" s="151"/>
      <c r="AH7" s="391">
        <v>581400.0</v>
      </c>
      <c r="AI7" s="396">
        <v>0.01227970025005798</v>
      </c>
      <c r="AJ7" s="151"/>
      <c r="AK7" s="397">
        <v>8.0E-4</v>
      </c>
      <c r="AL7" s="398">
        <f t="shared" ref="AL7:AL13" si="9">AK7*L7</f>
        <v>613.8447308</v>
      </c>
      <c r="AM7" s="151"/>
      <c r="AN7" s="399"/>
    </row>
    <row r="8">
      <c r="A8" s="151"/>
      <c r="B8" s="384" t="s">
        <v>586</v>
      </c>
      <c r="C8" s="385" t="s">
        <v>592</v>
      </c>
      <c r="D8" s="385" t="s">
        <v>588</v>
      </c>
      <c r="E8" s="385" t="s">
        <v>589</v>
      </c>
      <c r="F8" s="386" t="s">
        <v>590</v>
      </c>
      <c r="G8" s="400" t="s">
        <v>593</v>
      </c>
      <c r="H8" s="388" t="s">
        <v>379</v>
      </c>
      <c r="I8" s="389">
        <v>45717.0</v>
      </c>
      <c r="J8" s="389">
        <v>46053.0</v>
      </c>
      <c r="K8" s="388" t="s">
        <v>591</v>
      </c>
      <c r="L8" s="390">
        <f t="shared" si="4"/>
        <v>116876.6698</v>
      </c>
      <c r="M8" s="391" t="s">
        <v>407</v>
      </c>
      <c r="N8" s="388" t="s">
        <v>293</v>
      </c>
      <c r="O8" s="392">
        <f>60.8*1.1</f>
        <v>66.88</v>
      </c>
      <c r="P8" s="392">
        <v>41.92</v>
      </c>
      <c r="Q8" s="393">
        <f t="shared" si="5"/>
        <v>7816.711679</v>
      </c>
      <c r="R8" s="393">
        <f t="shared" si="6"/>
        <v>4899.47</v>
      </c>
      <c r="S8" s="394">
        <f t="shared" si="7"/>
        <v>0.07060989367</v>
      </c>
      <c r="T8" s="395">
        <v>1378.17</v>
      </c>
      <c r="U8" s="395">
        <v>514.54</v>
      </c>
      <c r="V8" s="395">
        <v>1063.63</v>
      </c>
      <c r="W8" s="395">
        <v>846.35</v>
      </c>
      <c r="X8" s="395">
        <v>447.36</v>
      </c>
      <c r="Y8" s="395">
        <v>649.42</v>
      </c>
      <c r="Z8" s="151"/>
      <c r="AA8" s="390">
        <f t="shared" ref="AA8:AF8" si="8">T8/$P8*1000</f>
        <v>32876.19275</v>
      </c>
      <c r="AB8" s="390">
        <f t="shared" si="8"/>
        <v>12274.33206</v>
      </c>
      <c r="AC8" s="390">
        <f t="shared" si="8"/>
        <v>25372.85305</v>
      </c>
      <c r="AD8" s="390">
        <f t="shared" si="8"/>
        <v>20189.64695</v>
      </c>
      <c r="AE8" s="390">
        <f t="shared" si="8"/>
        <v>10671.75573</v>
      </c>
      <c r="AF8" s="390">
        <f t="shared" si="8"/>
        <v>15491.88931</v>
      </c>
      <c r="AG8" s="151"/>
      <c r="AH8" s="391">
        <v>581400.0</v>
      </c>
      <c r="AI8" s="396">
        <v>0.005919294837394543</v>
      </c>
      <c r="AJ8" s="151"/>
      <c r="AK8" s="397">
        <v>0.0047</v>
      </c>
      <c r="AL8" s="398">
        <f t="shared" si="9"/>
        <v>549.3203483</v>
      </c>
      <c r="AM8" s="151"/>
      <c r="AN8" s="399"/>
    </row>
    <row r="9">
      <c r="A9" s="151"/>
      <c r="B9" s="384" t="s">
        <v>586</v>
      </c>
      <c r="C9" s="385" t="s">
        <v>594</v>
      </c>
      <c r="D9" s="385" t="s">
        <v>588</v>
      </c>
      <c r="E9" s="385" t="s">
        <v>453</v>
      </c>
      <c r="F9" s="388" t="s">
        <v>381</v>
      </c>
      <c r="G9" s="401" t="s">
        <v>595</v>
      </c>
      <c r="H9" s="402" t="s">
        <v>382</v>
      </c>
      <c r="I9" s="389">
        <v>45717.0</v>
      </c>
      <c r="J9" s="389">
        <v>46053.0</v>
      </c>
      <c r="K9" s="388" t="s">
        <v>591</v>
      </c>
      <c r="L9" s="390">
        <f t="shared" si="4"/>
        <v>156600</v>
      </c>
      <c r="M9" s="391" t="s">
        <v>407</v>
      </c>
      <c r="N9" s="388" t="s">
        <v>293</v>
      </c>
      <c r="O9" s="392">
        <f t="shared" ref="O9:O13" si="11">P9/85*100</f>
        <v>117.6470588</v>
      </c>
      <c r="P9" s="392">
        <v>100.0</v>
      </c>
      <c r="Q9" s="393">
        <f t="shared" si="5"/>
        <v>18423.52941</v>
      </c>
      <c r="R9" s="393">
        <f t="shared" si="6"/>
        <v>15660</v>
      </c>
      <c r="S9" s="394">
        <f t="shared" si="7"/>
        <v>0.2256878672</v>
      </c>
      <c r="T9" s="395">
        <v>0.0</v>
      </c>
      <c r="U9" s="395">
        <v>5220.0</v>
      </c>
      <c r="V9" s="395">
        <v>0.0</v>
      </c>
      <c r="W9" s="395">
        <v>5220.0</v>
      </c>
      <c r="X9" s="395">
        <v>0.0</v>
      </c>
      <c r="Y9" s="395">
        <v>5220.0</v>
      </c>
      <c r="Z9" s="151"/>
      <c r="AA9" s="390">
        <f t="shared" ref="AA9:AF9" si="10">T9/$P9*1000</f>
        <v>0</v>
      </c>
      <c r="AB9" s="390">
        <f t="shared" si="10"/>
        <v>52200</v>
      </c>
      <c r="AC9" s="390">
        <f t="shared" si="10"/>
        <v>0</v>
      </c>
      <c r="AD9" s="390">
        <f t="shared" si="10"/>
        <v>52200</v>
      </c>
      <c r="AE9" s="390">
        <f t="shared" si="10"/>
        <v>0</v>
      </c>
      <c r="AF9" s="390">
        <f t="shared" si="10"/>
        <v>52200</v>
      </c>
      <c r="AG9" s="151"/>
      <c r="AH9" s="391">
        <v>445000.0</v>
      </c>
      <c r="AI9" s="403">
        <v>0.2</v>
      </c>
      <c r="AJ9" s="151"/>
      <c r="AK9" s="397">
        <v>0.003</v>
      </c>
      <c r="AL9" s="398">
        <f t="shared" si="9"/>
        <v>469.8</v>
      </c>
      <c r="AM9" s="151"/>
      <c r="AN9" s="399"/>
    </row>
    <row r="10">
      <c r="A10" s="151"/>
      <c r="B10" s="384" t="s">
        <v>586</v>
      </c>
      <c r="C10" s="385" t="s">
        <v>596</v>
      </c>
      <c r="D10" s="385" t="s">
        <v>48</v>
      </c>
      <c r="E10" s="385" t="s">
        <v>453</v>
      </c>
      <c r="F10" s="388" t="s">
        <v>383</v>
      </c>
      <c r="G10" s="404"/>
      <c r="H10" s="402" t="s">
        <v>384</v>
      </c>
      <c r="I10" s="405">
        <v>45917.0</v>
      </c>
      <c r="J10" s="405">
        <v>45917.0</v>
      </c>
      <c r="K10" s="388" t="s">
        <v>591</v>
      </c>
      <c r="L10" s="390">
        <f t="shared" ref="L10:L12" si="12">27000*0.87</f>
        <v>23490</v>
      </c>
      <c r="M10" s="391" t="s">
        <v>407</v>
      </c>
      <c r="N10" s="388" t="s">
        <v>597</v>
      </c>
      <c r="O10" s="392">
        <f t="shared" si="11"/>
        <v>1748.464588</v>
      </c>
      <c r="P10" s="392">
        <f t="shared" ref="P10:P12" si="13">1708.27*0.87</f>
        <v>1486.1949</v>
      </c>
      <c r="Q10" s="393">
        <f t="shared" ref="Q10:Q13" si="14">O10</f>
        <v>1748.464588</v>
      </c>
      <c r="R10" s="393">
        <f t="shared" si="6"/>
        <v>1486.1949</v>
      </c>
      <c r="S10" s="394">
        <f t="shared" si="7"/>
        <v>0.02141865628</v>
      </c>
      <c r="T10" s="395">
        <v>0.0</v>
      </c>
      <c r="U10" s="395">
        <v>1486.1949</v>
      </c>
      <c r="V10" s="395">
        <v>0.0</v>
      </c>
      <c r="W10" s="395">
        <v>0.0</v>
      </c>
      <c r="X10" s="395">
        <v>0.0</v>
      </c>
      <c r="Y10" s="395">
        <v>0.0</v>
      </c>
      <c r="Z10" s="151"/>
      <c r="AA10" s="391">
        <v>0.0</v>
      </c>
      <c r="AB10" s="391">
        <f t="shared" ref="AB10:AB11" si="15">L10</f>
        <v>23490</v>
      </c>
      <c r="AC10" s="391">
        <v>0.0</v>
      </c>
      <c r="AD10" s="391">
        <v>0.0</v>
      </c>
      <c r="AE10" s="391">
        <v>0.0</v>
      </c>
      <c r="AF10" s="391">
        <v>0.0</v>
      </c>
      <c r="AG10" s="151"/>
      <c r="AH10" s="391">
        <v>445000.0</v>
      </c>
      <c r="AI10" s="403">
        <v>1.0</v>
      </c>
      <c r="AJ10" s="151"/>
      <c r="AK10" s="397">
        <v>7.0E-4</v>
      </c>
      <c r="AL10" s="398">
        <f t="shared" si="9"/>
        <v>16.443</v>
      </c>
      <c r="AM10" s="151"/>
      <c r="AN10" s="399"/>
    </row>
    <row r="11">
      <c r="A11" s="151"/>
      <c r="B11" s="384" t="s">
        <v>586</v>
      </c>
      <c r="C11" s="385" t="s">
        <v>596</v>
      </c>
      <c r="D11" s="385" t="s">
        <v>48</v>
      </c>
      <c r="E11" s="385" t="s">
        <v>453</v>
      </c>
      <c r="F11" s="388" t="s">
        <v>383</v>
      </c>
      <c r="G11" s="404"/>
      <c r="H11" s="402" t="s">
        <v>384</v>
      </c>
      <c r="I11" s="405">
        <v>45922.0</v>
      </c>
      <c r="J11" s="405">
        <v>45922.0</v>
      </c>
      <c r="K11" s="388" t="s">
        <v>591</v>
      </c>
      <c r="L11" s="390">
        <f t="shared" si="12"/>
        <v>23490</v>
      </c>
      <c r="M11" s="391" t="s">
        <v>407</v>
      </c>
      <c r="N11" s="388" t="s">
        <v>597</v>
      </c>
      <c r="O11" s="392">
        <f t="shared" si="11"/>
        <v>1748.464588</v>
      </c>
      <c r="P11" s="392">
        <f t="shared" si="13"/>
        <v>1486.1949</v>
      </c>
      <c r="Q11" s="393">
        <f t="shared" si="14"/>
        <v>1748.464588</v>
      </c>
      <c r="R11" s="393">
        <f t="shared" si="6"/>
        <v>1486.1949</v>
      </c>
      <c r="S11" s="394">
        <f t="shared" si="7"/>
        <v>0.02141865628</v>
      </c>
      <c r="T11" s="395">
        <v>0.0</v>
      </c>
      <c r="U11" s="395">
        <v>1486.1949</v>
      </c>
      <c r="V11" s="395">
        <v>0.0</v>
      </c>
      <c r="W11" s="395">
        <v>0.0</v>
      </c>
      <c r="X11" s="395">
        <v>0.0</v>
      </c>
      <c r="Y11" s="395">
        <v>0.0</v>
      </c>
      <c r="Z11" s="151"/>
      <c r="AA11" s="391">
        <v>0.0</v>
      </c>
      <c r="AB11" s="391">
        <f t="shared" si="15"/>
        <v>23490</v>
      </c>
      <c r="AC11" s="391">
        <v>0.0</v>
      </c>
      <c r="AD11" s="391">
        <v>0.0</v>
      </c>
      <c r="AE11" s="391">
        <v>0.0</v>
      </c>
      <c r="AF11" s="391">
        <v>0.0</v>
      </c>
      <c r="AG11" s="151"/>
      <c r="AH11" s="391">
        <v>445000.0</v>
      </c>
      <c r="AI11" s="403">
        <v>1.0</v>
      </c>
      <c r="AJ11" s="151"/>
      <c r="AK11" s="397">
        <v>7.0E-4</v>
      </c>
      <c r="AL11" s="398">
        <f t="shared" si="9"/>
        <v>16.443</v>
      </c>
      <c r="AM11" s="151"/>
      <c r="AN11" s="399"/>
    </row>
    <row r="12">
      <c r="A12" s="151"/>
      <c r="B12" s="406" t="s">
        <v>586</v>
      </c>
      <c r="C12" s="385" t="s">
        <v>596</v>
      </c>
      <c r="D12" s="385" t="s">
        <v>48</v>
      </c>
      <c r="E12" s="385" t="s">
        <v>453</v>
      </c>
      <c r="F12" s="388" t="s">
        <v>383</v>
      </c>
      <c r="G12" s="404"/>
      <c r="H12" s="388" t="s">
        <v>384</v>
      </c>
      <c r="I12" s="405">
        <v>45971.0</v>
      </c>
      <c r="J12" s="405">
        <v>45971.0</v>
      </c>
      <c r="K12" s="388" t="s">
        <v>591</v>
      </c>
      <c r="L12" s="391">
        <f t="shared" si="12"/>
        <v>23490</v>
      </c>
      <c r="M12" s="391" t="s">
        <v>407</v>
      </c>
      <c r="N12" s="388" t="s">
        <v>597</v>
      </c>
      <c r="O12" s="392">
        <f t="shared" si="11"/>
        <v>1748.464588</v>
      </c>
      <c r="P12" s="392">
        <f t="shared" si="13"/>
        <v>1486.1949</v>
      </c>
      <c r="Q12" s="393">
        <f t="shared" si="14"/>
        <v>1748.464588</v>
      </c>
      <c r="R12" s="393">
        <f t="shared" si="6"/>
        <v>1486.1949</v>
      </c>
      <c r="S12" s="394">
        <f t="shared" si="7"/>
        <v>0.02141865628</v>
      </c>
      <c r="T12" s="395">
        <v>0.0</v>
      </c>
      <c r="U12" s="395">
        <v>0.0</v>
      </c>
      <c r="V12" s="395">
        <v>0.0</v>
      </c>
      <c r="W12" s="395">
        <v>1486.1949</v>
      </c>
      <c r="X12" s="395">
        <v>0.0</v>
      </c>
      <c r="Y12" s="395">
        <v>0.0</v>
      </c>
      <c r="Z12" s="151"/>
      <c r="AA12" s="391">
        <v>0.0</v>
      </c>
      <c r="AB12" s="391">
        <v>0.0</v>
      </c>
      <c r="AC12" s="391">
        <v>0.0</v>
      </c>
      <c r="AD12" s="391">
        <f>L12</f>
        <v>23490</v>
      </c>
      <c r="AE12" s="391">
        <v>0.0</v>
      </c>
      <c r="AF12" s="391">
        <v>0.0</v>
      </c>
      <c r="AG12" s="151"/>
      <c r="AH12" s="391">
        <v>445000.0</v>
      </c>
      <c r="AI12" s="396">
        <v>1.0</v>
      </c>
      <c r="AJ12" s="151"/>
      <c r="AK12" s="397">
        <v>7.0E-4</v>
      </c>
      <c r="AL12" s="398">
        <f t="shared" si="9"/>
        <v>16.443</v>
      </c>
      <c r="AM12" s="151"/>
      <c r="AN12" s="399"/>
    </row>
    <row r="13">
      <c r="A13" s="151"/>
      <c r="B13" s="384" t="s">
        <v>586</v>
      </c>
      <c r="C13" s="385" t="s">
        <v>596</v>
      </c>
      <c r="D13" s="385" t="s">
        <v>48</v>
      </c>
      <c r="E13" s="385" t="s">
        <v>453</v>
      </c>
      <c r="F13" s="388" t="s">
        <v>385</v>
      </c>
      <c r="G13" s="407"/>
      <c r="H13" s="402" t="s">
        <v>384</v>
      </c>
      <c r="I13" s="389">
        <v>46042.0</v>
      </c>
      <c r="J13" s="389">
        <v>46042.0</v>
      </c>
      <c r="K13" s="388" t="s">
        <v>591</v>
      </c>
      <c r="L13" s="390">
        <f>115000*0.87</f>
        <v>100050</v>
      </c>
      <c r="M13" s="391" t="s">
        <v>407</v>
      </c>
      <c r="N13" s="388" t="s">
        <v>597</v>
      </c>
      <c r="O13" s="392">
        <f t="shared" si="11"/>
        <v>7356.617647</v>
      </c>
      <c r="P13" s="392">
        <f>7187.5*0.87</f>
        <v>6253.125</v>
      </c>
      <c r="Q13" s="393">
        <f t="shared" si="14"/>
        <v>7356.617647</v>
      </c>
      <c r="R13" s="393">
        <f t="shared" si="6"/>
        <v>6253.125</v>
      </c>
      <c r="S13" s="394">
        <f t="shared" si="7"/>
        <v>0.09011841921</v>
      </c>
      <c r="T13" s="395">
        <v>0.0</v>
      </c>
      <c r="U13" s="395">
        <v>0.0</v>
      </c>
      <c r="V13" s="395">
        <v>0.0</v>
      </c>
      <c r="W13" s="395">
        <v>0.0</v>
      </c>
      <c r="X13" s="395">
        <v>0.0</v>
      </c>
      <c r="Y13" s="395">
        <v>6253.125</v>
      </c>
      <c r="Z13" s="151"/>
      <c r="AA13" s="391">
        <v>0.0</v>
      </c>
      <c r="AB13" s="391">
        <v>0.0</v>
      </c>
      <c r="AC13" s="391">
        <v>0.0</v>
      </c>
      <c r="AD13" s="391">
        <v>0.0</v>
      </c>
      <c r="AE13" s="391">
        <v>0.0</v>
      </c>
      <c r="AF13" s="391">
        <f>L13</f>
        <v>100050</v>
      </c>
      <c r="AG13" s="151"/>
      <c r="AH13" s="391">
        <v>445000.0</v>
      </c>
      <c r="AI13" s="408">
        <v>1.0</v>
      </c>
      <c r="AJ13" s="151"/>
      <c r="AK13" s="397">
        <v>7.0E-4</v>
      </c>
      <c r="AL13" s="398">
        <f t="shared" si="9"/>
        <v>70.035</v>
      </c>
      <c r="AM13" s="151"/>
      <c r="AN13" s="399"/>
    </row>
    <row r="14">
      <c r="A14" s="363"/>
      <c r="B14" s="409" t="s">
        <v>598</v>
      </c>
      <c r="C14" s="381"/>
      <c r="D14" s="381"/>
      <c r="E14" s="381"/>
      <c r="F14" s="381"/>
      <c r="G14" s="381"/>
      <c r="H14" s="381"/>
      <c r="I14" s="381"/>
      <c r="J14" s="381"/>
      <c r="K14" s="381"/>
      <c r="L14" s="381"/>
      <c r="M14" s="381"/>
      <c r="N14" s="381"/>
      <c r="O14" s="381"/>
      <c r="P14" s="381"/>
      <c r="Q14" s="378">
        <f t="shared" ref="Q14:R14" si="16">SUM(Q15:Q21)</f>
        <v>42681.9537</v>
      </c>
      <c r="R14" s="378">
        <f t="shared" si="16"/>
        <v>23171.26719</v>
      </c>
      <c r="S14" s="379" t="str">
        <f>J66</f>
        <v/>
      </c>
      <c r="T14" s="380">
        <v>3376.6674316847234</v>
      </c>
      <c r="U14" s="380">
        <v>4936.66738375215</v>
      </c>
      <c r="V14" s="380">
        <v>4156.667431684724</v>
      </c>
      <c r="W14" s="380">
        <v>4156.662407718437</v>
      </c>
      <c r="X14" s="380">
        <v>2387.938300802249</v>
      </c>
      <c r="Y14" s="380">
        <v>4156.664236781291</v>
      </c>
      <c r="Z14" s="381"/>
      <c r="AA14" s="382">
        <f t="shared" ref="AA14:AF14" si="17">SUM(AA15:AA21)</f>
        <v>67889.09526</v>
      </c>
      <c r="AB14" s="382">
        <f t="shared" si="17"/>
        <v>87434.94494</v>
      </c>
      <c r="AC14" s="382">
        <f t="shared" si="17"/>
        <v>67889.09526</v>
      </c>
      <c r="AD14" s="382">
        <f t="shared" si="17"/>
        <v>77661.78155</v>
      </c>
      <c r="AE14" s="382">
        <f t="shared" si="17"/>
        <v>55647.30924</v>
      </c>
      <c r="AF14" s="382">
        <f t="shared" si="17"/>
        <v>84171.99437</v>
      </c>
      <c r="AG14" s="383"/>
      <c r="AH14" s="381"/>
      <c r="AI14" s="410"/>
      <c r="AJ14" s="381"/>
      <c r="AK14" s="381"/>
      <c r="AL14" s="381"/>
      <c r="AM14" s="381"/>
      <c r="AN14" s="381"/>
    </row>
    <row r="15">
      <c r="A15" s="151"/>
      <c r="B15" s="384" t="s">
        <v>586</v>
      </c>
      <c r="C15" s="385" t="s">
        <v>587</v>
      </c>
      <c r="D15" s="385" t="s">
        <v>588</v>
      </c>
      <c r="E15" s="385" t="s">
        <v>589</v>
      </c>
      <c r="F15" s="386" t="s">
        <v>590</v>
      </c>
      <c r="G15" s="387" t="s">
        <v>424</v>
      </c>
      <c r="H15" s="388" t="s">
        <v>122</v>
      </c>
      <c r="I15" s="389">
        <v>45717.0</v>
      </c>
      <c r="J15" s="389">
        <v>46053.0</v>
      </c>
      <c r="K15" s="388" t="s">
        <v>591</v>
      </c>
      <c r="L15" s="390">
        <f t="shared" ref="L15:L17" si="19">R15/P15*1000</f>
        <v>303351.0527</v>
      </c>
      <c r="M15" s="391" t="s">
        <v>407</v>
      </c>
      <c r="N15" s="388" t="s">
        <v>293</v>
      </c>
      <c r="O15" s="392">
        <f>95.1*1.1</f>
        <v>104.61</v>
      </c>
      <c r="P15" s="392">
        <v>49.676</v>
      </c>
      <c r="Q15" s="393">
        <f t="shared" ref="Q15:Q17" si="20">O15*L15/1000</f>
        <v>31733.55362</v>
      </c>
      <c r="R15" s="393">
        <f t="shared" ref="R15:R21" si="21">SUM(T15:Y15)</f>
        <v>15069.26689</v>
      </c>
      <c r="S15" s="394">
        <f t="shared" ref="S15:S21" si="22">R15/SUM($R$15:$R$21)</f>
        <v>0.6503428046</v>
      </c>
      <c r="T15" s="395">
        <v>2571.3976454475687</v>
      </c>
      <c r="U15" s="395">
        <v>2524.058051085805</v>
      </c>
      <c r="V15" s="395">
        <v>2571.3976454475687</v>
      </c>
      <c r="W15" s="395">
        <v>2547.7278482666866</v>
      </c>
      <c r="X15" s="395">
        <v>2382.8780906443194</v>
      </c>
      <c r="Y15" s="395">
        <v>2471.8076115316258</v>
      </c>
      <c r="Z15" s="151"/>
      <c r="AA15" s="390">
        <f t="shared" ref="AA15:AF15" si="18">T15/$P15*1000</f>
        <v>51763.37961</v>
      </c>
      <c r="AB15" s="390">
        <f t="shared" si="18"/>
        <v>50810.41249</v>
      </c>
      <c r="AC15" s="390">
        <f t="shared" si="18"/>
        <v>51763.37961</v>
      </c>
      <c r="AD15" s="390">
        <f t="shared" si="18"/>
        <v>51286.89605</v>
      </c>
      <c r="AE15" s="390">
        <f t="shared" si="18"/>
        <v>47968.39703</v>
      </c>
      <c r="AF15" s="390">
        <f t="shared" si="18"/>
        <v>49758.58788</v>
      </c>
      <c r="AG15" s="151"/>
      <c r="AH15" s="391">
        <v>64600.0</v>
      </c>
      <c r="AI15" s="396">
        <v>0.07463174484239125</v>
      </c>
      <c r="AJ15" s="151"/>
      <c r="AK15" s="397">
        <v>8.0E-4</v>
      </c>
      <c r="AL15" s="398">
        <f t="shared" ref="AL15:AL21" si="24">AK15*L15</f>
        <v>242.6808421</v>
      </c>
      <c r="AM15" s="151"/>
      <c r="AN15" s="399"/>
    </row>
    <row r="16">
      <c r="A16" s="151"/>
      <c r="B16" s="384" t="s">
        <v>586</v>
      </c>
      <c r="C16" s="385" t="s">
        <v>592</v>
      </c>
      <c r="D16" s="385" t="s">
        <v>588</v>
      </c>
      <c r="E16" s="385" t="s">
        <v>589</v>
      </c>
      <c r="F16" s="386" t="s">
        <v>590</v>
      </c>
      <c r="G16" s="400" t="s">
        <v>593</v>
      </c>
      <c r="H16" s="388" t="s">
        <v>379</v>
      </c>
      <c r="I16" s="389">
        <v>45717.0</v>
      </c>
      <c r="J16" s="389">
        <v>46053.0</v>
      </c>
      <c r="K16" s="388" t="s">
        <v>591</v>
      </c>
      <c r="L16" s="390">
        <f t="shared" si="19"/>
        <v>80663.16794</v>
      </c>
      <c r="M16" s="391" t="s">
        <v>407</v>
      </c>
      <c r="N16" s="388" t="s">
        <v>293</v>
      </c>
      <c r="O16" s="392">
        <f>60.8*1.1</f>
        <v>66.88</v>
      </c>
      <c r="P16" s="392">
        <v>41.92</v>
      </c>
      <c r="Q16" s="393">
        <f t="shared" si="20"/>
        <v>5394.752672</v>
      </c>
      <c r="R16" s="393">
        <f t="shared" si="21"/>
        <v>3381.4</v>
      </c>
      <c r="S16" s="394">
        <f t="shared" si="22"/>
        <v>0.1459307327</v>
      </c>
      <c r="T16" s="395">
        <v>675.99</v>
      </c>
      <c r="U16" s="395">
        <v>587.07</v>
      </c>
      <c r="V16" s="395">
        <v>675.99</v>
      </c>
      <c r="W16" s="395">
        <v>631.52</v>
      </c>
      <c r="X16" s="395">
        <v>321.9</v>
      </c>
      <c r="Y16" s="395">
        <v>488.93</v>
      </c>
      <c r="Z16" s="151"/>
      <c r="AA16" s="390">
        <f t="shared" ref="AA16:AF16" si="23">T16/$P16*1000</f>
        <v>16125.71565</v>
      </c>
      <c r="AB16" s="390">
        <f t="shared" si="23"/>
        <v>14004.53244</v>
      </c>
      <c r="AC16" s="390">
        <f t="shared" si="23"/>
        <v>16125.71565</v>
      </c>
      <c r="AD16" s="390">
        <f t="shared" si="23"/>
        <v>15064.8855</v>
      </c>
      <c r="AE16" s="390">
        <f t="shared" si="23"/>
        <v>7678.912214</v>
      </c>
      <c r="AF16" s="390">
        <f t="shared" si="23"/>
        <v>11663.40649</v>
      </c>
      <c r="AG16" s="151"/>
      <c r="AH16" s="391">
        <v>64600.0</v>
      </c>
      <c r="AI16" s="396">
        <v>0.03168096325500024</v>
      </c>
      <c r="AJ16" s="151"/>
      <c r="AK16" s="397">
        <v>0.0047</v>
      </c>
      <c r="AL16" s="398">
        <f t="shared" si="24"/>
        <v>379.1168893</v>
      </c>
      <c r="AM16" s="151"/>
      <c r="AN16" s="399"/>
    </row>
    <row r="17">
      <c r="A17" s="151"/>
      <c r="B17" s="384" t="s">
        <v>586</v>
      </c>
      <c r="C17" s="385" t="s">
        <v>594</v>
      </c>
      <c r="D17" s="385" t="s">
        <v>588</v>
      </c>
      <c r="E17" s="385" t="s">
        <v>453</v>
      </c>
      <c r="F17" s="388" t="s">
        <v>381</v>
      </c>
      <c r="G17" s="401" t="s">
        <v>595</v>
      </c>
      <c r="H17" s="402" t="s">
        <v>382</v>
      </c>
      <c r="I17" s="389">
        <v>45717.0</v>
      </c>
      <c r="J17" s="389">
        <v>46053.0</v>
      </c>
      <c r="K17" s="388" t="s">
        <v>591</v>
      </c>
      <c r="L17" s="390">
        <f t="shared" si="19"/>
        <v>31200</v>
      </c>
      <c r="M17" s="391" t="s">
        <v>407</v>
      </c>
      <c r="N17" s="388" t="s">
        <v>293</v>
      </c>
      <c r="O17" s="392">
        <f t="shared" ref="O17:O21" si="26">P17/85*100</f>
        <v>117.6470588</v>
      </c>
      <c r="P17" s="392">
        <v>100.0</v>
      </c>
      <c r="Q17" s="393">
        <f t="shared" si="20"/>
        <v>3670.588235</v>
      </c>
      <c r="R17" s="393">
        <f t="shared" si="21"/>
        <v>3120</v>
      </c>
      <c r="S17" s="394">
        <f t="shared" si="22"/>
        <v>0.1346495198</v>
      </c>
      <c r="T17" s="395">
        <v>0.0</v>
      </c>
      <c r="U17" s="395">
        <v>1560.0</v>
      </c>
      <c r="V17" s="395">
        <v>0.0</v>
      </c>
      <c r="W17" s="395">
        <v>780.0</v>
      </c>
      <c r="X17" s="395">
        <v>0.0</v>
      </c>
      <c r="Y17" s="395">
        <v>780.0</v>
      </c>
      <c r="Z17" s="151"/>
      <c r="AA17" s="390">
        <f t="shared" ref="AA17:AF17" si="25">T17/$P17*1000</f>
        <v>0</v>
      </c>
      <c r="AB17" s="390">
        <f t="shared" si="25"/>
        <v>15600</v>
      </c>
      <c r="AC17" s="390">
        <f t="shared" si="25"/>
        <v>0</v>
      </c>
      <c r="AD17" s="390">
        <f t="shared" si="25"/>
        <v>7800</v>
      </c>
      <c r="AE17" s="390">
        <f t="shared" si="25"/>
        <v>0</v>
      </c>
      <c r="AF17" s="390">
        <f t="shared" si="25"/>
        <v>7800</v>
      </c>
      <c r="AG17" s="151"/>
      <c r="AH17" s="391">
        <v>77000.0</v>
      </c>
      <c r="AI17" s="403">
        <v>0.2</v>
      </c>
      <c r="AJ17" s="151"/>
      <c r="AK17" s="397">
        <v>0.003</v>
      </c>
      <c r="AL17" s="398">
        <f t="shared" si="24"/>
        <v>93.6</v>
      </c>
      <c r="AM17" s="151"/>
      <c r="AN17" s="399"/>
    </row>
    <row r="18">
      <c r="A18" s="151"/>
      <c r="B18" s="384" t="s">
        <v>586</v>
      </c>
      <c r="C18" s="385" t="s">
        <v>596</v>
      </c>
      <c r="D18" s="385" t="s">
        <v>48</v>
      </c>
      <c r="E18" s="385" t="s">
        <v>453</v>
      </c>
      <c r="F18" s="388" t="s">
        <v>383</v>
      </c>
      <c r="G18" s="404"/>
      <c r="H18" s="402" t="s">
        <v>384</v>
      </c>
      <c r="I18" s="405">
        <v>45917.0</v>
      </c>
      <c r="J18" s="405">
        <v>45917.0</v>
      </c>
      <c r="K18" s="388" t="s">
        <v>591</v>
      </c>
      <c r="L18" s="390">
        <f t="shared" ref="L18:L20" si="27">27000*0.13</f>
        <v>3510</v>
      </c>
      <c r="M18" s="391" t="s">
        <v>407</v>
      </c>
      <c r="N18" s="388" t="s">
        <v>597</v>
      </c>
      <c r="O18" s="392">
        <f t="shared" si="26"/>
        <v>261.2648235</v>
      </c>
      <c r="P18" s="392">
        <f t="shared" ref="P18:P20" si="28">1708.27*0.13</f>
        <v>222.0751</v>
      </c>
      <c r="Q18" s="393">
        <f t="shared" ref="Q18:Q21" si="29">O18</f>
        <v>261.2648235</v>
      </c>
      <c r="R18" s="393">
        <f t="shared" si="21"/>
        <v>222.0751</v>
      </c>
      <c r="S18" s="394">
        <f t="shared" si="22"/>
        <v>0.009584072298</v>
      </c>
      <c r="T18" s="395">
        <v>0.0</v>
      </c>
      <c r="U18" s="395">
        <v>222.0751</v>
      </c>
      <c r="V18" s="395">
        <v>0.0</v>
      </c>
      <c r="W18" s="395">
        <v>0.0</v>
      </c>
      <c r="X18" s="395">
        <v>0.0</v>
      </c>
      <c r="Y18" s="395">
        <v>0.0</v>
      </c>
      <c r="Z18" s="151"/>
      <c r="AA18" s="391">
        <v>0.0</v>
      </c>
      <c r="AB18" s="391">
        <f t="shared" ref="AB18:AB19" si="30">L18</f>
        <v>3510</v>
      </c>
      <c r="AC18" s="391">
        <v>0.0</v>
      </c>
      <c r="AD18" s="391">
        <v>0.0</v>
      </c>
      <c r="AE18" s="391">
        <v>0.0</v>
      </c>
      <c r="AF18" s="391">
        <v>0.0</v>
      </c>
      <c r="AG18" s="151"/>
      <c r="AH18" s="391">
        <v>445000.0</v>
      </c>
      <c r="AI18" s="403">
        <v>1.0</v>
      </c>
      <c r="AJ18" s="151"/>
      <c r="AK18" s="397">
        <v>7.0E-4</v>
      </c>
      <c r="AL18" s="398">
        <f t="shared" si="24"/>
        <v>2.457</v>
      </c>
      <c r="AM18" s="151"/>
      <c r="AN18" s="399"/>
    </row>
    <row r="19">
      <c r="A19" s="151"/>
      <c r="B19" s="384" t="s">
        <v>586</v>
      </c>
      <c r="C19" s="385" t="s">
        <v>596</v>
      </c>
      <c r="D19" s="385" t="s">
        <v>48</v>
      </c>
      <c r="E19" s="385" t="s">
        <v>453</v>
      </c>
      <c r="F19" s="388" t="s">
        <v>383</v>
      </c>
      <c r="G19" s="404"/>
      <c r="H19" s="402" t="s">
        <v>384</v>
      </c>
      <c r="I19" s="405">
        <v>45922.0</v>
      </c>
      <c r="J19" s="405">
        <v>45922.0</v>
      </c>
      <c r="K19" s="388" t="s">
        <v>591</v>
      </c>
      <c r="L19" s="390">
        <f t="shared" si="27"/>
        <v>3510</v>
      </c>
      <c r="M19" s="391" t="s">
        <v>407</v>
      </c>
      <c r="N19" s="388" t="s">
        <v>597</v>
      </c>
      <c r="O19" s="392">
        <f t="shared" si="26"/>
        <v>261.2648235</v>
      </c>
      <c r="P19" s="392">
        <f t="shared" si="28"/>
        <v>222.0751</v>
      </c>
      <c r="Q19" s="393">
        <f t="shared" si="29"/>
        <v>261.2648235</v>
      </c>
      <c r="R19" s="393">
        <f t="shared" si="21"/>
        <v>222.0751</v>
      </c>
      <c r="S19" s="394">
        <f t="shared" si="22"/>
        <v>0.009584072298</v>
      </c>
      <c r="T19" s="395">
        <v>0.0</v>
      </c>
      <c r="U19" s="395">
        <v>222.0751</v>
      </c>
      <c r="V19" s="395">
        <v>0.0</v>
      </c>
      <c r="W19" s="395">
        <v>0.0</v>
      </c>
      <c r="X19" s="395">
        <v>0.0</v>
      </c>
      <c r="Y19" s="395">
        <v>0.0</v>
      </c>
      <c r="Z19" s="151"/>
      <c r="AA19" s="391">
        <v>0.0</v>
      </c>
      <c r="AB19" s="391">
        <f t="shared" si="30"/>
        <v>3510</v>
      </c>
      <c r="AC19" s="391">
        <v>0.0</v>
      </c>
      <c r="AD19" s="391">
        <v>0.0</v>
      </c>
      <c r="AE19" s="391">
        <v>0.0</v>
      </c>
      <c r="AF19" s="391">
        <v>0.0</v>
      </c>
      <c r="AG19" s="151"/>
      <c r="AH19" s="391">
        <v>445000.0</v>
      </c>
      <c r="AI19" s="403">
        <v>1.0</v>
      </c>
      <c r="AJ19" s="151"/>
      <c r="AK19" s="397">
        <v>7.0E-4</v>
      </c>
      <c r="AL19" s="398">
        <f t="shared" si="24"/>
        <v>2.457</v>
      </c>
      <c r="AM19" s="151"/>
      <c r="AN19" s="399"/>
    </row>
    <row r="20">
      <c r="A20" s="151"/>
      <c r="B20" s="406" t="s">
        <v>586</v>
      </c>
      <c r="C20" s="385" t="s">
        <v>596</v>
      </c>
      <c r="D20" s="385" t="s">
        <v>48</v>
      </c>
      <c r="E20" s="385" t="s">
        <v>453</v>
      </c>
      <c r="F20" s="388" t="s">
        <v>383</v>
      </c>
      <c r="G20" s="404"/>
      <c r="H20" s="388" t="s">
        <v>384</v>
      </c>
      <c r="I20" s="405">
        <v>45971.0</v>
      </c>
      <c r="J20" s="405">
        <v>45971.0</v>
      </c>
      <c r="K20" s="388" t="s">
        <v>591</v>
      </c>
      <c r="L20" s="391">
        <f t="shared" si="27"/>
        <v>3510</v>
      </c>
      <c r="M20" s="391" t="s">
        <v>407</v>
      </c>
      <c r="N20" s="388" t="s">
        <v>597</v>
      </c>
      <c r="O20" s="392">
        <f t="shared" si="26"/>
        <v>261.2648235</v>
      </c>
      <c r="P20" s="392">
        <f t="shared" si="28"/>
        <v>222.0751</v>
      </c>
      <c r="Q20" s="393">
        <f t="shared" si="29"/>
        <v>261.2648235</v>
      </c>
      <c r="R20" s="393">
        <f t="shared" si="21"/>
        <v>222.0751</v>
      </c>
      <c r="S20" s="394">
        <f t="shared" si="22"/>
        <v>0.009584072298</v>
      </c>
      <c r="T20" s="395">
        <v>0.0</v>
      </c>
      <c r="U20" s="395">
        <v>0.0</v>
      </c>
      <c r="V20" s="395">
        <v>0.0</v>
      </c>
      <c r="W20" s="395">
        <v>222.0751</v>
      </c>
      <c r="X20" s="395">
        <v>0.0</v>
      </c>
      <c r="Y20" s="395">
        <v>0.0</v>
      </c>
      <c r="Z20" s="151"/>
      <c r="AA20" s="391">
        <v>0.0</v>
      </c>
      <c r="AB20" s="391">
        <v>0.0</v>
      </c>
      <c r="AC20" s="391">
        <v>0.0</v>
      </c>
      <c r="AD20" s="391">
        <f>L20</f>
        <v>3510</v>
      </c>
      <c r="AE20" s="391">
        <v>0.0</v>
      </c>
      <c r="AF20" s="391">
        <v>0.0</v>
      </c>
      <c r="AG20" s="151"/>
      <c r="AH20" s="391">
        <v>445000.0</v>
      </c>
      <c r="AI20" s="396">
        <v>1.0</v>
      </c>
      <c r="AJ20" s="151"/>
      <c r="AK20" s="397">
        <v>7.0E-4</v>
      </c>
      <c r="AL20" s="398">
        <f t="shared" si="24"/>
        <v>2.457</v>
      </c>
      <c r="AM20" s="151"/>
      <c r="AN20" s="399"/>
    </row>
    <row r="21">
      <c r="A21" s="151"/>
      <c r="B21" s="384" t="s">
        <v>586</v>
      </c>
      <c r="C21" s="385" t="s">
        <v>596</v>
      </c>
      <c r="D21" s="385" t="s">
        <v>48</v>
      </c>
      <c r="E21" s="385" t="s">
        <v>453</v>
      </c>
      <c r="F21" s="388" t="s">
        <v>385</v>
      </c>
      <c r="G21" s="407"/>
      <c r="H21" s="402" t="s">
        <v>384</v>
      </c>
      <c r="I21" s="389">
        <v>46042.0</v>
      </c>
      <c r="J21" s="389">
        <v>46042.0</v>
      </c>
      <c r="K21" s="388" t="s">
        <v>591</v>
      </c>
      <c r="L21" s="390">
        <f>115000*0.13</f>
        <v>14950</v>
      </c>
      <c r="M21" s="391" t="s">
        <v>407</v>
      </c>
      <c r="N21" s="388" t="s">
        <v>597</v>
      </c>
      <c r="O21" s="392">
        <f t="shared" si="26"/>
        <v>1099.264706</v>
      </c>
      <c r="P21" s="392">
        <f>7187.5*0.13</f>
        <v>934.375</v>
      </c>
      <c r="Q21" s="393">
        <f t="shared" si="29"/>
        <v>1099.264706</v>
      </c>
      <c r="R21" s="393">
        <f t="shared" si="21"/>
        <v>934.375</v>
      </c>
      <c r="S21" s="394">
        <f t="shared" si="22"/>
        <v>0.04032472597</v>
      </c>
      <c r="T21" s="395">
        <v>0.0</v>
      </c>
      <c r="U21" s="395">
        <v>0.0</v>
      </c>
      <c r="V21" s="395">
        <v>0.0</v>
      </c>
      <c r="W21" s="395">
        <v>0.0</v>
      </c>
      <c r="X21" s="395">
        <v>0.0</v>
      </c>
      <c r="Y21" s="395">
        <v>934.375</v>
      </c>
      <c r="Z21" s="151"/>
      <c r="AA21" s="391">
        <v>0.0</v>
      </c>
      <c r="AB21" s="391">
        <v>0.0</v>
      </c>
      <c r="AC21" s="391">
        <v>0.0</v>
      </c>
      <c r="AD21" s="391">
        <v>0.0</v>
      </c>
      <c r="AE21" s="391">
        <v>0.0</v>
      </c>
      <c r="AF21" s="391">
        <f>L21</f>
        <v>14950</v>
      </c>
      <c r="AG21" s="151"/>
      <c r="AH21" s="391">
        <v>445000.0</v>
      </c>
      <c r="AI21" s="408">
        <v>1.0</v>
      </c>
      <c r="AJ21" s="151"/>
      <c r="AK21" s="397">
        <v>7.0E-4</v>
      </c>
      <c r="AL21" s="398">
        <f t="shared" si="24"/>
        <v>10.465</v>
      </c>
      <c r="AM21" s="151"/>
      <c r="AN21" s="399"/>
    </row>
    <row r="22">
      <c r="A22" s="363"/>
      <c r="B22" s="409" t="s">
        <v>599</v>
      </c>
      <c r="C22" s="409" t="s">
        <v>600</v>
      </c>
      <c r="D22" s="381"/>
      <c r="E22" s="381"/>
      <c r="F22" s="381"/>
      <c r="G22" s="410"/>
      <c r="H22" s="381"/>
      <c r="I22" s="381"/>
      <c r="J22" s="381"/>
      <c r="K22" s="381"/>
      <c r="L22" s="381"/>
      <c r="M22" s="381"/>
      <c r="N22" s="381"/>
      <c r="O22" s="381"/>
      <c r="P22" s="381"/>
      <c r="Q22" s="378">
        <f t="shared" ref="Q22:R22" si="31">SUM(Q23:Q29)</f>
        <v>145407.7038</v>
      </c>
      <c r="R22" s="378">
        <f t="shared" si="31"/>
        <v>73771.56427</v>
      </c>
      <c r="S22" s="379" t="str">
        <f>J70</f>
        <v/>
      </c>
      <c r="T22" s="380">
        <v>18168.70021308363</v>
      </c>
      <c r="U22" s="380">
        <v>8584.566737694544</v>
      </c>
      <c r="V22" s="380">
        <v>13376.63347538909</v>
      </c>
      <c r="W22" s="380">
        <v>13376.633475389088</v>
      </c>
      <c r="X22" s="380">
        <v>6888.3968930424235</v>
      </c>
      <c r="Y22" s="380">
        <v>13376.63347538909</v>
      </c>
      <c r="Z22" s="381"/>
      <c r="AA22" s="382">
        <f t="shared" ref="AA22:AF22" si="32">SUM(AA23:AA29)</f>
        <v>269731.4729</v>
      </c>
      <c r="AB22" s="382">
        <f t="shared" si="32"/>
        <v>231221.0543</v>
      </c>
      <c r="AC22" s="382">
        <f t="shared" si="32"/>
        <v>236443.8488</v>
      </c>
      <c r="AD22" s="382">
        <f t="shared" si="32"/>
        <v>250476.2636</v>
      </c>
      <c r="AE22" s="382">
        <f t="shared" si="32"/>
        <v>199090.7724</v>
      </c>
      <c r="AF22" s="382">
        <f t="shared" si="32"/>
        <v>267469.9414</v>
      </c>
      <c r="AG22" s="383"/>
      <c r="AH22" s="381"/>
      <c r="AI22" s="410"/>
      <c r="AJ22" s="381"/>
      <c r="AK22" s="381"/>
      <c r="AL22" s="381"/>
      <c r="AM22" s="381"/>
      <c r="AN22" s="381"/>
    </row>
    <row r="23">
      <c r="A23" s="151"/>
      <c r="B23" s="384" t="s">
        <v>586</v>
      </c>
      <c r="C23" s="385" t="s">
        <v>587</v>
      </c>
      <c r="D23" s="385" t="s">
        <v>588</v>
      </c>
      <c r="E23" s="385" t="s">
        <v>589</v>
      </c>
      <c r="F23" s="386" t="s">
        <v>590</v>
      </c>
      <c r="G23" s="387" t="s">
        <v>424</v>
      </c>
      <c r="H23" s="388" t="s">
        <v>122</v>
      </c>
      <c r="I23" s="389">
        <v>45717.0</v>
      </c>
      <c r="J23" s="389">
        <v>46053.0</v>
      </c>
      <c r="K23" s="388" t="s">
        <v>591</v>
      </c>
      <c r="L23" s="390">
        <f t="shared" ref="L23:L25" si="34">R23/P23*1000</f>
        <v>1212777.217</v>
      </c>
      <c r="M23" s="391" t="s">
        <v>407</v>
      </c>
      <c r="N23" s="388" t="s">
        <v>293</v>
      </c>
      <c r="O23" s="392">
        <f>95.1*1.1</f>
        <v>104.61</v>
      </c>
      <c r="P23" s="392">
        <v>49.676</v>
      </c>
      <c r="Q23" s="393">
        <f t="shared" ref="Q23:Q25" si="35">O23*L23/1000</f>
        <v>126868.6246</v>
      </c>
      <c r="R23" s="393">
        <f t="shared" ref="R23:R29" si="36">SUM(T23:Y23)</f>
        <v>60245.92102</v>
      </c>
      <c r="S23" s="394">
        <f t="shared" ref="S23:S29" si="37">R23/SUM($R$23:$R$29)</f>
        <v>0.8166550569</v>
      </c>
      <c r="T23" s="395">
        <v>11307.58713561992</v>
      </c>
      <c r="U23" s="395">
        <v>9191.128715277842</v>
      </c>
      <c r="V23" s="395">
        <v>10319.626697597107</v>
      </c>
      <c r="W23" s="395">
        <v>10249.357925448881</v>
      </c>
      <c r="X23" s="395">
        <v>9211.005620275066</v>
      </c>
      <c r="Y23" s="395">
        <v>9967.214922385649</v>
      </c>
      <c r="Z23" s="151"/>
      <c r="AA23" s="390">
        <f t="shared" ref="AA23:AF23" si="33">T23/$P23*1000</f>
        <v>227626.7641</v>
      </c>
      <c r="AB23" s="390">
        <f t="shared" si="33"/>
        <v>185021.5137</v>
      </c>
      <c r="AC23" s="390">
        <f t="shared" si="33"/>
        <v>207738.6806</v>
      </c>
      <c r="AD23" s="390">
        <f t="shared" si="33"/>
        <v>206324.1389</v>
      </c>
      <c r="AE23" s="390">
        <f t="shared" si="33"/>
        <v>185421.6447</v>
      </c>
      <c r="AF23" s="390">
        <f t="shared" si="33"/>
        <v>200644.4746</v>
      </c>
      <c r="AG23" s="151"/>
      <c r="AH23" s="391">
        <v>279500.0</v>
      </c>
      <c r="AI23" s="396">
        <v>0.20684844365151495</v>
      </c>
      <c r="AJ23" s="151"/>
      <c r="AK23" s="397">
        <v>8.0E-4</v>
      </c>
      <c r="AL23" s="398">
        <f t="shared" ref="AL23:AL29" si="39">AK23*L23</f>
        <v>970.2217734</v>
      </c>
      <c r="AM23" s="151"/>
      <c r="AN23" s="399"/>
    </row>
    <row r="24">
      <c r="A24" s="151"/>
      <c r="B24" s="384" t="s">
        <v>586</v>
      </c>
      <c r="C24" s="385" t="s">
        <v>592</v>
      </c>
      <c r="D24" s="385" t="s">
        <v>588</v>
      </c>
      <c r="E24" s="385" t="s">
        <v>589</v>
      </c>
      <c r="F24" s="386" t="s">
        <v>590</v>
      </c>
      <c r="G24" s="400" t="s">
        <v>593</v>
      </c>
      <c r="H24" s="388" t="s">
        <v>379</v>
      </c>
      <c r="I24" s="389">
        <v>45717.0</v>
      </c>
      <c r="J24" s="389">
        <v>46053.0</v>
      </c>
      <c r="K24" s="388" t="s">
        <v>591</v>
      </c>
      <c r="L24" s="390">
        <f t="shared" si="34"/>
        <v>149556.1368</v>
      </c>
      <c r="M24" s="391" t="s">
        <v>407</v>
      </c>
      <c r="N24" s="388" t="s">
        <v>293</v>
      </c>
      <c r="O24" s="392">
        <f>60.8*1.1</f>
        <v>66.88</v>
      </c>
      <c r="P24" s="392">
        <v>41.92</v>
      </c>
      <c r="Q24" s="393">
        <f t="shared" si="35"/>
        <v>10002.31443</v>
      </c>
      <c r="R24" s="393">
        <f t="shared" si="36"/>
        <v>6269.393253</v>
      </c>
      <c r="S24" s="394">
        <f t="shared" si="37"/>
        <v>0.08498387306</v>
      </c>
      <c r="T24" s="395">
        <v>1765.0293924674418</v>
      </c>
      <c r="U24" s="395">
        <v>561.7087420425382</v>
      </c>
      <c r="V24" s="395">
        <v>1203.3206504249035</v>
      </c>
      <c r="W24" s="395">
        <v>1163.3690672549901</v>
      </c>
      <c r="X24" s="395">
        <v>573.0098335356683</v>
      </c>
      <c r="Y24" s="395">
        <v>1002.9555676578602</v>
      </c>
      <c r="Z24" s="151"/>
      <c r="AA24" s="390">
        <f t="shared" ref="AA24:AF24" si="38">T24/$P24*1000</f>
        <v>42104.70879</v>
      </c>
      <c r="AB24" s="390">
        <f t="shared" si="38"/>
        <v>13399.5406</v>
      </c>
      <c r="AC24" s="390">
        <f t="shared" si="38"/>
        <v>28705.16819</v>
      </c>
      <c r="AD24" s="390">
        <f t="shared" si="38"/>
        <v>27752.1247</v>
      </c>
      <c r="AE24" s="390">
        <f t="shared" si="38"/>
        <v>13669.12771</v>
      </c>
      <c r="AF24" s="390">
        <f t="shared" si="38"/>
        <v>23925.46679</v>
      </c>
      <c r="AG24" s="151"/>
      <c r="AH24" s="391">
        <v>279500.0</v>
      </c>
      <c r="AI24" s="396">
        <v>0.0915003037923288</v>
      </c>
      <c r="AJ24" s="151"/>
      <c r="AK24" s="397">
        <v>0.0047</v>
      </c>
      <c r="AL24" s="398">
        <f t="shared" si="39"/>
        <v>702.9138428</v>
      </c>
      <c r="AM24" s="151"/>
      <c r="AN24" s="399"/>
    </row>
    <row r="25">
      <c r="A25" s="151"/>
      <c r="B25" s="384" t="s">
        <v>586</v>
      </c>
      <c r="C25" s="385" t="s">
        <v>594</v>
      </c>
      <c r="D25" s="385" t="s">
        <v>588</v>
      </c>
      <c r="E25" s="385" t="s">
        <v>453</v>
      </c>
      <c r="F25" s="388" t="s">
        <v>381</v>
      </c>
      <c r="G25" s="401" t="s">
        <v>595</v>
      </c>
      <c r="H25" s="402" t="s">
        <v>382</v>
      </c>
      <c r="I25" s="389">
        <v>45717.0</v>
      </c>
      <c r="J25" s="389">
        <v>46053.0</v>
      </c>
      <c r="K25" s="388" t="s">
        <v>591</v>
      </c>
      <c r="L25" s="390">
        <f t="shared" si="34"/>
        <v>39600</v>
      </c>
      <c r="M25" s="391" t="s">
        <v>407</v>
      </c>
      <c r="N25" s="388" t="s">
        <v>293</v>
      </c>
      <c r="O25" s="392">
        <f t="shared" ref="O25:O29" si="41">P25/85*100</f>
        <v>117.6470588</v>
      </c>
      <c r="P25" s="392">
        <v>100.0</v>
      </c>
      <c r="Q25" s="393">
        <f t="shared" si="35"/>
        <v>4658.823529</v>
      </c>
      <c r="R25" s="393">
        <f t="shared" si="36"/>
        <v>3960</v>
      </c>
      <c r="S25" s="394">
        <f t="shared" si="37"/>
        <v>0.05367921962</v>
      </c>
      <c r="T25" s="395">
        <v>0.0</v>
      </c>
      <c r="U25" s="395">
        <v>1980.0</v>
      </c>
      <c r="V25" s="395">
        <v>0.0</v>
      </c>
      <c r="W25" s="395">
        <v>990.0</v>
      </c>
      <c r="X25" s="395">
        <v>0.0</v>
      </c>
      <c r="Y25" s="395">
        <v>990.0</v>
      </c>
      <c r="Z25" s="151"/>
      <c r="AA25" s="390">
        <f t="shared" ref="AA25:AF25" si="40">T25/$P25*1000</f>
        <v>0</v>
      </c>
      <c r="AB25" s="390">
        <f t="shared" si="40"/>
        <v>19800</v>
      </c>
      <c r="AC25" s="390">
        <f t="shared" si="40"/>
        <v>0</v>
      </c>
      <c r="AD25" s="390">
        <f t="shared" si="40"/>
        <v>9900</v>
      </c>
      <c r="AE25" s="390">
        <f t="shared" si="40"/>
        <v>0</v>
      </c>
      <c r="AF25" s="390">
        <f t="shared" si="40"/>
        <v>9900</v>
      </c>
      <c r="AG25" s="151"/>
      <c r="AH25" s="391">
        <v>155000.0</v>
      </c>
      <c r="AI25" s="403">
        <v>0.2</v>
      </c>
      <c r="AJ25" s="151"/>
      <c r="AK25" s="397">
        <v>0.003</v>
      </c>
      <c r="AL25" s="398">
        <f t="shared" si="39"/>
        <v>118.8</v>
      </c>
      <c r="AM25" s="151"/>
      <c r="AN25" s="399"/>
    </row>
    <row r="26">
      <c r="A26" s="151"/>
      <c r="B26" s="384" t="s">
        <v>586</v>
      </c>
      <c r="C26" s="385" t="s">
        <v>596</v>
      </c>
      <c r="D26" s="385" t="s">
        <v>48</v>
      </c>
      <c r="E26" s="385" t="s">
        <v>453</v>
      </c>
      <c r="F26" s="388" t="s">
        <v>383</v>
      </c>
      <c r="G26" s="404"/>
      <c r="H26" s="402" t="s">
        <v>384</v>
      </c>
      <c r="I26" s="405">
        <v>45917.0</v>
      </c>
      <c r="J26" s="405">
        <v>45917.0</v>
      </c>
      <c r="K26" s="388" t="s">
        <v>591</v>
      </c>
      <c r="L26" s="390">
        <f t="shared" ref="L26:L28" si="42">13000/2</f>
        <v>6500</v>
      </c>
      <c r="M26" s="391" t="s">
        <v>407</v>
      </c>
      <c r="N26" s="388" t="s">
        <v>597</v>
      </c>
      <c r="O26" s="392">
        <f t="shared" si="41"/>
        <v>483.8235294</v>
      </c>
      <c r="P26" s="392">
        <f t="shared" ref="P26:P28" si="43">822.5/2</f>
        <v>411.25</v>
      </c>
      <c r="Q26" s="393">
        <f t="shared" ref="Q26:Q29" si="44">O26</f>
        <v>483.8235294</v>
      </c>
      <c r="R26" s="393">
        <f t="shared" si="36"/>
        <v>411.25</v>
      </c>
      <c r="S26" s="394">
        <f t="shared" si="37"/>
        <v>0.005574641179</v>
      </c>
      <c r="T26" s="395">
        <v>0.0</v>
      </c>
      <c r="U26" s="395">
        <v>411.25</v>
      </c>
      <c r="V26" s="395">
        <v>0.0</v>
      </c>
      <c r="W26" s="395">
        <v>0.0</v>
      </c>
      <c r="X26" s="395">
        <v>0.0</v>
      </c>
      <c r="Y26" s="395">
        <v>0.0</v>
      </c>
      <c r="Z26" s="151"/>
      <c r="AA26" s="391">
        <v>0.0</v>
      </c>
      <c r="AB26" s="391">
        <f t="shared" ref="AB26:AB27" si="45">L26</f>
        <v>6500</v>
      </c>
      <c r="AC26" s="391">
        <v>0.0</v>
      </c>
      <c r="AD26" s="391">
        <v>0.0</v>
      </c>
      <c r="AE26" s="391">
        <v>0.0</v>
      </c>
      <c r="AF26" s="391">
        <v>0.0</v>
      </c>
      <c r="AG26" s="151"/>
      <c r="AH26" s="391">
        <v>445000.0</v>
      </c>
      <c r="AI26" s="403">
        <v>1.0</v>
      </c>
      <c r="AJ26" s="151"/>
      <c r="AK26" s="397">
        <v>7.0E-4</v>
      </c>
      <c r="AL26" s="398">
        <f t="shared" si="39"/>
        <v>4.55</v>
      </c>
      <c r="AM26" s="151"/>
      <c r="AN26" s="399"/>
    </row>
    <row r="27">
      <c r="A27" s="151"/>
      <c r="B27" s="384" t="s">
        <v>586</v>
      </c>
      <c r="C27" s="385" t="s">
        <v>596</v>
      </c>
      <c r="D27" s="385" t="s">
        <v>48</v>
      </c>
      <c r="E27" s="385" t="s">
        <v>453</v>
      </c>
      <c r="F27" s="388" t="s">
        <v>383</v>
      </c>
      <c r="G27" s="404"/>
      <c r="H27" s="402" t="s">
        <v>384</v>
      </c>
      <c r="I27" s="405">
        <v>45922.0</v>
      </c>
      <c r="J27" s="405">
        <v>45922.0</v>
      </c>
      <c r="K27" s="388" t="s">
        <v>591</v>
      </c>
      <c r="L27" s="390">
        <f t="shared" si="42"/>
        <v>6500</v>
      </c>
      <c r="M27" s="391" t="s">
        <v>407</v>
      </c>
      <c r="N27" s="388" t="s">
        <v>597</v>
      </c>
      <c r="O27" s="392">
        <f t="shared" si="41"/>
        <v>483.8235294</v>
      </c>
      <c r="P27" s="392">
        <f t="shared" si="43"/>
        <v>411.25</v>
      </c>
      <c r="Q27" s="393">
        <f t="shared" si="44"/>
        <v>483.8235294</v>
      </c>
      <c r="R27" s="393">
        <f t="shared" si="36"/>
        <v>411.25</v>
      </c>
      <c r="S27" s="394">
        <f t="shared" si="37"/>
        <v>0.005574641179</v>
      </c>
      <c r="T27" s="395">
        <v>0.0</v>
      </c>
      <c r="U27" s="395">
        <v>411.25</v>
      </c>
      <c r="V27" s="395">
        <v>0.0</v>
      </c>
      <c r="W27" s="395">
        <v>0.0</v>
      </c>
      <c r="X27" s="395">
        <v>0.0</v>
      </c>
      <c r="Y27" s="395">
        <v>0.0</v>
      </c>
      <c r="Z27" s="151"/>
      <c r="AA27" s="391">
        <v>0.0</v>
      </c>
      <c r="AB27" s="391">
        <f t="shared" si="45"/>
        <v>6500</v>
      </c>
      <c r="AC27" s="391">
        <v>0.0</v>
      </c>
      <c r="AD27" s="391">
        <v>0.0</v>
      </c>
      <c r="AE27" s="391">
        <v>0.0</v>
      </c>
      <c r="AF27" s="391">
        <v>0.0</v>
      </c>
      <c r="AG27" s="151"/>
      <c r="AH27" s="391">
        <v>445000.0</v>
      </c>
      <c r="AI27" s="403">
        <v>1.0</v>
      </c>
      <c r="AJ27" s="151"/>
      <c r="AK27" s="397">
        <v>7.0E-4</v>
      </c>
      <c r="AL27" s="398">
        <f t="shared" si="39"/>
        <v>4.55</v>
      </c>
      <c r="AM27" s="151"/>
      <c r="AN27" s="399"/>
    </row>
    <row r="28">
      <c r="A28" s="151"/>
      <c r="B28" s="406" t="s">
        <v>586</v>
      </c>
      <c r="C28" s="385" t="s">
        <v>596</v>
      </c>
      <c r="D28" s="385" t="s">
        <v>48</v>
      </c>
      <c r="E28" s="385" t="s">
        <v>453</v>
      </c>
      <c r="F28" s="388" t="s">
        <v>383</v>
      </c>
      <c r="G28" s="404"/>
      <c r="H28" s="388" t="s">
        <v>384</v>
      </c>
      <c r="I28" s="405">
        <v>45971.0</v>
      </c>
      <c r="J28" s="405">
        <v>45971.0</v>
      </c>
      <c r="K28" s="388" t="s">
        <v>591</v>
      </c>
      <c r="L28" s="391">
        <f t="shared" si="42"/>
        <v>6500</v>
      </c>
      <c r="M28" s="391" t="s">
        <v>407</v>
      </c>
      <c r="N28" s="388" t="s">
        <v>597</v>
      </c>
      <c r="O28" s="392">
        <f t="shared" si="41"/>
        <v>483.8235294</v>
      </c>
      <c r="P28" s="392">
        <f t="shared" si="43"/>
        <v>411.25</v>
      </c>
      <c r="Q28" s="393">
        <f t="shared" si="44"/>
        <v>483.8235294</v>
      </c>
      <c r="R28" s="393">
        <f t="shared" si="36"/>
        <v>411.25</v>
      </c>
      <c r="S28" s="394">
        <f t="shared" si="37"/>
        <v>0.005574641179</v>
      </c>
      <c r="T28" s="395">
        <v>0.0</v>
      </c>
      <c r="U28" s="395">
        <v>0.0</v>
      </c>
      <c r="V28" s="395">
        <v>0.0</v>
      </c>
      <c r="W28" s="395">
        <v>411.25</v>
      </c>
      <c r="X28" s="395">
        <v>0.0</v>
      </c>
      <c r="Y28" s="395">
        <v>0.0</v>
      </c>
      <c r="Z28" s="151"/>
      <c r="AA28" s="391">
        <v>0.0</v>
      </c>
      <c r="AB28" s="391">
        <v>0.0</v>
      </c>
      <c r="AC28" s="391">
        <v>0.0</v>
      </c>
      <c r="AD28" s="391">
        <f>L28</f>
        <v>6500</v>
      </c>
      <c r="AE28" s="391">
        <v>0.0</v>
      </c>
      <c r="AF28" s="391">
        <v>0.0</v>
      </c>
      <c r="AG28" s="151"/>
      <c r="AH28" s="391">
        <v>445000.0</v>
      </c>
      <c r="AI28" s="396">
        <v>1.0</v>
      </c>
      <c r="AJ28" s="151"/>
      <c r="AK28" s="397">
        <v>7.0E-4</v>
      </c>
      <c r="AL28" s="398">
        <f t="shared" si="39"/>
        <v>4.55</v>
      </c>
      <c r="AM28" s="151"/>
      <c r="AN28" s="399"/>
    </row>
    <row r="29">
      <c r="A29" s="151"/>
      <c r="B29" s="384" t="s">
        <v>586</v>
      </c>
      <c r="C29" s="385" t="s">
        <v>596</v>
      </c>
      <c r="D29" s="385" t="s">
        <v>48</v>
      </c>
      <c r="E29" s="385" t="s">
        <v>453</v>
      </c>
      <c r="F29" s="388" t="s">
        <v>385</v>
      </c>
      <c r="G29" s="407"/>
      <c r="H29" s="402" t="s">
        <v>384</v>
      </c>
      <c r="I29" s="389">
        <v>46042.0</v>
      </c>
      <c r="J29" s="389">
        <v>46042.0</v>
      </c>
      <c r="K29" s="388" t="s">
        <v>591</v>
      </c>
      <c r="L29" s="390">
        <f>66000/2</f>
        <v>33000</v>
      </c>
      <c r="M29" s="391" t="s">
        <v>407</v>
      </c>
      <c r="N29" s="388" t="s">
        <v>597</v>
      </c>
      <c r="O29" s="392">
        <f t="shared" si="41"/>
        <v>2426.470588</v>
      </c>
      <c r="P29" s="392">
        <f>4125/2</f>
        <v>2062.5</v>
      </c>
      <c r="Q29" s="393">
        <f t="shared" si="44"/>
        <v>2426.470588</v>
      </c>
      <c r="R29" s="393">
        <f t="shared" si="36"/>
        <v>2062.5</v>
      </c>
      <c r="S29" s="394">
        <f t="shared" si="37"/>
        <v>0.02795792688</v>
      </c>
      <c r="T29" s="395">
        <v>0.0</v>
      </c>
      <c r="U29" s="395">
        <v>0.0</v>
      </c>
      <c r="V29" s="395">
        <v>0.0</v>
      </c>
      <c r="W29" s="395">
        <v>0.0</v>
      </c>
      <c r="X29" s="395">
        <v>0.0</v>
      </c>
      <c r="Y29" s="395">
        <v>2062.5</v>
      </c>
      <c r="Z29" s="151"/>
      <c r="AA29" s="391">
        <v>0.0</v>
      </c>
      <c r="AB29" s="391">
        <v>0.0</v>
      </c>
      <c r="AC29" s="391">
        <v>0.0</v>
      </c>
      <c r="AD29" s="391">
        <v>0.0</v>
      </c>
      <c r="AE29" s="391">
        <v>0.0</v>
      </c>
      <c r="AF29" s="391">
        <f>L29</f>
        <v>33000</v>
      </c>
      <c r="AG29" s="151"/>
      <c r="AH29" s="391">
        <v>445000.0</v>
      </c>
      <c r="AI29" s="408">
        <v>1.0</v>
      </c>
      <c r="AJ29" s="151"/>
      <c r="AK29" s="397">
        <v>7.0E-4</v>
      </c>
      <c r="AL29" s="398">
        <f t="shared" si="39"/>
        <v>23.1</v>
      </c>
      <c r="AM29" s="151"/>
      <c r="AN29" s="399"/>
    </row>
    <row r="30">
      <c r="A30" s="363"/>
      <c r="B30" s="409" t="s">
        <v>601</v>
      </c>
      <c r="C30" s="409" t="s">
        <v>602</v>
      </c>
      <c r="D30" s="381"/>
      <c r="E30" s="381"/>
      <c r="F30" s="381"/>
      <c r="G30" s="410"/>
      <c r="H30" s="381"/>
      <c r="I30" s="381"/>
      <c r="J30" s="381"/>
      <c r="K30" s="381"/>
      <c r="L30" s="381"/>
      <c r="M30" s="381"/>
      <c r="N30" s="381"/>
      <c r="O30" s="381"/>
      <c r="P30" s="381"/>
      <c r="Q30" s="378">
        <f t="shared" ref="Q30:R30" si="46">SUM(Q31:Q37)</f>
        <v>58820.11477</v>
      </c>
      <c r="R30" s="378">
        <f t="shared" si="46"/>
        <v>31757.81003</v>
      </c>
      <c r="S30" s="379" t="str">
        <f>J71</f>
        <v/>
      </c>
      <c r="T30" s="380">
        <v>4714.556613986853</v>
      </c>
      <c r="U30" s="380">
        <v>6694.556613986853</v>
      </c>
      <c r="V30" s="380">
        <v>5704.556613986853</v>
      </c>
      <c r="W30" s="380">
        <v>5704.556613986854</v>
      </c>
      <c r="X30" s="380">
        <v>3235.026959041359</v>
      </c>
      <c r="Y30" s="380">
        <v>5704.556613986853</v>
      </c>
      <c r="Z30" s="381"/>
      <c r="AA30" s="382">
        <f t="shared" ref="AA30:AF30" si="47">SUM(AA31:AA37)</f>
        <v>89965.93038</v>
      </c>
      <c r="AB30" s="382">
        <f t="shared" si="47"/>
        <v>117489.7598</v>
      </c>
      <c r="AC30" s="382">
        <f t="shared" si="47"/>
        <v>89965.93038</v>
      </c>
      <c r="AD30" s="382">
        <f t="shared" si="47"/>
        <v>103727.8451</v>
      </c>
      <c r="AE30" s="382">
        <f t="shared" si="47"/>
        <v>74124.39895</v>
      </c>
      <c r="AF30" s="382">
        <f t="shared" si="47"/>
        <v>119635.4116</v>
      </c>
      <c r="AG30" s="383"/>
      <c r="AH30" s="381"/>
      <c r="AI30" s="410"/>
      <c r="AJ30" s="381"/>
      <c r="AK30" s="381"/>
      <c r="AL30" s="381"/>
      <c r="AM30" s="381"/>
      <c r="AN30" s="381"/>
    </row>
    <row r="31">
      <c r="A31" s="151"/>
      <c r="B31" s="384" t="s">
        <v>586</v>
      </c>
      <c r="C31" s="385" t="s">
        <v>587</v>
      </c>
      <c r="D31" s="385" t="s">
        <v>588</v>
      </c>
      <c r="E31" s="385" t="s">
        <v>589</v>
      </c>
      <c r="F31" s="386" t="s">
        <v>590</v>
      </c>
      <c r="G31" s="387" t="s">
        <v>424</v>
      </c>
      <c r="H31" s="388" t="s">
        <v>122</v>
      </c>
      <c r="I31" s="389">
        <v>45717.0</v>
      </c>
      <c r="J31" s="389">
        <v>46053.0</v>
      </c>
      <c r="K31" s="388" t="s">
        <v>591</v>
      </c>
      <c r="L31" s="390">
        <f t="shared" ref="L31:L33" si="49">R31/P31*1000</f>
        <v>441438.2633</v>
      </c>
      <c r="M31" s="391" t="s">
        <v>407</v>
      </c>
      <c r="N31" s="388" t="s">
        <v>293</v>
      </c>
      <c r="O31" s="392">
        <f>95.1*1.1</f>
        <v>104.61</v>
      </c>
      <c r="P31" s="392">
        <v>49.676</v>
      </c>
      <c r="Q31" s="393">
        <f t="shared" ref="Q31:Q33" si="50">O31*L31/1000</f>
        <v>46178.85672</v>
      </c>
      <c r="R31" s="393">
        <f t="shared" ref="R31:R37" si="51">SUM(T31:Y31)</f>
        <v>21928.88717</v>
      </c>
      <c r="S31" s="394">
        <f t="shared" ref="S31:S37" si="52">R31/SUM($R$31:$R$37)</f>
        <v>0.6905037578</v>
      </c>
      <c r="T31" s="395">
        <v>3830.954177076705</v>
      </c>
      <c r="U31" s="395">
        <v>3680.1941372798838</v>
      </c>
      <c r="V31" s="395">
        <v>3830.954177076705</v>
      </c>
      <c r="W31" s="395">
        <v>3755.5741571782946</v>
      </c>
      <c r="X31" s="395">
        <v>3378.302032324105</v>
      </c>
      <c r="Y31" s="395">
        <v>3452.9084845770767</v>
      </c>
      <c r="Z31" s="151"/>
      <c r="AA31" s="390">
        <f t="shared" ref="AA31:AF31" si="48">T31/$P31*1000</f>
        <v>77118.81345</v>
      </c>
      <c r="AB31" s="390">
        <f t="shared" si="48"/>
        <v>74083.94672</v>
      </c>
      <c r="AC31" s="390">
        <f t="shared" si="48"/>
        <v>77118.81345</v>
      </c>
      <c r="AD31" s="390">
        <f t="shared" si="48"/>
        <v>75601.38009</v>
      </c>
      <c r="AE31" s="390">
        <f t="shared" si="48"/>
        <v>68006.72422</v>
      </c>
      <c r="AF31" s="390">
        <f t="shared" si="48"/>
        <v>69508.58532</v>
      </c>
      <c r="AG31" s="151"/>
      <c r="AH31" s="391">
        <v>279500.0</v>
      </c>
      <c r="AI31" s="396">
        <v>0.1539186749273507</v>
      </c>
      <c r="AJ31" s="151"/>
      <c r="AK31" s="397">
        <v>8.0E-4</v>
      </c>
      <c r="AL31" s="398">
        <f t="shared" ref="AL31:AL37" si="54">AK31*L31</f>
        <v>353.1506106</v>
      </c>
      <c r="AM31" s="151"/>
      <c r="AN31" s="399"/>
    </row>
    <row r="32">
      <c r="A32" s="151"/>
      <c r="B32" s="384" t="s">
        <v>586</v>
      </c>
      <c r="C32" s="385" t="s">
        <v>592</v>
      </c>
      <c r="D32" s="385" t="s">
        <v>588</v>
      </c>
      <c r="E32" s="385" t="s">
        <v>589</v>
      </c>
      <c r="F32" s="386" t="s">
        <v>590</v>
      </c>
      <c r="G32" s="400" t="s">
        <v>593</v>
      </c>
      <c r="H32" s="388" t="s">
        <v>379</v>
      </c>
      <c r="I32" s="389">
        <v>45717.0</v>
      </c>
      <c r="J32" s="389">
        <v>46053.0</v>
      </c>
      <c r="K32" s="388" t="s">
        <v>591</v>
      </c>
      <c r="L32" s="390">
        <f t="shared" si="49"/>
        <v>61371.01296</v>
      </c>
      <c r="M32" s="391" t="s">
        <v>407</v>
      </c>
      <c r="N32" s="388" t="s">
        <v>293</v>
      </c>
      <c r="O32" s="392">
        <f>60.8*1.1</f>
        <v>66.88</v>
      </c>
      <c r="P32" s="392">
        <v>41.92</v>
      </c>
      <c r="Q32" s="393">
        <f t="shared" si="50"/>
        <v>4104.493347</v>
      </c>
      <c r="R32" s="393">
        <f t="shared" si="51"/>
        <v>2572.672863</v>
      </c>
      <c r="S32" s="394">
        <f t="shared" si="52"/>
        <v>0.08100913952</v>
      </c>
      <c r="T32" s="395">
        <v>538.5511415931426</v>
      </c>
      <c r="U32" s="395">
        <v>444.5956861328733</v>
      </c>
      <c r="V32" s="395">
        <v>538.5511415931426</v>
      </c>
      <c r="W32" s="395">
        <v>491.57341386300794</v>
      </c>
      <c r="X32" s="395">
        <v>256.45292456816316</v>
      </c>
      <c r="Y32" s="395">
        <v>302.9485557125281</v>
      </c>
      <c r="Z32" s="151"/>
      <c r="AA32" s="390">
        <f t="shared" ref="AA32:AF32" si="53">T32/$P32*1000</f>
        <v>12847.11693</v>
      </c>
      <c r="AB32" s="390">
        <f t="shared" si="53"/>
        <v>10605.81312</v>
      </c>
      <c r="AC32" s="390">
        <f t="shared" si="53"/>
        <v>12847.11693</v>
      </c>
      <c r="AD32" s="390">
        <f t="shared" si="53"/>
        <v>11726.46503</v>
      </c>
      <c r="AE32" s="390">
        <f t="shared" si="53"/>
        <v>6117.674727</v>
      </c>
      <c r="AF32" s="390">
        <f t="shared" si="53"/>
        <v>7226.826234</v>
      </c>
      <c r="AG32" s="151"/>
      <c r="AH32" s="391">
        <v>279500.0</v>
      </c>
      <c r="AI32" s="396">
        <v>0.1088771829342874</v>
      </c>
      <c r="AJ32" s="151"/>
      <c r="AK32" s="397">
        <v>0.0047</v>
      </c>
      <c r="AL32" s="398">
        <f t="shared" si="54"/>
        <v>288.4437609</v>
      </c>
      <c r="AM32" s="151"/>
      <c r="AN32" s="399"/>
    </row>
    <row r="33">
      <c r="A33" s="151"/>
      <c r="B33" s="384" t="s">
        <v>586</v>
      </c>
      <c r="C33" s="385" t="s">
        <v>594</v>
      </c>
      <c r="D33" s="385" t="s">
        <v>588</v>
      </c>
      <c r="E33" s="385" t="s">
        <v>453</v>
      </c>
      <c r="F33" s="388" t="s">
        <v>381</v>
      </c>
      <c r="G33" s="401" t="s">
        <v>595</v>
      </c>
      <c r="H33" s="402" t="s">
        <v>382</v>
      </c>
      <c r="I33" s="389">
        <v>45717.0</v>
      </c>
      <c r="J33" s="389">
        <v>46053.0</v>
      </c>
      <c r="K33" s="388" t="s">
        <v>591</v>
      </c>
      <c r="L33" s="390">
        <f t="shared" si="49"/>
        <v>39600</v>
      </c>
      <c r="M33" s="391" t="s">
        <v>407</v>
      </c>
      <c r="N33" s="388" t="s">
        <v>293</v>
      </c>
      <c r="O33" s="392">
        <f t="shared" ref="O33:O37" si="56">P33/85*100</f>
        <v>117.6470588</v>
      </c>
      <c r="P33" s="392">
        <v>100.0</v>
      </c>
      <c r="Q33" s="393">
        <f t="shared" si="50"/>
        <v>4658.823529</v>
      </c>
      <c r="R33" s="393">
        <f t="shared" si="51"/>
        <v>3960</v>
      </c>
      <c r="S33" s="394">
        <f t="shared" si="52"/>
        <v>0.1246937366</v>
      </c>
      <c r="T33" s="395">
        <v>0.0</v>
      </c>
      <c r="U33" s="395">
        <v>1980.0</v>
      </c>
      <c r="V33" s="395">
        <v>0.0</v>
      </c>
      <c r="W33" s="395">
        <v>990.0</v>
      </c>
      <c r="X33" s="395">
        <v>0.0</v>
      </c>
      <c r="Y33" s="395">
        <v>990.0</v>
      </c>
      <c r="Z33" s="151"/>
      <c r="AA33" s="390">
        <f t="shared" ref="AA33:AF33" si="55">T33/$P33*1000</f>
        <v>0</v>
      </c>
      <c r="AB33" s="390">
        <f t="shared" si="55"/>
        <v>19800</v>
      </c>
      <c r="AC33" s="390">
        <f t="shared" si="55"/>
        <v>0</v>
      </c>
      <c r="AD33" s="390">
        <f t="shared" si="55"/>
        <v>9900</v>
      </c>
      <c r="AE33" s="390">
        <f t="shared" si="55"/>
        <v>0</v>
      </c>
      <c r="AF33" s="390">
        <f t="shared" si="55"/>
        <v>9900</v>
      </c>
      <c r="AG33" s="151"/>
      <c r="AH33" s="391">
        <v>155000.0</v>
      </c>
      <c r="AI33" s="403">
        <v>0.2</v>
      </c>
      <c r="AJ33" s="151"/>
      <c r="AK33" s="397">
        <v>0.003</v>
      </c>
      <c r="AL33" s="398">
        <f t="shared" si="54"/>
        <v>118.8</v>
      </c>
      <c r="AM33" s="151"/>
      <c r="AN33" s="399"/>
    </row>
    <row r="34">
      <c r="A34" s="151"/>
      <c r="B34" s="384" t="s">
        <v>586</v>
      </c>
      <c r="C34" s="385" t="s">
        <v>596</v>
      </c>
      <c r="D34" s="385" t="s">
        <v>48</v>
      </c>
      <c r="E34" s="385" t="s">
        <v>453</v>
      </c>
      <c r="F34" s="388" t="s">
        <v>383</v>
      </c>
      <c r="G34" s="404"/>
      <c r="H34" s="402" t="s">
        <v>384</v>
      </c>
      <c r="I34" s="405">
        <v>45917.0</v>
      </c>
      <c r="J34" s="405">
        <v>45917.0</v>
      </c>
      <c r="K34" s="388" t="s">
        <v>591</v>
      </c>
      <c r="L34" s="390">
        <f t="shared" ref="L34:L36" si="57">13000/2</f>
        <v>6500</v>
      </c>
      <c r="M34" s="391" t="s">
        <v>407</v>
      </c>
      <c r="N34" s="388" t="s">
        <v>597</v>
      </c>
      <c r="O34" s="392">
        <f t="shared" si="56"/>
        <v>483.8235294</v>
      </c>
      <c r="P34" s="392">
        <f t="shared" ref="P34:P36" si="58">822.5/2</f>
        <v>411.25</v>
      </c>
      <c r="Q34" s="393">
        <f t="shared" ref="Q34:Q37" si="59">O34</f>
        <v>483.8235294</v>
      </c>
      <c r="R34" s="393">
        <f t="shared" si="51"/>
        <v>411.25</v>
      </c>
      <c r="S34" s="394">
        <f t="shared" si="52"/>
        <v>0.0129495705</v>
      </c>
      <c r="T34" s="395">
        <v>0.0</v>
      </c>
      <c r="U34" s="395">
        <v>411.25</v>
      </c>
      <c r="V34" s="395">
        <v>0.0</v>
      </c>
      <c r="W34" s="395">
        <v>0.0</v>
      </c>
      <c r="X34" s="395">
        <v>0.0</v>
      </c>
      <c r="Y34" s="395">
        <v>0.0</v>
      </c>
      <c r="Z34" s="151"/>
      <c r="AA34" s="391">
        <v>0.0</v>
      </c>
      <c r="AB34" s="391">
        <f t="shared" ref="AB34:AB35" si="60">L34</f>
        <v>6500</v>
      </c>
      <c r="AC34" s="391">
        <v>0.0</v>
      </c>
      <c r="AD34" s="391">
        <v>0.0</v>
      </c>
      <c r="AE34" s="391">
        <v>0.0</v>
      </c>
      <c r="AF34" s="391">
        <v>0.0</v>
      </c>
      <c r="AG34" s="151"/>
      <c r="AH34" s="391">
        <v>445000.0</v>
      </c>
      <c r="AI34" s="403">
        <v>1.0</v>
      </c>
      <c r="AJ34" s="151"/>
      <c r="AK34" s="397">
        <v>7.0E-4</v>
      </c>
      <c r="AL34" s="398">
        <f t="shared" si="54"/>
        <v>4.55</v>
      </c>
      <c r="AM34" s="151"/>
      <c r="AN34" s="399"/>
    </row>
    <row r="35">
      <c r="A35" s="151"/>
      <c r="B35" s="384" t="s">
        <v>586</v>
      </c>
      <c r="C35" s="385" t="s">
        <v>596</v>
      </c>
      <c r="D35" s="385" t="s">
        <v>48</v>
      </c>
      <c r="E35" s="385" t="s">
        <v>453</v>
      </c>
      <c r="F35" s="388" t="s">
        <v>383</v>
      </c>
      <c r="G35" s="404"/>
      <c r="H35" s="402" t="s">
        <v>384</v>
      </c>
      <c r="I35" s="405">
        <v>45922.0</v>
      </c>
      <c r="J35" s="405">
        <v>45922.0</v>
      </c>
      <c r="K35" s="388" t="s">
        <v>591</v>
      </c>
      <c r="L35" s="390">
        <f t="shared" si="57"/>
        <v>6500</v>
      </c>
      <c r="M35" s="391" t="s">
        <v>407</v>
      </c>
      <c r="N35" s="388" t="s">
        <v>597</v>
      </c>
      <c r="O35" s="392">
        <f t="shared" si="56"/>
        <v>483.8235294</v>
      </c>
      <c r="P35" s="392">
        <f t="shared" si="58"/>
        <v>411.25</v>
      </c>
      <c r="Q35" s="393">
        <f t="shared" si="59"/>
        <v>483.8235294</v>
      </c>
      <c r="R35" s="393">
        <f t="shared" si="51"/>
        <v>411.25</v>
      </c>
      <c r="S35" s="394">
        <f t="shared" si="52"/>
        <v>0.0129495705</v>
      </c>
      <c r="T35" s="395">
        <v>0.0</v>
      </c>
      <c r="U35" s="395">
        <v>411.25</v>
      </c>
      <c r="V35" s="395">
        <v>0.0</v>
      </c>
      <c r="W35" s="395">
        <v>0.0</v>
      </c>
      <c r="X35" s="395">
        <v>0.0</v>
      </c>
      <c r="Y35" s="395">
        <v>0.0</v>
      </c>
      <c r="Z35" s="151"/>
      <c r="AA35" s="391">
        <v>0.0</v>
      </c>
      <c r="AB35" s="391">
        <f t="shared" si="60"/>
        <v>6500</v>
      </c>
      <c r="AC35" s="391">
        <v>0.0</v>
      </c>
      <c r="AD35" s="391">
        <v>0.0</v>
      </c>
      <c r="AE35" s="391">
        <v>0.0</v>
      </c>
      <c r="AF35" s="391">
        <v>0.0</v>
      </c>
      <c r="AG35" s="151"/>
      <c r="AH35" s="391">
        <v>445000.0</v>
      </c>
      <c r="AI35" s="403">
        <v>1.0</v>
      </c>
      <c r="AJ35" s="151"/>
      <c r="AK35" s="397">
        <v>7.0E-4</v>
      </c>
      <c r="AL35" s="398">
        <f t="shared" si="54"/>
        <v>4.55</v>
      </c>
      <c r="AM35" s="151"/>
      <c r="AN35" s="399"/>
    </row>
    <row r="36">
      <c r="A36" s="151"/>
      <c r="B36" s="406" t="s">
        <v>586</v>
      </c>
      <c r="C36" s="385" t="s">
        <v>596</v>
      </c>
      <c r="D36" s="385" t="s">
        <v>48</v>
      </c>
      <c r="E36" s="385" t="s">
        <v>453</v>
      </c>
      <c r="F36" s="388" t="s">
        <v>383</v>
      </c>
      <c r="G36" s="404"/>
      <c r="H36" s="388" t="s">
        <v>384</v>
      </c>
      <c r="I36" s="405">
        <v>45971.0</v>
      </c>
      <c r="J36" s="405">
        <v>45971.0</v>
      </c>
      <c r="K36" s="388" t="s">
        <v>591</v>
      </c>
      <c r="L36" s="391">
        <f t="shared" si="57"/>
        <v>6500</v>
      </c>
      <c r="M36" s="391" t="s">
        <v>407</v>
      </c>
      <c r="N36" s="388" t="s">
        <v>597</v>
      </c>
      <c r="O36" s="392">
        <f t="shared" si="56"/>
        <v>483.8235294</v>
      </c>
      <c r="P36" s="392">
        <f t="shared" si="58"/>
        <v>411.25</v>
      </c>
      <c r="Q36" s="393">
        <f t="shared" si="59"/>
        <v>483.8235294</v>
      </c>
      <c r="R36" s="393">
        <f t="shared" si="51"/>
        <v>411.25</v>
      </c>
      <c r="S36" s="394">
        <f t="shared" si="52"/>
        <v>0.0129495705</v>
      </c>
      <c r="T36" s="395">
        <v>0.0</v>
      </c>
      <c r="U36" s="395">
        <v>0.0</v>
      </c>
      <c r="V36" s="395">
        <v>0.0</v>
      </c>
      <c r="W36" s="395">
        <v>411.25</v>
      </c>
      <c r="X36" s="395">
        <v>0.0</v>
      </c>
      <c r="Y36" s="395">
        <v>0.0</v>
      </c>
      <c r="Z36" s="151"/>
      <c r="AA36" s="391">
        <v>0.0</v>
      </c>
      <c r="AB36" s="391">
        <v>0.0</v>
      </c>
      <c r="AC36" s="391">
        <v>0.0</v>
      </c>
      <c r="AD36" s="391">
        <f>L36</f>
        <v>6500</v>
      </c>
      <c r="AE36" s="391">
        <v>0.0</v>
      </c>
      <c r="AF36" s="391">
        <v>0.0</v>
      </c>
      <c r="AG36" s="151"/>
      <c r="AH36" s="391">
        <v>445000.0</v>
      </c>
      <c r="AI36" s="396">
        <v>1.0</v>
      </c>
      <c r="AJ36" s="151"/>
      <c r="AK36" s="397">
        <v>7.0E-4</v>
      </c>
      <c r="AL36" s="398">
        <f t="shared" si="54"/>
        <v>4.55</v>
      </c>
      <c r="AM36" s="151"/>
      <c r="AN36" s="399"/>
    </row>
    <row r="37">
      <c r="A37" s="151"/>
      <c r="B37" s="384" t="s">
        <v>586</v>
      </c>
      <c r="C37" s="385" t="s">
        <v>596</v>
      </c>
      <c r="D37" s="385" t="s">
        <v>48</v>
      </c>
      <c r="E37" s="385" t="s">
        <v>453</v>
      </c>
      <c r="F37" s="388" t="s">
        <v>385</v>
      </c>
      <c r="G37" s="407"/>
      <c r="H37" s="402" t="s">
        <v>384</v>
      </c>
      <c r="I37" s="389">
        <v>46042.0</v>
      </c>
      <c r="J37" s="389">
        <v>46042.0</v>
      </c>
      <c r="K37" s="388" t="s">
        <v>591</v>
      </c>
      <c r="L37" s="390">
        <f>66000/2</f>
        <v>33000</v>
      </c>
      <c r="M37" s="391" t="s">
        <v>407</v>
      </c>
      <c r="N37" s="388" t="s">
        <v>597</v>
      </c>
      <c r="O37" s="392">
        <f t="shared" si="56"/>
        <v>2426.470588</v>
      </c>
      <c r="P37" s="392">
        <f>4125/2</f>
        <v>2062.5</v>
      </c>
      <c r="Q37" s="393">
        <f t="shared" si="59"/>
        <v>2426.470588</v>
      </c>
      <c r="R37" s="393">
        <f t="shared" si="51"/>
        <v>2062.5</v>
      </c>
      <c r="S37" s="394">
        <f t="shared" si="52"/>
        <v>0.0649446545</v>
      </c>
      <c r="T37" s="395">
        <v>0.0</v>
      </c>
      <c r="U37" s="395">
        <v>0.0</v>
      </c>
      <c r="V37" s="395">
        <v>0.0</v>
      </c>
      <c r="W37" s="395">
        <v>0.0</v>
      </c>
      <c r="X37" s="395">
        <v>0.0</v>
      </c>
      <c r="Y37" s="395">
        <v>2062.5</v>
      </c>
      <c r="Z37" s="151"/>
      <c r="AA37" s="391">
        <v>0.0</v>
      </c>
      <c r="AB37" s="391">
        <v>0.0</v>
      </c>
      <c r="AC37" s="391">
        <v>0.0</v>
      </c>
      <c r="AD37" s="391">
        <v>0.0</v>
      </c>
      <c r="AE37" s="391">
        <v>0.0</v>
      </c>
      <c r="AF37" s="391">
        <f>L37</f>
        <v>33000</v>
      </c>
      <c r="AG37" s="151"/>
      <c r="AH37" s="391">
        <v>445000.0</v>
      </c>
      <c r="AI37" s="408">
        <v>1.0</v>
      </c>
      <c r="AJ37" s="151"/>
      <c r="AK37" s="397">
        <v>7.0E-4</v>
      </c>
      <c r="AL37" s="398">
        <f t="shared" si="54"/>
        <v>23.1</v>
      </c>
      <c r="AM37" s="151"/>
      <c r="AN37" s="399"/>
    </row>
    <row r="38">
      <c r="A38" s="363"/>
      <c r="B38" s="409" t="s">
        <v>439</v>
      </c>
      <c r="C38" s="409" t="s">
        <v>603</v>
      </c>
      <c r="D38" s="381"/>
      <c r="E38" s="381"/>
      <c r="F38" s="381"/>
      <c r="G38" s="410"/>
      <c r="H38" s="381"/>
      <c r="I38" s="381"/>
      <c r="J38" s="381"/>
      <c r="K38" s="381"/>
      <c r="L38" s="381"/>
      <c r="M38" s="381"/>
      <c r="N38" s="381"/>
      <c r="O38" s="381"/>
      <c r="P38" s="381"/>
      <c r="Q38" s="378">
        <f t="shared" ref="Q38:R38" si="61">SUM(Q39:Q45)</f>
        <v>24448.58967</v>
      </c>
      <c r="R38" s="378">
        <f t="shared" si="61"/>
        <v>13241.80245</v>
      </c>
      <c r="S38" s="379" t="str">
        <f>J68</f>
        <v/>
      </c>
      <c r="T38" s="380">
        <v>1925.024796127684</v>
      </c>
      <c r="U38" s="380">
        <v>2825.0247961276837</v>
      </c>
      <c r="V38" s="380">
        <v>2375.024796127684</v>
      </c>
      <c r="W38" s="380">
        <v>2375.024796127684</v>
      </c>
      <c r="X38" s="380">
        <v>1366.6784743465162</v>
      </c>
      <c r="Y38" s="380">
        <v>2375.024796127684</v>
      </c>
      <c r="Z38" s="381"/>
      <c r="AA38" s="382">
        <f t="shared" ref="AA38:AF38" si="62">SUM(AA39:AA45)</f>
        <v>37222.66259</v>
      </c>
      <c r="AB38" s="382">
        <f t="shared" si="62"/>
        <v>49671.04602</v>
      </c>
      <c r="AC38" s="382">
        <f t="shared" si="62"/>
        <v>37222.66259</v>
      </c>
      <c r="AD38" s="382">
        <f t="shared" si="62"/>
        <v>43446.85431</v>
      </c>
      <c r="AE38" s="382">
        <f t="shared" si="62"/>
        <v>30445.06082</v>
      </c>
      <c r="AF38" s="382">
        <f t="shared" si="62"/>
        <v>48681.53612</v>
      </c>
      <c r="AG38" s="383"/>
      <c r="AH38" s="381"/>
      <c r="AI38" s="410"/>
      <c r="AJ38" s="381"/>
      <c r="AK38" s="381"/>
      <c r="AL38" s="381"/>
      <c r="AM38" s="381"/>
      <c r="AN38" s="381"/>
    </row>
    <row r="39">
      <c r="A39" s="151"/>
      <c r="B39" s="384" t="s">
        <v>586</v>
      </c>
      <c r="C39" s="385" t="s">
        <v>587</v>
      </c>
      <c r="D39" s="385" t="s">
        <v>588</v>
      </c>
      <c r="E39" s="385" t="s">
        <v>589</v>
      </c>
      <c r="F39" s="386" t="s">
        <v>590</v>
      </c>
      <c r="G39" s="387" t="s">
        <v>424</v>
      </c>
      <c r="H39" s="388" t="s">
        <v>122</v>
      </c>
      <c r="I39" s="389">
        <v>45717.0</v>
      </c>
      <c r="J39" s="389">
        <v>46053.0</v>
      </c>
      <c r="K39" s="388" t="s">
        <v>591</v>
      </c>
      <c r="L39" s="390">
        <f t="shared" ref="L39:L41" si="64">R39/P39*1000</f>
        <v>182570.2808</v>
      </c>
      <c r="M39" s="391" t="s">
        <v>407</v>
      </c>
      <c r="N39" s="388" t="s">
        <v>293</v>
      </c>
      <c r="O39" s="392">
        <f>95.1*1.1</f>
        <v>104.61</v>
      </c>
      <c r="P39" s="392">
        <v>49.676</v>
      </c>
      <c r="Q39" s="393">
        <f t="shared" ref="Q39:Q41" si="65">O39*L39/1000</f>
        <v>19098.67707</v>
      </c>
      <c r="R39" s="393">
        <f t="shared" ref="R39:R45" si="66">SUM(T39:Y39)</f>
        <v>9069.361269</v>
      </c>
      <c r="S39" s="394">
        <f t="shared" ref="S39:S45" si="67">R39/SUM($R$39:$R$45)</f>
        <v>0.6849038339</v>
      </c>
      <c r="T39" s="395">
        <v>1588.6064119156563</v>
      </c>
      <c r="U39" s="395">
        <v>1513.2170070494922</v>
      </c>
      <c r="V39" s="395">
        <v>1588.6064119156563</v>
      </c>
      <c r="W39" s="395">
        <v>1550.9117094825742</v>
      </c>
      <c r="X39" s="395">
        <v>1388.357138700157</v>
      </c>
      <c r="Y39" s="395">
        <v>1439.6625900684853</v>
      </c>
      <c r="Z39" s="151"/>
      <c r="AA39" s="390">
        <f t="shared" ref="AA39:AF39" si="63">T39/$P39*1000</f>
        <v>31979.35446</v>
      </c>
      <c r="AB39" s="390">
        <f t="shared" si="63"/>
        <v>30461.73217</v>
      </c>
      <c r="AC39" s="390">
        <f t="shared" si="63"/>
        <v>31979.35446</v>
      </c>
      <c r="AD39" s="390">
        <f t="shared" si="63"/>
        <v>31220.54331</v>
      </c>
      <c r="AE39" s="390">
        <f t="shared" si="63"/>
        <v>27948.24742</v>
      </c>
      <c r="AF39" s="390">
        <f t="shared" si="63"/>
        <v>28981.049</v>
      </c>
      <c r="AG39" s="151"/>
      <c r="AH39" s="391">
        <v>42000.0</v>
      </c>
      <c r="AI39" s="396">
        <v>0.04846921951710386</v>
      </c>
      <c r="AJ39" s="151"/>
      <c r="AK39" s="397">
        <v>8.0E-4</v>
      </c>
      <c r="AL39" s="398">
        <f t="shared" ref="AL39:AL45" si="69">AK39*L39</f>
        <v>146.0562246</v>
      </c>
      <c r="AM39" s="151"/>
      <c r="AN39" s="399"/>
    </row>
    <row r="40">
      <c r="A40" s="151"/>
      <c r="B40" s="384" t="s">
        <v>586</v>
      </c>
      <c r="C40" s="385" t="s">
        <v>592</v>
      </c>
      <c r="D40" s="385" t="s">
        <v>588</v>
      </c>
      <c r="E40" s="385" t="s">
        <v>589</v>
      </c>
      <c r="F40" s="386" t="s">
        <v>590</v>
      </c>
      <c r="G40" s="400" t="s">
        <v>593</v>
      </c>
      <c r="H40" s="388" t="s">
        <v>379</v>
      </c>
      <c r="I40" s="389">
        <v>45717.0</v>
      </c>
      <c r="J40" s="389">
        <v>46053.0</v>
      </c>
      <c r="K40" s="388" t="s">
        <v>591</v>
      </c>
      <c r="L40" s="390">
        <f t="shared" si="64"/>
        <v>25119.54165</v>
      </c>
      <c r="M40" s="391" t="s">
        <v>407</v>
      </c>
      <c r="N40" s="388" t="s">
        <v>293</v>
      </c>
      <c r="O40" s="392">
        <f>60.8*1.1</f>
        <v>66.88</v>
      </c>
      <c r="P40" s="392">
        <v>41.92</v>
      </c>
      <c r="Q40" s="393">
        <f t="shared" si="65"/>
        <v>1679.994945</v>
      </c>
      <c r="R40" s="393">
        <f t="shared" si="66"/>
        <v>1053.011186</v>
      </c>
      <c r="S40" s="394">
        <f t="shared" si="67"/>
        <v>0.07952174105</v>
      </c>
      <c r="T40" s="395">
        <v>219.79947711513122</v>
      </c>
      <c r="U40" s="395">
        <v>176.45443674459062</v>
      </c>
      <c r="V40" s="395">
        <v>219.79947711513122</v>
      </c>
      <c r="W40" s="395">
        <v>198.12695692986094</v>
      </c>
      <c r="X40" s="395">
        <v>104.66641767387202</v>
      </c>
      <c r="Y40" s="395">
        <v>134.16442027432873</v>
      </c>
      <c r="Z40" s="151"/>
      <c r="AA40" s="390">
        <f t="shared" ref="AA40:AF40" si="68">T40/$P40*1000</f>
        <v>5243.308137</v>
      </c>
      <c r="AB40" s="390">
        <f t="shared" si="68"/>
        <v>4209.313854</v>
      </c>
      <c r="AC40" s="390">
        <f t="shared" si="68"/>
        <v>5243.308137</v>
      </c>
      <c r="AD40" s="390">
        <f t="shared" si="68"/>
        <v>4726.310995</v>
      </c>
      <c r="AE40" s="390">
        <f t="shared" si="68"/>
        <v>2496.813399</v>
      </c>
      <c r="AF40" s="390">
        <f t="shared" si="68"/>
        <v>3200.487125</v>
      </c>
      <c r="AG40" s="151"/>
      <c r="AH40" s="391">
        <v>42000.0</v>
      </c>
      <c r="AI40" s="396">
        <v>0.028780410222317997</v>
      </c>
      <c r="AJ40" s="151"/>
      <c r="AK40" s="397">
        <v>0.0047</v>
      </c>
      <c r="AL40" s="398">
        <f t="shared" si="69"/>
        <v>118.0618457</v>
      </c>
      <c r="AM40" s="151"/>
      <c r="AN40" s="399"/>
    </row>
    <row r="41">
      <c r="A41" s="151"/>
      <c r="B41" s="384" t="s">
        <v>586</v>
      </c>
      <c r="C41" s="385" t="s">
        <v>594</v>
      </c>
      <c r="D41" s="385" t="s">
        <v>588</v>
      </c>
      <c r="E41" s="385" t="s">
        <v>453</v>
      </c>
      <c r="F41" s="388" t="s">
        <v>381</v>
      </c>
      <c r="G41" s="401" t="s">
        <v>595</v>
      </c>
      <c r="H41" s="402" t="s">
        <v>382</v>
      </c>
      <c r="I41" s="389">
        <v>45717.0</v>
      </c>
      <c r="J41" s="389">
        <v>46053.0</v>
      </c>
      <c r="K41" s="388" t="s">
        <v>591</v>
      </c>
      <c r="L41" s="390">
        <f t="shared" si="64"/>
        <v>18000</v>
      </c>
      <c r="M41" s="391" t="s">
        <v>407</v>
      </c>
      <c r="N41" s="388" t="s">
        <v>293</v>
      </c>
      <c r="O41" s="392">
        <f t="shared" ref="O41:O45" si="71">P41/85*100</f>
        <v>117.6470588</v>
      </c>
      <c r="P41" s="392">
        <v>100.0</v>
      </c>
      <c r="Q41" s="393">
        <f t="shared" si="65"/>
        <v>2117.647059</v>
      </c>
      <c r="R41" s="393">
        <f t="shared" si="66"/>
        <v>1800</v>
      </c>
      <c r="S41" s="394">
        <f t="shared" si="67"/>
        <v>0.1359331561</v>
      </c>
      <c r="T41" s="395">
        <v>0.0</v>
      </c>
      <c r="U41" s="395">
        <v>900.0</v>
      </c>
      <c r="V41" s="395">
        <v>0.0</v>
      </c>
      <c r="W41" s="395">
        <v>450.0</v>
      </c>
      <c r="X41" s="395">
        <v>0.0</v>
      </c>
      <c r="Y41" s="395">
        <v>450.0</v>
      </c>
      <c r="Z41" s="151"/>
      <c r="AA41" s="390">
        <f t="shared" ref="AA41:AF41" si="70">T41/$P41*1000</f>
        <v>0</v>
      </c>
      <c r="AB41" s="390">
        <f t="shared" si="70"/>
        <v>9000</v>
      </c>
      <c r="AC41" s="390">
        <f t="shared" si="70"/>
        <v>0</v>
      </c>
      <c r="AD41" s="390">
        <f t="shared" si="70"/>
        <v>4500</v>
      </c>
      <c r="AE41" s="390">
        <f t="shared" si="70"/>
        <v>0</v>
      </c>
      <c r="AF41" s="390">
        <f t="shared" si="70"/>
        <v>4500</v>
      </c>
      <c r="AG41" s="151"/>
      <c r="AH41" s="391">
        <v>23000.0</v>
      </c>
      <c r="AI41" s="403">
        <v>0.2</v>
      </c>
      <c r="AJ41" s="151"/>
      <c r="AK41" s="397">
        <v>0.003</v>
      </c>
      <c r="AL41" s="398">
        <f t="shared" si="69"/>
        <v>54</v>
      </c>
      <c r="AM41" s="151"/>
      <c r="AN41" s="399"/>
    </row>
    <row r="42">
      <c r="A42" s="151"/>
      <c r="B42" s="384" t="s">
        <v>586</v>
      </c>
      <c r="C42" s="385" t="s">
        <v>596</v>
      </c>
      <c r="D42" s="385" t="s">
        <v>48</v>
      </c>
      <c r="E42" s="385" t="s">
        <v>453</v>
      </c>
      <c r="F42" s="388" t="s">
        <v>383</v>
      </c>
      <c r="G42" s="404"/>
      <c r="H42" s="402" t="s">
        <v>384</v>
      </c>
      <c r="I42" s="405">
        <v>45917.0</v>
      </c>
      <c r="J42" s="405">
        <v>45917.0</v>
      </c>
      <c r="K42" s="388" t="s">
        <v>591</v>
      </c>
      <c r="L42" s="390">
        <v>3000.0</v>
      </c>
      <c r="M42" s="391" t="s">
        <v>407</v>
      </c>
      <c r="N42" s="388" t="s">
        <v>597</v>
      </c>
      <c r="O42" s="392">
        <f t="shared" si="71"/>
        <v>223.3058824</v>
      </c>
      <c r="P42" s="392">
        <v>189.81</v>
      </c>
      <c r="Q42" s="393">
        <f t="shared" ref="Q42:Q45" si="72">O42</f>
        <v>223.3058824</v>
      </c>
      <c r="R42" s="393">
        <f t="shared" si="66"/>
        <v>189.81</v>
      </c>
      <c r="S42" s="394">
        <f t="shared" si="67"/>
        <v>0.01433415131</v>
      </c>
      <c r="T42" s="395">
        <v>0.0</v>
      </c>
      <c r="U42" s="395">
        <v>189.81</v>
      </c>
      <c r="V42" s="395">
        <v>0.0</v>
      </c>
      <c r="W42" s="395">
        <v>0.0</v>
      </c>
      <c r="X42" s="395">
        <v>0.0</v>
      </c>
      <c r="Y42" s="395">
        <v>0.0</v>
      </c>
      <c r="Z42" s="151"/>
      <c r="AA42" s="391">
        <v>0.0</v>
      </c>
      <c r="AB42" s="391">
        <f t="shared" ref="AB42:AB43" si="73">L42</f>
        <v>3000</v>
      </c>
      <c r="AC42" s="391">
        <v>0.0</v>
      </c>
      <c r="AD42" s="391">
        <v>0.0</v>
      </c>
      <c r="AE42" s="391">
        <v>0.0</v>
      </c>
      <c r="AF42" s="391">
        <v>0.0</v>
      </c>
      <c r="AG42" s="151"/>
      <c r="AH42" s="391">
        <v>445000.0</v>
      </c>
      <c r="AI42" s="403">
        <v>1.0</v>
      </c>
      <c r="AJ42" s="151"/>
      <c r="AK42" s="397">
        <v>7.0E-4</v>
      </c>
      <c r="AL42" s="398">
        <f t="shared" si="69"/>
        <v>2.1</v>
      </c>
      <c r="AM42" s="151"/>
      <c r="AN42" s="399"/>
    </row>
    <row r="43">
      <c r="A43" s="151"/>
      <c r="B43" s="384" t="s">
        <v>586</v>
      </c>
      <c r="C43" s="385" t="s">
        <v>596</v>
      </c>
      <c r="D43" s="385" t="s">
        <v>48</v>
      </c>
      <c r="E43" s="385" t="s">
        <v>453</v>
      </c>
      <c r="F43" s="388" t="s">
        <v>383</v>
      </c>
      <c r="G43" s="404"/>
      <c r="H43" s="402" t="s">
        <v>384</v>
      </c>
      <c r="I43" s="405">
        <v>45922.0</v>
      </c>
      <c r="J43" s="405">
        <v>45922.0</v>
      </c>
      <c r="K43" s="388" t="s">
        <v>591</v>
      </c>
      <c r="L43" s="390">
        <v>3000.0</v>
      </c>
      <c r="M43" s="391" t="s">
        <v>407</v>
      </c>
      <c r="N43" s="388" t="s">
        <v>597</v>
      </c>
      <c r="O43" s="392">
        <f t="shared" si="71"/>
        <v>223.3058824</v>
      </c>
      <c r="P43" s="392">
        <v>189.81</v>
      </c>
      <c r="Q43" s="393">
        <f t="shared" si="72"/>
        <v>223.3058824</v>
      </c>
      <c r="R43" s="393">
        <f t="shared" si="66"/>
        <v>189.81</v>
      </c>
      <c r="S43" s="394">
        <f t="shared" si="67"/>
        <v>0.01433415131</v>
      </c>
      <c r="T43" s="395">
        <v>0.0</v>
      </c>
      <c r="U43" s="395">
        <v>189.81</v>
      </c>
      <c r="V43" s="395">
        <v>0.0</v>
      </c>
      <c r="W43" s="395">
        <v>0.0</v>
      </c>
      <c r="X43" s="395">
        <v>0.0</v>
      </c>
      <c r="Y43" s="395">
        <v>0.0</v>
      </c>
      <c r="Z43" s="151"/>
      <c r="AA43" s="391">
        <v>0.0</v>
      </c>
      <c r="AB43" s="391">
        <f t="shared" si="73"/>
        <v>3000</v>
      </c>
      <c r="AC43" s="391">
        <v>0.0</v>
      </c>
      <c r="AD43" s="391">
        <v>0.0</v>
      </c>
      <c r="AE43" s="391">
        <v>0.0</v>
      </c>
      <c r="AF43" s="391">
        <v>0.0</v>
      </c>
      <c r="AG43" s="151"/>
      <c r="AH43" s="391">
        <v>445000.0</v>
      </c>
      <c r="AI43" s="403">
        <v>1.0</v>
      </c>
      <c r="AJ43" s="151"/>
      <c r="AK43" s="397">
        <v>7.0E-4</v>
      </c>
      <c r="AL43" s="398">
        <f t="shared" si="69"/>
        <v>2.1</v>
      </c>
      <c r="AM43" s="151"/>
      <c r="AN43" s="399"/>
    </row>
    <row r="44">
      <c r="A44" s="151"/>
      <c r="B44" s="406" t="s">
        <v>586</v>
      </c>
      <c r="C44" s="385" t="s">
        <v>596</v>
      </c>
      <c r="D44" s="385" t="s">
        <v>48</v>
      </c>
      <c r="E44" s="385" t="s">
        <v>453</v>
      </c>
      <c r="F44" s="388" t="s">
        <v>383</v>
      </c>
      <c r="G44" s="404"/>
      <c r="H44" s="388" t="s">
        <v>384</v>
      </c>
      <c r="I44" s="405">
        <v>45971.0</v>
      </c>
      <c r="J44" s="405">
        <v>45971.0</v>
      </c>
      <c r="K44" s="388" t="s">
        <v>591</v>
      </c>
      <c r="L44" s="391">
        <v>3000.0</v>
      </c>
      <c r="M44" s="391" t="s">
        <v>407</v>
      </c>
      <c r="N44" s="388" t="s">
        <v>597</v>
      </c>
      <c r="O44" s="392">
        <f t="shared" si="71"/>
        <v>223.3058824</v>
      </c>
      <c r="P44" s="392">
        <v>189.81</v>
      </c>
      <c r="Q44" s="393">
        <f t="shared" si="72"/>
        <v>223.3058824</v>
      </c>
      <c r="R44" s="393">
        <f t="shared" si="66"/>
        <v>189.81</v>
      </c>
      <c r="S44" s="394">
        <f t="shared" si="67"/>
        <v>0.01433415131</v>
      </c>
      <c r="T44" s="395">
        <v>0.0</v>
      </c>
      <c r="U44" s="395">
        <v>0.0</v>
      </c>
      <c r="V44" s="395">
        <v>0.0</v>
      </c>
      <c r="W44" s="395">
        <v>189.81</v>
      </c>
      <c r="X44" s="395">
        <v>0.0</v>
      </c>
      <c r="Y44" s="395">
        <v>0.0</v>
      </c>
      <c r="Z44" s="151"/>
      <c r="AA44" s="391">
        <v>0.0</v>
      </c>
      <c r="AB44" s="391">
        <v>0.0</v>
      </c>
      <c r="AC44" s="391">
        <v>0.0</v>
      </c>
      <c r="AD44" s="391">
        <f>L44</f>
        <v>3000</v>
      </c>
      <c r="AE44" s="391">
        <v>0.0</v>
      </c>
      <c r="AF44" s="391">
        <v>0.0</v>
      </c>
      <c r="AG44" s="151"/>
      <c r="AH44" s="391">
        <v>445000.0</v>
      </c>
      <c r="AI44" s="396">
        <v>1.0</v>
      </c>
      <c r="AJ44" s="151"/>
      <c r="AK44" s="397">
        <v>7.0E-4</v>
      </c>
      <c r="AL44" s="398">
        <f t="shared" si="69"/>
        <v>2.1</v>
      </c>
      <c r="AM44" s="151"/>
      <c r="AN44" s="399"/>
    </row>
    <row r="45">
      <c r="A45" s="151"/>
      <c r="B45" s="384" t="s">
        <v>586</v>
      </c>
      <c r="C45" s="385" t="s">
        <v>596</v>
      </c>
      <c r="D45" s="385" t="s">
        <v>48</v>
      </c>
      <c r="E45" s="385" t="s">
        <v>453</v>
      </c>
      <c r="F45" s="388" t="s">
        <v>385</v>
      </c>
      <c r="G45" s="407"/>
      <c r="H45" s="402" t="s">
        <v>384</v>
      </c>
      <c r="I45" s="389">
        <v>46042.0</v>
      </c>
      <c r="J45" s="389">
        <v>46042.0</v>
      </c>
      <c r="K45" s="388" t="s">
        <v>591</v>
      </c>
      <c r="L45" s="390">
        <v>12000.0</v>
      </c>
      <c r="M45" s="391" t="s">
        <v>407</v>
      </c>
      <c r="N45" s="388" t="s">
        <v>597</v>
      </c>
      <c r="O45" s="392">
        <f t="shared" si="71"/>
        <v>882.3529412</v>
      </c>
      <c r="P45" s="392">
        <v>750.0</v>
      </c>
      <c r="Q45" s="393">
        <f t="shared" si="72"/>
        <v>882.3529412</v>
      </c>
      <c r="R45" s="393">
        <f t="shared" si="66"/>
        <v>750</v>
      </c>
      <c r="S45" s="394">
        <f t="shared" si="67"/>
        <v>0.05663881504</v>
      </c>
      <c r="T45" s="395">
        <v>0.0</v>
      </c>
      <c r="U45" s="395">
        <v>0.0</v>
      </c>
      <c r="V45" s="395">
        <v>0.0</v>
      </c>
      <c r="W45" s="395">
        <v>0.0</v>
      </c>
      <c r="X45" s="395">
        <v>0.0</v>
      </c>
      <c r="Y45" s="395">
        <v>750.0</v>
      </c>
      <c r="Z45" s="151"/>
      <c r="AA45" s="391">
        <v>0.0</v>
      </c>
      <c r="AB45" s="391">
        <v>0.0</v>
      </c>
      <c r="AC45" s="391">
        <v>0.0</v>
      </c>
      <c r="AD45" s="391">
        <v>0.0</v>
      </c>
      <c r="AE45" s="391">
        <v>0.0</v>
      </c>
      <c r="AF45" s="391">
        <f>L45</f>
        <v>12000</v>
      </c>
      <c r="AG45" s="151"/>
      <c r="AH45" s="391">
        <v>445000.0</v>
      </c>
      <c r="AI45" s="408">
        <v>1.0</v>
      </c>
      <c r="AJ45" s="151"/>
      <c r="AK45" s="397">
        <v>7.0E-4</v>
      </c>
      <c r="AL45" s="398">
        <f t="shared" si="69"/>
        <v>8.4</v>
      </c>
      <c r="AM45" s="151"/>
      <c r="AN45" s="399"/>
    </row>
    <row r="46">
      <c r="A46" s="363"/>
      <c r="B46" s="409" t="s">
        <v>438</v>
      </c>
      <c r="C46" s="409" t="s">
        <v>604</v>
      </c>
      <c r="D46" s="381"/>
      <c r="E46" s="381"/>
      <c r="F46" s="381"/>
      <c r="G46" s="410"/>
      <c r="H46" s="381"/>
      <c r="I46" s="381"/>
      <c r="J46" s="381"/>
      <c r="K46" s="381"/>
      <c r="L46" s="381"/>
      <c r="M46" s="381"/>
      <c r="N46" s="381"/>
      <c r="O46" s="381"/>
      <c r="P46" s="381"/>
      <c r="Q46" s="378">
        <f t="shared" ref="Q46:R46" si="74">SUM(Q47:Q53)</f>
        <v>103126.6972</v>
      </c>
      <c r="R46" s="378">
        <f t="shared" si="74"/>
        <v>52592.18962</v>
      </c>
      <c r="S46" s="379" t="str">
        <f>J72</f>
        <v/>
      </c>
      <c r="T46" s="380">
        <v>9275.095496207881</v>
      </c>
      <c r="U46" s="380">
        <v>9875.09549620788</v>
      </c>
      <c r="V46" s="380">
        <v>9575.095496207881</v>
      </c>
      <c r="W46" s="380">
        <v>9575.095496207881</v>
      </c>
      <c r="X46" s="380">
        <v>4716.712141051372</v>
      </c>
      <c r="Y46" s="380">
        <v>9575.09549620788</v>
      </c>
      <c r="Z46" s="381"/>
      <c r="AA46" s="382">
        <f t="shared" ref="AA46:AF46" si="75">SUM(AA47:AA53)</f>
        <v>169270.2069</v>
      </c>
      <c r="AB46" s="382">
        <f t="shared" si="75"/>
        <v>186247.9335</v>
      </c>
      <c r="AC46" s="382">
        <f t="shared" si="75"/>
        <v>169270.2069</v>
      </c>
      <c r="AD46" s="382">
        <f t="shared" si="75"/>
        <v>177759.0702</v>
      </c>
      <c r="AE46" s="382">
        <f t="shared" si="75"/>
        <v>139312.622</v>
      </c>
      <c r="AF46" s="382">
        <f t="shared" si="75"/>
        <v>201157.1023</v>
      </c>
      <c r="AG46" s="383"/>
      <c r="AH46" s="381"/>
      <c r="AI46" s="410"/>
      <c r="AJ46" s="381"/>
      <c r="AK46" s="381"/>
      <c r="AL46" s="381"/>
      <c r="AM46" s="381"/>
      <c r="AN46" s="381"/>
    </row>
    <row r="47">
      <c r="A47" s="151"/>
      <c r="B47" s="384" t="s">
        <v>586</v>
      </c>
      <c r="C47" s="385" t="s">
        <v>587</v>
      </c>
      <c r="D47" s="385" t="s">
        <v>588</v>
      </c>
      <c r="E47" s="385" t="s">
        <v>589</v>
      </c>
      <c r="F47" s="386" t="s">
        <v>590</v>
      </c>
      <c r="G47" s="387" t="s">
        <v>424</v>
      </c>
      <c r="H47" s="388" t="s">
        <v>122</v>
      </c>
      <c r="I47" s="389">
        <v>45717.0</v>
      </c>
      <c r="J47" s="389">
        <v>46053.0</v>
      </c>
      <c r="K47" s="388" t="s">
        <v>591</v>
      </c>
      <c r="L47" s="390">
        <f t="shared" ref="L47:L49" si="77">R47/P47*1000</f>
        <v>854599.1532</v>
      </c>
      <c r="M47" s="391" t="s">
        <v>407</v>
      </c>
      <c r="N47" s="388" t="s">
        <v>293</v>
      </c>
      <c r="O47" s="392">
        <f>95.1*1.1</f>
        <v>104.61</v>
      </c>
      <c r="P47" s="392">
        <v>49.676</v>
      </c>
      <c r="Q47" s="393">
        <f t="shared" ref="Q47:Q49" si="78">O47*L47/1000</f>
        <v>89399.61741</v>
      </c>
      <c r="R47" s="393">
        <f t="shared" ref="R47:R53" si="79">SUM(T47:Y47)</f>
        <v>42453.06753</v>
      </c>
      <c r="S47" s="394">
        <f t="shared" ref="S47:S53" si="80">R47/SUM($R$47:$R$53)</f>
        <v>0.8072123986</v>
      </c>
      <c r="T47" s="395">
        <v>7386.073019660151</v>
      </c>
      <c r="U47" s="395">
        <v>7162.793458581141</v>
      </c>
      <c r="V47" s="395">
        <v>7386.073019660151</v>
      </c>
      <c r="W47" s="395">
        <v>7274.433239120646</v>
      </c>
      <c r="X47" s="395">
        <v>6433.544391325254</v>
      </c>
      <c r="Y47" s="395">
        <v>6810.150404833141</v>
      </c>
      <c r="Z47" s="151"/>
      <c r="AA47" s="390">
        <f t="shared" ref="AA47:AF47" si="76">T47/$P47*1000</f>
        <v>148684.9388</v>
      </c>
      <c r="AB47" s="390">
        <f t="shared" si="76"/>
        <v>144190.2218</v>
      </c>
      <c r="AC47" s="390">
        <f t="shared" si="76"/>
        <v>148684.9388</v>
      </c>
      <c r="AD47" s="390">
        <f t="shared" si="76"/>
        <v>146437.5803</v>
      </c>
      <c r="AE47" s="390">
        <f t="shared" si="76"/>
        <v>129510.1134</v>
      </c>
      <c r="AF47" s="390">
        <f t="shared" si="76"/>
        <v>137091.3601</v>
      </c>
      <c r="AG47" s="151"/>
      <c r="AH47" s="391">
        <v>85000.0</v>
      </c>
      <c r="AI47" s="396">
        <v>0.23783470125345763</v>
      </c>
      <c r="AJ47" s="151"/>
      <c r="AK47" s="397">
        <v>8.0E-4</v>
      </c>
      <c r="AL47" s="398">
        <f t="shared" ref="AL47:AL53" si="82">AK47*L47</f>
        <v>683.6793225</v>
      </c>
      <c r="AM47" s="151"/>
      <c r="AN47" s="399"/>
    </row>
    <row r="48">
      <c r="A48" s="151"/>
      <c r="B48" s="384" t="s">
        <v>586</v>
      </c>
      <c r="C48" s="385" t="s">
        <v>592</v>
      </c>
      <c r="D48" s="385" t="s">
        <v>588</v>
      </c>
      <c r="E48" s="385" t="s">
        <v>589</v>
      </c>
      <c r="F48" s="386" t="s">
        <v>590</v>
      </c>
      <c r="G48" s="400" t="s">
        <v>593</v>
      </c>
      <c r="H48" s="388" t="s">
        <v>379</v>
      </c>
      <c r="I48" s="389">
        <v>45717.0</v>
      </c>
      <c r="J48" s="389">
        <v>46053.0</v>
      </c>
      <c r="K48" s="388" t="s">
        <v>591</v>
      </c>
      <c r="L48" s="390">
        <f t="shared" si="77"/>
        <v>102417.9888</v>
      </c>
      <c r="M48" s="391" t="s">
        <v>407</v>
      </c>
      <c r="N48" s="388" t="s">
        <v>293</v>
      </c>
      <c r="O48" s="392">
        <f>60.8*1.1</f>
        <v>66.88</v>
      </c>
      <c r="P48" s="392">
        <v>41.92</v>
      </c>
      <c r="Q48" s="393">
        <f t="shared" si="78"/>
        <v>6849.715088</v>
      </c>
      <c r="R48" s="393">
        <f t="shared" si="79"/>
        <v>4293.362089</v>
      </c>
      <c r="S48" s="394">
        <f t="shared" si="80"/>
        <v>0.08163497507</v>
      </c>
      <c r="T48" s="395">
        <v>862.9344393607993</v>
      </c>
      <c r="U48" s="395">
        <v>756.9792761688465</v>
      </c>
      <c r="V48" s="395">
        <v>862.9344393607993</v>
      </c>
      <c r="W48" s="395">
        <v>809.9568577648229</v>
      </c>
      <c r="X48" s="395">
        <v>410.92116160038063</v>
      </c>
      <c r="Y48" s="395">
        <v>589.6359146546408</v>
      </c>
      <c r="Z48" s="151"/>
      <c r="AA48" s="390">
        <f t="shared" ref="AA48:AF48" si="81">T48/$P48*1000</f>
        <v>20585.26811</v>
      </c>
      <c r="AB48" s="390">
        <f t="shared" si="81"/>
        <v>18057.71174</v>
      </c>
      <c r="AC48" s="390">
        <f t="shared" si="81"/>
        <v>20585.26811</v>
      </c>
      <c r="AD48" s="390">
        <f t="shared" si="81"/>
        <v>19321.48993</v>
      </c>
      <c r="AE48" s="390">
        <f t="shared" si="81"/>
        <v>9802.508626</v>
      </c>
      <c r="AF48" s="390">
        <f t="shared" si="81"/>
        <v>14065.74224</v>
      </c>
      <c r="AG48" s="151"/>
      <c r="AH48" s="391">
        <v>85000.0</v>
      </c>
      <c r="AI48" s="396">
        <v>0.12427602392313694</v>
      </c>
      <c r="AJ48" s="151"/>
      <c r="AK48" s="397">
        <v>0.0047</v>
      </c>
      <c r="AL48" s="398">
        <f t="shared" si="82"/>
        <v>481.3645472</v>
      </c>
      <c r="AM48" s="151"/>
      <c r="AN48" s="399"/>
    </row>
    <row r="49">
      <c r="A49" s="151"/>
      <c r="B49" s="384" t="s">
        <v>586</v>
      </c>
      <c r="C49" s="385" t="s">
        <v>594</v>
      </c>
      <c r="D49" s="385" t="s">
        <v>588</v>
      </c>
      <c r="E49" s="385" t="s">
        <v>453</v>
      </c>
      <c r="F49" s="388" t="s">
        <v>381</v>
      </c>
      <c r="G49" s="401" t="s">
        <v>595</v>
      </c>
      <c r="H49" s="402" t="s">
        <v>382</v>
      </c>
      <c r="I49" s="389">
        <v>45717.0</v>
      </c>
      <c r="J49" s="389">
        <v>46053.0</v>
      </c>
      <c r="K49" s="388" t="s">
        <v>591</v>
      </c>
      <c r="L49" s="390">
        <f t="shared" si="77"/>
        <v>12000</v>
      </c>
      <c r="M49" s="391" t="s">
        <v>407</v>
      </c>
      <c r="N49" s="388" t="s">
        <v>293</v>
      </c>
      <c r="O49" s="392">
        <f t="shared" ref="O49:O53" si="84">P49/85*100</f>
        <v>117.6470588</v>
      </c>
      <c r="P49" s="392">
        <v>100.0</v>
      </c>
      <c r="Q49" s="393">
        <f t="shared" si="78"/>
        <v>1411.764706</v>
      </c>
      <c r="R49" s="393">
        <f t="shared" si="79"/>
        <v>1200</v>
      </c>
      <c r="S49" s="394">
        <f t="shared" si="80"/>
        <v>0.02281707624</v>
      </c>
      <c r="T49" s="395">
        <v>0.0</v>
      </c>
      <c r="U49" s="395">
        <v>600.0</v>
      </c>
      <c r="V49" s="395">
        <v>0.0</v>
      </c>
      <c r="W49" s="395">
        <v>300.0</v>
      </c>
      <c r="X49" s="395">
        <v>0.0</v>
      </c>
      <c r="Y49" s="395">
        <v>300.0</v>
      </c>
      <c r="Z49" s="151"/>
      <c r="AA49" s="390">
        <f t="shared" ref="AA49:AF49" si="83">T49/$P49*1000</f>
        <v>0</v>
      </c>
      <c r="AB49" s="390">
        <f t="shared" si="83"/>
        <v>6000</v>
      </c>
      <c r="AC49" s="390">
        <f t="shared" si="83"/>
        <v>0</v>
      </c>
      <c r="AD49" s="390">
        <f t="shared" si="83"/>
        <v>3000</v>
      </c>
      <c r="AE49" s="390">
        <f t="shared" si="83"/>
        <v>0</v>
      </c>
      <c r="AF49" s="390">
        <f t="shared" si="83"/>
        <v>3000</v>
      </c>
      <c r="AG49" s="151"/>
      <c r="AH49" s="391">
        <v>89000.0</v>
      </c>
      <c r="AI49" s="403">
        <v>0.2</v>
      </c>
      <c r="AJ49" s="151"/>
      <c r="AK49" s="397">
        <v>0.003</v>
      </c>
      <c r="AL49" s="398">
        <f t="shared" si="82"/>
        <v>36</v>
      </c>
      <c r="AM49" s="151"/>
      <c r="AN49" s="399"/>
    </row>
    <row r="50">
      <c r="A50" s="151"/>
      <c r="B50" s="384" t="s">
        <v>586</v>
      </c>
      <c r="C50" s="385" t="s">
        <v>596</v>
      </c>
      <c r="D50" s="385" t="s">
        <v>48</v>
      </c>
      <c r="E50" s="385" t="s">
        <v>453</v>
      </c>
      <c r="F50" s="388" t="s">
        <v>605</v>
      </c>
      <c r="G50" s="404"/>
      <c r="H50" s="402" t="s">
        <v>384</v>
      </c>
      <c r="I50" s="405">
        <v>45917.0</v>
      </c>
      <c r="J50" s="405">
        <v>45917.0</v>
      </c>
      <c r="K50" s="388" t="s">
        <v>591</v>
      </c>
      <c r="L50" s="390">
        <v>9000.0</v>
      </c>
      <c r="M50" s="391" t="s">
        <v>407</v>
      </c>
      <c r="N50" s="388" t="s">
        <v>597</v>
      </c>
      <c r="O50" s="392">
        <f t="shared" si="84"/>
        <v>669.9058824</v>
      </c>
      <c r="P50" s="392">
        <v>569.42</v>
      </c>
      <c r="Q50" s="393">
        <f t="shared" ref="Q50:Q53" si="85">O50</f>
        <v>669.9058824</v>
      </c>
      <c r="R50" s="393">
        <f t="shared" si="79"/>
        <v>569.42</v>
      </c>
      <c r="S50" s="394">
        <f t="shared" si="80"/>
        <v>0.01082708296</v>
      </c>
      <c r="T50" s="395">
        <v>0.0</v>
      </c>
      <c r="U50" s="395">
        <v>569.42</v>
      </c>
      <c r="V50" s="395">
        <v>0.0</v>
      </c>
      <c r="W50" s="395">
        <v>0.0</v>
      </c>
      <c r="X50" s="395">
        <v>0.0</v>
      </c>
      <c r="Y50" s="395">
        <v>0.0</v>
      </c>
      <c r="Z50" s="151"/>
      <c r="AA50" s="391">
        <v>0.0</v>
      </c>
      <c r="AB50" s="391">
        <f t="shared" ref="AB50:AB51" si="86">L50</f>
        <v>9000</v>
      </c>
      <c r="AC50" s="391">
        <v>0.0</v>
      </c>
      <c r="AD50" s="391">
        <v>0.0</v>
      </c>
      <c r="AE50" s="391">
        <v>0.0</v>
      </c>
      <c r="AF50" s="391">
        <v>0.0</v>
      </c>
      <c r="AG50" s="151"/>
      <c r="AH50" s="391">
        <v>445000.0</v>
      </c>
      <c r="AI50" s="403">
        <v>1.0</v>
      </c>
      <c r="AJ50" s="151"/>
      <c r="AK50" s="397">
        <v>7.0E-4</v>
      </c>
      <c r="AL50" s="398">
        <f t="shared" si="82"/>
        <v>6.3</v>
      </c>
      <c r="AM50" s="151"/>
      <c r="AN50" s="399"/>
    </row>
    <row r="51">
      <c r="A51" s="151"/>
      <c r="B51" s="384" t="s">
        <v>586</v>
      </c>
      <c r="C51" s="385" t="s">
        <v>596</v>
      </c>
      <c r="D51" s="385" t="s">
        <v>48</v>
      </c>
      <c r="E51" s="385" t="s">
        <v>453</v>
      </c>
      <c r="F51" s="388" t="s">
        <v>606</v>
      </c>
      <c r="G51" s="404"/>
      <c r="H51" s="402" t="s">
        <v>384</v>
      </c>
      <c r="I51" s="405">
        <v>45922.0</v>
      </c>
      <c r="J51" s="405">
        <v>45922.0</v>
      </c>
      <c r="K51" s="388" t="s">
        <v>591</v>
      </c>
      <c r="L51" s="390">
        <v>9000.0</v>
      </c>
      <c r="M51" s="391" t="s">
        <v>407</v>
      </c>
      <c r="N51" s="388" t="s">
        <v>597</v>
      </c>
      <c r="O51" s="392">
        <f t="shared" si="84"/>
        <v>669.9058824</v>
      </c>
      <c r="P51" s="392">
        <v>569.42</v>
      </c>
      <c r="Q51" s="393">
        <f t="shared" si="85"/>
        <v>669.9058824</v>
      </c>
      <c r="R51" s="393">
        <f t="shared" si="79"/>
        <v>569.42</v>
      </c>
      <c r="S51" s="394">
        <f t="shared" si="80"/>
        <v>0.01082708296</v>
      </c>
      <c r="T51" s="395">
        <v>0.0</v>
      </c>
      <c r="U51" s="395">
        <v>569.42</v>
      </c>
      <c r="V51" s="395">
        <v>0.0</v>
      </c>
      <c r="W51" s="395">
        <v>0.0</v>
      </c>
      <c r="X51" s="395">
        <v>0.0</v>
      </c>
      <c r="Y51" s="395">
        <v>0.0</v>
      </c>
      <c r="Z51" s="151"/>
      <c r="AA51" s="391">
        <v>0.0</v>
      </c>
      <c r="AB51" s="391">
        <f t="shared" si="86"/>
        <v>9000</v>
      </c>
      <c r="AC51" s="391">
        <v>0.0</v>
      </c>
      <c r="AD51" s="391">
        <v>0.0</v>
      </c>
      <c r="AE51" s="391">
        <v>0.0</v>
      </c>
      <c r="AF51" s="391">
        <v>0.0</v>
      </c>
      <c r="AG51" s="151"/>
      <c r="AH51" s="391">
        <v>445000.0</v>
      </c>
      <c r="AI51" s="403">
        <v>1.0</v>
      </c>
      <c r="AJ51" s="151"/>
      <c r="AK51" s="397">
        <v>7.0E-4</v>
      </c>
      <c r="AL51" s="398">
        <f t="shared" si="82"/>
        <v>6.3</v>
      </c>
      <c r="AM51" s="151"/>
      <c r="AN51" s="399"/>
    </row>
    <row r="52">
      <c r="A52" s="151"/>
      <c r="B52" s="406" t="s">
        <v>586</v>
      </c>
      <c r="C52" s="385" t="s">
        <v>596</v>
      </c>
      <c r="D52" s="385" t="s">
        <v>48</v>
      </c>
      <c r="E52" s="385" t="s">
        <v>453</v>
      </c>
      <c r="F52" s="388" t="s">
        <v>383</v>
      </c>
      <c r="G52" s="404"/>
      <c r="H52" s="388" t="s">
        <v>384</v>
      </c>
      <c r="I52" s="405">
        <v>45971.0</v>
      </c>
      <c r="J52" s="405">
        <v>45971.0</v>
      </c>
      <c r="K52" s="388" t="s">
        <v>591</v>
      </c>
      <c r="L52" s="391">
        <v>9000.0</v>
      </c>
      <c r="M52" s="391" t="s">
        <v>407</v>
      </c>
      <c r="N52" s="388" t="s">
        <v>597</v>
      </c>
      <c r="O52" s="392">
        <f t="shared" si="84"/>
        <v>669.9058824</v>
      </c>
      <c r="P52" s="392">
        <v>569.42</v>
      </c>
      <c r="Q52" s="393">
        <f t="shared" si="85"/>
        <v>669.9058824</v>
      </c>
      <c r="R52" s="393">
        <f t="shared" si="79"/>
        <v>569.42</v>
      </c>
      <c r="S52" s="394">
        <f t="shared" si="80"/>
        <v>0.01082708296</v>
      </c>
      <c r="T52" s="395">
        <v>0.0</v>
      </c>
      <c r="U52" s="395">
        <v>0.0</v>
      </c>
      <c r="V52" s="395">
        <v>0.0</v>
      </c>
      <c r="W52" s="395">
        <v>569.42</v>
      </c>
      <c r="X52" s="395">
        <v>0.0</v>
      </c>
      <c r="Y52" s="395">
        <v>0.0</v>
      </c>
      <c r="Z52" s="151"/>
      <c r="AA52" s="391">
        <v>0.0</v>
      </c>
      <c r="AB52" s="391">
        <v>0.0</v>
      </c>
      <c r="AC52" s="391">
        <v>0.0</v>
      </c>
      <c r="AD52" s="391">
        <f>L52</f>
        <v>9000</v>
      </c>
      <c r="AE52" s="391">
        <v>0.0</v>
      </c>
      <c r="AF52" s="391">
        <v>0.0</v>
      </c>
      <c r="AG52" s="151"/>
      <c r="AH52" s="391">
        <v>445000.0</v>
      </c>
      <c r="AI52" s="396">
        <v>1.0</v>
      </c>
      <c r="AJ52" s="151"/>
      <c r="AK52" s="397">
        <v>7.0E-4</v>
      </c>
      <c r="AL52" s="398">
        <f t="shared" si="82"/>
        <v>6.3</v>
      </c>
      <c r="AM52" s="151"/>
      <c r="AN52" s="399"/>
    </row>
    <row r="53">
      <c r="A53" s="151"/>
      <c r="B53" s="384" t="s">
        <v>586</v>
      </c>
      <c r="C53" s="385" t="s">
        <v>596</v>
      </c>
      <c r="D53" s="385" t="s">
        <v>48</v>
      </c>
      <c r="E53" s="385" t="s">
        <v>453</v>
      </c>
      <c r="F53" s="388" t="s">
        <v>385</v>
      </c>
      <c r="G53" s="407"/>
      <c r="H53" s="402" t="s">
        <v>384</v>
      </c>
      <c r="I53" s="389">
        <v>46042.0</v>
      </c>
      <c r="J53" s="389">
        <v>46042.0</v>
      </c>
      <c r="K53" s="388" t="s">
        <v>591</v>
      </c>
      <c r="L53" s="390">
        <v>47000.0</v>
      </c>
      <c r="M53" s="391" t="s">
        <v>407</v>
      </c>
      <c r="N53" s="388" t="s">
        <v>597</v>
      </c>
      <c r="O53" s="392">
        <f t="shared" si="84"/>
        <v>3455.882353</v>
      </c>
      <c r="P53" s="392">
        <v>2937.5</v>
      </c>
      <c r="Q53" s="393">
        <f t="shared" si="85"/>
        <v>3455.882353</v>
      </c>
      <c r="R53" s="393">
        <f t="shared" si="79"/>
        <v>2937.5</v>
      </c>
      <c r="S53" s="394">
        <f t="shared" si="80"/>
        <v>0.0558543012</v>
      </c>
      <c r="T53" s="395">
        <v>0.0</v>
      </c>
      <c r="U53" s="395">
        <v>0.0</v>
      </c>
      <c r="V53" s="395">
        <v>0.0</v>
      </c>
      <c r="W53" s="395">
        <v>0.0</v>
      </c>
      <c r="X53" s="395">
        <v>0.0</v>
      </c>
      <c r="Y53" s="395">
        <v>2937.5</v>
      </c>
      <c r="Z53" s="151"/>
      <c r="AA53" s="391">
        <v>0.0</v>
      </c>
      <c r="AB53" s="391">
        <v>0.0</v>
      </c>
      <c r="AC53" s="391">
        <v>0.0</v>
      </c>
      <c r="AD53" s="391">
        <v>0.0</v>
      </c>
      <c r="AE53" s="391">
        <v>0.0</v>
      </c>
      <c r="AF53" s="391">
        <f>L53</f>
        <v>47000</v>
      </c>
      <c r="AG53" s="151"/>
      <c r="AH53" s="391">
        <v>445000.0</v>
      </c>
      <c r="AI53" s="408">
        <v>1.0</v>
      </c>
      <c r="AJ53" s="151"/>
      <c r="AK53" s="397">
        <v>7.0E-4</v>
      </c>
      <c r="AL53" s="398">
        <f t="shared" si="82"/>
        <v>32.9</v>
      </c>
      <c r="AM53" s="151"/>
      <c r="AN53" s="399"/>
    </row>
    <row r="54">
      <c r="A54" s="363"/>
      <c r="B54" s="411" t="s">
        <v>607</v>
      </c>
      <c r="C54" s="412"/>
      <c r="D54" s="412"/>
      <c r="E54" s="412"/>
      <c r="F54" s="412"/>
      <c r="G54" s="413"/>
      <c r="H54" s="412"/>
      <c r="I54" s="412"/>
      <c r="J54" s="412"/>
      <c r="K54" s="412"/>
      <c r="L54" s="412"/>
      <c r="M54" s="412"/>
      <c r="N54" s="412"/>
      <c r="O54" s="412"/>
      <c r="P54" s="412"/>
      <c r="Q54" s="413"/>
      <c r="R54" s="414">
        <f>SUM(R55:R61)</f>
        <v>450700</v>
      </c>
      <c r="S54" s="415" t="str">
        <f>J81</f>
        <v/>
      </c>
      <c r="T54" s="416">
        <f t="shared" ref="T54:Y54" si="87">SUM(T46,T38,T30,T22,T14,T6)</f>
        <v>46886.64116</v>
      </c>
      <c r="U54" s="416">
        <f t="shared" si="87"/>
        <v>48479.70722</v>
      </c>
      <c r="V54" s="416">
        <f t="shared" si="87"/>
        <v>47683.16802</v>
      </c>
      <c r="W54" s="416">
        <f t="shared" si="87"/>
        <v>47683.16419</v>
      </c>
      <c r="X54" s="416">
        <f t="shared" si="87"/>
        <v>25506.66165</v>
      </c>
      <c r="Y54" s="416">
        <f t="shared" si="87"/>
        <v>47683.15958</v>
      </c>
      <c r="Z54" s="417"/>
      <c r="AA54" s="418"/>
      <c r="AB54" s="418"/>
      <c r="AC54" s="418"/>
      <c r="AD54" s="418"/>
      <c r="AE54" s="418"/>
      <c r="AF54" s="418"/>
      <c r="AG54" s="419"/>
      <c r="AH54" s="417"/>
      <c r="AI54" s="420"/>
      <c r="AJ54" s="417"/>
      <c r="AK54" s="417"/>
      <c r="AL54" s="417"/>
      <c r="AM54" s="417"/>
      <c r="AN54" s="417"/>
    </row>
    <row r="55">
      <c r="A55" s="363"/>
      <c r="B55" s="421" t="s">
        <v>608</v>
      </c>
      <c r="C55" s="422"/>
      <c r="D55" s="421" t="s">
        <v>230</v>
      </c>
      <c r="E55" s="421" t="s">
        <v>230</v>
      </c>
      <c r="F55" s="423" t="s">
        <v>609</v>
      </c>
      <c r="G55" s="424" t="s">
        <v>230</v>
      </c>
      <c r="H55" s="425" t="s">
        <v>610</v>
      </c>
      <c r="I55" s="426">
        <v>45717.0</v>
      </c>
      <c r="J55" s="426">
        <v>46053.0</v>
      </c>
      <c r="K55" s="427" t="s">
        <v>552</v>
      </c>
      <c r="L55" s="428">
        <v>8.0</v>
      </c>
      <c r="M55" s="427" t="s">
        <v>407</v>
      </c>
      <c r="N55" s="425" t="s">
        <v>597</v>
      </c>
      <c r="O55" s="429"/>
      <c r="P55" s="430">
        <v>2500.0</v>
      </c>
      <c r="Q55" s="431"/>
      <c r="R55" s="432">
        <f t="shared" ref="R55:R56" si="88">P55*L55</f>
        <v>20000</v>
      </c>
      <c r="S55" s="433"/>
      <c r="T55" s="434"/>
      <c r="U55" s="434"/>
      <c r="V55" s="434"/>
      <c r="W55" s="434"/>
      <c r="X55" s="434"/>
      <c r="Y55" s="434"/>
      <c r="Z55" s="435"/>
      <c r="AA55" s="434"/>
      <c r="AB55" s="434"/>
      <c r="AC55" s="434"/>
      <c r="AD55" s="434"/>
      <c r="AE55" s="434"/>
      <c r="AF55" s="434"/>
      <c r="AG55" s="436"/>
      <c r="AH55" s="427">
        <v>17930.0</v>
      </c>
      <c r="AI55" s="437"/>
      <c r="AJ55" s="419"/>
      <c r="AK55" s="438"/>
      <c r="AL55" s="439"/>
      <c r="AM55" s="419"/>
      <c r="AN55" s="422"/>
    </row>
    <row r="56">
      <c r="A56" s="363"/>
      <c r="B56" s="421" t="s">
        <v>608</v>
      </c>
      <c r="C56" s="422"/>
      <c r="D56" s="421" t="s">
        <v>230</v>
      </c>
      <c r="E56" s="421" t="s">
        <v>230</v>
      </c>
      <c r="F56" s="423" t="s">
        <v>122</v>
      </c>
      <c r="G56" s="424" t="s">
        <v>230</v>
      </c>
      <c r="H56" s="425" t="s">
        <v>123</v>
      </c>
      <c r="I56" s="426">
        <v>45717.0</v>
      </c>
      <c r="J56" s="426">
        <v>46053.0</v>
      </c>
      <c r="K56" s="427" t="s">
        <v>552</v>
      </c>
      <c r="L56" s="428">
        <v>8.0</v>
      </c>
      <c r="M56" s="427" t="s">
        <v>407</v>
      </c>
      <c r="N56" s="425" t="s">
        <v>597</v>
      </c>
      <c r="O56" s="429"/>
      <c r="P56" s="430">
        <v>2500.0</v>
      </c>
      <c r="Q56" s="431"/>
      <c r="R56" s="432">
        <f t="shared" si="88"/>
        <v>20000</v>
      </c>
      <c r="S56" s="433"/>
      <c r="T56" s="434"/>
      <c r="U56" s="434"/>
      <c r="V56" s="434"/>
      <c r="W56" s="434"/>
      <c r="X56" s="434"/>
      <c r="Y56" s="434"/>
      <c r="Z56" s="435"/>
      <c r="AA56" s="434"/>
      <c r="AB56" s="434"/>
      <c r="AC56" s="434"/>
      <c r="AD56" s="434"/>
      <c r="AE56" s="434"/>
      <c r="AF56" s="434"/>
      <c r="AG56" s="436"/>
      <c r="AH56" s="427">
        <v>17930.0</v>
      </c>
      <c r="AI56" s="437"/>
      <c r="AJ56" s="419"/>
      <c r="AK56" s="438"/>
      <c r="AL56" s="439"/>
      <c r="AM56" s="419"/>
      <c r="AN56" s="422"/>
    </row>
    <row r="57">
      <c r="A57" s="363"/>
      <c r="B57" s="440" t="s">
        <v>586</v>
      </c>
      <c r="C57" s="422"/>
      <c r="D57" s="421" t="s">
        <v>611</v>
      </c>
      <c r="E57" s="421" t="s">
        <v>611</v>
      </c>
      <c r="F57" s="423" t="s">
        <v>124</v>
      </c>
      <c r="G57" s="424" t="s">
        <v>230</v>
      </c>
      <c r="H57" s="425" t="s">
        <v>125</v>
      </c>
      <c r="I57" s="441">
        <v>45971.0</v>
      </c>
      <c r="J57" s="441">
        <v>45971.0</v>
      </c>
      <c r="K57" s="427" t="s">
        <v>552</v>
      </c>
      <c r="L57" s="428">
        <v>1.0</v>
      </c>
      <c r="M57" s="427" t="s">
        <v>407</v>
      </c>
      <c r="N57" s="425" t="s">
        <v>597</v>
      </c>
      <c r="O57" s="431"/>
      <c r="P57" s="442">
        <v>20000.0</v>
      </c>
      <c r="Q57" s="431"/>
      <c r="R57" s="432">
        <v>40000.0</v>
      </c>
      <c r="S57" s="433"/>
      <c r="T57" s="434"/>
      <c r="U57" s="434"/>
      <c r="V57" s="434"/>
      <c r="W57" s="434"/>
      <c r="X57" s="434"/>
      <c r="Y57" s="434"/>
      <c r="Z57" s="435"/>
      <c r="AA57" s="434"/>
      <c r="AB57" s="434"/>
      <c r="AC57" s="434"/>
      <c r="AD57" s="434"/>
      <c r="AE57" s="434"/>
      <c r="AF57" s="434"/>
      <c r="AG57" s="436"/>
      <c r="AH57" s="443"/>
      <c r="AI57" s="437"/>
      <c r="AJ57" s="419"/>
      <c r="AK57" s="438"/>
      <c r="AL57" s="439"/>
      <c r="AM57" s="419"/>
      <c r="AN57" s="422"/>
    </row>
    <row r="58">
      <c r="A58" s="363"/>
      <c r="B58" s="440" t="s">
        <v>586</v>
      </c>
      <c r="C58" s="422"/>
      <c r="D58" s="421" t="s">
        <v>611</v>
      </c>
      <c r="E58" s="421" t="s">
        <v>611</v>
      </c>
      <c r="F58" s="423" t="s">
        <v>124</v>
      </c>
      <c r="G58" s="424" t="s">
        <v>230</v>
      </c>
      <c r="H58" s="425" t="s">
        <v>125</v>
      </c>
      <c r="I58" s="441">
        <v>46041.0</v>
      </c>
      <c r="J58" s="441">
        <v>46041.0</v>
      </c>
      <c r="K58" s="427" t="s">
        <v>552</v>
      </c>
      <c r="L58" s="428">
        <v>1.0</v>
      </c>
      <c r="M58" s="427" t="s">
        <v>407</v>
      </c>
      <c r="N58" s="425" t="s">
        <v>597</v>
      </c>
      <c r="O58" s="431"/>
      <c r="P58" s="442">
        <v>20000.0</v>
      </c>
      <c r="Q58" s="431"/>
      <c r="R58" s="432">
        <v>40000.0</v>
      </c>
      <c r="S58" s="433"/>
      <c r="T58" s="434"/>
      <c r="U58" s="434"/>
      <c r="V58" s="434"/>
      <c r="W58" s="434"/>
      <c r="X58" s="434"/>
      <c r="Y58" s="434"/>
      <c r="Z58" s="435"/>
      <c r="AA58" s="434"/>
      <c r="AB58" s="434"/>
      <c r="AC58" s="434"/>
      <c r="AD58" s="434"/>
      <c r="AE58" s="434"/>
      <c r="AF58" s="434"/>
      <c r="AG58" s="436"/>
      <c r="AH58" s="443"/>
      <c r="AI58" s="437"/>
      <c r="AJ58" s="419"/>
      <c r="AK58" s="438"/>
      <c r="AL58" s="439"/>
      <c r="AM58" s="419"/>
      <c r="AN58" s="422"/>
    </row>
    <row r="59">
      <c r="A59" s="363"/>
      <c r="B59" s="421" t="s">
        <v>127</v>
      </c>
      <c r="C59" s="422"/>
      <c r="D59" s="421" t="s">
        <v>230</v>
      </c>
      <c r="E59" s="421" t="s">
        <v>230</v>
      </c>
      <c r="F59" s="423" t="s">
        <v>126</v>
      </c>
      <c r="G59" s="424" t="s">
        <v>230</v>
      </c>
      <c r="H59" s="425" t="s">
        <v>127</v>
      </c>
      <c r="I59" s="441">
        <v>45969.0</v>
      </c>
      <c r="J59" s="441">
        <v>45969.0</v>
      </c>
      <c r="K59" s="427" t="s">
        <v>552</v>
      </c>
      <c r="L59" s="428" t="s">
        <v>612</v>
      </c>
      <c r="M59" s="427" t="s">
        <v>407</v>
      </c>
      <c r="N59" s="425" t="s">
        <v>597</v>
      </c>
      <c r="O59" s="431"/>
      <c r="P59" s="432">
        <v>145350.0</v>
      </c>
      <c r="Q59" s="444"/>
      <c r="R59" s="432">
        <v>145350.0</v>
      </c>
      <c r="S59" s="433"/>
      <c r="T59" s="434"/>
      <c r="U59" s="434"/>
      <c r="V59" s="434"/>
      <c r="W59" s="434"/>
      <c r="X59" s="434"/>
      <c r="Y59" s="434"/>
      <c r="Z59" s="435"/>
      <c r="AA59" s="434"/>
      <c r="AB59" s="434"/>
      <c r="AC59" s="434"/>
      <c r="AD59" s="434"/>
      <c r="AE59" s="434"/>
      <c r="AF59" s="434"/>
      <c r="AG59" s="436"/>
      <c r="AH59" s="427">
        <v>17930.0</v>
      </c>
      <c r="AI59" s="437"/>
      <c r="AJ59" s="419"/>
      <c r="AK59" s="438"/>
      <c r="AL59" s="439"/>
      <c r="AM59" s="419"/>
      <c r="AN59" s="422"/>
    </row>
    <row r="60">
      <c r="A60" s="363"/>
      <c r="B60" s="421" t="s">
        <v>127</v>
      </c>
      <c r="C60" s="422"/>
      <c r="D60" s="421" t="s">
        <v>230</v>
      </c>
      <c r="E60" s="421" t="s">
        <v>230</v>
      </c>
      <c r="F60" s="423" t="s">
        <v>126</v>
      </c>
      <c r="G60" s="424" t="s">
        <v>230</v>
      </c>
      <c r="H60" s="425" t="s">
        <v>127</v>
      </c>
      <c r="I60" s="441">
        <v>46039.0</v>
      </c>
      <c r="J60" s="441">
        <v>46039.0</v>
      </c>
      <c r="K60" s="427" t="s">
        <v>552</v>
      </c>
      <c r="L60" s="428" t="s">
        <v>612</v>
      </c>
      <c r="M60" s="427" t="s">
        <v>407</v>
      </c>
      <c r="N60" s="425" t="s">
        <v>597</v>
      </c>
      <c r="O60" s="431"/>
      <c r="P60" s="432">
        <v>145350.0</v>
      </c>
      <c r="Q60" s="444"/>
      <c r="R60" s="432">
        <v>145350.0</v>
      </c>
      <c r="S60" s="433"/>
      <c r="T60" s="434"/>
      <c r="U60" s="434"/>
      <c r="V60" s="434"/>
      <c r="W60" s="434"/>
      <c r="X60" s="434"/>
      <c r="Y60" s="434"/>
      <c r="Z60" s="435"/>
      <c r="AA60" s="434"/>
      <c r="AB60" s="434"/>
      <c r="AC60" s="434"/>
      <c r="AD60" s="434"/>
      <c r="AE60" s="434"/>
      <c r="AF60" s="434"/>
      <c r="AG60" s="436"/>
      <c r="AH60" s="443"/>
      <c r="AI60" s="445"/>
      <c r="AJ60" s="419"/>
      <c r="AK60" s="438"/>
      <c r="AL60" s="439"/>
      <c r="AM60" s="419"/>
      <c r="AN60" s="422"/>
    </row>
    <row r="61">
      <c r="A61" s="363"/>
      <c r="B61" s="421" t="s">
        <v>129</v>
      </c>
      <c r="C61" s="422"/>
      <c r="D61" s="421" t="s">
        <v>230</v>
      </c>
      <c r="E61" s="421" t="s">
        <v>230</v>
      </c>
      <c r="F61" s="446" t="s">
        <v>128</v>
      </c>
      <c r="G61" s="424" t="s">
        <v>230</v>
      </c>
      <c r="H61" s="425" t="s">
        <v>129</v>
      </c>
      <c r="I61" s="427" t="s">
        <v>552</v>
      </c>
      <c r="J61" s="427" t="s">
        <v>552</v>
      </c>
      <c r="K61" s="427" t="s">
        <v>552</v>
      </c>
      <c r="L61" s="428">
        <v>1.0</v>
      </c>
      <c r="M61" s="427" t="s">
        <v>407</v>
      </c>
      <c r="N61" s="425" t="s">
        <v>597</v>
      </c>
      <c r="O61" s="429"/>
      <c r="P61" s="430">
        <v>40000.0</v>
      </c>
      <c r="Q61" s="429"/>
      <c r="R61" s="430">
        <v>40000.0</v>
      </c>
      <c r="S61" s="433"/>
      <c r="T61" s="434"/>
      <c r="U61" s="434"/>
      <c r="V61" s="434"/>
      <c r="W61" s="434"/>
      <c r="X61" s="434"/>
      <c r="Y61" s="434"/>
      <c r="Z61" s="435"/>
      <c r="AA61" s="434"/>
      <c r="AB61" s="434"/>
      <c r="AC61" s="434"/>
      <c r="AD61" s="434"/>
      <c r="AE61" s="434"/>
      <c r="AF61" s="434"/>
      <c r="AG61" s="436"/>
      <c r="AH61" s="427">
        <v>1220000.0</v>
      </c>
      <c r="AI61" s="439"/>
      <c r="AJ61" s="419"/>
      <c r="AK61" s="438"/>
      <c r="AL61" s="439"/>
      <c r="AM61" s="419"/>
      <c r="AN61" s="422"/>
    </row>
    <row r="62">
      <c r="A62" s="363"/>
      <c r="B62" s="363"/>
      <c r="C62" s="363"/>
      <c r="D62" s="363"/>
      <c r="E62" s="363"/>
      <c r="F62" s="363"/>
      <c r="G62" s="363"/>
      <c r="H62" s="363"/>
      <c r="I62" s="363"/>
      <c r="J62" s="363"/>
      <c r="K62" s="363"/>
      <c r="L62" s="363"/>
      <c r="M62" s="363"/>
      <c r="N62" s="363"/>
      <c r="O62" s="363"/>
      <c r="P62" s="363"/>
      <c r="Q62" s="447"/>
      <c r="R62" s="447"/>
      <c r="S62" s="363"/>
      <c r="T62" s="363"/>
      <c r="U62" s="363"/>
      <c r="V62" s="363"/>
      <c r="W62" s="363"/>
      <c r="X62" s="363"/>
      <c r="Y62" s="363"/>
      <c r="Z62" s="363"/>
      <c r="AA62" s="447"/>
      <c r="AB62" s="447"/>
      <c r="AC62" s="447"/>
      <c r="AD62" s="447"/>
      <c r="AE62" s="447"/>
      <c r="AF62" s="447"/>
      <c r="AG62" s="363"/>
      <c r="AH62" s="363"/>
      <c r="AI62" s="363"/>
      <c r="AJ62" s="363"/>
      <c r="AK62" s="363"/>
      <c r="AL62" s="363"/>
      <c r="AM62" s="363"/>
      <c r="AN62" s="363"/>
    </row>
    <row r="63">
      <c r="A63" s="363"/>
      <c r="B63" s="448" t="s">
        <v>613</v>
      </c>
      <c r="C63" s="368"/>
      <c r="D63" s="363"/>
      <c r="E63" s="363"/>
      <c r="F63" s="363"/>
      <c r="G63" s="387" t="s">
        <v>424</v>
      </c>
      <c r="H63" s="449">
        <f>SUM(R7,R15,R23,R31,R39,R47)/R63</f>
        <v>0.7080987454</v>
      </c>
      <c r="I63" s="363"/>
      <c r="J63" s="363"/>
      <c r="K63" s="363"/>
      <c r="L63" s="450"/>
      <c r="M63" s="450"/>
      <c r="N63" s="363"/>
      <c r="O63" s="363"/>
      <c r="P63" s="363"/>
      <c r="Q63" s="451"/>
      <c r="R63" s="452">
        <f>SUM(R6,R14,R22,R30,R38,R46)</f>
        <v>263922.5018</v>
      </c>
      <c r="S63" s="363"/>
      <c r="T63" s="363"/>
      <c r="U63" s="363"/>
      <c r="V63" s="363"/>
      <c r="W63" s="363"/>
      <c r="X63" s="363"/>
      <c r="Y63" s="363"/>
      <c r="Z63" s="363"/>
      <c r="AA63" s="363"/>
      <c r="AB63" s="363"/>
      <c r="AC63" s="363"/>
      <c r="AD63" s="363"/>
      <c r="AE63" s="363"/>
      <c r="AF63" s="363"/>
      <c r="AG63" s="363"/>
      <c r="AH63" s="363"/>
      <c r="AI63" s="363"/>
      <c r="AJ63" s="363"/>
      <c r="AK63" s="450"/>
      <c r="AL63" s="453">
        <f>SUM(AL9:AL62)</f>
        <v>5533.889659</v>
      </c>
      <c r="AM63" s="363"/>
      <c r="AN63" s="363"/>
    </row>
    <row r="64">
      <c r="A64" s="363"/>
      <c r="B64" s="363"/>
      <c r="C64" s="363"/>
      <c r="D64" s="363"/>
      <c r="E64" s="363"/>
      <c r="F64" s="363"/>
      <c r="G64" s="400" t="s">
        <v>614</v>
      </c>
      <c r="H64" s="449">
        <f>SUM(R8,R16,R24,R32,R40,R48)/R63</f>
        <v>0.08513601241</v>
      </c>
      <c r="I64" s="363"/>
      <c r="J64" s="454"/>
      <c r="K64" s="451"/>
      <c r="L64" s="363"/>
      <c r="M64" s="364"/>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row>
    <row r="65">
      <c r="A65" s="363"/>
      <c r="B65" s="363"/>
      <c r="C65" s="363"/>
      <c r="D65" s="363"/>
      <c r="E65" s="363"/>
      <c r="F65" s="455"/>
      <c r="G65" s="456" t="s">
        <v>595</v>
      </c>
      <c r="H65" s="457">
        <f>SUM(R9:R13,R17:R21,R25:R29,R33:R37,R41:R45,R49:R53)/R63</f>
        <v>0.2067652422</v>
      </c>
      <c r="I65" s="363"/>
      <c r="J65" s="454"/>
      <c r="K65" s="454"/>
      <c r="L65" s="363"/>
      <c r="M65" s="364"/>
      <c r="N65" s="363"/>
      <c r="O65" s="458"/>
      <c r="P65" s="458"/>
      <c r="Q65" s="363"/>
      <c r="R65" s="363"/>
      <c r="S65" s="363"/>
      <c r="T65" s="363"/>
      <c r="U65" s="363"/>
      <c r="V65" s="363"/>
      <c r="W65" s="363"/>
      <c r="X65" s="363"/>
      <c r="Y65" s="363"/>
      <c r="Z65" s="363"/>
      <c r="AA65" s="363"/>
      <c r="AB65" s="363"/>
      <c r="AC65" s="363"/>
      <c r="AD65" s="363"/>
      <c r="AE65" s="363"/>
      <c r="AF65" s="363"/>
      <c r="AG65" s="363"/>
      <c r="AH65" s="363"/>
      <c r="AI65" s="363"/>
      <c r="AJ65" s="363"/>
      <c r="AK65" s="363"/>
      <c r="AL65" s="363"/>
      <c r="AM65" s="363"/>
      <c r="AN65" s="363"/>
    </row>
    <row r="66">
      <c r="A66" s="363"/>
      <c r="B66" s="363"/>
      <c r="C66" s="363"/>
      <c r="D66" s="363"/>
      <c r="E66" s="459"/>
      <c r="F66" s="459"/>
      <c r="G66" s="460"/>
      <c r="H66" s="459"/>
      <c r="I66" s="459"/>
      <c r="J66" s="459"/>
      <c r="K66" s="459"/>
      <c r="L66" s="363"/>
      <c r="M66" s="364"/>
      <c r="N66" s="363"/>
      <c r="O66" s="363"/>
      <c r="P66" s="363"/>
      <c r="Q66" s="363"/>
      <c r="R66" s="363"/>
      <c r="S66" s="363"/>
      <c r="T66" s="363"/>
      <c r="U66" s="363"/>
      <c r="V66" s="363"/>
      <c r="W66" s="363"/>
      <c r="X66" s="363"/>
      <c r="Y66" s="363"/>
      <c r="Z66" s="363"/>
      <c r="AA66" s="363"/>
      <c r="AB66" s="363"/>
      <c r="AC66" s="363"/>
      <c r="AD66" s="363"/>
      <c r="AE66" s="363"/>
      <c r="AF66" s="363"/>
      <c r="AG66" s="363"/>
      <c r="AH66" s="363"/>
      <c r="AI66" s="363"/>
      <c r="AJ66" s="363"/>
      <c r="AK66" s="363"/>
      <c r="AL66" s="363"/>
      <c r="AM66" s="363"/>
      <c r="AN66" s="363"/>
    </row>
    <row r="67">
      <c r="A67" s="363"/>
      <c r="B67" s="363"/>
      <c r="C67" s="363"/>
      <c r="D67" s="363"/>
      <c r="E67" s="459"/>
      <c r="F67" s="363"/>
      <c r="G67" s="363"/>
      <c r="H67" s="459"/>
      <c r="I67" s="459"/>
      <c r="J67" s="459"/>
      <c r="K67" s="459"/>
      <c r="L67" s="363"/>
      <c r="M67" s="364"/>
      <c r="N67" s="363"/>
      <c r="O67" s="363"/>
      <c r="P67" s="363"/>
      <c r="Q67" s="363"/>
      <c r="R67" s="363"/>
      <c r="S67" s="363"/>
      <c r="T67" s="363"/>
      <c r="U67" s="363"/>
      <c r="V67" s="363"/>
      <c r="W67" s="363"/>
      <c r="X67" s="363"/>
      <c r="Y67" s="363"/>
      <c r="Z67" s="363"/>
      <c r="AA67" s="363"/>
      <c r="AB67" s="363"/>
      <c r="AC67" s="363"/>
      <c r="AD67" s="363"/>
      <c r="AE67" s="363"/>
      <c r="AF67" s="363"/>
      <c r="AG67" s="363"/>
      <c r="AH67" s="363"/>
      <c r="AI67" s="363"/>
      <c r="AJ67" s="363"/>
      <c r="AK67" s="363"/>
      <c r="AL67" s="363"/>
      <c r="AM67" s="363"/>
      <c r="AN67" s="363"/>
    </row>
    <row r="68">
      <c r="A68" s="363"/>
      <c r="B68" s="363"/>
      <c r="C68" s="363"/>
      <c r="D68" s="363"/>
      <c r="E68" s="459"/>
      <c r="F68" s="363"/>
      <c r="G68" s="363"/>
      <c r="H68" s="459"/>
      <c r="I68" s="459"/>
      <c r="J68" s="459"/>
      <c r="K68" s="459"/>
      <c r="L68" s="363"/>
      <c r="M68" s="364"/>
      <c r="N68" s="363"/>
      <c r="O68" s="363"/>
      <c r="P68" s="363"/>
      <c r="Q68" s="363"/>
      <c r="R68" s="363"/>
      <c r="S68" s="363"/>
      <c r="T68" s="363"/>
      <c r="U68" s="363"/>
      <c r="V68" s="363"/>
      <c r="W68" s="363"/>
      <c r="X68" s="363"/>
      <c r="Y68" s="363"/>
      <c r="Z68" s="363"/>
      <c r="AA68" s="363"/>
      <c r="AB68" s="363"/>
      <c r="AC68" s="363"/>
      <c r="AD68" s="363"/>
      <c r="AE68" s="363"/>
      <c r="AF68" s="363"/>
      <c r="AG68" s="363"/>
      <c r="AH68" s="363"/>
      <c r="AI68" s="363"/>
      <c r="AJ68" s="363"/>
      <c r="AK68" s="363"/>
      <c r="AL68" s="363"/>
      <c r="AM68" s="363"/>
      <c r="AN68" s="363"/>
    </row>
    <row r="69">
      <c r="A69" s="363"/>
      <c r="B69" s="363"/>
      <c r="C69" s="363"/>
      <c r="D69" s="363"/>
      <c r="E69" s="459"/>
      <c r="F69" s="363"/>
      <c r="G69" s="363"/>
      <c r="H69" s="459"/>
      <c r="I69" s="459"/>
      <c r="J69" s="459"/>
      <c r="K69" s="459"/>
      <c r="L69" s="363"/>
      <c r="M69" s="364"/>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row>
    <row r="70">
      <c r="A70" s="363"/>
      <c r="B70" s="363"/>
      <c r="C70" s="363"/>
      <c r="D70" s="363"/>
      <c r="E70" s="459"/>
      <c r="F70" s="363"/>
      <c r="G70" s="363"/>
      <c r="H70" s="459"/>
      <c r="I70" s="459"/>
      <c r="J70" s="459"/>
      <c r="K70" s="459"/>
      <c r="L70" s="363"/>
      <c r="M70" s="364"/>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row>
    <row r="71">
      <c r="A71" s="363"/>
      <c r="B71" s="363"/>
      <c r="C71" s="363"/>
      <c r="D71" s="363"/>
      <c r="E71" s="459"/>
      <c r="F71" s="363"/>
      <c r="G71" s="363"/>
      <c r="H71" s="459"/>
      <c r="I71" s="459"/>
      <c r="J71" s="459"/>
      <c r="K71" s="459"/>
      <c r="L71" s="363"/>
      <c r="M71" s="364"/>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row>
    <row r="72">
      <c r="A72" s="363"/>
      <c r="B72" s="363"/>
      <c r="C72" s="363"/>
      <c r="D72" s="363"/>
      <c r="E72" s="459"/>
      <c r="F72" s="363"/>
      <c r="G72" s="363"/>
      <c r="H72" s="459"/>
      <c r="I72" s="459"/>
      <c r="J72" s="459"/>
      <c r="K72" s="459"/>
      <c r="L72" s="363"/>
      <c r="M72" s="364"/>
      <c r="N72" s="363"/>
      <c r="O72" s="363"/>
      <c r="P72" s="363"/>
      <c r="Q72" s="363"/>
      <c r="R72" s="363"/>
      <c r="S72" s="363"/>
      <c r="T72" s="363"/>
      <c r="U72" s="363"/>
      <c r="V72" s="363"/>
      <c r="W72" s="363"/>
      <c r="X72" s="363"/>
      <c r="Y72" s="363"/>
      <c r="Z72" s="363"/>
      <c r="AA72" s="363"/>
      <c r="AB72" s="363"/>
      <c r="AC72" s="363"/>
      <c r="AD72" s="363"/>
      <c r="AE72" s="363"/>
      <c r="AF72" s="363"/>
      <c r="AG72" s="363"/>
      <c r="AH72" s="363"/>
      <c r="AI72" s="363"/>
      <c r="AJ72" s="363"/>
      <c r="AK72" s="363"/>
      <c r="AL72" s="363"/>
      <c r="AM72" s="363"/>
      <c r="AN72" s="363"/>
    </row>
    <row r="73">
      <c r="A73" s="363"/>
      <c r="B73" s="363"/>
      <c r="C73" s="363"/>
      <c r="D73" s="363"/>
      <c r="E73" s="363"/>
      <c r="F73" s="363"/>
      <c r="G73" s="363"/>
      <c r="H73" s="459"/>
      <c r="I73" s="459"/>
      <c r="J73" s="459"/>
      <c r="K73" s="459"/>
      <c r="L73" s="363"/>
      <c r="M73" s="363"/>
      <c r="N73" s="363"/>
      <c r="O73" s="363"/>
      <c r="P73" s="363"/>
      <c r="Q73" s="363"/>
      <c r="R73" s="363"/>
      <c r="S73" s="363"/>
      <c r="T73" s="363"/>
      <c r="U73" s="363"/>
      <c r="V73" s="363"/>
      <c r="W73" s="363"/>
      <c r="X73" s="363"/>
      <c r="Y73" s="363"/>
      <c r="Z73" s="363"/>
      <c r="AA73" s="363"/>
      <c r="AB73" s="363"/>
      <c r="AC73" s="363"/>
      <c r="AD73" s="363"/>
      <c r="AE73" s="363"/>
      <c r="AF73" s="363"/>
      <c r="AG73" s="363"/>
      <c r="AH73" s="363"/>
      <c r="AI73" s="363"/>
      <c r="AJ73" s="363"/>
      <c r="AK73" s="363"/>
      <c r="AL73" s="363"/>
      <c r="AM73" s="363"/>
      <c r="AN73" s="363"/>
    </row>
    <row r="74">
      <c r="A74" s="363"/>
      <c r="B74" s="363"/>
      <c r="C74" s="363"/>
      <c r="D74" s="363"/>
      <c r="E74" s="363"/>
      <c r="F74" s="363"/>
      <c r="G74" s="363"/>
      <c r="H74" s="459"/>
      <c r="I74" s="459"/>
      <c r="J74" s="459"/>
      <c r="K74" s="459"/>
      <c r="L74" s="363"/>
      <c r="M74" s="363"/>
      <c r="N74" s="363"/>
      <c r="O74" s="363"/>
      <c r="P74" s="363"/>
      <c r="Q74" s="363"/>
      <c r="R74" s="363"/>
      <c r="S74" s="363"/>
      <c r="T74" s="363"/>
      <c r="U74" s="363"/>
      <c r="V74" s="363"/>
      <c r="W74" s="363"/>
      <c r="X74" s="363"/>
      <c r="Y74" s="363"/>
      <c r="Z74" s="363"/>
      <c r="AA74" s="363"/>
      <c r="AB74" s="363"/>
      <c r="AC74" s="363"/>
      <c r="AD74" s="363"/>
      <c r="AE74" s="363"/>
      <c r="AF74" s="363"/>
      <c r="AG74" s="363"/>
      <c r="AH74" s="363"/>
      <c r="AI74" s="363"/>
      <c r="AJ74" s="363"/>
      <c r="AK74" s="363"/>
      <c r="AL74" s="363"/>
      <c r="AM74" s="363"/>
      <c r="AN74" s="363"/>
    </row>
    <row r="75">
      <c r="A75" s="363"/>
      <c r="B75" s="363"/>
      <c r="C75" s="363"/>
      <c r="D75" s="363"/>
      <c r="E75" s="363"/>
      <c r="F75" s="363"/>
      <c r="G75" s="363"/>
      <c r="H75" s="459"/>
      <c r="I75" s="459"/>
      <c r="J75" s="459"/>
      <c r="K75" s="459"/>
      <c r="L75" s="363"/>
      <c r="M75" s="363"/>
      <c r="N75" s="363"/>
      <c r="O75" s="363"/>
      <c r="P75" s="363"/>
      <c r="Q75" s="363"/>
      <c r="R75" s="363"/>
      <c r="S75" s="363"/>
      <c r="T75" s="363"/>
      <c r="U75" s="363"/>
      <c r="V75" s="363"/>
      <c r="W75" s="363"/>
      <c r="X75" s="363"/>
      <c r="Y75" s="363"/>
      <c r="Z75" s="363"/>
      <c r="AA75" s="363"/>
      <c r="AB75" s="363"/>
      <c r="AC75" s="363"/>
      <c r="AD75" s="363"/>
      <c r="AE75" s="363"/>
      <c r="AF75" s="363"/>
      <c r="AG75" s="363"/>
      <c r="AH75" s="363"/>
      <c r="AI75" s="363"/>
      <c r="AJ75" s="363"/>
      <c r="AK75" s="363"/>
      <c r="AL75" s="363"/>
      <c r="AM75" s="363"/>
      <c r="AN75" s="363"/>
    </row>
    <row r="76">
      <c r="A76" s="363"/>
      <c r="B76" s="363"/>
      <c r="C76" s="363"/>
      <c r="D76" s="363"/>
      <c r="E76" s="363"/>
      <c r="F76" s="363"/>
      <c r="G76" s="363"/>
      <c r="H76" s="459"/>
      <c r="I76" s="459"/>
      <c r="J76" s="459"/>
      <c r="K76" s="459"/>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row>
    <row r="77">
      <c r="A77" s="363"/>
      <c r="B77" s="363"/>
      <c r="C77" s="363"/>
      <c r="D77" s="363"/>
      <c r="E77" s="363"/>
      <c r="F77" s="363"/>
      <c r="G77" s="363"/>
      <c r="H77" s="459"/>
      <c r="I77" s="459"/>
      <c r="J77" s="459"/>
      <c r="K77" s="459"/>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row>
    <row r="78">
      <c r="A78" s="363"/>
      <c r="B78" s="363"/>
      <c r="C78" s="363"/>
      <c r="D78" s="363"/>
      <c r="E78" s="363"/>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row>
    <row r="79">
      <c r="A79" s="363"/>
      <c r="B79" s="363"/>
      <c r="C79" s="363"/>
      <c r="D79" s="363"/>
      <c r="E79" s="363"/>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c r="AG79" s="363"/>
      <c r="AH79" s="363"/>
      <c r="AI79" s="363"/>
      <c r="AJ79" s="363"/>
      <c r="AK79" s="363"/>
      <c r="AL79" s="363"/>
      <c r="AM79" s="363"/>
      <c r="AN79" s="363"/>
    </row>
    <row r="80">
      <c r="A80" s="363"/>
      <c r="B80" s="363"/>
      <c r="C80" s="363"/>
      <c r="D80" s="363"/>
      <c r="E80" s="363"/>
      <c r="F80" s="363"/>
      <c r="G80" s="363"/>
      <c r="H80" s="363"/>
      <c r="I80" s="363"/>
      <c r="J80" s="363"/>
      <c r="K80" s="363"/>
      <c r="L80" s="363"/>
      <c r="M80" s="363"/>
      <c r="N80" s="363"/>
      <c r="O80" s="363"/>
      <c r="P80" s="363"/>
      <c r="Q80" s="363"/>
      <c r="R80" s="363"/>
      <c r="S80" s="363"/>
      <c r="T80" s="363"/>
      <c r="U80" s="363"/>
      <c r="V80" s="363"/>
      <c r="W80" s="363"/>
      <c r="X80" s="363"/>
      <c r="Y80" s="363"/>
      <c r="Z80" s="363"/>
      <c r="AA80" s="363"/>
      <c r="AB80" s="363"/>
      <c r="AC80" s="363"/>
      <c r="AD80" s="363"/>
      <c r="AE80" s="363"/>
      <c r="AF80" s="363"/>
      <c r="AG80" s="363"/>
      <c r="AH80" s="363"/>
      <c r="AI80" s="363"/>
      <c r="AJ80" s="363"/>
      <c r="AK80" s="363"/>
      <c r="AL80" s="363"/>
      <c r="AM80" s="363"/>
      <c r="AN80" s="363"/>
    </row>
    <row r="81">
      <c r="A81" s="363"/>
      <c r="B81" s="363"/>
      <c r="C81" s="363"/>
      <c r="D81" s="363"/>
      <c r="E81" s="363"/>
      <c r="F81" s="363"/>
      <c r="G81" s="363"/>
      <c r="H81" s="363"/>
      <c r="I81" s="363"/>
      <c r="J81" s="363"/>
      <c r="K81" s="363"/>
      <c r="L81" s="363"/>
      <c r="M81" s="363"/>
      <c r="N81" s="363"/>
      <c r="O81" s="363"/>
      <c r="P81" s="363"/>
      <c r="Q81" s="363"/>
      <c r="R81" s="363"/>
      <c r="S81" s="363"/>
      <c r="T81" s="363"/>
      <c r="U81" s="363"/>
      <c r="V81" s="363"/>
      <c r="W81" s="363"/>
      <c r="X81" s="363"/>
      <c r="Y81" s="363"/>
      <c r="Z81" s="363"/>
      <c r="AA81" s="363"/>
      <c r="AB81" s="363"/>
      <c r="AC81" s="363"/>
      <c r="AD81" s="363"/>
      <c r="AE81" s="363"/>
      <c r="AF81" s="363"/>
      <c r="AG81" s="363"/>
      <c r="AH81" s="363"/>
      <c r="AI81" s="363"/>
      <c r="AJ81" s="363"/>
      <c r="AK81" s="363"/>
      <c r="AL81" s="363"/>
      <c r="AM81" s="363"/>
      <c r="AN81" s="363"/>
    </row>
    <row r="82">
      <c r="A82" s="363"/>
      <c r="B82" s="363"/>
      <c r="C82" s="363"/>
      <c r="D82" s="363"/>
      <c r="E82" s="363"/>
      <c r="F82" s="363"/>
      <c r="G82" s="363"/>
      <c r="H82" s="363"/>
      <c r="I82" s="363"/>
      <c r="J82" s="363"/>
      <c r="K82" s="363"/>
      <c r="L82" s="363"/>
      <c r="M82" s="363"/>
      <c r="N82" s="363"/>
      <c r="O82" s="363"/>
      <c r="P82" s="363"/>
      <c r="Q82" s="363"/>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row>
    <row r="83">
      <c r="A83" s="363"/>
      <c r="B83" s="363"/>
      <c r="C83" s="363"/>
      <c r="D83" s="363"/>
      <c r="E83" s="363"/>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c r="AG83" s="363"/>
      <c r="AH83" s="363"/>
      <c r="AI83" s="363"/>
      <c r="AJ83" s="363"/>
      <c r="AK83" s="363"/>
      <c r="AL83" s="363"/>
      <c r="AM83" s="363"/>
      <c r="AN83" s="363"/>
    </row>
    <row r="84">
      <c r="A84" s="363"/>
      <c r="B84" s="363"/>
      <c r="C84" s="363"/>
      <c r="D84" s="363"/>
      <c r="E84" s="363"/>
      <c r="F84" s="363"/>
      <c r="G84" s="363"/>
      <c r="H84" s="363"/>
      <c r="I84" s="363"/>
      <c r="J84" s="363"/>
      <c r="K84" s="363"/>
      <c r="L84" s="363"/>
      <c r="M84" s="363"/>
      <c r="N84" s="363"/>
      <c r="O84" s="363"/>
      <c r="P84" s="363"/>
      <c r="Q84" s="363"/>
      <c r="R84" s="363"/>
      <c r="S84" s="363"/>
      <c r="T84" s="363"/>
      <c r="U84" s="363"/>
      <c r="V84" s="363"/>
      <c r="W84" s="363"/>
      <c r="X84" s="363"/>
      <c r="Y84" s="363"/>
      <c r="Z84" s="363"/>
      <c r="AA84" s="363"/>
      <c r="AB84" s="363"/>
      <c r="AC84" s="363"/>
      <c r="AD84" s="363"/>
      <c r="AE84" s="363"/>
      <c r="AF84" s="363"/>
      <c r="AG84" s="363"/>
      <c r="AH84" s="363"/>
      <c r="AI84" s="363"/>
      <c r="AJ84" s="363"/>
      <c r="AK84" s="363"/>
      <c r="AL84" s="363"/>
      <c r="AM84" s="363"/>
      <c r="AN84" s="363"/>
    </row>
    <row r="85">
      <c r="A85" s="363"/>
      <c r="B85" s="363"/>
      <c r="C85" s="363"/>
      <c r="D85" s="363"/>
      <c r="E85" s="363"/>
      <c r="F85" s="363"/>
      <c r="G85" s="363"/>
      <c r="H85" s="363"/>
      <c r="I85" s="363"/>
      <c r="J85" s="363"/>
      <c r="K85" s="363"/>
      <c r="L85" s="363"/>
      <c r="M85" s="363"/>
      <c r="N85" s="363"/>
      <c r="O85" s="363"/>
      <c r="P85" s="363"/>
      <c r="Q85" s="363"/>
      <c r="R85" s="363"/>
      <c r="S85" s="363"/>
      <c r="T85" s="363"/>
      <c r="U85" s="363"/>
      <c r="V85" s="363"/>
      <c r="W85" s="363"/>
      <c r="X85" s="363"/>
      <c r="Y85" s="363"/>
      <c r="Z85" s="363"/>
      <c r="AA85" s="363"/>
      <c r="AB85" s="363"/>
      <c r="AC85" s="363"/>
      <c r="AD85" s="363"/>
      <c r="AE85" s="363"/>
      <c r="AF85" s="363"/>
      <c r="AG85" s="363"/>
      <c r="AH85" s="363"/>
      <c r="AI85" s="363"/>
      <c r="AJ85" s="363"/>
      <c r="AK85" s="363"/>
      <c r="AL85" s="363"/>
      <c r="AM85" s="363"/>
      <c r="AN85" s="363"/>
    </row>
    <row r="86">
      <c r="A86" s="363"/>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363"/>
      <c r="AA86" s="363"/>
      <c r="AB86" s="363"/>
      <c r="AC86" s="363"/>
      <c r="AD86" s="363"/>
      <c r="AE86" s="363"/>
      <c r="AF86" s="363"/>
      <c r="AG86" s="363"/>
      <c r="AH86" s="363"/>
      <c r="AI86" s="363"/>
      <c r="AJ86" s="363"/>
      <c r="AK86" s="363"/>
      <c r="AL86" s="363"/>
      <c r="AM86" s="363"/>
      <c r="AN86" s="363"/>
    </row>
    <row r="87">
      <c r="A87" s="363"/>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363"/>
      <c r="AA87" s="363"/>
      <c r="AB87" s="363"/>
      <c r="AC87" s="363"/>
      <c r="AD87" s="363"/>
      <c r="AE87" s="363"/>
      <c r="AF87" s="363"/>
      <c r="AG87" s="363"/>
      <c r="AH87" s="363"/>
      <c r="AI87" s="363"/>
      <c r="AJ87" s="363"/>
      <c r="AK87" s="363"/>
      <c r="AL87" s="363"/>
      <c r="AM87" s="363"/>
      <c r="AN87" s="363"/>
    </row>
    <row r="88">
      <c r="A88" s="363"/>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row>
    <row r="89">
      <c r="A89" s="363"/>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363"/>
      <c r="AA89" s="363"/>
      <c r="AB89" s="363"/>
      <c r="AC89" s="363"/>
      <c r="AD89" s="363"/>
      <c r="AE89" s="363"/>
      <c r="AF89" s="363"/>
      <c r="AG89" s="363"/>
      <c r="AH89" s="363"/>
      <c r="AI89" s="363"/>
      <c r="AJ89" s="363"/>
      <c r="AK89" s="363"/>
      <c r="AL89" s="363"/>
      <c r="AM89" s="363"/>
      <c r="AN89" s="363"/>
    </row>
    <row r="90">
      <c r="A90" s="363"/>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row>
    <row r="91">
      <c r="A91" s="363"/>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363"/>
      <c r="AA91" s="363"/>
      <c r="AB91" s="363"/>
      <c r="AC91" s="363"/>
      <c r="AD91" s="363"/>
      <c r="AE91" s="363"/>
      <c r="AF91" s="363"/>
      <c r="AG91" s="363"/>
      <c r="AH91" s="363"/>
      <c r="AI91" s="363"/>
      <c r="AJ91" s="363"/>
      <c r="AK91" s="363"/>
      <c r="AL91" s="363"/>
      <c r="AM91" s="363"/>
      <c r="AN91" s="363"/>
    </row>
    <row r="92">
      <c r="A92" s="363"/>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3"/>
      <c r="AN92" s="363"/>
    </row>
    <row r="93">
      <c r="A93" s="363"/>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363"/>
      <c r="AA93" s="363"/>
      <c r="AB93" s="363"/>
      <c r="AC93" s="363"/>
      <c r="AD93" s="363"/>
      <c r="AE93" s="363"/>
      <c r="AF93" s="363"/>
      <c r="AG93" s="363"/>
      <c r="AH93" s="363"/>
      <c r="AI93" s="363"/>
      <c r="AJ93" s="363"/>
      <c r="AK93" s="363"/>
      <c r="AL93" s="363"/>
      <c r="AM93" s="363"/>
      <c r="AN93" s="363"/>
    </row>
    <row r="94">
      <c r="A94" s="363"/>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row>
    <row r="95">
      <c r="A95" s="363"/>
      <c r="B95" s="363"/>
      <c r="C95" s="363"/>
      <c r="D95" s="363"/>
      <c r="E95" s="363"/>
      <c r="F95" s="363"/>
      <c r="G95" s="363"/>
      <c r="H95" s="363"/>
      <c r="I95" s="363"/>
      <c r="J95" s="363"/>
      <c r="K95" s="363"/>
      <c r="L95" s="363"/>
      <c r="M95" s="363"/>
      <c r="N95" s="363"/>
      <c r="O95" s="363"/>
      <c r="P95" s="363"/>
      <c r="Q95" s="363"/>
      <c r="R95" s="363"/>
      <c r="S95" s="363"/>
      <c r="T95" s="363"/>
      <c r="U95" s="363"/>
      <c r="V95" s="363"/>
      <c r="W95" s="363"/>
      <c r="X95" s="363"/>
      <c r="Y95" s="363"/>
      <c r="Z95" s="363"/>
      <c r="AA95" s="363"/>
      <c r="AB95" s="363"/>
      <c r="AC95" s="363"/>
      <c r="AD95" s="363"/>
      <c r="AE95" s="363"/>
      <c r="AF95" s="363"/>
      <c r="AG95" s="363"/>
      <c r="AH95" s="363"/>
      <c r="AI95" s="363"/>
      <c r="AJ95" s="363"/>
      <c r="AK95" s="363"/>
      <c r="AL95" s="363"/>
      <c r="AM95" s="363"/>
      <c r="AN95" s="363"/>
    </row>
    <row r="96">
      <c r="A96" s="363"/>
      <c r="B96" s="363"/>
      <c r="C96" s="363"/>
      <c r="D96" s="363"/>
      <c r="E96" s="363"/>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row>
    <row r="97">
      <c r="A97" s="363"/>
      <c r="B97" s="363"/>
      <c r="C97" s="363"/>
      <c r="D97" s="363"/>
      <c r="E97" s="363"/>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row>
    <row r="98">
      <c r="A98" s="363"/>
      <c r="B98" s="363"/>
      <c r="C98" s="363"/>
      <c r="D98" s="363"/>
      <c r="E98" s="363"/>
      <c r="F98" s="363"/>
      <c r="G98" s="363"/>
      <c r="H98" s="363"/>
      <c r="I98" s="363"/>
      <c r="J98" s="363"/>
      <c r="K98" s="363"/>
      <c r="L98" s="363"/>
      <c r="M98" s="363"/>
      <c r="N98" s="363"/>
      <c r="O98" s="363"/>
      <c r="P98" s="363"/>
      <c r="Q98" s="363"/>
      <c r="R98" s="363"/>
      <c r="S98" s="363"/>
      <c r="T98" s="363"/>
      <c r="U98" s="363"/>
      <c r="V98" s="363"/>
      <c r="W98" s="363"/>
      <c r="X98" s="363"/>
      <c r="Y98" s="363"/>
      <c r="Z98" s="363"/>
      <c r="AA98" s="363"/>
      <c r="AB98" s="363"/>
      <c r="AC98" s="363"/>
      <c r="AD98" s="363"/>
      <c r="AE98" s="363"/>
      <c r="AF98" s="363"/>
      <c r="AG98" s="363"/>
      <c r="AH98" s="363"/>
      <c r="AI98" s="363"/>
      <c r="AJ98" s="363"/>
      <c r="AK98" s="363"/>
      <c r="AL98" s="363"/>
      <c r="AM98" s="363"/>
      <c r="AN98" s="363"/>
    </row>
    <row r="99">
      <c r="A99" s="363"/>
      <c r="B99" s="363"/>
      <c r="C99" s="363"/>
      <c r="D99" s="363"/>
      <c r="E99" s="363"/>
      <c r="F99" s="363"/>
      <c r="G99" s="363"/>
      <c r="H99" s="363"/>
      <c r="I99" s="363"/>
      <c r="J99" s="363"/>
      <c r="K99" s="363"/>
      <c r="L99" s="363"/>
      <c r="M99" s="363"/>
      <c r="N99" s="363"/>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c r="AN99" s="363"/>
    </row>
    <row r="100">
      <c r="A100" s="363"/>
      <c r="B100" s="363"/>
      <c r="C100" s="363"/>
      <c r="D100" s="363"/>
      <c r="E100" s="363"/>
      <c r="F100" s="363"/>
      <c r="G100" s="363"/>
      <c r="H100" s="363"/>
      <c r="I100" s="363"/>
      <c r="J100" s="363"/>
      <c r="K100" s="363"/>
      <c r="L100" s="363"/>
      <c r="M100" s="363"/>
      <c r="N100" s="363"/>
      <c r="O100" s="363"/>
      <c r="P100" s="363"/>
      <c r="Q100" s="363"/>
      <c r="R100" s="363"/>
      <c r="S100" s="363"/>
      <c r="T100" s="363"/>
      <c r="U100" s="363"/>
      <c r="V100" s="363"/>
      <c r="W100" s="363"/>
      <c r="X100" s="363"/>
      <c r="Y100" s="363"/>
      <c r="Z100" s="363"/>
      <c r="AA100" s="363"/>
      <c r="AB100" s="363"/>
      <c r="AC100" s="363"/>
      <c r="AD100" s="363"/>
      <c r="AE100" s="363"/>
      <c r="AF100" s="363"/>
      <c r="AG100" s="363"/>
      <c r="AH100" s="363"/>
      <c r="AI100" s="363"/>
      <c r="AJ100" s="363"/>
      <c r="AK100" s="363"/>
      <c r="AL100" s="363"/>
      <c r="AM100" s="363"/>
      <c r="AN100" s="363"/>
    </row>
    <row r="101">
      <c r="A101" s="363"/>
      <c r="B101" s="363"/>
      <c r="C101" s="363"/>
      <c r="D101" s="363"/>
      <c r="E101" s="363"/>
      <c r="F101" s="363"/>
      <c r="G101" s="363"/>
      <c r="H101" s="363"/>
      <c r="I101" s="363"/>
      <c r="J101" s="363"/>
      <c r="K101" s="363"/>
      <c r="L101" s="363"/>
      <c r="M101" s="363"/>
      <c r="N101" s="363"/>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row>
    <row r="102">
      <c r="A102" s="363"/>
      <c r="B102" s="363"/>
      <c r="C102" s="363"/>
      <c r="D102" s="363"/>
      <c r="E102" s="363"/>
      <c r="F102" s="363"/>
      <c r="G102" s="363"/>
      <c r="H102" s="363"/>
      <c r="I102" s="363"/>
      <c r="J102" s="363"/>
      <c r="K102" s="363"/>
      <c r="L102" s="363"/>
      <c r="M102" s="363"/>
      <c r="N102" s="363"/>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row>
    <row r="103">
      <c r="A103" s="363"/>
      <c r="B103" s="363"/>
      <c r="C103" s="363"/>
      <c r="D103" s="363"/>
      <c r="E103" s="363"/>
      <c r="F103" s="363"/>
      <c r="G103" s="363"/>
      <c r="H103" s="363"/>
      <c r="I103" s="363"/>
      <c r="J103" s="363"/>
      <c r="K103" s="363"/>
      <c r="L103" s="363"/>
      <c r="M103" s="363"/>
      <c r="N103" s="363"/>
      <c r="O103" s="363"/>
      <c r="P103" s="363"/>
      <c r="Q103" s="363"/>
      <c r="R103" s="363"/>
      <c r="S103" s="363"/>
      <c r="T103" s="363"/>
      <c r="U103" s="363"/>
      <c r="V103" s="363"/>
      <c r="W103" s="363"/>
      <c r="X103" s="363"/>
      <c r="Y103" s="363"/>
      <c r="Z103" s="363"/>
      <c r="AA103" s="363"/>
      <c r="AB103" s="363"/>
      <c r="AC103" s="363"/>
      <c r="AD103" s="363"/>
      <c r="AE103" s="363"/>
      <c r="AF103" s="363"/>
      <c r="AG103" s="363"/>
      <c r="AH103" s="363"/>
      <c r="AI103" s="363"/>
      <c r="AJ103" s="363"/>
      <c r="AK103" s="363"/>
      <c r="AL103" s="363"/>
      <c r="AM103" s="363"/>
      <c r="AN103" s="363"/>
    </row>
    <row r="104">
      <c r="A104" s="363"/>
      <c r="B104" s="363"/>
      <c r="C104" s="363"/>
      <c r="D104" s="363"/>
      <c r="E104" s="363"/>
      <c r="F104" s="363"/>
      <c r="G104" s="363"/>
      <c r="H104" s="363"/>
      <c r="I104" s="363"/>
      <c r="J104" s="363"/>
      <c r="K104" s="363"/>
      <c r="L104" s="363"/>
      <c r="M104" s="363"/>
      <c r="N104" s="363"/>
      <c r="O104" s="363"/>
      <c r="P104" s="363"/>
      <c r="Q104" s="363"/>
      <c r="R104" s="363"/>
      <c r="S104" s="363"/>
      <c r="T104" s="363"/>
      <c r="U104" s="363"/>
      <c r="V104" s="363"/>
      <c r="W104" s="363"/>
      <c r="X104" s="363"/>
      <c r="Y104" s="363"/>
      <c r="Z104" s="363"/>
      <c r="AA104" s="363"/>
      <c r="AB104" s="363"/>
      <c r="AC104" s="363"/>
      <c r="AD104" s="363"/>
      <c r="AE104" s="363"/>
      <c r="AF104" s="363"/>
      <c r="AG104" s="363"/>
      <c r="AH104" s="363"/>
      <c r="AI104" s="363"/>
      <c r="AJ104" s="363"/>
      <c r="AK104" s="363"/>
      <c r="AL104" s="363"/>
      <c r="AM104" s="363"/>
      <c r="AN104" s="363"/>
    </row>
    <row r="105">
      <c r="A105" s="363"/>
      <c r="B105" s="363"/>
      <c r="C105" s="363"/>
      <c r="D105" s="363"/>
      <c r="E105" s="363"/>
      <c r="F105" s="363"/>
      <c r="G105" s="363"/>
      <c r="H105" s="363"/>
      <c r="I105" s="363"/>
      <c r="J105" s="363"/>
      <c r="K105" s="363"/>
      <c r="L105" s="363"/>
      <c r="M105" s="363"/>
      <c r="N105" s="363"/>
      <c r="O105" s="363"/>
      <c r="P105" s="363"/>
      <c r="Q105" s="363"/>
      <c r="R105" s="363"/>
      <c r="S105" s="363"/>
      <c r="T105" s="363"/>
      <c r="U105" s="363"/>
      <c r="V105" s="363"/>
      <c r="W105" s="363"/>
      <c r="X105" s="363"/>
      <c r="Y105" s="363"/>
      <c r="Z105" s="363"/>
      <c r="AA105" s="363"/>
      <c r="AB105" s="363"/>
      <c r="AC105" s="363"/>
      <c r="AD105" s="363"/>
      <c r="AE105" s="363"/>
      <c r="AF105" s="363"/>
      <c r="AG105" s="363"/>
      <c r="AH105" s="363"/>
      <c r="AI105" s="363"/>
      <c r="AJ105" s="363"/>
      <c r="AK105" s="363"/>
      <c r="AL105" s="363"/>
      <c r="AM105" s="363"/>
      <c r="AN105" s="363"/>
    </row>
    <row r="106">
      <c r="A106" s="363"/>
      <c r="B106" s="363"/>
      <c r="C106" s="363"/>
      <c r="D106" s="363"/>
      <c r="E106" s="363"/>
      <c r="F106" s="363"/>
      <c r="G106" s="363"/>
      <c r="H106" s="363"/>
      <c r="I106" s="363"/>
      <c r="J106" s="363"/>
      <c r="K106" s="363"/>
      <c r="L106" s="363"/>
      <c r="M106" s="363"/>
      <c r="N106" s="363"/>
      <c r="O106" s="363"/>
      <c r="P106" s="363"/>
      <c r="Q106" s="363"/>
      <c r="R106" s="363"/>
      <c r="S106" s="363"/>
      <c r="T106" s="363"/>
      <c r="U106" s="363"/>
      <c r="V106" s="363"/>
      <c r="W106" s="363"/>
      <c r="X106" s="363"/>
      <c r="Y106" s="363"/>
      <c r="Z106" s="363"/>
      <c r="AA106" s="363"/>
      <c r="AB106" s="363"/>
      <c r="AC106" s="363"/>
      <c r="AD106" s="363"/>
      <c r="AE106" s="363"/>
      <c r="AF106" s="363"/>
      <c r="AG106" s="363"/>
      <c r="AH106" s="363"/>
      <c r="AI106" s="363"/>
      <c r="AJ106" s="363"/>
      <c r="AK106" s="363"/>
      <c r="AL106" s="363"/>
      <c r="AM106" s="363"/>
      <c r="AN106" s="363"/>
    </row>
    <row r="107">
      <c r="A107" s="363"/>
      <c r="B107" s="363"/>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c r="AL107" s="363"/>
      <c r="AM107" s="363"/>
      <c r="AN107" s="363"/>
    </row>
    <row r="108">
      <c r="A108" s="363"/>
      <c r="B108" s="363"/>
      <c r="C108" s="363"/>
      <c r="D108" s="363"/>
      <c r="E108" s="363"/>
      <c r="F108" s="363"/>
      <c r="G108" s="363"/>
      <c r="H108" s="363"/>
      <c r="I108" s="363"/>
      <c r="J108" s="363"/>
      <c r="K108" s="363"/>
      <c r="L108" s="363"/>
      <c r="M108" s="363"/>
      <c r="N108" s="363"/>
      <c r="O108" s="363"/>
      <c r="P108" s="363"/>
      <c r="Q108" s="363"/>
      <c r="R108" s="363"/>
      <c r="S108" s="363"/>
      <c r="T108" s="363"/>
      <c r="U108" s="363"/>
      <c r="V108" s="363"/>
      <c r="W108" s="363"/>
      <c r="X108" s="363"/>
      <c r="Y108" s="363"/>
      <c r="Z108" s="363"/>
      <c r="AA108" s="363"/>
      <c r="AB108" s="363"/>
      <c r="AC108" s="363"/>
      <c r="AD108" s="363"/>
      <c r="AE108" s="363"/>
      <c r="AF108" s="363"/>
      <c r="AG108" s="363"/>
      <c r="AH108" s="363"/>
      <c r="AI108" s="363"/>
      <c r="AJ108" s="363"/>
      <c r="AK108" s="363"/>
      <c r="AL108" s="363"/>
      <c r="AM108" s="363"/>
      <c r="AN108" s="363"/>
    </row>
    <row r="109">
      <c r="A109" s="363"/>
      <c r="B109" s="363"/>
      <c r="C109" s="363"/>
      <c r="D109" s="363"/>
      <c r="E109" s="363"/>
      <c r="F109" s="363"/>
      <c r="G109" s="363"/>
      <c r="H109" s="363"/>
      <c r="I109" s="363"/>
      <c r="J109" s="363"/>
      <c r="K109" s="363"/>
      <c r="L109" s="363"/>
      <c r="M109" s="363"/>
      <c r="N109" s="363"/>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c r="AN109" s="363"/>
    </row>
    <row r="110">
      <c r="A110" s="363"/>
      <c r="B110" s="363"/>
      <c r="C110" s="363"/>
      <c r="D110" s="363"/>
      <c r="E110" s="363"/>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row>
    <row r="111">
      <c r="A111" s="363"/>
      <c r="B111" s="363"/>
      <c r="C111" s="363"/>
      <c r="D111" s="363"/>
      <c r="E111" s="363"/>
      <c r="F111" s="363"/>
      <c r="G111" s="363"/>
      <c r="H111" s="363"/>
      <c r="I111" s="363"/>
      <c r="J111" s="363"/>
      <c r="K111" s="363"/>
      <c r="L111" s="363"/>
      <c r="M111" s="363"/>
      <c r="N111" s="363"/>
      <c r="O111" s="363"/>
      <c r="P111" s="363"/>
      <c r="Q111" s="363"/>
      <c r="R111" s="363"/>
      <c r="S111" s="363"/>
      <c r="T111" s="363"/>
      <c r="U111" s="363"/>
      <c r="V111" s="363"/>
      <c r="W111" s="363"/>
      <c r="X111" s="363"/>
      <c r="Y111" s="363"/>
      <c r="Z111" s="363"/>
      <c r="AA111" s="363"/>
      <c r="AB111" s="363"/>
      <c r="AC111" s="363"/>
      <c r="AD111" s="363"/>
      <c r="AE111" s="363"/>
      <c r="AF111" s="363"/>
      <c r="AG111" s="363"/>
      <c r="AH111" s="363"/>
      <c r="AI111" s="363"/>
      <c r="AJ111" s="363"/>
      <c r="AK111" s="363"/>
      <c r="AL111" s="363"/>
      <c r="AM111" s="363"/>
      <c r="AN111" s="363"/>
    </row>
    <row r="112">
      <c r="A112" s="363"/>
      <c r="B112" s="363"/>
      <c r="C112" s="363"/>
      <c r="D112" s="363"/>
      <c r="E112" s="363"/>
      <c r="F112" s="363"/>
      <c r="G112" s="363"/>
      <c r="H112" s="363"/>
      <c r="I112" s="363"/>
      <c r="J112" s="363"/>
      <c r="K112" s="363"/>
      <c r="L112" s="363"/>
      <c r="M112" s="363"/>
      <c r="N112" s="363"/>
      <c r="O112" s="363"/>
      <c r="P112" s="363"/>
      <c r="Q112" s="363"/>
      <c r="R112" s="363"/>
      <c r="S112" s="363"/>
      <c r="T112" s="363"/>
      <c r="U112" s="363"/>
      <c r="V112" s="363"/>
      <c r="W112" s="363"/>
      <c r="X112" s="363"/>
      <c r="Y112" s="363"/>
      <c r="Z112" s="363"/>
      <c r="AA112" s="363"/>
      <c r="AB112" s="363"/>
      <c r="AC112" s="363"/>
      <c r="AD112" s="363"/>
      <c r="AE112" s="363"/>
      <c r="AF112" s="363"/>
      <c r="AG112" s="363"/>
      <c r="AH112" s="363"/>
      <c r="AI112" s="363"/>
      <c r="AJ112" s="363"/>
      <c r="AK112" s="363"/>
      <c r="AL112" s="363"/>
      <c r="AM112" s="363"/>
      <c r="AN112" s="363"/>
    </row>
    <row r="113">
      <c r="A113" s="363"/>
      <c r="B113" s="363"/>
      <c r="C113" s="363"/>
      <c r="D113" s="363"/>
      <c r="E113" s="363"/>
      <c r="F113" s="363"/>
      <c r="G113" s="363"/>
      <c r="H113" s="363"/>
      <c r="I113" s="363"/>
      <c r="J113" s="363"/>
      <c r="K113" s="363"/>
      <c r="L113" s="363"/>
      <c r="M113" s="363"/>
      <c r="N113" s="363"/>
      <c r="O113" s="363"/>
      <c r="P113" s="363"/>
      <c r="Q113" s="363"/>
      <c r="R113" s="363"/>
      <c r="S113" s="363"/>
      <c r="T113" s="363"/>
      <c r="U113" s="363"/>
      <c r="V113" s="363"/>
      <c r="W113" s="363"/>
      <c r="X113" s="363"/>
      <c r="Y113" s="363"/>
      <c r="Z113" s="363"/>
      <c r="AA113" s="363"/>
      <c r="AB113" s="363"/>
      <c r="AC113" s="363"/>
      <c r="AD113" s="363"/>
      <c r="AE113" s="363"/>
      <c r="AF113" s="363"/>
      <c r="AG113" s="363"/>
      <c r="AH113" s="363"/>
      <c r="AI113" s="363"/>
      <c r="AJ113" s="363"/>
      <c r="AK113" s="363"/>
      <c r="AL113" s="363"/>
      <c r="AM113" s="363"/>
      <c r="AN113" s="363"/>
    </row>
    <row r="114">
      <c r="A114" s="363"/>
      <c r="B114" s="363"/>
      <c r="C114" s="363"/>
      <c r="D114" s="363"/>
      <c r="E114" s="363"/>
      <c r="F114" s="363"/>
      <c r="G114" s="363"/>
      <c r="H114" s="363"/>
      <c r="I114" s="363"/>
      <c r="J114" s="363"/>
      <c r="K114" s="363"/>
      <c r="L114" s="363"/>
      <c r="M114" s="363"/>
      <c r="N114" s="363"/>
      <c r="O114" s="363"/>
      <c r="P114" s="363"/>
      <c r="Q114" s="363"/>
      <c r="R114" s="363"/>
      <c r="S114" s="363"/>
      <c r="T114" s="363"/>
      <c r="U114" s="363"/>
      <c r="V114" s="363"/>
      <c r="W114" s="363"/>
      <c r="X114" s="363"/>
      <c r="Y114" s="363"/>
      <c r="Z114" s="363"/>
      <c r="AA114" s="363"/>
      <c r="AB114" s="363"/>
      <c r="AC114" s="363"/>
      <c r="AD114" s="363"/>
      <c r="AE114" s="363"/>
      <c r="AF114" s="363"/>
      <c r="AG114" s="363"/>
      <c r="AH114" s="363"/>
      <c r="AI114" s="363"/>
      <c r="AJ114" s="363"/>
      <c r="AK114" s="363"/>
      <c r="AL114" s="363"/>
      <c r="AM114" s="363"/>
      <c r="AN114" s="363"/>
    </row>
    <row r="115">
      <c r="A115" s="363"/>
      <c r="B115" s="363"/>
      <c r="C115" s="363"/>
      <c r="D115" s="363"/>
      <c r="E115" s="363"/>
      <c r="F115" s="363"/>
      <c r="G115" s="363"/>
      <c r="H115" s="363"/>
      <c r="I115" s="363"/>
      <c r="J115" s="363"/>
      <c r="K115" s="363"/>
      <c r="L115" s="363"/>
      <c r="M115" s="363"/>
      <c r="N115" s="363"/>
      <c r="O115" s="363"/>
      <c r="P115" s="363"/>
      <c r="Q115" s="363"/>
      <c r="R115" s="363"/>
      <c r="S115" s="363"/>
      <c r="T115" s="363"/>
      <c r="U115" s="363"/>
      <c r="V115" s="363"/>
      <c r="W115" s="363"/>
      <c r="X115" s="363"/>
      <c r="Y115" s="363"/>
      <c r="Z115" s="363"/>
      <c r="AA115" s="363"/>
      <c r="AB115" s="363"/>
      <c r="AC115" s="363"/>
      <c r="AD115" s="363"/>
      <c r="AE115" s="363"/>
      <c r="AF115" s="363"/>
      <c r="AG115" s="363"/>
      <c r="AH115" s="363"/>
      <c r="AI115" s="363"/>
      <c r="AJ115" s="363"/>
      <c r="AK115" s="363"/>
      <c r="AL115" s="363"/>
      <c r="AM115" s="363"/>
      <c r="AN115" s="363"/>
    </row>
    <row r="116">
      <c r="A116" s="363"/>
      <c r="B116" s="363"/>
      <c r="C116" s="363"/>
      <c r="D116" s="363"/>
      <c r="E116" s="363"/>
      <c r="F116" s="363"/>
      <c r="G116" s="363"/>
      <c r="H116" s="363"/>
      <c r="I116" s="363"/>
      <c r="J116" s="363"/>
      <c r="K116" s="363"/>
      <c r="L116" s="363"/>
      <c r="M116" s="363"/>
      <c r="N116" s="363"/>
      <c r="O116" s="363"/>
      <c r="P116" s="363"/>
      <c r="Q116" s="363"/>
      <c r="R116" s="363"/>
      <c r="S116" s="363"/>
      <c r="T116" s="363"/>
      <c r="U116" s="363"/>
      <c r="V116" s="363"/>
      <c r="W116" s="363"/>
      <c r="X116" s="363"/>
      <c r="Y116" s="363"/>
      <c r="Z116" s="363"/>
      <c r="AA116" s="363"/>
      <c r="AB116" s="363"/>
      <c r="AC116" s="363"/>
      <c r="AD116" s="363"/>
      <c r="AE116" s="363"/>
      <c r="AF116" s="363"/>
      <c r="AG116" s="363"/>
      <c r="AH116" s="363"/>
      <c r="AI116" s="363"/>
      <c r="AJ116" s="363"/>
      <c r="AK116" s="363"/>
      <c r="AL116" s="363"/>
      <c r="AM116" s="363"/>
      <c r="AN116" s="363"/>
    </row>
    <row r="117">
      <c r="A117" s="363"/>
      <c r="B117" s="363"/>
      <c r="C117" s="363"/>
      <c r="D117" s="363"/>
      <c r="E117" s="363"/>
      <c r="F117" s="363"/>
      <c r="G117" s="363"/>
      <c r="H117" s="363"/>
      <c r="I117" s="363"/>
      <c r="J117" s="363"/>
      <c r="K117" s="363"/>
      <c r="L117" s="363"/>
      <c r="M117" s="363"/>
      <c r="N117" s="363"/>
      <c r="O117" s="363"/>
      <c r="P117" s="363"/>
      <c r="Q117" s="363"/>
      <c r="R117" s="363"/>
      <c r="S117" s="363"/>
      <c r="T117" s="363"/>
      <c r="U117" s="363"/>
      <c r="V117" s="363"/>
      <c r="W117" s="363"/>
      <c r="X117" s="363"/>
      <c r="Y117" s="363"/>
      <c r="Z117" s="363"/>
      <c r="AA117" s="363"/>
      <c r="AB117" s="363"/>
      <c r="AC117" s="363"/>
      <c r="AD117" s="363"/>
      <c r="AE117" s="363"/>
      <c r="AF117" s="363"/>
      <c r="AG117" s="363"/>
      <c r="AH117" s="363"/>
      <c r="AI117" s="363"/>
      <c r="AJ117" s="363"/>
      <c r="AK117" s="363"/>
      <c r="AL117" s="363"/>
      <c r="AM117" s="363"/>
      <c r="AN117" s="363"/>
    </row>
    <row r="118">
      <c r="A118" s="363"/>
      <c r="B118" s="363"/>
      <c r="C118" s="363"/>
      <c r="D118" s="363"/>
      <c r="E118" s="363"/>
      <c r="F118" s="363"/>
      <c r="G118" s="363"/>
      <c r="H118" s="363"/>
      <c r="I118" s="363"/>
      <c r="J118" s="363"/>
      <c r="K118" s="363"/>
      <c r="L118" s="363"/>
      <c r="M118" s="363"/>
      <c r="N118" s="363"/>
      <c r="O118" s="363"/>
      <c r="P118" s="363"/>
      <c r="Q118" s="363"/>
      <c r="R118" s="363"/>
      <c r="S118" s="363"/>
      <c r="T118" s="363"/>
      <c r="U118" s="363"/>
      <c r="V118" s="363"/>
      <c r="W118" s="363"/>
      <c r="X118" s="363"/>
      <c r="Y118" s="363"/>
      <c r="Z118" s="363"/>
      <c r="AA118" s="363"/>
      <c r="AB118" s="363"/>
      <c r="AC118" s="363"/>
      <c r="AD118" s="363"/>
      <c r="AE118" s="363"/>
      <c r="AF118" s="363"/>
      <c r="AG118" s="363"/>
      <c r="AH118" s="363"/>
      <c r="AI118" s="363"/>
      <c r="AJ118" s="363"/>
      <c r="AK118" s="363"/>
      <c r="AL118" s="363"/>
      <c r="AM118" s="363"/>
      <c r="AN118" s="363"/>
    </row>
    <row r="119">
      <c r="A119" s="363"/>
      <c r="B119" s="363"/>
      <c r="C119" s="363"/>
      <c r="D119" s="363"/>
      <c r="E119" s="363"/>
      <c r="F119" s="363"/>
      <c r="G119" s="363"/>
      <c r="H119" s="363"/>
      <c r="I119" s="363"/>
      <c r="J119" s="363"/>
      <c r="K119" s="363"/>
      <c r="L119" s="363"/>
      <c r="M119" s="363"/>
      <c r="N119" s="363"/>
      <c r="O119" s="363"/>
      <c r="P119" s="363"/>
      <c r="Q119" s="363"/>
      <c r="R119" s="363"/>
      <c r="S119" s="363"/>
      <c r="T119" s="363"/>
      <c r="U119" s="363"/>
      <c r="V119" s="363"/>
      <c r="W119" s="363"/>
      <c r="X119" s="363"/>
      <c r="Y119" s="363"/>
      <c r="Z119" s="363"/>
      <c r="AA119" s="363"/>
      <c r="AB119" s="363"/>
      <c r="AC119" s="363"/>
      <c r="AD119" s="363"/>
      <c r="AE119" s="363"/>
      <c r="AF119" s="363"/>
      <c r="AG119" s="363"/>
      <c r="AH119" s="363"/>
      <c r="AI119" s="363"/>
      <c r="AJ119" s="363"/>
      <c r="AK119" s="363"/>
      <c r="AL119" s="363"/>
      <c r="AM119" s="363"/>
      <c r="AN119" s="363"/>
    </row>
    <row r="120">
      <c r="A120" s="363"/>
      <c r="B120" s="363"/>
      <c r="C120" s="363"/>
      <c r="D120" s="363"/>
      <c r="E120" s="363"/>
      <c r="F120" s="363"/>
      <c r="G120" s="363"/>
      <c r="H120" s="363"/>
      <c r="I120" s="363"/>
      <c r="J120" s="363"/>
      <c r="K120" s="363"/>
      <c r="L120" s="363"/>
      <c r="M120" s="363"/>
      <c r="N120" s="363"/>
      <c r="O120" s="363"/>
      <c r="P120" s="363"/>
      <c r="Q120" s="363"/>
      <c r="R120" s="363"/>
      <c r="S120" s="363"/>
      <c r="T120" s="363"/>
      <c r="U120" s="363"/>
      <c r="V120" s="363"/>
      <c r="W120" s="363"/>
      <c r="X120" s="363"/>
      <c r="Y120" s="363"/>
      <c r="Z120" s="363"/>
      <c r="AA120" s="363"/>
      <c r="AB120" s="363"/>
      <c r="AC120" s="363"/>
      <c r="AD120" s="363"/>
      <c r="AE120" s="363"/>
      <c r="AF120" s="363"/>
      <c r="AG120" s="363"/>
      <c r="AH120" s="363"/>
      <c r="AI120" s="363"/>
      <c r="AJ120" s="363"/>
      <c r="AK120" s="363"/>
      <c r="AL120" s="363"/>
      <c r="AM120" s="363"/>
      <c r="AN120" s="363"/>
    </row>
    <row r="121">
      <c r="A121" s="363"/>
      <c r="B121" s="363"/>
      <c r="C121" s="363"/>
      <c r="D121" s="363"/>
      <c r="E121" s="363"/>
      <c r="F121" s="363"/>
      <c r="G121" s="363"/>
      <c r="H121" s="363"/>
      <c r="I121" s="363"/>
      <c r="J121" s="363"/>
      <c r="K121" s="363"/>
      <c r="L121" s="363"/>
      <c r="M121" s="363"/>
      <c r="N121" s="363"/>
      <c r="O121" s="363"/>
      <c r="P121" s="363"/>
      <c r="Q121" s="363"/>
      <c r="R121" s="363"/>
      <c r="S121" s="363"/>
      <c r="T121" s="363"/>
      <c r="U121" s="363"/>
      <c r="V121" s="363"/>
      <c r="W121" s="363"/>
      <c r="X121" s="363"/>
      <c r="Y121" s="363"/>
      <c r="Z121" s="363"/>
      <c r="AA121" s="363"/>
      <c r="AB121" s="363"/>
      <c r="AC121" s="363"/>
      <c r="AD121" s="363"/>
      <c r="AE121" s="363"/>
      <c r="AF121" s="363"/>
      <c r="AG121" s="363"/>
      <c r="AH121" s="363"/>
      <c r="AI121" s="363"/>
      <c r="AJ121" s="363"/>
      <c r="AK121" s="363"/>
      <c r="AL121" s="363"/>
      <c r="AM121" s="363"/>
      <c r="AN121" s="363"/>
    </row>
    <row r="122">
      <c r="A122" s="363"/>
      <c r="B122" s="363"/>
      <c r="C122" s="363"/>
      <c r="D122" s="363"/>
      <c r="E122" s="363"/>
      <c r="F122" s="363"/>
      <c r="G122" s="363"/>
      <c r="H122" s="363"/>
      <c r="I122" s="363"/>
      <c r="J122" s="363"/>
      <c r="K122" s="363"/>
      <c r="L122" s="363"/>
      <c r="M122" s="363"/>
      <c r="N122" s="363"/>
      <c r="O122" s="363"/>
      <c r="P122" s="363"/>
      <c r="Q122" s="363"/>
      <c r="R122" s="363"/>
      <c r="S122" s="363"/>
      <c r="T122" s="363"/>
      <c r="U122" s="363"/>
      <c r="V122" s="363"/>
      <c r="W122" s="363"/>
      <c r="X122" s="363"/>
      <c r="Y122" s="363"/>
      <c r="Z122" s="363"/>
      <c r="AA122" s="363"/>
      <c r="AB122" s="363"/>
      <c r="AC122" s="363"/>
      <c r="AD122" s="363"/>
      <c r="AE122" s="363"/>
      <c r="AF122" s="363"/>
      <c r="AG122" s="363"/>
      <c r="AH122" s="363"/>
      <c r="AI122" s="363"/>
      <c r="AJ122" s="363"/>
      <c r="AK122" s="363"/>
      <c r="AL122" s="363"/>
      <c r="AM122" s="363"/>
      <c r="AN122" s="363"/>
    </row>
    <row r="123">
      <c r="A123" s="363"/>
      <c r="B123" s="363"/>
      <c r="C123" s="363"/>
      <c r="D123" s="363"/>
      <c r="E123" s="363"/>
      <c r="F123" s="363"/>
      <c r="G123" s="363"/>
      <c r="H123" s="363"/>
      <c r="I123" s="363"/>
      <c r="J123" s="363"/>
      <c r="K123" s="363"/>
      <c r="L123" s="363"/>
      <c r="M123" s="363"/>
      <c r="N123" s="363"/>
      <c r="O123" s="363"/>
      <c r="P123" s="363"/>
      <c r="Q123" s="363"/>
      <c r="R123" s="363"/>
      <c r="S123" s="363"/>
      <c r="T123" s="363"/>
      <c r="U123" s="363"/>
      <c r="V123" s="363"/>
      <c r="W123" s="363"/>
      <c r="X123" s="363"/>
      <c r="Y123" s="363"/>
      <c r="Z123" s="363"/>
      <c r="AA123" s="363"/>
      <c r="AB123" s="363"/>
      <c r="AC123" s="363"/>
      <c r="AD123" s="363"/>
      <c r="AE123" s="363"/>
      <c r="AF123" s="363"/>
      <c r="AG123" s="363"/>
      <c r="AH123" s="363"/>
      <c r="AI123" s="363"/>
      <c r="AJ123" s="363"/>
      <c r="AK123" s="363"/>
      <c r="AL123" s="363"/>
      <c r="AM123" s="363"/>
      <c r="AN123" s="363"/>
    </row>
    <row r="124">
      <c r="A124" s="363"/>
      <c r="B124" s="363"/>
      <c r="C124" s="363"/>
      <c r="D124" s="363"/>
      <c r="E124" s="363"/>
      <c r="F124" s="363"/>
      <c r="G124" s="363"/>
      <c r="H124" s="363"/>
      <c r="I124" s="363"/>
      <c r="J124" s="363"/>
      <c r="K124" s="363"/>
      <c r="L124" s="363"/>
      <c r="M124" s="363"/>
      <c r="N124" s="363"/>
      <c r="O124" s="363"/>
      <c r="P124" s="363"/>
      <c r="Q124" s="363"/>
      <c r="R124" s="363"/>
      <c r="S124" s="363"/>
      <c r="T124" s="363"/>
      <c r="U124" s="363"/>
      <c r="V124" s="363"/>
      <c r="W124" s="363"/>
      <c r="X124" s="363"/>
      <c r="Y124" s="363"/>
      <c r="Z124" s="363"/>
      <c r="AA124" s="363"/>
      <c r="AB124" s="363"/>
      <c r="AC124" s="363"/>
      <c r="AD124" s="363"/>
      <c r="AE124" s="363"/>
      <c r="AF124" s="363"/>
      <c r="AG124" s="363"/>
      <c r="AH124" s="363"/>
      <c r="AI124" s="363"/>
      <c r="AJ124" s="363"/>
      <c r="AK124" s="363"/>
      <c r="AL124" s="363"/>
      <c r="AM124" s="363"/>
      <c r="AN124" s="363"/>
    </row>
    <row r="125">
      <c r="A125" s="363"/>
      <c r="B125" s="363"/>
      <c r="C125" s="363"/>
      <c r="D125" s="363"/>
      <c r="E125" s="363"/>
      <c r="F125" s="363"/>
      <c r="G125" s="363"/>
      <c r="H125" s="363"/>
      <c r="I125" s="363"/>
      <c r="J125" s="363"/>
      <c r="K125" s="363"/>
      <c r="L125" s="363"/>
      <c r="M125" s="363"/>
      <c r="N125" s="363"/>
      <c r="O125" s="363"/>
      <c r="P125" s="363"/>
      <c r="Q125" s="363"/>
      <c r="R125" s="363"/>
      <c r="S125" s="363"/>
      <c r="T125" s="363"/>
      <c r="U125" s="363"/>
      <c r="V125" s="363"/>
      <c r="W125" s="363"/>
      <c r="X125" s="363"/>
      <c r="Y125" s="363"/>
      <c r="Z125" s="363"/>
      <c r="AA125" s="363"/>
      <c r="AB125" s="363"/>
      <c r="AC125" s="363"/>
      <c r="AD125" s="363"/>
      <c r="AE125" s="363"/>
      <c r="AF125" s="363"/>
      <c r="AG125" s="363"/>
      <c r="AH125" s="363"/>
      <c r="AI125" s="363"/>
      <c r="AJ125" s="363"/>
      <c r="AK125" s="363"/>
      <c r="AL125" s="363"/>
      <c r="AM125" s="363"/>
      <c r="AN125" s="363"/>
    </row>
    <row r="126">
      <c r="A126" s="363"/>
      <c r="B126" s="363"/>
      <c r="C126" s="363"/>
      <c r="D126" s="363"/>
      <c r="E126" s="363"/>
      <c r="F126" s="363"/>
      <c r="G126" s="363"/>
      <c r="H126" s="363"/>
      <c r="I126" s="363"/>
      <c r="J126" s="363"/>
      <c r="K126" s="363"/>
      <c r="L126" s="363"/>
      <c r="M126" s="363"/>
      <c r="N126" s="363"/>
      <c r="O126" s="363"/>
      <c r="P126" s="363"/>
      <c r="Q126" s="363"/>
      <c r="R126" s="363"/>
      <c r="S126" s="363"/>
      <c r="T126" s="363"/>
      <c r="U126" s="363"/>
      <c r="V126" s="363"/>
      <c r="W126" s="363"/>
      <c r="X126" s="363"/>
      <c r="Y126" s="363"/>
      <c r="Z126" s="363"/>
      <c r="AA126" s="363"/>
      <c r="AB126" s="363"/>
      <c r="AC126" s="363"/>
      <c r="AD126" s="363"/>
      <c r="AE126" s="363"/>
      <c r="AF126" s="363"/>
      <c r="AG126" s="363"/>
      <c r="AH126" s="363"/>
      <c r="AI126" s="363"/>
      <c r="AJ126" s="363"/>
      <c r="AK126" s="363"/>
      <c r="AL126" s="363"/>
      <c r="AM126" s="363"/>
      <c r="AN126" s="363"/>
    </row>
    <row r="127">
      <c r="A127" s="363"/>
      <c r="B127" s="363"/>
      <c r="C127" s="363"/>
      <c r="D127" s="363"/>
      <c r="E127" s="363"/>
      <c r="F127" s="363"/>
      <c r="G127" s="363"/>
      <c r="H127" s="363"/>
      <c r="I127" s="363"/>
      <c r="J127" s="363"/>
      <c r="K127" s="363"/>
      <c r="L127" s="363"/>
      <c r="M127" s="363"/>
      <c r="N127" s="363"/>
      <c r="O127" s="363"/>
      <c r="P127" s="363"/>
      <c r="Q127" s="363"/>
      <c r="R127" s="363"/>
      <c r="S127" s="363"/>
      <c r="T127" s="363"/>
      <c r="U127" s="363"/>
      <c r="V127" s="363"/>
      <c r="W127" s="363"/>
      <c r="X127" s="363"/>
      <c r="Y127" s="363"/>
      <c r="Z127" s="363"/>
      <c r="AA127" s="363"/>
      <c r="AB127" s="363"/>
      <c r="AC127" s="363"/>
      <c r="AD127" s="363"/>
      <c r="AE127" s="363"/>
      <c r="AF127" s="363"/>
      <c r="AG127" s="363"/>
      <c r="AH127" s="363"/>
      <c r="AI127" s="363"/>
      <c r="AJ127" s="363"/>
      <c r="AK127" s="363"/>
      <c r="AL127" s="363"/>
      <c r="AM127" s="363"/>
      <c r="AN127" s="363"/>
    </row>
    <row r="128">
      <c r="A128" s="363"/>
      <c r="B128" s="363"/>
      <c r="C128" s="363"/>
      <c r="D128" s="363"/>
      <c r="E128" s="363"/>
      <c r="F128" s="363"/>
      <c r="G128" s="363"/>
      <c r="H128" s="363"/>
      <c r="I128" s="363"/>
      <c r="J128" s="363"/>
      <c r="K128" s="363"/>
      <c r="L128" s="363"/>
      <c r="M128" s="363"/>
      <c r="N128" s="363"/>
      <c r="O128" s="363"/>
      <c r="P128" s="363"/>
      <c r="Q128" s="363"/>
      <c r="R128" s="363"/>
      <c r="S128" s="363"/>
      <c r="T128" s="363"/>
      <c r="U128" s="363"/>
      <c r="V128" s="363"/>
      <c r="W128" s="363"/>
      <c r="X128" s="363"/>
      <c r="Y128" s="363"/>
      <c r="Z128" s="363"/>
      <c r="AA128" s="363"/>
      <c r="AB128" s="363"/>
      <c r="AC128" s="363"/>
      <c r="AD128" s="363"/>
      <c r="AE128" s="363"/>
      <c r="AF128" s="363"/>
      <c r="AG128" s="363"/>
      <c r="AH128" s="363"/>
      <c r="AI128" s="363"/>
      <c r="AJ128" s="363"/>
      <c r="AK128" s="363"/>
      <c r="AL128" s="363"/>
      <c r="AM128" s="363"/>
      <c r="AN128" s="363"/>
    </row>
    <row r="129">
      <c r="A129" s="363"/>
      <c r="B129" s="363"/>
      <c r="C129" s="363"/>
      <c r="D129" s="363"/>
      <c r="E129" s="363"/>
      <c r="F129" s="363"/>
      <c r="G129" s="363"/>
      <c r="H129" s="363"/>
      <c r="I129" s="363"/>
      <c r="J129" s="363"/>
      <c r="K129" s="363"/>
      <c r="L129" s="363"/>
      <c r="M129" s="363"/>
      <c r="N129" s="363"/>
      <c r="O129" s="363"/>
      <c r="P129" s="363"/>
      <c r="Q129" s="363"/>
      <c r="R129" s="363"/>
      <c r="S129" s="363"/>
      <c r="T129" s="363"/>
      <c r="U129" s="363"/>
      <c r="V129" s="363"/>
      <c r="W129" s="363"/>
      <c r="X129" s="363"/>
      <c r="Y129" s="363"/>
      <c r="Z129" s="363"/>
      <c r="AA129" s="363"/>
      <c r="AB129" s="363"/>
      <c r="AC129" s="363"/>
      <c r="AD129" s="363"/>
      <c r="AE129" s="363"/>
      <c r="AF129" s="363"/>
      <c r="AG129" s="363"/>
      <c r="AH129" s="363"/>
      <c r="AI129" s="363"/>
      <c r="AJ129" s="363"/>
      <c r="AK129" s="363"/>
      <c r="AL129" s="363"/>
      <c r="AM129" s="363"/>
      <c r="AN129" s="363"/>
    </row>
    <row r="130">
      <c r="A130" s="363"/>
      <c r="B130" s="363"/>
      <c r="C130" s="363"/>
      <c r="D130" s="363"/>
      <c r="E130" s="363"/>
      <c r="F130" s="363"/>
      <c r="G130" s="363"/>
      <c r="H130" s="363"/>
      <c r="I130" s="363"/>
      <c r="J130" s="363"/>
      <c r="K130" s="363"/>
      <c r="L130" s="363"/>
      <c r="M130" s="363"/>
      <c r="N130" s="363"/>
      <c r="O130" s="363"/>
      <c r="P130" s="363"/>
      <c r="Q130" s="363"/>
      <c r="R130" s="363"/>
      <c r="S130" s="363"/>
      <c r="T130" s="363"/>
      <c r="U130" s="363"/>
      <c r="V130" s="363"/>
      <c r="W130" s="363"/>
      <c r="X130" s="363"/>
      <c r="Y130" s="363"/>
      <c r="Z130" s="363"/>
      <c r="AA130" s="363"/>
      <c r="AB130" s="363"/>
      <c r="AC130" s="363"/>
      <c r="AD130" s="363"/>
      <c r="AE130" s="363"/>
      <c r="AF130" s="363"/>
      <c r="AG130" s="363"/>
      <c r="AH130" s="363"/>
      <c r="AI130" s="363"/>
      <c r="AJ130" s="363"/>
      <c r="AK130" s="363"/>
      <c r="AL130" s="363"/>
      <c r="AM130" s="363"/>
      <c r="AN130" s="363"/>
    </row>
    <row r="131">
      <c r="A131" s="363"/>
      <c r="B131" s="363"/>
      <c r="C131" s="363"/>
      <c r="D131" s="363"/>
      <c r="E131" s="363"/>
      <c r="F131" s="363"/>
      <c r="G131" s="363"/>
      <c r="H131" s="363"/>
      <c r="I131" s="363"/>
      <c r="J131" s="363"/>
      <c r="K131" s="363"/>
      <c r="L131" s="363"/>
      <c r="M131" s="363"/>
      <c r="N131" s="363"/>
      <c r="O131" s="363"/>
      <c r="P131" s="363"/>
      <c r="Q131" s="363"/>
      <c r="R131" s="363"/>
      <c r="S131" s="363"/>
      <c r="T131" s="363"/>
      <c r="U131" s="363"/>
      <c r="V131" s="363"/>
      <c r="W131" s="363"/>
      <c r="X131" s="363"/>
      <c r="Y131" s="363"/>
      <c r="Z131" s="363"/>
      <c r="AA131" s="363"/>
      <c r="AB131" s="363"/>
      <c r="AC131" s="363"/>
      <c r="AD131" s="363"/>
      <c r="AE131" s="363"/>
      <c r="AF131" s="363"/>
      <c r="AG131" s="363"/>
      <c r="AH131" s="363"/>
      <c r="AI131" s="363"/>
      <c r="AJ131" s="363"/>
      <c r="AK131" s="363"/>
      <c r="AL131" s="363"/>
      <c r="AM131" s="363"/>
      <c r="AN131" s="363"/>
    </row>
    <row r="132">
      <c r="A132" s="363"/>
      <c r="B132" s="363"/>
      <c r="C132" s="363"/>
      <c r="D132" s="363"/>
      <c r="E132" s="363"/>
      <c r="F132" s="363"/>
      <c r="G132" s="363"/>
      <c r="H132" s="363"/>
      <c r="I132" s="363"/>
      <c r="J132" s="363"/>
      <c r="K132" s="363"/>
      <c r="L132" s="363"/>
      <c r="M132" s="363"/>
      <c r="N132" s="363"/>
      <c r="O132" s="363"/>
      <c r="P132" s="363"/>
      <c r="Q132" s="363"/>
      <c r="R132" s="363"/>
      <c r="S132" s="363"/>
      <c r="T132" s="363"/>
      <c r="U132" s="363"/>
      <c r="V132" s="363"/>
      <c r="W132" s="363"/>
      <c r="X132" s="363"/>
      <c r="Y132" s="363"/>
      <c r="Z132" s="363"/>
      <c r="AA132" s="363"/>
      <c r="AB132" s="363"/>
      <c r="AC132" s="363"/>
      <c r="AD132" s="363"/>
      <c r="AE132" s="363"/>
      <c r="AF132" s="363"/>
      <c r="AG132" s="363"/>
      <c r="AH132" s="363"/>
      <c r="AI132" s="363"/>
      <c r="AJ132" s="363"/>
      <c r="AK132" s="363"/>
      <c r="AL132" s="363"/>
      <c r="AM132" s="363"/>
      <c r="AN132" s="363"/>
    </row>
    <row r="133">
      <c r="A133" s="363"/>
      <c r="B133" s="363"/>
      <c r="C133" s="363"/>
      <c r="D133" s="363"/>
      <c r="E133" s="363"/>
      <c r="F133" s="363"/>
      <c r="G133" s="363"/>
      <c r="H133" s="363"/>
      <c r="I133" s="363"/>
      <c r="J133" s="363"/>
      <c r="K133" s="363"/>
      <c r="L133" s="363"/>
      <c r="M133" s="363"/>
      <c r="N133" s="363"/>
      <c r="O133" s="363"/>
      <c r="P133" s="363"/>
      <c r="Q133" s="363"/>
      <c r="R133" s="363"/>
      <c r="S133" s="363"/>
      <c r="T133" s="363"/>
      <c r="U133" s="363"/>
      <c r="V133" s="363"/>
      <c r="W133" s="363"/>
      <c r="X133" s="363"/>
      <c r="Y133" s="363"/>
      <c r="Z133" s="363"/>
      <c r="AA133" s="363"/>
      <c r="AB133" s="363"/>
      <c r="AC133" s="363"/>
      <c r="AD133" s="363"/>
      <c r="AE133" s="363"/>
      <c r="AF133" s="363"/>
      <c r="AG133" s="363"/>
      <c r="AH133" s="363"/>
      <c r="AI133" s="363"/>
      <c r="AJ133" s="363"/>
      <c r="AK133" s="363"/>
      <c r="AL133" s="363"/>
      <c r="AM133" s="363"/>
      <c r="AN133" s="363"/>
    </row>
    <row r="134">
      <c r="A134" s="363"/>
      <c r="B134" s="363"/>
      <c r="C134" s="363"/>
      <c r="D134" s="363"/>
      <c r="E134" s="363"/>
      <c r="F134" s="363"/>
      <c r="G134" s="363"/>
      <c r="H134" s="363"/>
      <c r="I134" s="363"/>
      <c r="J134" s="363"/>
      <c r="K134" s="363"/>
      <c r="L134" s="363"/>
      <c r="M134" s="363"/>
      <c r="N134" s="363"/>
      <c r="O134" s="363"/>
      <c r="P134" s="363"/>
      <c r="Q134" s="363"/>
      <c r="R134" s="363"/>
      <c r="S134" s="363"/>
      <c r="T134" s="363"/>
      <c r="U134" s="363"/>
      <c r="V134" s="363"/>
      <c r="W134" s="363"/>
      <c r="X134" s="363"/>
      <c r="Y134" s="363"/>
      <c r="Z134" s="363"/>
      <c r="AA134" s="363"/>
      <c r="AB134" s="363"/>
      <c r="AC134" s="363"/>
      <c r="AD134" s="363"/>
      <c r="AE134" s="363"/>
      <c r="AF134" s="363"/>
      <c r="AG134" s="363"/>
      <c r="AH134" s="363"/>
      <c r="AI134" s="363"/>
      <c r="AJ134" s="363"/>
      <c r="AK134" s="363"/>
      <c r="AL134" s="363"/>
      <c r="AM134" s="363"/>
      <c r="AN134" s="363"/>
    </row>
    <row r="135">
      <c r="A135" s="363"/>
      <c r="B135" s="363"/>
      <c r="C135" s="363"/>
      <c r="D135" s="363"/>
      <c r="E135" s="363"/>
      <c r="F135" s="363"/>
      <c r="G135" s="363"/>
      <c r="H135" s="363"/>
      <c r="I135" s="363"/>
      <c r="J135" s="363"/>
      <c r="K135" s="363"/>
      <c r="L135" s="363"/>
      <c r="M135" s="363"/>
      <c r="N135" s="363"/>
      <c r="O135" s="363"/>
      <c r="P135" s="363"/>
      <c r="Q135" s="363"/>
      <c r="R135" s="363"/>
      <c r="S135" s="363"/>
      <c r="T135" s="363"/>
      <c r="U135" s="363"/>
      <c r="V135" s="363"/>
      <c r="W135" s="363"/>
      <c r="X135" s="363"/>
      <c r="Y135" s="363"/>
      <c r="Z135" s="363"/>
      <c r="AA135" s="363"/>
      <c r="AB135" s="363"/>
      <c r="AC135" s="363"/>
      <c r="AD135" s="363"/>
      <c r="AE135" s="363"/>
      <c r="AF135" s="363"/>
      <c r="AG135" s="363"/>
      <c r="AH135" s="363"/>
      <c r="AI135" s="363"/>
      <c r="AJ135" s="363"/>
      <c r="AK135" s="363"/>
      <c r="AL135" s="363"/>
      <c r="AM135" s="363"/>
      <c r="AN135" s="363"/>
    </row>
    <row r="136">
      <c r="A136" s="363"/>
      <c r="B136" s="363"/>
      <c r="C136" s="363"/>
      <c r="D136" s="363"/>
      <c r="E136" s="363"/>
      <c r="F136" s="363"/>
      <c r="G136" s="363"/>
      <c r="H136" s="363"/>
      <c r="I136" s="363"/>
      <c r="J136" s="363"/>
      <c r="K136" s="363"/>
      <c r="L136" s="363"/>
      <c r="M136" s="363"/>
      <c r="N136" s="363"/>
      <c r="O136" s="363"/>
      <c r="P136" s="363"/>
      <c r="Q136" s="363"/>
      <c r="R136" s="363"/>
      <c r="S136" s="363"/>
      <c r="T136" s="363"/>
      <c r="U136" s="363"/>
      <c r="V136" s="363"/>
      <c r="W136" s="363"/>
      <c r="X136" s="363"/>
      <c r="Y136" s="363"/>
      <c r="Z136" s="363"/>
      <c r="AA136" s="363"/>
      <c r="AB136" s="363"/>
      <c r="AC136" s="363"/>
      <c r="AD136" s="363"/>
      <c r="AE136" s="363"/>
      <c r="AF136" s="363"/>
      <c r="AG136" s="363"/>
      <c r="AH136" s="363"/>
      <c r="AI136" s="363"/>
      <c r="AJ136" s="363"/>
      <c r="AK136" s="363"/>
      <c r="AL136" s="363"/>
      <c r="AM136" s="363"/>
      <c r="AN136" s="363"/>
    </row>
    <row r="137">
      <c r="A137" s="363"/>
      <c r="B137" s="363"/>
      <c r="C137" s="363"/>
      <c r="D137" s="363"/>
      <c r="E137" s="363"/>
      <c r="F137" s="363"/>
      <c r="G137" s="363"/>
      <c r="H137" s="363"/>
      <c r="I137" s="363"/>
      <c r="J137" s="363"/>
      <c r="K137" s="363"/>
      <c r="L137" s="363"/>
      <c r="M137" s="363"/>
      <c r="N137" s="363"/>
      <c r="O137" s="363"/>
      <c r="P137" s="363"/>
      <c r="Q137" s="363"/>
      <c r="R137" s="363"/>
      <c r="S137" s="363"/>
      <c r="T137" s="363"/>
      <c r="U137" s="363"/>
      <c r="V137" s="363"/>
      <c r="W137" s="363"/>
      <c r="X137" s="363"/>
      <c r="Y137" s="363"/>
      <c r="Z137" s="363"/>
      <c r="AA137" s="363"/>
      <c r="AB137" s="363"/>
      <c r="AC137" s="363"/>
      <c r="AD137" s="363"/>
      <c r="AE137" s="363"/>
      <c r="AF137" s="363"/>
      <c r="AG137" s="363"/>
      <c r="AH137" s="363"/>
      <c r="AI137" s="363"/>
      <c r="AJ137" s="363"/>
      <c r="AK137" s="363"/>
      <c r="AL137" s="363"/>
      <c r="AM137" s="363"/>
      <c r="AN137" s="363"/>
    </row>
    <row r="138">
      <c r="A138" s="363"/>
      <c r="B138" s="363"/>
      <c r="C138" s="363"/>
      <c r="D138" s="363"/>
      <c r="E138" s="363"/>
      <c r="F138" s="363"/>
      <c r="G138" s="363"/>
      <c r="H138" s="363"/>
      <c r="I138" s="363"/>
      <c r="J138" s="363"/>
      <c r="K138" s="363"/>
      <c r="L138" s="363"/>
      <c r="M138" s="363"/>
      <c r="N138" s="363"/>
      <c r="O138" s="363"/>
      <c r="P138" s="363"/>
      <c r="Q138" s="363"/>
      <c r="R138" s="363"/>
      <c r="S138" s="363"/>
      <c r="T138" s="363"/>
      <c r="U138" s="363"/>
      <c r="V138" s="363"/>
      <c r="W138" s="363"/>
      <c r="X138" s="363"/>
      <c r="Y138" s="363"/>
      <c r="Z138" s="363"/>
      <c r="AA138" s="363"/>
      <c r="AB138" s="363"/>
      <c r="AC138" s="363"/>
      <c r="AD138" s="363"/>
      <c r="AE138" s="363"/>
      <c r="AF138" s="363"/>
      <c r="AG138" s="363"/>
      <c r="AH138" s="363"/>
      <c r="AI138" s="363"/>
      <c r="AJ138" s="363"/>
      <c r="AK138" s="363"/>
      <c r="AL138" s="363"/>
      <c r="AM138" s="363"/>
      <c r="AN138" s="363"/>
    </row>
    <row r="139">
      <c r="A139" s="363"/>
      <c r="B139" s="363"/>
      <c r="C139" s="363"/>
      <c r="D139" s="363"/>
      <c r="E139" s="363"/>
      <c r="F139" s="363"/>
      <c r="G139" s="363"/>
      <c r="H139" s="363"/>
      <c r="I139" s="363"/>
      <c r="J139" s="363"/>
      <c r="K139" s="363"/>
      <c r="L139" s="363"/>
      <c r="M139" s="363"/>
      <c r="N139" s="363"/>
      <c r="O139" s="363"/>
      <c r="P139" s="363"/>
      <c r="Q139" s="363"/>
      <c r="R139" s="363"/>
      <c r="S139" s="363"/>
      <c r="T139" s="363"/>
      <c r="U139" s="363"/>
      <c r="V139" s="363"/>
      <c r="W139" s="363"/>
      <c r="X139" s="363"/>
      <c r="Y139" s="363"/>
      <c r="Z139" s="363"/>
      <c r="AA139" s="363"/>
      <c r="AB139" s="363"/>
      <c r="AC139" s="363"/>
      <c r="AD139" s="363"/>
      <c r="AE139" s="363"/>
      <c r="AF139" s="363"/>
      <c r="AG139" s="363"/>
      <c r="AH139" s="363"/>
      <c r="AI139" s="363"/>
      <c r="AJ139" s="363"/>
      <c r="AK139" s="363"/>
      <c r="AL139" s="363"/>
      <c r="AM139" s="363"/>
      <c r="AN139" s="363"/>
    </row>
    <row r="140">
      <c r="A140" s="363"/>
      <c r="B140" s="363"/>
      <c r="C140" s="363"/>
      <c r="D140" s="363"/>
      <c r="E140" s="363"/>
      <c r="F140" s="363"/>
      <c r="G140" s="363"/>
      <c r="H140" s="363"/>
      <c r="I140" s="363"/>
      <c r="J140" s="363"/>
      <c r="K140" s="363"/>
      <c r="L140" s="363"/>
      <c r="M140" s="363"/>
      <c r="N140" s="363"/>
      <c r="O140" s="363"/>
      <c r="P140" s="363"/>
      <c r="Q140" s="363"/>
      <c r="R140" s="363"/>
      <c r="S140" s="363"/>
      <c r="T140" s="363"/>
      <c r="U140" s="363"/>
      <c r="V140" s="363"/>
      <c r="W140" s="363"/>
      <c r="X140" s="363"/>
      <c r="Y140" s="363"/>
      <c r="Z140" s="363"/>
      <c r="AA140" s="363"/>
      <c r="AB140" s="363"/>
      <c r="AC140" s="363"/>
      <c r="AD140" s="363"/>
      <c r="AE140" s="363"/>
      <c r="AF140" s="363"/>
      <c r="AG140" s="363"/>
      <c r="AH140" s="363"/>
      <c r="AI140" s="363"/>
      <c r="AJ140" s="363"/>
      <c r="AK140" s="363"/>
      <c r="AL140" s="363"/>
      <c r="AM140" s="363"/>
      <c r="AN140" s="363"/>
    </row>
    <row r="141">
      <c r="A141" s="363"/>
      <c r="B141" s="363"/>
      <c r="C141" s="363"/>
      <c r="D141" s="363"/>
      <c r="E141" s="363"/>
      <c r="F141" s="363"/>
      <c r="G141" s="363"/>
      <c r="H141" s="363"/>
      <c r="I141" s="363"/>
      <c r="J141" s="363"/>
      <c r="K141" s="363"/>
      <c r="L141" s="363"/>
      <c r="M141" s="363"/>
      <c r="N141" s="363"/>
      <c r="O141" s="363"/>
      <c r="P141" s="363"/>
      <c r="Q141" s="363"/>
      <c r="R141" s="363"/>
      <c r="S141" s="363"/>
      <c r="T141" s="363"/>
      <c r="U141" s="363"/>
      <c r="V141" s="363"/>
      <c r="W141" s="363"/>
      <c r="X141" s="363"/>
      <c r="Y141" s="363"/>
      <c r="Z141" s="363"/>
      <c r="AA141" s="363"/>
      <c r="AB141" s="363"/>
      <c r="AC141" s="363"/>
      <c r="AD141" s="363"/>
      <c r="AE141" s="363"/>
      <c r="AF141" s="363"/>
      <c r="AG141" s="363"/>
      <c r="AH141" s="363"/>
      <c r="AI141" s="363"/>
      <c r="AJ141" s="363"/>
      <c r="AK141" s="363"/>
      <c r="AL141" s="363"/>
      <c r="AM141" s="363"/>
      <c r="AN141" s="363"/>
    </row>
    <row r="142">
      <c r="A142" s="363"/>
      <c r="B142" s="363"/>
      <c r="C142" s="363"/>
      <c r="D142" s="363"/>
      <c r="E142" s="363"/>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c r="AB142" s="363"/>
      <c r="AC142" s="363"/>
      <c r="AD142" s="363"/>
      <c r="AE142" s="363"/>
      <c r="AF142" s="363"/>
      <c r="AG142" s="363"/>
      <c r="AH142" s="363"/>
      <c r="AI142" s="363"/>
      <c r="AJ142" s="363"/>
      <c r="AK142" s="363"/>
      <c r="AL142" s="363"/>
      <c r="AM142" s="363"/>
      <c r="AN142" s="363"/>
    </row>
    <row r="143">
      <c r="A143" s="363"/>
      <c r="B143" s="363"/>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c r="AB143" s="363"/>
      <c r="AC143" s="363"/>
      <c r="AD143" s="363"/>
      <c r="AE143" s="363"/>
      <c r="AF143" s="363"/>
      <c r="AG143" s="363"/>
      <c r="AH143" s="363"/>
      <c r="AI143" s="363"/>
      <c r="AJ143" s="363"/>
      <c r="AK143" s="363"/>
      <c r="AL143" s="363"/>
      <c r="AM143" s="363"/>
      <c r="AN143" s="363"/>
    </row>
    <row r="144">
      <c r="A144" s="363"/>
      <c r="B144" s="363"/>
      <c r="C144" s="363"/>
      <c r="D144" s="363"/>
      <c r="E144" s="363"/>
      <c r="F144" s="363"/>
      <c r="G144" s="363"/>
      <c r="H144" s="363"/>
      <c r="I144" s="363"/>
      <c r="J144" s="363"/>
      <c r="K144" s="363"/>
      <c r="L144" s="363"/>
      <c r="M144" s="363"/>
      <c r="N144" s="363"/>
      <c r="O144" s="363"/>
      <c r="P144" s="363"/>
      <c r="Q144" s="363"/>
      <c r="R144" s="363"/>
      <c r="S144" s="363"/>
      <c r="T144" s="363"/>
      <c r="U144" s="363"/>
      <c r="V144" s="363"/>
      <c r="W144" s="363"/>
      <c r="X144" s="363"/>
      <c r="Y144" s="363"/>
      <c r="Z144" s="363"/>
      <c r="AA144" s="363"/>
      <c r="AB144" s="363"/>
      <c r="AC144" s="363"/>
      <c r="AD144" s="363"/>
      <c r="AE144" s="363"/>
      <c r="AF144" s="363"/>
      <c r="AG144" s="363"/>
      <c r="AH144" s="363"/>
      <c r="AI144" s="363"/>
      <c r="AJ144" s="363"/>
      <c r="AK144" s="363"/>
      <c r="AL144" s="363"/>
      <c r="AM144" s="363"/>
      <c r="AN144" s="363"/>
    </row>
    <row r="145">
      <c r="A145" s="363"/>
      <c r="B145" s="363"/>
      <c r="C145" s="363"/>
      <c r="D145" s="363"/>
      <c r="E145" s="363"/>
      <c r="F145" s="363"/>
      <c r="G145" s="363"/>
      <c r="H145" s="363"/>
      <c r="I145" s="363"/>
      <c r="J145" s="363"/>
      <c r="K145" s="363"/>
      <c r="L145" s="363"/>
      <c r="M145" s="363"/>
      <c r="N145" s="363"/>
      <c r="O145" s="363"/>
      <c r="P145" s="363"/>
      <c r="Q145" s="363"/>
      <c r="R145" s="363"/>
      <c r="S145" s="363"/>
      <c r="T145" s="363"/>
      <c r="U145" s="363"/>
      <c r="V145" s="363"/>
      <c r="W145" s="363"/>
      <c r="X145" s="363"/>
      <c r="Y145" s="363"/>
      <c r="Z145" s="363"/>
      <c r="AA145" s="363"/>
      <c r="AB145" s="363"/>
      <c r="AC145" s="363"/>
      <c r="AD145" s="363"/>
      <c r="AE145" s="363"/>
      <c r="AF145" s="363"/>
      <c r="AG145" s="363"/>
      <c r="AH145" s="363"/>
      <c r="AI145" s="363"/>
      <c r="AJ145" s="363"/>
      <c r="AK145" s="363"/>
      <c r="AL145" s="363"/>
      <c r="AM145" s="363"/>
      <c r="AN145" s="363"/>
    </row>
    <row r="146">
      <c r="A146" s="363"/>
      <c r="B146" s="363"/>
      <c r="C146" s="363"/>
      <c r="D146" s="363"/>
      <c r="E146" s="363"/>
      <c r="F146" s="363"/>
      <c r="G146" s="363"/>
      <c r="H146" s="363"/>
      <c r="I146" s="363"/>
      <c r="J146" s="363"/>
      <c r="K146" s="363"/>
      <c r="L146" s="363"/>
      <c r="M146" s="363"/>
      <c r="N146" s="363"/>
      <c r="O146" s="363"/>
      <c r="P146" s="363"/>
      <c r="Q146" s="363"/>
      <c r="R146" s="363"/>
      <c r="S146" s="363"/>
      <c r="T146" s="363"/>
      <c r="U146" s="363"/>
      <c r="V146" s="363"/>
      <c r="W146" s="363"/>
      <c r="X146" s="363"/>
      <c r="Y146" s="363"/>
      <c r="Z146" s="363"/>
      <c r="AA146" s="363"/>
      <c r="AB146" s="363"/>
      <c r="AC146" s="363"/>
      <c r="AD146" s="363"/>
      <c r="AE146" s="363"/>
      <c r="AF146" s="363"/>
      <c r="AG146" s="363"/>
      <c r="AH146" s="363"/>
      <c r="AI146" s="363"/>
      <c r="AJ146" s="363"/>
      <c r="AK146" s="363"/>
      <c r="AL146" s="363"/>
      <c r="AM146" s="363"/>
      <c r="AN146" s="363"/>
    </row>
    <row r="147">
      <c r="A147" s="363"/>
      <c r="B147" s="363"/>
      <c r="C147" s="363"/>
      <c r="D147" s="363"/>
      <c r="E147" s="363"/>
      <c r="F147" s="363"/>
      <c r="G147" s="363"/>
      <c r="H147" s="363"/>
      <c r="I147" s="363"/>
      <c r="J147" s="363"/>
      <c r="K147" s="363"/>
      <c r="L147" s="363"/>
      <c r="M147" s="363"/>
      <c r="N147" s="363"/>
      <c r="O147" s="363"/>
      <c r="P147" s="363"/>
      <c r="Q147" s="363"/>
      <c r="R147" s="363"/>
      <c r="S147" s="363"/>
      <c r="T147" s="363"/>
      <c r="U147" s="363"/>
      <c r="V147" s="363"/>
      <c r="W147" s="363"/>
      <c r="X147" s="363"/>
      <c r="Y147" s="363"/>
      <c r="Z147" s="363"/>
      <c r="AA147" s="363"/>
      <c r="AB147" s="363"/>
      <c r="AC147" s="363"/>
      <c r="AD147" s="363"/>
      <c r="AE147" s="363"/>
      <c r="AF147" s="363"/>
      <c r="AG147" s="363"/>
      <c r="AH147" s="363"/>
      <c r="AI147" s="363"/>
      <c r="AJ147" s="363"/>
      <c r="AK147" s="363"/>
      <c r="AL147" s="363"/>
      <c r="AM147" s="363"/>
      <c r="AN147" s="363"/>
    </row>
    <row r="148">
      <c r="A148" s="363"/>
      <c r="B148" s="363"/>
      <c r="C148" s="363"/>
      <c r="D148" s="363"/>
      <c r="E148" s="363"/>
      <c r="F148" s="363"/>
      <c r="G148" s="363"/>
      <c r="H148" s="363"/>
      <c r="I148" s="363"/>
      <c r="J148" s="363"/>
      <c r="K148" s="363"/>
      <c r="L148" s="363"/>
      <c r="M148" s="363"/>
      <c r="N148" s="363"/>
      <c r="O148" s="363"/>
      <c r="P148" s="363"/>
      <c r="Q148" s="363"/>
      <c r="R148" s="363"/>
      <c r="S148" s="363"/>
      <c r="T148" s="363"/>
      <c r="U148" s="363"/>
      <c r="V148" s="363"/>
      <c r="W148" s="363"/>
      <c r="X148" s="363"/>
      <c r="Y148" s="363"/>
      <c r="Z148" s="363"/>
      <c r="AA148" s="363"/>
      <c r="AB148" s="363"/>
      <c r="AC148" s="363"/>
      <c r="AD148" s="363"/>
      <c r="AE148" s="363"/>
      <c r="AF148" s="363"/>
      <c r="AG148" s="363"/>
      <c r="AH148" s="363"/>
      <c r="AI148" s="363"/>
      <c r="AJ148" s="363"/>
      <c r="AK148" s="363"/>
      <c r="AL148" s="363"/>
      <c r="AM148" s="363"/>
      <c r="AN148" s="363"/>
    </row>
    <row r="149">
      <c r="A149" s="363"/>
      <c r="B149" s="363"/>
      <c r="C149" s="363"/>
      <c r="D149" s="363"/>
      <c r="E149" s="363"/>
      <c r="F149" s="363"/>
      <c r="G149" s="363"/>
      <c r="H149" s="363"/>
      <c r="I149" s="363"/>
      <c r="J149" s="363"/>
      <c r="K149" s="363"/>
      <c r="L149" s="363"/>
      <c r="M149" s="363"/>
      <c r="N149" s="363"/>
      <c r="O149" s="363"/>
      <c r="P149" s="363"/>
      <c r="Q149" s="363"/>
      <c r="R149" s="363"/>
      <c r="S149" s="363"/>
      <c r="T149" s="363"/>
      <c r="U149" s="363"/>
      <c r="V149" s="363"/>
      <c r="W149" s="363"/>
      <c r="X149" s="363"/>
      <c r="Y149" s="363"/>
      <c r="Z149" s="363"/>
      <c r="AA149" s="363"/>
      <c r="AB149" s="363"/>
      <c r="AC149" s="363"/>
      <c r="AD149" s="363"/>
      <c r="AE149" s="363"/>
      <c r="AF149" s="363"/>
      <c r="AG149" s="363"/>
      <c r="AH149" s="363"/>
      <c r="AI149" s="363"/>
      <c r="AJ149" s="363"/>
      <c r="AK149" s="363"/>
      <c r="AL149" s="363"/>
      <c r="AM149" s="363"/>
      <c r="AN149" s="363"/>
    </row>
    <row r="150">
      <c r="A150" s="363"/>
      <c r="B150" s="363"/>
      <c r="C150" s="363"/>
      <c r="D150" s="363"/>
      <c r="E150" s="363"/>
      <c r="F150" s="363"/>
      <c r="G150" s="363"/>
      <c r="H150" s="363"/>
      <c r="I150" s="363"/>
      <c r="J150" s="363"/>
      <c r="K150" s="363"/>
      <c r="L150" s="363"/>
      <c r="M150" s="363"/>
      <c r="N150" s="363"/>
      <c r="O150" s="363"/>
      <c r="P150" s="363"/>
      <c r="Q150" s="363"/>
      <c r="R150" s="363"/>
      <c r="S150" s="363"/>
      <c r="T150" s="363"/>
      <c r="U150" s="363"/>
      <c r="V150" s="363"/>
      <c r="W150" s="363"/>
      <c r="X150" s="363"/>
      <c r="Y150" s="363"/>
      <c r="Z150" s="363"/>
      <c r="AA150" s="363"/>
      <c r="AB150" s="363"/>
      <c r="AC150" s="363"/>
      <c r="AD150" s="363"/>
      <c r="AE150" s="363"/>
      <c r="AF150" s="363"/>
      <c r="AG150" s="363"/>
      <c r="AH150" s="363"/>
      <c r="AI150" s="363"/>
      <c r="AJ150" s="363"/>
      <c r="AK150" s="363"/>
      <c r="AL150" s="363"/>
      <c r="AM150" s="363"/>
      <c r="AN150" s="363"/>
    </row>
    <row r="151">
      <c r="A151" s="363"/>
      <c r="B151" s="363"/>
      <c r="C151" s="363"/>
      <c r="D151" s="363"/>
      <c r="E151" s="363"/>
      <c r="F151" s="363"/>
      <c r="G151" s="363"/>
      <c r="H151" s="363"/>
      <c r="I151" s="363"/>
      <c r="J151" s="363"/>
      <c r="K151" s="363"/>
      <c r="L151" s="363"/>
      <c r="M151" s="363"/>
      <c r="N151" s="363"/>
      <c r="O151" s="363"/>
      <c r="P151" s="363"/>
      <c r="Q151" s="363"/>
      <c r="R151" s="363"/>
      <c r="S151" s="363"/>
      <c r="T151" s="363"/>
      <c r="U151" s="363"/>
      <c r="V151" s="363"/>
      <c r="W151" s="363"/>
      <c r="X151" s="363"/>
      <c r="Y151" s="363"/>
      <c r="Z151" s="363"/>
      <c r="AA151" s="363"/>
      <c r="AB151" s="363"/>
      <c r="AC151" s="363"/>
      <c r="AD151" s="363"/>
      <c r="AE151" s="363"/>
      <c r="AF151" s="363"/>
      <c r="AG151" s="363"/>
      <c r="AH151" s="363"/>
      <c r="AI151" s="363"/>
      <c r="AJ151" s="363"/>
      <c r="AK151" s="363"/>
      <c r="AL151" s="363"/>
      <c r="AM151" s="363"/>
      <c r="AN151" s="363"/>
    </row>
    <row r="152">
      <c r="A152" s="363"/>
      <c r="B152" s="363"/>
      <c r="C152" s="363"/>
      <c r="D152" s="363"/>
      <c r="E152" s="363"/>
      <c r="F152" s="363"/>
      <c r="G152" s="363"/>
      <c r="H152" s="363"/>
      <c r="I152" s="363"/>
      <c r="J152" s="363"/>
      <c r="K152" s="363"/>
      <c r="L152" s="363"/>
      <c r="M152" s="363"/>
      <c r="N152" s="363"/>
      <c r="O152" s="363"/>
      <c r="P152" s="363"/>
      <c r="Q152" s="363"/>
      <c r="R152" s="363"/>
      <c r="S152" s="363"/>
      <c r="T152" s="363"/>
      <c r="U152" s="363"/>
      <c r="V152" s="363"/>
      <c r="W152" s="363"/>
      <c r="X152" s="363"/>
      <c r="Y152" s="363"/>
      <c r="Z152" s="363"/>
      <c r="AA152" s="363"/>
      <c r="AB152" s="363"/>
      <c r="AC152" s="363"/>
      <c r="AD152" s="363"/>
      <c r="AE152" s="363"/>
      <c r="AF152" s="363"/>
      <c r="AG152" s="363"/>
      <c r="AH152" s="363"/>
      <c r="AI152" s="363"/>
      <c r="AJ152" s="363"/>
      <c r="AK152" s="363"/>
      <c r="AL152" s="363"/>
      <c r="AM152" s="363"/>
      <c r="AN152" s="363"/>
    </row>
    <row r="153">
      <c r="A153" s="363"/>
      <c r="B153" s="363"/>
      <c r="C153" s="363"/>
      <c r="D153" s="363"/>
      <c r="E153" s="363"/>
      <c r="F153" s="363"/>
      <c r="G153" s="363"/>
      <c r="H153" s="363"/>
      <c r="I153" s="363"/>
      <c r="J153" s="363"/>
      <c r="K153" s="363"/>
      <c r="L153" s="363"/>
      <c r="M153" s="363"/>
      <c r="N153" s="363"/>
      <c r="O153" s="363"/>
      <c r="P153" s="363"/>
      <c r="Q153" s="363"/>
      <c r="R153" s="363"/>
      <c r="S153" s="363"/>
      <c r="T153" s="363"/>
      <c r="U153" s="363"/>
      <c r="V153" s="363"/>
      <c r="W153" s="363"/>
      <c r="X153" s="363"/>
      <c r="Y153" s="363"/>
      <c r="Z153" s="363"/>
      <c r="AA153" s="363"/>
      <c r="AB153" s="363"/>
      <c r="AC153" s="363"/>
      <c r="AD153" s="363"/>
      <c r="AE153" s="363"/>
      <c r="AF153" s="363"/>
      <c r="AG153" s="363"/>
      <c r="AH153" s="363"/>
      <c r="AI153" s="363"/>
      <c r="AJ153" s="363"/>
      <c r="AK153" s="363"/>
      <c r="AL153" s="363"/>
      <c r="AM153" s="363"/>
      <c r="AN153" s="363"/>
    </row>
    <row r="154">
      <c r="A154" s="363"/>
      <c r="B154" s="363"/>
      <c r="C154" s="363"/>
      <c r="D154" s="363"/>
      <c r="E154" s="363"/>
      <c r="F154" s="363"/>
      <c r="G154" s="363"/>
      <c r="H154" s="363"/>
      <c r="I154" s="363"/>
      <c r="J154" s="363"/>
      <c r="K154" s="363"/>
      <c r="L154" s="363"/>
      <c r="M154" s="363"/>
      <c r="N154" s="363"/>
      <c r="O154" s="363"/>
      <c r="P154" s="363"/>
      <c r="Q154" s="363"/>
      <c r="R154" s="363"/>
      <c r="S154" s="363"/>
      <c r="T154" s="363"/>
      <c r="U154" s="363"/>
      <c r="V154" s="363"/>
      <c r="W154" s="363"/>
      <c r="X154" s="363"/>
      <c r="Y154" s="363"/>
      <c r="Z154" s="363"/>
      <c r="AA154" s="363"/>
      <c r="AB154" s="363"/>
      <c r="AC154" s="363"/>
      <c r="AD154" s="363"/>
      <c r="AE154" s="363"/>
      <c r="AF154" s="363"/>
      <c r="AG154" s="363"/>
      <c r="AH154" s="363"/>
      <c r="AI154" s="363"/>
      <c r="AJ154" s="363"/>
      <c r="AK154" s="363"/>
      <c r="AL154" s="363"/>
      <c r="AM154" s="363"/>
      <c r="AN154" s="363"/>
    </row>
    <row r="155">
      <c r="A155" s="363"/>
      <c r="B155" s="363"/>
      <c r="C155" s="363"/>
      <c r="D155" s="363"/>
      <c r="E155" s="363"/>
      <c r="F155" s="363"/>
      <c r="G155" s="363"/>
      <c r="H155" s="363"/>
      <c r="I155" s="363"/>
      <c r="J155" s="363"/>
      <c r="K155" s="363"/>
      <c r="L155" s="363"/>
      <c r="M155" s="363"/>
      <c r="N155" s="363"/>
      <c r="O155" s="363"/>
      <c r="P155" s="363"/>
      <c r="Q155" s="363"/>
      <c r="R155" s="363"/>
      <c r="S155" s="363"/>
      <c r="T155" s="363"/>
      <c r="U155" s="363"/>
      <c r="V155" s="363"/>
      <c r="W155" s="363"/>
      <c r="X155" s="363"/>
      <c r="Y155" s="363"/>
      <c r="Z155" s="363"/>
      <c r="AA155" s="363"/>
      <c r="AB155" s="363"/>
      <c r="AC155" s="363"/>
      <c r="AD155" s="363"/>
      <c r="AE155" s="363"/>
      <c r="AF155" s="363"/>
      <c r="AG155" s="363"/>
      <c r="AH155" s="363"/>
      <c r="AI155" s="363"/>
      <c r="AJ155" s="363"/>
      <c r="AK155" s="363"/>
      <c r="AL155" s="363"/>
      <c r="AM155" s="363"/>
      <c r="AN155" s="363"/>
    </row>
    <row r="156">
      <c r="A156" s="363"/>
      <c r="B156" s="363"/>
      <c r="C156" s="363"/>
      <c r="D156" s="363"/>
      <c r="E156" s="363"/>
      <c r="F156" s="363"/>
      <c r="G156" s="363"/>
      <c r="H156" s="363"/>
      <c r="I156" s="363"/>
      <c r="J156" s="363"/>
      <c r="K156" s="363"/>
      <c r="L156" s="363"/>
      <c r="M156" s="363"/>
      <c r="N156" s="363"/>
      <c r="O156" s="363"/>
      <c r="P156" s="363"/>
      <c r="Q156" s="363"/>
      <c r="R156" s="363"/>
      <c r="S156" s="363"/>
      <c r="T156" s="363"/>
      <c r="U156" s="363"/>
      <c r="V156" s="363"/>
      <c r="W156" s="363"/>
      <c r="X156" s="363"/>
      <c r="Y156" s="363"/>
      <c r="Z156" s="363"/>
      <c r="AA156" s="363"/>
      <c r="AB156" s="363"/>
      <c r="AC156" s="363"/>
      <c r="AD156" s="363"/>
      <c r="AE156" s="363"/>
      <c r="AF156" s="363"/>
      <c r="AG156" s="363"/>
      <c r="AH156" s="363"/>
      <c r="AI156" s="363"/>
      <c r="AJ156" s="363"/>
      <c r="AK156" s="363"/>
      <c r="AL156" s="363"/>
      <c r="AM156" s="363"/>
      <c r="AN156" s="363"/>
    </row>
    <row r="157">
      <c r="A157" s="363"/>
      <c r="B157" s="363"/>
      <c r="C157" s="363"/>
      <c r="D157" s="363"/>
      <c r="E157" s="363"/>
      <c r="F157" s="363"/>
      <c r="G157" s="363"/>
      <c r="H157" s="363"/>
      <c r="I157" s="363"/>
      <c r="J157" s="363"/>
      <c r="K157" s="363"/>
      <c r="L157" s="363"/>
      <c r="M157" s="363"/>
      <c r="N157" s="363"/>
      <c r="O157" s="363"/>
      <c r="P157" s="363"/>
      <c r="Q157" s="363"/>
      <c r="R157" s="363"/>
      <c r="S157" s="363"/>
      <c r="T157" s="363"/>
      <c r="U157" s="363"/>
      <c r="V157" s="363"/>
      <c r="W157" s="363"/>
      <c r="X157" s="363"/>
      <c r="Y157" s="363"/>
      <c r="Z157" s="363"/>
      <c r="AA157" s="363"/>
      <c r="AB157" s="363"/>
      <c r="AC157" s="363"/>
      <c r="AD157" s="363"/>
      <c r="AE157" s="363"/>
      <c r="AF157" s="363"/>
      <c r="AG157" s="363"/>
      <c r="AH157" s="363"/>
      <c r="AI157" s="363"/>
      <c r="AJ157" s="363"/>
      <c r="AK157" s="363"/>
      <c r="AL157" s="363"/>
      <c r="AM157" s="363"/>
      <c r="AN157" s="363"/>
    </row>
    <row r="158">
      <c r="A158" s="363"/>
      <c r="B158" s="363"/>
      <c r="C158" s="363"/>
      <c r="D158" s="363"/>
      <c r="E158" s="363"/>
      <c r="F158" s="363"/>
      <c r="G158" s="363"/>
      <c r="H158" s="363"/>
      <c r="I158" s="363"/>
      <c r="J158" s="363"/>
      <c r="K158" s="363"/>
      <c r="L158" s="363"/>
      <c r="M158" s="363"/>
      <c r="N158" s="363"/>
      <c r="O158" s="363"/>
      <c r="P158" s="363"/>
      <c r="Q158" s="363"/>
      <c r="R158" s="363"/>
      <c r="S158" s="363"/>
      <c r="T158" s="363"/>
      <c r="U158" s="363"/>
      <c r="V158" s="363"/>
      <c r="W158" s="363"/>
      <c r="X158" s="363"/>
      <c r="Y158" s="363"/>
      <c r="Z158" s="363"/>
      <c r="AA158" s="363"/>
      <c r="AB158" s="363"/>
      <c r="AC158" s="363"/>
      <c r="AD158" s="363"/>
      <c r="AE158" s="363"/>
      <c r="AF158" s="363"/>
      <c r="AG158" s="363"/>
      <c r="AH158" s="363"/>
      <c r="AI158" s="363"/>
      <c r="AJ158" s="363"/>
      <c r="AK158" s="363"/>
      <c r="AL158" s="363"/>
      <c r="AM158" s="363"/>
      <c r="AN158" s="363"/>
    </row>
    <row r="159">
      <c r="A159" s="363"/>
      <c r="B159" s="363"/>
      <c r="C159" s="363"/>
      <c r="D159" s="363"/>
      <c r="E159" s="363"/>
      <c r="F159" s="363"/>
      <c r="G159" s="363"/>
      <c r="H159" s="363"/>
      <c r="I159" s="363"/>
      <c r="J159" s="363"/>
      <c r="K159" s="363"/>
      <c r="L159" s="363"/>
      <c r="M159" s="363"/>
      <c r="N159" s="363"/>
      <c r="O159" s="363"/>
      <c r="P159" s="363"/>
      <c r="Q159" s="363"/>
      <c r="R159" s="363"/>
      <c r="S159" s="363"/>
      <c r="T159" s="363"/>
      <c r="U159" s="363"/>
      <c r="V159" s="363"/>
      <c r="W159" s="363"/>
      <c r="X159" s="363"/>
      <c r="Y159" s="363"/>
      <c r="Z159" s="363"/>
      <c r="AA159" s="363"/>
      <c r="AB159" s="363"/>
      <c r="AC159" s="363"/>
      <c r="AD159" s="363"/>
      <c r="AE159" s="363"/>
      <c r="AF159" s="363"/>
      <c r="AG159" s="363"/>
      <c r="AH159" s="363"/>
      <c r="AI159" s="363"/>
      <c r="AJ159" s="363"/>
      <c r="AK159" s="363"/>
      <c r="AL159" s="363"/>
      <c r="AM159" s="363"/>
      <c r="AN159" s="363"/>
    </row>
    <row r="160">
      <c r="A160" s="363"/>
      <c r="B160" s="363"/>
      <c r="C160" s="363"/>
      <c r="D160" s="363"/>
      <c r="E160" s="363"/>
      <c r="F160" s="363"/>
      <c r="G160" s="363"/>
      <c r="H160" s="363"/>
      <c r="I160" s="363"/>
      <c r="J160" s="363"/>
      <c r="K160" s="363"/>
      <c r="L160" s="363"/>
      <c r="M160" s="363"/>
      <c r="N160" s="363"/>
      <c r="O160" s="363"/>
      <c r="P160" s="363"/>
      <c r="Q160" s="363"/>
      <c r="R160" s="363"/>
      <c r="S160" s="363"/>
      <c r="T160" s="363"/>
      <c r="U160" s="363"/>
      <c r="V160" s="363"/>
      <c r="W160" s="363"/>
      <c r="X160" s="363"/>
      <c r="Y160" s="363"/>
      <c r="Z160" s="363"/>
      <c r="AA160" s="363"/>
      <c r="AB160" s="363"/>
      <c r="AC160" s="363"/>
      <c r="AD160" s="363"/>
      <c r="AE160" s="363"/>
      <c r="AF160" s="363"/>
      <c r="AG160" s="363"/>
      <c r="AH160" s="363"/>
      <c r="AI160" s="363"/>
      <c r="AJ160" s="363"/>
      <c r="AK160" s="363"/>
      <c r="AL160" s="363"/>
      <c r="AM160" s="363"/>
      <c r="AN160" s="363"/>
    </row>
    <row r="161">
      <c r="A161" s="363"/>
      <c r="B161" s="363"/>
      <c r="C161" s="363"/>
      <c r="D161" s="363"/>
      <c r="E161" s="363"/>
      <c r="F161" s="363"/>
      <c r="G161" s="363"/>
      <c r="H161" s="363"/>
      <c r="I161" s="363"/>
      <c r="J161" s="363"/>
      <c r="K161" s="363"/>
      <c r="L161" s="363"/>
      <c r="M161" s="363"/>
      <c r="N161" s="363"/>
      <c r="O161" s="363"/>
      <c r="P161" s="363"/>
      <c r="Q161" s="363"/>
      <c r="R161" s="363"/>
      <c r="S161" s="363"/>
      <c r="T161" s="363"/>
      <c r="U161" s="363"/>
      <c r="V161" s="363"/>
      <c r="W161" s="363"/>
      <c r="X161" s="363"/>
      <c r="Y161" s="363"/>
      <c r="Z161" s="363"/>
      <c r="AA161" s="363"/>
      <c r="AB161" s="363"/>
      <c r="AC161" s="363"/>
      <c r="AD161" s="363"/>
      <c r="AE161" s="363"/>
      <c r="AF161" s="363"/>
      <c r="AG161" s="363"/>
      <c r="AH161" s="363"/>
      <c r="AI161" s="363"/>
      <c r="AJ161" s="363"/>
      <c r="AK161" s="363"/>
      <c r="AL161" s="363"/>
      <c r="AM161" s="363"/>
      <c r="AN161" s="363"/>
    </row>
    <row r="162">
      <c r="A162" s="363"/>
      <c r="B162" s="363"/>
      <c r="C162" s="363"/>
      <c r="D162" s="363"/>
      <c r="E162" s="363"/>
      <c r="F162" s="363"/>
      <c r="G162" s="363"/>
      <c r="H162" s="363"/>
      <c r="I162" s="363"/>
      <c r="J162" s="363"/>
      <c r="K162" s="363"/>
      <c r="L162" s="363"/>
      <c r="M162" s="363"/>
      <c r="N162" s="363"/>
      <c r="O162" s="363"/>
      <c r="P162" s="363"/>
      <c r="Q162" s="363"/>
      <c r="R162" s="363"/>
      <c r="S162" s="363"/>
      <c r="T162" s="363"/>
      <c r="U162" s="363"/>
      <c r="V162" s="363"/>
      <c r="W162" s="363"/>
      <c r="X162" s="363"/>
      <c r="Y162" s="363"/>
      <c r="Z162" s="363"/>
      <c r="AA162" s="363"/>
      <c r="AB162" s="363"/>
      <c r="AC162" s="363"/>
      <c r="AD162" s="363"/>
      <c r="AE162" s="363"/>
      <c r="AF162" s="363"/>
      <c r="AG162" s="363"/>
      <c r="AH162" s="363"/>
      <c r="AI162" s="363"/>
      <c r="AJ162" s="363"/>
      <c r="AK162" s="363"/>
      <c r="AL162" s="363"/>
      <c r="AM162" s="363"/>
      <c r="AN162" s="363"/>
    </row>
    <row r="163">
      <c r="A163" s="363"/>
      <c r="B163" s="363"/>
      <c r="C163" s="363"/>
      <c r="D163" s="363"/>
      <c r="E163" s="363"/>
      <c r="F163" s="363"/>
      <c r="G163" s="363"/>
      <c r="H163" s="363"/>
      <c r="I163" s="363"/>
      <c r="J163" s="363"/>
      <c r="K163" s="363"/>
      <c r="L163" s="363"/>
      <c r="M163" s="363"/>
      <c r="N163" s="363"/>
      <c r="O163" s="363"/>
      <c r="P163" s="363"/>
      <c r="Q163" s="363"/>
      <c r="R163" s="363"/>
      <c r="S163" s="363"/>
      <c r="T163" s="363"/>
      <c r="U163" s="363"/>
      <c r="V163" s="363"/>
      <c r="W163" s="363"/>
      <c r="X163" s="363"/>
      <c r="Y163" s="363"/>
      <c r="Z163" s="363"/>
      <c r="AA163" s="363"/>
      <c r="AB163" s="363"/>
      <c r="AC163" s="363"/>
      <c r="AD163" s="363"/>
      <c r="AE163" s="363"/>
      <c r="AF163" s="363"/>
      <c r="AG163" s="363"/>
      <c r="AH163" s="363"/>
      <c r="AI163" s="363"/>
      <c r="AJ163" s="363"/>
      <c r="AK163" s="363"/>
      <c r="AL163" s="363"/>
      <c r="AM163" s="363"/>
      <c r="AN163" s="363"/>
    </row>
    <row r="164">
      <c r="A164" s="363"/>
      <c r="B164" s="363"/>
      <c r="C164" s="363"/>
      <c r="D164" s="363"/>
      <c r="E164" s="363"/>
      <c r="F164" s="363"/>
      <c r="G164" s="363"/>
      <c r="H164" s="363"/>
      <c r="I164" s="363"/>
      <c r="J164" s="363"/>
      <c r="K164" s="363"/>
      <c r="L164" s="363"/>
      <c r="M164" s="363"/>
      <c r="N164" s="363"/>
      <c r="O164" s="363"/>
      <c r="P164" s="363"/>
      <c r="Q164" s="363"/>
      <c r="R164" s="363"/>
      <c r="S164" s="363"/>
      <c r="T164" s="363"/>
      <c r="U164" s="363"/>
      <c r="V164" s="363"/>
      <c r="W164" s="363"/>
      <c r="X164" s="363"/>
      <c r="Y164" s="363"/>
      <c r="Z164" s="363"/>
      <c r="AA164" s="363"/>
      <c r="AB164" s="363"/>
      <c r="AC164" s="363"/>
      <c r="AD164" s="363"/>
      <c r="AE164" s="363"/>
      <c r="AF164" s="363"/>
      <c r="AG164" s="363"/>
      <c r="AH164" s="363"/>
      <c r="AI164" s="363"/>
      <c r="AJ164" s="363"/>
      <c r="AK164" s="363"/>
      <c r="AL164" s="363"/>
      <c r="AM164" s="363"/>
      <c r="AN164" s="363"/>
    </row>
    <row r="165">
      <c r="A165" s="363"/>
      <c r="B165" s="363"/>
      <c r="C165" s="363"/>
      <c r="D165" s="363"/>
      <c r="E165" s="363"/>
      <c r="F165" s="363"/>
      <c r="G165" s="363"/>
      <c r="H165" s="363"/>
      <c r="I165" s="363"/>
      <c r="J165" s="363"/>
      <c r="K165" s="363"/>
      <c r="L165" s="363"/>
      <c r="M165" s="363"/>
      <c r="N165" s="363"/>
      <c r="O165" s="363"/>
      <c r="P165" s="363"/>
      <c r="Q165" s="363"/>
      <c r="R165" s="363"/>
      <c r="S165" s="363"/>
      <c r="T165" s="363"/>
      <c r="U165" s="363"/>
      <c r="V165" s="363"/>
      <c r="W165" s="363"/>
      <c r="X165" s="363"/>
      <c r="Y165" s="363"/>
      <c r="Z165" s="363"/>
      <c r="AA165" s="363"/>
      <c r="AB165" s="363"/>
      <c r="AC165" s="363"/>
      <c r="AD165" s="363"/>
      <c r="AE165" s="363"/>
      <c r="AF165" s="363"/>
      <c r="AG165" s="363"/>
      <c r="AH165" s="363"/>
      <c r="AI165" s="363"/>
      <c r="AJ165" s="363"/>
      <c r="AK165" s="363"/>
      <c r="AL165" s="363"/>
      <c r="AM165" s="363"/>
      <c r="AN165" s="363"/>
    </row>
    <row r="166">
      <c r="A166" s="363"/>
      <c r="B166" s="363"/>
      <c r="C166" s="363"/>
      <c r="D166" s="363"/>
      <c r="E166" s="363"/>
      <c r="F166" s="363"/>
      <c r="G166" s="363"/>
      <c r="H166" s="363"/>
      <c r="I166" s="363"/>
      <c r="J166" s="363"/>
      <c r="K166" s="363"/>
      <c r="L166" s="363"/>
      <c r="M166" s="363"/>
      <c r="N166" s="363"/>
      <c r="O166" s="363"/>
      <c r="P166" s="363"/>
      <c r="Q166" s="363"/>
      <c r="R166" s="363"/>
      <c r="S166" s="363"/>
      <c r="T166" s="363"/>
      <c r="U166" s="363"/>
      <c r="V166" s="363"/>
      <c r="W166" s="363"/>
      <c r="X166" s="363"/>
      <c r="Y166" s="363"/>
      <c r="Z166" s="363"/>
      <c r="AA166" s="363"/>
      <c r="AB166" s="363"/>
      <c r="AC166" s="363"/>
      <c r="AD166" s="363"/>
      <c r="AE166" s="363"/>
      <c r="AF166" s="363"/>
      <c r="AG166" s="363"/>
      <c r="AH166" s="363"/>
      <c r="AI166" s="363"/>
      <c r="AJ166" s="363"/>
      <c r="AK166" s="363"/>
      <c r="AL166" s="363"/>
      <c r="AM166" s="363"/>
      <c r="AN166" s="363"/>
    </row>
    <row r="167">
      <c r="A167" s="363"/>
      <c r="B167" s="363"/>
      <c r="C167" s="363"/>
      <c r="D167" s="363"/>
      <c r="E167" s="363"/>
      <c r="F167" s="363"/>
      <c r="G167" s="363"/>
      <c r="H167" s="363"/>
      <c r="I167" s="363"/>
      <c r="J167" s="363"/>
      <c r="K167" s="363"/>
      <c r="L167" s="363"/>
      <c r="M167" s="363"/>
      <c r="N167" s="363"/>
      <c r="O167" s="363"/>
      <c r="P167" s="363"/>
      <c r="Q167" s="363"/>
      <c r="R167" s="363"/>
      <c r="S167" s="363"/>
      <c r="T167" s="363"/>
      <c r="U167" s="363"/>
      <c r="V167" s="363"/>
      <c r="W167" s="363"/>
      <c r="X167" s="363"/>
      <c r="Y167" s="363"/>
      <c r="Z167" s="363"/>
      <c r="AA167" s="363"/>
      <c r="AB167" s="363"/>
      <c r="AC167" s="363"/>
      <c r="AD167" s="363"/>
      <c r="AE167" s="363"/>
      <c r="AF167" s="363"/>
      <c r="AG167" s="363"/>
      <c r="AH167" s="363"/>
      <c r="AI167" s="363"/>
      <c r="AJ167" s="363"/>
      <c r="AK167" s="363"/>
      <c r="AL167" s="363"/>
      <c r="AM167" s="363"/>
      <c r="AN167" s="363"/>
    </row>
    <row r="168">
      <c r="A168" s="363"/>
      <c r="B168" s="363"/>
      <c r="C168" s="363"/>
      <c r="D168" s="363"/>
      <c r="E168" s="363"/>
      <c r="F168" s="363"/>
      <c r="G168" s="363"/>
      <c r="H168" s="363"/>
      <c r="I168" s="363"/>
      <c r="J168" s="363"/>
      <c r="K168" s="363"/>
      <c r="L168" s="363"/>
      <c r="M168" s="363"/>
      <c r="N168" s="363"/>
      <c r="O168" s="363"/>
      <c r="P168" s="363"/>
      <c r="Q168" s="363"/>
      <c r="R168" s="363"/>
      <c r="S168" s="363"/>
      <c r="T168" s="363"/>
      <c r="U168" s="363"/>
      <c r="V168" s="363"/>
      <c r="W168" s="363"/>
      <c r="X168" s="363"/>
      <c r="Y168" s="363"/>
      <c r="Z168" s="363"/>
      <c r="AA168" s="363"/>
      <c r="AB168" s="363"/>
      <c r="AC168" s="363"/>
      <c r="AD168" s="363"/>
      <c r="AE168" s="363"/>
      <c r="AF168" s="363"/>
      <c r="AG168" s="363"/>
      <c r="AH168" s="363"/>
      <c r="AI168" s="363"/>
      <c r="AJ168" s="363"/>
      <c r="AK168" s="363"/>
      <c r="AL168" s="363"/>
      <c r="AM168" s="363"/>
      <c r="AN168" s="363"/>
    </row>
    <row r="169">
      <c r="A169" s="363"/>
      <c r="B169" s="363"/>
      <c r="C169" s="363"/>
      <c r="D169" s="363"/>
      <c r="E169" s="363"/>
      <c r="F169" s="363"/>
      <c r="G169" s="363"/>
      <c r="H169" s="363"/>
      <c r="I169" s="363"/>
      <c r="J169" s="363"/>
      <c r="K169" s="363"/>
      <c r="L169" s="363"/>
      <c r="M169" s="363"/>
      <c r="N169" s="363"/>
      <c r="O169" s="363"/>
      <c r="P169" s="363"/>
      <c r="Q169" s="363"/>
      <c r="R169" s="363"/>
      <c r="S169" s="363"/>
      <c r="T169" s="363"/>
      <c r="U169" s="363"/>
      <c r="V169" s="363"/>
      <c r="W169" s="363"/>
      <c r="X169" s="363"/>
      <c r="Y169" s="363"/>
      <c r="Z169" s="363"/>
      <c r="AA169" s="363"/>
      <c r="AB169" s="363"/>
      <c r="AC169" s="363"/>
      <c r="AD169" s="363"/>
      <c r="AE169" s="363"/>
      <c r="AF169" s="363"/>
      <c r="AG169" s="363"/>
      <c r="AH169" s="363"/>
      <c r="AI169" s="363"/>
      <c r="AJ169" s="363"/>
      <c r="AK169" s="363"/>
      <c r="AL169" s="363"/>
      <c r="AM169" s="363"/>
      <c r="AN169" s="363"/>
    </row>
    <row r="170">
      <c r="A170" s="363"/>
      <c r="B170" s="363"/>
      <c r="C170" s="363"/>
      <c r="D170" s="363"/>
      <c r="E170" s="363"/>
      <c r="F170" s="363"/>
      <c r="G170" s="363"/>
      <c r="H170" s="363"/>
      <c r="I170" s="363"/>
      <c r="J170" s="363"/>
      <c r="K170" s="363"/>
      <c r="L170" s="363"/>
      <c r="M170" s="363"/>
      <c r="N170" s="363"/>
      <c r="O170" s="363"/>
      <c r="P170" s="363"/>
      <c r="Q170" s="363"/>
      <c r="R170" s="363"/>
      <c r="S170" s="363"/>
      <c r="T170" s="363"/>
      <c r="U170" s="363"/>
      <c r="V170" s="363"/>
      <c r="W170" s="363"/>
      <c r="X170" s="363"/>
      <c r="Y170" s="363"/>
      <c r="Z170" s="363"/>
      <c r="AA170" s="363"/>
      <c r="AB170" s="363"/>
      <c r="AC170" s="363"/>
      <c r="AD170" s="363"/>
      <c r="AE170" s="363"/>
      <c r="AF170" s="363"/>
      <c r="AG170" s="363"/>
      <c r="AH170" s="363"/>
      <c r="AI170" s="363"/>
      <c r="AJ170" s="363"/>
      <c r="AK170" s="363"/>
      <c r="AL170" s="363"/>
      <c r="AM170" s="363"/>
      <c r="AN170" s="363"/>
    </row>
    <row r="171">
      <c r="A171" s="363"/>
      <c r="B171" s="363"/>
      <c r="C171" s="363"/>
      <c r="D171" s="363"/>
      <c r="E171" s="363"/>
      <c r="F171" s="363"/>
      <c r="G171" s="363"/>
      <c r="H171" s="363"/>
      <c r="I171" s="363"/>
      <c r="J171" s="363"/>
      <c r="K171" s="363"/>
      <c r="L171" s="363"/>
      <c r="M171" s="363"/>
      <c r="N171" s="363"/>
      <c r="O171" s="363"/>
      <c r="P171" s="363"/>
      <c r="Q171" s="363"/>
      <c r="R171" s="363"/>
      <c r="S171" s="363"/>
      <c r="T171" s="363"/>
      <c r="U171" s="363"/>
      <c r="V171" s="363"/>
      <c r="W171" s="363"/>
      <c r="X171" s="363"/>
      <c r="Y171" s="363"/>
      <c r="Z171" s="363"/>
      <c r="AA171" s="363"/>
      <c r="AB171" s="363"/>
      <c r="AC171" s="363"/>
      <c r="AD171" s="363"/>
      <c r="AE171" s="363"/>
      <c r="AF171" s="363"/>
      <c r="AG171" s="363"/>
      <c r="AH171" s="363"/>
      <c r="AI171" s="363"/>
      <c r="AJ171" s="363"/>
      <c r="AK171" s="363"/>
      <c r="AL171" s="363"/>
      <c r="AM171" s="363"/>
      <c r="AN171" s="363"/>
    </row>
    <row r="172">
      <c r="A172" s="363"/>
      <c r="B172" s="363"/>
      <c r="C172" s="363"/>
      <c r="D172" s="363"/>
      <c r="E172" s="363"/>
      <c r="F172" s="363"/>
      <c r="G172" s="363"/>
      <c r="H172" s="363"/>
      <c r="I172" s="363"/>
      <c r="J172" s="363"/>
      <c r="K172" s="363"/>
      <c r="L172" s="363"/>
      <c r="M172" s="363"/>
      <c r="N172" s="363"/>
      <c r="O172" s="363"/>
      <c r="P172" s="363"/>
      <c r="Q172" s="363"/>
      <c r="R172" s="363"/>
      <c r="S172" s="363"/>
      <c r="T172" s="363"/>
      <c r="U172" s="363"/>
      <c r="V172" s="363"/>
      <c r="W172" s="363"/>
      <c r="X172" s="363"/>
      <c r="Y172" s="363"/>
      <c r="Z172" s="363"/>
      <c r="AA172" s="363"/>
      <c r="AB172" s="363"/>
      <c r="AC172" s="363"/>
      <c r="AD172" s="363"/>
      <c r="AE172" s="363"/>
      <c r="AF172" s="363"/>
      <c r="AG172" s="363"/>
      <c r="AH172" s="363"/>
      <c r="AI172" s="363"/>
      <c r="AJ172" s="363"/>
      <c r="AK172" s="363"/>
      <c r="AL172" s="363"/>
      <c r="AM172" s="363"/>
      <c r="AN172" s="363"/>
    </row>
    <row r="173">
      <c r="A173" s="363"/>
      <c r="B173" s="363"/>
      <c r="C173" s="363"/>
      <c r="D173" s="363"/>
      <c r="E173" s="363"/>
      <c r="F173" s="363"/>
      <c r="G173" s="363"/>
      <c r="H173" s="363"/>
      <c r="I173" s="363"/>
      <c r="J173" s="363"/>
      <c r="K173" s="363"/>
      <c r="L173" s="363"/>
      <c r="M173" s="363"/>
      <c r="N173" s="363"/>
      <c r="O173" s="363"/>
      <c r="P173" s="363"/>
      <c r="Q173" s="363"/>
      <c r="R173" s="363"/>
      <c r="S173" s="363"/>
      <c r="T173" s="363"/>
      <c r="U173" s="363"/>
      <c r="V173" s="363"/>
      <c r="W173" s="363"/>
      <c r="X173" s="363"/>
      <c r="Y173" s="363"/>
      <c r="Z173" s="363"/>
      <c r="AA173" s="363"/>
      <c r="AB173" s="363"/>
      <c r="AC173" s="363"/>
      <c r="AD173" s="363"/>
      <c r="AE173" s="363"/>
      <c r="AF173" s="363"/>
      <c r="AG173" s="363"/>
      <c r="AH173" s="363"/>
      <c r="AI173" s="363"/>
      <c r="AJ173" s="363"/>
      <c r="AK173" s="363"/>
      <c r="AL173" s="363"/>
      <c r="AM173" s="363"/>
      <c r="AN173" s="363"/>
    </row>
    <row r="174">
      <c r="A174" s="363"/>
      <c r="B174" s="363"/>
      <c r="C174" s="363"/>
      <c r="D174" s="363"/>
      <c r="E174" s="363"/>
      <c r="F174" s="363"/>
      <c r="G174" s="363"/>
      <c r="H174" s="363"/>
      <c r="I174" s="363"/>
      <c r="J174" s="363"/>
      <c r="K174" s="363"/>
      <c r="L174" s="363"/>
      <c r="M174" s="363"/>
      <c r="N174" s="363"/>
      <c r="O174" s="363"/>
      <c r="P174" s="363"/>
      <c r="Q174" s="363"/>
      <c r="R174" s="363"/>
      <c r="S174" s="363"/>
      <c r="T174" s="363"/>
      <c r="U174" s="363"/>
      <c r="V174" s="363"/>
      <c r="W174" s="363"/>
      <c r="X174" s="363"/>
      <c r="Y174" s="363"/>
      <c r="Z174" s="363"/>
      <c r="AA174" s="363"/>
      <c r="AB174" s="363"/>
      <c r="AC174" s="363"/>
      <c r="AD174" s="363"/>
      <c r="AE174" s="363"/>
      <c r="AF174" s="363"/>
      <c r="AG174" s="363"/>
      <c r="AH174" s="363"/>
      <c r="AI174" s="363"/>
      <c r="AJ174" s="363"/>
      <c r="AK174" s="363"/>
      <c r="AL174" s="363"/>
      <c r="AM174" s="363"/>
      <c r="AN174" s="363"/>
    </row>
    <row r="175">
      <c r="A175" s="363"/>
      <c r="B175" s="363"/>
      <c r="C175" s="363"/>
      <c r="D175" s="363"/>
      <c r="E175" s="363"/>
      <c r="F175" s="363"/>
      <c r="G175" s="363"/>
      <c r="H175" s="363"/>
      <c r="I175" s="363"/>
      <c r="J175" s="363"/>
      <c r="K175" s="363"/>
      <c r="L175" s="363"/>
      <c r="M175" s="363"/>
      <c r="N175" s="363"/>
      <c r="O175" s="363"/>
      <c r="P175" s="363"/>
      <c r="Q175" s="363"/>
      <c r="R175" s="363"/>
      <c r="S175" s="363"/>
      <c r="T175" s="363"/>
      <c r="U175" s="363"/>
      <c r="V175" s="363"/>
      <c r="W175" s="363"/>
      <c r="X175" s="363"/>
      <c r="Y175" s="363"/>
      <c r="Z175" s="363"/>
      <c r="AA175" s="363"/>
      <c r="AB175" s="363"/>
      <c r="AC175" s="363"/>
      <c r="AD175" s="363"/>
      <c r="AE175" s="363"/>
      <c r="AF175" s="363"/>
      <c r="AG175" s="363"/>
      <c r="AH175" s="363"/>
      <c r="AI175" s="363"/>
      <c r="AJ175" s="363"/>
      <c r="AK175" s="363"/>
      <c r="AL175" s="363"/>
      <c r="AM175" s="363"/>
      <c r="AN175" s="363"/>
    </row>
    <row r="176">
      <c r="A176" s="363"/>
      <c r="B176" s="363"/>
      <c r="C176" s="363"/>
      <c r="D176" s="363"/>
      <c r="E176" s="363"/>
      <c r="F176" s="363"/>
      <c r="G176" s="363"/>
      <c r="H176" s="363"/>
      <c r="I176" s="363"/>
      <c r="J176" s="363"/>
      <c r="K176" s="363"/>
      <c r="L176" s="363"/>
      <c r="M176" s="363"/>
      <c r="N176" s="363"/>
      <c r="O176" s="363"/>
      <c r="P176" s="363"/>
      <c r="Q176" s="363"/>
      <c r="R176" s="363"/>
      <c r="S176" s="363"/>
      <c r="T176" s="363"/>
      <c r="U176" s="363"/>
      <c r="V176" s="363"/>
      <c r="W176" s="363"/>
      <c r="X176" s="363"/>
      <c r="Y176" s="363"/>
      <c r="Z176" s="363"/>
      <c r="AA176" s="363"/>
      <c r="AB176" s="363"/>
      <c r="AC176" s="363"/>
      <c r="AD176" s="363"/>
      <c r="AE176" s="363"/>
      <c r="AF176" s="363"/>
      <c r="AG176" s="363"/>
      <c r="AH176" s="363"/>
      <c r="AI176" s="363"/>
      <c r="AJ176" s="363"/>
      <c r="AK176" s="363"/>
      <c r="AL176" s="363"/>
      <c r="AM176" s="363"/>
      <c r="AN176" s="363"/>
    </row>
    <row r="177">
      <c r="A177" s="363"/>
      <c r="B177" s="363"/>
      <c r="C177" s="363"/>
      <c r="D177" s="363"/>
      <c r="E177" s="363"/>
      <c r="F177" s="363"/>
      <c r="G177" s="363"/>
      <c r="H177" s="363"/>
      <c r="I177" s="363"/>
      <c r="J177" s="363"/>
      <c r="K177" s="363"/>
      <c r="L177" s="363"/>
      <c r="M177" s="363"/>
      <c r="N177" s="363"/>
      <c r="O177" s="363"/>
      <c r="P177" s="363"/>
      <c r="Q177" s="363"/>
      <c r="R177" s="363"/>
      <c r="S177" s="363"/>
      <c r="T177" s="363"/>
      <c r="U177" s="363"/>
      <c r="V177" s="363"/>
      <c r="W177" s="363"/>
      <c r="X177" s="363"/>
      <c r="Y177" s="363"/>
      <c r="Z177" s="363"/>
      <c r="AA177" s="363"/>
      <c r="AB177" s="363"/>
      <c r="AC177" s="363"/>
      <c r="AD177" s="363"/>
      <c r="AE177" s="363"/>
      <c r="AF177" s="363"/>
      <c r="AG177" s="363"/>
      <c r="AH177" s="363"/>
      <c r="AI177" s="363"/>
      <c r="AJ177" s="363"/>
      <c r="AK177" s="363"/>
      <c r="AL177" s="363"/>
      <c r="AM177" s="363"/>
      <c r="AN177" s="363"/>
    </row>
    <row r="178">
      <c r="A178" s="363"/>
      <c r="B178" s="363"/>
      <c r="C178" s="363"/>
      <c r="D178" s="363"/>
      <c r="E178" s="363"/>
      <c r="F178" s="363"/>
      <c r="G178" s="363"/>
      <c r="H178" s="363"/>
      <c r="I178" s="363"/>
      <c r="J178" s="363"/>
      <c r="K178" s="363"/>
      <c r="L178" s="363"/>
      <c r="M178" s="363"/>
      <c r="N178" s="363"/>
      <c r="O178" s="363"/>
      <c r="P178" s="363"/>
      <c r="Q178" s="363"/>
      <c r="R178" s="363"/>
      <c r="S178" s="363"/>
      <c r="T178" s="363"/>
      <c r="U178" s="363"/>
      <c r="V178" s="363"/>
      <c r="W178" s="363"/>
      <c r="X178" s="363"/>
      <c r="Y178" s="363"/>
      <c r="Z178" s="363"/>
      <c r="AA178" s="363"/>
      <c r="AB178" s="363"/>
      <c r="AC178" s="363"/>
      <c r="AD178" s="363"/>
      <c r="AE178" s="363"/>
      <c r="AF178" s="363"/>
      <c r="AG178" s="363"/>
      <c r="AH178" s="363"/>
      <c r="AI178" s="363"/>
      <c r="AJ178" s="363"/>
      <c r="AK178" s="363"/>
      <c r="AL178" s="363"/>
      <c r="AM178" s="363"/>
      <c r="AN178" s="363"/>
    </row>
    <row r="179">
      <c r="A179" s="363"/>
      <c r="B179" s="363"/>
      <c r="C179" s="363"/>
      <c r="D179" s="363"/>
      <c r="E179" s="363"/>
      <c r="F179" s="363"/>
      <c r="G179" s="363"/>
      <c r="H179" s="363"/>
      <c r="I179" s="363"/>
      <c r="J179" s="363"/>
      <c r="K179" s="363"/>
      <c r="L179" s="363"/>
      <c r="M179" s="363"/>
      <c r="N179" s="363"/>
      <c r="O179" s="363"/>
      <c r="P179" s="363"/>
      <c r="Q179" s="363"/>
      <c r="R179" s="363"/>
      <c r="S179" s="363"/>
      <c r="T179" s="363"/>
      <c r="U179" s="363"/>
      <c r="V179" s="363"/>
      <c r="W179" s="363"/>
      <c r="X179" s="363"/>
      <c r="Y179" s="363"/>
      <c r="Z179" s="363"/>
      <c r="AA179" s="363"/>
      <c r="AB179" s="363"/>
      <c r="AC179" s="363"/>
      <c r="AD179" s="363"/>
      <c r="AE179" s="363"/>
      <c r="AF179" s="363"/>
      <c r="AG179" s="363"/>
      <c r="AH179" s="363"/>
      <c r="AI179" s="363"/>
      <c r="AJ179" s="363"/>
      <c r="AK179" s="363"/>
      <c r="AL179" s="363"/>
      <c r="AM179" s="363"/>
      <c r="AN179" s="363"/>
    </row>
    <row r="180">
      <c r="A180" s="363"/>
      <c r="B180" s="363"/>
      <c r="C180" s="363"/>
      <c r="D180" s="363"/>
      <c r="E180" s="363"/>
      <c r="F180" s="363"/>
      <c r="G180" s="363"/>
      <c r="H180" s="363"/>
      <c r="I180" s="363"/>
      <c r="J180" s="363"/>
      <c r="K180" s="363"/>
      <c r="L180" s="363"/>
      <c r="M180" s="363"/>
      <c r="N180" s="363"/>
      <c r="O180" s="363"/>
      <c r="P180" s="363"/>
      <c r="Q180" s="363"/>
      <c r="R180" s="363"/>
      <c r="S180" s="363"/>
      <c r="T180" s="363"/>
      <c r="U180" s="363"/>
      <c r="V180" s="363"/>
      <c r="W180" s="363"/>
      <c r="X180" s="363"/>
      <c r="Y180" s="363"/>
      <c r="Z180" s="363"/>
      <c r="AA180" s="363"/>
      <c r="AB180" s="363"/>
      <c r="AC180" s="363"/>
      <c r="AD180" s="363"/>
      <c r="AE180" s="363"/>
      <c r="AF180" s="363"/>
      <c r="AG180" s="363"/>
      <c r="AH180" s="363"/>
      <c r="AI180" s="363"/>
      <c r="AJ180" s="363"/>
      <c r="AK180" s="363"/>
      <c r="AL180" s="363"/>
      <c r="AM180" s="363"/>
      <c r="AN180" s="363"/>
    </row>
    <row r="181">
      <c r="A181" s="363"/>
      <c r="B181" s="363"/>
      <c r="C181" s="363"/>
      <c r="D181" s="363"/>
      <c r="E181" s="363"/>
      <c r="F181" s="363"/>
      <c r="G181" s="363"/>
      <c r="H181" s="363"/>
      <c r="I181" s="363"/>
      <c r="J181" s="363"/>
      <c r="K181" s="363"/>
      <c r="L181" s="363"/>
      <c r="M181" s="363"/>
      <c r="N181" s="363"/>
      <c r="O181" s="363"/>
      <c r="P181" s="363"/>
      <c r="Q181" s="363"/>
      <c r="R181" s="363"/>
      <c r="S181" s="363"/>
      <c r="T181" s="363"/>
      <c r="U181" s="363"/>
      <c r="V181" s="363"/>
      <c r="W181" s="363"/>
      <c r="X181" s="363"/>
      <c r="Y181" s="363"/>
      <c r="Z181" s="363"/>
      <c r="AA181" s="363"/>
      <c r="AB181" s="363"/>
      <c r="AC181" s="363"/>
      <c r="AD181" s="363"/>
      <c r="AE181" s="363"/>
      <c r="AF181" s="363"/>
      <c r="AG181" s="363"/>
      <c r="AH181" s="363"/>
      <c r="AI181" s="363"/>
      <c r="AJ181" s="363"/>
      <c r="AK181" s="363"/>
      <c r="AL181" s="363"/>
      <c r="AM181" s="363"/>
      <c r="AN181" s="363"/>
    </row>
    <row r="182">
      <c r="A182" s="363"/>
      <c r="B182" s="363"/>
      <c r="C182" s="363"/>
      <c r="D182" s="363"/>
      <c r="E182" s="363"/>
      <c r="F182" s="363"/>
      <c r="G182" s="363"/>
      <c r="H182" s="363"/>
      <c r="I182" s="363"/>
      <c r="J182" s="363"/>
      <c r="K182" s="363"/>
      <c r="L182" s="363"/>
      <c r="M182" s="363"/>
      <c r="N182" s="363"/>
      <c r="O182" s="363"/>
      <c r="P182" s="363"/>
      <c r="Q182" s="363"/>
      <c r="R182" s="363"/>
      <c r="S182" s="363"/>
      <c r="T182" s="363"/>
      <c r="U182" s="363"/>
      <c r="V182" s="363"/>
      <c r="W182" s="363"/>
      <c r="X182" s="363"/>
      <c r="Y182" s="363"/>
      <c r="Z182" s="363"/>
      <c r="AA182" s="363"/>
      <c r="AB182" s="363"/>
      <c r="AC182" s="363"/>
      <c r="AD182" s="363"/>
      <c r="AE182" s="363"/>
      <c r="AF182" s="363"/>
      <c r="AG182" s="363"/>
      <c r="AH182" s="363"/>
      <c r="AI182" s="363"/>
      <c r="AJ182" s="363"/>
      <c r="AK182" s="363"/>
      <c r="AL182" s="363"/>
      <c r="AM182" s="363"/>
      <c r="AN182" s="363"/>
    </row>
    <row r="183">
      <c r="A183" s="363"/>
      <c r="B183" s="363"/>
      <c r="C183" s="363"/>
      <c r="D183" s="363"/>
      <c r="E183" s="363"/>
      <c r="F183" s="363"/>
      <c r="G183" s="363"/>
      <c r="H183" s="363"/>
      <c r="I183" s="363"/>
      <c r="J183" s="363"/>
      <c r="K183" s="363"/>
      <c r="L183" s="363"/>
      <c r="M183" s="363"/>
      <c r="N183" s="363"/>
      <c r="O183" s="363"/>
      <c r="P183" s="363"/>
      <c r="Q183" s="363"/>
      <c r="R183" s="363"/>
      <c r="S183" s="363"/>
      <c r="T183" s="363"/>
      <c r="U183" s="363"/>
      <c r="V183" s="363"/>
      <c r="W183" s="363"/>
      <c r="X183" s="363"/>
      <c r="Y183" s="363"/>
      <c r="Z183" s="363"/>
      <c r="AA183" s="363"/>
      <c r="AB183" s="363"/>
      <c r="AC183" s="363"/>
      <c r="AD183" s="363"/>
      <c r="AE183" s="363"/>
      <c r="AF183" s="363"/>
      <c r="AG183" s="363"/>
      <c r="AH183" s="363"/>
      <c r="AI183" s="363"/>
      <c r="AJ183" s="363"/>
      <c r="AK183" s="363"/>
      <c r="AL183" s="363"/>
      <c r="AM183" s="363"/>
      <c r="AN183" s="363"/>
    </row>
    <row r="184">
      <c r="A184" s="363"/>
      <c r="B184" s="363"/>
      <c r="C184" s="363"/>
      <c r="D184" s="363"/>
      <c r="E184" s="363"/>
      <c r="F184" s="363"/>
      <c r="G184" s="363"/>
      <c r="H184" s="363"/>
      <c r="I184" s="363"/>
      <c r="J184" s="363"/>
      <c r="K184" s="363"/>
      <c r="L184" s="363"/>
      <c r="M184" s="363"/>
      <c r="N184" s="363"/>
      <c r="O184" s="363"/>
      <c r="P184" s="363"/>
      <c r="Q184" s="363"/>
      <c r="R184" s="363"/>
      <c r="S184" s="363"/>
      <c r="T184" s="363"/>
      <c r="U184" s="363"/>
      <c r="V184" s="363"/>
      <c r="W184" s="363"/>
      <c r="X184" s="363"/>
      <c r="Y184" s="363"/>
      <c r="Z184" s="363"/>
      <c r="AA184" s="363"/>
      <c r="AB184" s="363"/>
      <c r="AC184" s="363"/>
      <c r="AD184" s="363"/>
      <c r="AE184" s="363"/>
      <c r="AF184" s="363"/>
      <c r="AG184" s="363"/>
      <c r="AH184" s="363"/>
      <c r="AI184" s="363"/>
      <c r="AJ184" s="363"/>
      <c r="AK184" s="363"/>
      <c r="AL184" s="363"/>
      <c r="AM184" s="363"/>
      <c r="AN184" s="363"/>
    </row>
    <row r="185">
      <c r="A185" s="363"/>
      <c r="B185" s="363"/>
      <c r="C185" s="363"/>
      <c r="D185" s="363"/>
      <c r="E185" s="363"/>
      <c r="F185" s="363"/>
      <c r="G185" s="363"/>
      <c r="H185" s="363"/>
      <c r="I185" s="363"/>
      <c r="J185" s="363"/>
      <c r="K185" s="363"/>
      <c r="L185" s="363"/>
      <c r="M185" s="363"/>
      <c r="N185" s="363"/>
      <c r="O185" s="363"/>
      <c r="P185" s="363"/>
      <c r="Q185" s="363"/>
      <c r="R185" s="363"/>
      <c r="S185" s="363"/>
      <c r="T185" s="363"/>
      <c r="U185" s="363"/>
      <c r="V185" s="363"/>
      <c r="W185" s="363"/>
      <c r="X185" s="363"/>
      <c r="Y185" s="363"/>
      <c r="Z185" s="363"/>
      <c r="AA185" s="363"/>
      <c r="AB185" s="363"/>
      <c r="AC185" s="363"/>
      <c r="AD185" s="363"/>
      <c r="AE185" s="363"/>
      <c r="AF185" s="363"/>
      <c r="AG185" s="363"/>
      <c r="AH185" s="363"/>
      <c r="AI185" s="363"/>
      <c r="AJ185" s="363"/>
      <c r="AK185" s="363"/>
      <c r="AL185" s="363"/>
      <c r="AM185" s="363"/>
      <c r="AN185" s="363"/>
    </row>
    <row r="186">
      <c r="A186" s="363"/>
      <c r="B186" s="363"/>
      <c r="C186" s="363"/>
      <c r="D186" s="363"/>
      <c r="E186" s="363"/>
      <c r="F186" s="363"/>
      <c r="G186" s="363"/>
      <c r="H186" s="363"/>
      <c r="I186" s="363"/>
      <c r="J186" s="363"/>
      <c r="K186" s="363"/>
      <c r="L186" s="363"/>
      <c r="M186" s="363"/>
      <c r="N186" s="363"/>
      <c r="O186" s="363"/>
      <c r="P186" s="363"/>
      <c r="Q186" s="363"/>
      <c r="R186" s="363"/>
      <c r="S186" s="363"/>
      <c r="T186" s="363"/>
      <c r="U186" s="363"/>
      <c r="V186" s="363"/>
      <c r="W186" s="363"/>
      <c r="X186" s="363"/>
      <c r="Y186" s="363"/>
      <c r="Z186" s="363"/>
      <c r="AA186" s="363"/>
      <c r="AB186" s="363"/>
      <c r="AC186" s="363"/>
      <c r="AD186" s="363"/>
      <c r="AE186" s="363"/>
      <c r="AF186" s="363"/>
      <c r="AG186" s="363"/>
      <c r="AH186" s="363"/>
      <c r="AI186" s="363"/>
      <c r="AJ186" s="363"/>
      <c r="AK186" s="363"/>
      <c r="AL186" s="363"/>
      <c r="AM186" s="363"/>
      <c r="AN186" s="363"/>
    </row>
    <row r="187">
      <c r="A187" s="363"/>
      <c r="B187" s="363"/>
      <c r="C187" s="363"/>
      <c r="D187" s="363"/>
      <c r="E187" s="363"/>
      <c r="F187" s="363"/>
      <c r="G187" s="363"/>
      <c r="H187" s="363"/>
      <c r="I187" s="363"/>
      <c r="J187" s="363"/>
      <c r="K187" s="363"/>
      <c r="L187" s="363"/>
      <c r="M187" s="363"/>
      <c r="N187" s="363"/>
      <c r="O187" s="363"/>
      <c r="P187" s="363"/>
      <c r="Q187" s="363"/>
      <c r="R187" s="363"/>
      <c r="S187" s="363"/>
      <c r="T187" s="363"/>
      <c r="U187" s="363"/>
      <c r="V187" s="363"/>
      <c r="W187" s="363"/>
      <c r="X187" s="363"/>
      <c r="Y187" s="363"/>
      <c r="Z187" s="363"/>
      <c r="AA187" s="363"/>
      <c r="AB187" s="363"/>
      <c r="AC187" s="363"/>
      <c r="AD187" s="363"/>
      <c r="AE187" s="363"/>
      <c r="AF187" s="363"/>
      <c r="AG187" s="363"/>
      <c r="AH187" s="363"/>
      <c r="AI187" s="363"/>
      <c r="AJ187" s="363"/>
      <c r="AK187" s="363"/>
      <c r="AL187" s="363"/>
      <c r="AM187" s="363"/>
      <c r="AN187" s="363"/>
    </row>
    <row r="188">
      <c r="A188" s="363"/>
      <c r="B188" s="363"/>
      <c r="C188" s="363"/>
      <c r="D188" s="363"/>
      <c r="E188" s="363"/>
      <c r="F188" s="363"/>
      <c r="G188" s="363"/>
      <c r="H188" s="363"/>
      <c r="I188" s="363"/>
      <c r="J188" s="363"/>
      <c r="K188" s="363"/>
      <c r="L188" s="363"/>
      <c r="M188" s="363"/>
      <c r="N188" s="363"/>
      <c r="O188" s="363"/>
      <c r="P188" s="363"/>
      <c r="Q188" s="363"/>
      <c r="R188" s="363"/>
      <c r="S188" s="363"/>
      <c r="T188" s="363"/>
      <c r="U188" s="363"/>
      <c r="V188" s="363"/>
      <c r="W188" s="363"/>
      <c r="X188" s="363"/>
      <c r="Y188" s="363"/>
      <c r="Z188" s="363"/>
      <c r="AA188" s="363"/>
      <c r="AB188" s="363"/>
      <c r="AC188" s="363"/>
      <c r="AD188" s="363"/>
      <c r="AE188" s="363"/>
      <c r="AF188" s="363"/>
      <c r="AG188" s="363"/>
      <c r="AH188" s="363"/>
      <c r="AI188" s="363"/>
      <c r="AJ188" s="363"/>
      <c r="AK188" s="363"/>
      <c r="AL188" s="363"/>
      <c r="AM188" s="363"/>
      <c r="AN188" s="363"/>
    </row>
    <row r="189">
      <c r="A189" s="363"/>
      <c r="B189" s="363"/>
      <c r="C189" s="363"/>
      <c r="D189" s="363"/>
      <c r="E189" s="363"/>
      <c r="F189" s="363"/>
      <c r="G189" s="363"/>
      <c r="H189" s="363"/>
      <c r="I189" s="363"/>
      <c r="J189" s="363"/>
      <c r="K189" s="363"/>
      <c r="L189" s="363"/>
      <c r="M189" s="363"/>
      <c r="N189" s="363"/>
      <c r="O189" s="363"/>
      <c r="P189" s="363"/>
      <c r="Q189" s="363"/>
      <c r="R189" s="363"/>
      <c r="S189" s="363"/>
      <c r="T189" s="363"/>
      <c r="U189" s="363"/>
      <c r="V189" s="363"/>
      <c r="W189" s="363"/>
      <c r="X189" s="363"/>
      <c r="Y189" s="363"/>
      <c r="Z189" s="363"/>
      <c r="AA189" s="363"/>
      <c r="AB189" s="363"/>
      <c r="AC189" s="363"/>
      <c r="AD189" s="363"/>
      <c r="AE189" s="363"/>
      <c r="AF189" s="363"/>
      <c r="AG189" s="363"/>
      <c r="AH189" s="363"/>
      <c r="AI189" s="363"/>
      <c r="AJ189" s="363"/>
      <c r="AK189" s="363"/>
      <c r="AL189" s="363"/>
      <c r="AM189" s="363"/>
      <c r="AN189" s="363"/>
    </row>
    <row r="190">
      <c r="A190" s="363"/>
      <c r="B190" s="363"/>
      <c r="C190" s="363"/>
      <c r="D190" s="363"/>
      <c r="E190" s="363"/>
      <c r="F190" s="363"/>
      <c r="G190" s="363"/>
      <c r="H190" s="363"/>
      <c r="I190" s="363"/>
      <c r="J190" s="363"/>
      <c r="K190" s="363"/>
      <c r="L190" s="363"/>
      <c r="M190" s="363"/>
      <c r="N190" s="363"/>
      <c r="O190" s="363"/>
      <c r="P190" s="363"/>
      <c r="Q190" s="363"/>
      <c r="R190" s="363"/>
      <c r="S190" s="363"/>
      <c r="T190" s="363"/>
      <c r="U190" s="363"/>
      <c r="V190" s="363"/>
      <c r="W190" s="363"/>
      <c r="X190" s="363"/>
      <c r="Y190" s="363"/>
      <c r="Z190" s="363"/>
      <c r="AA190" s="363"/>
      <c r="AB190" s="363"/>
      <c r="AC190" s="363"/>
      <c r="AD190" s="363"/>
      <c r="AE190" s="363"/>
      <c r="AF190" s="363"/>
      <c r="AG190" s="363"/>
      <c r="AH190" s="363"/>
      <c r="AI190" s="363"/>
      <c r="AJ190" s="363"/>
      <c r="AK190" s="363"/>
      <c r="AL190" s="363"/>
      <c r="AM190" s="363"/>
      <c r="AN190" s="363"/>
    </row>
    <row r="191">
      <c r="A191" s="363"/>
      <c r="B191" s="363"/>
      <c r="C191" s="363"/>
      <c r="D191" s="363"/>
      <c r="E191" s="363"/>
      <c r="F191" s="363"/>
      <c r="G191" s="363"/>
      <c r="H191" s="363"/>
      <c r="I191" s="363"/>
      <c r="J191" s="363"/>
      <c r="K191" s="363"/>
      <c r="L191" s="363"/>
      <c r="M191" s="363"/>
      <c r="N191" s="363"/>
      <c r="O191" s="363"/>
      <c r="P191" s="363"/>
      <c r="Q191" s="363"/>
      <c r="R191" s="363"/>
      <c r="S191" s="363"/>
      <c r="T191" s="363"/>
      <c r="U191" s="363"/>
      <c r="V191" s="363"/>
      <c r="W191" s="363"/>
      <c r="X191" s="363"/>
      <c r="Y191" s="363"/>
      <c r="Z191" s="363"/>
      <c r="AA191" s="363"/>
      <c r="AB191" s="363"/>
      <c r="AC191" s="363"/>
      <c r="AD191" s="363"/>
      <c r="AE191" s="363"/>
      <c r="AF191" s="363"/>
      <c r="AG191" s="363"/>
      <c r="AH191" s="363"/>
      <c r="AI191" s="363"/>
      <c r="AJ191" s="363"/>
      <c r="AK191" s="363"/>
      <c r="AL191" s="363"/>
      <c r="AM191" s="363"/>
      <c r="AN191" s="363"/>
    </row>
    <row r="192">
      <c r="A192" s="363"/>
      <c r="B192" s="363"/>
      <c r="C192" s="363"/>
      <c r="D192" s="363"/>
      <c r="E192" s="363"/>
      <c r="F192" s="363"/>
      <c r="G192" s="363"/>
      <c r="H192" s="363"/>
      <c r="I192" s="363"/>
      <c r="J192" s="363"/>
      <c r="K192" s="363"/>
      <c r="L192" s="363"/>
      <c r="M192" s="363"/>
      <c r="N192" s="363"/>
      <c r="O192" s="363"/>
      <c r="P192" s="363"/>
      <c r="Q192" s="363"/>
      <c r="R192" s="363"/>
      <c r="S192" s="363"/>
      <c r="T192" s="363"/>
      <c r="U192" s="363"/>
      <c r="V192" s="363"/>
      <c r="W192" s="363"/>
      <c r="X192" s="363"/>
      <c r="Y192" s="363"/>
      <c r="Z192" s="363"/>
      <c r="AA192" s="363"/>
      <c r="AB192" s="363"/>
      <c r="AC192" s="363"/>
      <c r="AD192" s="363"/>
      <c r="AE192" s="363"/>
      <c r="AF192" s="363"/>
      <c r="AG192" s="363"/>
      <c r="AH192" s="363"/>
      <c r="AI192" s="363"/>
      <c r="AJ192" s="363"/>
      <c r="AK192" s="363"/>
      <c r="AL192" s="363"/>
      <c r="AM192" s="363"/>
      <c r="AN192" s="363"/>
    </row>
    <row r="193">
      <c r="A193" s="363"/>
      <c r="B193" s="363"/>
      <c r="C193" s="363"/>
      <c r="D193" s="363"/>
      <c r="E193" s="363"/>
      <c r="F193" s="363"/>
      <c r="G193" s="363"/>
      <c r="H193" s="363"/>
      <c r="I193" s="363"/>
      <c r="J193" s="363"/>
      <c r="K193" s="363"/>
      <c r="L193" s="363"/>
      <c r="M193" s="363"/>
      <c r="N193" s="363"/>
      <c r="O193" s="363"/>
      <c r="P193" s="363"/>
      <c r="Q193" s="363"/>
      <c r="R193" s="363"/>
      <c r="S193" s="363"/>
      <c r="T193" s="363"/>
      <c r="U193" s="363"/>
      <c r="V193" s="363"/>
      <c r="W193" s="363"/>
      <c r="X193" s="363"/>
      <c r="Y193" s="363"/>
      <c r="Z193" s="363"/>
      <c r="AA193" s="363"/>
      <c r="AB193" s="363"/>
      <c r="AC193" s="363"/>
      <c r="AD193" s="363"/>
      <c r="AE193" s="363"/>
      <c r="AF193" s="363"/>
      <c r="AG193" s="363"/>
      <c r="AH193" s="363"/>
      <c r="AI193" s="363"/>
      <c r="AJ193" s="363"/>
      <c r="AK193" s="363"/>
      <c r="AL193" s="363"/>
      <c r="AM193" s="363"/>
      <c r="AN193" s="363"/>
    </row>
    <row r="194">
      <c r="A194" s="363"/>
      <c r="B194" s="363"/>
      <c r="C194" s="363"/>
      <c r="D194" s="363"/>
      <c r="E194" s="363"/>
      <c r="F194" s="363"/>
      <c r="G194" s="363"/>
      <c r="H194" s="363"/>
      <c r="I194" s="363"/>
      <c r="J194" s="363"/>
      <c r="K194" s="363"/>
      <c r="L194" s="363"/>
      <c r="M194" s="363"/>
      <c r="N194" s="363"/>
      <c r="O194" s="363"/>
      <c r="P194" s="363"/>
      <c r="Q194" s="363"/>
      <c r="R194" s="363"/>
      <c r="S194" s="363"/>
      <c r="T194" s="363"/>
      <c r="U194" s="363"/>
      <c r="V194" s="363"/>
      <c r="W194" s="363"/>
      <c r="X194" s="363"/>
      <c r="Y194" s="363"/>
      <c r="Z194" s="363"/>
      <c r="AA194" s="363"/>
      <c r="AB194" s="363"/>
      <c r="AC194" s="363"/>
      <c r="AD194" s="363"/>
      <c r="AE194" s="363"/>
      <c r="AF194" s="363"/>
      <c r="AG194" s="363"/>
      <c r="AH194" s="363"/>
      <c r="AI194" s="363"/>
      <c r="AJ194" s="363"/>
      <c r="AK194" s="363"/>
      <c r="AL194" s="363"/>
      <c r="AM194" s="363"/>
      <c r="AN194" s="363"/>
    </row>
    <row r="195">
      <c r="A195" s="363"/>
      <c r="B195" s="363"/>
      <c r="C195" s="363"/>
      <c r="D195" s="363"/>
      <c r="E195" s="363"/>
      <c r="F195" s="363"/>
      <c r="G195" s="363"/>
      <c r="H195" s="363"/>
      <c r="I195" s="363"/>
      <c r="J195" s="363"/>
      <c r="K195" s="363"/>
      <c r="L195" s="363"/>
      <c r="M195" s="363"/>
      <c r="N195" s="363"/>
      <c r="O195" s="363"/>
      <c r="P195" s="363"/>
      <c r="Q195" s="363"/>
      <c r="R195" s="363"/>
      <c r="S195" s="363"/>
      <c r="T195" s="363"/>
      <c r="U195" s="363"/>
      <c r="V195" s="363"/>
      <c r="W195" s="363"/>
      <c r="X195" s="363"/>
      <c r="Y195" s="363"/>
      <c r="Z195" s="363"/>
      <c r="AA195" s="363"/>
      <c r="AB195" s="363"/>
      <c r="AC195" s="363"/>
      <c r="AD195" s="363"/>
      <c r="AE195" s="363"/>
      <c r="AF195" s="363"/>
      <c r="AG195" s="363"/>
      <c r="AH195" s="363"/>
      <c r="AI195" s="363"/>
      <c r="AJ195" s="363"/>
      <c r="AK195" s="363"/>
      <c r="AL195" s="363"/>
      <c r="AM195" s="363"/>
      <c r="AN195" s="363"/>
    </row>
    <row r="196">
      <c r="A196" s="363"/>
      <c r="B196" s="363"/>
      <c r="C196" s="363"/>
      <c r="D196" s="363"/>
      <c r="E196" s="363"/>
      <c r="F196" s="363"/>
      <c r="G196" s="363"/>
      <c r="H196" s="363"/>
      <c r="I196" s="363"/>
      <c r="J196" s="363"/>
      <c r="K196" s="363"/>
      <c r="L196" s="363"/>
      <c r="M196" s="363"/>
      <c r="N196" s="363"/>
      <c r="O196" s="363"/>
      <c r="P196" s="363"/>
      <c r="Q196" s="363"/>
      <c r="R196" s="363"/>
      <c r="S196" s="363"/>
      <c r="T196" s="363"/>
      <c r="U196" s="363"/>
      <c r="V196" s="363"/>
      <c r="W196" s="363"/>
      <c r="X196" s="363"/>
      <c r="Y196" s="363"/>
      <c r="Z196" s="363"/>
      <c r="AA196" s="363"/>
      <c r="AB196" s="363"/>
      <c r="AC196" s="363"/>
      <c r="AD196" s="363"/>
      <c r="AE196" s="363"/>
      <c r="AF196" s="363"/>
      <c r="AG196" s="363"/>
      <c r="AH196" s="363"/>
      <c r="AI196" s="363"/>
      <c r="AJ196" s="363"/>
      <c r="AK196" s="363"/>
      <c r="AL196" s="363"/>
      <c r="AM196" s="363"/>
      <c r="AN196" s="363"/>
    </row>
    <row r="197">
      <c r="A197" s="363"/>
      <c r="B197" s="363"/>
      <c r="C197" s="363"/>
      <c r="D197" s="363"/>
      <c r="E197" s="363"/>
      <c r="F197" s="363"/>
      <c r="G197" s="363"/>
      <c r="H197" s="363"/>
      <c r="I197" s="363"/>
      <c r="J197" s="363"/>
      <c r="K197" s="363"/>
      <c r="L197" s="363"/>
      <c r="M197" s="363"/>
      <c r="N197" s="363"/>
      <c r="O197" s="363"/>
      <c r="P197" s="363"/>
      <c r="Q197" s="363"/>
      <c r="R197" s="363"/>
      <c r="S197" s="363"/>
      <c r="T197" s="363"/>
      <c r="U197" s="363"/>
      <c r="V197" s="363"/>
      <c r="W197" s="363"/>
      <c r="X197" s="363"/>
      <c r="Y197" s="363"/>
      <c r="Z197" s="363"/>
      <c r="AA197" s="363"/>
      <c r="AB197" s="363"/>
      <c r="AC197" s="363"/>
      <c r="AD197" s="363"/>
      <c r="AE197" s="363"/>
      <c r="AF197" s="363"/>
      <c r="AG197" s="363"/>
      <c r="AH197" s="363"/>
      <c r="AI197" s="363"/>
      <c r="AJ197" s="363"/>
      <c r="AK197" s="363"/>
      <c r="AL197" s="363"/>
      <c r="AM197" s="363"/>
      <c r="AN197" s="363"/>
    </row>
    <row r="198">
      <c r="A198" s="363"/>
      <c r="B198" s="363"/>
      <c r="C198" s="363"/>
      <c r="D198" s="363"/>
      <c r="E198" s="363"/>
      <c r="F198" s="363"/>
      <c r="G198" s="363"/>
      <c r="H198" s="363"/>
      <c r="I198" s="363"/>
      <c r="J198" s="363"/>
      <c r="K198" s="363"/>
      <c r="L198" s="363"/>
      <c r="M198" s="363"/>
      <c r="N198" s="363"/>
      <c r="O198" s="363"/>
      <c r="P198" s="363"/>
      <c r="Q198" s="363"/>
      <c r="R198" s="363"/>
      <c r="S198" s="363"/>
      <c r="T198" s="363"/>
      <c r="U198" s="363"/>
      <c r="V198" s="363"/>
      <c r="W198" s="363"/>
      <c r="X198" s="363"/>
      <c r="Y198" s="363"/>
      <c r="Z198" s="363"/>
      <c r="AA198" s="363"/>
      <c r="AB198" s="363"/>
      <c r="AC198" s="363"/>
      <c r="AD198" s="363"/>
      <c r="AE198" s="363"/>
      <c r="AF198" s="363"/>
      <c r="AG198" s="363"/>
      <c r="AH198" s="363"/>
      <c r="AI198" s="363"/>
      <c r="AJ198" s="363"/>
      <c r="AK198" s="363"/>
      <c r="AL198" s="363"/>
      <c r="AM198" s="363"/>
      <c r="AN198" s="363"/>
    </row>
    <row r="199">
      <c r="A199" s="363"/>
      <c r="B199" s="363"/>
      <c r="C199" s="363"/>
      <c r="D199" s="363"/>
      <c r="E199" s="363"/>
      <c r="F199" s="363"/>
      <c r="G199" s="363"/>
      <c r="H199" s="363"/>
      <c r="I199" s="363"/>
      <c r="J199" s="363"/>
      <c r="K199" s="363"/>
      <c r="L199" s="363"/>
      <c r="M199" s="363"/>
      <c r="N199" s="363"/>
      <c r="O199" s="363"/>
      <c r="P199" s="363"/>
      <c r="Q199" s="363"/>
      <c r="R199" s="363"/>
      <c r="S199" s="363"/>
      <c r="T199" s="363"/>
      <c r="U199" s="363"/>
      <c r="V199" s="363"/>
      <c r="W199" s="363"/>
      <c r="X199" s="363"/>
      <c r="Y199" s="363"/>
      <c r="Z199" s="363"/>
      <c r="AA199" s="363"/>
      <c r="AB199" s="363"/>
      <c r="AC199" s="363"/>
      <c r="AD199" s="363"/>
      <c r="AE199" s="363"/>
      <c r="AF199" s="363"/>
      <c r="AG199" s="363"/>
      <c r="AH199" s="363"/>
      <c r="AI199" s="363"/>
      <c r="AJ199" s="363"/>
      <c r="AK199" s="363"/>
      <c r="AL199" s="363"/>
      <c r="AM199" s="363"/>
      <c r="AN199" s="363"/>
    </row>
    <row r="200">
      <c r="A200" s="363"/>
      <c r="B200" s="363"/>
      <c r="C200" s="363"/>
      <c r="D200" s="363"/>
      <c r="E200" s="363"/>
      <c r="F200" s="363"/>
      <c r="G200" s="363"/>
      <c r="H200" s="363"/>
      <c r="I200" s="363"/>
      <c r="J200" s="363"/>
      <c r="K200" s="363"/>
      <c r="L200" s="363"/>
      <c r="M200" s="363"/>
      <c r="N200" s="363"/>
      <c r="O200" s="363"/>
      <c r="P200" s="363"/>
      <c r="Q200" s="363"/>
      <c r="R200" s="363"/>
      <c r="S200" s="363"/>
      <c r="T200" s="363"/>
      <c r="U200" s="363"/>
      <c r="V200" s="363"/>
      <c r="W200" s="363"/>
      <c r="X200" s="363"/>
      <c r="Y200" s="363"/>
      <c r="Z200" s="363"/>
      <c r="AA200" s="363"/>
      <c r="AB200" s="363"/>
      <c r="AC200" s="363"/>
      <c r="AD200" s="363"/>
      <c r="AE200" s="363"/>
      <c r="AF200" s="363"/>
      <c r="AG200" s="363"/>
      <c r="AH200" s="363"/>
      <c r="AI200" s="363"/>
      <c r="AJ200" s="363"/>
      <c r="AK200" s="363"/>
      <c r="AL200" s="363"/>
      <c r="AM200" s="363"/>
      <c r="AN200" s="363"/>
    </row>
    <row r="201">
      <c r="A201" s="363"/>
      <c r="B201" s="363"/>
      <c r="C201" s="363"/>
      <c r="D201" s="363"/>
      <c r="E201" s="363"/>
      <c r="F201" s="363"/>
      <c r="G201" s="363"/>
      <c r="H201" s="363"/>
      <c r="I201" s="363"/>
      <c r="J201" s="363"/>
      <c r="K201" s="363"/>
      <c r="L201" s="363"/>
      <c r="M201" s="363"/>
      <c r="N201" s="363"/>
      <c r="O201" s="363"/>
      <c r="P201" s="363"/>
      <c r="Q201" s="363"/>
      <c r="R201" s="363"/>
      <c r="S201" s="363"/>
      <c r="T201" s="363"/>
      <c r="U201" s="363"/>
      <c r="V201" s="363"/>
      <c r="W201" s="363"/>
      <c r="X201" s="363"/>
      <c r="Y201" s="363"/>
      <c r="Z201" s="363"/>
      <c r="AA201" s="363"/>
      <c r="AB201" s="363"/>
      <c r="AC201" s="363"/>
      <c r="AD201" s="363"/>
      <c r="AE201" s="363"/>
      <c r="AF201" s="363"/>
      <c r="AG201" s="363"/>
      <c r="AH201" s="363"/>
      <c r="AI201" s="363"/>
      <c r="AJ201" s="363"/>
      <c r="AK201" s="363"/>
      <c r="AL201" s="363"/>
      <c r="AM201" s="363"/>
      <c r="AN201" s="363"/>
    </row>
    <row r="202">
      <c r="A202" s="363"/>
      <c r="B202" s="363"/>
      <c r="C202" s="363"/>
      <c r="D202" s="363"/>
      <c r="E202" s="363"/>
      <c r="F202" s="363"/>
      <c r="G202" s="363"/>
      <c r="H202" s="363"/>
      <c r="I202" s="363"/>
      <c r="J202" s="363"/>
      <c r="K202" s="363"/>
      <c r="L202" s="363"/>
      <c r="M202" s="363"/>
      <c r="N202" s="363"/>
      <c r="O202" s="363"/>
      <c r="P202" s="363"/>
      <c r="Q202" s="363"/>
      <c r="R202" s="363"/>
      <c r="S202" s="363"/>
      <c r="T202" s="363"/>
      <c r="U202" s="363"/>
      <c r="V202" s="363"/>
      <c r="W202" s="363"/>
      <c r="X202" s="363"/>
      <c r="Y202" s="363"/>
      <c r="Z202" s="363"/>
      <c r="AA202" s="363"/>
      <c r="AB202" s="363"/>
      <c r="AC202" s="363"/>
      <c r="AD202" s="363"/>
      <c r="AE202" s="363"/>
      <c r="AF202" s="363"/>
      <c r="AG202" s="363"/>
      <c r="AH202" s="363"/>
      <c r="AI202" s="363"/>
      <c r="AJ202" s="363"/>
      <c r="AK202" s="363"/>
      <c r="AL202" s="363"/>
      <c r="AM202" s="363"/>
      <c r="AN202" s="363"/>
    </row>
    <row r="203">
      <c r="A203" s="363"/>
      <c r="B203" s="363"/>
      <c r="C203" s="363"/>
      <c r="D203" s="363"/>
      <c r="E203" s="363"/>
      <c r="F203" s="363"/>
      <c r="G203" s="363"/>
      <c r="H203" s="363"/>
      <c r="I203" s="363"/>
      <c r="J203" s="363"/>
      <c r="K203" s="363"/>
      <c r="L203" s="363"/>
      <c r="M203" s="363"/>
      <c r="N203" s="363"/>
      <c r="O203" s="363"/>
      <c r="P203" s="363"/>
      <c r="Q203" s="363"/>
      <c r="R203" s="363"/>
      <c r="S203" s="363"/>
      <c r="T203" s="363"/>
      <c r="U203" s="363"/>
      <c r="V203" s="363"/>
      <c r="W203" s="363"/>
      <c r="X203" s="363"/>
      <c r="Y203" s="363"/>
      <c r="Z203" s="363"/>
      <c r="AA203" s="363"/>
      <c r="AB203" s="363"/>
      <c r="AC203" s="363"/>
      <c r="AD203" s="363"/>
      <c r="AE203" s="363"/>
      <c r="AF203" s="363"/>
      <c r="AG203" s="363"/>
      <c r="AH203" s="363"/>
      <c r="AI203" s="363"/>
      <c r="AJ203" s="363"/>
      <c r="AK203" s="363"/>
      <c r="AL203" s="363"/>
      <c r="AM203" s="363"/>
      <c r="AN203" s="363"/>
    </row>
    <row r="204">
      <c r="A204" s="363"/>
      <c r="B204" s="363"/>
      <c r="C204" s="363"/>
      <c r="D204" s="363"/>
      <c r="E204" s="363"/>
      <c r="F204" s="363"/>
      <c r="G204" s="363"/>
      <c r="H204" s="363"/>
      <c r="I204" s="363"/>
      <c r="J204" s="363"/>
      <c r="K204" s="363"/>
      <c r="L204" s="363"/>
      <c r="M204" s="363"/>
      <c r="N204" s="363"/>
      <c r="O204" s="363"/>
      <c r="P204" s="363"/>
      <c r="Q204" s="363"/>
      <c r="R204" s="363"/>
      <c r="S204" s="363"/>
      <c r="T204" s="363"/>
      <c r="U204" s="363"/>
      <c r="V204" s="363"/>
      <c r="W204" s="363"/>
      <c r="X204" s="363"/>
      <c r="Y204" s="363"/>
      <c r="Z204" s="363"/>
      <c r="AA204" s="363"/>
      <c r="AB204" s="363"/>
      <c r="AC204" s="363"/>
      <c r="AD204" s="363"/>
      <c r="AE204" s="363"/>
      <c r="AF204" s="363"/>
      <c r="AG204" s="363"/>
      <c r="AH204" s="363"/>
      <c r="AI204" s="363"/>
      <c r="AJ204" s="363"/>
      <c r="AK204" s="363"/>
      <c r="AL204" s="363"/>
      <c r="AM204" s="363"/>
      <c r="AN204" s="363"/>
    </row>
    <row r="205">
      <c r="A205" s="363"/>
      <c r="B205" s="363"/>
      <c r="C205" s="363"/>
      <c r="D205" s="363"/>
      <c r="E205" s="363"/>
      <c r="F205" s="363"/>
      <c r="G205" s="363"/>
      <c r="H205" s="363"/>
      <c r="I205" s="363"/>
      <c r="J205" s="363"/>
      <c r="K205" s="363"/>
      <c r="L205" s="363"/>
      <c r="M205" s="363"/>
      <c r="N205" s="363"/>
      <c r="O205" s="363"/>
      <c r="P205" s="363"/>
      <c r="Q205" s="363"/>
      <c r="R205" s="363"/>
      <c r="S205" s="363"/>
      <c r="T205" s="363"/>
      <c r="U205" s="363"/>
      <c r="V205" s="363"/>
      <c r="W205" s="363"/>
      <c r="X205" s="363"/>
      <c r="Y205" s="363"/>
      <c r="Z205" s="363"/>
      <c r="AA205" s="363"/>
      <c r="AB205" s="363"/>
      <c r="AC205" s="363"/>
      <c r="AD205" s="363"/>
      <c r="AE205" s="363"/>
      <c r="AF205" s="363"/>
      <c r="AG205" s="363"/>
      <c r="AH205" s="363"/>
      <c r="AI205" s="363"/>
      <c r="AJ205" s="363"/>
      <c r="AK205" s="363"/>
      <c r="AL205" s="363"/>
      <c r="AM205" s="363"/>
      <c r="AN205" s="363"/>
    </row>
    <row r="206">
      <c r="A206" s="363"/>
      <c r="B206" s="363"/>
      <c r="C206" s="363"/>
      <c r="D206" s="363"/>
      <c r="E206" s="363"/>
      <c r="F206" s="363"/>
      <c r="G206" s="363"/>
      <c r="H206" s="363"/>
      <c r="I206" s="363"/>
      <c r="J206" s="363"/>
      <c r="K206" s="363"/>
      <c r="L206" s="363"/>
      <c r="M206" s="363"/>
      <c r="N206" s="363"/>
      <c r="O206" s="363"/>
      <c r="P206" s="363"/>
      <c r="Q206" s="363"/>
      <c r="R206" s="363"/>
      <c r="S206" s="363"/>
      <c r="T206" s="363"/>
      <c r="U206" s="363"/>
      <c r="V206" s="363"/>
      <c r="W206" s="363"/>
      <c r="X206" s="363"/>
      <c r="Y206" s="363"/>
      <c r="Z206" s="363"/>
      <c r="AA206" s="363"/>
      <c r="AB206" s="363"/>
      <c r="AC206" s="363"/>
      <c r="AD206" s="363"/>
      <c r="AE206" s="363"/>
      <c r="AF206" s="363"/>
      <c r="AG206" s="363"/>
      <c r="AH206" s="363"/>
      <c r="AI206" s="363"/>
      <c r="AJ206" s="363"/>
      <c r="AK206" s="363"/>
      <c r="AL206" s="363"/>
      <c r="AM206" s="363"/>
      <c r="AN206" s="363"/>
    </row>
    <row r="207">
      <c r="A207" s="363"/>
      <c r="B207" s="363"/>
      <c r="C207" s="363"/>
      <c r="D207" s="363"/>
      <c r="E207" s="363"/>
      <c r="F207" s="363"/>
      <c r="G207" s="363"/>
      <c r="H207" s="363"/>
      <c r="I207" s="363"/>
      <c r="J207" s="363"/>
      <c r="K207" s="363"/>
      <c r="L207" s="363"/>
      <c r="M207" s="363"/>
      <c r="N207" s="363"/>
      <c r="O207" s="363"/>
      <c r="P207" s="363"/>
      <c r="Q207" s="363"/>
      <c r="R207" s="363"/>
      <c r="S207" s="363"/>
      <c r="T207" s="363"/>
      <c r="U207" s="363"/>
      <c r="V207" s="363"/>
      <c r="W207" s="363"/>
      <c r="X207" s="363"/>
      <c r="Y207" s="363"/>
      <c r="Z207" s="363"/>
      <c r="AA207" s="363"/>
      <c r="AB207" s="363"/>
      <c r="AC207" s="363"/>
      <c r="AD207" s="363"/>
      <c r="AE207" s="363"/>
      <c r="AF207" s="363"/>
      <c r="AG207" s="363"/>
      <c r="AH207" s="363"/>
      <c r="AI207" s="363"/>
      <c r="AJ207" s="363"/>
      <c r="AK207" s="363"/>
      <c r="AL207" s="363"/>
      <c r="AM207" s="363"/>
      <c r="AN207" s="363"/>
    </row>
    <row r="208">
      <c r="A208" s="363"/>
      <c r="B208" s="363"/>
      <c r="C208" s="363"/>
      <c r="D208" s="363"/>
      <c r="E208" s="363"/>
      <c r="F208" s="363"/>
      <c r="G208" s="363"/>
      <c r="H208" s="363"/>
      <c r="I208" s="363"/>
      <c r="J208" s="363"/>
      <c r="K208" s="363"/>
      <c r="L208" s="363"/>
      <c r="M208" s="363"/>
      <c r="N208" s="363"/>
      <c r="O208" s="363"/>
      <c r="P208" s="363"/>
      <c r="Q208" s="363"/>
      <c r="R208" s="363"/>
      <c r="S208" s="363"/>
      <c r="T208" s="363"/>
      <c r="U208" s="363"/>
      <c r="V208" s="363"/>
      <c r="W208" s="363"/>
      <c r="X208" s="363"/>
      <c r="Y208" s="363"/>
      <c r="Z208" s="363"/>
      <c r="AA208" s="363"/>
      <c r="AB208" s="363"/>
      <c r="AC208" s="363"/>
      <c r="AD208" s="363"/>
      <c r="AE208" s="363"/>
      <c r="AF208" s="363"/>
      <c r="AG208" s="363"/>
      <c r="AH208" s="363"/>
      <c r="AI208" s="363"/>
      <c r="AJ208" s="363"/>
      <c r="AK208" s="363"/>
      <c r="AL208" s="363"/>
      <c r="AM208" s="363"/>
      <c r="AN208" s="363"/>
    </row>
    <row r="209">
      <c r="A209" s="363"/>
      <c r="B209" s="363"/>
      <c r="C209" s="363"/>
      <c r="D209" s="363"/>
      <c r="E209" s="363"/>
      <c r="F209" s="363"/>
      <c r="G209" s="363"/>
      <c r="H209" s="363"/>
      <c r="I209" s="363"/>
      <c r="J209" s="363"/>
      <c r="K209" s="363"/>
      <c r="L209" s="363"/>
      <c r="M209" s="363"/>
      <c r="N209" s="363"/>
      <c r="O209" s="363"/>
      <c r="P209" s="363"/>
      <c r="Q209" s="363"/>
      <c r="R209" s="363"/>
      <c r="S209" s="363"/>
      <c r="T209" s="363"/>
      <c r="U209" s="363"/>
      <c r="V209" s="363"/>
      <c r="W209" s="363"/>
      <c r="X209" s="363"/>
      <c r="Y209" s="363"/>
      <c r="Z209" s="363"/>
      <c r="AA209" s="363"/>
      <c r="AB209" s="363"/>
      <c r="AC209" s="363"/>
      <c r="AD209" s="363"/>
      <c r="AE209" s="363"/>
      <c r="AF209" s="363"/>
      <c r="AG209" s="363"/>
      <c r="AH209" s="363"/>
      <c r="AI209" s="363"/>
      <c r="AJ209" s="363"/>
      <c r="AK209" s="363"/>
      <c r="AL209" s="363"/>
      <c r="AM209" s="363"/>
      <c r="AN209" s="363"/>
    </row>
    <row r="210">
      <c r="A210" s="363"/>
      <c r="B210" s="363"/>
      <c r="C210" s="363"/>
      <c r="D210" s="363"/>
      <c r="E210" s="363"/>
      <c r="F210" s="363"/>
      <c r="G210" s="363"/>
      <c r="H210" s="363"/>
      <c r="I210" s="363"/>
      <c r="J210" s="363"/>
      <c r="K210" s="363"/>
      <c r="L210" s="363"/>
      <c r="M210" s="363"/>
      <c r="N210" s="363"/>
      <c r="O210" s="363"/>
      <c r="P210" s="363"/>
      <c r="Q210" s="363"/>
      <c r="R210" s="363"/>
      <c r="S210" s="363"/>
      <c r="T210" s="363"/>
      <c r="U210" s="363"/>
      <c r="V210" s="363"/>
      <c r="W210" s="363"/>
      <c r="X210" s="363"/>
      <c r="Y210" s="363"/>
      <c r="Z210" s="363"/>
      <c r="AA210" s="363"/>
      <c r="AB210" s="363"/>
      <c r="AC210" s="363"/>
      <c r="AD210" s="363"/>
      <c r="AE210" s="363"/>
      <c r="AF210" s="363"/>
      <c r="AG210" s="363"/>
      <c r="AH210" s="363"/>
      <c r="AI210" s="363"/>
      <c r="AJ210" s="363"/>
      <c r="AK210" s="363"/>
      <c r="AL210" s="363"/>
      <c r="AM210" s="363"/>
      <c r="AN210" s="363"/>
    </row>
    <row r="211">
      <c r="A211" s="363"/>
      <c r="B211" s="363"/>
      <c r="C211" s="363"/>
      <c r="D211" s="363"/>
      <c r="E211" s="363"/>
      <c r="F211" s="363"/>
      <c r="G211" s="363"/>
      <c r="H211" s="363"/>
      <c r="I211" s="363"/>
      <c r="J211" s="363"/>
      <c r="K211" s="363"/>
      <c r="L211" s="363"/>
      <c r="M211" s="363"/>
      <c r="N211" s="363"/>
      <c r="O211" s="363"/>
      <c r="P211" s="363"/>
      <c r="Q211" s="363"/>
      <c r="R211" s="363"/>
      <c r="S211" s="363"/>
      <c r="T211" s="363"/>
      <c r="U211" s="363"/>
      <c r="V211" s="363"/>
      <c r="W211" s="363"/>
      <c r="X211" s="363"/>
      <c r="Y211" s="363"/>
      <c r="Z211" s="363"/>
      <c r="AA211" s="363"/>
      <c r="AB211" s="363"/>
      <c r="AC211" s="363"/>
      <c r="AD211" s="363"/>
      <c r="AE211" s="363"/>
      <c r="AF211" s="363"/>
      <c r="AG211" s="363"/>
      <c r="AH211" s="363"/>
      <c r="AI211" s="363"/>
      <c r="AJ211" s="363"/>
      <c r="AK211" s="363"/>
      <c r="AL211" s="363"/>
      <c r="AM211" s="363"/>
      <c r="AN211" s="363"/>
    </row>
    <row r="212">
      <c r="A212" s="363"/>
      <c r="B212" s="363"/>
      <c r="C212" s="363"/>
      <c r="D212" s="363"/>
      <c r="E212" s="363"/>
      <c r="F212" s="363"/>
      <c r="G212" s="363"/>
      <c r="H212" s="363"/>
      <c r="I212" s="363"/>
      <c r="J212" s="363"/>
      <c r="K212" s="363"/>
      <c r="L212" s="363"/>
      <c r="M212" s="363"/>
      <c r="N212" s="363"/>
      <c r="O212" s="363"/>
      <c r="P212" s="363"/>
      <c r="Q212" s="363"/>
      <c r="R212" s="363"/>
      <c r="S212" s="363"/>
      <c r="T212" s="363"/>
      <c r="U212" s="363"/>
      <c r="V212" s="363"/>
      <c r="W212" s="363"/>
      <c r="X212" s="363"/>
      <c r="Y212" s="363"/>
      <c r="Z212" s="363"/>
      <c r="AA212" s="363"/>
      <c r="AB212" s="363"/>
      <c r="AC212" s="363"/>
      <c r="AD212" s="363"/>
      <c r="AE212" s="363"/>
      <c r="AF212" s="363"/>
      <c r="AG212" s="363"/>
      <c r="AH212" s="363"/>
      <c r="AI212" s="363"/>
      <c r="AJ212" s="363"/>
      <c r="AK212" s="363"/>
      <c r="AL212" s="363"/>
      <c r="AM212" s="363"/>
      <c r="AN212" s="363"/>
    </row>
    <row r="213">
      <c r="A213" s="363"/>
      <c r="B213" s="363"/>
      <c r="C213" s="363"/>
      <c r="D213" s="363"/>
      <c r="E213" s="363"/>
      <c r="F213" s="363"/>
      <c r="G213" s="363"/>
      <c r="H213" s="363"/>
      <c r="I213" s="363"/>
      <c r="J213" s="363"/>
      <c r="K213" s="363"/>
      <c r="L213" s="363"/>
      <c r="M213" s="363"/>
      <c r="N213" s="363"/>
      <c r="O213" s="363"/>
      <c r="P213" s="363"/>
      <c r="Q213" s="363"/>
      <c r="R213" s="363"/>
      <c r="S213" s="363"/>
      <c r="T213" s="363"/>
      <c r="U213" s="363"/>
      <c r="V213" s="363"/>
      <c r="W213" s="363"/>
      <c r="X213" s="363"/>
      <c r="Y213" s="363"/>
      <c r="Z213" s="363"/>
      <c r="AA213" s="363"/>
      <c r="AB213" s="363"/>
      <c r="AC213" s="363"/>
      <c r="AD213" s="363"/>
      <c r="AE213" s="363"/>
      <c r="AF213" s="363"/>
      <c r="AG213" s="363"/>
      <c r="AH213" s="363"/>
      <c r="AI213" s="363"/>
      <c r="AJ213" s="363"/>
      <c r="AK213" s="363"/>
      <c r="AL213" s="363"/>
      <c r="AM213" s="363"/>
      <c r="AN213" s="363"/>
    </row>
    <row r="214">
      <c r="A214" s="363"/>
      <c r="B214" s="363"/>
      <c r="C214" s="363"/>
      <c r="D214" s="363"/>
      <c r="E214" s="363"/>
      <c r="F214" s="363"/>
      <c r="G214" s="363"/>
      <c r="H214" s="363"/>
      <c r="I214" s="363"/>
      <c r="J214" s="363"/>
      <c r="K214" s="363"/>
      <c r="L214" s="363"/>
      <c r="M214" s="363"/>
      <c r="N214" s="363"/>
      <c r="O214" s="363"/>
      <c r="P214" s="363"/>
      <c r="Q214" s="363"/>
      <c r="R214" s="363"/>
      <c r="S214" s="363"/>
      <c r="T214" s="363"/>
      <c r="U214" s="363"/>
      <c r="V214" s="363"/>
      <c r="W214" s="363"/>
      <c r="X214" s="363"/>
      <c r="Y214" s="363"/>
      <c r="Z214" s="363"/>
      <c r="AA214" s="363"/>
      <c r="AB214" s="363"/>
      <c r="AC214" s="363"/>
      <c r="AD214" s="363"/>
      <c r="AE214" s="363"/>
      <c r="AF214" s="363"/>
      <c r="AG214" s="363"/>
      <c r="AH214" s="363"/>
      <c r="AI214" s="363"/>
      <c r="AJ214" s="363"/>
      <c r="AK214" s="363"/>
      <c r="AL214" s="363"/>
      <c r="AM214" s="363"/>
      <c r="AN214" s="363"/>
    </row>
    <row r="215">
      <c r="A215" s="363"/>
      <c r="B215" s="363"/>
      <c r="C215" s="363"/>
      <c r="D215" s="363"/>
      <c r="E215" s="363"/>
      <c r="F215" s="363"/>
      <c r="G215" s="363"/>
      <c r="H215" s="363"/>
      <c r="I215" s="363"/>
      <c r="J215" s="363"/>
      <c r="K215" s="363"/>
      <c r="L215" s="363"/>
      <c r="M215" s="363"/>
      <c r="N215" s="363"/>
      <c r="O215" s="363"/>
      <c r="P215" s="363"/>
      <c r="Q215" s="363"/>
      <c r="R215" s="363"/>
      <c r="S215" s="363"/>
      <c r="T215" s="363"/>
      <c r="U215" s="363"/>
      <c r="V215" s="363"/>
      <c r="W215" s="363"/>
      <c r="X215" s="363"/>
      <c r="Y215" s="363"/>
      <c r="Z215" s="363"/>
      <c r="AA215" s="363"/>
      <c r="AB215" s="363"/>
      <c r="AC215" s="363"/>
      <c r="AD215" s="363"/>
      <c r="AE215" s="363"/>
      <c r="AF215" s="363"/>
      <c r="AG215" s="363"/>
      <c r="AH215" s="363"/>
      <c r="AI215" s="363"/>
      <c r="AJ215" s="363"/>
      <c r="AK215" s="363"/>
      <c r="AL215" s="363"/>
      <c r="AM215" s="363"/>
      <c r="AN215" s="363"/>
    </row>
    <row r="216">
      <c r="A216" s="363"/>
      <c r="B216" s="363"/>
      <c r="C216" s="363"/>
      <c r="D216" s="363"/>
      <c r="E216" s="363"/>
      <c r="F216" s="363"/>
      <c r="G216" s="363"/>
      <c r="H216" s="363"/>
      <c r="I216" s="363"/>
      <c r="J216" s="363"/>
      <c r="K216" s="363"/>
      <c r="L216" s="363"/>
      <c r="M216" s="363"/>
      <c r="N216" s="363"/>
      <c r="O216" s="363"/>
      <c r="P216" s="363"/>
      <c r="Q216" s="363"/>
      <c r="R216" s="363"/>
      <c r="S216" s="363"/>
      <c r="T216" s="363"/>
      <c r="U216" s="363"/>
      <c r="V216" s="363"/>
      <c r="W216" s="363"/>
      <c r="X216" s="363"/>
      <c r="Y216" s="363"/>
      <c r="Z216" s="363"/>
      <c r="AA216" s="363"/>
      <c r="AB216" s="363"/>
      <c r="AC216" s="363"/>
      <c r="AD216" s="363"/>
      <c r="AE216" s="363"/>
      <c r="AF216" s="363"/>
      <c r="AG216" s="363"/>
      <c r="AH216" s="363"/>
      <c r="AI216" s="363"/>
      <c r="AJ216" s="363"/>
      <c r="AK216" s="363"/>
      <c r="AL216" s="363"/>
      <c r="AM216" s="363"/>
      <c r="AN216" s="363"/>
    </row>
    <row r="217">
      <c r="A217" s="363"/>
      <c r="B217" s="363"/>
      <c r="C217" s="363"/>
      <c r="D217" s="363"/>
      <c r="E217" s="363"/>
      <c r="F217" s="363"/>
      <c r="G217" s="363"/>
      <c r="H217" s="363"/>
      <c r="I217" s="363"/>
      <c r="J217" s="363"/>
      <c r="K217" s="363"/>
      <c r="L217" s="363"/>
      <c r="M217" s="363"/>
      <c r="N217" s="363"/>
      <c r="O217" s="363"/>
      <c r="P217" s="363"/>
      <c r="Q217" s="363"/>
      <c r="R217" s="363"/>
      <c r="S217" s="363"/>
      <c r="T217" s="363"/>
      <c r="U217" s="363"/>
      <c r="V217" s="363"/>
      <c r="W217" s="363"/>
      <c r="X217" s="363"/>
      <c r="Y217" s="363"/>
      <c r="Z217" s="363"/>
      <c r="AA217" s="363"/>
      <c r="AB217" s="363"/>
      <c r="AC217" s="363"/>
      <c r="AD217" s="363"/>
      <c r="AE217" s="363"/>
      <c r="AF217" s="363"/>
      <c r="AG217" s="363"/>
      <c r="AH217" s="363"/>
      <c r="AI217" s="363"/>
      <c r="AJ217" s="363"/>
      <c r="AK217" s="363"/>
      <c r="AL217" s="363"/>
      <c r="AM217" s="363"/>
      <c r="AN217" s="363"/>
    </row>
    <row r="218">
      <c r="A218" s="363"/>
      <c r="B218" s="363"/>
      <c r="C218" s="363"/>
      <c r="D218" s="363"/>
      <c r="E218" s="363"/>
      <c r="F218" s="363"/>
      <c r="G218" s="363"/>
      <c r="H218" s="363"/>
      <c r="I218" s="363"/>
      <c r="J218" s="363"/>
      <c r="K218" s="363"/>
      <c r="L218" s="363"/>
      <c r="M218" s="363"/>
      <c r="N218" s="363"/>
      <c r="O218" s="363"/>
      <c r="P218" s="363"/>
      <c r="Q218" s="363"/>
      <c r="R218" s="363"/>
      <c r="S218" s="363"/>
      <c r="T218" s="363"/>
      <c r="U218" s="363"/>
      <c r="V218" s="363"/>
      <c r="W218" s="363"/>
      <c r="X218" s="363"/>
      <c r="Y218" s="363"/>
      <c r="Z218" s="363"/>
      <c r="AA218" s="363"/>
      <c r="AB218" s="363"/>
      <c r="AC218" s="363"/>
      <c r="AD218" s="363"/>
      <c r="AE218" s="363"/>
      <c r="AF218" s="363"/>
      <c r="AG218" s="363"/>
      <c r="AH218" s="363"/>
      <c r="AI218" s="363"/>
      <c r="AJ218" s="363"/>
      <c r="AK218" s="363"/>
      <c r="AL218" s="363"/>
      <c r="AM218" s="363"/>
      <c r="AN218" s="363"/>
    </row>
    <row r="219">
      <c r="A219" s="363"/>
      <c r="B219" s="363"/>
      <c r="C219" s="363"/>
      <c r="D219" s="363"/>
      <c r="E219" s="363"/>
      <c r="F219" s="363"/>
      <c r="G219" s="363"/>
      <c r="H219" s="363"/>
      <c r="I219" s="363"/>
      <c r="J219" s="363"/>
      <c r="K219" s="363"/>
      <c r="L219" s="363"/>
      <c r="M219" s="363"/>
      <c r="N219" s="363"/>
      <c r="O219" s="363"/>
      <c r="P219" s="363"/>
      <c r="Q219" s="363"/>
      <c r="R219" s="363"/>
      <c r="S219" s="363"/>
      <c r="T219" s="363"/>
      <c r="U219" s="363"/>
      <c r="V219" s="363"/>
      <c r="W219" s="363"/>
      <c r="X219" s="363"/>
      <c r="Y219" s="363"/>
      <c r="Z219" s="363"/>
      <c r="AA219" s="363"/>
      <c r="AB219" s="363"/>
      <c r="AC219" s="363"/>
      <c r="AD219" s="363"/>
      <c r="AE219" s="363"/>
      <c r="AF219" s="363"/>
      <c r="AG219" s="363"/>
      <c r="AH219" s="363"/>
      <c r="AI219" s="363"/>
      <c r="AJ219" s="363"/>
      <c r="AK219" s="363"/>
      <c r="AL219" s="363"/>
      <c r="AM219" s="363"/>
      <c r="AN219" s="363"/>
    </row>
    <row r="220">
      <c r="A220" s="363"/>
      <c r="B220" s="363"/>
      <c r="C220" s="363"/>
      <c r="D220" s="363"/>
      <c r="E220" s="363"/>
      <c r="F220" s="363"/>
      <c r="G220" s="363"/>
      <c r="H220" s="363"/>
      <c r="I220" s="363"/>
      <c r="J220" s="363"/>
      <c r="K220" s="363"/>
      <c r="L220" s="363"/>
      <c r="M220" s="363"/>
      <c r="N220" s="363"/>
      <c r="O220" s="363"/>
      <c r="P220" s="363"/>
      <c r="Q220" s="363"/>
      <c r="R220" s="363"/>
      <c r="S220" s="363"/>
      <c r="T220" s="363"/>
      <c r="U220" s="363"/>
      <c r="V220" s="363"/>
      <c r="W220" s="363"/>
      <c r="X220" s="363"/>
      <c r="Y220" s="363"/>
      <c r="Z220" s="363"/>
      <c r="AA220" s="363"/>
      <c r="AB220" s="363"/>
      <c r="AC220" s="363"/>
      <c r="AD220" s="363"/>
      <c r="AE220" s="363"/>
      <c r="AF220" s="363"/>
      <c r="AG220" s="363"/>
      <c r="AH220" s="363"/>
      <c r="AI220" s="363"/>
      <c r="AJ220" s="363"/>
      <c r="AK220" s="363"/>
      <c r="AL220" s="363"/>
      <c r="AM220" s="363"/>
      <c r="AN220" s="363"/>
    </row>
    <row r="221">
      <c r="A221" s="363"/>
      <c r="B221" s="363"/>
      <c r="C221" s="363"/>
      <c r="D221" s="363"/>
      <c r="E221" s="363"/>
      <c r="F221" s="363"/>
      <c r="G221" s="363"/>
      <c r="H221" s="363"/>
      <c r="I221" s="363"/>
      <c r="J221" s="363"/>
      <c r="K221" s="363"/>
      <c r="L221" s="363"/>
      <c r="M221" s="363"/>
      <c r="N221" s="363"/>
      <c r="O221" s="363"/>
      <c r="P221" s="363"/>
      <c r="Q221" s="363"/>
      <c r="R221" s="363"/>
      <c r="S221" s="363"/>
      <c r="T221" s="363"/>
      <c r="U221" s="363"/>
      <c r="V221" s="363"/>
      <c r="W221" s="363"/>
      <c r="X221" s="363"/>
      <c r="Y221" s="363"/>
      <c r="Z221" s="363"/>
      <c r="AA221" s="363"/>
      <c r="AB221" s="363"/>
      <c r="AC221" s="363"/>
      <c r="AD221" s="363"/>
      <c r="AE221" s="363"/>
      <c r="AF221" s="363"/>
      <c r="AG221" s="363"/>
      <c r="AH221" s="363"/>
      <c r="AI221" s="363"/>
      <c r="AJ221" s="363"/>
      <c r="AK221" s="363"/>
      <c r="AL221" s="363"/>
      <c r="AM221" s="363"/>
      <c r="AN221" s="363"/>
    </row>
    <row r="222">
      <c r="A222" s="363"/>
      <c r="B222" s="363"/>
      <c r="C222" s="363"/>
      <c r="D222" s="363"/>
      <c r="E222" s="363"/>
      <c r="F222" s="363"/>
      <c r="G222" s="363"/>
      <c r="H222" s="363"/>
      <c r="I222" s="363"/>
      <c r="J222" s="363"/>
      <c r="K222" s="363"/>
      <c r="L222" s="363"/>
      <c r="M222" s="363"/>
      <c r="N222" s="363"/>
      <c r="O222" s="363"/>
      <c r="P222" s="363"/>
      <c r="Q222" s="363"/>
      <c r="R222" s="363"/>
      <c r="S222" s="363"/>
      <c r="T222" s="363"/>
      <c r="U222" s="363"/>
      <c r="V222" s="363"/>
      <c r="W222" s="363"/>
      <c r="X222" s="363"/>
      <c r="Y222" s="363"/>
      <c r="Z222" s="363"/>
      <c r="AA222" s="363"/>
      <c r="AB222" s="363"/>
      <c r="AC222" s="363"/>
      <c r="AD222" s="363"/>
      <c r="AE222" s="363"/>
      <c r="AF222" s="363"/>
      <c r="AG222" s="363"/>
      <c r="AH222" s="363"/>
      <c r="AI222" s="363"/>
      <c r="AJ222" s="363"/>
      <c r="AK222" s="363"/>
      <c r="AL222" s="363"/>
      <c r="AM222" s="363"/>
      <c r="AN222" s="363"/>
    </row>
    <row r="223">
      <c r="A223" s="363"/>
      <c r="B223" s="363"/>
      <c r="C223" s="363"/>
      <c r="D223" s="363"/>
      <c r="E223" s="363"/>
      <c r="F223" s="363"/>
      <c r="G223" s="363"/>
      <c r="H223" s="363"/>
      <c r="I223" s="363"/>
      <c r="J223" s="363"/>
      <c r="K223" s="363"/>
      <c r="L223" s="363"/>
      <c r="M223" s="363"/>
      <c r="N223" s="363"/>
      <c r="O223" s="363"/>
      <c r="P223" s="363"/>
      <c r="Q223" s="363"/>
      <c r="R223" s="363"/>
      <c r="S223" s="363"/>
      <c r="T223" s="363"/>
      <c r="U223" s="363"/>
      <c r="V223" s="363"/>
      <c r="W223" s="363"/>
      <c r="X223" s="363"/>
      <c r="Y223" s="363"/>
      <c r="Z223" s="363"/>
      <c r="AA223" s="363"/>
      <c r="AB223" s="363"/>
      <c r="AC223" s="363"/>
      <c r="AD223" s="363"/>
      <c r="AE223" s="363"/>
      <c r="AF223" s="363"/>
      <c r="AG223" s="363"/>
      <c r="AH223" s="363"/>
      <c r="AI223" s="363"/>
      <c r="AJ223" s="363"/>
      <c r="AK223" s="363"/>
      <c r="AL223" s="363"/>
      <c r="AM223" s="363"/>
      <c r="AN223" s="363"/>
    </row>
    <row r="224">
      <c r="A224" s="363"/>
      <c r="B224" s="363"/>
      <c r="C224" s="363"/>
      <c r="D224" s="363"/>
      <c r="E224" s="363"/>
      <c r="F224" s="363"/>
      <c r="G224" s="363"/>
      <c r="H224" s="363"/>
      <c r="I224" s="363"/>
      <c r="J224" s="363"/>
      <c r="K224" s="363"/>
      <c r="L224" s="363"/>
      <c r="M224" s="363"/>
      <c r="N224" s="363"/>
      <c r="O224" s="363"/>
      <c r="P224" s="363"/>
      <c r="Q224" s="363"/>
      <c r="R224" s="363"/>
      <c r="S224" s="363"/>
      <c r="T224" s="363"/>
      <c r="U224" s="363"/>
      <c r="V224" s="363"/>
      <c r="W224" s="363"/>
      <c r="X224" s="363"/>
      <c r="Y224" s="363"/>
      <c r="Z224" s="363"/>
      <c r="AA224" s="363"/>
      <c r="AB224" s="363"/>
      <c r="AC224" s="363"/>
      <c r="AD224" s="363"/>
      <c r="AE224" s="363"/>
      <c r="AF224" s="363"/>
      <c r="AG224" s="363"/>
      <c r="AH224" s="363"/>
      <c r="AI224" s="363"/>
      <c r="AJ224" s="363"/>
      <c r="AK224" s="363"/>
      <c r="AL224" s="363"/>
      <c r="AM224" s="363"/>
      <c r="AN224" s="363"/>
    </row>
    <row r="225">
      <c r="A225" s="363"/>
      <c r="B225" s="363"/>
      <c r="C225" s="363"/>
      <c r="D225" s="363"/>
      <c r="E225" s="363"/>
      <c r="F225" s="363"/>
      <c r="G225" s="363"/>
      <c r="H225" s="363"/>
      <c r="I225" s="363"/>
      <c r="J225" s="363"/>
      <c r="K225" s="363"/>
      <c r="L225" s="363"/>
      <c r="M225" s="363"/>
      <c r="N225" s="363"/>
      <c r="O225" s="363"/>
      <c r="P225" s="363"/>
      <c r="Q225" s="363"/>
      <c r="R225" s="363"/>
      <c r="S225" s="363"/>
      <c r="T225" s="363"/>
      <c r="U225" s="363"/>
      <c r="V225" s="363"/>
      <c r="W225" s="363"/>
      <c r="X225" s="363"/>
      <c r="Y225" s="363"/>
      <c r="Z225" s="363"/>
      <c r="AA225" s="363"/>
      <c r="AB225" s="363"/>
      <c r="AC225" s="363"/>
      <c r="AD225" s="363"/>
      <c r="AE225" s="363"/>
      <c r="AF225" s="363"/>
      <c r="AG225" s="363"/>
      <c r="AH225" s="363"/>
      <c r="AI225" s="363"/>
      <c r="AJ225" s="363"/>
      <c r="AK225" s="363"/>
      <c r="AL225" s="363"/>
      <c r="AM225" s="363"/>
      <c r="AN225" s="363"/>
    </row>
    <row r="226">
      <c r="A226" s="363"/>
      <c r="B226" s="363"/>
      <c r="C226" s="363"/>
      <c r="D226" s="363"/>
      <c r="E226" s="363"/>
      <c r="F226" s="363"/>
      <c r="G226" s="363"/>
      <c r="H226" s="363"/>
      <c r="I226" s="363"/>
      <c r="J226" s="363"/>
      <c r="K226" s="363"/>
      <c r="L226" s="363"/>
      <c r="M226" s="363"/>
      <c r="N226" s="363"/>
      <c r="O226" s="363"/>
      <c r="P226" s="363"/>
      <c r="Q226" s="363"/>
      <c r="R226" s="363"/>
      <c r="S226" s="363"/>
      <c r="T226" s="363"/>
      <c r="U226" s="363"/>
      <c r="V226" s="363"/>
      <c r="W226" s="363"/>
      <c r="X226" s="363"/>
      <c r="Y226" s="363"/>
      <c r="Z226" s="363"/>
      <c r="AA226" s="363"/>
      <c r="AB226" s="363"/>
      <c r="AC226" s="363"/>
      <c r="AD226" s="363"/>
      <c r="AE226" s="363"/>
      <c r="AF226" s="363"/>
      <c r="AG226" s="363"/>
      <c r="AH226" s="363"/>
      <c r="AI226" s="363"/>
      <c r="AJ226" s="363"/>
      <c r="AK226" s="363"/>
      <c r="AL226" s="363"/>
      <c r="AM226" s="363"/>
      <c r="AN226" s="363"/>
    </row>
    <row r="227">
      <c r="A227" s="363"/>
      <c r="B227" s="363"/>
      <c r="C227" s="363"/>
      <c r="D227" s="363"/>
      <c r="E227" s="363"/>
      <c r="F227" s="363"/>
      <c r="G227" s="363"/>
      <c r="H227" s="363"/>
      <c r="I227" s="363"/>
      <c r="J227" s="363"/>
      <c r="K227" s="363"/>
      <c r="L227" s="363"/>
      <c r="M227" s="363"/>
      <c r="N227" s="363"/>
      <c r="O227" s="363"/>
      <c r="P227" s="363"/>
      <c r="Q227" s="363"/>
      <c r="R227" s="363"/>
      <c r="S227" s="363"/>
      <c r="T227" s="363"/>
      <c r="U227" s="363"/>
      <c r="V227" s="363"/>
      <c r="W227" s="363"/>
      <c r="X227" s="363"/>
      <c r="Y227" s="363"/>
      <c r="Z227" s="363"/>
      <c r="AA227" s="363"/>
      <c r="AB227" s="363"/>
      <c r="AC227" s="363"/>
      <c r="AD227" s="363"/>
      <c r="AE227" s="363"/>
      <c r="AF227" s="363"/>
      <c r="AG227" s="363"/>
      <c r="AH227" s="363"/>
      <c r="AI227" s="363"/>
      <c r="AJ227" s="363"/>
      <c r="AK227" s="363"/>
      <c r="AL227" s="363"/>
      <c r="AM227" s="363"/>
      <c r="AN227" s="363"/>
    </row>
    <row r="228">
      <c r="A228" s="363"/>
      <c r="B228" s="363"/>
      <c r="C228" s="363"/>
      <c r="D228" s="363"/>
      <c r="E228" s="363"/>
      <c r="F228" s="363"/>
      <c r="G228" s="363"/>
      <c r="H228" s="363"/>
      <c r="I228" s="363"/>
      <c r="J228" s="363"/>
      <c r="K228" s="363"/>
      <c r="L228" s="363"/>
      <c r="M228" s="363"/>
      <c r="N228" s="363"/>
      <c r="O228" s="363"/>
      <c r="P228" s="363"/>
      <c r="Q228" s="363"/>
      <c r="R228" s="363"/>
      <c r="S228" s="363"/>
      <c r="T228" s="363"/>
      <c r="U228" s="363"/>
      <c r="V228" s="363"/>
      <c r="W228" s="363"/>
      <c r="X228" s="363"/>
      <c r="Y228" s="363"/>
      <c r="Z228" s="363"/>
      <c r="AA228" s="363"/>
      <c r="AB228" s="363"/>
      <c r="AC228" s="363"/>
      <c r="AD228" s="363"/>
      <c r="AE228" s="363"/>
      <c r="AF228" s="363"/>
      <c r="AG228" s="363"/>
      <c r="AH228" s="363"/>
      <c r="AI228" s="363"/>
      <c r="AJ228" s="363"/>
      <c r="AK228" s="363"/>
      <c r="AL228" s="363"/>
      <c r="AM228" s="363"/>
      <c r="AN228" s="363"/>
    </row>
    <row r="229">
      <c r="A229" s="363"/>
      <c r="B229" s="363"/>
      <c r="C229" s="363"/>
      <c r="D229" s="363"/>
      <c r="E229" s="363"/>
      <c r="F229" s="363"/>
      <c r="G229" s="363"/>
      <c r="H229" s="363"/>
      <c r="I229" s="363"/>
      <c r="J229" s="363"/>
      <c r="K229" s="363"/>
      <c r="L229" s="363"/>
      <c r="M229" s="363"/>
      <c r="N229" s="363"/>
      <c r="O229" s="363"/>
      <c r="P229" s="363"/>
      <c r="Q229" s="363"/>
      <c r="R229" s="363"/>
      <c r="S229" s="363"/>
      <c r="T229" s="363"/>
      <c r="U229" s="363"/>
      <c r="V229" s="363"/>
      <c r="W229" s="363"/>
      <c r="X229" s="363"/>
      <c r="Y229" s="363"/>
      <c r="Z229" s="363"/>
      <c r="AA229" s="363"/>
      <c r="AB229" s="363"/>
      <c r="AC229" s="363"/>
      <c r="AD229" s="363"/>
      <c r="AE229" s="363"/>
      <c r="AF229" s="363"/>
      <c r="AG229" s="363"/>
      <c r="AH229" s="363"/>
      <c r="AI229" s="363"/>
      <c r="AJ229" s="363"/>
      <c r="AK229" s="363"/>
      <c r="AL229" s="363"/>
      <c r="AM229" s="363"/>
      <c r="AN229" s="363"/>
    </row>
    <row r="230">
      <c r="A230" s="363"/>
      <c r="B230" s="363"/>
      <c r="C230" s="363"/>
      <c r="D230" s="363"/>
      <c r="E230" s="363"/>
      <c r="F230" s="363"/>
      <c r="G230" s="363"/>
      <c r="H230" s="363"/>
      <c r="I230" s="363"/>
      <c r="J230" s="363"/>
      <c r="K230" s="363"/>
      <c r="L230" s="363"/>
      <c r="M230" s="363"/>
      <c r="N230" s="363"/>
      <c r="O230" s="363"/>
      <c r="P230" s="363"/>
      <c r="Q230" s="363"/>
      <c r="R230" s="363"/>
      <c r="S230" s="363"/>
      <c r="T230" s="363"/>
      <c r="U230" s="363"/>
      <c r="V230" s="363"/>
      <c r="W230" s="363"/>
      <c r="X230" s="363"/>
      <c r="Y230" s="363"/>
      <c r="Z230" s="363"/>
      <c r="AA230" s="363"/>
      <c r="AB230" s="363"/>
      <c r="AC230" s="363"/>
      <c r="AD230" s="363"/>
      <c r="AE230" s="363"/>
      <c r="AF230" s="363"/>
      <c r="AG230" s="363"/>
      <c r="AH230" s="363"/>
      <c r="AI230" s="363"/>
      <c r="AJ230" s="363"/>
      <c r="AK230" s="363"/>
      <c r="AL230" s="363"/>
      <c r="AM230" s="363"/>
      <c r="AN230" s="363"/>
    </row>
    <row r="231">
      <c r="A231" s="363"/>
      <c r="B231" s="363"/>
      <c r="C231" s="363"/>
      <c r="D231" s="363"/>
      <c r="E231" s="363"/>
      <c r="F231" s="363"/>
      <c r="G231" s="363"/>
      <c r="H231" s="363"/>
      <c r="I231" s="363"/>
      <c r="J231" s="363"/>
      <c r="K231" s="363"/>
      <c r="L231" s="363"/>
      <c r="M231" s="363"/>
      <c r="N231" s="363"/>
      <c r="O231" s="363"/>
      <c r="P231" s="363"/>
      <c r="Q231" s="363"/>
      <c r="R231" s="363"/>
      <c r="S231" s="363"/>
      <c r="T231" s="363"/>
      <c r="U231" s="363"/>
      <c r="V231" s="363"/>
      <c r="W231" s="363"/>
      <c r="X231" s="363"/>
      <c r="Y231" s="363"/>
      <c r="Z231" s="363"/>
      <c r="AA231" s="363"/>
      <c r="AB231" s="363"/>
      <c r="AC231" s="363"/>
      <c r="AD231" s="363"/>
      <c r="AE231" s="363"/>
      <c r="AF231" s="363"/>
      <c r="AG231" s="363"/>
      <c r="AH231" s="363"/>
      <c r="AI231" s="363"/>
      <c r="AJ231" s="363"/>
      <c r="AK231" s="363"/>
      <c r="AL231" s="363"/>
      <c r="AM231" s="363"/>
      <c r="AN231" s="363"/>
    </row>
    <row r="232">
      <c r="A232" s="363"/>
      <c r="B232" s="363"/>
      <c r="C232" s="363"/>
      <c r="D232" s="363"/>
      <c r="E232" s="363"/>
      <c r="F232" s="363"/>
      <c r="G232" s="363"/>
      <c r="H232" s="363"/>
      <c r="I232" s="363"/>
      <c r="J232" s="363"/>
      <c r="K232" s="363"/>
      <c r="L232" s="363"/>
      <c r="M232" s="363"/>
      <c r="N232" s="363"/>
      <c r="O232" s="363"/>
      <c r="P232" s="363"/>
      <c r="Q232" s="363"/>
      <c r="R232" s="363"/>
      <c r="S232" s="363"/>
      <c r="T232" s="363"/>
      <c r="U232" s="363"/>
      <c r="V232" s="363"/>
      <c r="W232" s="363"/>
      <c r="X232" s="363"/>
      <c r="Y232" s="363"/>
      <c r="Z232" s="363"/>
      <c r="AA232" s="363"/>
      <c r="AB232" s="363"/>
      <c r="AC232" s="363"/>
      <c r="AD232" s="363"/>
      <c r="AE232" s="363"/>
      <c r="AF232" s="363"/>
      <c r="AG232" s="363"/>
      <c r="AH232" s="363"/>
      <c r="AI232" s="363"/>
      <c r="AJ232" s="363"/>
      <c r="AK232" s="363"/>
      <c r="AL232" s="363"/>
      <c r="AM232" s="363"/>
      <c r="AN232" s="363"/>
    </row>
    <row r="233">
      <c r="A233" s="363"/>
      <c r="B233" s="363"/>
      <c r="C233" s="363"/>
      <c r="D233" s="363"/>
      <c r="E233" s="363"/>
      <c r="F233" s="363"/>
      <c r="G233" s="363"/>
      <c r="H233" s="363"/>
      <c r="I233" s="363"/>
      <c r="J233" s="363"/>
      <c r="K233" s="363"/>
      <c r="L233" s="363"/>
      <c r="M233" s="363"/>
      <c r="N233" s="363"/>
      <c r="O233" s="363"/>
      <c r="P233" s="363"/>
      <c r="Q233" s="363"/>
      <c r="R233" s="363"/>
      <c r="S233" s="363"/>
      <c r="T233" s="363"/>
      <c r="U233" s="363"/>
      <c r="V233" s="363"/>
      <c r="W233" s="363"/>
      <c r="X233" s="363"/>
      <c r="Y233" s="363"/>
      <c r="Z233" s="363"/>
      <c r="AA233" s="363"/>
      <c r="AB233" s="363"/>
      <c r="AC233" s="363"/>
      <c r="AD233" s="363"/>
      <c r="AE233" s="363"/>
      <c r="AF233" s="363"/>
      <c r="AG233" s="363"/>
      <c r="AH233" s="363"/>
      <c r="AI233" s="363"/>
      <c r="AJ233" s="363"/>
      <c r="AK233" s="363"/>
      <c r="AL233" s="363"/>
      <c r="AM233" s="363"/>
      <c r="AN233" s="363"/>
    </row>
    <row r="234">
      <c r="A234" s="363"/>
      <c r="B234" s="363"/>
      <c r="C234" s="363"/>
      <c r="D234" s="363"/>
      <c r="E234" s="363"/>
      <c r="F234" s="363"/>
      <c r="G234" s="363"/>
      <c r="H234" s="363"/>
      <c r="I234" s="363"/>
      <c r="J234" s="363"/>
      <c r="K234" s="363"/>
      <c r="L234" s="363"/>
      <c r="M234" s="363"/>
      <c r="N234" s="363"/>
      <c r="O234" s="363"/>
      <c r="P234" s="363"/>
      <c r="Q234" s="363"/>
      <c r="R234" s="363"/>
      <c r="S234" s="363"/>
      <c r="T234" s="363"/>
      <c r="U234" s="363"/>
      <c r="V234" s="363"/>
      <c r="W234" s="363"/>
      <c r="X234" s="363"/>
      <c r="Y234" s="363"/>
      <c r="Z234" s="363"/>
      <c r="AA234" s="363"/>
      <c r="AB234" s="363"/>
      <c r="AC234" s="363"/>
      <c r="AD234" s="363"/>
      <c r="AE234" s="363"/>
      <c r="AF234" s="363"/>
      <c r="AG234" s="363"/>
      <c r="AH234" s="363"/>
      <c r="AI234" s="363"/>
      <c r="AJ234" s="363"/>
      <c r="AK234" s="363"/>
      <c r="AL234" s="363"/>
      <c r="AM234" s="363"/>
      <c r="AN234" s="363"/>
    </row>
    <row r="235">
      <c r="A235" s="363"/>
      <c r="B235" s="363"/>
      <c r="C235" s="363"/>
      <c r="D235" s="363"/>
      <c r="E235" s="363"/>
      <c r="F235" s="363"/>
      <c r="G235" s="363"/>
      <c r="H235" s="363"/>
      <c r="I235" s="363"/>
      <c r="J235" s="363"/>
      <c r="K235" s="363"/>
      <c r="L235" s="363"/>
      <c r="M235" s="363"/>
      <c r="N235" s="363"/>
      <c r="O235" s="363"/>
      <c r="P235" s="363"/>
      <c r="Q235" s="363"/>
      <c r="R235" s="363"/>
      <c r="S235" s="363"/>
      <c r="T235" s="363"/>
      <c r="U235" s="363"/>
      <c r="V235" s="363"/>
      <c r="W235" s="363"/>
      <c r="X235" s="363"/>
      <c r="Y235" s="363"/>
      <c r="Z235" s="363"/>
      <c r="AA235" s="363"/>
      <c r="AB235" s="363"/>
      <c r="AC235" s="363"/>
      <c r="AD235" s="363"/>
      <c r="AE235" s="363"/>
      <c r="AF235" s="363"/>
      <c r="AG235" s="363"/>
      <c r="AH235" s="363"/>
      <c r="AI235" s="363"/>
      <c r="AJ235" s="363"/>
      <c r="AK235" s="363"/>
      <c r="AL235" s="363"/>
      <c r="AM235" s="363"/>
      <c r="AN235" s="363"/>
    </row>
    <row r="236">
      <c r="A236" s="363"/>
      <c r="B236" s="363"/>
      <c r="C236" s="363"/>
      <c r="D236" s="363"/>
      <c r="E236" s="363"/>
      <c r="F236" s="363"/>
      <c r="G236" s="363"/>
      <c r="H236" s="363"/>
      <c r="I236" s="363"/>
      <c r="J236" s="363"/>
      <c r="K236" s="363"/>
      <c r="L236" s="363"/>
      <c r="M236" s="363"/>
      <c r="N236" s="363"/>
      <c r="O236" s="363"/>
      <c r="P236" s="363"/>
      <c r="Q236" s="363"/>
      <c r="R236" s="363"/>
      <c r="S236" s="363"/>
      <c r="T236" s="363"/>
      <c r="U236" s="363"/>
      <c r="V236" s="363"/>
      <c r="W236" s="363"/>
      <c r="X236" s="363"/>
      <c r="Y236" s="363"/>
      <c r="Z236" s="363"/>
      <c r="AA236" s="363"/>
      <c r="AB236" s="363"/>
      <c r="AC236" s="363"/>
      <c r="AD236" s="363"/>
      <c r="AE236" s="363"/>
      <c r="AF236" s="363"/>
      <c r="AG236" s="363"/>
      <c r="AH236" s="363"/>
      <c r="AI236" s="363"/>
      <c r="AJ236" s="363"/>
      <c r="AK236" s="363"/>
      <c r="AL236" s="363"/>
      <c r="AM236" s="363"/>
      <c r="AN236" s="363"/>
    </row>
    <row r="237">
      <c r="A237" s="363"/>
      <c r="B237" s="363"/>
      <c r="C237" s="363"/>
      <c r="D237" s="363"/>
      <c r="E237" s="363"/>
      <c r="F237" s="363"/>
      <c r="G237" s="363"/>
      <c r="H237" s="363"/>
      <c r="I237" s="363"/>
      <c r="J237" s="363"/>
      <c r="K237" s="363"/>
      <c r="L237" s="363"/>
      <c r="M237" s="363"/>
      <c r="N237" s="363"/>
      <c r="O237" s="363"/>
      <c r="P237" s="363"/>
      <c r="Q237" s="363"/>
      <c r="R237" s="363"/>
      <c r="S237" s="363"/>
      <c r="T237" s="363"/>
      <c r="U237" s="363"/>
      <c r="V237" s="363"/>
      <c r="W237" s="363"/>
      <c r="X237" s="363"/>
      <c r="Y237" s="363"/>
      <c r="Z237" s="363"/>
      <c r="AA237" s="363"/>
      <c r="AB237" s="363"/>
      <c r="AC237" s="363"/>
      <c r="AD237" s="363"/>
      <c r="AE237" s="363"/>
      <c r="AF237" s="363"/>
      <c r="AG237" s="363"/>
      <c r="AH237" s="363"/>
      <c r="AI237" s="363"/>
      <c r="AJ237" s="363"/>
      <c r="AK237" s="363"/>
      <c r="AL237" s="363"/>
      <c r="AM237" s="363"/>
      <c r="AN237" s="363"/>
    </row>
    <row r="238">
      <c r="A238" s="363"/>
      <c r="B238" s="363"/>
      <c r="C238" s="363"/>
      <c r="D238" s="363"/>
      <c r="E238" s="363"/>
      <c r="F238" s="363"/>
      <c r="G238" s="363"/>
      <c r="H238" s="363"/>
      <c r="I238" s="363"/>
      <c r="J238" s="363"/>
      <c r="K238" s="363"/>
      <c r="L238" s="363"/>
      <c r="M238" s="363"/>
      <c r="N238" s="363"/>
      <c r="O238" s="363"/>
      <c r="P238" s="363"/>
      <c r="Q238" s="363"/>
      <c r="R238" s="363"/>
      <c r="S238" s="363"/>
      <c r="T238" s="363"/>
      <c r="U238" s="363"/>
      <c r="V238" s="363"/>
      <c r="W238" s="363"/>
      <c r="X238" s="363"/>
      <c r="Y238" s="363"/>
      <c r="Z238" s="363"/>
      <c r="AA238" s="363"/>
      <c r="AB238" s="363"/>
      <c r="AC238" s="363"/>
      <c r="AD238" s="363"/>
      <c r="AE238" s="363"/>
      <c r="AF238" s="363"/>
      <c r="AG238" s="363"/>
      <c r="AH238" s="363"/>
      <c r="AI238" s="363"/>
      <c r="AJ238" s="363"/>
      <c r="AK238" s="363"/>
      <c r="AL238" s="363"/>
      <c r="AM238" s="363"/>
      <c r="AN238" s="363"/>
    </row>
    <row r="239">
      <c r="A239" s="363"/>
      <c r="B239" s="363"/>
      <c r="C239" s="363"/>
      <c r="D239" s="363"/>
      <c r="E239" s="363"/>
      <c r="F239" s="363"/>
      <c r="G239" s="363"/>
      <c r="H239" s="363"/>
      <c r="I239" s="363"/>
      <c r="J239" s="363"/>
      <c r="K239" s="363"/>
      <c r="L239" s="363"/>
      <c r="M239" s="363"/>
      <c r="N239" s="363"/>
      <c r="O239" s="363"/>
      <c r="P239" s="363"/>
      <c r="Q239" s="363"/>
      <c r="R239" s="363"/>
      <c r="S239" s="363"/>
      <c r="T239" s="363"/>
      <c r="U239" s="363"/>
      <c r="V239" s="363"/>
      <c r="W239" s="363"/>
      <c r="X239" s="363"/>
      <c r="Y239" s="363"/>
      <c r="Z239" s="363"/>
      <c r="AA239" s="363"/>
      <c r="AB239" s="363"/>
      <c r="AC239" s="363"/>
      <c r="AD239" s="363"/>
      <c r="AE239" s="363"/>
      <c r="AF239" s="363"/>
      <c r="AG239" s="363"/>
      <c r="AH239" s="363"/>
      <c r="AI239" s="363"/>
      <c r="AJ239" s="363"/>
      <c r="AK239" s="363"/>
      <c r="AL239" s="363"/>
      <c r="AM239" s="363"/>
      <c r="AN239" s="363"/>
    </row>
    <row r="240">
      <c r="A240" s="363"/>
      <c r="B240" s="363"/>
      <c r="C240" s="363"/>
      <c r="D240" s="363"/>
      <c r="E240" s="363"/>
      <c r="F240" s="363"/>
      <c r="G240" s="363"/>
      <c r="H240" s="363"/>
      <c r="I240" s="363"/>
      <c r="J240" s="363"/>
      <c r="K240" s="363"/>
      <c r="L240" s="363"/>
      <c r="M240" s="363"/>
      <c r="N240" s="363"/>
      <c r="O240" s="363"/>
      <c r="P240" s="363"/>
      <c r="Q240" s="363"/>
      <c r="R240" s="363"/>
      <c r="S240" s="363"/>
      <c r="T240" s="363"/>
      <c r="U240" s="363"/>
      <c r="V240" s="363"/>
      <c r="W240" s="363"/>
      <c r="X240" s="363"/>
      <c r="Y240" s="363"/>
      <c r="Z240" s="363"/>
      <c r="AA240" s="363"/>
      <c r="AB240" s="363"/>
      <c r="AC240" s="363"/>
      <c r="AD240" s="363"/>
      <c r="AE240" s="363"/>
      <c r="AF240" s="363"/>
      <c r="AG240" s="363"/>
      <c r="AH240" s="363"/>
      <c r="AI240" s="363"/>
      <c r="AJ240" s="363"/>
      <c r="AK240" s="363"/>
      <c r="AL240" s="363"/>
      <c r="AM240" s="363"/>
      <c r="AN240" s="363"/>
    </row>
    <row r="241">
      <c r="A241" s="363"/>
      <c r="B241" s="363"/>
      <c r="C241" s="363"/>
      <c r="D241" s="363"/>
      <c r="E241" s="363"/>
      <c r="F241" s="363"/>
      <c r="G241" s="363"/>
      <c r="H241" s="363"/>
      <c r="I241" s="363"/>
      <c r="J241" s="363"/>
      <c r="K241" s="363"/>
      <c r="L241" s="363"/>
      <c r="M241" s="363"/>
      <c r="N241" s="363"/>
      <c r="O241" s="363"/>
      <c r="P241" s="363"/>
      <c r="Q241" s="363"/>
      <c r="R241" s="363"/>
      <c r="S241" s="363"/>
      <c r="T241" s="363"/>
      <c r="U241" s="363"/>
      <c r="V241" s="363"/>
      <c r="W241" s="363"/>
      <c r="X241" s="363"/>
      <c r="Y241" s="363"/>
      <c r="Z241" s="363"/>
      <c r="AA241" s="363"/>
      <c r="AB241" s="363"/>
      <c r="AC241" s="363"/>
      <c r="AD241" s="363"/>
      <c r="AE241" s="363"/>
      <c r="AF241" s="363"/>
      <c r="AG241" s="363"/>
      <c r="AH241" s="363"/>
      <c r="AI241" s="363"/>
      <c r="AJ241" s="363"/>
      <c r="AK241" s="363"/>
      <c r="AL241" s="363"/>
      <c r="AM241" s="363"/>
      <c r="AN241" s="363"/>
    </row>
    <row r="242">
      <c r="A242" s="363"/>
      <c r="B242" s="363"/>
      <c r="C242" s="363"/>
      <c r="D242" s="363"/>
      <c r="E242" s="363"/>
      <c r="F242" s="363"/>
      <c r="G242" s="363"/>
      <c r="H242" s="363"/>
      <c r="I242" s="363"/>
      <c r="J242" s="363"/>
      <c r="K242" s="363"/>
      <c r="L242" s="363"/>
      <c r="M242" s="363"/>
      <c r="N242" s="363"/>
      <c r="O242" s="363"/>
      <c r="P242" s="363"/>
      <c r="Q242" s="363"/>
      <c r="R242" s="363"/>
      <c r="S242" s="363"/>
      <c r="T242" s="363"/>
      <c r="U242" s="363"/>
      <c r="V242" s="363"/>
      <c r="W242" s="363"/>
      <c r="X242" s="363"/>
      <c r="Y242" s="363"/>
      <c r="Z242" s="363"/>
      <c r="AA242" s="363"/>
      <c r="AB242" s="363"/>
      <c r="AC242" s="363"/>
      <c r="AD242" s="363"/>
      <c r="AE242" s="363"/>
      <c r="AF242" s="363"/>
      <c r="AG242" s="363"/>
      <c r="AH242" s="363"/>
      <c r="AI242" s="363"/>
      <c r="AJ242" s="363"/>
      <c r="AK242" s="363"/>
      <c r="AL242" s="363"/>
      <c r="AM242" s="363"/>
      <c r="AN242" s="363"/>
    </row>
    <row r="243">
      <c r="A243" s="363"/>
      <c r="B243" s="363"/>
      <c r="C243" s="363"/>
      <c r="D243" s="363"/>
      <c r="E243" s="363"/>
      <c r="F243" s="363"/>
      <c r="G243" s="363"/>
      <c r="H243" s="363"/>
      <c r="I243" s="363"/>
      <c r="J243" s="363"/>
      <c r="K243" s="363"/>
      <c r="L243" s="363"/>
      <c r="M243" s="363"/>
      <c r="N243" s="363"/>
      <c r="O243" s="363"/>
      <c r="P243" s="363"/>
      <c r="Q243" s="363"/>
      <c r="R243" s="363"/>
      <c r="S243" s="363"/>
      <c r="T243" s="363"/>
      <c r="U243" s="363"/>
      <c r="V243" s="363"/>
      <c r="W243" s="363"/>
      <c r="X243" s="363"/>
      <c r="Y243" s="363"/>
      <c r="Z243" s="363"/>
      <c r="AA243" s="363"/>
      <c r="AB243" s="363"/>
      <c r="AC243" s="363"/>
      <c r="AD243" s="363"/>
      <c r="AE243" s="363"/>
      <c r="AF243" s="363"/>
      <c r="AG243" s="363"/>
      <c r="AH243" s="363"/>
      <c r="AI243" s="363"/>
      <c r="AJ243" s="363"/>
      <c r="AK243" s="363"/>
      <c r="AL243" s="363"/>
      <c r="AM243" s="363"/>
      <c r="AN243" s="363"/>
    </row>
    <row r="244">
      <c r="A244" s="363"/>
      <c r="B244" s="363"/>
      <c r="C244" s="363"/>
      <c r="D244" s="363"/>
      <c r="E244" s="363"/>
      <c r="F244" s="363"/>
      <c r="G244" s="363"/>
      <c r="H244" s="363"/>
      <c r="I244" s="363"/>
      <c r="J244" s="363"/>
      <c r="K244" s="363"/>
      <c r="L244" s="363"/>
      <c r="M244" s="363"/>
      <c r="N244" s="363"/>
      <c r="O244" s="363"/>
      <c r="P244" s="363"/>
      <c r="Q244" s="363"/>
      <c r="R244" s="363"/>
      <c r="S244" s="363"/>
      <c r="T244" s="363"/>
      <c r="U244" s="363"/>
      <c r="V244" s="363"/>
      <c r="W244" s="363"/>
      <c r="X244" s="363"/>
      <c r="Y244" s="363"/>
      <c r="Z244" s="363"/>
      <c r="AA244" s="363"/>
      <c r="AB244" s="363"/>
      <c r="AC244" s="363"/>
      <c r="AD244" s="363"/>
      <c r="AE244" s="363"/>
      <c r="AF244" s="363"/>
      <c r="AG244" s="363"/>
      <c r="AH244" s="363"/>
      <c r="AI244" s="363"/>
      <c r="AJ244" s="363"/>
      <c r="AK244" s="363"/>
      <c r="AL244" s="363"/>
      <c r="AM244" s="363"/>
      <c r="AN244" s="363"/>
    </row>
    <row r="245">
      <c r="A245" s="363"/>
      <c r="B245" s="363"/>
      <c r="C245" s="363"/>
      <c r="D245" s="363"/>
      <c r="E245" s="363"/>
      <c r="F245" s="363"/>
      <c r="G245" s="363"/>
      <c r="H245" s="363"/>
      <c r="I245" s="363"/>
      <c r="J245" s="363"/>
      <c r="K245" s="363"/>
      <c r="L245" s="363"/>
      <c r="M245" s="363"/>
      <c r="N245" s="363"/>
      <c r="O245" s="363"/>
      <c r="P245" s="363"/>
      <c r="Q245" s="363"/>
      <c r="R245" s="363"/>
      <c r="S245" s="363"/>
      <c r="T245" s="363"/>
      <c r="U245" s="363"/>
      <c r="V245" s="363"/>
      <c r="W245" s="363"/>
      <c r="X245" s="363"/>
      <c r="Y245" s="363"/>
      <c r="Z245" s="363"/>
      <c r="AA245" s="363"/>
      <c r="AB245" s="363"/>
      <c r="AC245" s="363"/>
      <c r="AD245" s="363"/>
      <c r="AE245" s="363"/>
      <c r="AF245" s="363"/>
      <c r="AG245" s="363"/>
      <c r="AH245" s="363"/>
      <c r="AI245" s="363"/>
      <c r="AJ245" s="363"/>
      <c r="AK245" s="363"/>
      <c r="AL245" s="363"/>
      <c r="AM245" s="363"/>
      <c r="AN245" s="363"/>
    </row>
    <row r="246">
      <c r="A246" s="363"/>
      <c r="B246" s="363"/>
      <c r="C246" s="363"/>
      <c r="D246" s="363"/>
      <c r="E246" s="363"/>
      <c r="F246" s="363"/>
      <c r="G246" s="363"/>
      <c r="H246" s="363"/>
      <c r="I246" s="363"/>
      <c r="J246" s="363"/>
      <c r="K246" s="363"/>
      <c r="L246" s="363"/>
      <c r="M246" s="363"/>
      <c r="N246" s="363"/>
      <c r="O246" s="363"/>
      <c r="P246" s="363"/>
      <c r="Q246" s="363"/>
      <c r="R246" s="363"/>
      <c r="S246" s="363"/>
      <c r="T246" s="363"/>
      <c r="U246" s="363"/>
      <c r="V246" s="363"/>
      <c r="W246" s="363"/>
      <c r="X246" s="363"/>
      <c r="Y246" s="363"/>
      <c r="Z246" s="363"/>
      <c r="AA246" s="363"/>
      <c r="AB246" s="363"/>
      <c r="AC246" s="363"/>
      <c r="AD246" s="363"/>
      <c r="AE246" s="363"/>
      <c r="AF246" s="363"/>
      <c r="AG246" s="363"/>
      <c r="AH246" s="363"/>
      <c r="AI246" s="363"/>
      <c r="AJ246" s="363"/>
      <c r="AK246" s="363"/>
      <c r="AL246" s="363"/>
      <c r="AM246" s="363"/>
      <c r="AN246" s="363"/>
    </row>
    <row r="247">
      <c r="A247" s="363"/>
      <c r="B247" s="363"/>
      <c r="C247" s="363"/>
      <c r="D247" s="363"/>
      <c r="E247" s="363"/>
      <c r="F247" s="363"/>
      <c r="G247" s="363"/>
      <c r="H247" s="363"/>
      <c r="I247" s="363"/>
      <c r="J247" s="363"/>
      <c r="K247" s="363"/>
      <c r="L247" s="363"/>
      <c r="M247" s="363"/>
      <c r="N247" s="363"/>
      <c r="O247" s="363"/>
      <c r="P247" s="363"/>
      <c r="Q247" s="363"/>
      <c r="R247" s="363"/>
      <c r="S247" s="363"/>
      <c r="T247" s="363"/>
      <c r="U247" s="363"/>
      <c r="V247" s="363"/>
      <c r="W247" s="363"/>
      <c r="X247" s="363"/>
      <c r="Y247" s="363"/>
      <c r="Z247" s="363"/>
      <c r="AA247" s="363"/>
      <c r="AB247" s="363"/>
      <c r="AC247" s="363"/>
      <c r="AD247" s="363"/>
      <c r="AE247" s="363"/>
      <c r="AF247" s="363"/>
      <c r="AG247" s="363"/>
      <c r="AH247" s="363"/>
      <c r="AI247" s="363"/>
      <c r="AJ247" s="363"/>
      <c r="AK247" s="363"/>
      <c r="AL247" s="363"/>
      <c r="AM247" s="363"/>
      <c r="AN247" s="363"/>
    </row>
    <row r="248">
      <c r="A248" s="363"/>
      <c r="B248" s="363"/>
      <c r="C248" s="363"/>
      <c r="D248" s="363"/>
      <c r="E248" s="363"/>
      <c r="F248" s="363"/>
      <c r="G248" s="363"/>
      <c r="H248" s="363"/>
      <c r="I248" s="363"/>
      <c r="J248" s="363"/>
      <c r="K248" s="363"/>
      <c r="L248" s="363"/>
      <c r="M248" s="363"/>
      <c r="N248" s="363"/>
      <c r="O248" s="363"/>
      <c r="P248" s="363"/>
      <c r="Q248" s="363"/>
      <c r="R248" s="363"/>
      <c r="S248" s="363"/>
      <c r="T248" s="363"/>
      <c r="U248" s="363"/>
      <c r="V248" s="363"/>
      <c r="W248" s="363"/>
      <c r="X248" s="363"/>
      <c r="Y248" s="363"/>
      <c r="Z248" s="363"/>
      <c r="AA248" s="363"/>
      <c r="AB248" s="363"/>
      <c r="AC248" s="363"/>
      <c r="AD248" s="363"/>
      <c r="AE248" s="363"/>
      <c r="AF248" s="363"/>
      <c r="AG248" s="363"/>
      <c r="AH248" s="363"/>
      <c r="AI248" s="363"/>
      <c r="AJ248" s="363"/>
      <c r="AK248" s="363"/>
      <c r="AL248" s="363"/>
      <c r="AM248" s="363"/>
      <c r="AN248" s="363"/>
    </row>
    <row r="249">
      <c r="A249" s="363"/>
      <c r="B249" s="363"/>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c r="AB249" s="363"/>
      <c r="AC249" s="363"/>
      <c r="AD249" s="363"/>
      <c r="AE249" s="363"/>
      <c r="AF249" s="363"/>
      <c r="AG249" s="363"/>
      <c r="AH249" s="363"/>
      <c r="AI249" s="363"/>
      <c r="AJ249" s="363"/>
      <c r="AK249" s="363"/>
      <c r="AL249" s="363"/>
      <c r="AM249" s="363"/>
      <c r="AN249" s="363"/>
    </row>
    <row r="250">
      <c r="A250" s="363"/>
      <c r="B250" s="363"/>
      <c r="C250" s="363"/>
      <c r="D250" s="363"/>
      <c r="E250" s="363"/>
      <c r="F250" s="363"/>
      <c r="G250" s="363"/>
      <c r="H250" s="363"/>
      <c r="I250" s="363"/>
      <c r="J250" s="363"/>
      <c r="K250" s="363"/>
      <c r="L250" s="363"/>
      <c r="M250" s="363"/>
      <c r="N250" s="363"/>
      <c r="O250" s="363"/>
      <c r="P250" s="363"/>
      <c r="Q250" s="363"/>
      <c r="R250" s="363"/>
      <c r="S250" s="363"/>
      <c r="T250" s="363"/>
      <c r="U250" s="363"/>
      <c r="V250" s="363"/>
      <c r="W250" s="363"/>
      <c r="X250" s="363"/>
      <c r="Y250" s="363"/>
      <c r="Z250" s="363"/>
      <c r="AA250" s="363"/>
      <c r="AB250" s="363"/>
      <c r="AC250" s="363"/>
      <c r="AD250" s="363"/>
      <c r="AE250" s="363"/>
      <c r="AF250" s="363"/>
      <c r="AG250" s="363"/>
      <c r="AH250" s="363"/>
      <c r="AI250" s="363"/>
      <c r="AJ250" s="363"/>
      <c r="AK250" s="363"/>
      <c r="AL250" s="363"/>
      <c r="AM250" s="363"/>
      <c r="AN250" s="363"/>
    </row>
    <row r="251">
      <c r="A251" s="363"/>
      <c r="B251" s="363"/>
      <c r="C251" s="363"/>
      <c r="D251" s="363"/>
      <c r="E251" s="363"/>
      <c r="F251" s="363"/>
      <c r="G251" s="363"/>
      <c r="H251" s="363"/>
      <c r="I251" s="363"/>
      <c r="J251" s="363"/>
      <c r="K251" s="363"/>
      <c r="L251" s="363"/>
      <c r="M251" s="363"/>
      <c r="N251" s="363"/>
      <c r="O251" s="363"/>
      <c r="P251" s="363"/>
      <c r="Q251" s="363"/>
      <c r="R251" s="363"/>
      <c r="S251" s="363"/>
      <c r="T251" s="363"/>
      <c r="U251" s="363"/>
      <c r="V251" s="363"/>
      <c r="W251" s="363"/>
      <c r="X251" s="363"/>
      <c r="Y251" s="363"/>
      <c r="Z251" s="363"/>
      <c r="AA251" s="363"/>
      <c r="AB251" s="363"/>
      <c r="AC251" s="363"/>
      <c r="AD251" s="363"/>
      <c r="AE251" s="363"/>
      <c r="AF251" s="363"/>
      <c r="AG251" s="363"/>
      <c r="AH251" s="363"/>
      <c r="AI251" s="363"/>
      <c r="AJ251" s="363"/>
      <c r="AK251" s="363"/>
      <c r="AL251" s="363"/>
      <c r="AM251" s="363"/>
      <c r="AN251" s="363"/>
    </row>
    <row r="252">
      <c r="A252" s="363"/>
      <c r="B252" s="363"/>
      <c r="C252" s="363"/>
      <c r="D252" s="363"/>
      <c r="E252" s="363"/>
      <c r="F252" s="363"/>
      <c r="G252" s="363"/>
      <c r="H252" s="363"/>
      <c r="I252" s="363"/>
      <c r="J252" s="363"/>
      <c r="K252" s="363"/>
      <c r="L252" s="363"/>
      <c r="M252" s="363"/>
      <c r="N252" s="363"/>
      <c r="O252" s="363"/>
      <c r="P252" s="363"/>
      <c r="Q252" s="363"/>
      <c r="R252" s="363"/>
      <c r="S252" s="363"/>
      <c r="T252" s="363"/>
      <c r="U252" s="363"/>
      <c r="V252" s="363"/>
      <c r="W252" s="363"/>
      <c r="X252" s="363"/>
      <c r="Y252" s="363"/>
      <c r="Z252" s="363"/>
      <c r="AA252" s="363"/>
      <c r="AB252" s="363"/>
      <c r="AC252" s="363"/>
      <c r="AD252" s="363"/>
      <c r="AE252" s="363"/>
      <c r="AF252" s="363"/>
      <c r="AG252" s="363"/>
      <c r="AH252" s="363"/>
      <c r="AI252" s="363"/>
      <c r="AJ252" s="363"/>
      <c r="AK252" s="363"/>
      <c r="AL252" s="363"/>
      <c r="AM252" s="363"/>
      <c r="AN252" s="363"/>
    </row>
    <row r="253">
      <c r="A253" s="363"/>
      <c r="B253" s="363"/>
      <c r="C253" s="363"/>
      <c r="D253" s="363"/>
      <c r="E253" s="363"/>
      <c r="F253" s="363"/>
      <c r="G253" s="363"/>
      <c r="H253" s="363"/>
      <c r="I253" s="363"/>
      <c r="J253" s="363"/>
      <c r="K253" s="363"/>
      <c r="L253" s="363"/>
      <c r="M253" s="363"/>
      <c r="N253" s="363"/>
      <c r="O253" s="363"/>
      <c r="P253" s="363"/>
      <c r="Q253" s="363"/>
      <c r="R253" s="363"/>
      <c r="S253" s="363"/>
      <c r="T253" s="363"/>
      <c r="U253" s="363"/>
      <c r="V253" s="363"/>
      <c r="W253" s="363"/>
      <c r="X253" s="363"/>
      <c r="Y253" s="363"/>
      <c r="Z253" s="363"/>
      <c r="AA253" s="363"/>
      <c r="AB253" s="363"/>
      <c r="AC253" s="363"/>
      <c r="AD253" s="363"/>
      <c r="AE253" s="363"/>
      <c r="AF253" s="363"/>
      <c r="AG253" s="363"/>
      <c r="AH253" s="363"/>
      <c r="AI253" s="363"/>
      <c r="AJ253" s="363"/>
      <c r="AK253" s="363"/>
      <c r="AL253" s="363"/>
      <c r="AM253" s="363"/>
      <c r="AN253" s="363"/>
    </row>
    <row r="254">
      <c r="A254" s="363"/>
      <c r="B254" s="363"/>
      <c r="C254" s="363"/>
      <c r="D254" s="363"/>
      <c r="E254" s="363"/>
      <c r="F254" s="363"/>
      <c r="G254" s="363"/>
      <c r="H254" s="363"/>
      <c r="I254" s="363"/>
      <c r="J254" s="363"/>
      <c r="K254" s="363"/>
      <c r="L254" s="363"/>
      <c r="M254" s="363"/>
      <c r="N254" s="363"/>
      <c r="O254" s="363"/>
      <c r="P254" s="363"/>
      <c r="Q254" s="363"/>
      <c r="R254" s="363"/>
      <c r="S254" s="363"/>
      <c r="T254" s="363"/>
      <c r="U254" s="363"/>
      <c r="V254" s="363"/>
      <c r="W254" s="363"/>
      <c r="X254" s="363"/>
      <c r="Y254" s="363"/>
      <c r="Z254" s="363"/>
      <c r="AA254" s="363"/>
      <c r="AB254" s="363"/>
      <c r="AC254" s="363"/>
      <c r="AD254" s="363"/>
      <c r="AE254" s="363"/>
      <c r="AF254" s="363"/>
      <c r="AG254" s="363"/>
      <c r="AH254" s="363"/>
      <c r="AI254" s="363"/>
      <c r="AJ254" s="363"/>
      <c r="AK254" s="363"/>
      <c r="AL254" s="363"/>
      <c r="AM254" s="363"/>
      <c r="AN254" s="363"/>
    </row>
    <row r="255">
      <c r="A255" s="363"/>
      <c r="B255" s="363"/>
      <c r="C255" s="363"/>
      <c r="D255" s="363"/>
      <c r="E255" s="363"/>
      <c r="F255" s="363"/>
      <c r="G255" s="363"/>
      <c r="H255" s="363"/>
      <c r="I255" s="363"/>
      <c r="J255" s="363"/>
      <c r="K255" s="363"/>
      <c r="L255" s="363"/>
      <c r="M255" s="363"/>
      <c r="N255" s="363"/>
      <c r="O255" s="363"/>
      <c r="P255" s="363"/>
      <c r="Q255" s="363"/>
      <c r="R255" s="363"/>
      <c r="S255" s="363"/>
      <c r="T255" s="363"/>
      <c r="U255" s="363"/>
      <c r="V255" s="363"/>
      <c r="W255" s="363"/>
      <c r="X255" s="363"/>
      <c r="Y255" s="363"/>
      <c r="Z255" s="363"/>
      <c r="AA255" s="363"/>
      <c r="AB255" s="363"/>
      <c r="AC255" s="363"/>
      <c r="AD255" s="363"/>
      <c r="AE255" s="363"/>
      <c r="AF255" s="363"/>
      <c r="AG255" s="363"/>
      <c r="AH255" s="363"/>
      <c r="AI255" s="363"/>
      <c r="AJ255" s="363"/>
      <c r="AK255" s="363"/>
      <c r="AL255" s="363"/>
      <c r="AM255" s="363"/>
      <c r="AN255" s="363"/>
    </row>
    <row r="256">
      <c r="A256" s="363"/>
      <c r="B256" s="363"/>
      <c r="C256" s="363"/>
      <c r="D256" s="363"/>
      <c r="E256" s="363"/>
      <c r="F256" s="363"/>
      <c r="G256" s="363"/>
      <c r="H256" s="363"/>
      <c r="I256" s="363"/>
      <c r="J256" s="363"/>
      <c r="K256" s="363"/>
      <c r="L256" s="363"/>
      <c r="M256" s="363"/>
      <c r="N256" s="363"/>
      <c r="O256" s="363"/>
      <c r="P256" s="363"/>
      <c r="Q256" s="363"/>
      <c r="R256" s="363"/>
      <c r="S256" s="363"/>
      <c r="T256" s="363"/>
      <c r="U256" s="363"/>
      <c r="V256" s="363"/>
      <c r="W256" s="363"/>
      <c r="X256" s="363"/>
      <c r="Y256" s="363"/>
      <c r="Z256" s="363"/>
      <c r="AA256" s="363"/>
      <c r="AB256" s="363"/>
      <c r="AC256" s="363"/>
      <c r="AD256" s="363"/>
      <c r="AE256" s="363"/>
      <c r="AF256" s="363"/>
      <c r="AG256" s="363"/>
      <c r="AH256" s="363"/>
      <c r="AI256" s="363"/>
      <c r="AJ256" s="363"/>
      <c r="AK256" s="363"/>
      <c r="AL256" s="363"/>
      <c r="AM256" s="363"/>
      <c r="AN256" s="363"/>
    </row>
    <row r="257">
      <c r="A257" s="363"/>
      <c r="B257" s="363"/>
      <c r="C257" s="363"/>
      <c r="D257" s="363"/>
      <c r="E257" s="363"/>
      <c r="F257" s="363"/>
      <c r="G257" s="363"/>
      <c r="H257" s="363"/>
      <c r="I257" s="363"/>
      <c r="J257" s="363"/>
      <c r="K257" s="363"/>
      <c r="L257" s="363"/>
      <c r="M257" s="363"/>
      <c r="N257" s="363"/>
      <c r="O257" s="363"/>
      <c r="P257" s="363"/>
      <c r="Q257" s="363"/>
      <c r="R257" s="363"/>
      <c r="S257" s="363"/>
      <c r="T257" s="363"/>
      <c r="U257" s="363"/>
      <c r="V257" s="363"/>
      <c r="W257" s="363"/>
      <c r="X257" s="363"/>
      <c r="Y257" s="363"/>
      <c r="Z257" s="363"/>
      <c r="AA257" s="363"/>
      <c r="AB257" s="363"/>
      <c r="AC257" s="363"/>
      <c r="AD257" s="363"/>
      <c r="AE257" s="363"/>
      <c r="AF257" s="363"/>
      <c r="AG257" s="363"/>
      <c r="AH257" s="363"/>
      <c r="AI257" s="363"/>
      <c r="AJ257" s="363"/>
      <c r="AK257" s="363"/>
      <c r="AL257" s="363"/>
      <c r="AM257" s="363"/>
      <c r="AN257" s="363"/>
    </row>
    <row r="258">
      <c r="A258" s="363"/>
      <c r="B258" s="363"/>
      <c r="C258" s="363"/>
      <c r="D258" s="363"/>
      <c r="E258" s="363"/>
      <c r="F258" s="363"/>
      <c r="G258" s="363"/>
      <c r="H258" s="363"/>
      <c r="I258" s="363"/>
      <c r="J258" s="363"/>
      <c r="K258" s="363"/>
      <c r="L258" s="363"/>
      <c r="M258" s="363"/>
      <c r="N258" s="363"/>
      <c r="O258" s="363"/>
      <c r="P258" s="363"/>
      <c r="Q258" s="363"/>
      <c r="R258" s="363"/>
      <c r="S258" s="363"/>
      <c r="T258" s="363"/>
      <c r="U258" s="363"/>
      <c r="V258" s="363"/>
      <c r="W258" s="363"/>
      <c r="X258" s="363"/>
      <c r="Y258" s="363"/>
      <c r="Z258" s="363"/>
      <c r="AA258" s="363"/>
      <c r="AB258" s="363"/>
      <c r="AC258" s="363"/>
      <c r="AD258" s="363"/>
      <c r="AE258" s="363"/>
      <c r="AF258" s="363"/>
      <c r="AG258" s="363"/>
      <c r="AH258" s="363"/>
      <c r="AI258" s="363"/>
      <c r="AJ258" s="363"/>
      <c r="AK258" s="363"/>
      <c r="AL258" s="363"/>
      <c r="AM258" s="363"/>
      <c r="AN258" s="363"/>
    </row>
    <row r="259">
      <c r="A259" s="363"/>
      <c r="B259" s="363"/>
      <c r="C259" s="363"/>
      <c r="D259" s="363"/>
      <c r="E259" s="363"/>
      <c r="F259" s="363"/>
      <c r="G259" s="363"/>
      <c r="H259" s="363"/>
      <c r="I259" s="363"/>
      <c r="J259" s="363"/>
      <c r="K259" s="363"/>
      <c r="L259" s="363"/>
      <c r="M259" s="363"/>
      <c r="N259" s="363"/>
      <c r="O259" s="363"/>
      <c r="P259" s="363"/>
      <c r="Q259" s="363"/>
      <c r="R259" s="363"/>
      <c r="S259" s="363"/>
      <c r="T259" s="363"/>
      <c r="U259" s="363"/>
      <c r="V259" s="363"/>
      <c r="W259" s="363"/>
      <c r="X259" s="363"/>
      <c r="Y259" s="363"/>
      <c r="Z259" s="363"/>
      <c r="AA259" s="363"/>
      <c r="AB259" s="363"/>
      <c r="AC259" s="363"/>
      <c r="AD259" s="363"/>
      <c r="AE259" s="363"/>
      <c r="AF259" s="363"/>
      <c r="AG259" s="363"/>
      <c r="AH259" s="363"/>
      <c r="AI259" s="363"/>
      <c r="AJ259" s="363"/>
      <c r="AK259" s="363"/>
      <c r="AL259" s="363"/>
      <c r="AM259" s="363"/>
      <c r="AN259" s="363"/>
    </row>
    <row r="260">
      <c r="A260" s="363"/>
      <c r="B260" s="363"/>
      <c r="C260" s="363"/>
      <c r="D260" s="363"/>
      <c r="E260" s="363"/>
      <c r="F260" s="363"/>
      <c r="G260" s="363"/>
      <c r="H260" s="363"/>
      <c r="I260" s="363"/>
      <c r="J260" s="363"/>
      <c r="K260" s="363"/>
      <c r="L260" s="363"/>
      <c r="M260" s="363"/>
      <c r="N260" s="363"/>
      <c r="O260" s="363"/>
      <c r="P260" s="363"/>
      <c r="Q260" s="363"/>
      <c r="R260" s="363"/>
      <c r="S260" s="363"/>
      <c r="T260" s="363"/>
      <c r="U260" s="363"/>
      <c r="V260" s="363"/>
      <c r="W260" s="363"/>
      <c r="X260" s="363"/>
      <c r="Y260" s="363"/>
      <c r="Z260" s="363"/>
      <c r="AA260" s="363"/>
      <c r="AB260" s="363"/>
      <c r="AC260" s="363"/>
      <c r="AD260" s="363"/>
      <c r="AE260" s="363"/>
      <c r="AF260" s="363"/>
      <c r="AG260" s="363"/>
      <c r="AH260" s="363"/>
      <c r="AI260" s="363"/>
      <c r="AJ260" s="363"/>
      <c r="AK260" s="363"/>
      <c r="AL260" s="363"/>
      <c r="AM260" s="363"/>
      <c r="AN260" s="363"/>
    </row>
    <row r="261">
      <c r="A261" s="363"/>
      <c r="B261" s="363"/>
      <c r="C261" s="363"/>
      <c r="D261" s="363"/>
      <c r="E261" s="363"/>
      <c r="F261" s="363"/>
      <c r="G261" s="363"/>
      <c r="H261" s="363"/>
      <c r="I261" s="363"/>
      <c r="J261" s="363"/>
      <c r="K261" s="363"/>
      <c r="L261" s="363"/>
      <c r="M261" s="363"/>
      <c r="N261" s="363"/>
      <c r="O261" s="363"/>
      <c r="P261" s="363"/>
      <c r="Q261" s="363"/>
      <c r="R261" s="363"/>
      <c r="S261" s="363"/>
      <c r="T261" s="363"/>
      <c r="U261" s="363"/>
      <c r="V261" s="363"/>
      <c r="W261" s="363"/>
      <c r="X261" s="363"/>
      <c r="Y261" s="363"/>
      <c r="Z261" s="363"/>
      <c r="AA261" s="363"/>
      <c r="AB261" s="363"/>
      <c r="AC261" s="363"/>
      <c r="AD261" s="363"/>
      <c r="AE261" s="363"/>
      <c r="AF261" s="363"/>
      <c r="AG261" s="363"/>
      <c r="AH261" s="363"/>
      <c r="AI261" s="363"/>
      <c r="AJ261" s="363"/>
      <c r="AK261" s="363"/>
      <c r="AL261" s="363"/>
      <c r="AM261" s="363"/>
      <c r="AN261" s="363"/>
    </row>
    <row r="262">
      <c r="A262" s="363"/>
      <c r="B262" s="363"/>
      <c r="C262" s="363"/>
      <c r="D262" s="363"/>
      <c r="E262" s="363"/>
      <c r="F262" s="363"/>
      <c r="G262" s="363"/>
      <c r="H262" s="363"/>
      <c r="I262" s="363"/>
      <c r="J262" s="363"/>
      <c r="K262" s="363"/>
      <c r="L262" s="363"/>
      <c r="M262" s="363"/>
      <c r="N262" s="363"/>
      <c r="O262" s="363"/>
      <c r="P262" s="363"/>
      <c r="Q262" s="363"/>
      <c r="R262" s="363"/>
      <c r="S262" s="363"/>
      <c r="T262" s="363"/>
      <c r="U262" s="363"/>
      <c r="V262" s="363"/>
      <c r="W262" s="363"/>
      <c r="X262" s="363"/>
      <c r="Y262" s="363"/>
      <c r="Z262" s="363"/>
      <c r="AA262" s="363"/>
      <c r="AB262" s="363"/>
      <c r="AC262" s="363"/>
      <c r="AD262" s="363"/>
      <c r="AE262" s="363"/>
      <c r="AF262" s="363"/>
      <c r="AG262" s="363"/>
      <c r="AH262" s="363"/>
      <c r="AI262" s="363"/>
      <c r="AJ262" s="363"/>
      <c r="AK262" s="363"/>
      <c r="AL262" s="363"/>
      <c r="AM262" s="363"/>
      <c r="AN262" s="363"/>
    </row>
    <row r="263">
      <c r="A263" s="363"/>
      <c r="B263" s="363"/>
      <c r="C263" s="363"/>
      <c r="D263" s="363"/>
      <c r="E263" s="363"/>
      <c r="F263" s="363"/>
      <c r="G263" s="363"/>
      <c r="H263" s="363"/>
      <c r="I263" s="363"/>
      <c r="J263" s="363"/>
      <c r="K263" s="363"/>
      <c r="L263" s="363"/>
      <c r="M263" s="363"/>
      <c r="N263" s="363"/>
      <c r="O263" s="363"/>
      <c r="P263" s="363"/>
      <c r="Q263" s="363"/>
      <c r="R263" s="363"/>
      <c r="S263" s="363"/>
      <c r="T263" s="363"/>
      <c r="U263" s="363"/>
      <c r="V263" s="363"/>
      <c r="W263" s="363"/>
      <c r="X263" s="363"/>
      <c r="Y263" s="363"/>
      <c r="Z263" s="363"/>
      <c r="AA263" s="363"/>
      <c r="AB263" s="363"/>
      <c r="AC263" s="363"/>
      <c r="AD263" s="363"/>
      <c r="AE263" s="363"/>
      <c r="AF263" s="363"/>
      <c r="AG263" s="363"/>
      <c r="AH263" s="363"/>
      <c r="AI263" s="363"/>
      <c r="AJ263" s="363"/>
      <c r="AK263" s="363"/>
      <c r="AL263" s="363"/>
      <c r="AM263" s="363"/>
      <c r="AN263" s="363"/>
    </row>
    <row r="264">
      <c r="A264" s="363"/>
      <c r="B264" s="363"/>
      <c r="C264" s="363"/>
      <c r="D264" s="363"/>
      <c r="E264" s="363"/>
      <c r="F264" s="363"/>
      <c r="G264" s="363"/>
      <c r="H264" s="363"/>
      <c r="I264" s="363"/>
      <c r="J264" s="363"/>
      <c r="K264" s="363"/>
      <c r="L264" s="363"/>
      <c r="M264" s="363"/>
      <c r="N264" s="363"/>
      <c r="O264" s="363"/>
      <c r="P264" s="363"/>
      <c r="Q264" s="363"/>
      <c r="R264" s="363"/>
      <c r="S264" s="363"/>
      <c r="T264" s="363"/>
      <c r="U264" s="363"/>
      <c r="V264" s="363"/>
      <c r="W264" s="363"/>
      <c r="X264" s="363"/>
      <c r="Y264" s="363"/>
      <c r="Z264" s="363"/>
      <c r="AA264" s="363"/>
      <c r="AB264" s="363"/>
      <c r="AC264" s="363"/>
      <c r="AD264" s="363"/>
      <c r="AE264" s="363"/>
      <c r="AF264" s="363"/>
      <c r="AG264" s="363"/>
      <c r="AH264" s="363"/>
      <c r="AI264" s="363"/>
      <c r="AJ264" s="363"/>
      <c r="AK264" s="363"/>
      <c r="AL264" s="363"/>
      <c r="AM264" s="363"/>
      <c r="AN264" s="363"/>
    </row>
    <row r="265">
      <c r="A265" s="363"/>
      <c r="B265" s="363"/>
      <c r="C265" s="363"/>
      <c r="D265" s="363"/>
      <c r="E265" s="363"/>
      <c r="F265" s="363"/>
      <c r="G265" s="363"/>
      <c r="H265" s="363"/>
      <c r="I265" s="363"/>
      <c r="J265" s="363"/>
      <c r="K265" s="363"/>
      <c r="L265" s="363"/>
      <c r="M265" s="363"/>
      <c r="N265" s="363"/>
      <c r="O265" s="363"/>
      <c r="P265" s="363"/>
      <c r="Q265" s="363"/>
      <c r="R265" s="363"/>
      <c r="S265" s="363"/>
      <c r="T265" s="363"/>
      <c r="U265" s="363"/>
      <c r="V265" s="363"/>
      <c r="W265" s="363"/>
      <c r="X265" s="363"/>
      <c r="Y265" s="363"/>
      <c r="Z265" s="363"/>
      <c r="AA265" s="363"/>
      <c r="AB265" s="363"/>
      <c r="AC265" s="363"/>
      <c r="AD265" s="363"/>
      <c r="AE265" s="363"/>
      <c r="AF265" s="363"/>
      <c r="AG265" s="363"/>
      <c r="AH265" s="363"/>
      <c r="AI265" s="363"/>
      <c r="AJ265" s="363"/>
      <c r="AK265" s="363"/>
      <c r="AL265" s="363"/>
      <c r="AM265" s="363"/>
      <c r="AN265" s="363"/>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c r="AA266" s="151"/>
      <c r="AB266" s="151"/>
      <c r="AC266" s="151"/>
      <c r="AD266" s="151"/>
      <c r="AE266" s="151"/>
      <c r="AF266" s="151"/>
      <c r="AG266" s="151"/>
      <c r="AH266" s="151"/>
      <c r="AI266" s="151"/>
      <c r="AJ266" s="151"/>
      <c r="AK266" s="151"/>
      <c r="AL266" s="151"/>
      <c r="AM266" s="151"/>
      <c r="AN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c r="AA267" s="151"/>
      <c r="AB267" s="151"/>
      <c r="AC267" s="151"/>
      <c r="AD267" s="151"/>
      <c r="AE267" s="151"/>
      <c r="AF267" s="151"/>
      <c r="AG267" s="151"/>
      <c r="AH267" s="151"/>
      <c r="AI267" s="151"/>
      <c r="AJ267" s="151"/>
      <c r="AK267" s="151"/>
      <c r="AL267" s="151"/>
      <c r="AM267" s="151"/>
      <c r="AN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c r="AA268" s="151"/>
      <c r="AB268" s="151"/>
      <c r="AC268" s="151"/>
      <c r="AD268" s="151"/>
      <c r="AE268" s="151"/>
      <c r="AF268" s="151"/>
      <c r="AG268" s="151"/>
      <c r="AH268" s="151"/>
      <c r="AI268" s="151"/>
      <c r="AJ268" s="151"/>
      <c r="AK268" s="151"/>
      <c r="AL268" s="151"/>
      <c r="AM268" s="151"/>
      <c r="AN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c r="AA269" s="151"/>
      <c r="AB269" s="151"/>
      <c r="AC269" s="151"/>
      <c r="AD269" s="151"/>
      <c r="AE269" s="151"/>
      <c r="AF269" s="151"/>
      <c r="AG269" s="151"/>
      <c r="AH269" s="151"/>
      <c r="AI269" s="151"/>
      <c r="AJ269" s="151"/>
      <c r="AK269" s="151"/>
      <c r="AL269" s="151"/>
      <c r="AM269" s="151"/>
      <c r="AN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c r="AA270" s="151"/>
      <c r="AB270" s="151"/>
      <c r="AC270" s="151"/>
      <c r="AD270" s="151"/>
      <c r="AE270" s="151"/>
      <c r="AF270" s="151"/>
      <c r="AG270" s="151"/>
      <c r="AH270" s="151"/>
      <c r="AI270" s="151"/>
      <c r="AJ270" s="151"/>
      <c r="AK270" s="151"/>
      <c r="AL270" s="151"/>
      <c r="AM270" s="151"/>
      <c r="AN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c r="AA271" s="151"/>
      <c r="AB271" s="151"/>
      <c r="AC271" s="151"/>
      <c r="AD271" s="151"/>
      <c r="AE271" s="151"/>
      <c r="AF271" s="151"/>
      <c r="AG271" s="151"/>
      <c r="AH271" s="151"/>
      <c r="AI271" s="151"/>
      <c r="AJ271" s="151"/>
      <c r="AK271" s="151"/>
      <c r="AL271" s="151"/>
      <c r="AM271" s="151"/>
      <c r="AN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c r="AA272" s="151"/>
      <c r="AB272" s="151"/>
      <c r="AC272" s="151"/>
      <c r="AD272" s="151"/>
      <c r="AE272" s="151"/>
      <c r="AF272" s="151"/>
      <c r="AG272" s="151"/>
      <c r="AH272" s="151"/>
      <c r="AI272" s="151"/>
      <c r="AJ272" s="151"/>
      <c r="AK272" s="151"/>
      <c r="AL272" s="151"/>
      <c r="AM272" s="151"/>
      <c r="AN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c r="AA273" s="151"/>
      <c r="AB273" s="151"/>
      <c r="AC273" s="151"/>
      <c r="AD273" s="151"/>
      <c r="AE273" s="151"/>
      <c r="AF273" s="151"/>
      <c r="AG273" s="151"/>
      <c r="AH273" s="151"/>
      <c r="AI273" s="151"/>
      <c r="AJ273" s="151"/>
      <c r="AK273" s="151"/>
      <c r="AL273" s="151"/>
      <c r="AM273" s="151"/>
      <c r="AN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c r="AA274" s="151"/>
      <c r="AB274" s="151"/>
      <c r="AC274" s="151"/>
      <c r="AD274" s="151"/>
      <c r="AE274" s="151"/>
      <c r="AF274" s="151"/>
      <c r="AG274" s="151"/>
      <c r="AH274" s="151"/>
      <c r="AI274" s="151"/>
      <c r="AJ274" s="151"/>
      <c r="AK274" s="151"/>
      <c r="AL274" s="151"/>
      <c r="AM274" s="151"/>
      <c r="AN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c r="AA275" s="151"/>
      <c r="AB275" s="151"/>
      <c r="AC275" s="151"/>
      <c r="AD275" s="151"/>
      <c r="AE275" s="151"/>
      <c r="AF275" s="151"/>
      <c r="AG275" s="151"/>
      <c r="AH275" s="151"/>
      <c r="AI275" s="151"/>
      <c r="AJ275" s="151"/>
      <c r="AK275" s="151"/>
      <c r="AL275" s="151"/>
      <c r="AM275" s="151"/>
      <c r="AN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c r="AA276" s="151"/>
      <c r="AB276" s="151"/>
      <c r="AC276" s="151"/>
      <c r="AD276" s="151"/>
      <c r="AE276" s="151"/>
      <c r="AF276" s="151"/>
      <c r="AG276" s="151"/>
      <c r="AH276" s="151"/>
      <c r="AI276" s="151"/>
      <c r="AJ276" s="151"/>
      <c r="AK276" s="151"/>
      <c r="AL276" s="151"/>
      <c r="AM276" s="151"/>
      <c r="AN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c r="AA277" s="151"/>
      <c r="AB277" s="151"/>
      <c r="AC277" s="151"/>
      <c r="AD277" s="151"/>
      <c r="AE277" s="151"/>
      <c r="AF277" s="151"/>
      <c r="AG277" s="151"/>
      <c r="AH277" s="151"/>
      <c r="AI277" s="151"/>
      <c r="AJ277" s="151"/>
      <c r="AK277" s="151"/>
      <c r="AL277" s="151"/>
      <c r="AM277" s="151"/>
      <c r="AN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c r="AA278" s="151"/>
      <c r="AB278" s="151"/>
      <c r="AC278" s="151"/>
      <c r="AD278" s="151"/>
      <c r="AE278" s="151"/>
      <c r="AF278" s="151"/>
      <c r="AG278" s="151"/>
      <c r="AH278" s="151"/>
      <c r="AI278" s="151"/>
      <c r="AJ278" s="151"/>
      <c r="AK278" s="151"/>
      <c r="AL278" s="151"/>
      <c r="AM278" s="151"/>
      <c r="AN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c r="AA279" s="151"/>
      <c r="AB279" s="151"/>
      <c r="AC279" s="151"/>
      <c r="AD279" s="151"/>
      <c r="AE279" s="151"/>
      <c r="AF279" s="151"/>
      <c r="AG279" s="151"/>
      <c r="AH279" s="151"/>
      <c r="AI279" s="151"/>
      <c r="AJ279" s="151"/>
      <c r="AK279" s="151"/>
      <c r="AL279" s="151"/>
      <c r="AM279" s="151"/>
      <c r="AN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c r="AA280" s="151"/>
      <c r="AB280" s="151"/>
      <c r="AC280" s="151"/>
      <c r="AD280" s="151"/>
      <c r="AE280" s="151"/>
      <c r="AF280" s="151"/>
      <c r="AG280" s="151"/>
      <c r="AH280" s="151"/>
      <c r="AI280" s="151"/>
      <c r="AJ280" s="151"/>
      <c r="AK280" s="151"/>
      <c r="AL280" s="151"/>
      <c r="AM280" s="151"/>
      <c r="AN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c r="AA281" s="151"/>
      <c r="AB281" s="151"/>
      <c r="AC281" s="151"/>
      <c r="AD281" s="151"/>
      <c r="AE281" s="151"/>
      <c r="AF281" s="151"/>
      <c r="AG281" s="151"/>
      <c r="AH281" s="151"/>
      <c r="AI281" s="151"/>
      <c r="AJ281" s="151"/>
      <c r="AK281" s="151"/>
      <c r="AL281" s="151"/>
      <c r="AM281" s="151"/>
      <c r="AN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c r="AA282" s="151"/>
      <c r="AB282" s="151"/>
      <c r="AC282" s="151"/>
      <c r="AD282" s="151"/>
      <c r="AE282" s="151"/>
      <c r="AF282" s="151"/>
      <c r="AG282" s="151"/>
      <c r="AH282" s="151"/>
      <c r="AI282" s="151"/>
      <c r="AJ282" s="151"/>
      <c r="AK282" s="151"/>
      <c r="AL282" s="151"/>
      <c r="AM282" s="151"/>
      <c r="AN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c r="AA283" s="151"/>
      <c r="AB283" s="151"/>
      <c r="AC283" s="151"/>
      <c r="AD283" s="151"/>
      <c r="AE283" s="151"/>
      <c r="AF283" s="151"/>
      <c r="AG283" s="151"/>
      <c r="AH283" s="151"/>
      <c r="AI283" s="151"/>
      <c r="AJ283" s="151"/>
      <c r="AK283" s="151"/>
      <c r="AL283" s="151"/>
      <c r="AM283" s="151"/>
      <c r="AN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c r="AA284" s="151"/>
      <c r="AB284" s="151"/>
      <c r="AC284" s="151"/>
      <c r="AD284" s="151"/>
      <c r="AE284" s="151"/>
      <c r="AF284" s="151"/>
      <c r="AG284" s="151"/>
      <c r="AH284" s="151"/>
      <c r="AI284" s="151"/>
      <c r="AJ284" s="151"/>
      <c r="AK284" s="151"/>
      <c r="AL284" s="151"/>
      <c r="AM284" s="151"/>
      <c r="AN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c r="AA285" s="151"/>
      <c r="AB285" s="151"/>
      <c r="AC285" s="151"/>
      <c r="AD285" s="151"/>
      <c r="AE285" s="151"/>
      <c r="AF285" s="151"/>
      <c r="AG285" s="151"/>
      <c r="AH285" s="151"/>
      <c r="AI285" s="151"/>
      <c r="AJ285" s="151"/>
      <c r="AK285" s="151"/>
      <c r="AL285" s="151"/>
      <c r="AM285" s="151"/>
      <c r="AN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c r="AA286" s="151"/>
      <c r="AB286" s="151"/>
      <c r="AC286" s="151"/>
      <c r="AD286" s="151"/>
      <c r="AE286" s="151"/>
      <c r="AF286" s="151"/>
      <c r="AG286" s="151"/>
      <c r="AH286" s="151"/>
      <c r="AI286" s="151"/>
      <c r="AJ286" s="151"/>
      <c r="AK286" s="151"/>
      <c r="AL286" s="151"/>
      <c r="AM286" s="151"/>
      <c r="AN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c r="AA287" s="151"/>
      <c r="AB287" s="151"/>
      <c r="AC287" s="151"/>
      <c r="AD287" s="151"/>
      <c r="AE287" s="151"/>
      <c r="AF287" s="151"/>
      <c r="AG287" s="151"/>
      <c r="AH287" s="151"/>
      <c r="AI287" s="151"/>
      <c r="AJ287" s="151"/>
      <c r="AK287" s="151"/>
      <c r="AL287" s="151"/>
      <c r="AM287" s="151"/>
      <c r="AN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c r="AA288" s="151"/>
      <c r="AB288" s="151"/>
      <c r="AC288" s="151"/>
      <c r="AD288" s="151"/>
      <c r="AE288" s="151"/>
      <c r="AF288" s="151"/>
      <c r="AG288" s="151"/>
      <c r="AH288" s="151"/>
      <c r="AI288" s="151"/>
      <c r="AJ288" s="151"/>
      <c r="AK288" s="151"/>
      <c r="AL288" s="151"/>
      <c r="AM288" s="151"/>
      <c r="AN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c r="AA289" s="151"/>
      <c r="AB289" s="151"/>
      <c r="AC289" s="151"/>
      <c r="AD289" s="151"/>
      <c r="AE289" s="151"/>
      <c r="AF289" s="151"/>
      <c r="AG289" s="151"/>
      <c r="AH289" s="151"/>
      <c r="AI289" s="151"/>
      <c r="AJ289" s="151"/>
      <c r="AK289" s="151"/>
      <c r="AL289" s="151"/>
      <c r="AM289" s="151"/>
      <c r="AN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c r="AA290" s="151"/>
      <c r="AB290" s="151"/>
      <c r="AC290" s="151"/>
      <c r="AD290" s="151"/>
      <c r="AE290" s="151"/>
      <c r="AF290" s="151"/>
      <c r="AG290" s="151"/>
      <c r="AH290" s="151"/>
      <c r="AI290" s="151"/>
      <c r="AJ290" s="151"/>
      <c r="AK290" s="151"/>
      <c r="AL290" s="151"/>
      <c r="AM290" s="151"/>
      <c r="AN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c r="AA291" s="151"/>
      <c r="AB291" s="151"/>
      <c r="AC291" s="151"/>
      <c r="AD291" s="151"/>
      <c r="AE291" s="151"/>
      <c r="AF291" s="151"/>
      <c r="AG291" s="151"/>
      <c r="AH291" s="151"/>
      <c r="AI291" s="151"/>
      <c r="AJ291" s="151"/>
      <c r="AK291" s="151"/>
      <c r="AL291" s="151"/>
      <c r="AM291" s="151"/>
      <c r="AN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c r="AA292" s="151"/>
      <c r="AB292" s="151"/>
      <c r="AC292" s="151"/>
      <c r="AD292" s="151"/>
      <c r="AE292" s="151"/>
      <c r="AF292" s="151"/>
      <c r="AG292" s="151"/>
      <c r="AH292" s="151"/>
      <c r="AI292" s="151"/>
      <c r="AJ292" s="151"/>
      <c r="AK292" s="151"/>
      <c r="AL292" s="151"/>
      <c r="AM292" s="151"/>
      <c r="AN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c r="AA293" s="151"/>
      <c r="AB293" s="151"/>
      <c r="AC293" s="151"/>
      <c r="AD293" s="151"/>
      <c r="AE293" s="151"/>
      <c r="AF293" s="151"/>
      <c r="AG293" s="151"/>
      <c r="AH293" s="151"/>
      <c r="AI293" s="151"/>
      <c r="AJ293" s="151"/>
      <c r="AK293" s="151"/>
      <c r="AL293" s="151"/>
      <c r="AM293" s="151"/>
      <c r="AN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c r="AA294" s="151"/>
      <c r="AB294" s="151"/>
      <c r="AC294" s="151"/>
      <c r="AD294" s="151"/>
      <c r="AE294" s="151"/>
      <c r="AF294" s="151"/>
      <c r="AG294" s="151"/>
      <c r="AH294" s="151"/>
      <c r="AI294" s="151"/>
      <c r="AJ294" s="151"/>
      <c r="AK294" s="151"/>
      <c r="AL294" s="151"/>
      <c r="AM294" s="151"/>
      <c r="AN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c r="AA295" s="151"/>
      <c r="AB295" s="151"/>
      <c r="AC295" s="151"/>
      <c r="AD295" s="151"/>
      <c r="AE295" s="151"/>
      <c r="AF295" s="151"/>
      <c r="AG295" s="151"/>
      <c r="AH295" s="151"/>
      <c r="AI295" s="151"/>
      <c r="AJ295" s="151"/>
      <c r="AK295" s="151"/>
      <c r="AL295" s="151"/>
      <c r="AM295" s="151"/>
      <c r="AN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c r="AA296" s="151"/>
      <c r="AB296" s="151"/>
      <c r="AC296" s="151"/>
      <c r="AD296" s="151"/>
      <c r="AE296" s="151"/>
      <c r="AF296" s="151"/>
      <c r="AG296" s="151"/>
      <c r="AH296" s="151"/>
      <c r="AI296" s="151"/>
      <c r="AJ296" s="151"/>
      <c r="AK296" s="151"/>
      <c r="AL296" s="151"/>
      <c r="AM296" s="151"/>
      <c r="AN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c r="AA297" s="151"/>
      <c r="AB297" s="151"/>
      <c r="AC297" s="151"/>
      <c r="AD297" s="151"/>
      <c r="AE297" s="151"/>
      <c r="AF297" s="151"/>
      <c r="AG297" s="151"/>
      <c r="AH297" s="151"/>
      <c r="AI297" s="151"/>
      <c r="AJ297" s="151"/>
      <c r="AK297" s="151"/>
      <c r="AL297" s="151"/>
      <c r="AM297" s="151"/>
      <c r="AN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c r="AA298" s="151"/>
      <c r="AB298" s="151"/>
      <c r="AC298" s="151"/>
      <c r="AD298" s="151"/>
      <c r="AE298" s="151"/>
      <c r="AF298" s="151"/>
      <c r="AG298" s="151"/>
      <c r="AH298" s="151"/>
      <c r="AI298" s="151"/>
      <c r="AJ298" s="151"/>
      <c r="AK298" s="151"/>
      <c r="AL298" s="151"/>
      <c r="AM298" s="151"/>
      <c r="AN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c r="AL299" s="151"/>
      <c r="AM299" s="151"/>
      <c r="AN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c r="AA300" s="151"/>
      <c r="AB300" s="151"/>
      <c r="AC300" s="151"/>
      <c r="AD300" s="151"/>
      <c r="AE300" s="151"/>
      <c r="AF300" s="151"/>
      <c r="AG300" s="151"/>
      <c r="AH300" s="151"/>
      <c r="AI300" s="151"/>
      <c r="AJ300" s="151"/>
      <c r="AK300" s="151"/>
      <c r="AL300" s="151"/>
      <c r="AM300" s="151"/>
      <c r="AN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c r="AA301" s="151"/>
      <c r="AB301" s="151"/>
      <c r="AC301" s="151"/>
      <c r="AD301" s="151"/>
      <c r="AE301" s="151"/>
      <c r="AF301" s="151"/>
      <c r="AG301" s="151"/>
      <c r="AH301" s="151"/>
      <c r="AI301" s="151"/>
      <c r="AJ301" s="151"/>
      <c r="AK301" s="151"/>
      <c r="AL301" s="151"/>
      <c r="AM301" s="151"/>
      <c r="AN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c r="AL302" s="151"/>
      <c r="AM302" s="151"/>
      <c r="AN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c r="AA303" s="151"/>
      <c r="AB303" s="151"/>
      <c r="AC303" s="151"/>
      <c r="AD303" s="151"/>
      <c r="AE303" s="151"/>
      <c r="AF303" s="151"/>
      <c r="AG303" s="151"/>
      <c r="AH303" s="151"/>
      <c r="AI303" s="151"/>
      <c r="AJ303" s="151"/>
      <c r="AK303" s="151"/>
      <c r="AL303" s="151"/>
      <c r="AM303" s="151"/>
      <c r="AN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c r="AL304" s="151"/>
      <c r="AM304" s="151"/>
      <c r="AN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c r="AA305" s="151"/>
      <c r="AB305" s="151"/>
      <c r="AC305" s="151"/>
      <c r="AD305" s="151"/>
      <c r="AE305" s="151"/>
      <c r="AF305" s="151"/>
      <c r="AG305" s="151"/>
      <c r="AH305" s="151"/>
      <c r="AI305" s="151"/>
      <c r="AJ305" s="151"/>
      <c r="AK305" s="151"/>
      <c r="AL305" s="151"/>
      <c r="AM305" s="151"/>
      <c r="AN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c r="AA306" s="151"/>
      <c r="AB306" s="151"/>
      <c r="AC306" s="151"/>
      <c r="AD306" s="151"/>
      <c r="AE306" s="151"/>
      <c r="AF306" s="151"/>
      <c r="AG306" s="151"/>
      <c r="AH306" s="151"/>
      <c r="AI306" s="151"/>
      <c r="AJ306" s="151"/>
      <c r="AK306" s="151"/>
      <c r="AL306" s="151"/>
      <c r="AM306" s="151"/>
      <c r="AN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c r="AA307" s="151"/>
      <c r="AB307" s="151"/>
      <c r="AC307" s="151"/>
      <c r="AD307" s="151"/>
      <c r="AE307" s="151"/>
      <c r="AF307" s="151"/>
      <c r="AG307" s="151"/>
      <c r="AH307" s="151"/>
      <c r="AI307" s="151"/>
      <c r="AJ307" s="151"/>
      <c r="AK307" s="151"/>
      <c r="AL307" s="151"/>
      <c r="AM307" s="151"/>
      <c r="AN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c r="AA308" s="151"/>
      <c r="AB308" s="151"/>
      <c r="AC308" s="151"/>
      <c r="AD308" s="151"/>
      <c r="AE308" s="151"/>
      <c r="AF308" s="151"/>
      <c r="AG308" s="151"/>
      <c r="AH308" s="151"/>
      <c r="AI308" s="151"/>
      <c r="AJ308" s="151"/>
      <c r="AK308" s="151"/>
      <c r="AL308" s="151"/>
      <c r="AM308" s="151"/>
      <c r="AN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c r="AL309" s="151"/>
      <c r="AM309" s="151"/>
      <c r="AN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c r="AL310" s="151"/>
      <c r="AM310" s="151"/>
      <c r="AN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c r="AA311" s="151"/>
      <c r="AB311" s="151"/>
      <c r="AC311" s="151"/>
      <c r="AD311" s="151"/>
      <c r="AE311" s="151"/>
      <c r="AF311" s="151"/>
      <c r="AG311" s="151"/>
      <c r="AH311" s="151"/>
      <c r="AI311" s="151"/>
      <c r="AJ311" s="151"/>
      <c r="AK311" s="151"/>
      <c r="AL311" s="151"/>
      <c r="AM311" s="151"/>
      <c r="AN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c r="AA312" s="151"/>
      <c r="AB312" s="151"/>
      <c r="AC312" s="151"/>
      <c r="AD312" s="151"/>
      <c r="AE312" s="151"/>
      <c r="AF312" s="151"/>
      <c r="AG312" s="151"/>
      <c r="AH312" s="151"/>
      <c r="AI312" s="151"/>
      <c r="AJ312" s="151"/>
      <c r="AK312" s="151"/>
      <c r="AL312" s="151"/>
      <c r="AM312" s="151"/>
      <c r="AN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c r="AA313" s="151"/>
      <c r="AB313" s="151"/>
      <c r="AC313" s="151"/>
      <c r="AD313" s="151"/>
      <c r="AE313" s="151"/>
      <c r="AF313" s="151"/>
      <c r="AG313" s="151"/>
      <c r="AH313" s="151"/>
      <c r="AI313" s="151"/>
      <c r="AJ313" s="151"/>
      <c r="AK313" s="151"/>
      <c r="AL313" s="151"/>
      <c r="AM313" s="151"/>
      <c r="AN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c r="AA314" s="151"/>
      <c r="AB314" s="151"/>
      <c r="AC314" s="151"/>
      <c r="AD314" s="151"/>
      <c r="AE314" s="151"/>
      <c r="AF314" s="151"/>
      <c r="AG314" s="151"/>
      <c r="AH314" s="151"/>
      <c r="AI314" s="151"/>
      <c r="AJ314" s="151"/>
      <c r="AK314" s="151"/>
      <c r="AL314" s="151"/>
      <c r="AM314" s="151"/>
      <c r="AN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c r="AA315" s="151"/>
      <c r="AB315" s="151"/>
      <c r="AC315" s="151"/>
      <c r="AD315" s="151"/>
      <c r="AE315" s="151"/>
      <c r="AF315" s="151"/>
      <c r="AG315" s="151"/>
      <c r="AH315" s="151"/>
      <c r="AI315" s="151"/>
      <c r="AJ315" s="151"/>
      <c r="AK315" s="151"/>
      <c r="AL315" s="151"/>
      <c r="AM315" s="151"/>
      <c r="AN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c r="AA316" s="151"/>
      <c r="AB316" s="151"/>
      <c r="AC316" s="151"/>
      <c r="AD316" s="151"/>
      <c r="AE316" s="151"/>
      <c r="AF316" s="151"/>
      <c r="AG316" s="151"/>
      <c r="AH316" s="151"/>
      <c r="AI316" s="151"/>
      <c r="AJ316" s="151"/>
      <c r="AK316" s="151"/>
      <c r="AL316" s="151"/>
      <c r="AM316" s="151"/>
      <c r="AN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c r="AA317" s="151"/>
      <c r="AB317" s="151"/>
      <c r="AC317" s="151"/>
      <c r="AD317" s="151"/>
      <c r="AE317" s="151"/>
      <c r="AF317" s="151"/>
      <c r="AG317" s="151"/>
      <c r="AH317" s="151"/>
      <c r="AI317" s="151"/>
      <c r="AJ317" s="151"/>
      <c r="AK317" s="151"/>
      <c r="AL317" s="151"/>
      <c r="AM317" s="151"/>
      <c r="AN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c r="AA318" s="151"/>
      <c r="AB318" s="151"/>
      <c r="AC318" s="151"/>
      <c r="AD318" s="151"/>
      <c r="AE318" s="151"/>
      <c r="AF318" s="151"/>
      <c r="AG318" s="151"/>
      <c r="AH318" s="151"/>
      <c r="AI318" s="151"/>
      <c r="AJ318" s="151"/>
      <c r="AK318" s="151"/>
      <c r="AL318" s="151"/>
      <c r="AM318" s="151"/>
      <c r="AN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c r="AA319" s="151"/>
      <c r="AB319" s="151"/>
      <c r="AC319" s="151"/>
      <c r="AD319" s="151"/>
      <c r="AE319" s="151"/>
      <c r="AF319" s="151"/>
      <c r="AG319" s="151"/>
      <c r="AH319" s="151"/>
      <c r="AI319" s="151"/>
      <c r="AJ319" s="151"/>
      <c r="AK319" s="151"/>
      <c r="AL319" s="151"/>
      <c r="AM319" s="151"/>
      <c r="AN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c r="AA320" s="151"/>
      <c r="AB320" s="151"/>
      <c r="AC320" s="151"/>
      <c r="AD320" s="151"/>
      <c r="AE320" s="151"/>
      <c r="AF320" s="151"/>
      <c r="AG320" s="151"/>
      <c r="AH320" s="151"/>
      <c r="AI320" s="151"/>
      <c r="AJ320" s="151"/>
      <c r="AK320" s="151"/>
      <c r="AL320" s="151"/>
      <c r="AM320" s="151"/>
      <c r="AN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c r="AA321" s="151"/>
      <c r="AB321" s="151"/>
      <c r="AC321" s="151"/>
      <c r="AD321" s="151"/>
      <c r="AE321" s="151"/>
      <c r="AF321" s="151"/>
      <c r="AG321" s="151"/>
      <c r="AH321" s="151"/>
      <c r="AI321" s="151"/>
      <c r="AJ321" s="151"/>
      <c r="AK321" s="151"/>
      <c r="AL321" s="151"/>
      <c r="AM321" s="151"/>
      <c r="AN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c r="AA322" s="151"/>
      <c r="AB322" s="151"/>
      <c r="AC322" s="151"/>
      <c r="AD322" s="151"/>
      <c r="AE322" s="151"/>
      <c r="AF322" s="151"/>
      <c r="AG322" s="151"/>
      <c r="AH322" s="151"/>
      <c r="AI322" s="151"/>
      <c r="AJ322" s="151"/>
      <c r="AK322" s="151"/>
      <c r="AL322" s="151"/>
      <c r="AM322" s="151"/>
      <c r="AN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c r="AA323" s="151"/>
      <c r="AB323" s="151"/>
      <c r="AC323" s="151"/>
      <c r="AD323" s="151"/>
      <c r="AE323" s="151"/>
      <c r="AF323" s="151"/>
      <c r="AG323" s="151"/>
      <c r="AH323" s="151"/>
      <c r="AI323" s="151"/>
      <c r="AJ323" s="151"/>
      <c r="AK323" s="151"/>
      <c r="AL323" s="151"/>
      <c r="AM323" s="151"/>
      <c r="AN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c r="AA324" s="151"/>
      <c r="AB324" s="151"/>
      <c r="AC324" s="151"/>
      <c r="AD324" s="151"/>
      <c r="AE324" s="151"/>
      <c r="AF324" s="151"/>
      <c r="AG324" s="151"/>
      <c r="AH324" s="151"/>
      <c r="AI324" s="151"/>
      <c r="AJ324" s="151"/>
      <c r="AK324" s="151"/>
      <c r="AL324" s="151"/>
      <c r="AM324" s="151"/>
      <c r="AN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c r="AA325" s="151"/>
      <c r="AB325" s="151"/>
      <c r="AC325" s="151"/>
      <c r="AD325" s="151"/>
      <c r="AE325" s="151"/>
      <c r="AF325" s="151"/>
      <c r="AG325" s="151"/>
      <c r="AH325" s="151"/>
      <c r="AI325" s="151"/>
      <c r="AJ325" s="151"/>
      <c r="AK325" s="151"/>
      <c r="AL325" s="151"/>
      <c r="AM325" s="151"/>
      <c r="AN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c r="AA326" s="151"/>
      <c r="AB326" s="151"/>
      <c r="AC326" s="151"/>
      <c r="AD326" s="151"/>
      <c r="AE326" s="151"/>
      <c r="AF326" s="151"/>
      <c r="AG326" s="151"/>
      <c r="AH326" s="151"/>
      <c r="AI326" s="151"/>
      <c r="AJ326" s="151"/>
      <c r="AK326" s="151"/>
      <c r="AL326" s="151"/>
      <c r="AM326" s="151"/>
      <c r="AN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c r="AA327" s="151"/>
      <c r="AB327" s="151"/>
      <c r="AC327" s="151"/>
      <c r="AD327" s="151"/>
      <c r="AE327" s="151"/>
      <c r="AF327" s="151"/>
      <c r="AG327" s="151"/>
      <c r="AH327" s="151"/>
      <c r="AI327" s="151"/>
      <c r="AJ327" s="151"/>
      <c r="AK327" s="151"/>
      <c r="AL327" s="151"/>
      <c r="AM327" s="151"/>
      <c r="AN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c r="AA328" s="151"/>
      <c r="AB328" s="151"/>
      <c r="AC328" s="151"/>
      <c r="AD328" s="151"/>
      <c r="AE328" s="151"/>
      <c r="AF328" s="151"/>
      <c r="AG328" s="151"/>
      <c r="AH328" s="151"/>
      <c r="AI328" s="151"/>
      <c r="AJ328" s="151"/>
      <c r="AK328" s="151"/>
      <c r="AL328" s="151"/>
      <c r="AM328" s="151"/>
      <c r="AN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c r="AA329" s="151"/>
      <c r="AB329" s="151"/>
      <c r="AC329" s="151"/>
      <c r="AD329" s="151"/>
      <c r="AE329" s="151"/>
      <c r="AF329" s="151"/>
      <c r="AG329" s="151"/>
      <c r="AH329" s="151"/>
      <c r="AI329" s="151"/>
      <c r="AJ329" s="151"/>
      <c r="AK329" s="151"/>
      <c r="AL329" s="151"/>
      <c r="AM329" s="151"/>
      <c r="AN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c r="AA330" s="151"/>
      <c r="AB330" s="151"/>
      <c r="AC330" s="151"/>
      <c r="AD330" s="151"/>
      <c r="AE330" s="151"/>
      <c r="AF330" s="151"/>
      <c r="AG330" s="151"/>
      <c r="AH330" s="151"/>
      <c r="AI330" s="151"/>
      <c r="AJ330" s="151"/>
      <c r="AK330" s="151"/>
      <c r="AL330" s="151"/>
      <c r="AM330" s="151"/>
      <c r="AN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c r="AA331" s="151"/>
      <c r="AB331" s="151"/>
      <c r="AC331" s="151"/>
      <c r="AD331" s="151"/>
      <c r="AE331" s="151"/>
      <c r="AF331" s="151"/>
      <c r="AG331" s="151"/>
      <c r="AH331" s="151"/>
      <c r="AI331" s="151"/>
      <c r="AJ331" s="151"/>
      <c r="AK331" s="151"/>
      <c r="AL331" s="151"/>
      <c r="AM331" s="151"/>
      <c r="AN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c r="AA332" s="151"/>
      <c r="AB332" s="151"/>
      <c r="AC332" s="151"/>
      <c r="AD332" s="151"/>
      <c r="AE332" s="151"/>
      <c r="AF332" s="151"/>
      <c r="AG332" s="151"/>
      <c r="AH332" s="151"/>
      <c r="AI332" s="151"/>
      <c r="AJ332" s="151"/>
      <c r="AK332" s="151"/>
      <c r="AL332" s="151"/>
      <c r="AM332" s="151"/>
      <c r="AN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c r="AA333" s="151"/>
      <c r="AB333" s="151"/>
      <c r="AC333" s="151"/>
      <c r="AD333" s="151"/>
      <c r="AE333" s="151"/>
      <c r="AF333" s="151"/>
      <c r="AG333" s="151"/>
      <c r="AH333" s="151"/>
      <c r="AI333" s="151"/>
      <c r="AJ333" s="151"/>
      <c r="AK333" s="151"/>
      <c r="AL333" s="151"/>
      <c r="AM333" s="151"/>
      <c r="AN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c r="AA334" s="151"/>
      <c r="AB334" s="151"/>
      <c r="AC334" s="151"/>
      <c r="AD334" s="151"/>
      <c r="AE334" s="151"/>
      <c r="AF334" s="151"/>
      <c r="AG334" s="151"/>
      <c r="AH334" s="151"/>
      <c r="AI334" s="151"/>
      <c r="AJ334" s="151"/>
      <c r="AK334" s="151"/>
      <c r="AL334" s="151"/>
      <c r="AM334" s="151"/>
      <c r="AN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c r="AA335" s="151"/>
      <c r="AB335" s="151"/>
      <c r="AC335" s="151"/>
      <c r="AD335" s="151"/>
      <c r="AE335" s="151"/>
      <c r="AF335" s="151"/>
      <c r="AG335" s="151"/>
      <c r="AH335" s="151"/>
      <c r="AI335" s="151"/>
      <c r="AJ335" s="151"/>
      <c r="AK335" s="151"/>
      <c r="AL335" s="151"/>
      <c r="AM335" s="151"/>
      <c r="AN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c r="AA336" s="151"/>
      <c r="AB336" s="151"/>
      <c r="AC336" s="151"/>
      <c r="AD336" s="151"/>
      <c r="AE336" s="151"/>
      <c r="AF336" s="151"/>
      <c r="AG336" s="151"/>
      <c r="AH336" s="151"/>
      <c r="AI336" s="151"/>
      <c r="AJ336" s="151"/>
      <c r="AK336" s="151"/>
      <c r="AL336" s="151"/>
      <c r="AM336" s="151"/>
      <c r="AN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c r="AA337" s="151"/>
      <c r="AB337" s="151"/>
      <c r="AC337" s="151"/>
      <c r="AD337" s="151"/>
      <c r="AE337" s="151"/>
      <c r="AF337" s="151"/>
      <c r="AG337" s="151"/>
      <c r="AH337" s="151"/>
      <c r="AI337" s="151"/>
      <c r="AJ337" s="151"/>
      <c r="AK337" s="151"/>
      <c r="AL337" s="151"/>
      <c r="AM337" s="151"/>
      <c r="AN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c r="AA338" s="151"/>
      <c r="AB338" s="151"/>
      <c r="AC338" s="151"/>
      <c r="AD338" s="151"/>
      <c r="AE338" s="151"/>
      <c r="AF338" s="151"/>
      <c r="AG338" s="151"/>
      <c r="AH338" s="151"/>
      <c r="AI338" s="151"/>
      <c r="AJ338" s="151"/>
      <c r="AK338" s="151"/>
      <c r="AL338" s="151"/>
      <c r="AM338" s="151"/>
      <c r="AN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c r="AA339" s="151"/>
      <c r="AB339" s="151"/>
      <c r="AC339" s="151"/>
      <c r="AD339" s="151"/>
      <c r="AE339" s="151"/>
      <c r="AF339" s="151"/>
      <c r="AG339" s="151"/>
      <c r="AH339" s="151"/>
      <c r="AI339" s="151"/>
      <c r="AJ339" s="151"/>
      <c r="AK339" s="151"/>
      <c r="AL339" s="151"/>
      <c r="AM339" s="151"/>
      <c r="AN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c r="AA340" s="151"/>
      <c r="AB340" s="151"/>
      <c r="AC340" s="151"/>
      <c r="AD340" s="151"/>
      <c r="AE340" s="151"/>
      <c r="AF340" s="151"/>
      <c r="AG340" s="151"/>
      <c r="AH340" s="151"/>
      <c r="AI340" s="151"/>
      <c r="AJ340" s="151"/>
      <c r="AK340" s="151"/>
      <c r="AL340" s="151"/>
      <c r="AM340" s="151"/>
      <c r="AN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c r="AA341" s="151"/>
      <c r="AB341" s="151"/>
      <c r="AC341" s="151"/>
      <c r="AD341" s="151"/>
      <c r="AE341" s="151"/>
      <c r="AF341" s="151"/>
      <c r="AG341" s="151"/>
      <c r="AH341" s="151"/>
      <c r="AI341" s="151"/>
      <c r="AJ341" s="151"/>
      <c r="AK341" s="151"/>
      <c r="AL341" s="151"/>
      <c r="AM341" s="151"/>
      <c r="AN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c r="AA342" s="151"/>
      <c r="AB342" s="151"/>
      <c r="AC342" s="151"/>
      <c r="AD342" s="151"/>
      <c r="AE342" s="151"/>
      <c r="AF342" s="151"/>
      <c r="AG342" s="151"/>
      <c r="AH342" s="151"/>
      <c r="AI342" s="151"/>
      <c r="AJ342" s="151"/>
      <c r="AK342" s="151"/>
      <c r="AL342" s="151"/>
      <c r="AM342" s="151"/>
      <c r="AN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c r="AA343" s="151"/>
      <c r="AB343" s="151"/>
      <c r="AC343" s="151"/>
      <c r="AD343" s="151"/>
      <c r="AE343" s="151"/>
      <c r="AF343" s="151"/>
      <c r="AG343" s="151"/>
      <c r="AH343" s="151"/>
      <c r="AI343" s="151"/>
      <c r="AJ343" s="151"/>
      <c r="AK343" s="151"/>
      <c r="AL343" s="151"/>
      <c r="AM343" s="151"/>
      <c r="AN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c r="AA344" s="151"/>
      <c r="AB344" s="151"/>
      <c r="AC344" s="151"/>
      <c r="AD344" s="151"/>
      <c r="AE344" s="151"/>
      <c r="AF344" s="151"/>
      <c r="AG344" s="151"/>
      <c r="AH344" s="151"/>
      <c r="AI344" s="151"/>
      <c r="AJ344" s="151"/>
      <c r="AK344" s="151"/>
      <c r="AL344" s="151"/>
      <c r="AM344" s="151"/>
      <c r="AN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c r="AA345" s="151"/>
      <c r="AB345" s="151"/>
      <c r="AC345" s="151"/>
      <c r="AD345" s="151"/>
      <c r="AE345" s="151"/>
      <c r="AF345" s="151"/>
      <c r="AG345" s="151"/>
      <c r="AH345" s="151"/>
      <c r="AI345" s="151"/>
      <c r="AJ345" s="151"/>
      <c r="AK345" s="151"/>
      <c r="AL345" s="151"/>
      <c r="AM345" s="151"/>
      <c r="AN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c r="AA346" s="151"/>
      <c r="AB346" s="151"/>
      <c r="AC346" s="151"/>
      <c r="AD346" s="151"/>
      <c r="AE346" s="151"/>
      <c r="AF346" s="151"/>
      <c r="AG346" s="151"/>
      <c r="AH346" s="151"/>
      <c r="AI346" s="151"/>
      <c r="AJ346" s="151"/>
      <c r="AK346" s="151"/>
      <c r="AL346" s="151"/>
      <c r="AM346" s="151"/>
      <c r="AN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c r="AA347" s="151"/>
      <c r="AB347" s="151"/>
      <c r="AC347" s="151"/>
      <c r="AD347" s="151"/>
      <c r="AE347" s="151"/>
      <c r="AF347" s="151"/>
      <c r="AG347" s="151"/>
      <c r="AH347" s="151"/>
      <c r="AI347" s="151"/>
      <c r="AJ347" s="151"/>
      <c r="AK347" s="151"/>
      <c r="AL347" s="151"/>
      <c r="AM347" s="151"/>
      <c r="AN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c r="AA348" s="151"/>
      <c r="AB348" s="151"/>
      <c r="AC348" s="151"/>
      <c r="AD348" s="151"/>
      <c r="AE348" s="151"/>
      <c r="AF348" s="151"/>
      <c r="AG348" s="151"/>
      <c r="AH348" s="151"/>
      <c r="AI348" s="151"/>
      <c r="AJ348" s="151"/>
      <c r="AK348" s="151"/>
      <c r="AL348" s="151"/>
      <c r="AM348" s="151"/>
      <c r="AN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c r="AA349" s="151"/>
      <c r="AB349" s="151"/>
      <c r="AC349" s="151"/>
      <c r="AD349" s="151"/>
      <c r="AE349" s="151"/>
      <c r="AF349" s="151"/>
      <c r="AG349" s="151"/>
      <c r="AH349" s="151"/>
      <c r="AI349" s="151"/>
      <c r="AJ349" s="151"/>
      <c r="AK349" s="151"/>
      <c r="AL349" s="151"/>
      <c r="AM349" s="151"/>
      <c r="AN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c r="AA350" s="151"/>
      <c r="AB350" s="151"/>
      <c r="AC350" s="151"/>
      <c r="AD350" s="151"/>
      <c r="AE350" s="151"/>
      <c r="AF350" s="151"/>
      <c r="AG350" s="151"/>
      <c r="AH350" s="151"/>
      <c r="AI350" s="151"/>
      <c r="AJ350" s="151"/>
      <c r="AK350" s="151"/>
      <c r="AL350" s="151"/>
      <c r="AM350" s="151"/>
      <c r="AN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c r="AA351" s="151"/>
      <c r="AB351" s="151"/>
      <c r="AC351" s="151"/>
      <c r="AD351" s="151"/>
      <c r="AE351" s="151"/>
      <c r="AF351" s="151"/>
      <c r="AG351" s="151"/>
      <c r="AH351" s="151"/>
      <c r="AI351" s="151"/>
      <c r="AJ351" s="151"/>
      <c r="AK351" s="151"/>
      <c r="AL351" s="151"/>
      <c r="AM351" s="151"/>
      <c r="AN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c r="AA352" s="151"/>
      <c r="AB352" s="151"/>
      <c r="AC352" s="151"/>
      <c r="AD352" s="151"/>
      <c r="AE352" s="151"/>
      <c r="AF352" s="151"/>
      <c r="AG352" s="151"/>
      <c r="AH352" s="151"/>
      <c r="AI352" s="151"/>
      <c r="AJ352" s="151"/>
      <c r="AK352" s="151"/>
      <c r="AL352" s="151"/>
      <c r="AM352" s="151"/>
      <c r="AN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c r="AA353" s="151"/>
      <c r="AB353" s="151"/>
      <c r="AC353" s="151"/>
      <c r="AD353" s="151"/>
      <c r="AE353" s="151"/>
      <c r="AF353" s="151"/>
      <c r="AG353" s="151"/>
      <c r="AH353" s="151"/>
      <c r="AI353" s="151"/>
      <c r="AJ353" s="151"/>
      <c r="AK353" s="151"/>
      <c r="AL353" s="151"/>
      <c r="AM353" s="151"/>
      <c r="AN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c r="AA354" s="151"/>
      <c r="AB354" s="151"/>
      <c r="AC354" s="151"/>
      <c r="AD354" s="151"/>
      <c r="AE354" s="151"/>
      <c r="AF354" s="151"/>
      <c r="AG354" s="151"/>
      <c r="AH354" s="151"/>
      <c r="AI354" s="151"/>
      <c r="AJ354" s="151"/>
      <c r="AK354" s="151"/>
      <c r="AL354" s="151"/>
      <c r="AM354" s="151"/>
      <c r="AN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c r="AA355" s="151"/>
      <c r="AB355" s="151"/>
      <c r="AC355" s="151"/>
      <c r="AD355" s="151"/>
      <c r="AE355" s="151"/>
      <c r="AF355" s="151"/>
      <c r="AG355" s="151"/>
      <c r="AH355" s="151"/>
      <c r="AI355" s="151"/>
      <c r="AJ355" s="151"/>
      <c r="AK355" s="151"/>
      <c r="AL355" s="151"/>
      <c r="AM355" s="151"/>
      <c r="AN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c r="AA356" s="151"/>
      <c r="AB356" s="151"/>
      <c r="AC356" s="151"/>
      <c r="AD356" s="151"/>
      <c r="AE356" s="151"/>
      <c r="AF356" s="151"/>
      <c r="AG356" s="151"/>
      <c r="AH356" s="151"/>
      <c r="AI356" s="151"/>
      <c r="AJ356" s="151"/>
      <c r="AK356" s="151"/>
      <c r="AL356" s="151"/>
      <c r="AM356" s="151"/>
      <c r="AN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c r="AA357" s="151"/>
      <c r="AB357" s="151"/>
      <c r="AC357" s="151"/>
      <c r="AD357" s="151"/>
      <c r="AE357" s="151"/>
      <c r="AF357" s="151"/>
      <c r="AG357" s="151"/>
      <c r="AH357" s="151"/>
      <c r="AI357" s="151"/>
      <c r="AJ357" s="151"/>
      <c r="AK357" s="151"/>
      <c r="AL357" s="151"/>
      <c r="AM357" s="151"/>
      <c r="AN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c r="AA358" s="151"/>
      <c r="AB358" s="151"/>
      <c r="AC358" s="151"/>
      <c r="AD358" s="151"/>
      <c r="AE358" s="151"/>
      <c r="AF358" s="151"/>
      <c r="AG358" s="151"/>
      <c r="AH358" s="151"/>
      <c r="AI358" s="151"/>
      <c r="AJ358" s="151"/>
      <c r="AK358" s="151"/>
      <c r="AL358" s="151"/>
      <c r="AM358" s="151"/>
      <c r="AN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c r="AA359" s="151"/>
      <c r="AB359" s="151"/>
      <c r="AC359" s="151"/>
      <c r="AD359" s="151"/>
      <c r="AE359" s="151"/>
      <c r="AF359" s="151"/>
      <c r="AG359" s="151"/>
      <c r="AH359" s="151"/>
      <c r="AI359" s="151"/>
      <c r="AJ359" s="151"/>
      <c r="AK359" s="151"/>
      <c r="AL359" s="151"/>
      <c r="AM359" s="151"/>
      <c r="AN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c r="AA360" s="151"/>
      <c r="AB360" s="151"/>
      <c r="AC360" s="151"/>
      <c r="AD360" s="151"/>
      <c r="AE360" s="151"/>
      <c r="AF360" s="151"/>
      <c r="AG360" s="151"/>
      <c r="AH360" s="151"/>
      <c r="AI360" s="151"/>
      <c r="AJ360" s="151"/>
      <c r="AK360" s="151"/>
      <c r="AL360" s="151"/>
      <c r="AM360" s="151"/>
      <c r="AN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c r="AA361" s="151"/>
      <c r="AB361" s="151"/>
      <c r="AC361" s="151"/>
      <c r="AD361" s="151"/>
      <c r="AE361" s="151"/>
      <c r="AF361" s="151"/>
      <c r="AG361" s="151"/>
      <c r="AH361" s="151"/>
      <c r="AI361" s="151"/>
      <c r="AJ361" s="151"/>
      <c r="AK361" s="151"/>
      <c r="AL361" s="151"/>
      <c r="AM361" s="151"/>
      <c r="AN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c r="AA362" s="151"/>
      <c r="AB362" s="151"/>
      <c r="AC362" s="151"/>
      <c r="AD362" s="151"/>
      <c r="AE362" s="151"/>
      <c r="AF362" s="151"/>
      <c r="AG362" s="151"/>
      <c r="AH362" s="151"/>
      <c r="AI362" s="151"/>
      <c r="AJ362" s="151"/>
      <c r="AK362" s="151"/>
      <c r="AL362" s="151"/>
      <c r="AM362" s="151"/>
      <c r="AN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c r="AA363" s="151"/>
      <c r="AB363" s="151"/>
      <c r="AC363" s="151"/>
      <c r="AD363" s="151"/>
      <c r="AE363" s="151"/>
      <c r="AF363" s="151"/>
      <c r="AG363" s="151"/>
      <c r="AH363" s="151"/>
      <c r="AI363" s="151"/>
      <c r="AJ363" s="151"/>
      <c r="AK363" s="151"/>
      <c r="AL363" s="151"/>
      <c r="AM363" s="151"/>
      <c r="AN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c r="AA364" s="151"/>
      <c r="AB364" s="151"/>
      <c r="AC364" s="151"/>
      <c r="AD364" s="151"/>
      <c r="AE364" s="151"/>
      <c r="AF364" s="151"/>
      <c r="AG364" s="151"/>
      <c r="AH364" s="151"/>
      <c r="AI364" s="151"/>
      <c r="AJ364" s="151"/>
      <c r="AK364" s="151"/>
      <c r="AL364" s="151"/>
      <c r="AM364" s="151"/>
      <c r="AN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c r="AA365" s="151"/>
      <c r="AB365" s="151"/>
      <c r="AC365" s="151"/>
      <c r="AD365" s="151"/>
      <c r="AE365" s="151"/>
      <c r="AF365" s="151"/>
      <c r="AG365" s="151"/>
      <c r="AH365" s="151"/>
      <c r="AI365" s="151"/>
      <c r="AJ365" s="151"/>
      <c r="AK365" s="151"/>
      <c r="AL365" s="151"/>
      <c r="AM365" s="151"/>
      <c r="AN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c r="AA366" s="151"/>
      <c r="AB366" s="151"/>
      <c r="AC366" s="151"/>
      <c r="AD366" s="151"/>
      <c r="AE366" s="151"/>
      <c r="AF366" s="151"/>
      <c r="AG366" s="151"/>
      <c r="AH366" s="151"/>
      <c r="AI366" s="151"/>
      <c r="AJ366" s="151"/>
      <c r="AK366" s="151"/>
      <c r="AL366" s="151"/>
      <c r="AM366" s="151"/>
      <c r="AN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c r="AA367" s="151"/>
      <c r="AB367" s="151"/>
      <c r="AC367" s="151"/>
      <c r="AD367" s="151"/>
      <c r="AE367" s="151"/>
      <c r="AF367" s="151"/>
      <c r="AG367" s="151"/>
      <c r="AH367" s="151"/>
      <c r="AI367" s="151"/>
      <c r="AJ367" s="151"/>
      <c r="AK367" s="151"/>
      <c r="AL367" s="151"/>
      <c r="AM367" s="151"/>
      <c r="AN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c r="AA368" s="151"/>
      <c r="AB368" s="151"/>
      <c r="AC368" s="151"/>
      <c r="AD368" s="151"/>
      <c r="AE368" s="151"/>
      <c r="AF368" s="151"/>
      <c r="AG368" s="151"/>
      <c r="AH368" s="151"/>
      <c r="AI368" s="151"/>
      <c r="AJ368" s="151"/>
      <c r="AK368" s="151"/>
      <c r="AL368" s="151"/>
      <c r="AM368" s="151"/>
      <c r="AN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c r="AA369" s="151"/>
      <c r="AB369" s="151"/>
      <c r="AC369" s="151"/>
      <c r="AD369" s="151"/>
      <c r="AE369" s="151"/>
      <c r="AF369" s="151"/>
      <c r="AG369" s="151"/>
      <c r="AH369" s="151"/>
      <c r="AI369" s="151"/>
      <c r="AJ369" s="151"/>
      <c r="AK369" s="151"/>
      <c r="AL369" s="151"/>
      <c r="AM369" s="151"/>
      <c r="AN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c r="AA370" s="151"/>
      <c r="AB370" s="151"/>
      <c r="AC370" s="151"/>
      <c r="AD370" s="151"/>
      <c r="AE370" s="151"/>
      <c r="AF370" s="151"/>
      <c r="AG370" s="151"/>
      <c r="AH370" s="151"/>
      <c r="AI370" s="151"/>
      <c r="AJ370" s="151"/>
      <c r="AK370" s="151"/>
      <c r="AL370" s="151"/>
      <c r="AM370" s="151"/>
      <c r="AN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c r="AA371" s="151"/>
      <c r="AB371" s="151"/>
      <c r="AC371" s="151"/>
      <c r="AD371" s="151"/>
      <c r="AE371" s="151"/>
      <c r="AF371" s="151"/>
      <c r="AG371" s="151"/>
      <c r="AH371" s="151"/>
      <c r="AI371" s="151"/>
      <c r="AJ371" s="151"/>
      <c r="AK371" s="151"/>
      <c r="AL371" s="151"/>
      <c r="AM371" s="151"/>
      <c r="AN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c r="AA372" s="151"/>
      <c r="AB372" s="151"/>
      <c r="AC372" s="151"/>
      <c r="AD372" s="151"/>
      <c r="AE372" s="151"/>
      <c r="AF372" s="151"/>
      <c r="AG372" s="151"/>
      <c r="AH372" s="151"/>
      <c r="AI372" s="151"/>
      <c r="AJ372" s="151"/>
      <c r="AK372" s="151"/>
      <c r="AL372" s="151"/>
      <c r="AM372" s="151"/>
      <c r="AN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c r="AA373" s="151"/>
      <c r="AB373" s="151"/>
      <c r="AC373" s="151"/>
      <c r="AD373" s="151"/>
      <c r="AE373" s="151"/>
      <c r="AF373" s="151"/>
      <c r="AG373" s="151"/>
      <c r="AH373" s="151"/>
      <c r="AI373" s="151"/>
      <c r="AJ373" s="151"/>
      <c r="AK373" s="151"/>
      <c r="AL373" s="151"/>
      <c r="AM373" s="151"/>
      <c r="AN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c r="AA374" s="151"/>
      <c r="AB374" s="151"/>
      <c r="AC374" s="151"/>
      <c r="AD374" s="151"/>
      <c r="AE374" s="151"/>
      <c r="AF374" s="151"/>
      <c r="AG374" s="151"/>
      <c r="AH374" s="151"/>
      <c r="AI374" s="151"/>
      <c r="AJ374" s="151"/>
      <c r="AK374" s="151"/>
      <c r="AL374" s="151"/>
      <c r="AM374" s="151"/>
      <c r="AN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c r="AA375" s="151"/>
      <c r="AB375" s="151"/>
      <c r="AC375" s="151"/>
      <c r="AD375" s="151"/>
      <c r="AE375" s="151"/>
      <c r="AF375" s="151"/>
      <c r="AG375" s="151"/>
      <c r="AH375" s="151"/>
      <c r="AI375" s="151"/>
      <c r="AJ375" s="151"/>
      <c r="AK375" s="151"/>
      <c r="AL375" s="151"/>
      <c r="AM375" s="151"/>
      <c r="AN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c r="AA376" s="151"/>
      <c r="AB376" s="151"/>
      <c r="AC376" s="151"/>
      <c r="AD376" s="151"/>
      <c r="AE376" s="151"/>
      <c r="AF376" s="151"/>
      <c r="AG376" s="151"/>
      <c r="AH376" s="151"/>
      <c r="AI376" s="151"/>
      <c r="AJ376" s="151"/>
      <c r="AK376" s="151"/>
      <c r="AL376" s="151"/>
      <c r="AM376" s="151"/>
      <c r="AN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c r="AA377" s="151"/>
      <c r="AB377" s="151"/>
      <c r="AC377" s="151"/>
      <c r="AD377" s="151"/>
      <c r="AE377" s="151"/>
      <c r="AF377" s="151"/>
      <c r="AG377" s="151"/>
      <c r="AH377" s="151"/>
      <c r="AI377" s="151"/>
      <c r="AJ377" s="151"/>
      <c r="AK377" s="151"/>
      <c r="AL377" s="151"/>
      <c r="AM377" s="151"/>
      <c r="AN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c r="AA378" s="151"/>
      <c r="AB378" s="151"/>
      <c r="AC378" s="151"/>
      <c r="AD378" s="151"/>
      <c r="AE378" s="151"/>
      <c r="AF378" s="151"/>
      <c r="AG378" s="151"/>
      <c r="AH378" s="151"/>
      <c r="AI378" s="151"/>
      <c r="AJ378" s="151"/>
      <c r="AK378" s="151"/>
      <c r="AL378" s="151"/>
      <c r="AM378" s="151"/>
      <c r="AN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c r="AA379" s="151"/>
      <c r="AB379" s="151"/>
      <c r="AC379" s="151"/>
      <c r="AD379" s="151"/>
      <c r="AE379" s="151"/>
      <c r="AF379" s="151"/>
      <c r="AG379" s="151"/>
      <c r="AH379" s="151"/>
      <c r="AI379" s="151"/>
      <c r="AJ379" s="151"/>
      <c r="AK379" s="151"/>
      <c r="AL379" s="151"/>
      <c r="AM379" s="151"/>
      <c r="AN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c r="AA380" s="151"/>
      <c r="AB380" s="151"/>
      <c r="AC380" s="151"/>
      <c r="AD380" s="151"/>
      <c r="AE380" s="151"/>
      <c r="AF380" s="151"/>
      <c r="AG380" s="151"/>
      <c r="AH380" s="151"/>
      <c r="AI380" s="151"/>
      <c r="AJ380" s="151"/>
      <c r="AK380" s="151"/>
      <c r="AL380" s="151"/>
      <c r="AM380" s="151"/>
      <c r="AN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c r="AA381" s="151"/>
      <c r="AB381" s="151"/>
      <c r="AC381" s="151"/>
      <c r="AD381" s="151"/>
      <c r="AE381" s="151"/>
      <c r="AF381" s="151"/>
      <c r="AG381" s="151"/>
      <c r="AH381" s="151"/>
      <c r="AI381" s="151"/>
      <c r="AJ381" s="151"/>
      <c r="AK381" s="151"/>
      <c r="AL381" s="151"/>
      <c r="AM381" s="151"/>
      <c r="AN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c r="AA382" s="151"/>
      <c r="AB382" s="151"/>
      <c r="AC382" s="151"/>
      <c r="AD382" s="151"/>
      <c r="AE382" s="151"/>
      <c r="AF382" s="151"/>
      <c r="AG382" s="151"/>
      <c r="AH382" s="151"/>
      <c r="AI382" s="151"/>
      <c r="AJ382" s="151"/>
      <c r="AK382" s="151"/>
      <c r="AL382" s="151"/>
      <c r="AM382" s="151"/>
      <c r="AN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c r="AA383" s="151"/>
      <c r="AB383" s="151"/>
      <c r="AC383" s="151"/>
      <c r="AD383" s="151"/>
      <c r="AE383" s="151"/>
      <c r="AF383" s="151"/>
      <c r="AG383" s="151"/>
      <c r="AH383" s="151"/>
      <c r="AI383" s="151"/>
      <c r="AJ383" s="151"/>
      <c r="AK383" s="151"/>
      <c r="AL383" s="151"/>
      <c r="AM383" s="151"/>
      <c r="AN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c r="AA384" s="151"/>
      <c r="AB384" s="151"/>
      <c r="AC384" s="151"/>
      <c r="AD384" s="151"/>
      <c r="AE384" s="151"/>
      <c r="AF384" s="151"/>
      <c r="AG384" s="151"/>
      <c r="AH384" s="151"/>
      <c r="AI384" s="151"/>
      <c r="AJ384" s="151"/>
      <c r="AK384" s="151"/>
      <c r="AL384" s="151"/>
      <c r="AM384" s="151"/>
      <c r="AN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c r="AA385" s="151"/>
      <c r="AB385" s="151"/>
      <c r="AC385" s="151"/>
      <c r="AD385" s="151"/>
      <c r="AE385" s="151"/>
      <c r="AF385" s="151"/>
      <c r="AG385" s="151"/>
      <c r="AH385" s="151"/>
      <c r="AI385" s="151"/>
      <c r="AJ385" s="151"/>
      <c r="AK385" s="151"/>
      <c r="AL385" s="151"/>
      <c r="AM385" s="151"/>
      <c r="AN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c r="AA386" s="151"/>
      <c r="AB386" s="151"/>
      <c r="AC386" s="151"/>
      <c r="AD386" s="151"/>
      <c r="AE386" s="151"/>
      <c r="AF386" s="151"/>
      <c r="AG386" s="151"/>
      <c r="AH386" s="151"/>
      <c r="AI386" s="151"/>
      <c r="AJ386" s="151"/>
      <c r="AK386" s="151"/>
      <c r="AL386" s="151"/>
      <c r="AM386" s="151"/>
      <c r="AN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c r="AA387" s="151"/>
      <c r="AB387" s="151"/>
      <c r="AC387" s="151"/>
      <c r="AD387" s="151"/>
      <c r="AE387" s="151"/>
      <c r="AF387" s="151"/>
      <c r="AG387" s="151"/>
      <c r="AH387" s="151"/>
      <c r="AI387" s="151"/>
      <c r="AJ387" s="151"/>
      <c r="AK387" s="151"/>
      <c r="AL387" s="151"/>
      <c r="AM387" s="151"/>
      <c r="AN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c r="AA388" s="151"/>
      <c r="AB388" s="151"/>
      <c r="AC388" s="151"/>
      <c r="AD388" s="151"/>
      <c r="AE388" s="151"/>
      <c r="AF388" s="151"/>
      <c r="AG388" s="151"/>
      <c r="AH388" s="151"/>
      <c r="AI388" s="151"/>
      <c r="AJ388" s="151"/>
      <c r="AK388" s="151"/>
      <c r="AL388" s="151"/>
      <c r="AM388" s="151"/>
      <c r="AN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c r="AA389" s="151"/>
      <c r="AB389" s="151"/>
      <c r="AC389" s="151"/>
      <c r="AD389" s="151"/>
      <c r="AE389" s="151"/>
      <c r="AF389" s="151"/>
      <c r="AG389" s="151"/>
      <c r="AH389" s="151"/>
      <c r="AI389" s="151"/>
      <c r="AJ389" s="151"/>
      <c r="AK389" s="151"/>
      <c r="AL389" s="151"/>
      <c r="AM389" s="151"/>
      <c r="AN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c r="AA390" s="151"/>
      <c r="AB390" s="151"/>
      <c r="AC390" s="151"/>
      <c r="AD390" s="151"/>
      <c r="AE390" s="151"/>
      <c r="AF390" s="151"/>
      <c r="AG390" s="151"/>
      <c r="AH390" s="151"/>
      <c r="AI390" s="151"/>
      <c r="AJ390" s="151"/>
      <c r="AK390" s="151"/>
      <c r="AL390" s="151"/>
      <c r="AM390" s="151"/>
      <c r="AN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c r="AA391" s="151"/>
      <c r="AB391" s="151"/>
      <c r="AC391" s="151"/>
      <c r="AD391" s="151"/>
      <c r="AE391" s="151"/>
      <c r="AF391" s="151"/>
      <c r="AG391" s="151"/>
      <c r="AH391" s="151"/>
      <c r="AI391" s="151"/>
      <c r="AJ391" s="151"/>
      <c r="AK391" s="151"/>
      <c r="AL391" s="151"/>
      <c r="AM391" s="151"/>
      <c r="AN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c r="AA392" s="151"/>
      <c r="AB392" s="151"/>
      <c r="AC392" s="151"/>
      <c r="AD392" s="151"/>
      <c r="AE392" s="151"/>
      <c r="AF392" s="151"/>
      <c r="AG392" s="151"/>
      <c r="AH392" s="151"/>
      <c r="AI392" s="151"/>
      <c r="AJ392" s="151"/>
      <c r="AK392" s="151"/>
      <c r="AL392" s="151"/>
      <c r="AM392" s="151"/>
      <c r="AN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c r="AA393" s="151"/>
      <c r="AB393" s="151"/>
      <c r="AC393" s="151"/>
      <c r="AD393" s="151"/>
      <c r="AE393" s="151"/>
      <c r="AF393" s="151"/>
      <c r="AG393" s="151"/>
      <c r="AH393" s="151"/>
      <c r="AI393" s="151"/>
      <c r="AJ393" s="151"/>
      <c r="AK393" s="151"/>
      <c r="AL393" s="151"/>
      <c r="AM393" s="151"/>
      <c r="AN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c r="AA394" s="151"/>
      <c r="AB394" s="151"/>
      <c r="AC394" s="151"/>
      <c r="AD394" s="151"/>
      <c r="AE394" s="151"/>
      <c r="AF394" s="151"/>
      <c r="AG394" s="151"/>
      <c r="AH394" s="151"/>
      <c r="AI394" s="151"/>
      <c r="AJ394" s="151"/>
      <c r="AK394" s="151"/>
      <c r="AL394" s="151"/>
      <c r="AM394" s="151"/>
      <c r="AN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c r="AA395" s="151"/>
      <c r="AB395" s="151"/>
      <c r="AC395" s="151"/>
      <c r="AD395" s="151"/>
      <c r="AE395" s="151"/>
      <c r="AF395" s="151"/>
      <c r="AG395" s="151"/>
      <c r="AH395" s="151"/>
      <c r="AI395" s="151"/>
      <c r="AJ395" s="151"/>
      <c r="AK395" s="151"/>
      <c r="AL395" s="151"/>
      <c r="AM395" s="151"/>
      <c r="AN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c r="AA396" s="151"/>
      <c r="AB396" s="151"/>
      <c r="AC396" s="151"/>
      <c r="AD396" s="151"/>
      <c r="AE396" s="151"/>
      <c r="AF396" s="151"/>
      <c r="AG396" s="151"/>
      <c r="AH396" s="151"/>
      <c r="AI396" s="151"/>
      <c r="AJ396" s="151"/>
      <c r="AK396" s="151"/>
      <c r="AL396" s="151"/>
      <c r="AM396" s="151"/>
      <c r="AN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c r="AA397" s="151"/>
      <c r="AB397" s="151"/>
      <c r="AC397" s="151"/>
      <c r="AD397" s="151"/>
      <c r="AE397" s="151"/>
      <c r="AF397" s="151"/>
      <c r="AG397" s="151"/>
      <c r="AH397" s="151"/>
      <c r="AI397" s="151"/>
      <c r="AJ397" s="151"/>
      <c r="AK397" s="151"/>
      <c r="AL397" s="151"/>
      <c r="AM397" s="151"/>
      <c r="AN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c r="AA398" s="151"/>
      <c r="AB398" s="151"/>
      <c r="AC398" s="151"/>
      <c r="AD398" s="151"/>
      <c r="AE398" s="151"/>
      <c r="AF398" s="151"/>
      <c r="AG398" s="151"/>
      <c r="AH398" s="151"/>
      <c r="AI398" s="151"/>
      <c r="AJ398" s="151"/>
      <c r="AK398" s="151"/>
      <c r="AL398" s="151"/>
      <c r="AM398" s="151"/>
      <c r="AN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c r="AA399" s="151"/>
      <c r="AB399" s="151"/>
      <c r="AC399" s="151"/>
      <c r="AD399" s="151"/>
      <c r="AE399" s="151"/>
      <c r="AF399" s="151"/>
      <c r="AG399" s="151"/>
      <c r="AH399" s="151"/>
      <c r="AI399" s="151"/>
      <c r="AJ399" s="151"/>
      <c r="AK399" s="151"/>
      <c r="AL399" s="151"/>
      <c r="AM399" s="151"/>
      <c r="AN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c r="AA400" s="151"/>
      <c r="AB400" s="151"/>
      <c r="AC400" s="151"/>
      <c r="AD400" s="151"/>
      <c r="AE400" s="151"/>
      <c r="AF400" s="151"/>
      <c r="AG400" s="151"/>
      <c r="AH400" s="151"/>
      <c r="AI400" s="151"/>
      <c r="AJ400" s="151"/>
      <c r="AK400" s="151"/>
      <c r="AL400" s="151"/>
      <c r="AM400" s="151"/>
      <c r="AN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c r="AA401" s="151"/>
      <c r="AB401" s="151"/>
      <c r="AC401" s="151"/>
      <c r="AD401" s="151"/>
      <c r="AE401" s="151"/>
      <c r="AF401" s="151"/>
      <c r="AG401" s="151"/>
      <c r="AH401" s="151"/>
      <c r="AI401" s="151"/>
      <c r="AJ401" s="151"/>
      <c r="AK401" s="151"/>
      <c r="AL401" s="151"/>
      <c r="AM401" s="151"/>
      <c r="AN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c r="AA402" s="151"/>
      <c r="AB402" s="151"/>
      <c r="AC402" s="151"/>
      <c r="AD402" s="151"/>
      <c r="AE402" s="151"/>
      <c r="AF402" s="151"/>
      <c r="AG402" s="151"/>
      <c r="AH402" s="151"/>
      <c r="AI402" s="151"/>
      <c r="AJ402" s="151"/>
      <c r="AK402" s="151"/>
      <c r="AL402" s="151"/>
      <c r="AM402" s="151"/>
      <c r="AN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c r="AA403" s="151"/>
      <c r="AB403" s="151"/>
      <c r="AC403" s="151"/>
      <c r="AD403" s="151"/>
      <c r="AE403" s="151"/>
      <c r="AF403" s="151"/>
      <c r="AG403" s="151"/>
      <c r="AH403" s="151"/>
      <c r="AI403" s="151"/>
      <c r="AJ403" s="151"/>
      <c r="AK403" s="151"/>
      <c r="AL403" s="151"/>
      <c r="AM403" s="151"/>
      <c r="AN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c r="AA404" s="151"/>
      <c r="AB404" s="151"/>
      <c r="AC404" s="151"/>
      <c r="AD404" s="151"/>
      <c r="AE404" s="151"/>
      <c r="AF404" s="151"/>
      <c r="AG404" s="151"/>
      <c r="AH404" s="151"/>
      <c r="AI404" s="151"/>
      <c r="AJ404" s="151"/>
      <c r="AK404" s="151"/>
      <c r="AL404" s="151"/>
      <c r="AM404" s="151"/>
      <c r="AN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c r="AA405" s="151"/>
      <c r="AB405" s="151"/>
      <c r="AC405" s="151"/>
      <c r="AD405" s="151"/>
      <c r="AE405" s="151"/>
      <c r="AF405" s="151"/>
      <c r="AG405" s="151"/>
      <c r="AH405" s="151"/>
      <c r="AI405" s="151"/>
      <c r="AJ405" s="151"/>
      <c r="AK405" s="151"/>
      <c r="AL405" s="151"/>
      <c r="AM405" s="151"/>
      <c r="AN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c r="AA406" s="151"/>
      <c r="AB406" s="151"/>
      <c r="AC406" s="151"/>
      <c r="AD406" s="151"/>
      <c r="AE406" s="151"/>
      <c r="AF406" s="151"/>
      <c r="AG406" s="151"/>
      <c r="AH406" s="151"/>
      <c r="AI406" s="151"/>
      <c r="AJ406" s="151"/>
      <c r="AK406" s="151"/>
      <c r="AL406" s="151"/>
      <c r="AM406" s="151"/>
      <c r="AN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c r="AA407" s="151"/>
      <c r="AB407" s="151"/>
      <c r="AC407" s="151"/>
      <c r="AD407" s="151"/>
      <c r="AE407" s="151"/>
      <c r="AF407" s="151"/>
      <c r="AG407" s="151"/>
      <c r="AH407" s="151"/>
      <c r="AI407" s="151"/>
      <c r="AJ407" s="151"/>
      <c r="AK407" s="151"/>
      <c r="AL407" s="151"/>
      <c r="AM407" s="151"/>
      <c r="AN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c r="AA408" s="151"/>
      <c r="AB408" s="151"/>
      <c r="AC408" s="151"/>
      <c r="AD408" s="151"/>
      <c r="AE408" s="151"/>
      <c r="AF408" s="151"/>
      <c r="AG408" s="151"/>
      <c r="AH408" s="151"/>
      <c r="AI408" s="151"/>
      <c r="AJ408" s="151"/>
      <c r="AK408" s="151"/>
      <c r="AL408" s="151"/>
      <c r="AM408" s="151"/>
      <c r="AN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c r="AA409" s="151"/>
      <c r="AB409" s="151"/>
      <c r="AC409" s="151"/>
      <c r="AD409" s="151"/>
      <c r="AE409" s="151"/>
      <c r="AF409" s="151"/>
      <c r="AG409" s="151"/>
      <c r="AH409" s="151"/>
      <c r="AI409" s="151"/>
      <c r="AJ409" s="151"/>
      <c r="AK409" s="151"/>
      <c r="AL409" s="151"/>
      <c r="AM409" s="151"/>
      <c r="AN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c r="AA410" s="151"/>
      <c r="AB410" s="151"/>
      <c r="AC410" s="151"/>
      <c r="AD410" s="151"/>
      <c r="AE410" s="151"/>
      <c r="AF410" s="151"/>
      <c r="AG410" s="151"/>
      <c r="AH410" s="151"/>
      <c r="AI410" s="151"/>
      <c r="AJ410" s="151"/>
      <c r="AK410" s="151"/>
      <c r="AL410" s="151"/>
      <c r="AM410" s="151"/>
      <c r="AN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c r="AA411" s="151"/>
      <c r="AB411" s="151"/>
      <c r="AC411" s="151"/>
      <c r="AD411" s="151"/>
      <c r="AE411" s="151"/>
      <c r="AF411" s="151"/>
      <c r="AG411" s="151"/>
      <c r="AH411" s="151"/>
      <c r="AI411" s="151"/>
      <c r="AJ411" s="151"/>
      <c r="AK411" s="151"/>
      <c r="AL411" s="151"/>
      <c r="AM411" s="151"/>
      <c r="AN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c r="AA412" s="151"/>
      <c r="AB412" s="151"/>
      <c r="AC412" s="151"/>
      <c r="AD412" s="151"/>
      <c r="AE412" s="151"/>
      <c r="AF412" s="151"/>
      <c r="AG412" s="151"/>
      <c r="AH412" s="151"/>
      <c r="AI412" s="151"/>
      <c r="AJ412" s="151"/>
      <c r="AK412" s="151"/>
      <c r="AL412" s="151"/>
      <c r="AM412" s="151"/>
      <c r="AN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c r="AA413" s="151"/>
      <c r="AB413" s="151"/>
      <c r="AC413" s="151"/>
      <c r="AD413" s="151"/>
      <c r="AE413" s="151"/>
      <c r="AF413" s="151"/>
      <c r="AG413" s="151"/>
      <c r="AH413" s="151"/>
      <c r="AI413" s="151"/>
      <c r="AJ413" s="151"/>
      <c r="AK413" s="151"/>
      <c r="AL413" s="151"/>
      <c r="AM413" s="151"/>
      <c r="AN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c r="AA414" s="151"/>
      <c r="AB414" s="151"/>
      <c r="AC414" s="151"/>
      <c r="AD414" s="151"/>
      <c r="AE414" s="151"/>
      <c r="AF414" s="151"/>
      <c r="AG414" s="151"/>
      <c r="AH414" s="151"/>
      <c r="AI414" s="151"/>
      <c r="AJ414" s="151"/>
      <c r="AK414" s="151"/>
      <c r="AL414" s="151"/>
      <c r="AM414" s="151"/>
      <c r="AN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c r="AA415" s="151"/>
      <c r="AB415" s="151"/>
      <c r="AC415" s="151"/>
      <c r="AD415" s="151"/>
      <c r="AE415" s="151"/>
      <c r="AF415" s="151"/>
      <c r="AG415" s="151"/>
      <c r="AH415" s="151"/>
      <c r="AI415" s="151"/>
      <c r="AJ415" s="151"/>
      <c r="AK415" s="151"/>
      <c r="AL415" s="151"/>
      <c r="AM415" s="151"/>
      <c r="AN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c r="AA416" s="151"/>
      <c r="AB416" s="151"/>
      <c r="AC416" s="151"/>
      <c r="AD416" s="151"/>
      <c r="AE416" s="151"/>
      <c r="AF416" s="151"/>
      <c r="AG416" s="151"/>
      <c r="AH416" s="151"/>
      <c r="AI416" s="151"/>
      <c r="AJ416" s="151"/>
      <c r="AK416" s="151"/>
      <c r="AL416" s="151"/>
      <c r="AM416" s="151"/>
      <c r="AN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c r="AA417" s="151"/>
      <c r="AB417" s="151"/>
      <c r="AC417" s="151"/>
      <c r="AD417" s="151"/>
      <c r="AE417" s="151"/>
      <c r="AF417" s="151"/>
      <c r="AG417" s="151"/>
      <c r="AH417" s="151"/>
      <c r="AI417" s="151"/>
      <c r="AJ417" s="151"/>
      <c r="AK417" s="151"/>
      <c r="AL417" s="151"/>
      <c r="AM417" s="151"/>
      <c r="AN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c r="AA418" s="151"/>
      <c r="AB418" s="151"/>
      <c r="AC418" s="151"/>
      <c r="AD418" s="151"/>
      <c r="AE418" s="151"/>
      <c r="AF418" s="151"/>
      <c r="AG418" s="151"/>
      <c r="AH418" s="151"/>
      <c r="AI418" s="151"/>
      <c r="AJ418" s="151"/>
      <c r="AK418" s="151"/>
      <c r="AL418" s="151"/>
      <c r="AM418" s="151"/>
      <c r="AN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c r="AA419" s="151"/>
      <c r="AB419" s="151"/>
      <c r="AC419" s="151"/>
      <c r="AD419" s="151"/>
      <c r="AE419" s="151"/>
      <c r="AF419" s="151"/>
      <c r="AG419" s="151"/>
      <c r="AH419" s="151"/>
      <c r="AI419" s="151"/>
      <c r="AJ419" s="151"/>
      <c r="AK419" s="151"/>
      <c r="AL419" s="151"/>
      <c r="AM419" s="151"/>
      <c r="AN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c r="AA420" s="151"/>
      <c r="AB420" s="151"/>
      <c r="AC420" s="151"/>
      <c r="AD420" s="151"/>
      <c r="AE420" s="151"/>
      <c r="AF420" s="151"/>
      <c r="AG420" s="151"/>
      <c r="AH420" s="151"/>
      <c r="AI420" s="151"/>
      <c r="AJ420" s="151"/>
      <c r="AK420" s="151"/>
      <c r="AL420" s="151"/>
      <c r="AM420" s="151"/>
      <c r="AN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1"/>
      <c r="AG421" s="151"/>
      <c r="AH421" s="151"/>
      <c r="AI421" s="151"/>
      <c r="AJ421" s="151"/>
      <c r="AK421" s="151"/>
      <c r="AL421" s="151"/>
      <c r="AM421" s="151"/>
      <c r="AN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c r="AA422" s="151"/>
      <c r="AB422" s="151"/>
      <c r="AC422" s="151"/>
      <c r="AD422" s="151"/>
      <c r="AE422" s="151"/>
      <c r="AF422" s="151"/>
      <c r="AG422" s="151"/>
      <c r="AH422" s="151"/>
      <c r="AI422" s="151"/>
      <c r="AJ422" s="151"/>
      <c r="AK422" s="151"/>
      <c r="AL422" s="151"/>
      <c r="AM422" s="151"/>
      <c r="AN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c r="AA423" s="151"/>
      <c r="AB423" s="151"/>
      <c r="AC423" s="151"/>
      <c r="AD423" s="151"/>
      <c r="AE423" s="151"/>
      <c r="AF423" s="151"/>
      <c r="AG423" s="151"/>
      <c r="AH423" s="151"/>
      <c r="AI423" s="151"/>
      <c r="AJ423" s="151"/>
      <c r="AK423" s="151"/>
      <c r="AL423" s="151"/>
      <c r="AM423" s="151"/>
      <c r="AN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1"/>
      <c r="AG424" s="151"/>
      <c r="AH424" s="151"/>
      <c r="AI424" s="151"/>
      <c r="AJ424" s="151"/>
      <c r="AK424" s="151"/>
      <c r="AL424" s="151"/>
      <c r="AM424" s="151"/>
      <c r="AN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c r="AA425" s="151"/>
      <c r="AB425" s="151"/>
      <c r="AC425" s="151"/>
      <c r="AD425" s="151"/>
      <c r="AE425" s="151"/>
      <c r="AF425" s="151"/>
      <c r="AG425" s="151"/>
      <c r="AH425" s="151"/>
      <c r="AI425" s="151"/>
      <c r="AJ425" s="151"/>
      <c r="AK425" s="151"/>
      <c r="AL425" s="151"/>
      <c r="AM425" s="151"/>
      <c r="AN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c r="AA426" s="151"/>
      <c r="AB426" s="151"/>
      <c r="AC426" s="151"/>
      <c r="AD426" s="151"/>
      <c r="AE426" s="151"/>
      <c r="AF426" s="151"/>
      <c r="AG426" s="151"/>
      <c r="AH426" s="151"/>
      <c r="AI426" s="151"/>
      <c r="AJ426" s="151"/>
      <c r="AK426" s="151"/>
      <c r="AL426" s="151"/>
      <c r="AM426" s="151"/>
      <c r="AN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c r="AA427" s="151"/>
      <c r="AB427" s="151"/>
      <c r="AC427" s="151"/>
      <c r="AD427" s="151"/>
      <c r="AE427" s="151"/>
      <c r="AF427" s="151"/>
      <c r="AG427" s="151"/>
      <c r="AH427" s="151"/>
      <c r="AI427" s="151"/>
      <c r="AJ427" s="151"/>
      <c r="AK427" s="151"/>
      <c r="AL427" s="151"/>
      <c r="AM427" s="151"/>
      <c r="AN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c r="AA428" s="151"/>
      <c r="AB428" s="151"/>
      <c r="AC428" s="151"/>
      <c r="AD428" s="151"/>
      <c r="AE428" s="151"/>
      <c r="AF428" s="151"/>
      <c r="AG428" s="151"/>
      <c r="AH428" s="151"/>
      <c r="AI428" s="151"/>
      <c r="AJ428" s="151"/>
      <c r="AK428" s="151"/>
      <c r="AL428" s="151"/>
      <c r="AM428" s="151"/>
      <c r="AN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c r="AA429" s="151"/>
      <c r="AB429" s="151"/>
      <c r="AC429" s="151"/>
      <c r="AD429" s="151"/>
      <c r="AE429" s="151"/>
      <c r="AF429" s="151"/>
      <c r="AG429" s="151"/>
      <c r="AH429" s="151"/>
      <c r="AI429" s="151"/>
      <c r="AJ429" s="151"/>
      <c r="AK429" s="151"/>
      <c r="AL429" s="151"/>
      <c r="AM429" s="151"/>
      <c r="AN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c r="AA430" s="151"/>
      <c r="AB430" s="151"/>
      <c r="AC430" s="151"/>
      <c r="AD430" s="151"/>
      <c r="AE430" s="151"/>
      <c r="AF430" s="151"/>
      <c r="AG430" s="151"/>
      <c r="AH430" s="151"/>
      <c r="AI430" s="151"/>
      <c r="AJ430" s="151"/>
      <c r="AK430" s="151"/>
      <c r="AL430" s="151"/>
      <c r="AM430" s="151"/>
      <c r="AN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c r="AA431" s="151"/>
      <c r="AB431" s="151"/>
      <c r="AC431" s="151"/>
      <c r="AD431" s="151"/>
      <c r="AE431" s="151"/>
      <c r="AF431" s="151"/>
      <c r="AG431" s="151"/>
      <c r="AH431" s="151"/>
      <c r="AI431" s="151"/>
      <c r="AJ431" s="151"/>
      <c r="AK431" s="151"/>
      <c r="AL431" s="151"/>
      <c r="AM431" s="151"/>
      <c r="AN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c r="AA432" s="151"/>
      <c r="AB432" s="151"/>
      <c r="AC432" s="151"/>
      <c r="AD432" s="151"/>
      <c r="AE432" s="151"/>
      <c r="AF432" s="151"/>
      <c r="AG432" s="151"/>
      <c r="AH432" s="151"/>
      <c r="AI432" s="151"/>
      <c r="AJ432" s="151"/>
      <c r="AK432" s="151"/>
      <c r="AL432" s="151"/>
      <c r="AM432" s="151"/>
      <c r="AN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c r="AA433" s="151"/>
      <c r="AB433" s="151"/>
      <c r="AC433" s="151"/>
      <c r="AD433" s="151"/>
      <c r="AE433" s="151"/>
      <c r="AF433" s="151"/>
      <c r="AG433" s="151"/>
      <c r="AH433" s="151"/>
      <c r="AI433" s="151"/>
      <c r="AJ433" s="151"/>
      <c r="AK433" s="151"/>
      <c r="AL433" s="151"/>
      <c r="AM433" s="151"/>
      <c r="AN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c r="AA434" s="151"/>
      <c r="AB434" s="151"/>
      <c r="AC434" s="151"/>
      <c r="AD434" s="151"/>
      <c r="AE434" s="151"/>
      <c r="AF434" s="151"/>
      <c r="AG434" s="151"/>
      <c r="AH434" s="151"/>
      <c r="AI434" s="151"/>
      <c r="AJ434" s="151"/>
      <c r="AK434" s="151"/>
      <c r="AL434" s="151"/>
      <c r="AM434" s="151"/>
      <c r="AN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c r="AA435" s="151"/>
      <c r="AB435" s="151"/>
      <c r="AC435" s="151"/>
      <c r="AD435" s="151"/>
      <c r="AE435" s="151"/>
      <c r="AF435" s="151"/>
      <c r="AG435" s="151"/>
      <c r="AH435" s="151"/>
      <c r="AI435" s="151"/>
      <c r="AJ435" s="151"/>
      <c r="AK435" s="151"/>
      <c r="AL435" s="151"/>
      <c r="AM435" s="151"/>
      <c r="AN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c r="AA436" s="151"/>
      <c r="AB436" s="151"/>
      <c r="AC436" s="151"/>
      <c r="AD436" s="151"/>
      <c r="AE436" s="151"/>
      <c r="AF436" s="151"/>
      <c r="AG436" s="151"/>
      <c r="AH436" s="151"/>
      <c r="AI436" s="151"/>
      <c r="AJ436" s="151"/>
      <c r="AK436" s="151"/>
      <c r="AL436" s="151"/>
      <c r="AM436" s="151"/>
      <c r="AN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c r="AA437" s="151"/>
      <c r="AB437" s="151"/>
      <c r="AC437" s="151"/>
      <c r="AD437" s="151"/>
      <c r="AE437" s="151"/>
      <c r="AF437" s="151"/>
      <c r="AG437" s="151"/>
      <c r="AH437" s="151"/>
      <c r="AI437" s="151"/>
      <c r="AJ437" s="151"/>
      <c r="AK437" s="151"/>
      <c r="AL437" s="151"/>
      <c r="AM437" s="151"/>
      <c r="AN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c r="AA438" s="151"/>
      <c r="AB438" s="151"/>
      <c r="AC438" s="151"/>
      <c r="AD438" s="151"/>
      <c r="AE438" s="151"/>
      <c r="AF438" s="151"/>
      <c r="AG438" s="151"/>
      <c r="AH438" s="151"/>
      <c r="AI438" s="151"/>
      <c r="AJ438" s="151"/>
      <c r="AK438" s="151"/>
      <c r="AL438" s="151"/>
      <c r="AM438" s="151"/>
      <c r="AN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c r="AA439" s="151"/>
      <c r="AB439" s="151"/>
      <c r="AC439" s="151"/>
      <c r="AD439" s="151"/>
      <c r="AE439" s="151"/>
      <c r="AF439" s="151"/>
      <c r="AG439" s="151"/>
      <c r="AH439" s="151"/>
      <c r="AI439" s="151"/>
      <c r="AJ439" s="151"/>
      <c r="AK439" s="151"/>
      <c r="AL439" s="151"/>
      <c r="AM439" s="151"/>
      <c r="AN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c r="AH440" s="151"/>
      <c r="AI440" s="151"/>
      <c r="AJ440" s="151"/>
      <c r="AK440" s="151"/>
      <c r="AL440" s="151"/>
      <c r="AM440" s="151"/>
      <c r="AN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c r="AH441" s="151"/>
      <c r="AI441" s="151"/>
      <c r="AJ441" s="151"/>
      <c r="AK441" s="151"/>
      <c r="AL441" s="151"/>
      <c r="AM441" s="151"/>
      <c r="AN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c r="AH442" s="151"/>
      <c r="AI442" s="151"/>
      <c r="AJ442" s="151"/>
      <c r="AK442" s="151"/>
      <c r="AL442" s="151"/>
      <c r="AM442" s="151"/>
      <c r="AN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c r="AA443" s="151"/>
      <c r="AB443" s="151"/>
      <c r="AC443" s="151"/>
      <c r="AD443" s="151"/>
      <c r="AE443" s="151"/>
      <c r="AF443" s="151"/>
      <c r="AG443" s="151"/>
      <c r="AH443" s="151"/>
      <c r="AI443" s="151"/>
      <c r="AJ443" s="151"/>
      <c r="AK443" s="151"/>
      <c r="AL443" s="151"/>
      <c r="AM443" s="151"/>
      <c r="AN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c r="AA444" s="151"/>
      <c r="AB444" s="151"/>
      <c r="AC444" s="151"/>
      <c r="AD444" s="151"/>
      <c r="AE444" s="151"/>
      <c r="AF444" s="151"/>
      <c r="AG444" s="151"/>
      <c r="AH444" s="151"/>
      <c r="AI444" s="151"/>
      <c r="AJ444" s="151"/>
      <c r="AK444" s="151"/>
      <c r="AL444" s="151"/>
      <c r="AM444" s="151"/>
      <c r="AN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c r="AA445" s="151"/>
      <c r="AB445" s="151"/>
      <c r="AC445" s="151"/>
      <c r="AD445" s="151"/>
      <c r="AE445" s="151"/>
      <c r="AF445" s="151"/>
      <c r="AG445" s="151"/>
      <c r="AH445" s="151"/>
      <c r="AI445" s="151"/>
      <c r="AJ445" s="151"/>
      <c r="AK445" s="151"/>
      <c r="AL445" s="151"/>
      <c r="AM445" s="151"/>
      <c r="AN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c r="AA446" s="151"/>
      <c r="AB446" s="151"/>
      <c r="AC446" s="151"/>
      <c r="AD446" s="151"/>
      <c r="AE446" s="151"/>
      <c r="AF446" s="151"/>
      <c r="AG446" s="151"/>
      <c r="AH446" s="151"/>
      <c r="AI446" s="151"/>
      <c r="AJ446" s="151"/>
      <c r="AK446" s="151"/>
      <c r="AL446" s="151"/>
      <c r="AM446" s="151"/>
      <c r="AN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c r="AA447" s="151"/>
      <c r="AB447" s="151"/>
      <c r="AC447" s="151"/>
      <c r="AD447" s="151"/>
      <c r="AE447" s="151"/>
      <c r="AF447" s="151"/>
      <c r="AG447" s="151"/>
      <c r="AH447" s="151"/>
      <c r="AI447" s="151"/>
      <c r="AJ447" s="151"/>
      <c r="AK447" s="151"/>
      <c r="AL447" s="151"/>
      <c r="AM447" s="151"/>
      <c r="AN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c r="AA448" s="151"/>
      <c r="AB448" s="151"/>
      <c r="AC448" s="151"/>
      <c r="AD448" s="151"/>
      <c r="AE448" s="151"/>
      <c r="AF448" s="151"/>
      <c r="AG448" s="151"/>
      <c r="AH448" s="151"/>
      <c r="AI448" s="151"/>
      <c r="AJ448" s="151"/>
      <c r="AK448" s="151"/>
      <c r="AL448" s="151"/>
      <c r="AM448" s="151"/>
      <c r="AN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c r="AA449" s="151"/>
      <c r="AB449" s="151"/>
      <c r="AC449" s="151"/>
      <c r="AD449" s="151"/>
      <c r="AE449" s="151"/>
      <c r="AF449" s="151"/>
      <c r="AG449" s="151"/>
      <c r="AH449" s="151"/>
      <c r="AI449" s="151"/>
      <c r="AJ449" s="151"/>
      <c r="AK449" s="151"/>
      <c r="AL449" s="151"/>
      <c r="AM449" s="151"/>
      <c r="AN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c r="AA450" s="151"/>
      <c r="AB450" s="151"/>
      <c r="AC450" s="151"/>
      <c r="AD450" s="151"/>
      <c r="AE450" s="151"/>
      <c r="AF450" s="151"/>
      <c r="AG450" s="151"/>
      <c r="AH450" s="151"/>
      <c r="AI450" s="151"/>
      <c r="AJ450" s="151"/>
      <c r="AK450" s="151"/>
      <c r="AL450" s="151"/>
      <c r="AM450" s="151"/>
      <c r="AN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c r="AA451" s="151"/>
      <c r="AB451" s="151"/>
      <c r="AC451" s="151"/>
      <c r="AD451" s="151"/>
      <c r="AE451" s="151"/>
      <c r="AF451" s="151"/>
      <c r="AG451" s="151"/>
      <c r="AH451" s="151"/>
      <c r="AI451" s="151"/>
      <c r="AJ451" s="151"/>
      <c r="AK451" s="151"/>
      <c r="AL451" s="151"/>
      <c r="AM451" s="151"/>
      <c r="AN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c r="AA452" s="151"/>
      <c r="AB452" s="151"/>
      <c r="AC452" s="151"/>
      <c r="AD452" s="151"/>
      <c r="AE452" s="151"/>
      <c r="AF452" s="151"/>
      <c r="AG452" s="151"/>
      <c r="AH452" s="151"/>
      <c r="AI452" s="151"/>
      <c r="AJ452" s="151"/>
      <c r="AK452" s="151"/>
      <c r="AL452" s="151"/>
      <c r="AM452" s="151"/>
      <c r="AN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c r="AA453" s="151"/>
      <c r="AB453" s="151"/>
      <c r="AC453" s="151"/>
      <c r="AD453" s="151"/>
      <c r="AE453" s="151"/>
      <c r="AF453" s="151"/>
      <c r="AG453" s="151"/>
      <c r="AH453" s="151"/>
      <c r="AI453" s="151"/>
      <c r="AJ453" s="151"/>
      <c r="AK453" s="151"/>
      <c r="AL453" s="151"/>
      <c r="AM453" s="151"/>
      <c r="AN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c r="AA454" s="151"/>
      <c r="AB454" s="151"/>
      <c r="AC454" s="151"/>
      <c r="AD454" s="151"/>
      <c r="AE454" s="151"/>
      <c r="AF454" s="151"/>
      <c r="AG454" s="151"/>
      <c r="AH454" s="151"/>
      <c r="AI454" s="151"/>
      <c r="AJ454" s="151"/>
      <c r="AK454" s="151"/>
      <c r="AL454" s="151"/>
      <c r="AM454" s="151"/>
      <c r="AN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c r="AA455" s="151"/>
      <c r="AB455" s="151"/>
      <c r="AC455" s="151"/>
      <c r="AD455" s="151"/>
      <c r="AE455" s="151"/>
      <c r="AF455" s="151"/>
      <c r="AG455" s="151"/>
      <c r="AH455" s="151"/>
      <c r="AI455" s="151"/>
      <c r="AJ455" s="151"/>
      <c r="AK455" s="151"/>
      <c r="AL455" s="151"/>
      <c r="AM455" s="151"/>
      <c r="AN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c r="AA456" s="151"/>
      <c r="AB456" s="151"/>
      <c r="AC456" s="151"/>
      <c r="AD456" s="151"/>
      <c r="AE456" s="151"/>
      <c r="AF456" s="151"/>
      <c r="AG456" s="151"/>
      <c r="AH456" s="151"/>
      <c r="AI456" s="151"/>
      <c r="AJ456" s="151"/>
      <c r="AK456" s="151"/>
      <c r="AL456" s="151"/>
      <c r="AM456" s="151"/>
      <c r="AN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c r="AA457" s="151"/>
      <c r="AB457" s="151"/>
      <c r="AC457" s="151"/>
      <c r="AD457" s="151"/>
      <c r="AE457" s="151"/>
      <c r="AF457" s="151"/>
      <c r="AG457" s="151"/>
      <c r="AH457" s="151"/>
      <c r="AI457" s="151"/>
      <c r="AJ457" s="151"/>
      <c r="AK457" s="151"/>
      <c r="AL457" s="151"/>
      <c r="AM457" s="151"/>
      <c r="AN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c r="AA458" s="151"/>
      <c r="AB458" s="151"/>
      <c r="AC458" s="151"/>
      <c r="AD458" s="151"/>
      <c r="AE458" s="151"/>
      <c r="AF458" s="151"/>
      <c r="AG458" s="151"/>
      <c r="AH458" s="151"/>
      <c r="AI458" s="151"/>
      <c r="AJ458" s="151"/>
      <c r="AK458" s="151"/>
      <c r="AL458" s="151"/>
      <c r="AM458" s="151"/>
      <c r="AN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c r="AA459" s="151"/>
      <c r="AB459" s="151"/>
      <c r="AC459" s="151"/>
      <c r="AD459" s="151"/>
      <c r="AE459" s="151"/>
      <c r="AF459" s="151"/>
      <c r="AG459" s="151"/>
      <c r="AH459" s="151"/>
      <c r="AI459" s="151"/>
      <c r="AJ459" s="151"/>
      <c r="AK459" s="151"/>
      <c r="AL459" s="151"/>
      <c r="AM459" s="151"/>
      <c r="AN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c r="AA460" s="151"/>
      <c r="AB460" s="151"/>
      <c r="AC460" s="151"/>
      <c r="AD460" s="151"/>
      <c r="AE460" s="151"/>
      <c r="AF460" s="151"/>
      <c r="AG460" s="151"/>
      <c r="AH460" s="151"/>
      <c r="AI460" s="151"/>
      <c r="AJ460" s="151"/>
      <c r="AK460" s="151"/>
      <c r="AL460" s="151"/>
      <c r="AM460" s="151"/>
      <c r="AN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c r="AA461" s="151"/>
      <c r="AB461" s="151"/>
      <c r="AC461" s="151"/>
      <c r="AD461" s="151"/>
      <c r="AE461" s="151"/>
      <c r="AF461" s="151"/>
      <c r="AG461" s="151"/>
      <c r="AH461" s="151"/>
      <c r="AI461" s="151"/>
      <c r="AJ461" s="151"/>
      <c r="AK461" s="151"/>
      <c r="AL461" s="151"/>
      <c r="AM461" s="151"/>
      <c r="AN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c r="AA462" s="151"/>
      <c r="AB462" s="151"/>
      <c r="AC462" s="151"/>
      <c r="AD462" s="151"/>
      <c r="AE462" s="151"/>
      <c r="AF462" s="151"/>
      <c r="AG462" s="151"/>
      <c r="AH462" s="151"/>
      <c r="AI462" s="151"/>
      <c r="AJ462" s="151"/>
      <c r="AK462" s="151"/>
      <c r="AL462" s="151"/>
      <c r="AM462" s="151"/>
      <c r="AN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c r="AA463" s="151"/>
      <c r="AB463" s="151"/>
      <c r="AC463" s="151"/>
      <c r="AD463" s="151"/>
      <c r="AE463" s="151"/>
      <c r="AF463" s="151"/>
      <c r="AG463" s="151"/>
      <c r="AH463" s="151"/>
      <c r="AI463" s="151"/>
      <c r="AJ463" s="151"/>
      <c r="AK463" s="151"/>
      <c r="AL463" s="151"/>
      <c r="AM463" s="151"/>
      <c r="AN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c r="AA464" s="151"/>
      <c r="AB464" s="151"/>
      <c r="AC464" s="151"/>
      <c r="AD464" s="151"/>
      <c r="AE464" s="151"/>
      <c r="AF464" s="151"/>
      <c r="AG464" s="151"/>
      <c r="AH464" s="151"/>
      <c r="AI464" s="151"/>
      <c r="AJ464" s="151"/>
      <c r="AK464" s="151"/>
      <c r="AL464" s="151"/>
      <c r="AM464" s="151"/>
      <c r="AN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c r="AA465" s="151"/>
      <c r="AB465" s="151"/>
      <c r="AC465" s="151"/>
      <c r="AD465" s="151"/>
      <c r="AE465" s="151"/>
      <c r="AF465" s="151"/>
      <c r="AG465" s="151"/>
      <c r="AH465" s="151"/>
      <c r="AI465" s="151"/>
      <c r="AJ465" s="151"/>
      <c r="AK465" s="151"/>
      <c r="AL465" s="151"/>
      <c r="AM465" s="151"/>
      <c r="AN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c r="AA466" s="151"/>
      <c r="AB466" s="151"/>
      <c r="AC466" s="151"/>
      <c r="AD466" s="151"/>
      <c r="AE466" s="151"/>
      <c r="AF466" s="151"/>
      <c r="AG466" s="151"/>
      <c r="AH466" s="151"/>
      <c r="AI466" s="151"/>
      <c r="AJ466" s="151"/>
      <c r="AK466" s="151"/>
      <c r="AL466" s="151"/>
      <c r="AM466" s="151"/>
      <c r="AN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c r="AA467" s="151"/>
      <c r="AB467" s="151"/>
      <c r="AC467" s="151"/>
      <c r="AD467" s="151"/>
      <c r="AE467" s="151"/>
      <c r="AF467" s="151"/>
      <c r="AG467" s="151"/>
      <c r="AH467" s="151"/>
      <c r="AI467" s="151"/>
      <c r="AJ467" s="151"/>
      <c r="AK467" s="151"/>
      <c r="AL467" s="151"/>
      <c r="AM467" s="151"/>
      <c r="AN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c r="AA468" s="151"/>
      <c r="AB468" s="151"/>
      <c r="AC468" s="151"/>
      <c r="AD468" s="151"/>
      <c r="AE468" s="151"/>
      <c r="AF468" s="151"/>
      <c r="AG468" s="151"/>
      <c r="AH468" s="151"/>
      <c r="AI468" s="151"/>
      <c r="AJ468" s="151"/>
      <c r="AK468" s="151"/>
      <c r="AL468" s="151"/>
      <c r="AM468" s="151"/>
      <c r="AN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c r="AA469" s="151"/>
      <c r="AB469" s="151"/>
      <c r="AC469" s="151"/>
      <c r="AD469" s="151"/>
      <c r="AE469" s="151"/>
      <c r="AF469" s="151"/>
      <c r="AG469" s="151"/>
      <c r="AH469" s="151"/>
      <c r="AI469" s="151"/>
      <c r="AJ469" s="151"/>
      <c r="AK469" s="151"/>
      <c r="AL469" s="151"/>
      <c r="AM469" s="151"/>
      <c r="AN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c r="AA470" s="151"/>
      <c r="AB470" s="151"/>
      <c r="AC470" s="151"/>
      <c r="AD470" s="151"/>
      <c r="AE470" s="151"/>
      <c r="AF470" s="151"/>
      <c r="AG470" s="151"/>
      <c r="AH470" s="151"/>
      <c r="AI470" s="151"/>
      <c r="AJ470" s="151"/>
      <c r="AK470" s="151"/>
      <c r="AL470" s="151"/>
      <c r="AM470" s="151"/>
      <c r="AN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c r="AA471" s="151"/>
      <c r="AB471" s="151"/>
      <c r="AC471" s="151"/>
      <c r="AD471" s="151"/>
      <c r="AE471" s="151"/>
      <c r="AF471" s="151"/>
      <c r="AG471" s="151"/>
      <c r="AH471" s="151"/>
      <c r="AI471" s="151"/>
      <c r="AJ471" s="151"/>
      <c r="AK471" s="151"/>
      <c r="AL471" s="151"/>
      <c r="AM471" s="151"/>
      <c r="AN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c r="AA472" s="151"/>
      <c r="AB472" s="151"/>
      <c r="AC472" s="151"/>
      <c r="AD472" s="151"/>
      <c r="AE472" s="151"/>
      <c r="AF472" s="151"/>
      <c r="AG472" s="151"/>
      <c r="AH472" s="151"/>
      <c r="AI472" s="151"/>
      <c r="AJ472" s="151"/>
      <c r="AK472" s="151"/>
      <c r="AL472" s="151"/>
      <c r="AM472" s="151"/>
      <c r="AN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c r="AA473" s="151"/>
      <c r="AB473" s="151"/>
      <c r="AC473" s="151"/>
      <c r="AD473" s="151"/>
      <c r="AE473" s="151"/>
      <c r="AF473" s="151"/>
      <c r="AG473" s="151"/>
      <c r="AH473" s="151"/>
      <c r="AI473" s="151"/>
      <c r="AJ473" s="151"/>
      <c r="AK473" s="151"/>
      <c r="AL473" s="151"/>
      <c r="AM473" s="151"/>
      <c r="AN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c r="AA474" s="151"/>
      <c r="AB474" s="151"/>
      <c r="AC474" s="151"/>
      <c r="AD474" s="151"/>
      <c r="AE474" s="151"/>
      <c r="AF474" s="151"/>
      <c r="AG474" s="151"/>
      <c r="AH474" s="151"/>
      <c r="AI474" s="151"/>
      <c r="AJ474" s="151"/>
      <c r="AK474" s="151"/>
      <c r="AL474" s="151"/>
      <c r="AM474" s="151"/>
      <c r="AN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c r="AA475" s="151"/>
      <c r="AB475" s="151"/>
      <c r="AC475" s="151"/>
      <c r="AD475" s="151"/>
      <c r="AE475" s="151"/>
      <c r="AF475" s="151"/>
      <c r="AG475" s="151"/>
      <c r="AH475" s="151"/>
      <c r="AI475" s="151"/>
      <c r="AJ475" s="151"/>
      <c r="AK475" s="151"/>
      <c r="AL475" s="151"/>
      <c r="AM475" s="151"/>
      <c r="AN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c r="AA476" s="151"/>
      <c r="AB476" s="151"/>
      <c r="AC476" s="151"/>
      <c r="AD476" s="151"/>
      <c r="AE476" s="151"/>
      <c r="AF476" s="151"/>
      <c r="AG476" s="151"/>
      <c r="AH476" s="151"/>
      <c r="AI476" s="151"/>
      <c r="AJ476" s="151"/>
      <c r="AK476" s="151"/>
      <c r="AL476" s="151"/>
      <c r="AM476" s="151"/>
      <c r="AN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c r="AA477" s="151"/>
      <c r="AB477" s="151"/>
      <c r="AC477" s="151"/>
      <c r="AD477" s="151"/>
      <c r="AE477" s="151"/>
      <c r="AF477" s="151"/>
      <c r="AG477" s="151"/>
      <c r="AH477" s="151"/>
      <c r="AI477" s="151"/>
      <c r="AJ477" s="151"/>
      <c r="AK477" s="151"/>
      <c r="AL477" s="151"/>
      <c r="AM477" s="151"/>
      <c r="AN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c r="AA478" s="151"/>
      <c r="AB478" s="151"/>
      <c r="AC478" s="151"/>
      <c r="AD478" s="151"/>
      <c r="AE478" s="151"/>
      <c r="AF478" s="151"/>
      <c r="AG478" s="151"/>
      <c r="AH478" s="151"/>
      <c r="AI478" s="151"/>
      <c r="AJ478" s="151"/>
      <c r="AK478" s="151"/>
      <c r="AL478" s="151"/>
      <c r="AM478" s="151"/>
      <c r="AN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c r="AA479" s="151"/>
      <c r="AB479" s="151"/>
      <c r="AC479" s="151"/>
      <c r="AD479" s="151"/>
      <c r="AE479" s="151"/>
      <c r="AF479" s="151"/>
      <c r="AG479" s="151"/>
      <c r="AH479" s="151"/>
      <c r="AI479" s="151"/>
      <c r="AJ479" s="151"/>
      <c r="AK479" s="151"/>
      <c r="AL479" s="151"/>
      <c r="AM479" s="151"/>
      <c r="AN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c r="AA480" s="151"/>
      <c r="AB480" s="151"/>
      <c r="AC480" s="151"/>
      <c r="AD480" s="151"/>
      <c r="AE480" s="151"/>
      <c r="AF480" s="151"/>
      <c r="AG480" s="151"/>
      <c r="AH480" s="151"/>
      <c r="AI480" s="151"/>
      <c r="AJ480" s="151"/>
      <c r="AK480" s="151"/>
      <c r="AL480" s="151"/>
      <c r="AM480" s="151"/>
      <c r="AN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c r="AA481" s="151"/>
      <c r="AB481" s="151"/>
      <c r="AC481" s="151"/>
      <c r="AD481" s="151"/>
      <c r="AE481" s="151"/>
      <c r="AF481" s="151"/>
      <c r="AG481" s="151"/>
      <c r="AH481" s="151"/>
      <c r="AI481" s="151"/>
      <c r="AJ481" s="151"/>
      <c r="AK481" s="151"/>
      <c r="AL481" s="151"/>
      <c r="AM481" s="151"/>
      <c r="AN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c r="AA482" s="151"/>
      <c r="AB482" s="151"/>
      <c r="AC482" s="151"/>
      <c r="AD482" s="151"/>
      <c r="AE482" s="151"/>
      <c r="AF482" s="151"/>
      <c r="AG482" s="151"/>
      <c r="AH482" s="151"/>
      <c r="AI482" s="151"/>
      <c r="AJ482" s="151"/>
      <c r="AK482" s="151"/>
      <c r="AL482" s="151"/>
      <c r="AM482" s="151"/>
      <c r="AN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c r="AA483" s="151"/>
      <c r="AB483" s="151"/>
      <c r="AC483" s="151"/>
      <c r="AD483" s="151"/>
      <c r="AE483" s="151"/>
      <c r="AF483" s="151"/>
      <c r="AG483" s="151"/>
      <c r="AH483" s="151"/>
      <c r="AI483" s="151"/>
      <c r="AJ483" s="151"/>
      <c r="AK483" s="151"/>
      <c r="AL483" s="151"/>
      <c r="AM483" s="151"/>
      <c r="AN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c r="AA484" s="151"/>
      <c r="AB484" s="151"/>
      <c r="AC484" s="151"/>
      <c r="AD484" s="151"/>
      <c r="AE484" s="151"/>
      <c r="AF484" s="151"/>
      <c r="AG484" s="151"/>
      <c r="AH484" s="151"/>
      <c r="AI484" s="151"/>
      <c r="AJ484" s="151"/>
      <c r="AK484" s="151"/>
      <c r="AL484" s="151"/>
      <c r="AM484" s="151"/>
      <c r="AN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c r="AA485" s="151"/>
      <c r="AB485" s="151"/>
      <c r="AC485" s="151"/>
      <c r="AD485" s="151"/>
      <c r="AE485" s="151"/>
      <c r="AF485" s="151"/>
      <c r="AG485" s="151"/>
      <c r="AH485" s="151"/>
      <c r="AI485" s="151"/>
      <c r="AJ485" s="151"/>
      <c r="AK485" s="151"/>
      <c r="AL485" s="151"/>
      <c r="AM485" s="151"/>
      <c r="AN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c r="AA486" s="151"/>
      <c r="AB486" s="151"/>
      <c r="AC486" s="151"/>
      <c r="AD486" s="151"/>
      <c r="AE486" s="151"/>
      <c r="AF486" s="151"/>
      <c r="AG486" s="151"/>
      <c r="AH486" s="151"/>
      <c r="AI486" s="151"/>
      <c r="AJ486" s="151"/>
      <c r="AK486" s="151"/>
      <c r="AL486" s="151"/>
      <c r="AM486" s="151"/>
      <c r="AN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c r="AA487" s="151"/>
      <c r="AB487" s="151"/>
      <c r="AC487" s="151"/>
      <c r="AD487" s="151"/>
      <c r="AE487" s="151"/>
      <c r="AF487" s="151"/>
      <c r="AG487" s="151"/>
      <c r="AH487" s="151"/>
      <c r="AI487" s="151"/>
      <c r="AJ487" s="151"/>
      <c r="AK487" s="151"/>
      <c r="AL487" s="151"/>
      <c r="AM487" s="151"/>
      <c r="AN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c r="AA488" s="151"/>
      <c r="AB488" s="151"/>
      <c r="AC488" s="151"/>
      <c r="AD488" s="151"/>
      <c r="AE488" s="151"/>
      <c r="AF488" s="151"/>
      <c r="AG488" s="151"/>
      <c r="AH488" s="151"/>
      <c r="AI488" s="151"/>
      <c r="AJ488" s="151"/>
      <c r="AK488" s="151"/>
      <c r="AL488" s="151"/>
      <c r="AM488" s="151"/>
      <c r="AN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c r="AA489" s="151"/>
      <c r="AB489" s="151"/>
      <c r="AC489" s="151"/>
      <c r="AD489" s="151"/>
      <c r="AE489" s="151"/>
      <c r="AF489" s="151"/>
      <c r="AG489" s="151"/>
      <c r="AH489" s="151"/>
      <c r="AI489" s="151"/>
      <c r="AJ489" s="151"/>
      <c r="AK489" s="151"/>
      <c r="AL489" s="151"/>
      <c r="AM489" s="151"/>
      <c r="AN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c r="AA490" s="151"/>
      <c r="AB490" s="151"/>
      <c r="AC490" s="151"/>
      <c r="AD490" s="151"/>
      <c r="AE490" s="151"/>
      <c r="AF490" s="151"/>
      <c r="AG490" s="151"/>
      <c r="AH490" s="151"/>
      <c r="AI490" s="151"/>
      <c r="AJ490" s="151"/>
      <c r="AK490" s="151"/>
      <c r="AL490" s="151"/>
      <c r="AM490" s="151"/>
      <c r="AN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c r="AA491" s="151"/>
      <c r="AB491" s="151"/>
      <c r="AC491" s="151"/>
      <c r="AD491" s="151"/>
      <c r="AE491" s="151"/>
      <c r="AF491" s="151"/>
      <c r="AG491" s="151"/>
      <c r="AH491" s="151"/>
      <c r="AI491" s="151"/>
      <c r="AJ491" s="151"/>
      <c r="AK491" s="151"/>
      <c r="AL491" s="151"/>
      <c r="AM491" s="151"/>
      <c r="AN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c r="AA492" s="151"/>
      <c r="AB492" s="151"/>
      <c r="AC492" s="151"/>
      <c r="AD492" s="151"/>
      <c r="AE492" s="151"/>
      <c r="AF492" s="151"/>
      <c r="AG492" s="151"/>
      <c r="AH492" s="151"/>
      <c r="AI492" s="151"/>
      <c r="AJ492" s="151"/>
      <c r="AK492" s="151"/>
      <c r="AL492" s="151"/>
      <c r="AM492" s="151"/>
      <c r="AN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c r="AA493" s="151"/>
      <c r="AB493" s="151"/>
      <c r="AC493" s="151"/>
      <c r="AD493" s="151"/>
      <c r="AE493" s="151"/>
      <c r="AF493" s="151"/>
      <c r="AG493" s="151"/>
      <c r="AH493" s="151"/>
      <c r="AI493" s="151"/>
      <c r="AJ493" s="151"/>
      <c r="AK493" s="151"/>
      <c r="AL493" s="151"/>
      <c r="AM493" s="151"/>
      <c r="AN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c r="AA494" s="151"/>
      <c r="AB494" s="151"/>
      <c r="AC494" s="151"/>
      <c r="AD494" s="151"/>
      <c r="AE494" s="151"/>
      <c r="AF494" s="151"/>
      <c r="AG494" s="151"/>
      <c r="AH494" s="151"/>
      <c r="AI494" s="151"/>
      <c r="AJ494" s="151"/>
      <c r="AK494" s="151"/>
      <c r="AL494" s="151"/>
      <c r="AM494" s="151"/>
      <c r="AN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c r="AA495" s="151"/>
      <c r="AB495" s="151"/>
      <c r="AC495" s="151"/>
      <c r="AD495" s="151"/>
      <c r="AE495" s="151"/>
      <c r="AF495" s="151"/>
      <c r="AG495" s="151"/>
      <c r="AH495" s="151"/>
      <c r="AI495" s="151"/>
      <c r="AJ495" s="151"/>
      <c r="AK495" s="151"/>
      <c r="AL495" s="151"/>
      <c r="AM495" s="151"/>
      <c r="AN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c r="AA496" s="151"/>
      <c r="AB496" s="151"/>
      <c r="AC496" s="151"/>
      <c r="AD496" s="151"/>
      <c r="AE496" s="151"/>
      <c r="AF496" s="151"/>
      <c r="AG496" s="151"/>
      <c r="AH496" s="151"/>
      <c r="AI496" s="151"/>
      <c r="AJ496" s="151"/>
      <c r="AK496" s="151"/>
      <c r="AL496" s="151"/>
      <c r="AM496" s="151"/>
      <c r="AN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c r="AA497" s="151"/>
      <c r="AB497" s="151"/>
      <c r="AC497" s="151"/>
      <c r="AD497" s="151"/>
      <c r="AE497" s="151"/>
      <c r="AF497" s="151"/>
      <c r="AG497" s="151"/>
      <c r="AH497" s="151"/>
      <c r="AI497" s="151"/>
      <c r="AJ497" s="151"/>
      <c r="AK497" s="151"/>
      <c r="AL497" s="151"/>
      <c r="AM497" s="151"/>
      <c r="AN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c r="AA498" s="151"/>
      <c r="AB498" s="151"/>
      <c r="AC498" s="151"/>
      <c r="AD498" s="151"/>
      <c r="AE498" s="151"/>
      <c r="AF498" s="151"/>
      <c r="AG498" s="151"/>
      <c r="AH498" s="151"/>
      <c r="AI498" s="151"/>
      <c r="AJ498" s="151"/>
      <c r="AK498" s="151"/>
      <c r="AL498" s="151"/>
      <c r="AM498" s="151"/>
      <c r="AN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c r="AA499" s="151"/>
      <c r="AB499" s="151"/>
      <c r="AC499" s="151"/>
      <c r="AD499" s="151"/>
      <c r="AE499" s="151"/>
      <c r="AF499" s="151"/>
      <c r="AG499" s="151"/>
      <c r="AH499" s="151"/>
      <c r="AI499" s="151"/>
      <c r="AJ499" s="151"/>
      <c r="AK499" s="151"/>
      <c r="AL499" s="151"/>
      <c r="AM499" s="151"/>
      <c r="AN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c r="AA500" s="151"/>
      <c r="AB500" s="151"/>
      <c r="AC500" s="151"/>
      <c r="AD500" s="151"/>
      <c r="AE500" s="151"/>
      <c r="AF500" s="151"/>
      <c r="AG500" s="151"/>
      <c r="AH500" s="151"/>
      <c r="AI500" s="151"/>
      <c r="AJ500" s="151"/>
      <c r="AK500" s="151"/>
      <c r="AL500" s="151"/>
      <c r="AM500" s="151"/>
      <c r="AN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c r="AA501" s="151"/>
      <c r="AB501" s="151"/>
      <c r="AC501" s="151"/>
      <c r="AD501" s="151"/>
      <c r="AE501" s="151"/>
      <c r="AF501" s="151"/>
      <c r="AG501" s="151"/>
      <c r="AH501" s="151"/>
      <c r="AI501" s="151"/>
      <c r="AJ501" s="151"/>
      <c r="AK501" s="151"/>
      <c r="AL501" s="151"/>
      <c r="AM501" s="151"/>
      <c r="AN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c r="AA502" s="151"/>
      <c r="AB502" s="151"/>
      <c r="AC502" s="151"/>
      <c r="AD502" s="151"/>
      <c r="AE502" s="151"/>
      <c r="AF502" s="151"/>
      <c r="AG502" s="151"/>
      <c r="AH502" s="151"/>
      <c r="AI502" s="151"/>
      <c r="AJ502" s="151"/>
      <c r="AK502" s="151"/>
      <c r="AL502" s="151"/>
      <c r="AM502" s="151"/>
      <c r="AN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c r="AA503" s="151"/>
      <c r="AB503" s="151"/>
      <c r="AC503" s="151"/>
      <c r="AD503" s="151"/>
      <c r="AE503" s="151"/>
      <c r="AF503" s="151"/>
      <c r="AG503" s="151"/>
      <c r="AH503" s="151"/>
      <c r="AI503" s="151"/>
      <c r="AJ503" s="151"/>
      <c r="AK503" s="151"/>
      <c r="AL503" s="151"/>
      <c r="AM503" s="151"/>
      <c r="AN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c r="AA504" s="151"/>
      <c r="AB504" s="151"/>
      <c r="AC504" s="151"/>
      <c r="AD504" s="151"/>
      <c r="AE504" s="151"/>
      <c r="AF504" s="151"/>
      <c r="AG504" s="151"/>
      <c r="AH504" s="151"/>
      <c r="AI504" s="151"/>
      <c r="AJ504" s="151"/>
      <c r="AK504" s="151"/>
      <c r="AL504" s="151"/>
      <c r="AM504" s="151"/>
      <c r="AN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c r="AA505" s="151"/>
      <c r="AB505" s="151"/>
      <c r="AC505" s="151"/>
      <c r="AD505" s="151"/>
      <c r="AE505" s="151"/>
      <c r="AF505" s="151"/>
      <c r="AG505" s="151"/>
      <c r="AH505" s="151"/>
      <c r="AI505" s="151"/>
      <c r="AJ505" s="151"/>
      <c r="AK505" s="151"/>
      <c r="AL505" s="151"/>
      <c r="AM505" s="151"/>
      <c r="AN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c r="AA506" s="151"/>
      <c r="AB506" s="151"/>
      <c r="AC506" s="151"/>
      <c r="AD506" s="151"/>
      <c r="AE506" s="151"/>
      <c r="AF506" s="151"/>
      <c r="AG506" s="151"/>
      <c r="AH506" s="151"/>
      <c r="AI506" s="151"/>
      <c r="AJ506" s="151"/>
      <c r="AK506" s="151"/>
      <c r="AL506" s="151"/>
      <c r="AM506" s="151"/>
      <c r="AN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c r="AA507" s="151"/>
      <c r="AB507" s="151"/>
      <c r="AC507" s="151"/>
      <c r="AD507" s="151"/>
      <c r="AE507" s="151"/>
      <c r="AF507" s="151"/>
      <c r="AG507" s="151"/>
      <c r="AH507" s="151"/>
      <c r="AI507" s="151"/>
      <c r="AJ507" s="151"/>
      <c r="AK507" s="151"/>
      <c r="AL507" s="151"/>
      <c r="AM507" s="151"/>
      <c r="AN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c r="AA508" s="151"/>
      <c r="AB508" s="151"/>
      <c r="AC508" s="151"/>
      <c r="AD508" s="151"/>
      <c r="AE508" s="151"/>
      <c r="AF508" s="151"/>
      <c r="AG508" s="151"/>
      <c r="AH508" s="151"/>
      <c r="AI508" s="151"/>
      <c r="AJ508" s="151"/>
      <c r="AK508" s="151"/>
      <c r="AL508" s="151"/>
      <c r="AM508" s="151"/>
      <c r="AN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c r="AA509" s="151"/>
      <c r="AB509" s="151"/>
      <c r="AC509" s="151"/>
      <c r="AD509" s="151"/>
      <c r="AE509" s="151"/>
      <c r="AF509" s="151"/>
      <c r="AG509" s="151"/>
      <c r="AH509" s="151"/>
      <c r="AI509" s="151"/>
      <c r="AJ509" s="151"/>
      <c r="AK509" s="151"/>
      <c r="AL509" s="151"/>
      <c r="AM509" s="151"/>
      <c r="AN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c r="AA510" s="151"/>
      <c r="AB510" s="151"/>
      <c r="AC510" s="151"/>
      <c r="AD510" s="151"/>
      <c r="AE510" s="151"/>
      <c r="AF510" s="151"/>
      <c r="AG510" s="151"/>
      <c r="AH510" s="151"/>
      <c r="AI510" s="151"/>
      <c r="AJ510" s="151"/>
      <c r="AK510" s="151"/>
      <c r="AL510" s="151"/>
      <c r="AM510" s="151"/>
      <c r="AN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c r="AA511" s="151"/>
      <c r="AB511" s="151"/>
      <c r="AC511" s="151"/>
      <c r="AD511" s="151"/>
      <c r="AE511" s="151"/>
      <c r="AF511" s="151"/>
      <c r="AG511" s="151"/>
      <c r="AH511" s="151"/>
      <c r="AI511" s="151"/>
      <c r="AJ511" s="151"/>
      <c r="AK511" s="151"/>
      <c r="AL511" s="151"/>
      <c r="AM511" s="151"/>
      <c r="AN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c r="AA512" s="151"/>
      <c r="AB512" s="151"/>
      <c r="AC512" s="151"/>
      <c r="AD512" s="151"/>
      <c r="AE512" s="151"/>
      <c r="AF512" s="151"/>
      <c r="AG512" s="151"/>
      <c r="AH512" s="151"/>
      <c r="AI512" s="151"/>
      <c r="AJ512" s="151"/>
      <c r="AK512" s="151"/>
      <c r="AL512" s="151"/>
      <c r="AM512" s="151"/>
      <c r="AN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c r="AA513" s="151"/>
      <c r="AB513" s="151"/>
      <c r="AC513" s="151"/>
      <c r="AD513" s="151"/>
      <c r="AE513" s="151"/>
      <c r="AF513" s="151"/>
      <c r="AG513" s="151"/>
      <c r="AH513" s="151"/>
      <c r="AI513" s="151"/>
      <c r="AJ513" s="151"/>
      <c r="AK513" s="151"/>
      <c r="AL513" s="151"/>
      <c r="AM513" s="151"/>
      <c r="AN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c r="AA514" s="151"/>
      <c r="AB514" s="151"/>
      <c r="AC514" s="151"/>
      <c r="AD514" s="151"/>
      <c r="AE514" s="151"/>
      <c r="AF514" s="151"/>
      <c r="AG514" s="151"/>
      <c r="AH514" s="151"/>
      <c r="AI514" s="151"/>
      <c r="AJ514" s="151"/>
      <c r="AK514" s="151"/>
      <c r="AL514" s="151"/>
      <c r="AM514" s="151"/>
      <c r="AN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c r="AA515" s="151"/>
      <c r="AB515" s="151"/>
      <c r="AC515" s="151"/>
      <c r="AD515" s="151"/>
      <c r="AE515" s="151"/>
      <c r="AF515" s="151"/>
      <c r="AG515" s="151"/>
      <c r="AH515" s="151"/>
      <c r="AI515" s="151"/>
      <c r="AJ515" s="151"/>
      <c r="AK515" s="151"/>
      <c r="AL515" s="151"/>
      <c r="AM515" s="151"/>
      <c r="AN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c r="AA516" s="151"/>
      <c r="AB516" s="151"/>
      <c r="AC516" s="151"/>
      <c r="AD516" s="151"/>
      <c r="AE516" s="151"/>
      <c r="AF516" s="151"/>
      <c r="AG516" s="151"/>
      <c r="AH516" s="151"/>
      <c r="AI516" s="151"/>
      <c r="AJ516" s="151"/>
      <c r="AK516" s="151"/>
      <c r="AL516" s="151"/>
      <c r="AM516" s="151"/>
      <c r="AN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c r="AA517" s="151"/>
      <c r="AB517" s="151"/>
      <c r="AC517" s="151"/>
      <c r="AD517" s="151"/>
      <c r="AE517" s="151"/>
      <c r="AF517" s="151"/>
      <c r="AG517" s="151"/>
      <c r="AH517" s="151"/>
      <c r="AI517" s="151"/>
      <c r="AJ517" s="151"/>
      <c r="AK517" s="151"/>
      <c r="AL517" s="151"/>
      <c r="AM517" s="151"/>
      <c r="AN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c r="AA518" s="151"/>
      <c r="AB518" s="151"/>
      <c r="AC518" s="151"/>
      <c r="AD518" s="151"/>
      <c r="AE518" s="151"/>
      <c r="AF518" s="151"/>
      <c r="AG518" s="151"/>
      <c r="AH518" s="151"/>
      <c r="AI518" s="151"/>
      <c r="AJ518" s="151"/>
      <c r="AK518" s="151"/>
      <c r="AL518" s="151"/>
      <c r="AM518" s="151"/>
      <c r="AN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c r="AA519" s="151"/>
      <c r="AB519" s="151"/>
      <c r="AC519" s="151"/>
      <c r="AD519" s="151"/>
      <c r="AE519" s="151"/>
      <c r="AF519" s="151"/>
      <c r="AG519" s="151"/>
      <c r="AH519" s="151"/>
      <c r="AI519" s="151"/>
      <c r="AJ519" s="151"/>
      <c r="AK519" s="151"/>
      <c r="AL519" s="151"/>
      <c r="AM519" s="151"/>
      <c r="AN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c r="AA520" s="151"/>
      <c r="AB520" s="151"/>
      <c r="AC520" s="151"/>
      <c r="AD520" s="151"/>
      <c r="AE520" s="151"/>
      <c r="AF520" s="151"/>
      <c r="AG520" s="151"/>
      <c r="AH520" s="151"/>
      <c r="AI520" s="151"/>
      <c r="AJ520" s="151"/>
      <c r="AK520" s="151"/>
      <c r="AL520" s="151"/>
      <c r="AM520" s="151"/>
      <c r="AN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c r="AA521" s="151"/>
      <c r="AB521" s="151"/>
      <c r="AC521" s="151"/>
      <c r="AD521" s="151"/>
      <c r="AE521" s="151"/>
      <c r="AF521" s="151"/>
      <c r="AG521" s="151"/>
      <c r="AH521" s="151"/>
      <c r="AI521" s="151"/>
      <c r="AJ521" s="151"/>
      <c r="AK521" s="151"/>
      <c r="AL521" s="151"/>
      <c r="AM521" s="151"/>
      <c r="AN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c r="AA522" s="151"/>
      <c r="AB522" s="151"/>
      <c r="AC522" s="151"/>
      <c r="AD522" s="151"/>
      <c r="AE522" s="151"/>
      <c r="AF522" s="151"/>
      <c r="AG522" s="151"/>
      <c r="AH522" s="151"/>
      <c r="AI522" s="151"/>
      <c r="AJ522" s="151"/>
      <c r="AK522" s="151"/>
      <c r="AL522" s="151"/>
      <c r="AM522" s="151"/>
      <c r="AN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c r="AA523" s="151"/>
      <c r="AB523" s="151"/>
      <c r="AC523" s="151"/>
      <c r="AD523" s="151"/>
      <c r="AE523" s="151"/>
      <c r="AF523" s="151"/>
      <c r="AG523" s="151"/>
      <c r="AH523" s="151"/>
      <c r="AI523" s="151"/>
      <c r="AJ523" s="151"/>
      <c r="AK523" s="151"/>
      <c r="AL523" s="151"/>
      <c r="AM523" s="151"/>
      <c r="AN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c r="AA524" s="151"/>
      <c r="AB524" s="151"/>
      <c r="AC524" s="151"/>
      <c r="AD524" s="151"/>
      <c r="AE524" s="151"/>
      <c r="AF524" s="151"/>
      <c r="AG524" s="151"/>
      <c r="AH524" s="151"/>
      <c r="AI524" s="151"/>
      <c r="AJ524" s="151"/>
      <c r="AK524" s="151"/>
      <c r="AL524" s="151"/>
      <c r="AM524" s="151"/>
      <c r="AN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c r="AH525" s="151"/>
      <c r="AI525" s="151"/>
      <c r="AJ525" s="151"/>
      <c r="AK525" s="151"/>
      <c r="AL525" s="151"/>
      <c r="AM525" s="151"/>
      <c r="AN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c r="AH526" s="151"/>
      <c r="AI526" s="151"/>
      <c r="AJ526" s="151"/>
      <c r="AK526" s="151"/>
      <c r="AL526" s="151"/>
      <c r="AM526" s="151"/>
      <c r="AN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c r="AH527" s="151"/>
      <c r="AI527" s="151"/>
      <c r="AJ527" s="151"/>
      <c r="AK527" s="151"/>
      <c r="AL527" s="151"/>
      <c r="AM527" s="151"/>
      <c r="AN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c r="AA528" s="151"/>
      <c r="AB528" s="151"/>
      <c r="AC528" s="151"/>
      <c r="AD528" s="151"/>
      <c r="AE528" s="151"/>
      <c r="AF528" s="151"/>
      <c r="AG528" s="151"/>
      <c r="AH528" s="151"/>
      <c r="AI528" s="151"/>
      <c r="AJ528" s="151"/>
      <c r="AK528" s="151"/>
      <c r="AL528" s="151"/>
      <c r="AM528" s="151"/>
      <c r="AN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c r="AH529" s="151"/>
      <c r="AI529" s="151"/>
      <c r="AJ529" s="151"/>
      <c r="AK529" s="151"/>
      <c r="AL529" s="151"/>
      <c r="AM529" s="151"/>
      <c r="AN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c r="AA530" s="151"/>
      <c r="AB530" s="151"/>
      <c r="AC530" s="151"/>
      <c r="AD530" s="151"/>
      <c r="AE530" s="151"/>
      <c r="AF530" s="151"/>
      <c r="AG530" s="151"/>
      <c r="AH530" s="151"/>
      <c r="AI530" s="151"/>
      <c r="AJ530" s="151"/>
      <c r="AK530" s="151"/>
      <c r="AL530" s="151"/>
      <c r="AM530" s="151"/>
      <c r="AN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c r="AH531" s="151"/>
      <c r="AI531" s="151"/>
      <c r="AJ531" s="151"/>
      <c r="AK531" s="151"/>
      <c r="AL531" s="151"/>
      <c r="AM531" s="151"/>
      <c r="AN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c r="AH532" s="151"/>
      <c r="AI532" s="151"/>
      <c r="AJ532" s="151"/>
      <c r="AK532" s="151"/>
      <c r="AL532" s="151"/>
      <c r="AM532" s="151"/>
      <c r="AN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c r="AA533" s="151"/>
      <c r="AB533" s="151"/>
      <c r="AC533" s="151"/>
      <c r="AD533" s="151"/>
      <c r="AE533" s="151"/>
      <c r="AF533" s="151"/>
      <c r="AG533" s="151"/>
      <c r="AH533" s="151"/>
      <c r="AI533" s="151"/>
      <c r="AJ533" s="151"/>
      <c r="AK533" s="151"/>
      <c r="AL533" s="151"/>
      <c r="AM533" s="151"/>
      <c r="AN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c r="AA534" s="151"/>
      <c r="AB534" s="151"/>
      <c r="AC534" s="151"/>
      <c r="AD534" s="151"/>
      <c r="AE534" s="151"/>
      <c r="AF534" s="151"/>
      <c r="AG534" s="151"/>
      <c r="AH534" s="151"/>
      <c r="AI534" s="151"/>
      <c r="AJ534" s="151"/>
      <c r="AK534" s="151"/>
      <c r="AL534" s="151"/>
      <c r="AM534" s="151"/>
      <c r="AN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c r="AA535" s="151"/>
      <c r="AB535" s="151"/>
      <c r="AC535" s="151"/>
      <c r="AD535" s="151"/>
      <c r="AE535" s="151"/>
      <c r="AF535" s="151"/>
      <c r="AG535" s="151"/>
      <c r="AH535" s="151"/>
      <c r="AI535" s="151"/>
      <c r="AJ535" s="151"/>
      <c r="AK535" s="151"/>
      <c r="AL535" s="151"/>
      <c r="AM535" s="151"/>
      <c r="AN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c r="AA536" s="151"/>
      <c r="AB536" s="151"/>
      <c r="AC536" s="151"/>
      <c r="AD536" s="151"/>
      <c r="AE536" s="151"/>
      <c r="AF536" s="151"/>
      <c r="AG536" s="151"/>
      <c r="AH536" s="151"/>
      <c r="AI536" s="151"/>
      <c r="AJ536" s="151"/>
      <c r="AK536" s="151"/>
      <c r="AL536" s="151"/>
      <c r="AM536" s="151"/>
      <c r="AN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c r="AA537" s="151"/>
      <c r="AB537" s="151"/>
      <c r="AC537" s="151"/>
      <c r="AD537" s="151"/>
      <c r="AE537" s="151"/>
      <c r="AF537" s="151"/>
      <c r="AG537" s="151"/>
      <c r="AH537" s="151"/>
      <c r="AI537" s="151"/>
      <c r="AJ537" s="151"/>
      <c r="AK537" s="151"/>
      <c r="AL537" s="151"/>
      <c r="AM537" s="151"/>
      <c r="AN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c r="AA538" s="151"/>
      <c r="AB538" s="151"/>
      <c r="AC538" s="151"/>
      <c r="AD538" s="151"/>
      <c r="AE538" s="151"/>
      <c r="AF538" s="151"/>
      <c r="AG538" s="151"/>
      <c r="AH538" s="151"/>
      <c r="AI538" s="151"/>
      <c r="AJ538" s="151"/>
      <c r="AK538" s="151"/>
      <c r="AL538" s="151"/>
      <c r="AM538" s="151"/>
      <c r="AN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c r="AA539" s="151"/>
      <c r="AB539" s="151"/>
      <c r="AC539" s="151"/>
      <c r="AD539" s="151"/>
      <c r="AE539" s="151"/>
      <c r="AF539" s="151"/>
      <c r="AG539" s="151"/>
      <c r="AH539" s="151"/>
      <c r="AI539" s="151"/>
      <c r="AJ539" s="151"/>
      <c r="AK539" s="151"/>
      <c r="AL539" s="151"/>
      <c r="AM539" s="151"/>
      <c r="AN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c r="AA540" s="151"/>
      <c r="AB540" s="151"/>
      <c r="AC540" s="151"/>
      <c r="AD540" s="151"/>
      <c r="AE540" s="151"/>
      <c r="AF540" s="151"/>
      <c r="AG540" s="151"/>
      <c r="AH540" s="151"/>
      <c r="AI540" s="151"/>
      <c r="AJ540" s="151"/>
      <c r="AK540" s="151"/>
      <c r="AL540" s="151"/>
      <c r="AM540" s="151"/>
      <c r="AN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c r="AA541" s="151"/>
      <c r="AB541" s="151"/>
      <c r="AC541" s="151"/>
      <c r="AD541" s="151"/>
      <c r="AE541" s="151"/>
      <c r="AF541" s="151"/>
      <c r="AG541" s="151"/>
      <c r="AH541" s="151"/>
      <c r="AI541" s="151"/>
      <c r="AJ541" s="151"/>
      <c r="AK541" s="151"/>
      <c r="AL541" s="151"/>
      <c r="AM541" s="151"/>
      <c r="AN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c r="AA542" s="151"/>
      <c r="AB542" s="151"/>
      <c r="AC542" s="151"/>
      <c r="AD542" s="151"/>
      <c r="AE542" s="151"/>
      <c r="AF542" s="151"/>
      <c r="AG542" s="151"/>
      <c r="AH542" s="151"/>
      <c r="AI542" s="151"/>
      <c r="AJ542" s="151"/>
      <c r="AK542" s="151"/>
      <c r="AL542" s="151"/>
      <c r="AM542" s="151"/>
      <c r="AN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c r="AA543" s="151"/>
      <c r="AB543" s="151"/>
      <c r="AC543" s="151"/>
      <c r="AD543" s="151"/>
      <c r="AE543" s="151"/>
      <c r="AF543" s="151"/>
      <c r="AG543" s="151"/>
      <c r="AH543" s="151"/>
      <c r="AI543" s="151"/>
      <c r="AJ543" s="151"/>
      <c r="AK543" s="151"/>
      <c r="AL543" s="151"/>
      <c r="AM543" s="151"/>
      <c r="AN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c r="AA544" s="151"/>
      <c r="AB544" s="151"/>
      <c r="AC544" s="151"/>
      <c r="AD544" s="151"/>
      <c r="AE544" s="151"/>
      <c r="AF544" s="151"/>
      <c r="AG544" s="151"/>
      <c r="AH544" s="151"/>
      <c r="AI544" s="151"/>
      <c r="AJ544" s="151"/>
      <c r="AK544" s="151"/>
      <c r="AL544" s="151"/>
      <c r="AM544" s="151"/>
      <c r="AN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c r="AA545" s="151"/>
      <c r="AB545" s="151"/>
      <c r="AC545" s="151"/>
      <c r="AD545" s="151"/>
      <c r="AE545" s="151"/>
      <c r="AF545" s="151"/>
      <c r="AG545" s="151"/>
      <c r="AH545" s="151"/>
      <c r="AI545" s="151"/>
      <c r="AJ545" s="151"/>
      <c r="AK545" s="151"/>
      <c r="AL545" s="151"/>
      <c r="AM545" s="151"/>
      <c r="AN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c r="AA546" s="151"/>
      <c r="AB546" s="151"/>
      <c r="AC546" s="151"/>
      <c r="AD546" s="151"/>
      <c r="AE546" s="151"/>
      <c r="AF546" s="151"/>
      <c r="AG546" s="151"/>
      <c r="AH546" s="151"/>
      <c r="AI546" s="151"/>
      <c r="AJ546" s="151"/>
      <c r="AK546" s="151"/>
      <c r="AL546" s="151"/>
      <c r="AM546" s="151"/>
      <c r="AN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c r="AA547" s="151"/>
      <c r="AB547" s="151"/>
      <c r="AC547" s="151"/>
      <c r="AD547" s="151"/>
      <c r="AE547" s="151"/>
      <c r="AF547" s="151"/>
      <c r="AG547" s="151"/>
      <c r="AH547" s="151"/>
      <c r="AI547" s="151"/>
      <c r="AJ547" s="151"/>
      <c r="AK547" s="151"/>
      <c r="AL547" s="151"/>
      <c r="AM547" s="151"/>
      <c r="AN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c r="AA548" s="151"/>
      <c r="AB548" s="151"/>
      <c r="AC548" s="151"/>
      <c r="AD548" s="151"/>
      <c r="AE548" s="151"/>
      <c r="AF548" s="151"/>
      <c r="AG548" s="151"/>
      <c r="AH548" s="151"/>
      <c r="AI548" s="151"/>
      <c r="AJ548" s="151"/>
      <c r="AK548" s="151"/>
      <c r="AL548" s="151"/>
      <c r="AM548" s="151"/>
      <c r="AN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c r="AA549" s="151"/>
      <c r="AB549" s="151"/>
      <c r="AC549" s="151"/>
      <c r="AD549" s="151"/>
      <c r="AE549" s="151"/>
      <c r="AF549" s="151"/>
      <c r="AG549" s="151"/>
      <c r="AH549" s="151"/>
      <c r="AI549" s="151"/>
      <c r="AJ549" s="151"/>
      <c r="AK549" s="151"/>
      <c r="AL549" s="151"/>
      <c r="AM549" s="151"/>
      <c r="AN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c r="AA550" s="151"/>
      <c r="AB550" s="151"/>
      <c r="AC550" s="151"/>
      <c r="AD550" s="151"/>
      <c r="AE550" s="151"/>
      <c r="AF550" s="151"/>
      <c r="AG550" s="151"/>
      <c r="AH550" s="151"/>
      <c r="AI550" s="151"/>
      <c r="AJ550" s="151"/>
      <c r="AK550" s="151"/>
      <c r="AL550" s="151"/>
      <c r="AM550" s="151"/>
      <c r="AN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c r="AA551" s="151"/>
      <c r="AB551" s="151"/>
      <c r="AC551" s="151"/>
      <c r="AD551" s="151"/>
      <c r="AE551" s="151"/>
      <c r="AF551" s="151"/>
      <c r="AG551" s="151"/>
      <c r="AH551" s="151"/>
      <c r="AI551" s="151"/>
      <c r="AJ551" s="151"/>
      <c r="AK551" s="151"/>
      <c r="AL551" s="151"/>
      <c r="AM551" s="151"/>
      <c r="AN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c r="AA552" s="151"/>
      <c r="AB552" s="151"/>
      <c r="AC552" s="151"/>
      <c r="AD552" s="151"/>
      <c r="AE552" s="151"/>
      <c r="AF552" s="151"/>
      <c r="AG552" s="151"/>
      <c r="AH552" s="151"/>
      <c r="AI552" s="151"/>
      <c r="AJ552" s="151"/>
      <c r="AK552" s="151"/>
      <c r="AL552" s="151"/>
      <c r="AM552" s="151"/>
      <c r="AN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c r="AA553" s="151"/>
      <c r="AB553" s="151"/>
      <c r="AC553" s="151"/>
      <c r="AD553" s="151"/>
      <c r="AE553" s="151"/>
      <c r="AF553" s="151"/>
      <c r="AG553" s="151"/>
      <c r="AH553" s="151"/>
      <c r="AI553" s="151"/>
      <c r="AJ553" s="151"/>
      <c r="AK553" s="151"/>
      <c r="AL553" s="151"/>
      <c r="AM553" s="151"/>
      <c r="AN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c r="AA554" s="151"/>
      <c r="AB554" s="151"/>
      <c r="AC554" s="151"/>
      <c r="AD554" s="151"/>
      <c r="AE554" s="151"/>
      <c r="AF554" s="151"/>
      <c r="AG554" s="151"/>
      <c r="AH554" s="151"/>
      <c r="AI554" s="151"/>
      <c r="AJ554" s="151"/>
      <c r="AK554" s="151"/>
      <c r="AL554" s="151"/>
      <c r="AM554" s="151"/>
      <c r="AN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c r="AA555" s="151"/>
      <c r="AB555" s="151"/>
      <c r="AC555" s="151"/>
      <c r="AD555" s="151"/>
      <c r="AE555" s="151"/>
      <c r="AF555" s="151"/>
      <c r="AG555" s="151"/>
      <c r="AH555" s="151"/>
      <c r="AI555" s="151"/>
      <c r="AJ555" s="151"/>
      <c r="AK555" s="151"/>
      <c r="AL555" s="151"/>
      <c r="AM555" s="151"/>
      <c r="AN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c r="AA556" s="151"/>
      <c r="AB556" s="151"/>
      <c r="AC556" s="151"/>
      <c r="AD556" s="151"/>
      <c r="AE556" s="151"/>
      <c r="AF556" s="151"/>
      <c r="AG556" s="151"/>
      <c r="AH556" s="151"/>
      <c r="AI556" s="151"/>
      <c r="AJ556" s="151"/>
      <c r="AK556" s="151"/>
      <c r="AL556" s="151"/>
      <c r="AM556" s="151"/>
      <c r="AN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c r="AA557" s="151"/>
      <c r="AB557" s="151"/>
      <c r="AC557" s="151"/>
      <c r="AD557" s="151"/>
      <c r="AE557" s="151"/>
      <c r="AF557" s="151"/>
      <c r="AG557" s="151"/>
      <c r="AH557" s="151"/>
      <c r="AI557" s="151"/>
      <c r="AJ557" s="151"/>
      <c r="AK557" s="151"/>
      <c r="AL557" s="151"/>
      <c r="AM557" s="151"/>
      <c r="AN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c r="AA558" s="151"/>
      <c r="AB558" s="151"/>
      <c r="AC558" s="151"/>
      <c r="AD558" s="151"/>
      <c r="AE558" s="151"/>
      <c r="AF558" s="151"/>
      <c r="AG558" s="151"/>
      <c r="AH558" s="151"/>
      <c r="AI558" s="151"/>
      <c r="AJ558" s="151"/>
      <c r="AK558" s="151"/>
      <c r="AL558" s="151"/>
      <c r="AM558" s="151"/>
      <c r="AN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c r="AA559" s="151"/>
      <c r="AB559" s="151"/>
      <c r="AC559" s="151"/>
      <c r="AD559" s="151"/>
      <c r="AE559" s="151"/>
      <c r="AF559" s="151"/>
      <c r="AG559" s="151"/>
      <c r="AH559" s="151"/>
      <c r="AI559" s="151"/>
      <c r="AJ559" s="151"/>
      <c r="AK559" s="151"/>
      <c r="AL559" s="151"/>
      <c r="AM559" s="151"/>
      <c r="AN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c r="AA560" s="151"/>
      <c r="AB560" s="151"/>
      <c r="AC560" s="151"/>
      <c r="AD560" s="151"/>
      <c r="AE560" s="151"/>
      <c r="AF560" s="151"/>
      <c r="AG560" s="151"/>
      <c r="AH560" s="151"/>
      <c r="AI560" s="151"/>
      <c r="AJ560" s="151"/>
      <c r="AK560" s="151"/>
      <c r="AL560" s="151"/>
      <c r="AM560" s="151"/>
      <c r="AN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c r="AA561" s="151"/>
      <c r="AB561" s="151"/>
      <c r="AC561" s="151"/>
      <c r="AD561" s="151"/>
      <c r="AE561" s="151"/>
      <c r="AF561" s="151"/>
      <c r="AG561" s="151"/>
      <c r="AH561" s="151"/>
      <c r="AI561" s="151"/>
      <c r="AJ561" s="151"/>
      <c r="AK561" s="151"/>
      <c r="AL561" s="151"/>
      <c r="AM561" s="151"/>
      <c r="AN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c r="AA562" s="151"/>
      <c r="AB562" s="151"/>
      <c r="AC562" s="151"/>
      <c r="AD562" s="151"/>
      <c r="AE562" s="151"/>
      <c r="AF562" s="151"/>
      <c r="AG562" s="151"/>
      <c r="AH562" s="151"/>
      <c r="AI562" s="151"/>
      <c r="AJ562" s="151"/>
      <c r="AK562" s="151"/>
      <c r="AL562" s="151"/>
      <c r="AM562" s="151"/>
      <c r="AN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c r="AA563" s="151"/>
      <c r="AB563" s="151"/>
      <c r="AC563" s="151"/>
      <c r="AD563" s="151"/>
      <c r="AE563" s="151"/>
      <c r="AF563" s="151"/>
      <c r="AG563" s="151"/>
      <c r="AH563" s="151"/>
      <c r="AI563" s="151"/>
      <c r="AJ563" s="151"/>
      <c r="AK563" s="151"/>
      <c r="AL563" s="151"/>
      <c r="AM563" s="151"/>
      <c r="AN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c r="AA564" s="151"/>
      <c r="AB564" s="151"/>
      <c r="AC564" s="151"/>
      <c r="AD564" s="151"/>
      <c r="AE564" s="151"/>
      <c r="AF564" s="151"/>
      <c r="AG564" s="151"/>
      <c r="AH564" s="151"/>
      <c r="AI564" s="151"/>
      <c r="AJ564" s="151"/>
      <c r="AK564" s="151"/>
      <c r="AL564" s="151"/>
      <c r="AM564" s="151"/>
      <c r="AN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c r="AA565" s="151"/>
      <c r="AB565" s="151"/>
      <c r="AC565" s="151"/>
      <c r="AD565" s="151"/>
      <c r="AE565" s="151"/>
      <c r="AF565" s="151"/>
      <c r="AG565" s="151"/>
      <c r="AH565" s="151"/>
      <c r="AI565" s="151"/>
      <c r="AJ565" s="151"/>
      <c r="AK565" s="151"/>
      <c r="AL565" s="151"/>
      <c r="AM565" s="151"/>
      <c r="AN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c r="AA566" s="151"/>
      <c r="AB566" s="151"/>
      <c r="AC566" s="151"/>
      <c r="AD566" s="151"/>
      <c r="AE566" s="151"/>
      <c r="AF566" s="151"/>
      <c r="AG566" s="151"/>
      <c r="AH566" s="151"/>
      <c r="AI566" s="151"/>
      <c r="AJ566" s="151"/>
      <c r="AK566" s="151"/>
      <c r="AL566" s="151"/>
      <c r="AM566" s="151"/>
      <c r="AN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c r="AA567" s="151"/>
      <c r="AB567" s="151"/>
      <c r="AC567" s="151"/>
      <c r="AD567" s="151"/>
      <c r="AE567" s="151"/>
      <c r="AF567" s="151"/>
      <c r="AG567" s="151"/>
      <c r="AH567" s="151"/>
      <c r="AI567" s="151"/>
      <c r="AJ567" s="151"/>
      <c r="AK567" s="151"/>
      <c r="AL567" s="151"/>
      <c r="AM567" s="151"/>
      <c r="AN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c r="AA568" s="151"/>
      <c r="AB568" s="151"/>
      <c r="AC568" s="151"/>
      <c r="AD568" s="151"/>
      <c r="AE568" s="151"/>
      <c r="AF568" s="151"/>
      <c r="AG568" s="151"/>
      <c r="AH568" s="151"/>
      <c r="AI568" s="151"/>
      <c r="AJ568" s="151"/>
      <c r="AK568" s="151"/>
      <c r="AL568" s="151"/>
      <c r="AM568" s="151"/>
      <c r="AN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c r="AA569" s="151"/>
      <c r="AB569" s="151"/>
      <c r="AC569" s="151"/>
      <c r="AD569" s="151"/>
      <c r="AE569" s="151"/>
      <c r="AF569" s="151"/>
      <c r="AG569" s="151"/>
      <c r="AH569" s="151"/>
      <c r="AI569" s="151"/>
      <c r="AJ569" s="151"/>
      <c r="AK569" s="151"/>
      <c r="AL569" s="151"/>
      <c r="AM569" s="151"/>
      <c r="AN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c r="AA570" s="151"/>
      <c r="AB570" s="151"/>
      <c r="AC570" s="151"/>
      <c r="AD570" s="151"/>
      <c r="AE570" s="151"/>
      <c r="AF570" s="151"/>
      <c r="AG570" s="151"/>
      <c r="AH570" s="151"/>
      <c r="AI570" s="151"/>
      <c r="AJ570" s="151"/>
      <c r="AK570" s="151"/>
      <c r="AL570" s="151"/>
      <c r="AM570" s="151"/>
      <c r="AN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c r="AA571" s="151"/>
      <c r="AB571" s="151"/>
      <c r="AC571" s="151"/>
      <c r="AD571" s="151"/>
      <c r="AE571" s="151"/>
      <c r="AF571" s="151"/>
      <c r="AG571" s="151"/>
      <c r="AH571" s="151"/>
      <c r="AI571" s="151"/>
      <c r="AJ571" s="151"/>
      <c r="AK571" s="151"/>
      <c r="AL571" s="151"/>
      <c r="AM571" s="151"/>
      <c r="AN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c r="AA572" s="151"/>
      <c r="AB572" s="151"/>
      <c r="AC572" s="151"/>
      <c r="AD572" s="151"/>
      <c r="AE572" s="151"/>
      <c r="AF572" s="151"/>
      <c r="AG572" s="151"/>
      <c r="AH572" s="151"/>
      <c r="AI572" s="151"/>
      <c r="AJ572" s="151"/>
      <c r="AK572" s="151"/>
      <c r="AL572" s="151"/>
      <c r="AM572" s="151"/>
      <c r="AN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c r="AA573" s="151"/>
      <c r="AB573" s="151"/>
      <c r="AC573" s="151"/>
      <c r="AD573" s="151"/>
      <c r="AE573" s="151"/>
      <c r="AF573" s="151"/>
      <c r="AG573" s="151"/>
      <c r="AH573" s="151"/>
      <c r="AI573" s="151"/>
      <c r="AJ573" s="151"/>
      <c r="AK573" s="151"/>
      <c r="AL573" s="151"/>
      <c r="AM573" s="151"/>
      <c r="AN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c r="AA574" s="151"/>
      <c r="AB574" s="151"/>
      <c r="AC574" s="151"/>
      <c r="AD574" s="151"/>
      <c r="AE574" s="151"/>
      <c r="AF574" s="151"/>
      <c r="AG574" s="151"/>
      <c r="AH574" s="151"/>
      <c r="AI574" s="151"/>
      <c r="AJ574" s="151"/>
      <c r="AK574" s="151"/>
      <c r="AL574" s="151"/>
      <c r="AM574" s="151"/>
      <c r="AN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c r="AA575" s="151"/>
      <c r="AB575" s="151"/>
      <c r="AC575" s="151"/>
      <c r="AD575" s="151"/>
      <c r="AE575" s="151"/>
      <c r="AF575" s="151"/>
      <c r="AG575" s="151"/>
      <c r="AH575" s="151"/>
      <c r="AI575" s="151"/>
      <c r="AJ575" s="151"/>
      <c r="AK575" s="151"/>
      <c r="AL575" s="151"/>
      <c r="AM575" s="151"/>
      <c r="AN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c r="AA576" s="151"/>
      <c r="AB576" s="151"/>
      <c r="AC576" s="151"/>
      <c r="AD576" s="151"/>
      <c r="AE576" s="151"/>
      <c r="AF576" s="151"/>
      <c r="AG576" s="151"/>
      <c r="AH576" s="151"/>
      <c r="AI576" s="151"/>
      <c r="AJ576" s="151"/>
      <c r="AK576" s="151"/>
      <c r="AL576" s="151"/>
      <c r="AM576" s="151"/>
      <c r="AN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c r="AA577" s="151"/>
      <c r="AB577" s="151"/>
      <c r="AC577" s="151"/>
      <c r="AD577" s="151"/>
      <c r="AE577" s="151"/>
      <c r="AF577" s="151"/>
      <c r="AG577" s="151"/>
      <c r="AH577" s="151"/>
      <c r="AI577" s="151"/>
      <c r="AJ577" s="151"/>
      <c r="AK577" s="151"/>
      <c r="AL577" s="151"/>
      <c r="AM577" s="151"/>
      <c r="AN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c r="AA578" s="151"/>
      <c r="AB578" s="151"/>
      <c r="AC578" s="151"/>
      <c r="AD578" s="151"/>
      <c r="AE578" s="151"/>
      <c r="AF578" s="151"/>
      <c r="AG578" s="151"/>
      <c r="AH578" s="151"/>
      <c r="AI578" s="151"/>
      <c r="AJ578" s="151"/>
      <c r="AK578" s="151"/>
      <c r="AL578" s="151"/>
      <c r="AM578" s="151"/>
      <c r="AN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c r="AA579" s="151"/>
      <c r="AB579" s="151"/>
      <c r="AC579" s="151"/>
      <c r="AD579" s="151"/>
      <c r="AE579" s="151"/>
      <c r="AF579" s="151"/>
      <c r="AG579" s="151"/>
      <c r="AH579" s="151"/>
      <c r="AI579" s="151"/>
      <c r="AJ579" s="151"/>
      <c r="AK579" s="151"/>
      <c r="AL579" s="151"/>
      <c r="AM579" s="151"/>
      <c r="AN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c r="AA580" s="151"/>
      <c r="AB580" s="151"/>
      <c r="AC580" s="151"/>
      <c r="AD580" s="151"/>
      <c r="AE580" s="151"/>
      <c r="AF580" s="151"/>
      <c r="AG580" s="151"/>
      <c r="AH580" s="151"/>
      <c r="AI580" s="151"/>
      <c r="AJ580" s="151"/>
      <c r="AK580" s="151"/>
      <c r="AL580" s="151"/>
      <c r="AM580" s="151"/>
      <c r="AN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c r="AA581" s="151"/>
      <c r="AB581" s="151"/>
      <c r="AC581" s="151"/>
      <c r="AD581" s="151"/>
      <c r="AE581" s="151"/>
      <c r="AF581" s="151"/>
      <c r="AG581" s="151"/>
      <c r="AH581" s="151"/>
      <c r="AI581" s="151"/>
      <c r="AJ581" s="151"/>
      <c r="AK581" s="151"/>
      <c r="AL581" s="151"/>
      <c r="AM581" s="151"/>
      <c r="AN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c r="AA582" s="151"/>
      <c r="AB582" s="151"/>
      <c r="AC582" s="151"/>
      <c r="AD582" s="151"/>
      <c r="AE582" s="151"/>
      <c r="AF582" s="151"/>
      <c r="AG582" s="151"/>
      <c r="AH582" s="151"/>
      <c r="AI582" s="151"/>
      <c r="AJ582" s="151"/>
      <c r="AK582" s="151"/>
      <c r="AL582" s="151"/>
      <c r="AM582" s="151"/>
      <c r="AN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c r="AA583" s="151"/>
      <c r="AB583" s="151"/>
      <c r="AC583" s="151"/>
      <c r="AD583" s="151"/>
      <c r="AE583" s="151"/>
      <c r="AF583" s="151"/>
      <c r="AG583" s="151"/>
      <c r="AH583" s="151"/>
      <c r="AI583" s="151"/>
      <c r="AJ583" s="151"/>
      <c r="AK583" s="151"/>
      <c r="AL583" s="151"/>
      <c r="AM583" s="151"/>
      <c r="AN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c r="AA584" s="151"/>
      <c r="AB584" s="151"/>
      <c r="AC584" s="151"/>
      <c r="AD584" s="151"/>
      <c r="AE584" s="151"/>
      <c r="AF584" s="151"/>
      <c r="AG584" s="151"/>
      <c r="AH584" s="151"/>
      <c r="AI584" s="151"/>
      <c r="AJ584" s="151"/>
      <c r="AK584" s="151"/>
      <c r="AL584" s="151"/>
      <c r="AM584" s="151"/>
      <c r="AN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c r="AA585" s="151"/>
      <c r="AB585" s="151"/>
      <c r="AC585" s="151"/>
      <c r="AD585" s="151"/>
      <c r="AE585" s="151"/>
      <c r="AF585" s="151"/>
      <c r="AG585" s="151"/>
      <c r="AH585" s="151"/>
      <c r="AI585" s="151"/>
      <c r="AJ585" s="151"/>
      <c r="AK585" s="151"/>
      <c r="AL585" s="151"/>
      <c r="AM585" s="151"/>
      <c r="AN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c r="AA586" s="151"/>
      <c r="AB586" s="151"/>
      <c r="AC586" s="151"/>
      <c r="AD586" s="151"/>
      <c r="AE586" s="151"/>
      <c r="AF586" s="151"/>
      <c r="AG586" s="151"/>
      <c r="AH586" s="151"/>
      <c r="AI586" s="151"/>
      <c r="AJ586" s="151"/>
      <c r="AK586" s="151"/>
      <c r="AL586" s="151"/>
      <c r="AM586" s="151"/>
      <c r="AN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c r="AA587" s="151"/>
      <c r="AB587" s="151"/>
      <c r="AC587" s="151"/>
      <c r="AD587" s="151"/>
      <c r="AE587" s="151"/>
      <c r="AF587" s="151"/>
      <c r="AG587" s="151"/>
      <c r="AH587" s="151"/>
      <c r="AI587" s="151"/>
      <c r="AJ587" s="151"/>
      <c r="AK587" s="151"/>
      <c r="AL587" s="151"/>
      <c r="AM587" s="151"/>
      <c r="AN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c r="AA588" s="151"/>
      <c r="AB588" s="151"/>
      <c r="AC588" s="151"/>
      <c r="AD588" s="151"/>
      <c r="AE588" s="151"/>
      <c r="AF588" s="151"/>
      <c r="AG588" s="151"/>
      <c r="AH588" s="151"/>
      <c r="AI588" s="151"/>
      <c r="AJ588" s="151"/>
      <c r="AK588" s="151"/>
      <c r="AL588" s="151"/>
      <c r="AM588" s="151"/>
      <c r="AN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c r="AA589" s="151"/>
      <c r="AB589" s="151"/>
      <c r="AC589" s="151"/>
      <c r="AD589" s="151"/>
      <c r="AE589" s="151"/>
      <c r="AF589" s="151"/>
      <c r="AG589" s="151"/>
      <c r="AH589" s="151"/>
      <c r="AI589" s="151"/>
      <c r="AJ589" s="151"/>
      <c r="AK589" s="151"/>
      <c r="AL589" s="151"/>
      <c r="AM589" s="151"/>
      <c r="AN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c r="AA590" s="151"/>
      <c r="AB590" s="151"/>
      <c r="AC590" s="151"/>
      <c r="AD590" s="151"/>
      <c r="AE590" s="151"/>
      <c r="AF590" s="151"/>
      <c r="AG590" s="151"/>
      <c r="AH590" s="151"/>
      <c r="AI590" s="151"/>
      <c r="AJ590" s="151"/>
      <c r="AK590" s="151"/>
      <c r="AL590" s="151"/>
      <c r="AM590" s="151"/>
      <c r="AN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c r="AA591" s="151"/>
      <c r="AB591" s="151"/>
      <c r="AC591" s="151"/>
      <c r="AD591" s="151"/>
      <c r="AE591" s="151"/>
      <c r="AF591" s="151"/>
      <c r="AG591" s="151"/>
      <c r="AH591" s="151"/>
      <c r="AI591" s="151"/>
      <c r="AJ591" s="151"/>
      <c r="AK591" s="151"/>
      <c r="AL591" s="151"/>
      <c r="AM591" s="151"/>
      <c r="AN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c r="AA592" s="151"/>
      <c r="AB592" s="151"/>
      <c r="AC592" s="151"/>
      <c r="AD592" s="151"/>
      <c r="AE592" s="151"/>
      <c r="AF592" s="151"/>
      <c r="AG592" s="151"/>
      <c r="AH592" s="151"/>
      <c r="AI592" s="151"/>
      <c r="AJ592" s="151"/>
      <c r="AK592" s="151"/>
      <c r="AL592" s="151"/>
      <c r="AM592" s="151"/>
      <c r="AN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c r="AA593" s="151"/>
      <c r="AB593" s="151"/>
      <c r="AC593" s="151"/>
      <c r="AD593" s="151"/>
      <c r="AE593" s="151"/>
      <c r="AF593" s="151"/>
      <c r="AG593" s="151"/>
      <c r="AH593" s="151"/>
      <c r="AI593" s="151"/>
      <c r="AJ593" s="151"/>
      <c r="AK593" s="151"/>
      <c r="AL593" s="151"/>
      <c r="AM593" s="151"/>
      <c r="AN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c r="AA594" s="151"/>
      <c r="AB594" s="151"/>
      <c r="AC594" s="151"/>
      <c r="AD594" s="151"/>
      <c r="AE594" s="151"/>
      <c r="AF594" s="151"/>
      <c r="AG594" s="151"/>
      <c r="AH594" s="151"/>
      <c r="AI594" s="151"/>
      <c r="AJ594" s="151"/>
      <c r="AK594" s="151"/>
      <c r="AL594" s="151"/>
      <c r="AM594" s="151"/>
      <c r="AN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c r="AA595" s="151"/>
      <c r="AB595" s="151"/>
      <c r="AC595" s="151"/>
      <c r="AD595" s="151"/>
      <c r="AE595" s="151"/>
      <c r="AF595" s="151"/>
      <c r="AG595" s="151"/>
      <c r="AH595" s="151"/>
      <c r="AI595" s="151"/>
      <c r="AJ595" s="151"/>
      <c r="AK595" s="151"/>
      <c r="AL595" s="151"/>
      <c r="AM595" s="151"/>
      <c r="AN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c r="AA596" s="151"/>
      <c r="AB596" s="151"/>
      <c r="AC596" s="151"/>
      <c r="AD596" s="151"/>
      <c r="AE596" s="151"/>
      <c r="AF596" s="151"/>
      <c r="AG596" s="151"/>
      <c r="AH596" s="151"/>
      <c r="AI596" s="151"/>
      <c r="AJ596" s="151"/>
      <c r="AK596" s="151"/>
      <c r="AL596" s="151"/>
      <c r="AM596" s="151"/>
      <c r="AN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c r="AA597" s="151"/>
      <c r="AB597" s="151"/>
      <c r="AC597" s="151"/>
      <c r="AD597" s="151"/>
      <c r="AE597" s="151"/>
      <c r="AF597" s="151"/>
      <c r="AG597" s="151"/>
      <c r="AH597" s="151"/>
      <c r="AI597" s="151"/>
      <c r="AJ597" s="151"/>
      <c r="AK597" s="151"/>
      <c r="AL597" s="151"/>
      <c r="AM597" s="151"/>
      <c r="AN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c r="AA598" s="151"/>
      <c r="AB598" s="151"/>
      <c r="AC598" s="151"/>
      <c r="AD598" s="151"/>
      <c r="AE598" s="151"/>
      <c r="AF598" s="151"/>
      <c r="AG598" s="151"/>
      <c r="AH598" s="151"/>
      <c r="AI598" s="151"/>
      <c r="AJ598" s="151"/>
      <c r="AK598" s="151"/>
      <c r="AL598" s="151"/>
      <c r="AM598" s="151"/>
      <c r="AN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c r="AA599" s="151"/>
      <c r="AB599" s="151"/>
      <c r="AC599" s="151"/>
      <c r="AD599" s="151"/>
      <c r="AE599" s="151"/>
      <c r="AF599" s="151"/>
      <c r="AG599" s="151"/>
      <c r="AH599" s="151"/>
      <c r="AI599" s="151"/>
      <c r="AJ599" s="151"/>
      <c r="AK599" s="151"/>
      <c r="AL599" s="151"/>
      <c r="AM599" s="151"/>
      <c r="AN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c r="AA600" s="151"/>
      <c r="AB600" s="151"/>
      <c r="AC600" s="151"/>
      <c r="AD600" s="151"/>
      <c r="AE600" s="151"/>
      <c r="AF600" s="151"/>
      <c r="AG600" s="151"/>
      <c r="AH600" s="151"/>
      <c r="AI600" s="151"/>
      <c r="AJ600" s="151"/>
      <c r="AK600" s="151"/>
      <c r="AL600" s="151"/>
      <c r="AM600" s="151"/>
      <c r="AN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c r="AA601" s="151"/>
      <c r="AB601" s="151"/>
      <c r="AC601" s="151"/>
      <c r="AD601" s="151"/>
      <c r="AE601" s="151"/>
      <c r="AF601" s="151"/>
      <c r="AG601" s="151"/>
      <c r="AH601" s="151"/>
      <c r="AI601" s="151"/>
      <c r="AJ601" s="151"/>
      <c r="AK601" s="151"/>
      <c r="AL601" s="151"/>
      <c r="AM601" s="151"/>
      <c r="AN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c r="AA602" s="151"/>
      <c r="AB602" s="151"/>
      <c r="AC602" s="151"/>
      <c r="AD602" s="151"/>
      <c r="AE602" s="151"/>
      <c r="AF602" s="151"/>
      <c r="AG602" s="151"/>
      <c r="AH602" s="151"/>
      <c r="AI602" s="151"/>
      <c r="AJ602" s="151"/>
      <c r="AK602" s="151"/>
      <c r="AL602" s="151"/>
      <c r="AM602" s="151"/>
      <c r="AN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c r="AA603" s="151"/>
      <c r="AB603" s="151"/>
      <c r="AC603" s="151"/>
      <c r="AD603" s="151"/>
      <c r="AE603" s="151"/>
      <c r="AF603" s="151"/>
      <c r="AG603" s="151"/>
      <c r="AH603" s="151"/>
      <c r="AI603" s="151"/>
      <c r="AJ603" s="151"/>
      <c r="AK603" s="151"/>
      <c r="AL603" s="151"/>
      <c r="AM603" s="151"/>
      <c r="AN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c r="AA604" s="151"/>
      <c r="AB604" s="151"/>
      <c r="AC604" s="151"/>
      <c r="AD604" s="151"/>
      <c r="AE604" s="151"/>
      <c r="AF604" s="151"/>
      <c r="AG604" s="151"/>
      <c r="AH604" s="151"/>
      <c r="AI604" s="151"/>
      <c r="AJ604" s="151"/>
      <c r="AK604" s="151"/>
      <c r="AL604" s="151"/>
      <c r="AM604" s="151"/>
      <c r="AN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c r="AA605" s="151"/>
      <c r="AB605" s="151"/>
      <c r="AC605" s="151"/>
      <c r="AD605" s="151"/>
      <c r="AE605" s="151"/>
      <c r="AF605" s="151"/>
      <c r="AG605" s="151"/>
      <c r="AH605" s="151"/>
      <c r="AI605" s="151"/>
      <c r="AJ605" s="151"/>
      <c r="AK605" s="151"/>
      <c r="AL605" s="151"/>
      <c r="AM605" s="151"/>
      <c r="AN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c r="AA606" s="151"/>
      <c r="AB606" s="151"/>
      <c r="AC606" s="151"/>
      <c r="AD606" s="151"/>
      <c r="AE606" s="151"/>
      <c r="AF606" s="151"/>
      <c r="AG606" s="151"/>
      <c r="AH606" s="151"/>
      <c r="AI606" s="151"/>
      <c r="AJ606" s="151"/>
      <c r="AK606" s="151"/>
      <c r="AL606" s="151"/>
      <c r="AM606" s="151"/>
      <c r="AN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c r="AA607" s="151"/>
      <c r="AB607" s="151"/>
      <c r="AC607" s="151"/>
      <c r="AD607" s="151"/>
      <c r="AE607" s="151"/>
      <c r="AF607" s="151"/>
      <c r="AG607" s="151"/>
      <c r="AH607" s="151"/>
      <c r="AI607" s="151"/>
      <c r="AJ607" s="151"/>
      <c r="AK607" s="151"/>
      <c r="AL607" s="151"/>
      <c r="AM607" s="151"/>
      <c r="AN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c r="AA608" s="151"/>
      <c r="AB608" s="151"/>
      <c r="AC608" s="151"/>
      <c r="AD608" s="151"/>
      <c r="AE608" s="151"/>
      <c r="AF608" s="151"/>
      <c r="AG608" s="151"/>
      <c r="AH608" s="151"/>
      <c r="AI608" s="151"/>
      <c r="AJ608" s="151"/>
      <c r="AK608" s="151"/>
      <c r="AL608" s="151"/>
      <c r="AM608" s="151"/>
      <c r="AN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c r="AA609" s="151"/>
      <c r="AB609" s="151"/>
      <c r="AC609" s="151"/>
      <c r="AD609" s="151"/>
      <c r="AE609" s="151"/>
      <c r="AF609" s="151"/>
      <c r="AG609" s="151"/>
      <c r="AH609" s="151"/>
      <c r="AI609" s="151"/>
      <c r="AJ609" s="151"/>
      <c r="AK609" s="151"/>
      <c r="AL609" s="151"/>
      <c r="AM609" s="151"/>
      <c r="AN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c r="AA610" s="151"/>
      <c r="AB610" s="151"/>
      <c r="AC610" s="151"/>
      <c r="AD610" s="151"/>
      <c r="AE610" s="151"/>
      <c r="AF610" s="151"/>
      <c r="AG610" s="151"/>
      <c r="AH610" s="151"/>
      <c r="AI610" s="151"/>
      <c r="AJ610" s="151"/>
      <c r="AK610" s="151"/>
      <c r="AL610" s="151"/>
      <c r="AM610" s="151"/>
      <c r="AN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c r="AA611" s="151"/>
      <c r="AB611" s="151"/>
      <c r="AC611" s="151"/>
      <c r="AD611" s="151"/>
      <c r="AE611" s="151"/>
      <c r="AF611" s="151"/>
      <c r="AG611" s="151"/>
      <c r="AH611" s="151"/>
      <c r="AI611" s="151"/>
      <c r="AJ611" s="151"/>
      <c r="AK611" s="151"/>
      <c r="AL611" s="151"/>
      <c r="AM611" s="151"/>
      <c r="AN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c r="AA612" s="151"/>
      <c r="AB612" s="151"/>
      <c r="AC612" s="151"/>
      <c r="AD612" s="151"/>
      <c r="AE612" s="151"/>
      <c r="AF612" s="151"/>
      <c r="AG612" s="151"/>
      <c r="AH612" s="151"/>
      <c r="AI612" s="151"/>
      <c r="AJ612" s="151"/>
      <c r="AK612" s="151"/>
      <c r="AL612" s="151"/>
      <c r="AM612" s="151"/>
      <c r="AN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c r="AA613" s="151"/>
      <c r="AB613" s="151"/>
      <c r="AC613" s="151"/>
      <c r="AD613" s="151"/>
      <c r="AE613" s="151"/>
      <c r="AF613" s="151"/>
      <c r="AG613" s="151"/>
      <c r="AH613" s="151"/>
      <c r="AI613" s="151"/>
      <c r="AJ613" s="151"/>
      <c r="AK613" s="151"/>
      <c r="AL613" s="151"/>
      <c r="AM613" s="151"/>
      <c r="AN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c r="AA614" s="151"/>
      <c r="AB614" s="151"/>
      <c r="AC614" s="151"/>
      <c r="AD614" s="151"/>
      <c r="AE614" s="151"/>
      <c r="AF614" s="151"/>
      <c r="AG614" s="151"/>
      <c r="AH614" s="151"/>
      <c r="AI614" s="151"/>
      <c r="AJ614" s="151"/>
      <c r="AK614" s="151"/>
      <c r="AL614" s="151"/>
      <c r="AM614" s="151"/>
      <c r="AN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c r="AA615" s="151"/>
      <c r="AB615" s="151"/>
      <c r="AC615" s="151"/>
      <c r="AD615" s="151"/>
      <c r="AE615" s="151"/>
      <c r="AF615" s="151"/>
      <c r="AG615" s="151"/>
      <c r="AH615" s="151"/>
      <c r="AI615" s="151"/>
      <c r="AJ615" s="151"/>
      <c r="AK615" s="151"/>
      <c r="AL615" s="151"/>
      <c r="AM615" s="151"/>
      <c r="AN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c r="AA616" s="151"/>
      <c r="AB616" s="151"/>
      <c r="AC616" s="151"/>
      <c r="AD616" s="151"/>
      <c r="AE616" s="151"/>
      <c r="AF616" s="151"/>
      <c r="AG616" s="151"/>
      <c r="AH616" s="151"/>
      <c r="AI616" s="151"/>
      <c r="AJ616" s="151"/>
      <c r="AK616" s="151"/>
      <c r="AL616" s="151"/>
      <c r="AM616" s="151"/>
      <c r="AN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c r="AA617" s="151"/>
      <c r="AB617" s="151"/>
      <c r="AC617" s="151"/>
      <c r="AD617" s="151"/>
      <c r="AE617" s="151"/>
      <c r="AF617" s="151"/>
      <c r="AG617" s="151"/>
      <c r="AH617" s="151"/>
      <c r="AI617" s="151"/>
      <c r="AJ617" s="151"/>
      <c r="AK617" s="151"/>
      <c r="AL617" s="151"/>
      <c r="AM617" s="151"/>
      <c r="AN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c r="AA618" s="151"/>
      <c r="AB618" s="151"/>
      <c r="AC618" s="151"/>
      <c r="AD618" s="151"/>
      <c r="AE618" s="151"/>
      <c r="AF618" s="151"/>
      <c r="AG618" s="151"/>
      <c r="AH618" s="151"/>
      <c r="AI618" s="151"/>
      <c r="AJ618" s="151"/>
      <c r="AK618" s="151"/>
      <c r="AL618" s="151"/>
      <c r="AM618" s="151"/>
      <c r="AN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c r="AA619" s="151"/>
      <c r="AB619" s="151"/>
      <c r="AC619" s="151"/>
      <c r="AD619" s="151"/>
      <c r="AE619" s="151"/>
      <c r="AF619" s="151"/>
      <c r="AG619" s="151"/>
      <c r="AH619" s="151"/>
      <c r="AI619" s="151"/>
      <c r="AJ619" s="151"/>
      <c r="AK619" s="151"/>
      <c r="AL619" s="151"/>
      <c r="AM619" s="151"/>
      <c r="AN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c r="AA620" s="151"/>
      <c r="AB620" s="151"/>
      <c r="AC620" s="151"/>
      <c r="AD620" s="151"/>
      <c r="AE620" s="151"/>
      <c r="AF620" s="151"/>
      <c r="AG620" s="151"/>
      <c r="AH620" s="151"/>
      <c r="AI620" s="151"/>
      <c r="AJ620" s="151"/>
      <c r="AK620" s="151"/>
      <c r="AL620" s="151"/>
      <c r="AM620" s="151"/>
      <c r="AN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c r="AA621" s="151"/>
      <c r="AB621" s="151"/>
      <c r="AC621" s="151"/>
      <c r="AD621" s="151"/>
      <c r="AE621" s="151"/>
      <c r="AF621" s="151"/>
      <c r="AG621" s="151"/>
      <c r="AH621" s="151"/>
      <c r="AI621" s="151"/>
      <c r="AJ621" s="151"/>
      <c r="AK621" s="151"/>
      <c r="AL621" s="151"/>
      <c r="AM621" s="151"/>
      <c r="AN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c r="AA622" s="151"/>
      <c r="AB622" s="151"/>
      <c r="AC622" s="151"/>
      <c r="AD622" s="151"/>
      <c r="AE622" s="151"/>
      <c r="AF622" s="151"/>
      <c r="AG622" s="151"/>
      <c r="AH622" s="151"/>
      <c r="AI622" s="151"/>
      <c r="AJ622" s="151"/>
      <c r="AK622" s="151"/>
      <c r="AL622" s="151"/>
      <c r="AM622" s="151"/>
      <c r="AN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c r="AA623" s="151"/>
      <c r="AB623" s="151"/>
      <c r="AC623" s="151"/>
      <c r="AD623" s="151"/>
      <c r="AE623" s="151"/>
      <c r="AF623" s="151"/>
      <c r="AG623" s="151"/>
      <c r="AH623" s="151"/>
      <c r="AI623" s="151"/>
      <c r="AJ623" s="151"/>
      <c r="AK623" s="151"/>
      <c r="AL623" s="151"/>
      <c r="AM623" s="151"/>
      <c r="AN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c r="AA624" s="151"/>
      <c r="AB624" s="151"/>
      <c r="AC624" s="151"/>
      <c r="AD624" s="151"/>
      <c r="AE624" s="151"/>
      <c r="AF624" s="151"/>
      <c r="AG624" s="151"/>
      <c r="AH624" s="151"/>
      <c r="AI624" s="151"/>
      <c r="AJ624" s="151"/>
      <c r="AK624" s="151"/>
      <c r="AL624" s="151"/>
      <c r="AM624" s="151"/>
      <c r="AN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c r="AA625" s="151"/>
      <c r="AB625" s="151"/>
      <c r="AC625" s="151"/>
      <c r="AD625" s="151"/>
      <c r="AE625" s="151"/>
      <c r="AF625" s="151"/>
      <c r="AG625" s="151"/>
      <c r="AH625" s="151"/>
      <c r="AI625" s="151"/>
      <c r="AJ625" s="151"/>
      <c r="AK625" s="151"/>
      <c r="AL625" s="151"/>
      <c r="AM625" s="151"/>
      <c r="AN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c r="AA626" s="151"/>
      <c r="AB626" s="151"/>
      <c r="AC626" s="151"/>
      <c r="AD626" s="151"/>
      <c r="AE626" s="151"/>
      <c r="AF626" s="151"/>
      <c r="AG626" s="151"/>
      <c r="AH626" s="151"/>
      <c r="AI626" s="151"/>
      <c r="AJ626" s="151"/>
      <c r="AK626" s="151"/>
      <c r="AL626" s="151"/>
      <c r="AM626" s="151"/>
      <c r="AN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c r="AA627" s="151"/>
      <c r="AB627" s="151"/>
      <c r="AC627" s="151"/>
      <c r="AD627" s="151"/>
      <c r="AE627" s="151"/>
      <c r="AF627" s="151"/>
      <c r="AG627" s="151"/>
      <c r="AH627" s="151"/>
      <c r="AI627" s="151"/>
      <c r="AJ627" s="151"/>
      <c r="AK627" s="151"/>
      <c r="AL627" s="151"/>
      <c r="AM627" s="151"/>
      <c r="AN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c r="AA628" s="151"/>
      <c r="AB628" s="151"/>
      <c r="AC628" s="151"/>
      <c r="AD628" s="151"/>
      <c r="AE628" s="151"/>
      <c r="AF628" s="151"/>
      <c r="AG628" s="151"/>
      <c r="AH628" s="151"/>
      <c r="AI628" s="151"/>
      <c r="AJ628" s="151"/>
      <c r="AK628" s="151"/>
      <c r="AL628" s="151"/>
      <c r="AM628" s="151"/>
      <c r="AN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c r="AA629" s="151"/>
      <c r="AB629" s="151"/>
      <c r="AC629" s="151"/>
      <c r="AD629" s="151"/>
      <c r="AE629" s="151"/>
      <c r="AF629" s="151"/>
      <c r="AG629" s="151"/>
      <c r="AH629" s="151"/>
      <c r="AI629" s="151"/>
      <c r="AJ629" s="151"/>
      <c r="AK629" s="151"/>
      <c r="AL629" s="151"/>
      <c r="AM629" s="151"/>
      <c r="AN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c r="AA630" s="151"/>
      <c r="AB630" s="151"/>
      <c r="AC630" s="151"/>
      <c r="AD630" s="151"/>
      <c r="AE630" s="151"/>
      <c r="AF630" s="151"/>
      <c r="AG630" s="151"/>
      <c r="AH630" s="151"/>
      <c r="AI630" s="151"/>
      <c r="AJ630" s="151"/>
      <c r="AK630" s="151"/>
      <c r="AL630" s="151"/>
      <c r="AM630" s="151"/>
      <c r="AN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c r="AA631" s="151"/>
      <c r="AB631" s="151"/>
      <c r="AC631" s="151"/>
      <c r="AD631" s="151"/>
      <c r="AE631" s="151"/>
      <c r="AF631" s="151"/>
      <c r="AG631" s="151"/>
      <c r="AH631" s="151"/>
      <c r="AI631" s="151"/>
      <c r="AJ631" s="151"/>
      <c r="AK631" s="151"/>
      <c r="AL631" s="151"/>
      <c r="AM631" s="151"/>
      <c r="AN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c r="AA632" s="151"/>
      <c r="AB632" s="151"/>
      <c r="AC632" s="151"/>
      <c r="AD632" s="151"/>
      <c r="AE632" s="151"/>
      <c r="AF632" s="151"/>
      <c r="AG632" s="151"/>
      <c r="AH632" s="151"/>
      <c r="AI632" s="151"/>
      <c r="AJ632" s="151"/>
      <c r="AK632" s="151"/>
      <c r="AL632" s="151"/>
      <c r="AM632" s="151"/>
      <c r="AN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c r="AA633" s="151"/>
      <c r="AB633" s="151"/>
      <c r="AC633" s="151"/>
      <c r="AD633" s="151"/>
      <c r="AE633" s="151"/>
      <c r="AF633" s="151"/>
      <c r="AG633" s="151"/>
      <c r="AH633" s="151"/>
      <c r="AI633" s="151"/>
      <c r="AJ633" s="151"/>
      <c r="AK633" s="151"/>
      <c r="AL633" s="151"/>
      <c r="AM633" s="151"/>
      <c r="AN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c r="AA634" s="151"/>
      <c r="AB634" s="151"/>
      <c r="AC634" s="151"/>
      <c r="AD634" s="151"/>
      <c r="AE634" s="151"/>
      <c r="AF634" s="151"/>
      <c r="AG634" s="151"/>
      <c r="AH634" s="151"/>
      <c r="AI634" s="151"/>
      <c r="AJ634" s="151"/>
      <c r="AK634" s="151"/>
      <c r="AL634" s="151"/>
      <c r="AM634" s="151"/>
      <c r="AN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c r="AA635" s="151"/>
      <c r="AB635" s="151"/>
      <c r="AC635" s="151"/>
      <c r="AD635" s="151"/>
      <c r="AE635" s="151"/>
      <c r="AF635" s="151"/>
      <c r="AG635" s="151"/>
      <c r="AH635" s="151"/>
      <c r="AI635" s="151"/>
      <c r="AJ635" s="151"/>
      <c r="AK635" s="151"/>
      <c r="AL635" s="151"/>
      <c r="AM635" s="151"/>
      <c r="AN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c r="AA636" s="151"/>
      <c r="AB636" s="151"/>
      <c r="AC636" s="151"/>
      <c r="AD636" s="151"/>
      <c r="AE636" s="151"/>
      <c r="AF636" s="151"/>
      <c r="AG636" s="151"/>
      <c r="AH636" s="151"/>
      <c r="AI636" s="151"/>
      <c r="AJ636" s="151"/>
      <c r="AK636" s="151"/>
      <c r="AL636" s="151"/>
      <c r="AM636" s="151"/>
      <c r="AN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c r="AA637" s="151"/>
      <c r="AB637" s="151"/>
      <c r="AC637" s="151"/>
      <c r="AD637" s="151"/>
      <c r="AE637" s="151"/>
      <c r="AF637" s="151"/>
      <c r="AG637" s="151"/>
      <c r="AH637" s="151"/>
      <c r="AI637" s="151"/>
      <c r="AJ637" s="151"/>
      <c r="AK637" s="151"/>
      <c r="AL637" s="151"/>
      <c r="AM637" s="151"/>
      <c r="AN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c r="AA638" s="151"/>
      <c r="AB638" s="151"/>
      <c r="AC638" s="151"/>
      <c r="AD638" s="151"/>
      <c r="AE638" s="151"/>
      <c r="AF638" s="151"/>
      <c r="AG638" s="151"/>
      <c r="AH638" s="151"/>
      <c r="AI638" s="151"/>
      <c r="AJ638" s="151"/>
      <c r="AK638" s="151"/>
      <c r="AL638" s="151"/>
      <c r="AM638" s="151"/>
      <c r="AN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c r="AA639" s="151"/>
      <c r="AB639" s="151"/>
      <c r="AC639" s="151"/>
      <c r="AD639" s="151"/>
      <c r="AE639" s="151"/>
      <c r="AF639" s="151"/>
      <c r="AG639" s="151"/>
      <c r="AH639" s="151"/>
      <c r="AI639" s="151"/>
      <c r="AJ639" s="151"/>
      <c r="AK639" s="151"/>
      <c r="AL639" s="151"/>
      <c r="AM639" s="151"/>
      <c r="AN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c r="AA640" s="151"/>
      <c r="AB640" s="151"/>
      <c r="AC640" s="151"/>
      <c r="AD640" s="151"/>
      <c r="AE640" s="151"/>
      <c r="AF640" s="151"/>
      <c r="AG640" s="151"/>
      <c r="AH640" s="151"/>
      <c r="AI640" s="151"/>
      <c r="AJ640" s="151"/>
      <c r="AK640" s="151"/>
      <c r="AL640" s="151"/>
      <c r="AM640" s="151"/>
      <c r="AN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c r="AA641" s="151"/>
      <c r="AB641" s="151"/>
      <c r="AC641" s="151"/>
      <c r="AD641" s="151"/>
      <c r="AE641" s="151"/>
      <c r="AF641" s="151"/>
      <c r="AG641" s="151"/>
      <c r="AH641" s="151"/>
      <c r="AI641" s="151"/>
      <c r="AJ641" s="151"/>
      <c r="AK641" s="151"/>
      <c r="AL641" s="151"/>
      <c r="AM641" s="151"/>
      <c r="AN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c r="AA642" s="151"/>
      <c r="AB642" s="151"/>
      <c r="AC642" s="151"/>
      <c r="AD642" s="151"/>
      <c r="AE642" s="151"/>
      <c r="AF642" s="151"/>
      <c r="AG642" s="151"/>
      <c r="AH642" s="151"/>
      <c r="AI642" s="151"/>
      <c r="AJ642" s="151"/>
      <c r="AK642" s="151"/>
      <c r="AL642" s="151"/>
      <c r="AM642" s="151"/>
      <c r="AN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c r="AA643" s="151"/>
      <c r="AB643" s="151"/>
      <c r="AC643" s="151"/>
      <c r="AD643" s="151"/>
      <c r="AE643" s="151"/>
      <c r="AF643" s="151"/>
      <c r="AG643" s="151"/>
      <c r="AH643" s="151"/>
      <c r="AI643" s="151"/>
      <c r="AJ643" s="151"/>
      <c r="AK643" s="151"/>
      <c r="AL643" s="151"/>
      <c r="AM643" s="151"/>
      <c r="AN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c r="AA644" s="151"/>
      <c r="AB644" s="151"/>
      <c r="AC644" s="151"/>
      <c r="AD644" s="151"/>
      <c r="AE644" s="151"/>
      <c r="AF644" s="151"/>
      <c r="AG644" s="151"/>
      <c r="AH644" s="151"/>
      <c r="AI644" s="151"/>
      <c r="AJ644" s="151"/>
      <c r="AK644" s="151"/>
      <c r="AL644" s="151"/>
      <c r="AM644" s="151"/>
      <c r="AN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c r="AA645" s="151"/>
      <c r="AB645" s="151"/>
      <c r="AC645" s="151"/>
      <c r="AD645" s="151"/>
      <c r="AE645" s="151"/>
      <c r="AF645" s="151"/>
      <c r="AG645" s="151"/>
      <c r="AH645" s="151"/>
      <c r="AI645" s="151"/>
      <c r="AJ645" s="151"/>
      <c r="AK645" s="151"/>
      <c r="AL645" s="151"/>
      <c r="AM645" s="151"/>
      <c r="AN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c r="AA646" s="151"/>
      <c r="AB646" s="151"/>
      <c r="AC646" s="151"/>
      <c r="AD646" s="151"/>
      <c r="AE646" s="151"/>
      <c r="AF646" s="151"/>
      <c r="AG646" s="151"/>
      <c r="AH646" s="151"/>
      <c r="AI646" s="151"/>
      <c r="AJ646" s="151"/>
      <c r="AK646" s="151"/>
      <c r="AL646" s="151"/>
      <c r="AM646" s="151"/>
      <c r="AN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c r="AA647" s="151"/>
      <c r="AB647" s="151"/>
      <c r="AC647" s="151"/>
      <c r="AD647" s="151"/>
      <c r="AE647" s="151"/>
      <c r="AF647" s="151"/>
      <c r="AG647" s="151"/>
      <c r="AH647" s="151"/>
      <c r="AI647" s="151"/>
      <c r="AJ647" s="151"/>
      <c r="AK647" s="151"/>
      <c r="AL647" s="151"/>
      <c r="AM647" s="151"/>
      <c r="AN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c r="AA648" s="151"/>
      <c r="AB648" s="151"/>
      <c r="AC648" s="151"/>
      <c r="AD648" s="151"/>
      <c r="AE648" s="151"/>
      <c r="AF648" s="151"/>
      <c r="AG648" s="151"/>
      <c r="AH648" s="151"/>
      <c r="AI648" s="151"/>
      <c r="AJ648" s="151"/>
      <c r="AK648" s="151"/>
      <c r="AL648" s="151"/>
      <c r="AM648" s="151"/>
      <c r="AN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c r="AA649" s="151"/>
      <c r="AB649" s="151"/>
      <c r="AC649" s="151"/>
      <c r="AD649" s="151"/>
      <c r="AE649" s="151"/>
      <c r="AF649" s="151"/>
      <c r="AG649" s="151"/>
      <c r="AH649" s="151"/>
      <c r="AI649" s="151"/>
      <c r="AJ649" s="151"/>
      <c r="AK649" s="151"/>
      <c r="AL649" s="151"/>
      <c r="AM649" s="151"/>
      <c r="AN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c r="AA650" s="151"/>
      <c r="AB650" s="151"/>
      <c r="AC650" s="151"/>
      <c r="AD650" s="151"/>
      <c r="AE650" s="151"/>
      <c r="AF650" s="151"/>
      <c r="AG650" s="151"/>
      <c r="AH650" s="151"/>
      <c r="AI650" s="151"/>
      <c r="AJ650" s="151"/>
      <c r="AK650" s="151"/>
      <c r="AL650" s="151"/>
      <c r="AM650" s="151"/>
      <c r="AN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c r="AA651" s="151"/>
      <c r="AB651" s="151"/>
      <c r="AC651" s="151"/>
      <c r="AD651" s="151"/>
      <c r="AE651" s="151"/>
      <c r="AF651" s="151"/>
      <c r="AG651" s="151"/>
      <c r="AH651" s="151"/>
      <c r="AI651" s="151"/>
      <c r="AJ651" s="151"/>
      <c r="AK651" s="151"/>
      <c r="AL651" s="151"/>
      <c r="AM651" s="151"/>
      <c r="AN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c r="AA652" s="151"/>
      <c r="AB652" s="151"/>
      <c r="AC652" s="151"/>
      <c r="AD652" s="151"/>
      <c r="AE652" s="151"/>
      <c r="AF652" s="151"/>
      <c r="AG652" s="151"/>
      <c r="AH652" s="151"/>
      <c r="AI652" s="151"/>
      <c r="AJ652" s="151"/>
      <c r="AK652" s="151"/>
      <c r="AL652" s="151"/>
      <c r="AM652" s="151"/>
      <c r="AN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c r="AA653" s="151"/>
      <c r="AB653" s="151"/>
      <c r="AC653" s="151"/>
      <c r="AD653" s="151"/>
      <c r="AE653" s="151"/>
      <c r="AF653" s="151"/>
      <c r="AG653" s="151"/>
      <c r="AH653" s="151"/>
      <c r="AI653" s="151"/>
      <c r="AJ653" s="151"/>
      <c r="AK653" s="151"/>
      <c r="AL653" s="151"/>
      <c r="AM653" s="151"/>
      <c r="AN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c r="AA654" s="151"/>
      <c r="AB654" s="151"/>
      <c r="AC654" s="151"/>
      <c r="AD654" s="151"/>
      <c r="AE654" s="151"/>
      <c r="AF654" s="151"/>
      <c r="AG654" s="151"/>
      <c r="AH654" s="151"/>
      <c r="AI654" s="151"/>
      <c r="AJ654" s="151"/>
      <c r="AK654" s="151"/>
      <c r="AL654" s="151"/>
      <c r="AM654" s="151"/>
      <c r="AN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c r="AA655" s="151"/>
      <c r="AB655" s="151"/>
      <c r="AC655" s="151"/>
      <c r="AD655" s="151"/>
      <c r="AE655" s="151"/>
      <c r="AF655" s="151"/>
      <c r="AG655" s="151"/>
      <c r="AH655" s="151"/>
      <c r="AI655" s="151"/>
      <c r="AJ655" s="151"/>
      <c r="AK655" s="151"/>
      <c r="AL655" s="151"/>
      <c r="AM655" s="151"/>
      <c r="AN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c r="AA656" s="151"/>
      <c r="AB656" s="151"/>
      <c r="AC656" s="151"/>
      <c r="AD656" s="151"/>
      <c r="AE656" s="151"/>
      <c r="AF656" s="151"/>
      <c r="AG656" s="151"/>
      <c r="AH656" s="151"/>
      <c r="AI656" s="151"/>
      <c r="AJ656" s="151"/>
      <c r="AK656" s="151"/>
      <c r="AL656" s="151"/>
      <c r="AM656" s="151"/>
      <c r="AN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c r="AA657" s="151"/>
      <c r="AB657" s="151"/>
      <c r="AC657" s="151"/>
      <c r="AD657" s="151"/>
      <c r="AE657" s="151"/>
      <c r="AF657" s="151"/>
      <c r="AG657" s="151"/>
      <c r="AH657" s="151"/>
      <c r="AI657" s="151"/>
      <c r="AJ657" s="151"/>
      <c r="AK657" s="151"/>
      <c r="AL657" s="151"/>
      <c r="AM657" s="151"/>
      <c r="AN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c r="AA658" s="151"/>
      <c r="AB658" s="151"/>
      <c r="AC658" s="151"/>
      <c r="AD658" s="151"/>
      <c r="AE658" s="151"/>
      <c r="AF658" s="151"/>
      <c r="AG658" s="151"/>
      <c r="AH658" s="151"/>
      <c r="AI658" s="151"/>
      <c r="AJ658" s="151"/>
      <c r="AK658" s="151"/>
      <c r="AL658" s="151"/>
      <c r="AM658" s="151"/>
      <c r="AN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c r="AA659" s="151"/>
      <c r="AB659" s="151"/>
      <c r="AC659" s="151"/>
      <c r="AD659" s="151"/>
      <c r="AE659" s="151"/>
      <c r="AF659" s="151"/>
      <c r="AG659" s="151"/>
      <c r="AH659" s="151"/>
      <c r="AI659" s="151"/>
      <c r="AJ659" s="151"/>
      <c r="AK659" s="151"/>
      <c r="AL659" s="151"/>
      <c r="AM659" s="151"/>
      <c r="AN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c r="AA660" s="151"/>
      <c r="AB660" s="151"/>
      <c r="AC660" s="151"/>
      <c r="AD660" s="151"/>
      <c r="AE660" s="151"/>
      <c r="AF660" s="151"/>
      <c r="AG660" s="151"/>
      <c r="AH660" s="151"/>
      <c r="AI660" s="151"/>
      <c r="AJ660" s="151"/>
      <c r="AK660" s="151"/>
      <c r="AL660" s="151"/>
      <c r="AM660" s="151"/>
      <c r="AN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c r="AA661" s="151"/>
      <c r="AB661" s="151"/>
      <c r="AC661" s="151"/>
      <c r="AD661" s="151"/>
      <c r="AE661" s="151"/>
      <c r="AF661" s="151"/>
      <c r="AG661" s="151"/>
      <c r="AH661" s="151"/>
      <c r="AI661" s="151"/>
      <c r="AJ661" s="151"/>
      <c r="AK661" s="151"/>
      <c r="AL661" s="151"/>
      <c r="AM661" s="151"/>
      <c r="AN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c r="AA662" s="151"/>
      <c r="AB662" s="151"/>
      <c r="AC662" s="151"/>
      <c r="AD662" s="151"/>
      <c r="AE662" s="151"/>
      <c r="AF662" s="151"/>
      <c r="AG662" s="151"/>
      <c r="AH662" s="151"/>
      <c r="AI662" s="151"/>
      <c r="AJ662" s="151"/>
      <c r="AK662" s="151"/>
      <c r="AL662" s="151"/>
      <c r="AM662" s="151"/>
      <c r="AN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c r="AA663" s="151"/>
      <c r="AB663" s="151"/>
      <c r="AC663" s="151"/>
      <c r="AD663" s="151"/>
      <c r="AE663" s="151"/>
      <c r="AF663" s="151"/>
      <c r="AG663" s="151"/>
      <c r="AH663" s="151"/>
      <c r="AI663" s="151"/>
      <c r="AJ663" s="151"/>
      <c r="AK663" s="151"/>
      <c r="AL663" s="151"/>
      <c r="AM663" s="151"/>
      <c r="AN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c r="AA664" s="151"/>
      <c r="AB664" s="151"/>
      <c r="AC664" s="151"/>
      <c r="AD664" s="151"/>
      <c r="AE664" s="151"/>
      <c r="AF664" s="151"/>
      <c r="AG664" s="151"/>
      <c r="AH664" s="151"/>
      <c r="AI664" s="151"/>
      <c r="AJ664" s="151"/>
      <c r="AK664" s="151"/>
      <c r="AL664" s="151"/>
      <c r="AM664" s="151"/>
      <c r="AN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c r="AA665" s="151"/>
      <c r="AB665" s="151"/>
      <c r="AC665" s="151"/>
      <c r="AD665" s="151"/>
      <c r="AE665" s="151"/>
      <c r="AF665" s="151"/>
      <c r="AG665" s="151"/>
      <c r="AH665" s="151"/>
      <c r="AI665" s="151"/>
      <c r="AJ665" s="151"/>
      <c r="AK665" s="151"/>
      <c r="AL665" s="151"/>
      <c r="AM665" s="151"/>
      <c r="AN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c r="AA666" s="151"/>
      <c r="AB666" s="151"/>
      <c r="AC666" s="151"/>
      <c r="AD666" s="151"/>
      <c r="AE666" s="151"/>
      <c r="AF666" s="151"/>
      <c r="AG666" s="151"/>
      <c r="AH666" s="151"/>
      <c r="AI666" s="151"/>
      <c r="AJ666" s="151"/>
      <c r="AK666" s="151"/>
      <c r="AL666" s="151"/>
      <c r="AM666" s="151"/>
      <c r="AN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c r="AA667" s="151"/>
      <c r="AB667" s="151"/>
      <c r="AC667" s="151"/>
      <c r="AD667" s="151"/>
      <c r="AE667" s="151"/>
      <c r="AF667" s="151"/>
      <c r="AG667" s="151"/>
      <c r="AH667" s="151"/>
      <c r="AI667" s="151"/>
      <c r="AJ667" s="151"/>
      <c r="AK667" s="151"/>
      <c r="AL667" s="151"/>
      <c r="AM667" s="151"/>
      <c r="AN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c r="AA668" s="151"/>
      <c r="AB668" s="151"/>
      <c r="AC668" s="151"/>
      <c r="AD668" s="151"/>
      <c r="AE668" s="151"/>
      <c r="AF668" s="151"/>
      <c r="AG668" s="151"/>
      <c r="AH668" s="151"/>
      <c r="AI668" s="151"/>
      <c r="AJ668" s="151"/>
      <c r="AK668" s="151"/>
      <c r="AL668" s="151"/>
      <c r="AM668" s="151"/>
      <c r="AN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c r="AA669" s="151"/>
      <c r="AB669" s="151"/>
      <c r="AC669" s="151"/>
      <c r="AD669" s="151"/>
      <c r="AE669" s="151"/>
      <c r="AF669" s="151"/>
      <c r="AG669" s="151"/>
      <c r="AH669" s="151"/>
      <c r="AI669" s="151"/>
      <c r="AJ669" s="151"/>
      <c r="AK669" s="151"/>
      <c r="AL669" s="151"/>
      <c r="AM669" s="151"/>
      <c r="AN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c r="AA670" s="151"/>
      <c r="AB670" s="151"/>
      <c r="AC670" s="151"/>
      <c r="AD670" s="151"/>
      <c r="AE670" s="151"/>
      <c r="AF670" s="151"/>
      <c r="AG670" s="151"/>
      <c r="AH670" s="151"/>
      <c r="AI670" s="151"/>
      <c r="AJ670" s="151"/>
      <c r="AK670" s="151"/>
      <c r="AL670" s="151"/>
      <c r="AM670" s="151"/>
      <c r="AN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c r="AA671" s="151"/>
      <c r="AB671" s="151"/>
      <c r="AC671" s="151"/>
      <c r="AD671" s="151"/>
      <c r="AE671" s="151"/>
      <c r="AF671" s="151"/>
      <c r="AG671" s="151"/>
      <c r="AH671" s="151"/>
      <c r="AI671" s="151"/>
      <c r="AJ671" s="151"/>
      <c r="AK671" s="151"/>
      <c r="AL671" s="151"/>
      <c r="AM671" s="151"/>
      <c r="AN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c r="AA672" s="151"/>
      <c r="AB672" s="151"/>
      <c r="AC672" s="151"/>
      <c r="AD672" s="151"/>
      <c r="AE672" s="151"/>
      <c r="AF672" s="151"/>
      <c r="AG672" s="151"/>
      <c r="AH672" s="151"/>
      <c r="AI672" s="151"/>
      <c r="AJ672" s="151"/>
      <c r="AK672" s="151"/>
      <c r="AL672" s="151"/>
      <c r="AM672" s="151"/>
      <c r="AN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c r="AA673" s="151"/>
      <c r="AB673" s="151"/>
      <c r="AC673" s="151"/>
      <c r="AD673" s="151"/>
      <c r="AE673" s="151"/>
      <c r="AF673" s="151"/>
      <c r="AG673" s="151"/>
      <c r="AH673" s="151"/>
      <c r="AI673" s="151"/>
      <c r="AJ673" s="151"/>
      <c r="AK673" s="151"/>
      <c r="AL673" s="151"/>
      <c r="AM673" s="151"/>
      <c r="AN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c r="AA674" s="151"/>
      <c r="AB674" s="151"/>
      <c r="AC674" s="151"/>
      <c r="AD674" s="151"/>
      <c r="AE674" s="151"/>
      <c r="AF674" s="151"/>
      <c r="AG674" s="151"/>
      <c r="AH674" s="151"/>
      <c r="AI674" s="151"/>
      <c r="AJ674" s="151"/>
      <c r="AK674" s="151"/>
      <c r="AL674" s="151"/>
      <c r="AM674" s="151"/>
      <c r="AN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c r="AA675" s="151"/>
      <c r="AB675" s="151"/>
      <c r="AC675" s="151"/>
      <c r="AD675" s="151"/>
      <c r="AE675" s="151"/>
      <c r="AF675" s="151"/>
      <c r="AG675" s="151"/>
      <c r="AH675" s="151"/>
      <c r="AI675" s="151"/>
      <c r="AJ675" s="151"/>
      <c r="AK675" s="151"/>
      <c r="AL675" s="151"/>
      <c r="AM675" s="151"/>
      <c r="AN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c r="AA676" s="151"/>
      <c r="AB676" s="151"/>
      <c r="AC676" s="151"/>
      <c r="AD676" s="151"/>
      <c r="AE676" s="151"/>
      <c r="AF676" s="151"/>
      <c r="AG676" s="151"/>
      <c r="AH676" s="151"/>
      <c r="AI676" s="151"/>
      <c r="AJ676" s="151"/>
      <c r="AK676" s="151"/>
      <c r="AL676" s="151"/>
      <c r="AM676" s="151"/>
      <c r="AN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c r="AA677" s="151"/>
      <c r="AB677" s="151"/>
      <c r="AC677" s="151"/>
      <c r="AD677" s="151"/>
      <c r="AE677" s="151"/>
      <c r="AF677" s="151"/>
      <c r="AG677" s="151"/>
      <c r="AH677" s="151"/>
      <c r="AI677" s="151"/>
      <c r="AJ677" s="151"/>
      <c r="AK677" s="151"/>
      <c r="AL677" s="151"/>
      <c r="AM677" s="151"/>
      <c r="AN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c r="AA678" s="151"/>
      <c r="AB678" s="151"/>
      <c r="AC678" s="151"/>
      <c r="AD678" s="151"/>
      <c r="AE678" s="151"/>
      <c r="AF678" s="151"/>
      <c r="AG678" s="151"/>
      <c r="AH678" s="151"/>
      <c r="AI678" s="151"/>
      <c r="AJ678" s="151"/>
      <c r="AK678" s="151"/>
      <c r="AL678" s="151"/>
      <c r="AM678" s="151"/>
      <c r="AN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c r="AA679" s="151"/>
      <c r="AB679" s="151"/>
      <c r="AC679" s="151"/>
      <c r="AD679" s="151"/>
      <c r="AE679" s="151"/>
      <c r="AF679" s="151"/>
      <c r="AG679" s="151"/>
      <c r="AH679" s="151"/>
      <c r="AI679" s="151"/>
      <c r="AJ679" s="151"/>
      <c r="AK679" s="151"/>
      <c r="AL679" s="151"/>
      <c r="AM679" s="151"/>
      <c r="AN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c r="AA680" s="151"/>
      <c r="AB680" s="151"/>
      <c r="AC680" s="151"/>
      <c r="AD680" s="151"/>
      <c r="AE680" s="151"/>
      <c r="AF680" s="151"/>
      <c r="AG680" s="151"/>
      <c r="AH680" s="151"/>
      <c r="AI680" s="151"/>
      <c r="AJ680" s="151"/>
      <c r="AK680" s="151"/>
      <c r="AL680" s="151"/>
      <c r="AM680" s="151"/>
      <c r="AN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c r="AA681" s="151"/>
      <c r="AB681" s="151"/>
      <c r="AC681" s="151"/>
      <c r="AD681" s="151"/>
      <c r="AE681" s="151"/>
      <c r="AF681" s="151"/>
      <c r="AG681" s="151"/>
      <c r="AH681" s="151"/>
      <c r="AI681" s="151"/>
      <c r="AJ681" s="151"/>
      <c r="AK681" s="151"/>
      <c r="AL681" s="151"/>
      <c r="AM681" s="151"/>
      <c r="AN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c r="AA682" s="151"/>
      <c r="AB682" s="151"/>
      <c r="AC682" s="151"/>
      <c r="AD682" s="151"/>
      <c r="AE682" s="151"/>
      <c r="AF682" s="151"/>
      <c r="AG682" s="151"/>
      <c r="AH682" s="151"/>
      <c r="AI682" s="151"/>
      <c r="AJ682" s="151"/>
      <c r="AK682" s="151"/>
      <c r="AL682" s="151"/>
      <c r="AM682" s="151"/>
      <c r="AN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c r="AA683" s="151"/>
      <c r="AB683" s="151"/>
      <c r="AC683" s="151"/>
      <c r="AD683" s="151"/>
      <c r="AE683" s="151"/>
      <c r="AF683" s="151"/>
      <c r="AG683" s="151"/>
      <c r="AH683" s="151"/>
      <c r="AI683" s="151"/>
      <c r="AJ683" s="151"/>
      <c r="AK683" s="151"/>
      <c r="AL683" s="151"/>
      <c r="AM683" s="151"/>
      <c r="AN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c r="AA684" s="151"/>
      <c r="AB684" s="151"/>
      <c r="AC684" s="151"/>
      <c r="AD684" s="151"/>
      <c r="AE684" s="151"/>
      <c r="AF684" s="151"/>
      <c r="AG684" s="151"/>
      <c r="AH684" s="151"/>
      <c r="AI684" s="151"/>
      <c r="AJ684" s="151"/>
      <c r="AK684" s="151"/>
      <c r="AL684" s="151"/>
      <c r="AM684" s="151"/>
      <c r="AN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c r="AA685" s="151"/>
      <c r="AB685" s="151"/>
      <c r="AC685" s="151"/>
      <c r="AD685" s="151"/>
      <c r="AE685" s="151"/>
      <c r="AF685" s="151"/>
      <c r="AG685" s="151"/>
      <c r="AH685" s="151"/>
      <c r="AI685" s="151"/>
      <c r="AJ685" s="151"/>
      <c r="AK685" s="151"/>
      <c r="AL685" s="151"/>
      <c r="AM685" s="151"/>
      <c r="AN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c r="AA686" s="151"/>
      <c r="AB686" s="151"/>
      <c r="AC686" s="151"/>
      <c r="AD686" s="151"/>
      <c r="AE686" s="151"/>
      <c r="AF686" s="151"/>
      <c r="AG686" s="151"/>
      <c r="AH686" s="151"/>
      <c r="AI686" s="151"/>
      <c r="AJ686" s="151"/>
      <c r="AK686" s="151"/>
      <c r="AL686" s="151"/>
      <c r="AM686" s="151"/>
      <c r="AN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c r="AA687" s="151"/>
      <c r="AB687" s="151"/>
      <c r="AC687" s="151"/>
      <c r="AD687" s="151"/>
      <c r="AE687" s="151"/>
      <c r="AF687" s="151"/>
      <c r="AG687" s="151"/>
      <c r="AH687" s="151"/>
      <c r="AI687" s="151"/>
      <c r="AJ687" s="151"/>
      <c r="AK687" s="151"/>
      <c r="AL687" s="151"/>
      <c r="AM687" s="151"/>
      <c r="AN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c r="AA688" s="151"/>
      <c r="AB688" s="151"/>
      <c r="AC688" s="151"/>
      <c r="AD688" s="151"/>
      <c r="AE688" s="151"/>
      <c r="AF688" s="151"/>
      <c r="AG688" s="151"/>
      <c r="AH688" s="151"/>
      <c r="AI688" s="151"/>
      <c r="AJ688" s="151"/>
      <c r="AK688" s="151"/>
      <c r="AL688" s="151"/>
      <c r="AM688" s="151"/>
      <c r="AN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c r="AA689" s="151"/>
      <c r="AB689" s="151"/>
      <c r="AC689" s="151"/>
      <c r="AD689" s="151"/>
      <c r="AE689" s="151"/>
      <c r="AF689" s="151"/>
      <c r="AG689" s="151"/>
      <c r="AH689" s="151"/>
      <c r="AI689" s="151"/>
      <c r="AJ689" s="151"/>
      <c r="AK689" s="151"/>
      <c r="AL689" s="151"/>
      <c r="AM689" s="151"/>
      <c r="AN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c r="AA690" s="151"/>
      <c r="AB690" s="151"/>
      <c r="AC690" s="151"/>
      <c r="AD690" s="151"/>
      <c r="AE690" s="151"/>
      <c r="AF690" s="151"/>
      <c r="AG690" s="151"/>
      <c r="AH690" s="151"/>
      <c r="AI690" s="151"/>
      <c r="AJ690" s="151"/>
      <c r="AK690" s="151"/>
      <c r="AL690" s="151"/>
      <c r="AM690" s="151"/>
      <c r="AN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c r="AA691" s="151"/>
      <c r="AB691" s="151"/>
      <c r="AC691" s="151"/>
      <c r="AD691" s="151"/>
      <c r="AE691" s="151"/>
      <c r="AF691" s="151"/>
      <c r="AG691" s="151"/>
      <c r="AH691" s="151"/>
      <c r="AI691" s="151"/>
      <c r="AJ691" s="151"/>
      <c r="AK691" s="151"/>
      <c r="AL691" s="151"/>
      <c r="AM691" s="151"/>
      <c r="AN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c r="AA692" s="151"/>
      <c r="AB692" s="151"/>
      <c r="AC692" s="151"/>
      <c r="AD692" s="151"/>
      <c r="AE692" s="151"/>
      <c r="AF692" s="151"/>
      <c r="AG692" s="151"/>
      <c r="AH692" s="151"/>
      <c r="AI692" s="151"/>
      <c r="AJ692" s="151"/>
      <c r="AK692" s="151"/>
      <c r="AL692" s="151"/>
      <c r="AM692" s="151"/>
      <c r="AN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c r="AA693" s="151"/>
      <c r="AB693" s="151"/>
      <c r="AC693" s="151"/>
      <c r="AD693" s="151"/>
      <c r="AE693" s="151"/>
      <c r="AF693" s="151"/>
      <c r="AG693" s="151"/>
      <c r="AH693" s="151"/>
      <c r="AI693" s="151"/>
      <c r="AJ693" s="151"/>
      <c r="AK693" s="151"/>
      <c r="AL693" s="151"/>
      <c r="AM693" s="151"/>
      <c r="AN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c r="AA694" s="151"/>
      <c r="AB694" s="151"/>
      <c r="AC694" s="151"/>
      <c r="AD694" s="151"/>
      <c r="AE694" s="151"/>
      <c r="AF694" s="151"/>
      <c r="AG694" s="151"/>
      <c r="AH694" s="151"/>
      <c r="AI694" s="151"/>
      <c r="AJ694" s="151"/>
      <c r="AK694" s="151"/>
      <c r="AL694" s="151"/>
      <c r="AM694" s="151"/>
      <c r="AN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c r="AA695" s="151"/>
      <c r="AB695" s="151"/>
      <c r="AC695" s="151"/>
      <c r="AD695" s="151"/>
      <c r="AE695" s="151"/>
      <c r="AF695" s="151"/>
      <c r="AG695" s="151"/>
      <c r="AH695" s="151"/>
      <c r="AI695" s="151"/>
      <c r="AJ695" s="151"/>
      <c r="AK695" s="151"/>
      <c r="AL695" s="151"/>
      <c r="AM695" s="151"/>
      <c r="AN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c r="AA696" s="151"/>
      <c r="AB696" s="151"/>
      <c r="AC696" s="151"/>
      <c r="AD696" s="151"/>
      <c r="AE696" s="151"/>
      <c r="AF696" s="151"/>
      <c r="AG696" s="151"/>
      <c r="AH696" s="151"/>
      <c r="AI696" s="151"/>
      <c r="AJ696" s="151"/>
      <c r="AK696" s="151"/>
      <c r="AL696" s="151"/>
      <c r="AM696" s="151"/>
      <c r="AN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c r="AA697" s="151"/>
      <c r="AB697" s="151"/>
      <c r="AC697" s="151"/>
      <c r="AD697" s="151"/>
      <c r="AE697" s="151"/>
      <c r="AF697" s="151"/>
      <c r="AG697" s="151"/>
      <c r="AH697" s="151"/>
      <c r="AI697" s="151"/>
      <c r="AJ697" s="151"/>
      <c r="AK697" s="151"/>
      <c r="AL697" s="151"/>
      <c r="AM697" s="151"/>
      <c r="AN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c r="AA698" s="151"/>
      <c r="AB698" s="151"/>
      <c r="AC698" s="151"/>
      <c r="AD698" s="151"/>
      <c r="AE698" s="151"/>
      <c r="AF698" s="151"/>
      <c r="AG698" s="151"/>
      <c r="AH698" s="151"/>
      <c r="AI698" s="151"/>
      <c r="AJ698" s="151"/>
      <c r="AK698" s="151"/>
      <c r="AL698" s="151"/>
      <c r="AM698" s="151"/>
      <c r="AN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c r="AA699" s="151"/>
      <c r="AB699" s="151"/>
      <c r="AC699" s="151"/>
      <c r="AD699" s="151"/>
      <c r="AE699" s="151"/>
      <c r="AF699" s="151"/>
      <c r="AG699" s="151"/>
      <c r="AH699" s="151"/>
      <c r="AI699" s="151"/>
      <c r="AJ699" s="151"/>
      <c r="AK699" s="151"/>
      <c r="AL699" s="151"/>
      <c r="AM699" s="151"/>
      <c r="AN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c r="AA700" s="151"/>
      <c r="AB700" s="151"/>
      <c r="AC700" s="151"/>
      <c r="AD700" s="151"/>
      <c r="AE700" s="151"/>
      <c r="AF700" s="151"/>
      <c r="AG700" s="151"/>
      <c r="AH700" s="151"/>
      <c r="AI700" s="151"/>
      <c r="AJ700" s="151"/>
      <c r="AK700" s="151"/>
      <c r="AL700" s="151"/>
      <c r="AM700" s="151"/>
      <c r="AN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c r="AA701" s="151"/>
      <c r="AB701" s="151"/>
      <c r="AC701" s="151"/>
      <c r="AD701" s="151"/>
      <c r="AE701" s="151"/>
      <c r="AF701" s="151"/>
      <c r="AG701" s="151"/>
      <c r="AH701" s="151"/>
      <c r="AI701" s="151"/>
      <c r="AJ701" s="151"/>
      <c r="AK701" s="151"/>
      <c r="AL701" s="151"/>
      <c r="AM701" s="151"/>
      <c r="AN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c r="AA702" s="151"/>
      <c r="AB702" s="151"/>
      <c r="AC702" s="151"/>
      <c r="AD702" s="151"/>
      <c r="AE702" s="151"/>
      <c r="AF702" s="151"/>
      <c r="AG702" s="151"/>
      <c r="AH702" s="151"/>
      <c r="AI702" s="151"/>
      <c r="AJ702" s="151"/>
      <c r="AK702" s="151"/>
      <c r="AL702" s="151"/>
      <c r="AM702" s="151"/>
      <c r="AN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c r="AA703" s="151"/>
      <c r="AB703" s="151"/>
      <c r="AC703" s="151"/>
      <c r="AD703" s="151"/>
      <c r="AE703" s="151"/>
      <c r="AF703" s="151"/>
      <c r="AG703" s="151"/>
      <c r="AH703" s="151"/>
      <c r="AI703" s="151"/>
      <c r="AJ703" s="151"/>
      <c r="AK703" s="151"/>
      <c r="AL703" s="151"/>
      <c r="AM703" s="151"/>
      <c r="AN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c r="AA704" s="151"/>
      <c r="AB704" s="151"/>
      <c r="AC704" s="151"/>
      <c r="AD704" s="151"/>
      <c r="AE704" s="151"/>
      <c r="AF704" s="151"/>
      <c r="AG704" s="151"/>
      <c r="AH704" s="151"/>
      <c r="AI704" s="151"/>
      <c r="AJ704" s="151"/>
      <c r="AK704" s="151"/>
      <c r="AL704" s="151"/>
      <c r="AM704" s="151"/>
      <c r="AN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c r="AA705" s="151"/>
      <c r="AB705" s="151"/>
      <c r="AC705" s="151"/>
      <c r="AD705" s="151"/>
      <c r="AE705" s="151"/>
      <c r="AF705" s="151"/>
      <c r="AG705" s="151"/>
      <c r="AH705" s="151"/>
      <c r="AI705" s="151"/>
      <c r="AJ705" s="151"/>
      <c r="AK705" s="151"/>
      <c r="AL705" s="151"/>
      <c r="AM705" s="151"/>
      <c r="AN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c r="AA706" s="151"/>
      <c r="AB706" s="151"/>
      <c r="AC706" s="151"/>
      <c r="AD706" s="151"/>
      <c r="AE706" s="151"/>
      <c r="AF706" s="151"/>
      <c r="AG706" s="151"/>
      <c r="AH706" s="151"/>
      <c r="AI706" s="151"/>
      <c r="AJ706" s="151"/>
      <c r="AK706" s="151"/>
      <c r="AL706" s="151"/>
      <c r="AM706" s="151"/>
      <c r="AN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c r="AA707" s="151"/>
      <c r="AB707" s="151"/>
      <c r="AC707" s="151"/>
      <c r="AD707" s="151"/>
      <c r="AE707" s="151"/>
      <c r="AF707" s="151"/>
      <c r="AG707" s="151"/>
      <c r="AH707" s="151"/>
      <c r="AI707" s="151"/>
      <c r="AJ707" s="151"/>
      <c r="AK707" s="151"/>
      <c r="AL707" s="151"/>
      <c r="AM707" s="151"/>
      <c r="AN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c r="AA708" s="151"/>
      <c r="AB708" s="151"/>
      <c r="AC708" s="151"/>
      <c r="AD708" s="151"/>
      <c r="AE708" s="151"/>
      <c r="AF708" s="151"/>
      <c r="AG708" s="151"/>
      <c r="AH708" s="151"/>
      <c r="AI708" s="151"/>
      <c r="AJ708" s="151"/>
      <c r="AK708" s="151"/>
      <c r="AL708" s="151"/>
      <c r="AM708" s="151"/>
      <c r="AN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c r="AA709" s="151"/>
      <c r="AB709" s="151"/>
      <c r="AC709" s="151"/>
      <c r="AD709" s="151"/>
      <c r="AE709" s="151"/>
      <c r="AF709" s="151"/>
      <c r="AG709" s="151"/>
      <c r="AH709" s="151"/>
      <c r="AI709" s="151"/>
      <c r="AJ709" s="151"/>
      <c r="AK709" s="151"/>
      <c r="AL709" s="151"/>
      <c r="AM709" s="151"/>
      <c r="AN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c r="AA710" s="151"/>
      <c r="AB710" s="151"/>
      <c r="AC710" s="151"/>
      <c r="AD710" s="151"/>
      <c r="AE710" s="151"/>
      <c r="AF710" s="151"/>
      <c r="AG710" s="151"/>
      <c r="AH710" s="151"/>
      <c r="AI710" s="151"/>
      <c r="AJ710" s="151"/>
      <c r="AK710" s="151"/>
      <c r="AL710" s="151"/>
      <c r="AM710" s="151"/>
      <c r="AN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c r="AA711" s="151"/>
      <c r="AB711" s="151"/>
      <c r="AC711" s="151"/>
      <c r="AD711" s="151"/>
      <c r="AE711" s="151"/>
      <c r="AF711" s="151"/>
      <c r="AG711" s="151"/>
      <c r="AH711" s="151"/>
      <c r="AI711" s="151"/>
      <c r="AJ711" s="151"/>
      <c r="AK711" s="151"/>
      <c r="AL711" s="151"/>
      <c r="AM711" s="151"/>
      <c r="AN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c r="AA712" s="151"/>
      <c r="AB712" s="151"/>
      <c r="AC712" s="151"/>
      <c r="AD712" s="151"/>
      <c r="AE712" s="151"/>
      <c r="AF712" s="151"/>
      <c r="AG712" s="151"/>
      <c r="AH712" s="151"/>
      <c r="AI712" s="151"/>
      <c r="AJ712" s="151"/>
      <c r="AK712" s="151"/>
      <c r="AL712" s="151"/>
      <c r="AM712" s="151"/>
      <c r="AN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c r="AA713" s="151"/>
      <c r="AB713" s="151"/>
      <c r="AC713" s="151"/>
      <c r="AD713" s="151"/>
      <c r="AE713" s="151"/>
      <c r="AF713" s="151"/>
      <c r="AG713" s="151"/>
      <c r="AH713" s="151"/>
      <c r="AI713" s="151"/>
      <c r="AJ713" s="151"/>
      <c r="AK713" s="151"/>
      <c r="AL713" s="151"/>
      <c r="AM713" s="151"/>
      <c r="AN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c r="AA714" s="151"/>
      <c r="AB714" s="151"/>
      <c r="AC714" s="151"/>
      <c r="AD714" s="151"/>
      <c r="AE714" s="151"/>
      <c r="AF714" s="151"/>
      <c r="AG714" s="151"/>
      <c r="AH714" s="151"/>
      <c r="AI714" s="151"/>
      <c r="AJ714" s="151"/>
      <c r="AK714" s="151"/>
      <c r="AL714" s="151"/>
      <c r="AM714" s="151"/>
      <c r="AN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c r="AA715" s="151"/>
      <c r="AB715" s="151"/>
      <c r="AC715" s="151"/>
      <c r="AD715" s="151"/>
      <c r="AE715" s="151"/>
      <c r="AF715" s="151"/>
      <c r="AG715" s="151"/>
      <c r="AH715" s="151"/>
      <c r="AI715" s="151"/>
      <c r="AJ715" s="151"/>
      <c r="AK715" s="151"/>
      <c r="AL715" s="151"/>
      <c r="AM715" s="151"/>
      <c r="AN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c r="AA716" s="151"/>
      <c r="AB716" s="151"/>
      <c r="AC716" s="151"/>
      <c r="AD716" s="151"/>
      <c r="AE716" s="151"/>
      <c r="AF716" s="151"/>
      <c r="AG716" s="151"/>
      <c r="AH716" s="151"/>
      <c r="AI716" s="151"/>
      <c r="AJ716" s="151"/>
      <c r="AK716" s="151"/>
      <c r="AL716" s="151"/>
      <c r="AM716" s="151"/>
      <c r="AN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c r="AA717" s="151"/>
      <c r="AB717" s="151"/>
      <c r="AC717" s="151"/>
      <c r="AD717" s="151"/>
      <c r="AE717" s="151"/>
      <c r="AF717" s="151"/>
      <c r="AG717" s="151"/>
      <c r="AH717" s="151"/>
      <c r="AI717" s="151"/>
      <c r="AJ717" s="151"/>
      <c r="AK717" s="151"/>
      <c r="AL717" s="151"/>
      <c r="AM717" s="151"/>
      <c r="AN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c r="AA718" s="151"/>
      <c r="AB718" s="151"/>
      <c r="AC718" s="151"/>
      <c r="AD718" s="151"/>
      <c r="AE718" s="151"/>
      <c r="AF718" s="151"/>
      <c r="AG718" s="151"/>
      <c r="AH718" s="151"/>
      <c r="AI718" s="151"/>
      <c r="AJ718" s="151"/>
      <c r="AK718" s="151"/>
      <c r="AL718" s="151"/>
      <c r="AM718" s="151"/>
      <c r="AN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c r="AA719" s="151"/>
      <c r="AB719" s="151"/>
      <c r="AC719" s="151"/>
      <c r="AD719" s="151"/>
      <c r="AE719" s="151"/>
      <c r="AF719" s="151"/>
      <c r="AG719" s="151"/>
      <c r="AH719" s="151"/>
      <c r="AI719" s="151"/>
      <c r="AJ719" s="151"/>
      <c r="AK719" s="151"/>
      <c r="AL719" s="151"/>
      <c r="AM719" s="151"/>
      <c r="AN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c r="AA720" s="151"/>
      <c r="AB720" s="151"/>
      <c r="AC720" s="151"/>
      <c r="AD720" s="151"/>
      <c r="AE720" s="151"/>
      <c r="AF720" s="151"/>
      <c r="AG720" s="151"/>
      <c r="AH720" s="151"/>
      <c r="AI720" s="151"/>
      <c r="AJ720" s="151"/>
      <c r="AK720" s="151"/>
      <c r="AL720" s="151"/>
      <c r="AM720" s="151"/>
      <c r="AN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c r="AA721" s="151"/>
      <c r="AB721" s="151"/>
      <c r="AC721" s="151"/>
      <c r="AD721" s="151"/>
      <c r="AE721" s="151"/>
      <c r="AF721" s="151"/>
      <c r="AG721" s="151"/>
      <c r="AH721" s="151"/>
      <c r="AI721" s="151"/>
      <c r="AJ721" s="151"/>
      <c r="AK721" s="151"/>
      <c r="AL721" s="151"/>
      <c r="AM721" s="151"/>
      <c r="AN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c r="AA722" s="151"/>
      <c r="AB722" s="151"/>
      <c r="AC722" s="151"/>
      <c r="AD722" s="151"/>
      <c r="AE722" s="151"/>
      <c r="AF722" s="151"/>
      <c r="AG722" s="151"/>
      <c r="AH722" s="151"/>
      <c r="AI722" s="151"/>
      <c r="AJ722" s="151"/>
      <c r="AK722" s="151"/>
      <c r="AL722" s="151"/>
      <c r="AM722" s="151"/>
      <c r="AN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c r="AA723" s="151"/>
      <c r="AB723" s="151"/>
      <c r="AC723" s="151"/>
      <c r="AD723" s="151"/>
      <c r="AE723" s="151"/>
      <c r="AF723" s="151"/>
      <c r="AG723" s="151"/>
      <c r="AH723" s="151"/>
      <c r="AI723" s="151"/>
      <c r="AJ723" s="151"/>
      <c r="AK723" s="151"/>
      <c r="AL723" s="151"/>
      <c r="AM723" s="151"/>
      <c r="AN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c r="AA724" s="151"/>
      <c r="AB724" s="151"/>
      <c r="AC724" s="151"/>
      <c r="AD724" s="151"/>
      <c r="AE724" s="151"/>
      <c r="AF724" s="151"/>
      <c r="AG724" s="151"/>
      <c r="AH724" s="151"/>
      <c r="AI724" s="151"/>
      <c r="AJ724" s="151"/>
      <c r="AK724" s="151"/>
      <c r="AL724" s="151"/>
      <c r="AM724" s="151"/>
      <c r="AN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c r="AA725" s="151"/>
      <c r="AB725" s="151"/>
      <c r="AC725" s="151"/>
      <c r="AD725" s="151"/>
      <c r="AE725" s="151"/>
      <c r="AF725" s="151"/>
      <c r="AG725" s="151"/>
      <c r="AH725" s="151"/>
      <c r="AI725" s="151"/>
      <c r="AJ725" s="151"/>
      <c r="AK725" s="151"/>
      <c r="AL725" s="151"/>
      <c r="AM725" s="151"/>
      <c r="AN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c r="AA726" s="151"/>
      <c r="AB726" s="151"/>
      <c r="AC726" s="151"/>
      <c r="AD726" s="151"/>
      <c r="AE726" s="151"/>
      <c r="AF726" s="151"/>
      <c r="AG726" s="151"/>
      <c r="AH726" s="151"/>
      <c r="AI726" s="151"/>
      <c r="AJ726" s="151"/>
      <c r="AK726" s="151"/>
      <c r="AL726" s="151"/>
      <c r="AM726" s="151"/>
      <c r="AN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c r="AA727" s="151"/>
      <c r="AB727" s="151"/>
      <c r="AC727" s="151"/>
      <c r="AD727" s="151"/>
      <c r="AE727" s="151"/>
      <c r="AF727" s="151"/>
      <c r="AG727" s="151"/>
      <c r="AH727" s="151"/>
      <c r="AI727" s="151"/>
      <c r="AJ727" s="151"/>
      <c r="AK727" s="151"/>
      <c r="AL727" s="151"/>
      <c r="AM727" s="151"/>
      <c r="AN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c r="AA728" s="151"/>
      <c r="AB728" s="151"/>
      <c r="AC728" s="151"/>
      <c r="AD728" s="151"/>
      <c r="AE728" s="151"/>
      <c r="AF728" s="151"/>
      <c r="AG728" s="151"/>
      <c r="AH728" s="151"/>
      <c r="AI728" s="151"/>
      <c r="AJ728" s="151"/>
      <c r="AK728" s="151"/>
      <c r="AL728" s="151"/>
      <c r="AM728" s="151"/>
      <c r="AN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c r="AA729" s="151"/>
      <c r="AB729" s="151"/>
      <c r="AC729" s="151"/>
      <c r="AD729" s="151"/>
      <c r="AE729" s="151"/>
      <c r="AF729" s="151"/>
      <c r="AG729" s="151"/>
      <c r="AH729" s="151"/>
      <c r="AI729" s="151"/>
      <c r="AJ729" s="151"/>
      <c r="AK729" s="151"/>
      <c r="AL729" s="151"/>
      <c r="AM729" s="151"/>
      <c r="AN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c r="AA730" s="151"/>
      <c r="AB730" s="151"/>
      <c r="AC730" s="151"/>
      <c r="AD730" s="151"/>
      <c r="AE730" s="151"/>
      <c r="AF730" s="151"/>
      <c r="AG730" s="151"/>
      <c r="AH730" s="151"/>
      <c r="AI730" s="151"/>
      <c r="AJ730" s="151"/>
      <c r="AK730" s="151"/>
      <c r="AL730" s="151"/>
      <c r="AM730" s="151"/>
      <c r="AN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c r="AA731" s="151"/>
      <c r="AB731" s="151"/>
      <c r="AC731" s="151"/>
      <c r="AD731" s="151"/>
      <c r="AE731" s="151"/>
      <c r="AF731" s="151"/>
      <c r="AG731" s="151"/>
      <c r="AH731" s="151"/>
      <c r="AI731" s="151"/>
      <c r="AJ731" s="151"/>
      <c r="AK731" s="151"/>
      <c r="AL731" s="151"/>
      <c r="AM731" s="151"/>
      <c r="AN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c r="AA732" s="151"/>
      <c r="AB732" s="151"/>
      <c r="AC732" s="151"/>
      <c r="AD732" s="151"/>
      <c r="AE732" s="151"/>
      <c r="AF732" s="151"/>
      <c r="AG732" s="151"/>
      <c r="AH732" s="151"/>
      <c r="AI732" s="151"/>
      <c r="AJ732" s="151"/>
      <c r="AK732" s="151"/>
      <c r="AL732" s="151"/>
      <c r="AM732" s="151"/>
      <c r="AN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c r="AA733" s="151"/>
      <c r="AB733" s="151"/>
      <c r="AC733" s="151"/>
      <c r="AD733" s="151"/>
      <c r="AE733" s="151"/>
      <c r="AF733" s="151"/>
      <c r="AG733" s="151"/>
      <c r="AH733" s="151"/>
      <c r="AI733" s="151"/>
      <c r="AJ733" s="151"/>
      <c r="AK733" s="151"/>
      <c r="AL733" s="151"/>
      <c r="AM733" s="151"/>
      <c r="AN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c r="AA734" s="151"/>
      <c r="AB734" s="151"/>
      <c r="AC734" s="151"/>
      <c r="AD734" s="151"/>
      <c r="AE734" s="151"/>
      <c r="AF734" s="151"/>
      <c r="AG734" s="151"/>
      <c r="AH734" s="151"/>
      <c r="AI734" s="151"/>
      <c r="AJ734" s="151"/>
      <c r="AK734" s="151"/>
      <c r="AL734" s="151"/>
      <c r="AM734" s="151"/>
      <c r="AN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c r="AA735" s="151"/>
      <c r="AB735" s="151"/>
      <c r="AC735" s="151"/>
      <c r="AD735" s="151"/>
      <c r="AE735" s="151"/>
      <c r="AF735" s="151"/>
      <c r="AG735" s="151"/>
      <c r="AH735" s="151"/>
      <c r="AI735" s="151"/>
      <c r="AJ735" s="151"/>
      <c r="AK735" s="151"/>
      <c r="AL735" s="151"/>
      <c r="AM735" s="151"/>
      <c r="AN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c r="AA736" s="151"/>
      <c r="AB736" s="151"/>
      <c r="AC736" s="151"/>
      <c r="AD736" s="151"/>
      <c r="AE736" s="151"/>
      <c r="AF736" s="151"/>
      <c r="AG736" s="151"/>
      <c r="AH736" s="151"/>
      <c r="AI736" s="151"/>
      <c r="AJ736" s="151"/>
      <c r="AK736" s="151"/>
      <c r="AL736" s="151"/>
      <c r="AM736" s="151"/>
      <c r="AN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c r="AA737" s="151"/>
      <c r="AB737" s="151"/>
      <c r="AC737" s="151"/>
      <c r="AD737" s="151"/>
      <c r="AE737" s="151"/>
      <c r="AF737" s="151"/>
      <c r="AG737" s="151"/>
      <c r="AH737" s="151"/>
      <c r="AI737" s="151"/>
      <c r="AJ737" s="151"/>
      <c r="AK737" s="151"/>
      <c r="AL737" s="151"/>
      <c r="AM737" s="151"/>
      <c r="AN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c r="AA738" s="151"/>
      <c r="AB738" s="151"/>
      <c r="AC738" s="151"/>
      <c r="AD738" s="151"/>
      <c r="AE738" s="151"/>
      <c r="AF738" s="151"/>
      <c r="AG738" s="151"/>
      <c r="AH738" s="151"/>
      <c r="AI738" s="151"/>
      <c r="AJ738" s="151"/>
      <c r="AK738" s="151"/>
      <c r="AL738" s="151"/>
      <c r="AM738" s="151"/>
      <c r="AN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c r="AA739" s="151"/>
      <c r="AB739" s="151"/>
      <c r="AC739" s="151"/>
      <c r="AD739" s="151"/>
      <c r="AE739" s="151"/>
      <c r="AF739" s="151"/>
      <c r="AG739" s="151"/>
      <c r="AH739" s="151"/>
      <c r="AI739" s="151"/>
      <c r="AJ739" s="151"/>
      <c r="AK739" s="151"/>
      <c r="AL739" s="151"/>
      <c r="AM739" s="151"/>
      <c r="AN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c r="AA740" s="151"/>
      <c r="AB740" s="151"/>
      <c r="AC740" s="151"/>
      <c r="AD740" s="151"/>
      <c r="AE740" s="151"/>
      <c r="AF740" s="151"/>
      <c r="AG740" s="151"/>
      <c r="AH740" s="151"/>
      <c r="AI740" s="151"/>
      <c r="AJ740" s="151"/>
      <c r="AK740" s="151"/>
      <c r="AL740" s="151"/>
      <c r="AM740" s="151"/>
      <c r="AN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c r="AA741" s="151"/>
      <c r="AB741" s="151"/>
      <c r="AC741" s="151"/>
      <c r="AD741" s="151"/>
      <c r="AE741" s="151"/>
      <c r="AF741" s="151"/>
      <c r="AG741" s="151"/>
      <c r="AH741" s="151"/>
      <c r="AI741" s="151"/>
      <c r="AJ741" s="151"/>
      <c r="AK741" s="151"/>
      <c r="AL741" s="151"/>
      <c r="AM741" s="151"/>
      <c r="AN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c r="AA742" s="151"/>
      <c r="AB742" s="151"/>
      <c r="AC742" s="151"/>
      <c r="AD742" s="151"/>
      <c r="AE742" s="151"/>
      <c r="AF742" s="151"/>
      <c r="AG742" s="151"/>
      <c r="AH742" s="151"/>
      <c r="AI742" s="151"/>
      <c r="AJ742" s="151"/>
      <c r="AK742" s="151"/>
      <c r="AL742" s="151"/>
      <c r="AM742" s="151"/>
      <c r="AN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c r="AA743" s="151"/>
      <c r="AB743" s="151"/>
      <c r="AC743" s="151"/>
      <c r="AD743" s="151"/>
      <c r="AE743" s="151"/>
      <c r="AF743" s="151"/>
      <c r="AG743" s="151"/>
      <c r="AH743" s="151"/>
      <c r="AI743" s="151"/>
      <c r="AJ743" s="151"/>
      <c r="AK743" s="151"/>
      <c r="AL743" s="151"/>
      <c r="AM743" s="151"/>
      <c r="AN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c r="AA744" s="151"/>
      <c r="AB744" s="151"/>
      <c r="AC744" s="151"/>
      <c r="AD744" s="151"/>
      <c r="AE744" s="151"/>
      <c r="AF744" s="151"/>
      <c r="AG744" s="151"/>
      <c r="AH744" s="151"/>
      <c r="AI744" s="151"/>
      <c r="AJ744" s="151"/>
      <c r="AK744" s="151"/>
      <c r="AL744" s="151"/>
      <c r="AM744" s="151"/>
      <c r="AN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c r="AA745" s="151"/>
      <c r="AB745" s="151"/>
      <c r="AC745" s="151"/>
      <c r="AD745" s="151"/>
      <c r="AE745" s="151"/>
      <c r="AF745" s="151"/>
      <c r="AG745" s="151"/>
      <c r="AH745" s="151"/>
      <c r="AI745" s="151"/>
      <c r="AJ745" s="151"/>
      <c r="AK745" s="151"/>
      <c r="AL745" s="151"/>
      <c r="AM745" s="151"/>
      <c r="AN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c r="AA746" s="151"/>
      <c r="AB746" s="151"/>
      <c r="AC746" s="151"/>
      <c r="AD746" s="151"/>
      <c r="AE746" s="151"/>
      <c r="AF746" s="151"/>
      <c r="AG746" s="151"/>
      <c r="AH746" s="151"/>
      <c r="AI746" s="151"/>
      <c r="AJ746" s="151"/>
      <c r="AK746" s="151"/>
      <c r="AL746" s="151"/>
      <c r="AM746" s="151"/>
      <c r="AN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c r="AA747" s="151"/>
      <c r="AB747" s="151"/>
      <c r="AC747" s="151"/>
      <c r="AD747" s="151"/>
      <c r="AE747" s="151"/>
      <c r="AF747" s="151"/>
      <c r="AG747" s="151"/>
      <c r="AH747" s="151"/>
      <c r="AI747" s="151"/>
      <c r="AJ747" s="151"/>
      <c r="AK747" s="151"/>
      <c r="AL747" s="151"/>
      <c r="AM747" s="151"/>
      <c r="AN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c r="AA748" s="151"/>
      <c r="AB748" s="151"/>
      <c r="AC748" s="151"/>
      <c r="AD748" s="151"/>
      <c r="AE748" s="151"/>
      <c r="AF748" s="151"/>
      <c r="AG748" s="151"/>
      <c r="AH748" s="151"/>
      <c r="AI748" s="151"/>
      <c r="AJ748" s="151"/>
      <c r="AK748" s="151"/>
      <c r="AL748" s="151"/>
      <c r="AM748" s="151"/>
      <c r="AN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c r="AA749" s="151"/>
      <c r="AB749" s="151"/>
      <c r="AC749" s="151"/>
      <c r="AD749" s="151"/>
      <c r="AE749" s="151"/>
      <c r="AF749" s="151"/>
      <c r="AG749" s="151"/>
      <c r="AH749" s="151"/>
      <c r="AI749" s="151"/>
      <c r="AJ749" s="151"/>
      <c r="AK749" s="151"/>
      <c r="AL749" s="151"/>
      <c r="AM749" s="151"/>
      <c r="AN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c r="AA750" s="151"/>
      <c r="AB750" s="151"/>
      <c r="AC750" s="151"/>
      <c r="AD750" s="151"/>
      <c r="AE750" s="151"/>
      <c r="AF750" s="151"/>
      <c r="AG750" s="151"/>
      <c r="AH750" s="151"/>
      <c r="AI750" s="151"/>
      <c r="AJ750" s="151"/>
      <c r="AK750" s="151"/>
      <c r="AL750" s="151"/>
      <c r="AM750" s="151"/>
      <c r="AN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c r="AA751" s="151"/>
      <c r="AB751" s="151"/>
      <c r="AC751" s="151"/>
      <c r="AD751" s="151"/>
      <c r="AE751" s="151"/>
      <c r="AF751" s="151"/>
      <c r="AG751" s="151"/>
      <c r="AH751" s="151"/>
      <c r="AI751" s="151"/>
      <c r="AJ751" s="151"/>
      <c r="AK751" s="151"/>
      <c r="AL751" s="151"/>
      <c r="AM751" s="151"/>
      <c r="AN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c r="AA752" s="151"/>
      <c r="AB752" s="151"/>
      <c r="AC752" s="151"/>
      <c r="AD752" s="151"/>
      <c r="AE752" s="151"/>
      <c r="AF752" s="151"/>
      <c r="AG752" s="151"/>
      <c r="AH752" s="151"/>
      <c r="AI752" s="151"/>
      <c r="AJ752" s="151"/>
      <c r="AK752" s="151"/>
      <c r="AL752" s="151"/>
      <c r="AM752" s="151"/>
      <c r="AN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c r="AA753" s="151"/>
      <c r="AB753" s="151"/>
      <c r="AC753" s="151"/>
      <c r="AD753" s="151"/>
      <c r="AE753" s="151"/>
      <c r="AF753" s="151"/>
      <c r="AG753" s="151"/>
      <c r="AH753" s="151"/>
      <c r="AI753" s="151"/>
      <c r="AJ753" s="151"/>
      <c r="AK753" s="151"/>
      <c r="AL753" s="151"/>
      <c r="AM753" s="151"/>
      <c r="AN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c r="AA754" s="151"/>
      <c r="AB754" s="151"/>
      <c r="AC754" s="151"/>
      <c r="AD754" s="151"/>
      <c r="AE754" s="151"/>
      <c r="AF754" s="151"/>
      <c r="AG754" s="151"/>
      <c r="AH754" s="151"/>
      <c r="AI754" s="151"/>
      <c r="AJ754" s="151"/>
      <c r="AK754" s="151"/>
      <c r="AL754" s="151"/>
      <c r="AM754" s="151"/>
      <c r="AN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c r="AA755" s="151"/>
      <c r="AB755" s="151"/>
      <c r="AC755" s="151"/>
      <c r="AD755" s="151"/>
      <c r="AE755" s="151"/>
      <c r="AF755" s="151"/>
      <c r="AG755" s="151"/>
      <c r="AH755" s="151"/>
      <c r="AI755" s="151"/>
      <c r="AJ755" s="151"/>
      <c r="AK755" s="151"/>
      <c r="AL755" s="151"/>
      <c r="AM755" s="151"/>
      <c r="AN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c r="AA756" s="151"/>
      <c r="AB756" s="151"/>
      <c r="AC756" s="151"/>
      <c r="AD756" s="151"/>
      <c r="AE756" s="151"/>
      <c r="AF756" s="151"/>
      <c r="AG756" s="151"/>
      <c r="AH756" s="151"/>
      <c r="AI756" s="151"/>
      <c r="AJ756" s="151"/>
      <c r="AK756" s="151"/>
      <c r="AL756" s="151"/>
      <c r="AM756" s="151"/>
      <c r="AN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c r="AA757" s="151"/>
      <c r="AB757" s="151"/>
      <c r="AC757" s="151"/>
      <c r="AD757" s="151"/>
      <c r="AE757" s="151"/>
      <c r="AF757" s="151"/>
      <c r="AG757" s="151"/>
      <c r="AH757" s="151"/>
      <c r="AI757" s="151"/>
      <c r="AJ757" s="151"/>
      <c r="AK757" s="151"/>
      <c r="AL757" s="151"/>
      <c r="AM757" s="151"/>
      <c r="AN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c r="AA758" s="151"/>
      <c r="AB758" s="151"/>
      <c r="AC758" s="151"/>
      <c r="AD758" s="151"/>
      <c r="AE758" s="151"/>
      <c r="AF758" s="151"/>
      <c r="AG758" s="151"/>
      <c r="AH758" s="151"/>
      <c r="AI758" s="151"/>
      <c r="AJ758" s="151"/>
      <c r="AK758" s="151"/>
      <c r="AL758" s="151"/>
      <c r="AM758" s="151"/>
      <c r="AN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c r="AA759" s="151"/>
      <c r="AB759" s="151"/>
      <c r="AC759" s="151"/>
      <c r="AD759" s="151"/>
      <c r="AE759" s="151"/>
      <c r="AF759" s="151"/>
      <c r="AG759" s="151"/>
      <c r="AH759" s="151"/>
      <c r="AI759" s="151"/>
      <c r="AJ759" s="151"/>
      <c r="AK759" s="151"/>
      <c r="AL759" s="151"/>
      <c r="AM759" s="151"/>
      <c r="AN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c r="AA760" s="151"/>
      <c r="AB760" s="151"/>
      <c r="AC760" s="151"/>
      <c r="AD760" s="151"/>
      <c r="AE760" s="151"/>
      <c r="AF760" s="151"/>
      <c r="AG760" s="151"/>
      <c r="AH760" s="151"/>
      <c r="AI760" s="151"/>
      <c r="AJ760" s="151"/>
      <c r="AK760" s="151"/>
      <c r="AL760" s="151"/>
      <c r="AM760" s="151"/>
      <c r="AN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c r="AA761" s="151"/>
      <c r="AB761" s="151"/>
      <c r="AC761" s="151"/>
      <c r="AD761" s="151"/>
      <c r="AE761" s="151"/>
      <c r="AF761" s="151"/>
      <c r="AG761" s="151"/>
      <c r="AH761" s="151"/>
      <c r="AI761" s="151"/>
      <c r="AJ761" s="151"/>
      <c r="AK761" s="151"/>
      <c r="AL761" s="151"/>
      <c r="AM761" s="151"/>
      <c r="AN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c r="AA762" s="151"/>
      <c r="AB762" s="151"/>
      <c r="AC762" s="151"/>
      <c r="AD762" s="151"/>
      <c r="AE762" s="151"/>
      <c r="AF762" s="151"/>
      <c r="AG762" s="151"/>
      <c r="AH762" s="151"/>
      <c r="AI762" s="151"/>
      <c r="AJ762" s="151"/>
      <c r="AK762" s="151"/>
      <c r="AL762" s="151"/>
      <c r="AM762" s="151"/>
      <c r="AN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c r="AA763" s="151"/>
      <c r="AB763" s="151"/>
      <c r="AC763" s="151"/>
      <c r="AD763" s="151"/>
      <c r="AE763" s="151"/>
      <c r="AF763" s="151"/>
      <c r="AG763" s="151"/>
      <c r="AH763" s="151"/>
      <c r="AI763" s="151"/>
      <c r="AJ763" s="151"/>
      <c r="AK763" s="151"/>
      <c r="AL763" s="151"/>
      <c r="AM763" s="151"/>
      <c r="AN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c r="AA764" s="151"/>
      <c r="AB764" s="151"/>
      <c r="AC764" s="151"/>
      <c r="AD764" s="151"/>
      <c r="AE764" s="151"/>
      <c r="AF764" s="151"/>
      <c r="AG764" s="151"/>
      <c r="AH764" s="151"/>
      <c r="AI764" s="151"/>
      <c r="AJ764" s="151"/>
      <c r="AK764" s="151"/>
      <c r="AL764" s="151"/>
      <c r="AM764" s="151"/>
      <c r="AN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c r="AA765" s="151"/>
      <c r="AB765" s="151"/>
      <c r="AC765" s="151"/>
      <c r="AD765" s="151"/>
      <c r="AE765" s="151"/>
      <c r="AF765" s="151"/>
      <c r="AG765" s="151"/>
      <c r="AH765" s="151"/>
      <c r="AI765" s="151"/>
      <c r="AJ765" s="151"/>
      <c r="AK765" s="151"/>
      <c r="AL765" s="151"/>
      <c r="AM765" s="151"/>
      <c r="AN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c r="AA766" s="151"/>
      <c r="AB766" s="151"/>
      <c r="AC766" s="151"/>
      <c r="AD766" s="151"/>
      <c r="AE766" s="151"/>
      <c r="AF766" s="151"/>
      <c r="AG766" s="151"/>
      <c r="AH766" s="151"/>
      <c r="AI766" s="151"/>
      <c r="AJ766" s="151"/>
      <c r="AK766" s="151"/>
      <c r="AL766" s="151"/>
      <c r="AM766" s="151"/>
      <c r="AN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c r="AA767" s="151"/>
      <c r="AB767" s="151"/>
      <c r="AC767" s="151"/>
      <c r="AD767" s="151"/>
      <c r="AE767" s="151"/>
      <c r="AF767" s="151"/>
      <c r="AG767" s="151"/>
      <c r="AH767" s="151"/>
      <c r="AI767" s="151"/>
      <c r="AJ767" s="151"/>
      <c r="AK767" s="151"/>
      <c r="AL767" s="151"/>
      <c r="AM767" s="151"/>
      <c r="AN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c r="AA768" s="151"/>
      <c r="AB768" s="151"/>
      <c r="AC768" s="151"/>
      <c r="AD768" s="151"/>
      <c r="AE768" s="151"/>
      <c r="AF768" s="151"/>
      <c r="AG768" s="151"/>
      <c r="AH768" s="151"/>
      <c r="AI768" s="151"/>
      <c r="AJ768" s="151"/>
      <c r="AK768" s="151"/>
      <c r="AL768" s="151"/>
      <c r="AM768" s="151"/>
      <c r="AN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c r="AA769" s="151"/>
      <c r="AB769" s="151"/>
      <c r="AC769" s="151"/>
      <c r="AD769" s="151"/>
      <c r="AE769" s="151"/>
      <c r="AF769" s="151"/>
      <c r="AG769" s="151"/>
      <c r="AH769" s="151"/>
      <c r="AI769" s="151"/>
      <c r="AJ769" s="151"/>
      <c r="AK769" s="151"/>
      <c r="AL769" s="151"/>
      <c r="AM769" s="151"/>
      <c r="AN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c r="AA770" s="151"/>
      <c r="AB770" s="151"/>
      <c r="AC770" s="151"/>
      <c r="AD770" s="151"/>
      <c r="AE770" s="151"/>
      <c r="AF770" s="151"/>
      <c r="AG770" s="151"/>
      <c r="AH770" s="151"/>
      <c r="AI770" s="151"/>
      <c r="AJ770" s="151"/>
      <c r="AK770" s="151"/>
      <c r="AL770" s="151"/>
      <c r="AM770" s="151"/>
      <c r="AN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c r="AA771" s="151"/>
      <c r="AB771" s="151"/>
      <c r="AC771" s="151"/>
      <c r="AD771" s="151"/>
      <c r="AE771" s="151"/>
      <c r="AF771" s="151"/>
      <c r="AG771" s="151"/>
      <c r="AH771" s="151"/>
      <c r="AI771" s="151"/>
      <c r="AJ771" s="151"/>
      <c r="AK771" s="151"/>
      <c r="AL771" s="151"/>
      <c r="AM771" s="151"/>
      <c r="AN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c r="AA772" s="151"/>
      <c r="AB772" s="151"/>
      <c r="AC772" s="151"/>
      <c r="AD772" s="151"/>
      <c r="AE772" s="151"/>
      <c r="AF772" s="151"/>
      <c r="AG772" s="151"/>
      <c r="AH772" s="151"/>
      <c r="AI772" s="151"/>
      <c r="AJ772" s="151"/>
      <c r="AK772" s="151"/>
      <c r="AL772" s="151"/>
      <c r="AM772" s="151"/>
      <c r="AN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c r="AA773" s="151"/>
      <c r="AB773" s="151"/>
      <c r="AC773" s="151"/>
      <c r="AD773" s="151"/>
      <c r="AE773" s="151"/>
      <c r="AF773" s="151"/>
      <c r="AG773" s="151"/>
      <c r="AH773" s="151"/>
      <c r="AI773" s="151"/>
      <c r="AJ773" s="151"/>
      <c r="AK773" s="151"/>
      <c r="AL773" s="151"/>
      <c r="AM773" s="151"/>
      <c r="AN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c r="AA774" s="151"/>
      <c r="AB774" s="151"/>
      <c r="AC774" s="151"/>
      <c r="AD774" s="151"/>
      <c r="AE774" s="151"/>
      <c r="AF774" s="151"/>
      <c r="AG774" s="151"/>
      <c r="AH774" s="151"/>
      <c r="AI774" s="151"/>
      <c r="AJ774" s="151"/>
      <c r="AK774" s="151"/>
      <c r="AL774" s="151"/>
      <c r="AM774" s="151"/>
      <c r="AN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c r="AA775" s="151"/>
      <c r="AB775" s="151"/>
      <c r="AC775" s="151"/>
      <c r="AD775" s="151"/>
      <c r="AE775" s="151"/>
      <c r="AF775" s="151"/>
      <c r="AG775" s="151"/>
      <c r="AH775" s="151"/>
      <c r="AI775" s="151"/>
      <c r="AJ775" s="151"/>
      <c r="AK775" s="151"/>
      <c r="AL775" s="151"/>
      <c r="AM775" s="151"/>
      <c r="AN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c r="AA776" s="151"/>
      <c r="AB776" s="151"/>
      <c r="AC776" s="151"/>
      <c r="AD776" s="151"/>
      <c r="AE776" s="151"/>
      <c r="AF776" s="151"/>
      <c r="AG776" s="151"/>
      <c r="AH776" s="151"/>
      <c r="AI776" s="151"/>
      <c r="AJ776" s="151"/>
      <c r="AK776" s="151"/>
      <c r="AL776" s="151"/>
      <c r="AM776" s="151"/>
      <c r="AN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c r="AA777" s="151"/>
      <c r="AB777" s="151"/>
      <c r="AC777" s="151"/>
      <c r="AD777" s="151"/>
      <c r="AE777" s="151"/>
      <c r="AF777" s="151"/>
      <c r="AG777" s="151"/>
      <c r="AH777" s="151"/>
      <c r="AI777" s="151"/>
      <c r="AJ777" s="151"/>
      <c r="AK777" s="151"/>
      <c r="AL777" s="151"/>
      <c r="AM777" s="151"/>
      <c r="AN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c r="AA778" s="151"/>
      <c r="AB778" s="151"/>
      <c r="AC778" s="151"/>
      <c r="AD778" s="151"/>
      <c r="AE778" s="151"/>
      <c r="AF778" s="151"/>
      <c r="AG778" s="151"/>
      <c r="AH778" s="151"/>
      <c r="AI778" s="151"/>
      <c r="AJ778" s="151"/>
      <c r="AK778" s="151"/>
      <c r="AL778" s="151"/>
      <c r="AM778" s="151"/>
      <c r="AN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c r="AA779" s="151"/>
      <c r="AB779" s="151"/>
      <c r="AC779" s="151"/>
      <c r="AD779" s="151"/>
      <c r="AE779" s="151"/>
      <c r="AF779" s="151"/>
      <c r="AG779" s="151"/>
      <c r="AH779" s="151"/>
      <c r="AI779" s="151"/>
      <c r="AJ779" s="151"/>
      <c r="AK779" s="151"/>
      <c r="AL779" s="151"/>
      <c r="AM779" s="151"/>
      <c r="AN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c r="AA780" s="151"/>
      <c r="AB780" s="151"/>
      <c r="AC780" s="151"/>
      <c r="AD780" s="151"/>
      <c r="AE780" s="151"/>
      <c r="AF780" s="151"/>
      <c r="AG780" s="151"/>
      <c r="AH780" s="151"/>
      <c r="AI780" s="151"/>
      <c r="AJ780" s="151"/>
      <c r="AK780" s="151"/>
      <c r="AL780" s="151"/>
      <c r="AM780" s="151"/>
      <c r="AN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c r="AA781" s="151"/>
      <c r="AB781" s="151"/>
      <c r="AC781" s="151"/>
      <c r="AD781" s="151"/>
      <c r="AE781" s="151"/>
      <c r="AF781" s="151"/>
      <c r="AG781" s="151"/>
      <c r="AH781" s="151"/>
      <c r="AI781" s="151"/>
      <c r="AJ781" s="151"/>
      <c r="AK781" s="151"/>
      <c r="AL781" s="151"/>
      <c r="AM781" s="151"/>
      <c r="AN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c r="AA782" s="151"/>
      <c r="AB782" s="151"/>
      <c r="AC782" s="151"/>
      <c r="AD782" s="151"/>
      <c r="AE782" s="151"/>
      <c r="AF782" s="151"/>
      <c r="AG782" s="151"/>
      <c r="AH782" s="151"/>
      <c r="AI782" s="151"/>
      <c r="AJ782" s="151"/>
      <c r="AK782" s="151"/>
      <c r="AL782" s="151"/>
      <c r="AM782" s="151"/>
      <c r="AN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c r="AA783" s="151"/>
      <c r="AB783" s="151"/>
      <c r="AC783" s="151"/>
      <c r="AD783" s="151"/>
      <c r="AE783" s="151"/>
      <c r="AF783" s="151"/>
      <c r="AG783" s="151"/>
      <c r="AH783" s="151"/>
      <c r="AI783" s="151"/>
      <c r="AJ783" s="151"/>
      <c r="AK783" s="151"/>
      <c r="AL783" s="151"/>
      <c r="AM783" s="151"/>
      <c r="AN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c r="AA784" s="151"/>
      <c r="AB784" s="151"/>
      <c r="AC784" s="151"/>
      <c r="AD784" s="151"/>
      <c r="AE784" s="151"/>
      <c r="AF784" s="151"/>
      <c r="AG784" s="151"/>
      <c r="AH784" s="151"/>
      <c r="AI784" s="151"/>
      <c r="AJ784" s="151"/>
      <c r="AK784" s="151"/>
      <c r="AL784" s="151"/>
      <c r="AM784" s="151"/>
      <c r="AN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c r="AA785" s="151"/>
      <c r="AB785" s="151"/>
      <c r="AC785" s="151"/>
      <c r="AD785" s="151"/>
      <c r="AE785" s="151"/>
      <c r="AF785" s="151"/>
      <c r="AG785" s="151"/>
      <c r="AH785" s="151"/>
      <c r="AI785" s="151"/>
      <c r="AJ785" s="151"/>
      <c r="AK785" s="151"/>
      <c r="AL785" s="151"/>
      <c r="AM785" s="151"/>
      <c r="AN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c r="AA786" s="151"/>
      <c r="AB786" s="151"/>
      <c r="AC786" s="151"/>
      <c r="AD786" s="151"/>
      <c r="AE786" s="151"/>
      <c r="AF786" s="151"/>
      <c r="AG786" s="151"/>
      <c r="AH786" s="151"/>
      <c r="AI786" s="151"/>
      <c r="AJ786" s="151"/>
      <c r="AK786" s="151"/>
      <c r="AL786" s="151"/>
      <c r="AM786" s="151"/>
      <c r="AN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c r="AA787" s="151"/>
      <c r="AB787" s="151"/>
      <c r="AC787" s="151"/>
      <c r="AD787" s="151"/>
      <c r="AE787" s="151"/>
      <c r="AF787" s="151"/>
      <c r="AG787" s="151"/>
      <c r="AH787" s="151"/>
      <c r="AI787" s="151"/>
      <c r="AJ787" s="151"/>
      <c r="AK787" s="151"/>
      <c r="AL787" s="151"/>
      <c r="AM787" s="151"/>
      <c r="AN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c r="AA788" s="151"/>
      <c r="AB788" s="151"/>
      <c r="AC788" s="151"/>
      <c r="AD788" s="151"/>
      <c r="AE788" s="151"/>
      <c r="AF788" s="151"/>
      <c r="AG788" s="151"/>
      <c r="AH788" s="151"/>
      <c r="AI788" s="151"/>
      <c r="AJ788" s="151"/>
      <c r="AK788" s="151"/>
      <c r="AL788" s="151"/>
      <c r="AM788" s="151"/>
      <c r="AN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c r="AA789" s="151"/>
      <c r="AB789" s="151"/>
      <c r="AC789" s="151"/>
      <c r="AD789" s="151"/>
      <c r="AE789" s="151"/>
      <c r="AF789" s="151"/>
      <c r="AG789" s="151"/>
      <c r="AH789" s="151"/>
      <c r="AI789" s="151"/>
      <c r="AJ789" s="151"/>
      <c r="AK789" s="151"/>
      <c r="AL789" s="151"/>
      <c r="AM789" s="151"/>
      <c r="AN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c r="AA790" s="151"/>
      <c r="AB790" s="151"/>
      <c r="AC790" s="151"/>
      <c r="AD790" s="151"/>
      <c r="AE790" s="151"/>
      <c r="AF790" s="151"/>
      <c r="AG790" s="151"/>
      <c r="AH790" s="151"/>
      <c r="AI790" s="151"/>
      <c r="AJ790" s="151"/>
      <c r="AK790" s="151"/>
      <c r="AL790" s="151"/>
      <c r="AM790" s="151"/>
      <c r="AN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c r="AA791" s="151"/>
      <c r="AB791" s="151"/>
      <c r="AC791" s="151"/>
      <c r="AD791" s="151"/>
      <c r="AE791" s="151"/>
      <c r="AF791" s="151"/>
      <c r="AG791" s="151"/>
      <c r="AH791" s="151"/>
      <c r="AI791" s="151"/>
      <c r="AJ791" s="151"/>
      <c r="AK791" s="151"/>
      <c r="AL791" s="151"/>
      <c r="AM791" s="151"/>
      <c r="AN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c r="AA792" s="151"/>
      <c r="AB792" s="151"/>
      <c r="AC792" s="151"/>
      <c r="AD792" s="151"/>
      <c r="AE792" s="151"/>
      <c r="AF792" s="151"/>
      <c r="AG792" s="151"/>
      <c r="AH792" s="151"/>
      <c r="AI792" s="151"/>
      <c r="AJ792" s="151"/>
      <c r="AK792" s="151"/>
      <c r="AL792" s="151"/>
      <c r="AM792" s="151"/>
      <c r="AN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c r="AA793" s="151"/>
      <c r="AB793" s="151"/>
      <c r="AC793" s="151"/>
      <c r="AD793" s="151"/>
      <c r="AE793" s="151"/>
      <c r="AF793" s="151"/>
      <c r="AG793" s="151"/>
      <c r="AH793" s="151"/>
      <c r="AI793" s="151"/>
      <c r="AJ793" s="151"/>
      <c r="AK793" s="151"/>
      <c r="AL793" s="151"/>
      <c r="AM793" s="151"/>
      <c r="AN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c r="AA794" s="151"/>
      <c r="AB794" s="151"/>
      <c r="AC794" s="151"/>
      <c r="AD794" s="151"/>
      <c r="AE794" s="151"/>
      <c r="AF794" s="151"/>
      <c r="AG794" s="151"/>
      <c r="AH794" s="151"/>
      <c r="AI794" s="151"/>
      <c r="AJ794" s="151"/>
      <c r="AK794" s="151"/>
      <c r="AL794" s="151"/>
      <c r="AM794" s="151"/>
      <c r="AN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c r="AA795" s="151"/>
      <c r="AB795" s="151"/>
      <c r="AC795" s="151"/>
      <c r="AD795" s="151"/>
      <c r="AE795" s="151"/>
      <c r="AF795" s="151"/>
      <c r="AG795" s="151"/>
      <c r="AH795" s="151"/>
      <c r="AI795" s="151"/>
      <c r="AJ795" s="151"/>
      <c r="AK795" s="151"/>
      <c r="AL795" s="151"/>
      <c r="AM795" s="151"/>
      <c r="AN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c r="AA796" s="151"/>
      <c r="AB796" s="151"/>
      <c r="AC796" s="151"/>
      <c r="AD796" s="151"/>
      <c r="AE796" s="151"/>
      <c r="AF796" s="151"/>
      <c r="AG796" s="151"/>
      <c r="AH796" s="151"/>
      <c r="AI796" s="151"/>
      <c r="AJ796" s="151"/>
      <c r="AK796" s="151"/>
      <c r="AL796" s="151"/>
      <c r="AM796" s="151"/>
      <c r="AN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c r="AA797" s="151"/>
      <c r="AB797" s="151"/>
      <c r="AC797" s="151"/>
      <c r="AD797" s="151"/>
      <c r="AE797" s="151"/>
      <c r="AF797" s="151"/>
      <c r="AG797" s="151"/>
      <c r="AH797" s="151"/>
      <c r="AI797" s="151"/>
      <c r="AJ797" s="151"/>
      <c r="AK797" s="151"/>
      <c r="AL797" s="151"/>
      <c r="AM797" s="151"/>
      <c r="AN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c r="AA798" s="151"/>
      <c r="AB798" s="151"/>
      <c r="AC798" s="151"/>
      <c r="AD798" s="151"/>
      <c r="AE798" s="151"/>
      <c r="AF798" s="151"/>
      <c r="AG798" s="151"/>
      <c r="AH798" s="151"/>
      <c r="AI798" s="151"/>
      <c r="AJ798" s="151"/>
      <c r="AK798" s="151"/>
      <c r="AL798" s="151"/>
      <c r="AM798" s="151"/>
      <c r="AN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c r="AA799" s="151"/>
      <c r="AB799" s="151"/>
      <c r="AC799" s="151"/>
      <c r="AD799" s="151"/>
      <c r="AE799" s="151"/>
      <c r="AF799" s="151"/>
      <c r="AG799" s="151"/>
      <c r="AH799" s="151"/>
      <c r="AI799" s="151"/>
      <c r="AJ799" s="151"/>
      <c r="AK799" s="151"/>
      <c r="AL799" s="151"/>
      <c r="AM799" s="151"/>
      <c r="AN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c r="AA800" s="151"/>
      <c r="AB800" s="151"/>
      <c r="AC800" s="151"/>
      <c r="AD800" s="151"/>
      <c r="AE800" s="151"/>
      <c r="AF800" s="151"/>
      <c r="AG800" s="151"/>
      <c r="AH800" s="151"/>
      <c r="AI800" s="151"/>
      <c r="AJ800" s="151"/>
      <c r="AK800" s="151"/>
      <c r="AL800" s="151"/>
      <c r="AM800" s="151"/>
      <c r="AN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c r="AA801" s="151"/>
      <c r="AB801" s="151"/>
      <c r="AC801" s="151"/>
      <c r="AD801" s="151"/>
      <c r="AE801" s="151"/>
      <c r="AF801" s="151"/>
      <c r="AG801" s="151"/>
      <c r="AH801" s="151"/>
      <c r="AI801" s="151"/>
      <c r="AJ801" s="151"/>
      <c r="AK801" s="151"/>
      <c r="AL801" s="151"/>
      <c r="AM801" s="151"/>
      <c r="AN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c r="AA802" s="151"/>
      <c r="AB802" s="151"/>
      <c r="AC802" s="151"/>
      <c r="AD802" s="151"/>
      <c r="AE802" s="151"/>
      <c r="AF802" s="151"/>
      <c r="AG802" s="151"/>
      <c r="AH802" s="151"/>
      <c r="AI802" s="151"/>
      <c r="AJ802" s="151"/>
      <c r="AK802" s="151"/>
      <c r="AL802" s="151"/>
      <c r="AM802" s="151"/>
      <c r="AN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c r="AA803" s="151"/>
      <c r="AB803" s="151"/>
      <c r="AC803" s="151"/>
      <c r="AD803" s="151"/>
      <c r="AE803" s="151"/>
      <c r="AF803" s="151"/>
      <c r="AG803" s="151"/>
      <c r="AH803" s="151"/>
      <c r="AI803" s="151"/>
      <c r="AJ803" s="151"/>
      <c r="AK803" s="151"/>
      <c r="AL803" s="151"/>
      <c r="AM803" s="151"/>
      <c r="AN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c r="AA804" s="151"/>
      <c r="AB804" s="151"/>
      <c r="AC804" s="151"/>
      <c r="AD804" s="151"/>
      <c r="AE804" s="151"/>
      <c r="AF804" s="151"/>
      <c r="AG804" s="151"/>
      <c r="AH804" s="151"/>
      <c r="AI804" s="151"/>
      <c r="AJ804" s="151"/>
      <c r="AK804" s="151"/>
      <c r="AL804" s="151"/>
      <c r="AM804" s="151"/>
      <c r="AN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c r="AA805" s="151"/>
      <c r="AB805" s="151"/>
      <c r="AC805" s="151"/>
      <c r="AD805" s="151"/>
      <c r="AE805" s="151"/>
      <c r="AF805" s="151"/>
      <c r="AG805" s="151"/>
      <c r="AH805" s="151"/>
      <c r="AI805" s="151"/>
      <c r="AJ805" s="151"/>
      <c r="AK805" s="151"/>
      <c r="AL805" s="151"/>
      <c r="AM805" s="151"/>
      <c r="AN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c r="AA806" s="151"/>
      <c r="AB806" s="151"/>
      <c r="AC806" s="151"/>
      <c r="AD806" s="151"/>
      <c r="AE806" s="151"/>
      <c r="AF806" s="151"/>
      <c r="AG806" s="151"/>
      <c r="AH806" s="151"/>
      <c r="AI806" s="151"/>
      <c r="AJ806" s="151"/>
      <c r="AK806" s="151"/>
      <c r="AL806" s="151"/>
      <c r="AM806" s="151"/>
      <c r="AN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c r="AA807" s="151"/>
      <c r="AB807" s="151"/>
      <c r="AC807" s="151"/>
      <c r="AD807" s="151"/>
      <c r="AE807" s="151"/>
      <c r="AF807" s="151"/>
      <c r="AG807" s="151"/>
      <c r="AH807" s="151"/>
      <c r="AI807" s="151"/>
      <c r="AJ807" s="151"/>
      <c r="AK807" s="151"/>
      <c r="AL807" s="151"/>
      <c r="AM807" s="151"/>
      <c r="AN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c r="AA808" s="151"/>
      <c r="AB808" s="151"/>
      <c r="AC808" s="151"/>
      <c r="AD808" s="151"/>
      <c r="AE808" s="151"/>
      <c r="AF808" s="151"/>
      <c r="AG808" s="151"/>
      <c r="AH808" s="151"/>
      <c r="AI808" s="151"/>
      <c r="AJ808" s="151"/>
      <c r="AK808" s="151"/>
      <c r="AL808" s="151"/>
      <c r="AM808" s="151"/>
      <c r="AN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c r="AA809" s="151"/>
      <c r="AB809" s="151"/>
      <c r="AC809" s="151"/>
      <c r="AD809" s="151"/>
      <c r="AE809" s="151"/>
      <c r="AF809" s="151"/>
      <c r="AG809" s="151"/>
      <c r="AH809" s="151"/>
      <c r="AI809" s="151"/>
      <c r="AJ809" s="151"/>
      <c r="AK809" s="151"/>
      <c r="AL809" s="151"/>
      <c r="AM809" s="151"/>
      <c r="AN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c r="AA810" s="151"/>
      <c r="AB810" s="151"/>
      <c r="AC810" s="151"/>
      <c r="AD810" s="151"/>
      <c r="AE810" s="151"/>
      <c r="AF810" s="151"/>
      <c r="AG810" s="151"/>
      <c r="AH810" s="151"/>
      <c r="AI810" s="151"/>
      <c r="AJ810" s="151"/>
      <c r="AK810" s="151"/>
      <c r="AL810" s="151"/>
      <c r="AM810" s="151"/>
      <c r="AN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c r="AA811" s="151"/>
      <c r="AB811" s="151"/>
      <c r="AC811" s="151"/>
      <c r="AD811" s="151"/>
      <c r="AE811" s="151"/>
      <c r="AF811" s="151"/>
      <c r="AG811" s="151"/>
      <c r="AH811" s="151"/>
      <c r="AI811" s="151"/>
      <c r="AJ811" s="151"/>
      <c r="AK811" s="151"/>
      <c r="AL811" s="151"/>
      <c r="AM811" s="151"/>
      <c r="AN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c r="AA812" s="151"/>
      <c r="AB812" s="151"/>
      <c r="AC812" s="151"/>
      <c r="AD812" s="151"/>
      <c r="AE812" s="151"/>
      <c r="AF812" s="151"/>
      <c r="AG812" s="151"/>
      <c r="AH812" s="151"/>
      <c r="AI812" s="151"/>
      <c r="AJ812" s="151"/>
      <c r="AK812" s="151"/>
      <c r="AL812" s="151"/>
      <c r="AM812" s="151"/>
      <c r="AN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c r="AA813" s="151"/>
      <c r="AB813" s="151"/>
      <c r="AC813" s="151"/>
      <c r="AD813" s="151"/>
      <c r="AE813" s="151"/>
      <c r="AF813" s="151"/>
      <c r="AG813" s="151"/>
      <c r="AH813" s="151"/>
      <c r="AI813" s="151"/>
      <c r="AJ813" s="151"/>
      <c r="AK813" s="151"/>
      <c r="AL813" s="151"/>
      <c r="AM813" s="151"/>
      <c r="AN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c r="AA814" s="151"/>
      <c r="AB814" s="151"/>
      <c r="AC814" s="151"/>
      <c r="AD814" s="151"/>
      <c r="AE814" s="151"/>
      <c r="AF814" s="151"/>
      <c r="AG814" s="151"/>
      <c r="AH814" s="151"/>
      <c r="AI814" s="151"/>
      <c r="AJ814" s="151"/>
      <c r="AK814" s="151"/>
      <c r="AL814" s="151"/>
      <c r="AM814" s="151"/>
      <c r="AN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c r="AA815" s="151"/>
      <c r="AB815" s="151"/>
      <c r="AC815" s="151"/>
      <c r="AD815" s="151"/>
      <c r="AE815" s="151"/>
      <c r="AF815" s="151"/>
      <c r="AG815" s="151"/>
      <c r="AH815" s="151"/>
      <c r="AI815" s="151"/>
      <c r="AJ815" s="151"/>
      <c r="AK815" s="151"/>
      <c r="AL815" s="151"/>
      <c r="AM815" s="151"/>
      <c r="AN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c r="AA816" s="151"/>
      <c r="AB816" s="151"/>
      <c r="AC816" s="151"/>
      <c r="AD816" s="151"/>
      <c r="AE816" s="151"/>
      <c r="AF816" s="151"/>
      <c r="AG816" s="151"/>
      <c r="AH816" s="151"/>
      <c r="AI816" s="151"/>
      <c r="AJ816" s="151"/>
      <c r="AK816" s="151"/>
      <c r="AL816" s="151"/>
      <c r="AM816" s="151"/>
      <c r="AN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c r="AA817" s="151"/>
      <c r="AB817" s="151"/>
      <c r="AC817" s="151"/>
      <c r="AD817" s="151"/>
      <c r="AE817" s="151"/>
      <c r="AF817" s="151"/>
      <c r="AG817" s="151"/>
      <c r="AH817" s="151"/>
      <c r="AI817" s="151"/>
      <c r="AJ817" s="151"/>
      <c r="AK817" s="151"/>
      <c r="AL817" s="151"/>
      <c r="AM817" s="151"/>
      <c r="AN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c r="AA818" s="151"/>
      <c r="AB818" s="151"/>
      <c r="AC818" s="151"/>
      <c r="AD818" s="151"/>
      <c r="AE818" s="151"/>
      <c r="AF818" s="151"/>
      <c r="AG818" s="151"/>
      <c r="AH818" s="151"/>
      <c r="AI818" s="151"/>
      <c r="AJ818" s="151"/>
      <c r="AK818" s="151"/>
      <c r="AL818" s="151"/>
      <c r="AM818" s="151"/>
      <c r="AN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c r="AA819" s="151"/>
      <c r="AB819" s="151"/>
      <c r="AC819" s="151"/>
      <c r="AD819" s="151"/>
      <c r="AE819" s="151"/>
      <c r="AF819" s="151"/>
      <c r="AG819" s="151"/>
      <c r="AH819" s="151"/>
      <c r="AI819" s="151"/>
      <c r="AJ819" s="151"/>
      <c r="AK819" s="151"/>
      <c r="AL819" s="151"/>
      <c r="AM819" s="151"/>
      <c r="AN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c r="AA820" s="151"/>
      <c r="AB820" s="151"/>
      <c r="AC820" s="151"/>
      <c r="AD820" s="151"/>
      <c r="AE820" s="151"/>
      <c r="AF820" s="151"/>
      <c r="AG820" s="151"/>
      <c r="AH820" s="151"/>
      <c r="AI820" s="151"/>
      <c r="AJ820" s="151"/>
      <c r="AK820" s="151"/>
      <c r="AL820" s="151"/>
      <c r="AM820" s="151"/>
      <c r="AN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c r="AA821" s="151"/>
      <c r="AB821" s="151"/>
      <c r="AC821" s="151"/>
      <c r="AD821" s="151"/>
      <c r="AE821" s="151"/>
      <c r="AF821" s="151"/>
      <c r="AG821" s="151"/>
      <c r="AH821" s="151"/>
      <c r="AI821" s="151"/>
      <c r="AJ821" s="151"/>
      <c r="AK821" s="151"/>
      <c r="AL821" s="151"/>
      <c r="AM821" s="151"/>
      <c r="AN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c r="AA822" s="151"/>
      <c r="AB822" s="151"/>
      <c r="AC822" s="151"/>
      <c r="AD822" s="151"/>
      <c r="AE822" s="151"/>
      <c r="AF822" s="151"/>
      <c r="AG822" s="151"/>
      <c r="AH822" s="151"/>
      <c r="AI822" s="151"/>
      <c r="AJ822" s="151"/>
      <c r="AK822" s="151"/>
      <c r="AL822" s="151"/>
      <c r="AM822" s="151"/>
      <c r="AN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c r="AA823" s="151"/>
      <c r="AB823" s="151"/>
      <c r="AC823" s="151"/>
      <c r="AD823" s="151"/>
      <c r="AE823" s="151"/>
      <c r="AF823" s="151"/>
      <c r="AG823" s="151"/>
      <c r="AH823" s="151"/>
      <c r="AI823" s="151"/>
      <c r="AJ823" s="151"/>
      <c r="AK823" s="151"/>
      <c r="AL823" s="151"/>
      <c r="AM823" s="151"/>
      <c r="AN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c r="AA824" s="151"/>
      <c r="AB824" s="151"/>
      <c r="AC824" s="151"/>
      <c r="AD824" s="151"/>
      <c r="AE824" s="151"/>
      <c r="AF824" s="151"/>
      <c r="AG824" s="151"/>
      <c r="AH824" s="151"/>
      <c r="AI824" s="151"/>
      <c r="AJ824" s="151"/>
      <c r="AK824" s="151"/>
      <c r="AL824" s="151"/>
      <c r="AM824" s="151"/>
      <c r="AN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c r="AA825" s="151"/>
      <c r="AB825" s="151"/>
      <c r="AC825" s="151"/>
      <c r="AD825" s="151"/>
      <c r="AE825" s="151"/>
      <c r="AF825" s="151"/>
      <c r="AG825" s="151"/>
      <c r="AH825" s="151"/>
      <c r="AI825" s="151"/>
      <c r="AJ825" s="151"/>
      <c r="AK825" s="151"/>
      <c r="AL825" s="151"/>
      <c r="AM825" s="151"/>
      <c r="AN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c r="AA826" s="151"/>
      <c r="AB826" s="151"/>
      <c r="AC826" s="151"/>
      <c r="AD826" s="151"/>
      <c r="AE826" s="151"/>
      <c r="AF826" s="151"/>
      <c r="AG826" s="151"/>
      <c r="AH826" s="151"/>
      <c r="AI826" s="151"/>
      <c r="AJ826" s="151"/>
      <c r="AK826" s="151"/>
      <c r="AL826" s="151"/>
      <c r="AM826" s="151"/>
      <c r="AN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c r="AA827" s="151"/>
      <c r="AB827" s="151"/>
      <c r="AC827" s="151"/>
      <c r="AD827" s="151"/>
      <c r="AE827" s="151"/>
      <c r="AF827" s="151"/>
      <c r="AG827" s="151"/>
      <c r="AH827" s="151"/>
      <c r="AI827" s="151"/>
      <c r="AJ827" s="151"/>
      <c r="AK827" s="151"/>
      <c r="AL827" s="151"/>
      <c r="AM827" s="151"/>
      <c r="AN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c r="AA828" s="151"/>
      <c r="AB828" s="151"/>
      <c r="AC828" s="151"/>
      <c r="AD828" s="151"/>
      <c r="AE828" s="151"/>
      <c r="AF828" s="151"/>
      <c r="AG828" s="151"/>
      <c r="AH828" s="151"/>
      <c r="AI828" s="151"/>
      <c r="AJ828" s="151"/>
      <c r="AK828" s="151"/>
      <c r="AL828" s="151"/>
      <c r="AM828" s="151"/>
      <c r="AN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c r="AA829" s="151"/>
      <c r="AB829" s="151"/>
      <c r="AC829" s="151"/>
      <c r="AD829" s="151"/>
      <c r="AE829" s="151"/>
      <c r="AF829" s="151"/>
      <c r="AG829" s="151"/>
      <c r="AH829" s="151"/>
      <c r="AI829" s="151"/>
      <c r="AJ829" s="151"/>
      <c r="AK829" s="151"/>
      <c r="AL829" s="151"/>
      <c r="AM829" s="151"/>
      <c r="AN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c r="AA830" s="151"/>
      <c r="AB830" s="151"/>
      <c r="AC830" s="151"/>
      <c r="AD830" s="151"/>
      <c r="AE830" s="151"/>
      <c r="AF830" s="151"/>
      <c r="AG830" s="151"/>
      <c r="AH830" s="151"/>
      <c r="AI830" s="151"/>
      <c r="AJ830" s="151"/>
      <c r="AK830" s="151"/>
      <c r="AL830" s="151"/>
      <c r="AM830" s="151"/>
      <c r="AN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c r="AA831" s="151"/>
      <c r="AB831" s="151"/>
      <c r="AC831" s="151"/>
      <c r="AD831" s="151"/>
      <c r="AE831" s="151"/>
      <c r="AF831" s="151"/>
      <c r="AG831" s="151"/>
      <c r="AH831" s="151"/>
      <c r="AI831" s="151"/>
      <c r="AJ831" s="151"/>
      <c r="AK831" s="151"/>
      <c r="AL831" s="151"/>
      <c r="AM831" s="151"/>
      <c r="AN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c r="AA832" s="151"/>
      <c r="AB832" s="151"/>
      <c r="AC832" s="151"/>
      <c r="AD832" s="151"/>
      <c r="AE832" s="151"/>
      <c r="AF832" s="151"/>
      <c r="AG832" s="151"/>
      <c r="AH832" s="151"/>
      <c r="AI832" s="151"/>
      <c r="AJ832" s="151"/>
      <c r="AK832" s="151"/>
      <c r="AL832" s="151"/>
      <c r="AM832" s="151"/>
      <c r="AN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c r="AA833" s="151"/>
      <c r="AB833" s="151"/>
      <c r="AC833" s="151"/>
      <c r="AD833" s="151"/>
      <c r="AE833" s="151"/>
      <c r="AF833" s="151"/>
      <c r="AG833" s="151"/>
      <c r="AH833" s="151"/>
      <c r="AI833" s="151"/>
      <c r="AJ833" s="151"/>
      <c r="AK833" s="151"/>
      <c r="AL833" s="151"/>
      <c r="AM833" s="151"/>
      <c r="AN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c r="AA834" s="151"/>
      <c r="AB834" s="151"/>
      <c r="AC834" s="151"/>
      <c r="AD834" s="151"/>
      <c r="AE834" s="151"/>
      <c r="AF834" s="151"/>
      <c r="AG834" s="151"/>
      <c r="AH834" s="151"/>
      <c r="AI834" s="151"/>
      <c r="AJ834" s="151"/>
      <c r="AK834" s="151"/>
      <c r="AL834" s="151"/>
      <c r="AM834" s="151"/>
      <c r="AN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c r="AA835" s="151"/>
      <c r="AB835" s="151"/>
      <c r="AC835" s="151"/>
      <c r="AD835" s="151"/>
      <c r="AE835" s="151"/>
      <c r="AF835" s="151"/>
      <c r="AG835" s="151"/>
      <c r="AH835" s="151"/>
      <c r="AI835" s="151"/>
      <c r="AJ835" s="151"/>
      <c r="AK835" s="151"/>
      <c r="AL835" s="151"/>
      <c r="AM835" s="151"/>
      <c r="AN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c r="AA836" s="151"/>
      <c r="AB836" s="151"/>
      <c r="AC836" s="151"/>
      <c r="AD836" s="151"/>
      <c r="AE836" s="151"/>
      <c r="AF836" s="151"/>
      <c r="AG836" s="151"/>
      <c r="AH836" s="151"/>
      <c r="AI836" s="151"/>
      <c r="AJ836" s="151"/>
      <c r="AK836" s="151"/>
      <c r="AL836" s="151"/>
      <c r="AM836" s="151"/>
      <c r="AN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c r="AA837" s="151"/>
      <c r="AB837" s="151"/>
      <c r="AC837" s="151"/>
      <c r="AD837" s="151"/>
      <c r="AE837" s="151"/>
      <c r="AF837" s="151"/>
      <c r="AG837" s="151"/>
      <c r="AH837" s="151"/>
      <c r="AI837" s="151"/>
      <c r="AJ837" s="151"/>
      <c r="AK837" s="151"/>
      <c r="AL837" s="151"/>
      <c r="AM837" s="151"/>
      <c r="AN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c r="AA838" s="151"/>
      <c r="AB838" s="151"/>
      <c r="AC838" s="151"/>
      <c r="AD838" s="151"/>
      <c r="AE838" s="151"/>
      <c r="AF838" s="151"/>
      <c r="AG838" s="151"/>
      <c r="AH838" s="151"/>
      <c r="AI838" s="151"/>
      <c r="AJ838" s="151"/>
      <c r="AK838" s="151"/>
      <c r="AL838" s="151"/>
      <c r="AM838" s="151"/>
      <c r="AN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c r="AA839" s="151"/>
      <c r="AB839" s="151"/>
      <c r="AC839" s="151"/>
      <c r="AD839" s="151"/>
      <c r="AE839" s="151"/>
      <c r="AF839" s="151"/>
      <c r="AG839" s="151"/>
      <c r="AH839" s="151"/>
      <c r="AI839" s="151"/>
      <c r="AJ839" s="151"/>
      <c r="AK839" s="151"/>
      <c r="AL839" s="151"/>
      <c r="AM839" s="151"/>
      <c r="AN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c r="AA840" s="151"/>
      <c r="AB840" s="151"/>
      <c r="AC840" s="151"/>
      <c r="AD840" s="151"/>
      <c r="AE840" s="151"/>
      <c r="AF840" s="151"/>
      <c r="AG840" s="151"/>
      <c r="AH840" s="151"/>
      <c r="AI840" s="151"/>
      <c r="AJ840" s="151"/>
      <c r="AK840" s="151"/>
      <c r="AL840" s="151"/>
      <c r="AM840" s="151"/>
      <c r="AN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c r="AA841" s="151"/>
      <c r="AB841" s="151"/>
      <c r="AC841" s="151"/>
      <c r="AD841" s="151"/>
      <c r="AE841" s="151"/>
      <c r="AF841" s="151"/>
      <c r="AG841" s="151"/>
      <c r="AH841" s="151"/>
      <c r="AI841" s="151"/>
      <c r="AJ841" s="151"/>
      <c r="AK841" s="151"/>
      <c r="AL841" s="151"/>
      <c r="AM841" s="151"/>
      <c r="AN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c r="AA842" s="151"/>
      <c r="AB842" s="151"/>
      <c r="AC842" s="151"/>
      <c r="AD842" s="151"/>
      <c r="AE842" s="151"/>
      <c r="AF842" s="151"/>
      <c r="AG842" s="151"/>
      <c r="AH842" s="151"/>
      <c r="AI842" s="151"/>
      <c r="AJ842" s="151"/>
      <c r="AK842" s="151"/>
      <c r="AL842" s="151"/>
      <c r="AM842" s="151"/>
      <c r="AN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c r="AA843" s="151"/>
      <c r="AB843" s="151"/>
      <c r="AC843" s="151"/>
      <c r="AD843" s="151"/>
      <c r="AE843" s="151"/>
      <c r="AF843" s="151"/>
      <c r="AG843" s="151"/>
      <c r="AH843" s="151"/>
      <c r="AI843" s="151"/>
      <c r="AJ843" s="151"/>
      <c r="AK843" s="151"/>
      <c r="AL843" s="151"/>
      <c r="AM843" s="151"/>
      <c r="AN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c r="AA844" s="151"/>
      <c r="AB844" s="151"/>
      <c r="AC844" s="151"/>
      <c r="AD844" s="151"/>
      <c r="AE844" s="151"/>
      <c r="AF844" s="151"/>
      <c r="AG844" s="151"/>
      <c r="AH844" s="151"/>
      <c r="AI844" s="151"/>
      <c r="AJ844" s="151"/>
      <c r="AK844" s="151"/>
      <c r="AL844" s="151"/>
      <c r="AM844" s="151"/>
      <c r="AN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c r="AA845" s="151"/>
      <c r="AB845" s="151"/>
      <c r="AC845" s="151"/>
      <c r="AD845" s="151"/>
      <c r="AE845" s="151"/>
      <c r="AF845" s="151"/>
      <c r="AG845" s="151"/>
      <c r="AH845" s="151"/>
      <c r="AI845" s="151"/>
      <c r="AJ845" s="151"/>
      <c r="AK845" s="151"/>
      <c r="AL845" s="151"/>
      <c r="AM845" s="151"/>
      <c r="AN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c r="AA846" s="151"/>
      <c r="AB846" s="151"/>
      <c r="AC846" s="151"/>
      <c r="AD846" s="151"/>
      <c r="AE846" s="151"/>
      <c r="AF846" s="151"/>
      <c r="AG846" s="151"/>
      <c r="AH846" s="151"/>
      <c r="AI846" s="151"/>
      <c r="AJ846" s="151"/>
      <c r="AK846" s="151"/>
      <c r="AL846" s="151"/>
      <c r="AM846" s="151"/>
      <c r="AN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c r="AA847" s="151"/>
      <c r="AB847" s="151"/>
      <c r="AC847" s="151"/>
      <c r="AD847" s="151"/>
      <c r="AE847" s="151"/>
      <c r="AF847" s="151"/>
      <c r="AG847" s="151"/>
      <c r="AH847" s="151"/>
      <c r="AI847" s="151"/>
      <c r="AJ847" s="151"/>
      <c r="AK847" s="151"/>
      <c r="AL847" s="151"/>
      <c r="AM847" s="151"/>
      <c r="AN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c r="AA848" s="151"/>
      <c r="AB848" s="151"/>
      <c r="AC848" s="151"/>
      <c r="AD848" s="151"/>
      <c r="AE848" s="151"/>
      <c r="AF848" s="151"/>
      <c r="AG848" s="151"/>
      <c r="AH848" s="151"/>
      <c r="AI848" s="151"/>
      <c r="AJ848" s="151"/>
      <c r="AK848" s="151"/>
      <c r="AL848" s="151"/>
      <c r="AM848" s="151"/>
      <c r="AN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c r="AA849" s="151"/>
      <c r="AB849" s="151"/>
      <c r="AC849" s="151"/>
      <c r="AD849" s="151"/>
      <c r="AE849" s="151"/>
      <c r="AF849" s="151"/>
      <c r="AG849" s="151"/>
      <c r="AH849" s="151"/>
      <c r="AI849" s="151"/>
      <c r="AJ849" s="151"/>
      <c r="AK849" s="151"/>
      <c r="AL849" s="151"/>
      <c r="AM849" s="151"/>
      <c r="AN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c r="AA850" s="151"/>
      <c r="AB850" s="151"/>
      <c r="AC850" s="151"/>
      <c r="AD850" s="151"/>
      <c r="AE850" s="151"/>
      <c r="AF850" s="151"/>
      <c r="AG850" s="151"/>
      <c r="AH850" s="151"/>
      <c r="AI850" s="151"/>
      <c r="AJ850" s="151"/>
      <c r="AK850" s="151"/>
      <c r="AL850" s="151"/>
      <c r="AM850" s="151"/>
      <c r="AN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c r="AA851" s="151"/>
      <c r="AB851" s="151"/>
      <c r="AC851" s="151"/>
      <c r="AD851" s="151"/>
      <c r="AE851" s="151"/>
      <c r="AF851" s="151"/>
      <c r="AG851" s="151"/>
      <c r="AH851" s="151"/>
      <c r="AI851" s="151"/>
      <c r="AJ851" s="151"/>
      <c r="AK851" s="151"/>
      <c r="AL851" s="151"/>
      <c r="AM851" s="151"/>
      <c r="AN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c r="AA852" s="151"/>
      <c r="AB852" s="151"/>
      <c r="AC852" s="151"/>
      <c r="AD852" s="151"/>
      <c r="AE852" s="151"/>
      <c r="AF852" s="151"/>
      <c r="AG852" s="151"/>
      <c r="AH852" s="151"/>
      <c r="AI852" s="151"/>
      <c r="AJ852" s="151"/>
      <c r="AK852" s="151"/>
      <c r="AL852" s="151"/>
      <c r="AM852" s="151"/>
      <c r="AN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c r="AA853" s="151"/>
      <c r="AB853" s="151"/>
      <c r="AC853" s="151"/>
      <c r="AD853" s="151"/>
      <c r="AE853" s="151"/>
      <c r="AF853" s="151"/>
      <c r="AG853" s="151"/>
      <c r="AH853" s="151"/>
      <c r="AI853" s="151"/>
      <c r="AJ853" s="151"/>
      <c r="AK853" s="151"/>
      <c r="AL853" s="151"/>
      <c r="AM853" s="151"/>
      <c r="AN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c r="AA854" s="151"/>
      <c r="AB854" s="151"/>
      <c r="AC854" s="151"/>
      <c r="AD854" s="151"/>
      <c r="AE854" s="151"/>
      <c r="AF854" s="151"/>
      <c r="AG854" s="151"/>
      <c r="AH854" s="151"/>
      <c r="AI854" s="151"/>
      <c r="AJ854" s="151"/>
      <c r="AK854" s="151"/>
      <c r="AL854" s="151"/>
      <c r="AM854" s="151"/>
      <c r="AN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c r="AA855" s="151"/>
      <c r="AB855" s="151"/>
      <c r="AC855" s="151"/>
      <c r="AD855" s="151"/>
      <c r="AE855" s="151"/>
      <c r="AF855" s="151"/>
      <c r="AG855" s="151"/>
      <c r="AH855" s="151"/>
      <c r="AI855" s="151"/>
      <c r="AJ855" s="151"/>
      <c r="AK855" s="151"/>
      <c r="AL855" s="151"/>
      <c r="AM855" s="151"/>
      <c r="AN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c r="AA856" s="151"/>
      <c r="AB856" s="151"/>
      <c r="AC856" s="151"/>
      <c r="AD856" s="151"/>
      <c r="AE856" s="151"/>
      <c r="AF856" s="151"/>
      <c r="AG856" s="151"/>
      <c r="AH856" s="151"/>
      <c r="AI856" s="151"/>
      <c r="AJ856" s="151"/>
      <c r="AK856" s="151"/>
      <c r="AL856" s="151"/>
      <c r="AM856" s="151"/>
      <c r="AN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c r="AA857" s="151"/>
      <c r="AB857" s="151"/>
      <c r="AC857" s="151"/>
      <c r="AD857" s="151"/>
      <c r="AE857" s="151"/>
      <c r="AF857" s="151"/>
      <c r="AG857" s="151"/>
      <c r="AH857" s="151"/>
      <c r="AI857" s="151"/>
      <c r="AJ857" s="151"/>
      <c r="AK857" s="151"/>
      <c r="AL857" s="151"/>
      <c r="AM857" s="151"/>
      <c r="AN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c r="AA858" s="151"/>
      <c r="AB858" s="151"/>
      <c r="AC858" s="151"/>
      <c r="AD858" s="151"/>
      <c r="AE858" s="151"/>
      <c r="AF858" s="151"/>
      <c r="AG858" s="151"/>
      <c r="AH858" s="151"/>
      <c r="AI858" s="151"/>
      <c r="AJ858" s="151"/>
      <c r="AK858" s="151"/>
      <c r="AL858" s="151"/>
      <c r="AM858" s="151"/>
      <c r="AN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c r="AA859" s="151"/>
      <c r="AB859" s="151"/>
      <c r="AC859" s="151"/>
      <c r="AD859" s="151"/>
      <c r="AE859" s="151"/>
      <c r="AF859" s="151"/>
      <c r="AG859" s="151"/>
      <c r="AH859" s="151"/>
      <c r="AI859" s="151"/>
      <c r="AJ859" s="151"/>
      <c r="AK859" s="151"/>
      <c r="AL859" s="151"/>
      <c r="AM859" s="151"/>
      <c r="AN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c r="AA860" s="151"/>
      <c r="AB860" s="151"/>
      <c r="AC860" s="151"/>
      <c r="AD860" s="151"/>
      <c r="AE860" s="151"/>
      <c r="AF860" s="151"/>
      <c r="AG860" s="151"/>
      <c r="AH860" s="151"/>
      <c r="AI860" s="151"/>
      <c r="AJ860" s="151"/>
      <c r="AK860" s="151"/>
      <c r="AL860" s="151"/>
      <c r="AM860" s="151"/>
      <c r="AN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c r="AA861" s="151"/>
      <c r="AB861" s="151"/>
      <c r="AC861" s="151"/>
      <c r="AD861" s="151"/>
      <c r="AE861" s="151"/>
      <c r="AF861" s="151"/>
      <c r="AG861" s="151"/>
      <c r="AH861" s="151"/>
      <c r="AI861" s="151"/>
      <c r="AJ861" s="151"/>
      <c r="AK861" s="151"/>
      <c r="AL861" s="151"/>
      <c r="AM861" s="151"/>
      <c r="AN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c r="AA862" s="151"/>
      <c r="AB862" s="151"/>
      <c r="AC862" s="151"/>
      <c r="AD862" s="151"/>
      <c r="AE862" s="151"/>
      <c r="AF862" s="151"/>
      <c r="AG862" s="151"/>
      <c r="AH862" s="151"/>
      <c r="AI862" s="151"/>
      <c r="AJ862" s="151"/>
      <c r="AK862" s="151"/>
      <c r="AL862" s="151"/>
      <c r="AM862" s="151"/>
      <c r="AN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c r="AA863" s="151"/>
      <c r="AB863" s="151"/>
      <c r="AC863" s="151"/>
      <c r="AD863" s="151"/>
      <c r="AE863" s="151"/>
      <c r="AF863" s="151"/>
      <c r="AG863" s="151"/>
      <c r="AH863" s="151"/>
      <c r="AI863" s="151"/>
      <c r="AJ863" s="151"/>
      <c r="AK863" s="151"/>
      <c r="AL863" s="151"/>
      <c r="AM863" s="151"/>
      <c r="AN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c r="AA864" s="151"/>
      <c r="AB864" s="151"/>
      <c r="AC864" s="151"/>
      <c r="AD864" s="151"/>
      <c r="AE864" s="151"/>
      <c r="AF864" s="151"/>
      <c r="AG864" s="151"/>
      <c r="AH864" s="151"/>
      <c r="AI864" s="151"/>
      <c r="AJ864" s="151"/>
      <c r="AK864" s="151"/>
      <c r="AL864" s="151"/>
      <c r="AM864" s="151"/>
      <c r="AN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c r="AA865" s="151"/>
      <c r="AB865" s="151"/>
      <c r="AC865" s="151"/>
      <c r="AD865" s="151"/>
      <c r="AE865" s="151"/>
      <c r="AF865" s="151"/>
      <c r="AG865" s="151"/>
      <c r="AH865" s="151"/>
      <c r="AI865" s="151"/>
      <c r="AJ865" s="151"/>
      <c r="AK865" s="151"/>
      <c r="AL865" s="151"/>
      <c r="AM865" s="151"/>
      <c r="AN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c r="AA866" s="151"/>
      <c r="AB866" s="151"/>
      <c r="AC866" s="151"/>
      <c r="AD866" s="151"/>
      <c r="AE866" s="151"/>
      <c r="AF866" s="151"/>
      <c r="AG866" s="151"/>
      <c r="AH866" s="151"/>
      <c r="AI866" s="151"/>
      <c r="AJ866" s="151"/>
      <c r="AK866" s="151"/>
      <c r="AL866" s="151"/>
      <c r="AM866" s="151"/>
      <c r="AN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c r="AA867" s="151"/>
      <c r="AB867" s="151"/>
      <c r="AC867" s="151"/>
      <c r="AD867" s="151"/>
      <c r="AE867" s="151"/>
      <c r="AF867" s="151"/>
      <c r="AG867" s="151"/>
      <c r="AH867" s="151"/>
      <c r="AI867" s="151"/>
      <c r="AJ867" s="151"/>
      <c r="AK867" s="151"/>
      <c r="AL867" s="151"/>
      <c r="AM867" s="151"/>
      <c r="AN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c r="AA868" s="151"/>
      <c r="AB868" s="151"/>
      <c r="AC868" s="151"/>
      <c r="AD868" s="151"/>
      <c r="AE868" s="151"/>
      <c r="AF868" s="151"/>
      <c r="AG868" s="151"/>
      <c r="AH868" s="151"/>
      <c r="AI868" s="151"/>
      <c r="AJ868" s="151"/>
      <c r="AK868" s="151"/>
      <c r="AL868" s="151"/>
      <c r="AM868" s="151"/>
      <c r="AN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c r="AA869" s="151"/>
      <c r="AB869" s="151"/>
      <c r="AC869" s="151"/>
      <c r="AD869" s="151"/>
      <c r="AE869" s="151"/>
      <c r="AF869" s="151"/>
      <c r="AG869" s="151"/>
      <c r="AH869" s="151"/>
      <c r="AI869" s="151"/>
      <c r="AJ869" s="151"/>
      <c r="AK869" s="151"/>
      <c r="AL869" s="151"/>
      <c r="AM869" s="151"/>
      <c r="AN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c r="AA870" s="151"/>
      <c r="AB870" s="151"/>
      <c r="AC870" s="151"/>
      <c r="AD870" s="151"/>
      <c r="AE870" s="151"/>
      <c r="AF870" s="151"/>
      <c r="AG870" s="151"/>
      <c r="AH870" s="151"/>
      <c r="AI870" s="151"/>
      <c r="AJ870" s="151"/>
      <c r="AK870" s="151"/>
      <c r="AL870" s="151"/>
      <c r="AM870" s="151"/>
      <c r="AN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c r="AA871" s="151"/>
      <c r="AB871" s="151"/>
      <c r="AC871" s="151"/>
      <c r="AD871" s="151"/>
      <c r="AE871" s="151"/>
      <c r="AF871" s="151"/>
      <c r="AG871" s="151"/>
      <c r="AH871" s="151"/>
      <c r="AI871" s="151"/>
      <c r="AJ871" s="151"/>
      <c r="AK871" s="151"/>
      <c r="AL871" s="151"/>
      <c r="AM871" s="151"/>
      <c r="AN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c r="AA872" s="151"/>
      <c r="AB872" s="151"/>
      <c r="AC872" s="151"/>
      <c r="AD872" s="151"/>
      <c r="AE872" s="151"/>
      <c r="AF872" s="151"/>
      <c r="AG872" s="151"/>
      <c r="AH872" s="151"/>
      <c r="AI872" s="151"/>
      <c r="AJ872" s="151"/>
      <c r="AK872" s="151"/>
      <c r="AL872" s="151"/>
      <c r="AM872" s="151"/>
      <c r="AN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c r="AA873" s="151"/>
      <c r="AB873" s="151"/>
      <c r="AC873" s="151"/>
      <c r="AD873" s="151"/>
      <c r="AE873" s="151"/>
      <c r="AF873" s="151"/>
      <c r="AG873" s="151"/>
      <c r="AH873" s="151"/>
      <c r="AI873" s="151"/>
      <c r="AJ873" s="151"/>
      <c r="AK873" s="151"/>
      <c r="AL873" s="151"/>
      <c r="AM873" s="151"/>
      <c r="AN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c r="AA874" s="151"/>
      <c r="AB874" s="151"/>
      <c r="AC874" s="151"/>
      <c r="AD874" s="151"/>
      <c r="AE874" s="151"/>
      <c r="AF874" s="151"/>
      <c r="AG874" s="151"/>
      <c r="AH874" s="151"/>
      <c r="AI874" s="151"/>
      <c r="AJ874" s="151"/>
      <c r="AK874" s="151"/>
      <c r="AL874" s="151"/>
      <c r="AM874" s="151"/>
      <c r="AN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c r="AA875" s="151"/>
      <c r="AB875" s="151"/>
      <c r="AC875" s="151"/>
      <c r="AD875" s="151"/>
      <c r="AE875" s="151"/>
      <c r="AF875" s="151"/>
      <c r="AG875" s="151"/>
      <c r="AH875" s="151"/>
      <c r="AI875" s="151"/>
      <c r="AJ875" s="151"/>
      <c r="AK875" s="151"/>
      <c r="AL875" s="151"/>
      <c r="AM875" s="151"/>
      <c r="AN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c r="AA876" s="151"/>
      <c r="AB876" s="151"/>
      <c r="AC876" s="151"/>
      <c r="AD876" s="151"/>
      <c r="AE876" s="151"/>
      <c r="AF876" s="151"/>
      <c r="AG876" s="151"/>
      <c r="AH876" s="151"/>
      <c r="AI876" s="151"/>
      <c r="AJ876" s="151"/>
      <c r="AK876" s="151"/>
      <c r="AL876" s="151"/>
      <c r="AM876" s="151"/>
      <c r="AN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c r="AA877" s="151"/>
      <c r="AB877" s="151"/>
      <c r="AC877" s="151"/>
      <c r="AD877" s="151"/>
      <c r="AE877" s="151"/>
      <c r="AF877" s="151"/>
      <c r="AG877" s="151"/>
      <c r="AH877" s="151"/>
      <c r="AI877" s="151"/>
      <c r="AJ877" s="151"/>
      <c r="AK877" s="151"/>
      <c r="AL877" s="151"/>
      <c r="AM877" s="151"/>
      <c r="AN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c r="AA878" s="151"/>
      <c r="AB878" s="151"/>
      <c r="AC878" s="151"/>
      <c r="AD878" s="151"/>
      <c r="AE878" s="151"/>
      <c r="AF878" s="151"/>
      <c r="AG878" s="151"/>
      <c r="AH878" s="151"/>
      <c r="AI878" s="151"/>
      <c r="AJ878" s="151"/>
      <c r="AK878" s="151"/>
      <c r="AL878" s="151"/>
      <c r="AM878" s="151"/>
      <c r="AN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c r="AA879" s="151"/>
      <c r="AB879" s="151"/>
      <c r="AC879" s="151"/>
      <c r="AD879" s="151"/>
      <c r="AE879" s="151"/>
      <c r="AF879" s="151"/>
      <c r="AG879" s="151"/>
      <c r="AH879" s="151"/>
      <c r="AI879" s="151"/>
      <c r="AJ879" s="151"/>
      <c r="AK879" s="151"/>
      <c r="AL879" s="151"/>
      <c r="AM879" s="151"/>
      <c r="AN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c r="AA880" s="151"/>
      <c r="AB880" s="151"/>
      <c r="AC880" s="151"/>
      <c r="AD880" s="151"/>
      <c r="AE880" s="151"/>
      <c r="AF880" s="151"/>
      <c r="AG880" s="151"/>
      <c r="AH880" s="151"/>
      <c r="AI880" s="151"/>
      <c r="AJ880" s="151"/>
      <c r="AK880" s="151"/>
      <c r="AL880" s="151"/>
      <c r="AM880" s="151"/>
      <c r="AN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c r="AA881" s="151"/>
      <c r="AB881" s="151"/>
      <c r="AC881" s="151"/>
      <c r="AD881" s="151"/>
      <c r="AE881" s="151"/>
      <c r="AF881" s="151"/>
      <c r="AG881" s="151"/>
      <c r="AH881" s="151"/>
      <c r="AI881" s="151"/>
      <c r="AJ881" s="151"/>
      <c r="AK881" s="151"/>
      <c r="AL881" s="151"/>
      <c r="AM881" s="151"/>
      <c r="AN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c r="AA882" s="151"/>
      <c r="AB882" s="151"/>
      <c r="AC882" s="151"/>
      <c r="AD882" s="151"/>
      <c r="AE882" s="151"/>
      <c r="AF882" s="151"/>
      <c r="AG882" s="151"/>
      <c r="AH882" s="151"/>
      <c r="AI882" s="151"/>
      <c r="AJ882" s="151"/>
      <c r="AK882" s="151"/>
      <c r="AL882" s="151"/>
      <c r="AM882" s="151"/>
      <c r="AN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c r="AA883" s="151"/>
      <c r="AB883" s="151"/>
      <c r="AC883" s="151"/>
      <c r="AD883" s="151"/>
      <c r="AE883" s="151"/>
      <c r="AF883" s="151"/>
      <c r="AG883" s="151"/>
      <c r="AH883" s="151"/>
      <c r="AI883" s="151"/>
      <c r="AJ883" s="151"/>
      <c r="AK883" s="151"/>
      <c r="AL883" s="151"/>
      <c r="AM883" s="151"/>
      <c r="AN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c r="AA884" s="151"/>
      <c r="AB884" s="151"/>
      <c r="AC884" s="151"/>
      <c r="AD884" s="151"/>
      <c r="AE884" s="151"/>
      <c r="AF884" s="151"/>
      <c r="AG884" s="151"/>
      <c r="AH884" s="151"/>
      <c r="AI884" s="151"/>
      <c r="AJ884" s="151"/>
      <c r="AK884" s="151"/>
      <c r="AL884" s="151"/>
      <c r="AM884" s="151"/>
      <c r="AN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c r="AA885" s="151"/>
      <c r="AB885" s="151"/>
      <c r="AC885" s="151"/>
      <c r="AD885" s="151"/>
      <c r="AE885" s="151"/>
      <c r="AF885" s="151"/>
      <c r="AG885" s="151"/>
      <c r="AH885" s="151"/>
      <c r="AI885" s="151"/>
      <c r="AJ885" s="151"/>
      <c r="AK885" s="151"/>
      <c r="AL885" s="151"/>
      <c r="AM885" s="151"/>
      <c r="AN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c r="AA886" s="151"/>
      <c r="AB886" s="151"/>
      <c r="AC886" s="151"/>
      <c r="AD886" s="151"/>
      <c r="AE886" s="151"/>
      <c r="AF886" s="151"/>
      <c r="AG886" s="151"/>
      <c r="AH886" s="151"/>
      <c r="AI886" s="151"/>
      <c r="AJ886" s="151"/>
      <c r="AK886" s="151"/>
      <c r="AL886" s="151"/>
      <c r="AM886" s="151"/>
      <c r="AN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c r="AA887" s="151"/>
      <c r="AB887" s="151"/>
      <c r="AC887" s="151"/>
      <c r="AD887" s="151"/>
      <c r="AE887" s="151"/>
      <c r="AF887" s="151"/>
      <c r="AG887" s="151"/>
      <c r="AH887" s="151"/>
      <c r="AI887" s="151"/>
      <c r="AJ887" s="151"/>
      <c r="AK887" s="151"/>
      <c r="AL887" s="151"/>
      <c r="AM887" s="151"/>
      <c r="AN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c r="AA888" s="151"/>
      <c r="AB888" s="151"/>
      <c r="AC888" s="151"/>
      <c r="AD888" s="151"/>
      <c r="AE888" s="151"/>
      <c r="AF888" s="151"/>
      <c r="AG888" s="151"/>
      <c r="AH888" s="151"/>
      <c r="AI888" s="151"/>
      <c r="AJ888" s="151"/>
      <c r="AK888" s="151"/>
      <c r="AL888" s="151"/>
      <c r="AM888" s="151"/>
      <c r="AN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c r="AA889" s="151"/>
      <c r="AB889" s="151"/>
      <c r="AC889" s="151"/>
      <c r="AD889" s="151"/>
      <c r="AE889" s="151"/>
      <c r="AF889" s="151"/>
      <c r="AG889" s="151"/>
      <c r="AH889" s="151"/>
      <c r="AI889" s="151"/>
      <c r="AJ889" s="151"/>
      <c r="AK889" s="151"/>
      <c r="AL889" s="151"/>
      <c r="AM889" s="151"/>
      <c r="AN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c r="AA890" s="151"/>
      <c r="AB890" s="151"/>
      <c r="AC890" s="151"/>
      <c r="AD890" s="151"/>
      <c r="AE890" s="151"/>
      <c r="AF890" s="151"/>
      <c r="AG890" s="151"/>
      <c r="AH890" s="151"/>
      <c r="AI890" s="151"/>
      <c r="AJ890" s="151"/>
      <c r="AK890" s="151"/>
      <c r="AL890" s="151"/>
      <c r="AM890" s="151"/>
      <c r="AN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c r="AA891" s="151"/>
      <c r="AB891" s="151"/>
      <c r="AC891" s="151"/>
      <c r="AD891" s="151"/>
      <c r="AE891" s="151"/>
      <c r="AF891" s="151"/>
      <c r="AG891" s="151"/>
      <c r="AH891" s="151"/>
      <c r="AI891" s="151"/>
      <c r="AJ891" s="151"/>
      <c r="AK891" s="151"/>
      <c r="AL891" s="151"/>
      <c r="AM891" s="151"/>
      <c r="AN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c r="AA892" s="151"/>
      <c r="AB892" s="151"/>
      <c r="AC892" s="151"/>
      <c r="AD892" s="151"/>
      <c r="AE892" s="151"/>
      <c r="AF892" s="151"/>
      <c r="AG892" s="151"/>
      <c r="AH892" s="151"/>
      <c r="AI892" s="151"/>
      <c r="AJ892" s="151"/>
      <c r="AK892" s="151"/>
      <c r="AL892" s="151"/>
      <c r="AM892" s="151"/>
      <c r="AN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c r="AA893" s="151"/>
      <c r="AB893" s="151"/>
      <c r="AC893" s="151"/>
      <c r="AD893" s="151"/>
      <c r="AE893" s="151"/>
      <c r="AF893" s="151"/>
      <c r="AG893" s="151"/>
      <c r="AH893" s="151"/>
      <c r="AI893" s="151"/>
      <c r="AJ893" s="151"/>
      <c r="AK893" s="151"/>
      <c r="AL893" s="151"/>
      <c r="AM893" s="151"/>
      <c r="AN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c r="AA894" s="151"/>
      <c r="AB894" s="151"/>
      <c r="AC894" s="151"/>
      <c r="AD894" s="151"/>
      <c r="AE894" s="151"/>
      <c r="AF894" s="151"/>
      <c r="AG894" s="151"/>
      <c r="AH894" s="151"/>
      <c r="AI894" s="151"/>
      <c r="AJ894" s="151"/>
      <c r="AK894" s="151"/>
      <c r="AL894" s="151"/>
      <c r="AM894" s="151"/>
      <c r="AN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c r="AA895" s="151"/>
      <c r="AB895" s="151"/>
      <c r="AC895" s="151"/>
      <c r="AD895" s="151"/>
      <c r="AE895" s="151"/>
      <c r="AF895" s="151"/>
      <c r="AG895" s="151"/>
      <c r="AH895" s="151"/>
      <c r="AI895" s="151"/>
      <c r="AJ895" s="151"/>
      <c r="AK895" s="151"/>
      <c r="AL895" s="151"/>
      <c r="AM895" s="151"/>
      <c r="AN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c r="AA896" s="151"/>
      <c r="AB896" s="151"/>
      <c r="AC896" s="151"/>
      <c r="AD896" s="151"/>
      <c r="AE896" s="151"/>
      <c r="AF896" s="151"/>
      <c r="AG896" s="151"/>
      <c r="AH896" s="151"/>
      <c r="AI896" s="151"/>
      <c r="AJ896" s="151"/>
      <c r="AK896" s="151"/>
      <c r="AL896" s="151"/>
      <c r="AM896" s="151"/>
      <c r="AN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c r="AA897" s="151"/>
      <c r="AB897" s="151"/>
      <c r="AC897" s="151"/>
      <c r="AD897" s="151"/>
      <c r="AE897" s="151"/>
      <c r="AF897" s="151"/>
      <c r="AG897" s="151"/>
      <c r="AH897" s="151"/>
      <c r="AI897" s="151"/>
      <c r="AJ897" s="151"/>
      <c r="AK897" s="151"/>
      <c r="AL897" s="151"/>
      <c r="AM897" s="151"/>
      <c r="AN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c r="AA898" s="151"/>
      <c r="AB898" s="151"/>
      <c r="AC898" s="151"/>
      <c r="AD898" s="151"/>
      <c r="AE898" s="151"/>
      <c r="AF898" s="151"/>
      <c r="AG898" s="151"/>
      <c r="AH898" s="151"/>
      <c r="AI898" s="151"/>
      <c r="AJ898" s="151"/>
      <c r="AK898" s="151"/>
      <c r="AL898" s="151"/>
      <c r="AM898" s="151"/>
      <c r="AN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c r="AA899" s="151"/>
      <c r="AB899" s="151"/>
      <c r="AC899" s="151"/>
      <c r="AD899" s="151"/>
      <c r="AE899" s="151"/>
      <c r="AF899" s="151"/>
      <c r="AG899" s="151"/>
      <c r="AH899" s="151"/>
      <c r="AI899" s="151"/>
      <c r="AJ899" s="151"/>
      <c r="AK899" s="151"/>
      <c r="AL899" s="151"/>
      <c r="AM899" s="151"/>
      <c r="AN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c r="AA900" s="151"/>
      <c r="AB900" s="151"/>
      <c r="AC900" s="151"/>
      <c r="AD900" s="151"/>
      <c r="AE900" s="151"/>
      <c r="AF900" s="151"/>
      <c r="AG900" s="151"/>
      <c r="AH900" s="151"/>
      <c r="AI900" s="151"/>
      <c r="AJ900" s="151"/>
      <c r="AK900" s="151"/>
      <c r="AL900" s="151"/>
      <c r="AM900" s="151"/>
      <c r="AN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c r="AA901" s="151"/>
      <c r="AB901" s="151"/>
      <c r="AC901" s="151"/>
      <c r="AD901" s="151"/>
      <c r="AE901" s="151"/>
      <c r="AF901" s="151"/>
      <c r="AG901" s="151"/>
      <c r="AH901" s="151"/>
      <c r="AI901" s="151"/>
      <c r="AJ901" s="151"/>
      <c r="AK901" s="151"/>
      <c r="AL901" s="151"/>
      <c r="AM901" s="151"/>
      <c r="AN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c r="AA902" s="151"/>
      <c r="AB902" s="151"/>
      <c r="AC902" s="151"/>
      <c r="AD902" s="151"/>
      <c r="AE902" s="151"/>
      <c r="AF902" s="151"/>
      <c r="AG902" s="151"/>
      <c r="AH902" s="151"/>
      <c r="AI902" s="151"/>
      <c r="AJ902" s="151"/>
      <c r="AK902" s="151"/>
      <c r="AL902" s="151"/>
      <c r="AM902" s="151"/>
      <c r="AN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c r="AA903" s="151"/>
      <c r="AB903" s="151"/>
      <c r="AC903" s="151"/>
      <c r="AD903" s="151"/>
      <c r="AE903" s="151"/>
      <c r="AF903" s="151"/>
      <c r="AG903" s="151"/>
      <c r="AH903" s="151"/>
      <c r="AI903" s="151"/>
      <c r="AJ903" s="151"/>
      <c r="AK903" s="151"/>
      <c r="AL903" s="151"/>
      <c r="AM903" s="151"/>
      <c r="AN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c r="AA904" s="151"/>
      <c r="AB904" s="151"/>
      <c r="AC904" s="151"/>
      <c r="AD904" s="151"/>
      <c r="AE904" s="151"/>
      <c r="AF904" s="151"/>
      <c r="AG904" s="151"/>
      <c r="AH904" s="151"/>
      <c r="AI904" s="151"/>
      <c r="AJ904" s="151"/>
      <c r="AK904" s="151"/>
      <c r="AL904" s="151"/>
      <c r="AM904" s="151"/>
      <c r="AN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c r="AA905" s="151"/>
      <c r="AB905" s="151"/>
      <c r="AC905" s="151"/>
      <c r="AD905" s="151"/>
      <c r="AE905" s="151"/>
      <c r="AF905" s="151"/>
      <c r="AG905" s="151"/>
      <c r="AH905" s="151"/>
      <c r="AI905" s="151"/>
      <c r="AJ905" s="151"/>
      <c r="AK905" s="151"/>
      <c r="AL905" s="151"/>
      <c r="AM905" s="151"/>
      <c r="AN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c r="AA906" s="151"/>
      <c r="AB906" s="151"/>
      <c r="AC906" s="151"/>
      <c r="AD906" s="151"/>
      <c r="AE906" s="151"/>
      <c r="AF906" s="151"/>
      <c r="AG906" s="151"/>
      <c r="AH906" s="151"/>
      <c r="AI906" s="151"/>
      <c r="AJ906" s="151"/>
      <c r="AK906" s="151"/>
      <c r="AL906" s="151"/>
      <c r="AM906" s="151"/>
      <c r="AN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c r="AA907" s="151"/>
      <c r="AB907" s="151"/>
      <c r="AC907" s="151"/>
      <c r="AD907" s="151"/>
      <c r="AE907" s="151"/>
      <c r="AF907" s="151"/>
      <c r="AG907" s="151"/>
      <c r="AH907" s="151"/>
      <c r="AI907" s="151"/>
      <c r="AJ907" s="151"/>
      <c r="AK907" s="151"/>
      <c r="AL907" s="151"/>
      <c r="AM907" s="151"/>
      <c r="AN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c r="AA908" s="151"/>
      <c r="AB908" s="151"/>
      <c r="AC908" s="151"/>
      <c r="AD908" s="151"/>
      <c r="AE908" s="151"/>
      <c r="AF908" s="151"/>
      <c r="AG908" s="151"/>
      <c r="AH908" s="151"/>
      <c r="AI908" s="151"/>
      <c r="AJ908" s="151"/>
      <c r="AK908" s="151"/>
      <c r="AL908" s="151"/>
      <c r="AM908" s="151"/>
      <c r="AN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c r="AA909" s="151"/>
      <c r="AB909" s="151"/>
      <c r="AC909" s="151"/>
      <c r="AD909" s="151"/>
      <c r="AE909" s="151"/>
      <c r="AF909" s="151"/>
      <c r="AG909" s="151"/>
      <c r="AH909" s="151"/>
      <c r="AI909" s="151"/>
      <c r="AJ909" s="151"/>
      <c r="AK909" s="151"/>
      <c r="AL909" s="151"/>
      <c r="AM909" s="151"/>
      <c r="AN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c r="AA910" s="151"/>
      <c r="AB910" s="151"/>
      <c r="AC910" s="151"/>
      <c r="AD910" s="151"/>
      <c r="AE910" s="151"/>
      <c r="AF910" s="151"/>
      <c r="AG910" s="151"/>
      <c r="AH910" s="151"/>
      <c r="AI910" s="151"/>
      <c r="AJ910" s="151"/>
      <c r="AK910" s="151"/>
      <c r="AL910" s="151"/>
      <c r="AM910" s="151"/>
      <c r="AN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c r="AA911" s="151"/>
      <c r="AB911" s="151"/>
      <c r="AC911" s="151"/>
      <c r="AD911" s="151"/>
      <c r="AE911" s="151"/>
      <c r="AF911" s="151"/>
      <c r="AG911" s="151"/>
      <c r="AH911" s="151"/>
      <c r="AI911" s="151"/>
      <c r="AJ911" s="151"/>
      <c r="AK911" s="151"/>
      <c r="AL911" s="151"/>
      <c r="AM911" s="151"/>
      <c r="AN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c r="AA912" s="151"/>
      <c r="AB912" s="151"/>
      <c r="AC912" s="151"/>
      <c r="AD912" s="151"/>
      <c r="AE912" s="151"/>
      <c r="AF912" s="151"/>
      <c r="AG912" s="151"/>
      <c r="AH912" s="151"/>
      <c r="AI912" s="151"/>
      <c r="AJ912" s="151"/>
      <c r="AK912" s="151"/>
      <c r="AL912" s="151"/>
      <c r="AM912" s="151"/>
      <c r="AN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c r="AA913" s="151"/>
      <c r="AB913" s="151"/>
      <c r="AC913" s="151"/>
      <c r="AD913" s="151"/>
      <c r="AE913" s="151"/>
      <c r="AF913" s="151"/>
      <c r="AG913" s="151"/>
      <c r="AH913" s="151"/>
      <c r="AI913" s="151"/>
      <c r="AJ913" s="151"/>
      <c r="AK913" s="151"/>
      <c r="AL913" s="151"/>
      <c r="AM913" s="151"/>
      <c r="AN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c r="AA914" s="151"/>
      <c r="AB914" s="151"/>
      <c r="AC914" s="151"/>
      <c r="AD914" s="151"/>
      <c r="AE914" s="151"/>
      <c r="AF914" s="151"/>
      <c r="AG914" s="151"/>
      <c r="AH914" s="151"/>
      <c r="AI914" s="151"/>
      <c r="AJ914" s="151"/>
      <c r="AK914" s="151"/>
      <c r="AL914" s="151"/>
      <c r="AM914" s="151"/>
      <c r="AN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c r="AA915" s="151"/>
      <c r="AB915" s="151"/>
      <c r="AC915" s="151"/>
      <c r="AD915" s="151"/>
      <c r="AE915" s="151"/>
      <c r="AF915" s="151"/>
      <c r="AG915" s="151"/>
      <c r="AH915" s="151"/>
      <c r="AI915" s="151"/>
      <c r="AJ915" s="151"/>
      <c r="AK915" s="151"/>
      <c r="AL915" s="151"/>
      <c r="AM915" s="151"/>
      <c r="AN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c r="AA916" s="151"/>
      <c r="AB916" s="151"/>
      <c r="AC916" s="151"/>
      <c r="AD916" s="151"/>
      <c r="AE916" s="151"/>
      <c r="AF916" s="151"/>
      <c r="AG916" s="151"/>
      <c r="AH916" s="151"/>
      <c r="AI916" s="151"/>
      <c r="AJ916" s="151"/>
      <c r="AK916" s="151"/>
      <c r="AL916" s="151"/>
      <c r="AM916" s="151"/>
      <c r="AN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c r="AA917" s="151"/>
      <c r="AB917" s="151"/>
      <c r="AC917" s="151"/>
      <c r="AD917" s="151"/>
      <c r="AE917" s="151"/>
      <c r="AF917" s="151"/>
      <c r="AG917" s="151"/>
      <c r="AH917" s="151"/>
      <c r="AI917" s="151"/>
      <c r="AJ917" s="151"/>
      <c r="AK917" s="151"/>
      <c r="AL917" s="151"/>
      <c r="AM917" s="151"/>
      <c r="AN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c r="AA918" s="151"/>
      <c r="AB918" s="151"/>
      <c r="AC918" s="151"/>
      <c r="AD918" s="151"/>
      <c r="AE918" s="151"/>
      <c r="AF918" s="151"/>
      <c r="AG918" s="151"/>
      <c r="AH918" s="151"/>
      <c r="AI918" s="151"/>
      <c r="AJ918" s="151"/>
      <c r="AK918" s="151"/>
      <c r="AL918" s="151"/>
      <c r="AM918" s="151"/>
      <c r="AN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c r="AA919" s="151"/>
      <c r="AB919" s="151"/>
      <c r="AC919" s="151"/>
      <c r="AD919" s="151"/>
      <c r="AE919" s="151"/>
      <c r="AF919" s="151"/>
      <c r="AG919" s="151"/>
      <c r="AH919" s="151"/>
      <c r="AI919" s="151"/>
      <c r="AJ919" s="151"/>
      <c r="AK919" s="151"/>
      <c r="AL919" s="151"/>
      <c r="AM919" s="151"/>
      <c r="AN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c r="AA920" s="151"/>
      <c r="AB920" s="151"/>
      <c r="AC920" s="151"/>
      <c r="AD920" s="151"/>
      <c r="AE920" s="151"/>
      <c r="AF920" s="151"/>
      <c r="AG920" s="151"/>
      <c r="AH920" s="151"/>
      <c r="AI920" s="151"/>
      <c r="AJ920" s="151"/>
      <c r="AK920" s="151"/>
      <c r="AL920" s="151"/>
      <c r="AM920" s="151"/>
      <c r="AN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c r="AA921" s="151"/>
      <c r="AB921" s="151"/>
      <c r="AC921" s="151"/>
      <c r="AD921" s="151"/>
      <c r="AE921" s="151"/>
      <c r="AF921" s="151"/>
      <c r="AG921" s="151"/>
      <c r="AH921" s="151"/>
      <c r="AI921" s="151"/>
      <c r="AJ921" s="151"/>
      <c r="AK921" s="151"/>
      <c r="AL921" s="151"/>
      <c r="AM921" s="151"/>
      <c r="AN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c r="AA922" s="151"/>
      <c r="AB922" s="151"/>
      <c r="AC922" s="151"/>
      <c r="AD922" s="151"/>
      <c r="AE922" s="151"/>
      <c r="AF922" s="151"/>
      <c r="AG922" s="151"/>
      <c r="AH922" s="151"/>
      <c r="AI922" s="151"/>
      <c r="AJ922" s="151"/>
      <c r="AK922" s="151"/>
      <c r="AL922" s="151"/>
      <c r="AM922" s="151"/>
      <c r="AN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c r="AA923" s="151"/>
      <c r="AB923" s="151"/>
      <c r="AC923" s="151"/>
      <c r="AD923" s="151"/>
      <c r="AE923" s="151"/>
      <c r="AF923" s="151"/>
      <c r="AG923" s="151"/>
      <c r="AH923" s="151"/>
      <c r="AI923" s="151"/>
      <c r="AJ923" s="151"/>
      <c r="AK923" s="151"/>
      <c r="AL923" s="151"/>
      <c r="AM923" s="151"/>
      <c r="AN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c r="AA924" s="151"/>
      <c r="AB924" s="151"/>
      <c r="AC924" s="151"/>
      <c r="AD924" s="151"/>
      <c r="AE924" s="151"/>
      <c r="AF924" s="151"/>
      <c r="AG924" s="151"/>
      <c r="AH924" s="151"/>
      <c r="AI924" s="151"/>
      <c r="AJ924" s="151"/>
      <c r="AK924" s="151"/>
      <c r="AL924" s="151"/>
      <c r="AM924" s="151"/>
      <c r="AN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c r="AA925" s="151"/>
      <c r="AB925" s="151"/>
      <c r="AC925" s="151"/>
      <c r="AD925" s="151"/>
      <c r="AE925" s="151"/>
      <c r="AF925" s="151"/>
      <c r="AG925" s="151"/>
      <c r="AH925" s="151"/>
      <c r="AI925" s="151"/>
      <c r="AJ925" s="151"/>
      <c r="AK925" s="151"/>
      <c r="AL925" s="151"/>
      <c r="AM925" s="151"/>
      <c r="AN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c r="AA926" s="151"/>
      <c r="AB926" s="151"/>
      <c r="AC926" s="151"/>
      <c r="AD926" s="151"/>
      <c r="AE926" s="151"/>
      <c r="AF926" s="151"/>
      <c r="AG926" s="151"/>
      <c r="AH926" s="151"/>
      <c r="AI926" s="151"/>
      <c r="AJ926" s="151"/>
      <c r="AK926" s="151"/>
      <c r="AL926" s="151"/>
      <c r="AM926" s="151"/>
      <c r="AN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c r="AA927" s="151"/>
      <c r="AB927" s="151"/>
      <c r="AC927" s="151"/>
      <c r="AD927" s="151"/>
      <c r="AE927" s="151"/>
      <c r="AF927" s="151"/>
      <c r="AG927" s="151"/>
      <c r="AH927" s="151"/>
      <c r="AI927" s="151"/>
      <c r="AJ927" s="151"/>
      <c r="AK927" s="151"/>
      <c r="AL927" s="151"/>
      <c r="AM927" s="151"/>
      <c r="AN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c r="AA928" s="151"/>
      <c r="AB928" s="151"/>
      <c r="AC928" s="151"/>
      <c r="AD928" s="151"/>
      <c r="AE928" s="151"/>
      <c r="AF928" s="151"/>
      <c r="AG928" s="151"/>
      <c r="AH928" s="151"/>
      <c r="AI928" s="151"/>
      <c r="AJ928" s="151"/>
      <c r="AK928" s="151"/>
      <c r="AL928" s="151"/>
      <c r="AM928" s="151"/>
      <c r="AN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c r="AA929" s="151"/>
      <c r="AB929" s="151"/>
      <c r="AC929" s="151"/>
      <c r="AD929" s="151"/>
      <c r="AE929" s="151"/>
      <c r="AF929" s="151"/>
      <c r="AG929" s="151"/>
      <c r="AH929" s="151"/>
      <c r="AI929" s="151"/>
      <c r="AJ929" s="151"/>
      <c r="AK929" s="151"/>
      <c r="AL929" s="151"/>
      <c r="AM929" s="151"/>
      <c r="AN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c r="AA930" s="151"/>
      <c r="AB930" s="151"/>
      <c r="AC930" s="151"/>
      <c r="AD930" s="151"/>
      <c r="AE930" s="151"/>
      <c r="AF930" s="151"/>
      <c r="AG930" s="151"/>
      <c r="AH930" s="151"/>
      <c r="AI930" s="151"/>
      <c r="AJ930" s="151"/>
      <c r="AK930" s="151"/>
      <c r="AL930" s="151"/>
      <c r="AM930" s="151"/>
      <c r="AN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c r="AA931" s="151"/>
      <c r="AB931" s="151"/>
      <c r="AC931" s="151"/>
      <c r="AD931" s="151"/>
      <c r="AE931" s="151"/>
      <c r="AF931" s="151"/>
      <c r="AG931" s="151"/>
      <c r="AH931" s="151"/>
      <c r="AI931" s="151"/>
      <c r="AJ931" s="151"/>
      <c r="AK931" s="151"/>
      <c r="AL931" s="151"/>
      <c r="AM931" s="151"/>
      <c r="AN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c r="AA932" s="151"/>
      <c r="AB932" s="151"/>
      <c r="AC932" s="151"/>
      <c r="AD932" s="151"/>
      <c r="AE932" s="151"/>
      <c r="AF932" s="151"/>
      <c r="AG932" s="151"/>
      <c r="AH932" s="151"/>
      <c r="AI932" s="151"/>
      <c r="AJ932" s="151"/>
      <c r="AK932" s="151"/>
      <c r="AL932" s="151"/>
      <c r="AM932" s="151"/>
      <c r="AN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c r="AA933" s="151"/>
      <c r="AB933" s="151"/>
      <c r="AC933" s="151"/>
      <c r="AD933" s="151"/>
      <c r="AE933" s="151"/>
      <c r="AF933" s="151"/>
      <c r="AG933" s="151"/>
      <c r="AH933" s="151"/>
      <c r="AI933" s="151"/>
      <c r="AJ933" s="151"/>
      <c r="AK933" s="151"/>
      <c r="AL933" s="151"/>
      <c r="AM933" s="151"/>
      <c r="AN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c r="AA934" s="151"/>
      <c r="AB934" s="151"/>
      <c r="AC934" s="151"/>
      <c r="AD934" s="151"/>
      <c r="AE934" s="151"/>
      <c r="AF934" s="151"/>
      <c r="AG934" s="151"/>
      <c r="AH934" s="151"/>
      <c r="AI934" s="151"/>
      <c r="AJ934" s="151"/>
      <c r="AK934" s="151"/>
      <c r="AL934" s="151"/>
      <c r="AM934" s="151"/>
      <c r="AN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c r="AA935" s="151"/>
      <c r="AB935" s="151"/>
      <c r="AC935" s="151"/>
      <c r="AD935" s="151"/>
      <c r="AE935" s="151"/>
      <c r="AF935" s="151"/>
      <c r="AG935" s="151"/>
      <c r="AH935" s="151"/>
      <c r="AI935" s="151"/>
      <c r="AJ935" s="151"/>
      <c r="AK935" s="151"/>
      <c r="AL935" s="151"/>
      <c r="AM935" s="151"/>
      <c r="AN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c r="AA936" s="151"/>
      <c r="AB936" s="151"/>
      <c r="AC936" s="151"/>
      <c r="AD936" s="151"/>
      <c r="AE936" s="151"/>
      <c r="AF936" s="151"/>
      <c r="AG936" s="151"/>
      <c r="AH936" s="151"/>
      <c r="AI936" s="151"/>
      <c r="AJ936" s="151"/>
      <c r="AK936" s="151"/>
      <c r="AL936" s="151"/>
      <c r="AM936" s="151"/>
      <c r="AN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c r="AA937" s="151"/>
      <c r="AB937" s="151"/>
      <c r="AC937" s="151"/>
      <c r="AD937" s="151"/>
      <c r="AE937" s="151"/>
      <c r="AF937" s="151"/>
      <c r="AG937" s="151"/>
      <c r="AH937" s="151"/>
      <c r="AI937" s="151"/>
      <c r="AJ937" s="151"/>
      <c r="AK937" s="151"/>
      <c r="AL937" s="151"/>
      <c r="AM937" s="151"/>
      <c r="AN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c r="AA938" s="151"/>
      <c r="AB938" s="151"/>
      <c r="AC938" s="151"/>
      <c r="AD938" s="151"/>
      <c r="AE938" s="151"/>
      <c r="AF938" s="151"/>
      <c r="AG938" s="151"/>
      <c r="AH938" s="151"/>
      <c r="AI938" s="151"/>
      <c r="AJ938" s="151"/>
      <c r="AK938" s="151"/>
      <c r="AL938" s="151"/>
      <c r="AM938" s="151"/>
      <c r="AN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c r="AA939" s="151"/>
      <c r="AB939" s="151"/>
      <c r="AC939" s="151"/>
      <c r="AD939" s="151"/>
      <c r="AE939" s="151"/>
      <c r="AF939" s="151"/>
      <c r="AG939" s="151"/>
      <c r="AH939" s="151"/>
      <c r="AI939" s="151"/>
      <c r="AJ939" s="151"/>
      <c r="AK939" s="151"/>
      <c r="AL939" s="151"/>
      <c r="AM939" s="151"/>
      <c r="AN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c r="AA940" s="151"/>
      <c r="AB940" s="151"/>
      <c r="AC940" s="151"/>
      <c r="AD940" s="151"/>
      <c r="AE940" s="151"/>
      <c r="AF940" s="151"/>
      <c r="AG940" s="151"/>
      <c r="AH940" s="151"/>
      <c r="AI940" s="151"/>
      <c r="AJ940" s="151"/>
      <c r="AK940" s="151"/>
      <c r="AL940" s="151"/>
      <c r="AM940" s="151"/>
      <c r="AN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c r="AA941" s="151"/>
      <c r="AB941" s="151"/>
      <c r="AC941" s="151"/>
      <c r="AD941" s="151"/>
      <c r="AE941" s="151"/>
      <c r="AF941" s="151"/>
      <c r="AG941" s="151"/>
      <c r="AH941" s="151"/>
      <c r="AI941" s="151"/>
      <c r="AJ941" s="151"/>
      <c r="AK941" s="151"/>
      <c r="AL941" s="151"/>
      <c r="AM941" s="151"/>
      <c r="AN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c r="AA942" s="151"/>
      <c r="AB942" s="151"/>
      <c r="AC942" s="151"/>
      <c r="AD942" s="151"/>
      <c r="AE942" s="151"/>
      <c r="AF942" s="151"/>
      <c r="AG942" s="151"/>
      <c r="AH942" s="151"/>
      <c r="AI942" s="151"/>
      <c r="AJ942" s="151"/>
      <c r="AK942" s="151"/>
      <c r="AL942" s="151"/>
      <c r="AM942" s="151"/>
      <c r="AN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c r="AA943" s="151"/>
      <c r="AB943" s="151"/>
      <c r="AC943" s="151"/>
      <c r="AD943" s="151"/>
      <c r="AE943" s="151"/>
      <c r="AF943" s="151"/>
      <c r="AG943" s="151"/>
      <c r="AH943" s="151"/>
      <c r="AI943" s="151"/>
      <c r="AJ943" s="151"/>
      <c r="AK943" s="151"/>
      <c r="AL943" s="151"/>
      <c r="AM943" s="151"/>
      <c r="AN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c r="AA944" s="151"/>
      <c r="AB944" s="151"/>
      <c r="AC944" s="151"/>
      <c r="AD944" s="151"/>
      <c r="AE944" s="151"/>
      <c r="AF944" s="151"/>
      <c r="AG944" s="151"/>
      <c r="AH944" s="151"/>
      <c r="AI944" s="151"/>
      <c r="AJ944" s="151"/>
      <c r="AK944" s="151"/>
      <c r="AL944" s="151"/>
      <c r="AM944" s="151"/>
      <c r="AN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c r="AA945" s="151"/>
      <c r="AB945" s="151"/>
      <c r="AC945" s="151"/>
      <c r="AD945" s="151"/>
      <c r="AE945" s="151"/>
      <c r="AF945" s="151"/>
      <c r="AG945" s="151"/>
      <c r="AH945" s="151"/>
      <c r="AI945" s="151"/>
      <c r="AJ945" s="151"/>
      <c r="AK945" s="151"/>
      <c r="AL945" s="151"/>
      <c r="AM945" s="151"/>
      <c r="AN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c r="AA946" s="151"/>
      <c r="AB946" s="151"/>
      <c r="AC946" s="151"/>
      <c r="AD946" s="151"/>
      <c r="AE946" s="151"/>
      <c r="AF946" s="151"/>
      <c r="AG946" s="151"/>
      <c r="AH946" s="151"/>
      <c r="AI946" s="151"/>
      <c r="AJ946" s="151"/>
      <c r="AK946" s="151"/>
      <c r="AL946" s="151"/>
      <c r="AM946" s="151"/>
      <c r="AN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c r="AA947" s="151"/>
      <c r="AB947" s="151"/>
      <c r="AC947" s="151"/>
      <c r="AD947" s="151"/>
      <c r="AE947" s="151"/>
      <c r="AF947" s="151"/>
      <c r="AG947" s="151"/>
      <c r="AH947" s="151"/>
      <c r="AI947" s="151"/>
      <c r="AJ947" s="151"/>
      <c r="AK947" s="151"/>
      <c r="AL947" s="151"/>
      <c r="AM947" s="151"/>
      <c r="AN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c r="AA948" s="151"/>
      <c r="AB948" s="151"/>
      <c r="AC948" s="151"/>
      <c r="AD948" s="151"/>
      <c r="AE948" s="151"/>
      <c r="AF948" s="151"/>
      <c r="AG948" s="151"/>
      <c r="AH948" s="151"/>
      <c r="AI948" s="151"/>
      <c r="AJ948" s="151"/>
      <c r="AK948" s="151"/>
      <c r="AL948" s="151"/>
      <c r="AM948" s="151"/>
      <c r="AN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c r="AA949" s="151"/>
      <c r="AB949" s="151"/>
      <c r="AC949" s="151"/>
      <c r="AD949" s="151"/>
      <c r="AE949" s="151"/>
      <c r="AF949" s="151"/>
      <c r="AG949" s="151"/>
      <c r="AH949" s="151"/>
      <c r="AI949" s="151"/>
      <c r="AJ949" s="151"/>
      <c r="AK949" s="151"/>
      <c r="AL949" s="151"/>
      <c r="AM949" s="151"/>
      <c r="AN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c r="AA950" s="151"/>
      <c r="AB950" s="151"/>
      <c r="AC950" s="151"/>
      <c r="AD950" s="151"/>
      <c r="AE950" s="151"/>
      <c r="AF950" s="151"/>
      <c r="AG950" s="151"/>
      <c r="AH950" s="151"/>
      <c r="AI950" s="151"/>
      <c r="AJ950" s="151"/>
      <c r="AK950" s="151"/>
      <c r="AL950" s="151"/>
      <c r="AM950" s="151"/>
      <c r="AN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c r="AA951" s="151"/>
      <c r="AB951" s="151"/>
      <c r="AC951" s="151"/>
      <c r="AD951" s="151"/>
      <c r="AE951" s="151"/>
      <c r="AF951" s="151"/>
      <c r="AG951" s="151"/>
      <c r="AH951" s="151"/>
      <c r="AI951" s="151"/>
      <c r="AJ951" s="151"/>
      <c r="AK951" s="151"/>
      <c r="AL951" s="151"/>
      <c r="AM951" s="151"/>
      <c r="AN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c r="AA952" s="151"/>
      <c r="AB952" s="151"/>
      <c r="AC952" s="151"/>
      <c r="AD952" s="151"/>
      <c r="AE952" s="151"/>
      <c r="AF952" s="151"/>
      <c r="AG952" s="151"/>
      <c r="AH952" s="151"/>
      <c r="AI952" s="151"/>
      <c r="AJ952" s="151"/>
      <c r="AK952" s="151"/>
      <c r="AL952" s="151"/>
      <c r="AM952" s="151"/>
      <c r="AN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c r="AA953" s="151"/>
      <c r="AB953" s="151"/>
      <c r="AC953" s="151"/>
      <c r="AD953" s="151"/>
      <c r="AE953" s="151"/>
      <c r="AF953" s="151"/>
      <c r="AG953" s="151"/>
      <c r="AH953" s="151"/>
      <c r="AI953" s="151"/>
      <c r="AJ953" s="151"/>
      <c r="AK953" s="151"/>
      <c r="AL953" s="151"/>
      <c r="AM953" s="151"/>
      <c r="AN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c r="AA954" s="151"/>
      <c r="AB954" s="151"/>
      <c r="AC954" s="151"/>
      <c r="AD954" s="151"/>
      <c r="AE954" s="151"/>
      <c r="AF954" s="151"/>
      <c r="AG954" s="151"/>
      <c r="AH954" s="151"/>
      <c r="AI954" s="151"/>
      <c r="AJ954" s="151"/>
      <c r="AK954" s="151"/>
      <c r="AL954" s="151"/>
      <c r="AM954" s="151"/>
      <c r="AN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c r="AA955" s="151"/>
      <c r="AB955" s="151"/>
      <c r="AC955" s="151"/>
      <c r="AD955" s="151"/>
      <c r="AE955" s="151"/>
      <c r="AF955" s="151"/>
      <c r="AG955" s="151"/>
      <c r="AH955" s="151"/>
      <c r="AI955" s="151"/>
      <c r="AJ955" s="151"/>
      <c r="AK955" s="151"/>
      <c r="AL955" s="151"/>
      <c r="AM955" s="151"/>
      <c r="AN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c r="AA956" s="151"/>
      <c r="AB956" s="151"/>
      <c r="AC956" s="151"/>
      <c r="AD956" s="151"/>
      <c r="AE956" s="151"/>
      <c r="AF956" s="151"/>
      <c r="AG956" s="151"/>
      <c r="AH956" s="151"/>
      <c r="AI956" s="151"/>
      <c r="AJ956" s="151"/>
      <c r="AK956" s="151"/>
      <c r="AL956" s="151"/>
      <c r="AM956" s="151"/>
      <c r="AN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c r="AA957" s="151"/>
      <c r="AB957" s="151"/>
      <c r="AC957" s="151"/>
      <c r="AD957" s="151"/>
      <c r="AE957" s="151"/>
      <c r="AF957" s="151"/>
      <c r="AG957" s="151"/>
      <c r="AH957" s="151"/>
      <c r="AI957" s="151"/>
      <c r="AJ957" s="151"/>
      <c r="AK957" s="151"/>
      <c r="AL957" s="151"/>
      <c r="AM957" s="151"/>
      <c r="AN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c r="AA958" s="151"/>
      <c r="AB958" s="151"/>
      <c r="AC958" s="151"/>
      <c r="AD958" s="151"/>
      <c r="AE958" s="151"/>
      <c r="AF958" s="151"/>
      <c r="AG958" s="151"/>
      <c r="AH958" s="151"/>
      <c r="AI958" s="151"/>
      <c r="AJ958" s="151"/>
      <c r="AK958" s="151"/>
      <c r="AL958" s="151"/>
      <c r="AM958" s="151"/>
      <c r="AN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c r="AA959" s="151"/>
      <c r="AB959" s="151"/>
      <c r="AC959" s="151"/>
      <c r="AD959" s="151"/>
      <c r="AE959" s="151"/>
      <c r="AF959" s="151"/>
      <c r="AG959" s="151"/>
      <c r="AH959" s="151"/>
      <c r="AI959" s="151"/>
      <c r="AJ959" s="151"/>
      <c r="AK959" s="151"/>
      <c r="AL959" s="151"/>
      <c r="AM959" s="151"/>
      <c r="AN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c r="AA960" s="151"/>
      <c r="AB960" s="151"/>
      <c r="AC960" s="151"/>
      <c r="AD960" s="151"/>
      <c r="AE960" s="151"/>
      <c r="AF960" s="151"/>
      <c r="AG960" s="151"/>
      <c r="AH960" s="151"/>
      <c r="AI960" s="151"/>
      <c r="AJ960" s="151"/>
      <c r="AK960" s="151"/>
      <c r="AL960" s="151"/>
      <c r="AM960" s="151"/>
      <c r="AN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c r="AA961" s="151"/>
      <c r="AB961" s="151"/>
      <c r="AC961" s="151"/>
      <c r="AD961" s="151"/>
      <c r="AE961" s="151"/>
      <c r="AF961" s="151"/>
      <c r="AG961" s="151"/>
      <c r="AH961" s="151"/>
      <c r="AI961" s="151"/>
      <c r="AJ961" s="151"/>
      <c r="AK961" s="151"/>
      <c r="AL961" s="151"/>
      <c r="AM961" s="151"/>
      <c r="AN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c r="AA962" s="151"/>
      <c r="AB962" s="151"/>
      <c r="AC962" s="151"/>
      <c r="AD962" s="151"/>
      <c r="AE962" s="151"/>
      <c r="AF962" s="151"/>
      <c r="AG962" s="151"/>
      <c r="AH962" s="151"/>
      <c r="AI962" s="151"/>
      <c r="AJ962" s="151"/>
      <c r="AK962" s="151"/>
      <c r="AL962" s="151"/>
      <c r="AM962" s="151"/>
      <c r="AN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c r="AA963" s="151"/>
      <c r="AB963" s="151"/>
      <c r="AC963" s="151"/>
      <c r="AD963" s="151"/>
      <c r="AE963" s="151"/>
      <c r="AF963" s="151"/>
      <c r="AG963" s="151"/>
      <c r="AH963" s="151"/>
      <c r="AI963" s="151"/>
      <c r="AJ963" s="151"/>
      <c r="AK963" s="151"/>
      <c r="AL963" s="151"/>
      <c r="AM963" s="151"/>
      <c r="AN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c r="AA964" s="151"/>
      <c r="AB964" s="151"/>
      <c r="AC964" s="151"/>
      <c r="AD964" s="151"/>
      <c r="AE964" s="151"/>
      <c r="AF964" s="151"/>
      <c r="AG964" s="151"/>
      <c r="AH964" s="151"/>
      <c r="AI964" s="151"/>
      <c r="AJ964" s="151"/>
      <c r="AK964" s="151"/>
      <c r="AL964" s="151"/>
      <c r="AM964" s="151"/>
      <c r="AN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c r="AA965" s="151"/>
      <c r="AB965" s="151"/>
      <c r="AC965" s="151"/>
      <c r="AD965" s="151"/>
      <c r="AE965" s="151"/>
      <c r="AF965" s="151"/>
      <c r="AG965" s="151"/>
      <c r="AH965" s="151"/>
      <c r="AI965" s="151"/>
      <c r="AJ965" s="151"/>
      <c r="AK965" s="151"/>
      <c r="AL965" s="151"/>
      <c r="AM965" s="151"/>
      <c r="AN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c r="AA966" s="151"/>
      <c r="AB966" s="151"/>
      <c r="AC966" s="151"/>
      <c r="AD966" s="151"/>
      <c r="AE966" s="151"/>
      <c r="AF966" s="151"/>
      <c r="AG966" s="151"/>
      <c r="AH966" s="151"/>
      <c r="AI966" s="151"/>
      <c r="AJ966" s="151"/>
      <c r="AK966" s="151"/>
      <c r="AL966" s="151"/>
      <c r="AM966" s="151"/>
      <c r="AN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c r="AA967" s="151"/>
      <c r="AB967" s="151"/>
      <c r="AC967" s="151"/>
      <c r="AD967" s="151"/>
      <c r="AE967" s="151"/>
      <c r="AF967" s="151"/>
      <c r="AG967" s="151"/>
      <c r="AH967" s="151"/>
      <c r="AI967" s="151"/>
      <c r="AJ967" s="151"/>
      <c r="AK967" s="151"/>
      <c r="AL967" s="151"/>
      <c r="AM967" s="151"/>
      <c r="AN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c r="AA968" s="151"/>
      <c r="AB968" s="151"/>
      <c r="AC968" s="151"/>
      <c r="AD968" s="151"/>
      <c r="AE968" s="151"/>
      <c r="AF968" s="151"/>
      <c r="AG968" s="151"/>
      <c r="AH968" s="151"/>
      <c r="AI968" s="151"/>
      <c r="AJ968" s="151"/>
      <c r="AK968" s="151"/>
      <c r="AL968" s="151"/>
      <c r="AM968" s="151"/>
      <c r="AN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c r="AA969" s="151"/>
      <c r="AB969" s="151"/>
      <c r="AC969" s="151"/>
      <c r="AD969" s="151"/>
      <c r="AE969" s="151"/>
      <c r="AF969" s="151"/>
      <c r="AG969" s="151"/>
      <c r="AH969" s="151"/>
      <c r="AI969" s="151"/>
      <c r="AJ969" s="151"/>
      <c r="AK969" s="151"/>
      <c r="AL969" s="151"/>
      <c r="AM969" s="151"/>
      <c r="AN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c r="AA970" s="151"/>
      <c r="AB970" s="151"/>
      <c r="AC970" s="151"/>
      <c r="AD970" s="151"/>
      <c r="AE970" s="151"/>
      <c r="AF970" s="151"/>
      <c r="AG970" s="151"/>
      <c r="AH970" s="151"/>
      <c r="AI970" s="151"/>
      <c r="AJ970" s="151"/>
      <c r="AK970" s="151"/>
      <c r="AL970" s="151"/>
      <c r="AM970" s="151"/>
      <c r="AN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c r="AA971" s="151"/>
      <c r="AB971" s="151"/>
      <c r="AC971" s="151"/>
      <c r="AD971" s="151"/>
      <c r="AE971" s="151"/>
      <c r="AF971" s="151"/>
      <c r="AG971" s="151"/>
      <c r="AH971" s="151"/>
      <c r="AI971" s="151"/>
      <c r="AJ971" s="151"/>
      <c r="AK971" s="151"/>
      <c r="AL971" s="151"/>
      <c r="AM971" s="151"/>
      <c r="AN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c r="AA972" s="151"/>
      <c r="AB972" s="151"/>
      <c r="AC972" s="151"/>
      <c r="AD972" s="151"/>
      <c r="AE972" s="151"/>
      <c r="AF972" s="151"/>
      <c r="AG972" s="151"/>
      <c r="AH972" s="151"/>
      <c r="AI972" s="151"/>
      <c r="AJ972" s="151"/>
      <c r="AK972" s="151"/>
      <c r="AL972" s="151"/>
      <c r="AM972" s="151"/>
      <c r="AN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c r="AA973" s="151"/>
      <c r="AB973" s="151"/>
      <c r="AC973" s="151"/>
      <c r="AD973" s="151"/>
      <c r="AE973" s="151"/>
      <c r="AF973" s="151"/>
      <c r="AG973" s="151"/>
      <c r="AH973" s="151"/>
      <c r="AI973" s="151"/>
      <c r="AJ973" s="151"/>
      <c r="AK973" s="151"/>
      <c r="AL973" s="151"/>
      <c r="AM973" s="151"/>
      <c r="AN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c r="AA974" s="151"/>
      <c r="AB974" s="151"/>
      <c r="AC974" s="151"/>
      <c r="AD974" s="151"/>
      <c r="AE974" s="151"/>
      <c r="AF974" s="151"/>
      <c r="AG974" s="151"/>
      <c r="AH974" s="151"/>
      <c r="AI974" s="151"/>
      <c r="AJ974" s="151"/>
      <c r="AK974" s="151"/>
      <c r="AL974" s="151"/>
      <c r="AM974" s="151"/>
      <c r="AN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c r="AA975" s="151"/>
      <c r="AB975" s="151"/>
      <c r="AC975" s="151"/>
      <c r="AD975" s="151"/>
      <c r="AE975" s="151"/>
      <c r="AF975" s="151"/>
      <c r="AG975" s="151"/>
      <c r="AH975" s="151"/>
      <c r="AI975" s="151"/>
      <c r="AJ975" s="151"/>
      <c r="AK975" s="151"/>
      <c r="AL975" s="151"/>
      <c r="AM975" s="151"/>
      <c r="AN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c r="AA976" s="151"/>
      <c r="AB976" s="151"/>
      <c r="AC976" s="151"/>
      <c r="AD976" s="151"/>
      <c r="AE976" s="151"/>
      <c r="AF976" s="151"/>
      <c r="AG976" s="151"/>
      <c r="AH976" s="151"/>
      <c r="AI976" s="151"/>
      <c r="AJ976" s="151"/>
      <c r="AK976" s="151"/>
      <c r="AL976" s="151"/>
      <c r="AM976" s="151"/>
      <c r="AN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c r="AA977" s="151"/>
      <c r="AB977" s="151"/>
      <c r="AC977" s="151"/>
      <c r="AD977" s="151"/>
      <c r="AE977" s="151"/>
      <c r="AF977" s="151"/>
      <c r="AG977" s="151"/>
      <c r="AH977" s="151"/>
      <c r="AI977" s="151"/>
      <c r="AJ977" s="151"/>
      <c r="AK977" s="151"/>
      <c r="AL977" s="151"/>
      <c r="AM977" s="151"/>
      <c r="AN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c r="AA978" s="151"/>
      <c r="AB978" s="151"/>
      <c r="AC978" s="151"/>
      <c r="AD978" s="151"/>
      <c r="AE978" s="151"/>
      <c r="AF978" s="151"/>
      <c r="AG978" s="151"/>
      <c r="AH978" s="151"/>
      <c r="AI978" s="151"/>
      <c r="AJ978" s="151"/>
      <c r="AK978" s="151"/>
      <c r="AL978" s="151"/>
      <c r="AM978" s="151"/>
      <c r="AN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c r="AA979" s="151"/>
      <c r="AB979" s="151"/>
      <c r="AC979" s="151"/>
      <c r="AD979" s="151"/>
      <c r="AE979" s="151"/>
      <c r="AF979" s="151"/>
      <c r="AG979" s="151"/>
      <c r="AH979" s="151"/>
      <c r="AI979" s="151"/>
      <c r="AJ979" s="151"/>
      <c r="AK979" s="151"/>
      <c r="AL979" s="151"/>
      <c r="AM979" s="151"/>
      <c r="AN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c r="AA980" s="151"/>
      <c r="AB980" s="151"/>
      <c r="AC980" s="151"/>
      <c r="AD980" s="151"/>
      <c r="AE980" s="151"/>
      <c r="AF980" s="151"/>
      <c r="AG980" s="151"/>
      <c r="AH980" s="151"/>
      <c r="AI980" s="151"/>
      <c r="AJ980" s="151"/>
      <c r="AK980" s="151"/>
      <c r="AL980" s="151"/>
      <c r="AM980" s="151"/>
      <c r="AN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c r="AA981" s="151"/>
      <c r="AB981" s="151"/>
      <c r="AC981" s="151"/>
      <c r="AD981" s="151"/>
      <c r="AE981" s="151"/>
      <c r="AF981" s="151"/>
      <c r="AG981" s="151"/>
      <c r="AH981" s="151"/>
      <c r="AI981" s="151"/>
      <c r="AJ981" s="151"/>
      <c r="AK981" s="151"/>
      <c r="AL981" s="151"/>
      <c r="AM981" s="151"/>
      <c r="AN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c r="AA982" s="151"/>
      <c r="AB982" s="151"/>
      <c r="AC982" s="151"/>
      <c r="AD982" s="151"/>
      <c r="AE982" s="151"/>
      <c r="AF982" s="151"/>
      <c r="AG982" s="151"/>
      <c r="AH982" s="151"/>
      <c r="AI982" s="151"/>
      <c r="AJ982" s="151"/>
      <c r="AK982" s="151"/>
      <c r="AL982" s="151"/>
      <c r="AM982" s="151"/>
      <c r="AN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c r="AA983" s="151"/>
      <c r="AB983" s="151"/>
      <c r="AC983" s="151"/>
      <c r="AD983" s="151"/>
      <c r="AE983" s="151"/>
      <c r="AF983" s="151"/>
      <c r="AG983" s="151"/>
      <c r="AH983" s="151"/>
      <c r="AI983" s="151"/>
      <c r="AJ983" s="151"/>
      <c r="AK983" s="151"/>
      <c r="AL983" s="151"/>
      <c r="AM983" s="151"/>
      <c r="AN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c r="AA984" s="151"/>
      <c r="AB984" s="151"/>
      <c r="AC984" s="151"/>
      <c r="AD984" s="151"/>
      <c r="AE984" s="151"/>
      <c r="AF984" s="151"/>
      <c r="AG984" s="151"/>
      <c r="AH984" s="151"/>
      <c r="AI984" s="151"/>
      <c r="AJ984" s="151"/>
      <c r="AK984" s="151"/>
      <c r="AL984" s="151"/>
      <c r="AM984" s="151"/>
      <c r="AN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c r="AA985" s="151"/>
      <c r="AB985" s="151"/>
      <c r="AC985" s="151"/>
      <c r="AD985" s="151"/>
      <c r="AE985" s="151"/>
      <c r="AF985" s="151"/>
      <c r="AG985" s="151"/>
      <c r="AH985" s="151"/>
      <c r="AI985" s="151"/>
      <c r="AJ985" s="151"/>
      <c r="AK985" s="151"/>
      <c r="AL985" s="151"/>
      <c r="AM985" s="151"/>
      <c r="AN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c r="AA986" s="151"/>
      <c r="AB986" s="151"/>
      <c r="AC986" s="151"/>
      <c r="AD986" s="151"/>
      <c r="AE986" s="151"/>
      <c r="AF986" s="151"/>
      <c r="AG986" s="151"/>
      <c r="AH986" s="151"/>
      <c r="AI986" s="151"/>
      <c r="AJ986" s="151"/>
      <c r="AK986" s="151"/>
      <c r="AL986" s="151"/>
      <c r="AM986" s="151"/>
      <c r="AN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c r="AA987" s="151"/>
      <c r="AB987" s="151"/>
      <c r="AC987" s="151"/>
      <c r="AD987" s="151"/>
      <c r="AE987" s="151"/>
      <c r="AF987" s="151"/>
      <c r="AG987" s="151"/>
      <c r="AH987" s="151"/>
      <c r="AI987" s="151"/>
      <c r="AJ987" s="151"/>
      <c r="AK987" s="151"/>
      <c r="AL987" s="151"/>
      <c r="AM987" s="151"/>
      <c r="AN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c r="AA988" s="151"/>
      <c r="AB988" s="151"/>
      <c r="AC988" s="151"/>
      <c r="AD988" s="151"/>
      <c r="AE988" s="151"/>
      <c r="AF988" s="151"/>
      <c r="AG988" s="151"/>
      <c r="AH988" s="151"/>
      <c r="AI988" s="151"/>
      <c r="AJ988" s="151"/>
      <c r="AK988" s="151"/>
      <c r="AL988" s="151"/>
      <c r="AM988" s="151"/>
      <c r="AN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c r="AA989" s="151"/>
      <c r="AB989" s="151"/>
      <c r="AC989" s="151"/>
      <c r="AD989" s="151"/>
      <c r="AE989" s="151"/>
      <c r="AF989" s="151"/>
      <c r="AG989" s="151"/>
      <c r="AH989" s="151"/>
      <c r="AI989" s="151"/>
      <c r="AJ989" s="151"/>
      <c r="AK989" s="151"/>
      <c r="AL989" s="151"/>
      <c r="AM989" s="151"/>
      <c r="AN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c r="AA990" s="151"/>
      <c r="AB990" s="151"/>
      <c r="AC990" s="151"/>
      <c r="AD990" s="151"/>
      <c r="AE990" s="151"/>
      <c r="AF990" s="151"/>
      <c r="AG990" s="151"/>
      <c r="AH990" s="151"/>
      <c r="AI990" s="151"/>
      <c r="AJ990" s="151"/>
      <c r="AK990" s="151"/>
      <c r="AL990" s="151"/>
      <c r="AM990" s="151"/>
      <c r="AN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c r="AA991" s="151"/>
      <c r="AB991" s="151"/>
      <c r="AC991" s="151"/>
      <c r="AD991" s="151"/>
      <c r="AE991" s="151"/>
      <c r="AF991" s="151"/>
      <c r="AG991" s="151"/>
      <c r="AH991" s="151"/>
      <c r="AI991" s="151"/>
      <c r="AJ991" s="151"/>
      <c r="AK991" s="151"/>
      <c r="AL991" s="151"/>
      <c r="AM991" s="151"/>
      <c r="AN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c r="AA992" s="151"/>
      <c r="AB992" s="151"/>
      <c r="AC992" s="151"/>
      <c r="AD992" s="151"/>
      <c r="AE992" s="151"/>
      <c r="AF992" s="151"/>
      <c r="AG992" s="151"/>
      <c r="AH992" s="151"/>
      <c r="AI992" s="151"/>
      <c r="AJ992" s="151"/>
      <c r="AK992" s="151"/>
      <c r="AL992" s="151"/>
      <c r="AM992" s="151"/>
      <c r="AN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c r="AA993" s="151"/>
      <c r="AB993" s="151"/>
      <c r="AC993" s="151"/>
      <c r="AD993" s="151"/>
      <c r="AE993" s="151"/>
      <c r="AF993" s="151"/>
      <c r="AG993" s="151"/>
      <c r="AH993" s="151"/>
      <c r="AI993" s="151"/>
      <c r="AJ993" s="151"/>
      <c r="AK993" s="151"/>
      <c r="AL993" s="151"/>
      <c r="AM993" s="151"/>
      <c r="AN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c r="AA994" s="151"/>
      <c r="AB994" s="151"/>
      <c r="AC994" s="151"/>
      <c r="AD994" s="151"/>
      <c r="AE994" s="151"/>
      <c r="AF994" s="151"/>
      <c r="AG994" s="151"/>
      <c r="AH994" s="151"/>
      <c r="AI994" s="151"/>
      <c r="AJ994" s="151"/>
      <c r="AK994" s="151"/>
      <c r="AL994" s="151"/>
      <c r="AM994" s="151"/>
      <c r="AN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c r="AA995" s="151"/>
      <c r="AB995" s="151"/>
      <c r="AC995" s="151"/>
      <c r="AD995" s="151"/>
      <c r="AE995" s="151"/>
      <c r="AF995" s="151"/>
      <c r="AG995" s="151"/>
      <c r="AH995" s="151"/>
      <c r="AI995" s="151"/>
      <c r="AJ995" s="151"/>
      <c r="AK995" s="151"/>
      <c r="AL995" s="151"/>
      <c r="AM995" s="151"/>
      <c r="AN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c r="AA996" s="151"/>
      <c r="AB996" s="151"/>
      <c r="AC996" s="151"/>
      <c r="AD996" s="151"/>
      <c r="AE996" s="151"/>
      <c r="AF996" s="151"/>
      <c r="AG996" s="151"/>
      <c r="AH996" s="151"/>
      <c r="AI996" s="151"/>
      <c r="AJ996" s="151"/>
      <c r="AK996" s="151"/>
      <c r="AL996" s="151"/>
      <c r="AM996" s="151"/>
      <c r="AN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c r="AA997" s="151"/>
      <c r="AB997" s="151"/>
      <c r="AC997" s="151"/>
      <c r="AD997" s="151"/>
      <c r="AE997" s="151"/>
      <c r="AF997" s="151"/>
      <c r="AG997" s="151"/>
      <c r="AH997" s="151"/>
      <c r="AI997" s="151"/>
      <c r="AJ997" s="151"/>
      <c r="AK997" s="151"/>
      <c r="AL997" s="151"/>
      <c r="AM997" s="151"/>
      <c r="AN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c r="AA998" s="151"/>
      <c r="AB998" s="151"/>
      <c r="AC998" s="151"/>
      <c r="AD998" s="151"/>
      <c r="AE998" s="151"/>
      <c r="AF998" s="151"/>
      <c r="AG998" s="151"/>
      <c r="AH998" s="151"/>
      <c r="AI998" s="151"/>
      <c r="AJ998" s="151"/>
      <c r="AK998" s="151"/>
      <c r="AL998" s="151"/>
      <c r="AM998" s="151"/>
      <c r="AN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c r="AA999" s="151"/>
      <c r="AB999" s="151"/>
      <c r="AC999" s="151"/>
      <c r="AD999" s="151"/>
      <c r="AE999" s="151"/>
      <c r="AF999" s="151"/>
      <c r="AG999" s="151"/>
      <c r="AH999" s="151"/>
      <c r="AI999" s="151"/>
      <c r="AJ999" s="151"/>
      <c r="AK999" s="151"/>
      <c r="AL999" s="151"/>
      <c r="AM999" s="151"/>
      <c r="AN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c r="AA1000" s="151"/>
      <c r="AB1000" s="151"/>
      <c r="AC1000" s="151"/>
      <c r="AD1000" s="151"/>
      <c r="AE1000" s="151"/>
      <c r="AF1000" s="151"/>
      <c r="AG1000" s="151"/>
      <c r="AH1000" s="151"/>
      <c r="AI1000" s="151"/>
      <c r="AJ1000" s="151"/>
      <c r="AK1000" s="151"/>
      <c r="AL1000" s="151"/>
      <c r="AM1000" s="151"/>
      <c r="AN1000" s="151"/>
    </row>
  </sheetData>
  <mergeCells count="11">
    <mergeCell ref="G33:G37"/>
    <mergeCell ref="G41:G45"/>
    <mergeCell ref="G49:G53"/>
    <mergeCell ref="B63:C63"/>
    <mergeCell ref="I4:K4"/>
    <mergeCell ref="M4:R4"/>
    <mergeCell ref="AH4:AI4"/>
    <mergeCell ref="AK4:AL4"/>
    <mergeCell ref="G9:G13"/>
    <mergeCell ref="G17:G21"/>
    <mergeCell ref="G25:G29"/>
  </mergeCells>
  <hyperlinks>
    <hyperlink r:id="rId1" ref="B7"/>
    <hyperlink r:id="rId2" ref="B8"/>
    <hyperlink r:id="rId3" ref="B9"/>
    <hyperlink r:id="rId4" ref="B10"/>
    <hyperlink r:id="rId5" ref="B11"/>
    <hyperlink r:id="rId6" ref="B12"/>
    <hyperlink r:id="rId7" ref="B13"/>
    <hyperlink r:id="rId8" ref="B15"/>
    <hyperlink r:id="rId9" ref="B16"/>
    <hyperlink r:id="rId10" ref="B17"/>
    <hyperlink r:id="rId11" ref="B18"/>
    <hyperlink r:id="rId12" ref="B19"/>
    <hyperlink r:id="rId13" ref="B20"/>
    <hyperlink r:id="rId14" ref="B21"/>
    <hyperlink r:id="rId15" ref="B23"/>
    <hyperlink r:id="rId16" ref="B24"/>
    <hyperlink r:id="rId17" ref="B25"/>
    <hyperlink r:id="rId18" ref="B26"/>
    <hyperlink r:id="rId19" ref="B27"/>
    <hyperlink r:id="rId20" ref="B28"/>
    <hyperlink r:id="rId21" ref="B29"/>
    <hyperlink r:id="rId22" ref="B31"/>
    <hyperlink r:id="rId23" ref="B32"/>
    <hyperlink r:id="rId24" ref="B33"/>
    <hyperlink r:id="rId25" ref="B34"/>
    <hyperlink r:id="rId26" ref="B35"/>
    <hyperlink r:id="rId27" ref="B36"/>
    <hyperlink r:id="rId28" ref="B37"/>
    <hyperlink r:id="rId29" ref="B39"/>
    <hyperlink r:id="rId30" ref="B40"/>
    <hyperlink r:id="rId31" ref="B41"/>
    <hyperlink r:id="rId32" ref="B42"/>
    <hyperlink r:id="rId33" ref="B43"/>
    <hyperlink r:id="rId34" ref="B44"/>
    <hyperlink r:id="rId35" ref="B45"/>
    <hyperlink r:id="rId36" ref="B47"/>
    <hyperlink r:id="rId37" ref="B48"/>
    <hyperlink r:id="rId38" ref="B49"/>
    <hyperlink r:id="rId39" ref="B50"/>
    <hyperlink r:id="rId40" ref="B51"/>
    <hyperlink r:id="rId41" ref="B52"/>
    <hyperlink r:id="rId42" ref="B53"/>
    <hyperlink r:id="rId43" ref="B57"/>
    <hyperlink r:id="rId44" ref="B58"/>
  </hyperlinks>
  <drawing r:id="rId4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63"/>
    <col customWidth="1" min="5" max="5" width="30.13"/>
    <col customWidth="1" min="6" max="6" width="69.88"/>
    <col customWidth="1" min="8" max="8" width="21.38"/>
  </cols>
  <sheetData>
    <row r="1">
      <c r="A1" s="461"/>
      <c r="B1" s="461"/>
      <c r="C1" s="461"/>
      <c r="D1" s="461"/>
      <c r="E1" s="461"/>
      <c r="F1" s="461"/>
      <c r="G1" s="461"/>
      <c r="H1" s="461"/>
      <c r="I1" s="461"/>
      <c r="J1" s="461"/>
      <c r="K1" s="461"/>
      <c r="L1" s="461"/>
      <c r="M1" s="461"/>
      <c r="N1" s="461"/>
      <c r="O1" s="461"/>
      <c r="P1" s="461"/>
      <c r="Q1" s="461"/>
      <c r="R1" s="461"/>
      <c r="S1" s="461"/>
      <c r="T1" s="461"/>
      <c r="U1" s="461"/>
      <c r="V1" s="461"/>
      <c r="W1" s="461"/>
      <c r="X1" s="462"/>
      <c r="Y1" s="461"/>
      <c r="Z1" s="461"/>
      <c r="AA1" s="461"/>
      <c r="AB1" s="461"/>
      <c r="AC1" s="461"/>
      <c r="AD1" s="461"/>
      <c r="AE1" s="461"/>
      <c r="AF1" s="461"/>
      <c r="AG1" s="461"/>
      <c r="AH1" s="461"/>
    </row>
    <row r="2">
      <c r="A2" s="461"/>
      <c r="B2" s="365" t="s">
        <v>615</v>
      </c>
      <c r="C2" s="461"/>
      <c r="D2" s="461"/>
      <c r="E2" s="461"/>
      <c r="F2" s="461"/>
      <c r="G2" s="461"/>
      <c r="H2" s="461"/>
      <c r="I2" s="461"/>
      <c r="J2" s="461"/>
      <c r="K2" s="461"/>
      <c r="L2" s="461"/>
      <c r="M2" s="461"/>
      <c r="N2" s="461"/>
      <c r="O2" s="461"/>
      <c r="P2" s="461"/>
      <c r="Q2" s="461"/>
      <c r="R2" s="461"/>
      <c r="S2" s="461"/>
      <c r="T2" s="461"/>
      <c r="U2" s="461"/>
      <c r="V2" s="461"/>
      <c r="W2" s="461"/>
      <c r="X2" s="462"/>
      <c r="Y2" s="461"/>
      <c r="Z2" s="461"/>
      <c r="AA2" s="461"/>
      <c r="AB2" s="461"/>
      <c r="AC2" s="461"/>
      <c r="AD2" s="461"/>
      <c r="AE2" s="461"/>
      <c r="AF2" s="461"/>
      <c r="AG2" s="461"/>
      <c r="AH2" s="461"/>
    </row>
    <row r="3">
      <c r="A3" s="461"/>
      <c r="B3" s="461"/>
      <c r="C3" s="461"/>
      <c r="D3" s="461"/>
      <c r="E3" s="461"/>
      <c r="F3" s="461"/>
      <c r="G3" s="461"/>
      <c r="H3" s="461"/>
      <c r="I3" s="461"/>
      <c r="J3" s="461"/>
      <c r="K3" s="461"/>
      <c r="L3" s="461"/>
      <c r="M3" s="461"/>
      <c r="N3" s="461"/>
      <c r="O3" s="461"/>
      <c r="P3" s="461"/>
      <c r="Q3" s="461"/>
      <c r="R3" s="461"/>
      <c r="S3" s="461"/>
      <c r="T3" s="461"/>
      <c r="U3" s="461"/>
      <c r="V3" s="461"/>
      <c r="W3" s="461"/>
      <c r="X3" s="462"/>
      <c r="Y3" s="461"/>
      <c r="Z3" s="461"/>
      <c r="AA3" s="461"/>
      <c r="AB3" s="461"/>
      <c r="AC3" s="461"/>
      <c r="AD3" s="461"/>
      <c r="AE3" s="461"/>
      <c r="AF3" s="461"/>
      <c r="AG3" s="461"/>
      <c r="AH3" s="461"/>
    </row>
    <row r="4">
      <c r="A4" s="461"/>
      <c r="B4" s="461"/>
      <c r="C4" s="461"/>
      <c r="D4" s="461"/>
      <c r="E4" s="461"/>
      <c r="F4" s="461"/>
      <c r="G4" s="461"/>
      <c r="H4" s="461"/>
      <c r="I4" s="461"/>
      <c r="J4" s="367" t="s">
        <v>412</v>
      </c>
      <c r="K4" s="368"/>
      <c r="L4" s="368"/>
      <c r="M4" s="461"/>
      <c r="N4" s="367" t="s">
        <v>413</v>
      </c>
      <c r="O4" s="368"/>
      <c r="P4" s="368"/>
      <c r="Q4" s="368"/>
      <c r="R4" s="461"/>
      <c r="S4" s="367" t="s">
        <v>414</v>
      </c>
      <c r="T4" s="368"/>
      <c r="U4" s="368"/>
      <c r="V4" s="368"/>
      <c r="W4" s="461"/>
      <c r="X4" s="367" t="s">
        <v>415</v>
      </c>
      <c r="Y4" s="368"/>
      <c r="Z4" s="368"/>
      <c r="AA4" s="461"/>
      <c r="AB4" s="367" t="s">
        <v>416</v>
      </c>
      <c r="AC4" s="368"/>
      <c r="AD4" s="368"/>
      <c r="AE4" s="368"/>
      <c r="AF4" s="368"/>
      <c r="AG4" s="461"/>
      <c r="AH4" s="461"/>
    </row>
    <row r="5">
      <c r="A5" s="165"/>
      <c r="B5" s="371" t="s">
        <v>417</v>
      </c>
      <c r="C5" s="371" t="s">
        <v>418</v>
      </c>
      <c r="D5" s="371" t="s">
        <v>566</v>
      </c>
      <c r="E5" s="371" t="s">
        <v>567</v>
      </c>
      <c r="F5" s="371" t="s">
        <v>568</v>
      </c>
      <c r="G5" s="371" t="s">
        <v>616</v>
      </c>
      <c r="H5" s="372" t="s">
        <v>617</v>
      </c>
      <c r="I5" s="372" t="s">
        <v>618</v>
      </c>
      <c r="J5" s="371" t="s">
        <v>571</v>
      </c>
      <c r="K5" s="371" t="s">
        <v>428</v>
      </c>
      <c r="L5" s="371" t="s">
        <v>572</v>
      </c>
      <c r="M5" s="371" t="s">
        <v>619</v>
      </c>
      <c r="N5" s="371" t="s">
        <v>431</v>
      </c>
      <c r="O5" s="371" t="s">
        <v>432</v>
      </c>
      <c r="P5" s="371" t="s">
        <v>433</v>
      </c>
      <c r="Q5" s="371" t="s">
        <v>576</v>
      </c>
      <c r="R5" s="165"/>
      <c r="S5" s="371" t="s">
        <v>436</v>
      </c>
      <c r="T5" s="371" t="s">
        <v>437</v>
      </c>
      <c r="U5" s="371" t="s">
        <v>438</v>
      </c>
      <c r="V5" s="371" t="s">
        <v>620</v>
      </c>
      <c r="W5" s="165"/>
      <c r="X5" s="372" t="s">
        <v>16</v>
      </c>
      <c r="Y5" s="372" t="s">
        <v>621</v>
      </c>
      <c r="Z5" s="371" t="s">
        <v>442</v>
      </c>
      <c r="AA5" s="165"/>
      <c r="AB5" s="371" t="s">
        <v>622</v>
      </c>
      <c r="AC5" s="371" t="s">
        <v>623</v>
      </c>
      <c r="AD5" s="371" t="s">
        <v>445</v>
      </c>
      <c r="AE5" s="371" t="s">
        <v>583</v>
      </c>
      <c r="AF5" s="371" t="s">
        <v>584</v>
      </c>
      <c r="AG5" s="165"/>
      <c r="AH5" s="371" t="s">
        <v>447</v>
      </c>
    </row>
    <row r="6">
      <c r="A6" s="463" t="s">
        <v>624</v>
      </c>
      <c r="B6" s="464" t="s">
        <v>625</v>
      </c>
      <c r="C6" s="465" t="s">
        <v>451</v>
      </c>
      <c r="D6" s="466" t="s">
        <v>452</v>
      </c>
      <c r="E6" s="464" t="s">
        <v>626</v>
      </c>
      <c r="F6" s="467" t="s">
        <v>627</v>
      </c>
      <c r="G6" s="468" t="s">
        <v>455</v>
      </c>
      <c r="H6" s="464"/>
      <c r="I6" s="469" t="s">
        <v>160</v>
      </c>
      <c r="J6" s="470">
        <v>45691.0</v>
      </c>
      <c r="K6" s="470">
        <v>46053.0</v>
      </c>
      <c r="L6" s="470">
        <v>45684.0</v>
      </c>
      <c r="M6" s="471">
        <f>(Q6/P6)*1000</f>
        <v>534721.7361</v>
      </c>
      <c r="N6" s="472" t="s">
        <v>407</v>
      </c>
      <c r="O6" s="472" t="s">
        <v>293</v>
      </c>
      <c r="P6" s="473">
        <v>144.0</v>
      </c>
      <c r="Q6" s="474">
        <v>76999.93</v>
      </c>
      <c r="R6" s="475"/>
      <c r="S6" s="476">
        <v>1.0</v>
      </c>
      <c r="T6" s="476">
        <v>0.0</v>
      </c>
      <c r="U6" s="476">
        <v>0.0</v>
      </c>
      <c r="V6" s="476">
        <v>0.0</v>
      </c>
      <c r="W6" s="475"/>
      <c r="X6" s="477"/>
      <c r="Y6" s="478"/>
      <c r="Z6" s="479"/>
      <c r="AA6" s="475"/>
      <c r="AB6" s="480"/>
      <c r="AC6" s="481"/>
      <c r="AD6" s="481"/>
      <c r="AE6" s="482">
        <v>0.0015</v>
      </c>
      <c r="AF6" s="483">
        <f>AE6*M6</f>
        <v>802.0826042</v>
      </c>
      <c r="AG6" s="475"/>
      <c r="AH6" s="484" t="s">
        <v>628</v>
      </c>
    </row>
    <row r="7">
      <c r="A7" s="485"/>
      <c r="B7" s="464" t="s">
        <v>625</v>
      </c>
      <c r="C7" s="465" t="s">
        <v>451</v>
      </c>
      <c r="D7" s="466" t="s">
        <v>452</v>
      </c>
      <c r="E7" s="464" t="s">
        <v>626</v>
      </c>
      <c r="F7" s="467" t="s">
        <v>629</v>
      </c>
      <c r="G7" s="486" t="s">
        <v>455</v>
      </c>
      <c r="H7" s="464"/>
      <c r="I7" s="469" t="s">
        <v>157</v>
      </c>
      <c r="J7" s="470">
        <v>45691.0</v>
      </c>
      <c r="K7" s="470">
        <v>46053.0</v>
      </c>
      <c r="L7" s="470">
        <v>45684.0</v>
      </c>
      <c r="M7" s="487"/>
      <c r="N7" s="472" t="s">
        <v>407</v>
      </c>
      <c r="O7" s="472" t="s">
        <v>293</v>
      </c>
      <c r="P7" s="487"/>
      <c r="Q7" s="487"/>
      <c r="R7" s="475"/>
      <c r="S7" s="476">
        <v>1.0</v>
      </c>
      <c r="T7" s="476">
        <v>0.0</v>
      </c>
      <c r="U7" s="476">
        <v>0.0</v>
      </c>
      <c r="V7" s="476">
        <v>0.0</v>
      </c>
      <c r="W7" s="475"/>
      <c r="X7" s="488"/>
      <c r="Y7" s="489"/>
      <c r="Z7" s="490"/>
      <c r="AA7" s="475"/>
      <c r="AB7" s="491"/>
      <c r="AC7" s="492"/>
      <c r="AD7" s="492"/>
      <c r="AE7" s="493"/>
      <c r="AF7" s="490"/>
      <c r="AG7" s="475"/>
      <c r="AH7" s="475"/>
    </row>
    <row r="8">
      <c r="A8" s="485"/>
      <c r="B8" s="464" t="s">
        <v>625</v>
      </c>
      <c r="C8" s="465" t="s">
        <v>451</v>
      </c>
      <c r="D8" s="466" t="s">
        <v>452</v>
      </c>
      <c r="E8" s="464" t="s">
        <v>626</v>
      </c>
      <c r="F8" s="467" t="s">
        <v>629</v>
      </c>
      <c r="G8" s="486" t="s">
        <v>455</v>
      </c>
      <c r="H8" s="464"/>
      <c r="I8" s="469" t="s">
        <v>159</v>
      </c>
      <c r="J8" s="470">
        <v>45691.0</v>
      </c>
      <c r="K8" s="470">
        <v>46053.0</v>
      </c>
      <c r="L8" s="470">
        <v>45684.0</v>
      </c>
      <c r="M8" s="494"/>
      <c r="N8" s="472" t="s">
        <v>407</v>
      </c>
      <c r="O8" s="472" t="s">
        <v>293</v>
      </c>
      <c r="P8" s="494"/>
      <c r="Q8" s="494"/>
      <c r="R8" s="475"/>
      <c r="S8" s="476">
        <v>1.0</v>
      </c>
      <c r="T8" s="476">
        <v>0.0</v>
      </c>
      <c r="U8" s="476">
        <v>0.0</v>
      </c>
      <c r="V8" s="476">
        <v>0.0</v>
      </c>
      <c r="W8" s="475"/>
      <c r="X8" s="488"/>
      <c r="Y8" s="489"/>
      <c r="Z8" s="490"/>
      <c r="AA8" s="475"/>
      <c r="AB8" s="491"/>
      <c r="AC8" s="492"/>
      <c r="AD8" s="492"/>
      <c r="AE8" s="493"/>
      <c r="AF8" s="490"/>
      <c r="AG8" s="475"/>
      <c r="AH8" s="475"/>
    </row>
    <row r="9">
      <c r="A9" s="485"/>
      <c r="B9" s="495" t="s">
        <v>625</v>
      </c>
      <c r="C9" s="496" t="s">
        <v>451</v>
      </c>
      <c r="D9" s="495" t="s">
        <v>135</v>
      </c>
      <c r="E9" s="495" t="s">
        <v>630</v>
      </c>
      <c r="F9" s="497" t="s">
        <v>631</v>
      </c>
      <c r="G9" s="498" t="s">
        <v>455</v>
      </c>
      <c r="H9" s="499"/>
      <c r="I9" s="500" t="s">
        <v>160</v>
      </c>
      <c r="J9" s="501">
        <v>45691.0</v>
      </c>
      <c r="K9" s="501">
        <v>46053.0</v>
      </c>
      <c r="L9" s="501">
        <v>45684.0</v>
      </c>
      <c r="M9" s="502">
        <f>(Q9/P9)*1000</f>
        <v>458332.8571</v>
      </c>
      <c r="N9" s="503" t="s">
        <v>407</v>
      </c>
      <c r="O9" s="503" t="s">
        <v>293</v>
      </c>
      <c r="P9" s="504">
        <v>84.0</v>
      </c>
      <c r="Q9" s="505">
        <v>38499.96</v>
      </c>
      <c r="R9" s="506"/>
      <c r="S9" s="507">
        <v>1.0</v>
      </c>
      <c r="T9" s="507">
        <v>0.0</v>
      </c>
      <c r="U9" s="507">
        <v>0.0</v>
      </c>
      <c r="V9" s="507">
        <v>0.0</v>
      </c>
      <c r="W9" s="506"/>
      <c r="X9" s="508"/>
      <c r="Y9" s="509"/>
      <c r="Z9" s="510"/>
      <c r="AA9" s="506"/>
      <c r="AB9" s="511"/>
      <c r="AC9" s="512"/>
      <c r="AD9" s="512"/>
      <c r="AE9" s="513">
        <v>0.0016</v>
      </c>
      <c r="AF9" s="514">
        <f>AE9*M9</f>
        <v>733.3325714</v>
      </c>
      <c r="AG9" s="506"/>
      <c r="AH9" s="506"/>
    </row>
    <row r="10">
      <c r="A10" s="485"/>
      <c r="B10" s="495" t="s">
        <v>625</v>
      </c>
      <c r="C10" s="496" t="s">
        <v>451</v>
      </c>
      <c r="D10" s="495" t="s">
        <v>135</v>
      </c>
      <c r="E10" s="495" t="s">
        <v>630</v>
      </c>
      <c r="F10" s="497" t="s">
        <v>631</v>
      </c>
      <c r="G10" s="498" t="s">
        <v>455</v>
      </c>
      <c r="H10" s="499"/>
      <c r="I10" s="500" t="s">
        <v>157</v>
      </c>
      <c r="J10" s="501">
        <v>45691.0</v>
      </c>
      <c r="K10" s="501">
        <v>46053.0</v>
      </c>
      <c r="L10" s="501">
        <v>45684.0</v>
      </c>
      <c r="M10" s="515"/>
      <c r="N10" s="503" t="s">
        <v>407</v>
      </c>
      <c r="O10" s="503" t="s">
        <v>293</v>
      </c>
      <c r="P10" s="515"/>
      <c r="Q10" s="515"/>
      <c r="R10" s="506"/>
      <c r="S10" s="507">
        <v>1.0</v>
      </c>
      <c r="T10" s="507">
        <v>0.0</v>
      </c>
      <c r="U10" s="507">
        <v>0.0</v>
      </c>
      <c r="V10" s="507">
        <v>0.0</v>
      </c>
      <c r="W10" s="506"/>
      <c r="X10" s="516"/>
      <c r="Y10" s="509"/>
      <c r="Z10" s="517"/>
      <c r="AA10" s="506"/>
      <c r="AB10" s="511"/>
      <c r="AC10" s="512"/>
      <c r="AD10" s="512"/>
      <c r="AE10" s="518"/>
      <c r="AF10" s="517"/>
      <c r="AG10" s="506"/>
      <c r="AH10" s="506"/>
    </row>
    <row r="11">
      <c r="A11" s="485"/>
      <c r="B11" s="466" t="s">
        <v>625</v>
      </c>
      <c r="C11" s="519" t="s">
        <v>451</v>
      </c>
      <c r="D11" s="466" t="s">
        <v>135</v>
      </c>
      <c r="E11" s="466" t="s">
        <v>630</v>
      </c>
      <c r="F11" s="520" t="s">
        <v>631</v>
      </c>
      <c r="G11" s="486" t="s">
        <v>455</v>
      </c>
      <c r="H11" s="464"/>
      <c r="I11" s="469" t="s">
        <v>159</v>
      </c>
      <c r="J11" s="470">
        <v>45691.0</v>
      </c>
      <c r="K11" s="470">
        <v>46053.0</v>
      </c>
      <c r="L11" s="470">
        <v>45684.0</v>
      </c>
      <c r="M11" s="494"/>
      <c r="N11" s="472" t="s">
        <v>407</v>
      </c>
      <c r="O11" s="472" t="s">
        <v>293</v>
      </c>
      <c r="P11" s="494"/>
      <c r="Q11" s="487"/>
      <c r="R11" s="475"/>
      <c r="S11" s="476">
        <v>1.0</v>
      </c>
      <c r="T11" s="476">
        <v>0.0</v>
      </c>
      <c r="U11" s="476">
        <v>0.0</v>
      </c>
      <c r="V11" s="476">
        <v>0.0</v>
      </c>
      <c r="W11" s="475"/>
      <c r="X11" s="488"/>
      <c r="Y11" s="489"/>
      <c r="Z11" s="490"/>
      <c r="AA11" s="475"/>
      <c r="AB11" s="491"/>
      <c r="AC11" s="492"/>
      <c r="AD11" s="492"/>
      <c r="AE11" s="493"/>
      <c r="AF11" s="490"/>
      <c r="AG11" s="475"/>
      <c r="AH11" s="475"/>
    </row>
    <row r="12">
      <c r="A12" s="485"/>
      <c r="B12" s="466" t="s">
        <v>625</v>
      </c>
      <c r="C12" s="519" t="s">
        <v>451</v>
      </c>
      <c r="D12" s="466" t="s">
        <v>452</v>
      </c>
      <c r="E12" s="466" t="s">
        <v>626</v>
      </c>
      <c r="F12" s="466" t="s">
        <v>632</v>
      </c>
      <c r="G12" s="486" t="s">
        <v>455</v>
      </c>
      <c r="H12" s="464"/>
      <c r="I12" s="469" t="s">
        <v>160</v>
      </c>
      <c r="J12" s="470">
        <v>45691.0</v>
      </c>
      <c r="K12" s="470">
        <v>46053.0</v>
      </c>
      <c r="L12" s="470">
        <v>45684.0</v>
      </c>
      <c r="M12" s="521">
        <f>(Q12/P12)*1000</f>
        <v>641666.0833</v>
      </c>
      <c r="N12" s="472" t="s">
        <v>407</v>
      </c>
      <c r="O12" s="522" t="s">
        <v>293</v>
      </c>
      <c r="P12" s="473">
        <v>120.0</v>
      </c>
      <c r="Q12" s="474">
        <v>76999.93</v>
      </c>
      <c r="R12" s="523"/>
      <c r="S12" s="476">
        <v>1.0</v>
      </c>
      <c r="T12" s="476">
        <v>0.0</v>
      </c>
      <c r="U12" s="476">
        <v>0.0</v>
      </c>
      <c r="V12" s="476">
        <v>0.0</v>
      </c>
      <c r="W12" s="475"/>
      <c r="X12" s="524"/>
      <c r="Y12" s="489"/>
      <c r="Z12" s="525"/>
      <c r="AA12" s="475"/>
      <c r="AB12" s="526"/>
      <c r="AC12" s="527"/>
      <c r="AD12" s="527"/>
      <c r="AE12" s="528">
        <v>0.0015</v>
      </c>
      <c r="AF12" s="529">
        <f>AE12*M12</f>
        <v>962.499125</v>
      </c>
      <c r="AG12" s="475"/>
      <c r="AH12" s="475"/>
    </row>
    <row r="13">
      <c r="A13" s="485"/>
      <c r="B13" s="466" t="s">
        <v>625</v>
      </c>
      <c r="C13" s="519" t="s">
        <v>451</v>
      </c>
      <c r="D13" s="466" t="s">
        <v>452</v>
      </c>
      <c r="E13" s="466" t="s">
        <v>626</v>
      </c>
      <c r="F13" s="466" t="s">
        <v>632</v>
      </c>
      <c r="G13" s="486" t="s">
        <v>455</v>
      </c>
      <c r="H13" s="464"/>
      <c r="I13" s="469" t="s">
        <v>157</v>
      </c>
      <c r="J13" s="470">
        <v>45691.0</v>
      </c>
      <c r="K13" s="470">
        <v>46053.0</v>
      </c>
      <c r="L13" s="470">
        <v>45684.0</v>
      </c>
      <c r="M13" s="404"/>
      <c r="N13" s="472" t="s">
        <v>407</v>
      </c>
      <c r="O13" s="522" t="s">
        <v>293</v>
      </c>
      <c r="P13" s="530"/>
      <c r="Q13" s="530"/>
      <c r="R13" s="523"/>
      <c r="S13" s="476">
        <v>1.0</v>
      </c>
      <c r="T13" s="476">
        <v>0.0</v>
      </c>
      <c r="U13" s="476">
        <v>0.0</v>
      </c>
      <c r="V13" s="476">
        <v>0.0</v>
      </c>
      <c r="W13" s="475"/>
      <c r="X13" s="485"/>
      <c r="Y13" s="489"/>
      <c r="Z13" s="531"/>
      <c r="AA13" s="475"/>
      <c r="AB13" s="526"/>
      <c r="AC13" s="527"/>
      <c r="AD13" s="527"/>
      <c r="AE13" s="404"/>
      <c r="AF13" s="531"/>
      <c r="AG13" s="475"/>
      <c r="AH13" s="475"/>
    </row>
    <row r="14">
      <c r="A14" s="532"/>
      <c r="B14" s="466" t="s">
        <v>625</v>
      </c>
      <c r="C14" s="519" t="s">
        <v>451</v>
      </c>
      <c r="D14" s="466" t="s">
        <v>452</v>
      </c>
      <c r="E14" s="466" t="s">
        <v>626</v>
      </c>
      <c r="F14" s="466" t="s">
        <v>632</v>
      </c>
      <c r="G14" s="533" t="s">
        <v>455</v>
      </c>
      <c r="H14" s="464"/>
      <c r="I14" s="469" t="s">
        <v>159</v>
      </c>
      <c r="J14" s="470">
        <v>45691.0</v>
      </c>
      <c r="K14" s="470">
        <v>46053.0</v>
      </c>
      <c r="L14" s="470">
        <v>45684.0</v>
      </c>
      <c r="M14" s="534"/>
      <c r="N14" s="472" t="s">
        <v>407</v>
      </c>
      <c r="O14" s="522" t="s">
        <v>293</v>
      </c>
      <c r="P14" s="530"/>
      <c r="Q14" s="535"/>
      <c r="R14" s="523"/>
      <c r="S14" s="476">
        <v>1.0</v>
      </c>
      <c r="T14" s="476">
        <v>0.0</v>
      </c>
      <c r="U14" s="476">
        <v>0.0</v>
      </c>
      <c r="V14" s="476">
        <v>0.0</v>
      </c>
      <c r="W14" s="475"/>
      <c r="X14" s="532"/>
      <c r="Y14" s="536"/>
      <c r="Z14" s="537"/>
      <c r="AA14" s="475"/>
      <c r="AB14" s="538"/>
      <c r="AC14" s="539"/>
      <c r="AD14" s="539"/>
      <c r="AE14" s="540"/>
      <c r="AF14" s="537"/>
      <c r="AG14" s="475"/>
      <c r="AH14" s="475"/>
    </row>
    <row r="15">
      <c r="A15" s="463" t="s">
        <v>633</v>
      </c>
      <c r="B15" s="464" t="s">
        <v>625</v>
      </c>
      <c r="C15" s="465" t="s">
        <v>451</v>
      </c>
      <c r="D15" s="467" t="s">
        <v>452</v>
      </c>
      <c r="E15" s="464" t="s">
        <v>626</v>
      </c>
      <c r="F15" s="467" t="s">
        <v>156</v>
      </c>
      <c r="G15" s="468" t="s">
        <v>455</v>
      </c>
      <c r="H15" s="464"/>
      <c r="I15" s="541" t="s">
        <v>160</v>
      </c>
      <c r="J15" s="542">
        <v>45691.0</v>
      </c>
      <c r="K15" s="542">
        <v>46053.0</v>
      </c>
      <c r="L15" s="543">
        <v>45684.0</v>
      </c>
      <c r="M15" s="544">
        <f>(Q15/P15)*1000</f>
        <v>427777.5694</v>
      </c>
      <c r="N15" s="545" t="s">
        <v>407</v>
      </c>
      <c r="O15" s="546" t="s">
        <v>293</v>
      </c>
      <c r="P15" s="547">
        <v>144.0</v>
      </c>
      <c r="Q15" s="548">
        <v>61599.97</v>
      </c>
      <c r="R15" s="523"/>
      <c r="S15" s="549">
        <v>0.0</v>
      </c>
      <c r="T15" s="549">
        <v>0.7</v>
      </c>
      <c r="U15" s="549">
        <v>0.0</v>
      </c>
      <c r="V15" s="549">
        <v>0.0</v>
      </c>
      <c r="W15" s="475"/>
      <c r="X15" s="550"/>
      <c r="Y15" s="478"/>
      <c r="Z15" s="551"/>
      <c r="AA15" s="475"/>
      <c r="AB15" s="552"/>
      <c r="AC15" s="553"/>
      <c r="AD15" s="553"/>
      <c r="AE15" s="554">
        <v>0.0015</v>
      </c>
      <c r="AF15" s="555">
        <f>AE15*M15</f>
        <v>641.6663542</v>
      </c>
      <c r="AG15" s="475"/>
      <c r="AH15" s="475"/>
    </row>
    <row r="16">
      <c r="A16" s="485"/>
      <c r="B16" s="404"/>
      <c r="C16" s="404"/>
      <c r="D16" s="404"/>
      <c r="E16" s="404"/>
      <c r="F16" s="404"/>
      <c r="G16" s="486" t="s">
        <v>455</v>
      </c>
      <c r="H16" s="404"/>
      <c r="I16" s="404"/>
      <c r="J16" s="404"/>
      <c r="K16" s="404"/>
      <c r="L16" s="556"/>
      <c r="M16" s="404"/>
      <c r="N16" s="557"/>
      <c r="O16" s="546" t="s">
        <v>293</v>
      </c>
      <c r="P16" s="404"/>
      <c r="Q16" s="404"/>
      <c r="R16" s="523"/>
      <c r="S16" s="485"/>
      <c r="T16" s="485"/>
      <c r="U16" s="485"/>
      <c r="V16" s="485"/>
      <c r="W16" s="475"/>
      <c r="X16" s="485"/>
      <c r="Y16" s="489"/>
      <c r="Z16" s="531"/>
      <c r="AA16" s="475"/>
      <c r="AB16" s="526"/>
      <c r="AC16" s="527"/>
      <c r="AD16" s="527"/>
      <c r="AE16" s="404"/>
      <c r="AF16" s="531"/>
      <c r="AG16" s="475"/>
      <c r="AH16" s="475"/>
    </row>
    <row r="17">
      <c r="A17" s="485"/>
      <c r="B17" s="407"/>
      <c r="C17" s="407"/>
      <c r="D17" s="407"/>
      <c r="E17" s="404"/>
      <c r="F17" s="407"/>
      <c r="G17" s="486" t="s">
        <v>455</v>
      </c>
      <c r="H17" s="407"/>
      <c r="I17" s="407"/>
      <c r="J17" s="407"/>
      <c r="K17" s="407"/>
      <c r="L17" s="558"/>
      <c r="M17" s="404"/>
      <c r="N17" s="559"/>
      <c r="O17" s="546" t="s">
        <v>293</v>
      </c>
      <c r="P17" s="404"/>
      <c r="Q17" s="404"/>
      <c r="R17" s="523"/>
      <c r="S17" s="560"/>
      <c r="T17" s="560"/>
      <c r="U17" s="560"/>
      <c r="V17" s="560"/>
      <c r="W17" s="475"/>
      <c r="X17" s="560"/>
      <c r="Y17" s="489"/>
      <c r="Z17" s="561"/>
      <c r="AA17" s="475"/>
      <c r="AB17" s="526"/>
      <c r="AC17" s="527"/>
      <c r="AD17" s="527"/>
      <c r="AE17" s="407"/>
      <c r="AF17" s="561"/>
      <c r="AG17" s="475"/>
      <c r="AH17" s="475"/>
    </row>
    <row r="18">
      <c r="A18" s="485"/>
      <c r="B18" s="466" t="s">
        <v>625</v>
      </c>
      <c r="C18" s="519" t="s">
        <v>451</v>
      </c>
      <c r="D18" s="467" t="s">
        <v>452</v>
      </c>
      <c r="E18" s="464" t="s">
        <v>626</v>
      </c>
      <c r="F18" s="467" t="s">
        <v>156</v>
      </c>
      <c r="G18" s="486" t="s">
        <v>455</v>
      </c>
      <c r="H18" s="464"/>
      <c r="I18" s="541" t="s">
        <v>157</v>
      </c>
      <c r="J18" s="542">
        <v>45691.0</v>
      </c>
      <c r="K18" s="542">
        <v>46053.0</v>
      </c>
      <c r="L18" s="543">
        <v>45684.0</v>
      </c>
      <c r="M18" s="562"/>
      <c r="N18" s="545" t="s">
        <v>407</v>
      </c>
      <c r="O18" s="546" t="s">
        <v>293</v>
      </c>
      <c r="P18" s="404"/>
      <c r="Q18" s="404"/>
      <c r="R18" s="563"/>
      <c r="S18" s="549">
        <v>0.0</v>
      </c>
      <c r="T18" s="549">
        <v>0.7</v>
      </c>
      <c r="U18" s="549">
        <v>0.0</v>
      </c>
      <c r="V18" s="549">
        <v>0.0</v>
      </c>
      <c r="W18" s="523"/>
      <c r="X18" s="564"/>
      <c r="Y18" s="489"/>
      <c r="Z18" s="525"/>
      <c r="AA18" s="475"/>
      <c r="AB18" s="526"/>
      <c r="AC18" s="527"/>
      <c r="AD18" s="527"/>
      <c r="AE18" s="528">
        <v>0.0016</v>
      </c>
      <c r="AF18" s="529">
        <f>AE18*M18</f>
        <v>0</v>
      </c>
      <c r="AG18" s="475"/>
      <c r="AH18" s="475"/>
    </row>
    <row r="19">
      <c r="A19" s="485"/>
      <c r="B19" s="404"/>
      <c r="C19" s="404"/>
      <c r="D19" s="404"/>
      <c r="E19" s="404"/>
      <c r="F19" s="404"/>
      <c r="G19" s="486" t="s">
        <v>455</v>
      </c>
      <c r="H19" s="404"/>
      <c r="I19" s="404"/>
      <c r="J19" s="404"/>
      <c r="K19" s="404"/>
      <c r="L19" s="556"/>
      <c r="M19" s="404"/>
      <c r="N19" s="557"/>
      <c r="O19" s="546" t="s">
        <v>293</v>
      </c>
      <c r="P19" s="404"/>
      <c r="Q19" s="404"/>
      <c r="R19" s="563"/>
      <c r="S19" s="485"/>
      <c r="T19" s="485"/>
      <c r="U19" s="485"/>
      <c r="V19" s="485"/>
      <c r="W19" s="523"/>
      <c r="X19" s="485"/>
      <c r="Y19" s="489"/>
      <c r="Z19" s="531"/>
      <c r="AA19" s="475"/>
      <c r="AB19" s="526"/>
      <c r="AC19" s="527"/>
      <c r="AD19" s="527"/>
      <c r="AE19" s="404"/>
      <c r="AF19" s="531"/>
      <c r="AG19" s="475"/>
      <c r="AH19" s="475"/>
    </row>
    <row r="20">
      <c r="A20" s="485"/>
      <c r="B20" s="407"/>
      <c r="C20" s="407"/>
      <c r="D20" s="407"/>
      <c r="E20" s="404"/>
      <c r="F20" s="407"/>
      <c r="G20" s="486" t="s">
        <v>455</v>
      </c>
      <c r="H20" s="407"/>
      <c r="I20" s="407"/>
      <c r="J20" s="407"/>
      <c r="K20" s="407"/>
      <c r="L20" s="558"/>
      <c r="M20" s="404"/>
      <c r="N20" s="559"/>
      <c r="O20" s="546" t="s">
        <v>293</v>
      </c>
      <c r="P20" s="404"/>
      <c r="Q20" s="404"/>
      <c r="R20" s="563"/>
      <c r="S20" s="560"/>
      <c r="T20" s="560"/>
      <c r="U20" s="560"/>
      <c r="V20" s="560"/>
      <c r="W20" s="523"/>
      <c r="X20" s="560"/>
      <c r="Y20" s="489"/>
      <c r="Z20" s="561"/>
      <c r="AA20" s="475"/>
      <c r="AB20" s="526"/>
      <c r="AC20" s="527"/>
      <c r="AD20" s="527"/>
      <c r="AE20" s="407"/>
      <c r="AF20" s="561"/>
      <c r="AG20" s="475"/>
      <c r="AH20" s="475"/>
    </row>
    <row r="21">
      <c r="A21" s="485"/>
      <c r="B21" s="466" t="s">
        <v>625</v>
      </c>
      <c r="C21" s="519" t="s">
        <v>451</v>
      </c>
      <c r="D21" s="467" t="s">
        <v>452</v>
      </c>
      <c r="E21" s="464" t="s">
        <v>626</v>
      </c>
      <c r="F21" s="467" t="s">
        <v>156</v>
      </c>
      <c r="G21" s="486" t="s">
        <v>455</v>
      </c>
      <c r="H21" s="464"/>
      <c r="I21" s="541" t="s">
        <v>159</v>
      </c>
      <c r="J21" s="542">
        <v>45691.0</v>
      </c>
      <c r="K21" s="542">
        <v>46053.0</v>
      </c>
      <c r="L21" s="543">
        <v>45684.0</v>
      </c>
      <c r="M21" s="562"/>
      <c r="N21" s="545" t="s">
        <v>407</v>
      </c>
      <c r="O21" s="546" t="s">
        <v>293</v>
      </c>
      <c r="P21" s="404"/>
      <c r="Q21" s="404"/>
      <c r="R21" s="563"/>
      <c r="S21" s="565">
        <v>0.0</v>
      </c>
      <c r="T21" s="565">
        <v>0.7</v>
      </c>
      <c r="U21" s="565">
        <v>0.0</v>
      </c>
      <c r="V21" s="565">
        <v>0.0</v>
      </c>
      <c r="W21" s="523"/>
      <c r="X21" s="524"/>
      <c r="Y21" s="489"/>
      <c r="Z21" s="525"/>
      <c r="AA21" s="475"/>
      <c r="AB21" s="526"/>
      <c r="AC21" s="527"/>
      <c r="AD21" s="527"/>
      <c r="AE21" s="528">
        <v>0.0015</v>
      </c>
      <c r="AF21" s="529">
        <f>AE21*M21</f>
        <v>0</v>
      </c>
      <c r="AG21" s="475"/>
      <c r="AH21" s="475"/>
    </row>
    <row r="22">
      <c r="A22" s="485"/>
      <c r="B22" s="404"/>
      <c r="C22" s="404"/>
      <c r="D22" s="404"/>
      <c r="E22" s="404"/>
      <c r="F22" s="404"/>
      <c r="G22" s="486" t="s">
        <v>455</v>
      </c>
      <c r="H22" s="404"/>
      <c r="I22" s="404"/>
      <c r="J22" s="404"/>
      <c r="K22" s="404"/>
      <c r="L22" s="556"/>
      <c r="M22" s="404"/>
      <c r="N22" s="557"/>
      <c r="O22" s="546" t="s">
        <v>293</v>
      </c>
      <c r="P22" s="404"/>
      <c r="Q22" s="404"/>
      <c r="R22" s="563"/>
      <c r="S22" s="404"/>
      <c r="T22" s="404"/>
      <c r="U22" s="404"/>
      <c r="V22" s="404"/>
      <c r="W22" s="523"/>
      <c r="X22" s="485"/>
      <c r="Y22" s="489"/>
      <c r="Z22" s="531"/>
      <c r="AA22" s="475"/>
      <c r="AB22" s="526"/>
      <c r="AC22" s="527"/>
      <c r="AD22" s="527"/>
      <c r="AE22" s="404"/>
      <c r="AF22" s="531"/>
      <c r="AG22" s="475"/>
      <c r="AH22" s="475"/>
    </row>
    <row r="23">
      <c r="A23" s="485"/>
      <c r="B23" s="540"/>
      <c r="C23" s="540"/>
      <c r="D23" s="407"/>
      <c r="E23" s="404"/>
      <c r="F23" s="407"/>
      <c r="G23" s="466" t="s">
        <v>455</v>
      </c>
      <c r="H23" s="407"/>
      <c r="I23" s="407"/>
      <c r="J23" s="407"/>
      <c r="K23" s="407"/>
      <c r="L23" s="558"/>
      <c r="M23" s="407"/>
      <c r="N23" s="559"/>
      <c r="O23" s="546" t="s">
        <v>293</v>
      </c>
      <c r="P23" s="534"/>
      <c r="Q23" s="534"/>
      <c r="R23" s="563"/>
      <c r="S23" s="407"/>
      <c r="T23" s="407"/>
      <c r="U23" s="407"/>
      <c r="V23" s="407"/>
      <c r="W23" s="523"/>
      <c r="X23" s="532"/>
      <c r="Y23" s="536"/>
      <c r="Z23" s="537"/>
      <c r="AA23" s="475"/>
      <c r="AB23" s="538"/>
      <c r="AC23" s="539"/>
      <c r="AD23" s="539"/>
      <c r="AE23" s="540"/>
      <c r="AF23" s="537"/>
      <c r="AG23" s="475"/>
      <c r="AH23" s="475"/>
    </row>
    <row r="24">
      <c r="A24" s="485"/>
      <c r="B24" s="466" t="s">
        <v>625</v>
      </c>
      <c r="C24" s="519" t="s">
        <v>451</v>
      </c>
      <c r="D24" s="466" t="s">
        <v>135</v>
      </c>
      <c r="E24" s="466" t="s">
        <v>630</v>
      </c>
      <c r="F24" s="467" t="s">
        <v>634</v>
      </c>
      <c r="G24" s="466" t="s">
        <v>455</v>
      </c>
      <c r="H24" s="464"/>
      <c r="I24" s="541" t="s">
        <v>160</v>
      </c>
      <c r="J24" s="542">
        <v>45691.0</v>
      </c>
      <c r="K24" s="542">
        <v>46053.0</v>
      </c>
      <c r="L24" s="543">
        <v>45684.0</v>
      </c>
      <c r="M24" s="566">
        <v>366667.0</v>
      </c>
      <c r="N24" s="545" t="s">
        <v>407</v>
      </c>
      <c r="O24" s="546" t="s">
        <v>293</v>
      </c>
      <c r="P24" s="547">
        <v>84.0</v>
      </c>
      <c r="Q24" s="548">
        <v>30800.01</v>
      </c>
      <c r="R24" s="567"/>
      <c r="S24" s="549">
        <v>0.0</v>
      </c>
      <c r="T24" s="549">
        <v>0.0</v>
      </c>
      <c r="U24" s="549">
        <v>0.0</v>
      </c>
      <c r="V24" s="549">
        <v>0.0</v>
      </c>
      <c r="W24" s="523"/>
      <c r="X24" s="568"/>
      <c r="Y24" s="569"/>
      <c r="Z24" s="570"/>
      <c r="AA24" s="475"/>
      <c r="AB24" s="571"/>
      <c r="AC24" s="572"/>
      <c r="AD24" s="572"/>
      <c r="AE24" s="573"/>
      <c r="AF24" s="574"/>
      <c r="AG24" s="475"/>
      <c r="AH24" s="475"/>
    </row>
    <row r="25">
      <c r="A25" s="485"/>
      <c r="B25" s="404"/>
      <c r="C25" s="404"/>
      <c r="D25" s="404"/>
      <c r="E25" s="404"/>
      <c r="F25" s="404"/>
      <c r="G25" s="466" t="s">
        <v>455</v>
      </c>
      <c r="H25" s="404"/>
      <c r="I25" s="404"/>
      <c r="J25" s="404"/>
      <c r="K25" s="404"/>
      <c r="L25" s="556"/>
      <c r="M25" s="404"/>
      <c r="N25" s="557"/>
      <c r="O25" s="546" t="s">
        <v>293</v>
      </c>
      <c r="P25" s="404"/>
      <c r="Q25" s="404"/>
      <c r="R25" s="567"/>
      <c r="S25" s="485"/>
      <c r="T25" s="485"/>
      <c r="U25" s="485"/>
      <c r="V25" s="485"/>
      <c r="W25" s="523"/>
      <c r="X25" s="568"/>
      <c r="Y25" s="569"/>
      <c r="Z25" s="570"/>
      <c r="AA25" s="475"/>
      <c r="AB25" s="571"/>
      <c r="AC25" s="572"/>
      <c r="AD25" s="572"/>
      <c r="AE25" s="573"/>
      <c r="AF25" s="574"/>
      <c r="AG25" s="475"/>
      <c r="AH25" s="475"/>
    </row>
    <row r="26">
      <c r="A26" s="485"/>
      <c r="B26" s="540"/>
      <c r="C26" s="540"/>
      <c r="D26" s="404"/>
      <c r="E26" s="404"/>
      <c r="F26" s="407"/>
      <c r="G26" s="466" t="s">
        <v>455</v>
      </c>
      <c r="H26" s="407"/>
      <c r="I26" s="407"/>
      <c r="J26" s="407"/>
      <c r="K26" s="407"/>
      <c r="L26" s="558"/>
      <c r="M26" s="404"/>
      <c r="N26" s="559"/>
      <c r="O26" s="546" t="s">
        <v>293</v>
      </c>
      <c r="P26" s="404"/>
      <c r="Q26" s="404"/>
      <c r="R26" s="567"/>
      <c r="S26" s="560"/>
      <c r="T26" s="560"/>
      <c r="U26" s="560"/>
      <c r="V26" s="560"/>
      <c r="W26" s="523"/>
      <c r="X26" s="568"/>
      <c r="Y26" s="569"/>
      <c r="Z26" s="570"/>
      <c r="AA26" s="475"/>
      <c r="AB26" s="571"/>
      <c r="AC26" s="572"/>
      <c r="AD26" s="572"/>
      <c r="AE26" s="573"/>
      <c r="AF26" s="574"/>
      <c r="AG26" s="475"/>
      <c r="AH26" s="475"/>
    </row>
    <row r="27">
      <c r="A27" s="485"/>
      <c r="B27" s="466" t="s">
        <v>625</v>
      </c>
      <c r="C27" s="519" t="s">
        <v>451</v>
      </c>
      <c r="D27" s="466" t="s">
        <v>135</v>
      </c>
      <c r="E27" s="466" t="s">
        <v>630</v>
      </c>
      <c r="F27" s="467" t="s">
        <v>634</v>
      </c>
      <c r="G27" s="466" t="s">
        <v>455</v>
      </c>
      <c r="H27" s="464"/>
      <c r="I27" s="541" t="s">
        <v>157</v>
      </c>
      <c r="J27" s="542">
        <v>45691.0</v>
      </c>
      <c r="K27" s="542">
        <v>46053.0</v>
      </c>
      <c r="L27" s="543">
        <v>45684.0</v>
      </c>
      <c r="M27" s="562"/>
      <c r="N27" s="545" t="s">
        <v>407</v>
      </c>
      <c r="O27" s="546" t="s">
        <v>293</v>
      </c>
      <c r="P27" s="404"/>
      <c r="Q27" s="404"/>
      <c r="R27" s="567"/>
      <c r="S27" s="549">
        <v>0.0</v>
      </c>
      <c r="T27" s="549">
        <v>0.0</v>
      </c>
      <c r="U27" s="549">
        <v>0.0</v>
      </c>
      <c r="V27" s="549">
        <v>0.0</v>
      </c>
      <c r="W27" s="523"/>
      <c r="X27" s="568"/>
      <c r="Y27" s="569"/>
      <c r="Z27" s="570"/>
      <c r="AA27" s="475"/>
      <c r="AB27" s="571"/>
      <c r="AC27" s="572"/>
      <c r="AD27" s="572"/>
      <c r="AE27" s="573"/>
      <c r="AF27" s="574"/>
      <c r="AG27" s="475"/>
      <c r="AH27" s="475"/>
    </row>
    <row r="28">
      <c r="A28" s="485"/>
      <c r="B28" s="404"/>
      <c r="C28" s="404"/>
      <c r="D28" s="404"/>
      <c r="E28" s="404"/>
      <c r="F28" s="404"/>
      <c r="G28" s="466" t="s">
        <v>455</v>
      </c>
      <c r="H28" s="404"/>
      <c r="I28" s="404"/>
      <c r="J28" s="404"/>
      <c r="K28" s="404"/>
      <c r="L28" s="556"/>
      <c r="M28" s="404"/>
      <c r="N28" s="557"/>
      <c r="O28" s="546" t="s">
        <v>293</v>
      </c>
      <c r="P28" s="404"/>
      <c r="Q28" s="404"/>
      <c r="R28" s="567"/>
      <c r="S28" s="485"/>
      <c r="T28" s="485"/>
      <c r="U28" s="485"/>
      <c r="V28" s="485"/>
      <c r="W28" s="523"/>
      <c r="X28" s="568"/>
      <c r="Y28" s="569"/>
      <c r="Z28" s="570"/>
      <c r="AA28" s="475"/>
      <c r="AB28" s="571"/>
      <c r="AC28" s="572"/>
      <c r="AD28" s="572"/>
      <c r="AE28" s="573"/>
      <c r="AF28" s="574"/>
      <c r="AG28" s="475"/>
      <c r="AH28" s="475"/>
    </row>
    <row r="29">
      <c r="A29" s="485"/>
      <c r="B29" s="540"/>
      <c r="C29" s="540"/>
      <c r="D29" s="404"/>
      <c r="E29" s="407"/>
      <c r="F29" s="407"/>
      <c r="G29" s="466" t="s">
        <v>455</v>
      </c>
      <c r="H29" s="407"/>
      <c r="I29" s="407"/>
      <c r="J29" s="407"/>
      <c r="K29" s="407"/>
      <c r="L29" s="558"/>
      <c r="M29" s="404"/>
      <c r="N29" s="559"/>
      <c r="O29" s="546" t="s">
        <v>293</v>
      </c>
      <c r="P29" s="404"/>
      <c r="Q29" s="404"/>
      <c r="R29" s="567"/>
      <c r="S29" s="560"/>
      <c r="T29" s="560"/>
      <c r="U29" s="560"/>
      <c r="V29" s="560"/>
      <c r="W29" s="523"/>
      <c r="X29" s="568"/>
      <c r="Y29" s="569"/>
      <c r="Z29" s="570"/>
      <c r="AA29" s="475"/>
      <c r="AB29" s="571"/>
      <c r="AC29" s="572"/>
      <c r="AD29" s="572"/>
      <c r="AE29" s="573"/>
      <c r="AF29" s="574"/>
      <c r="AG29" s="475"/>
      <c r="AH29" s="475"/>
    </row>
    <row r="30">
      <c r="A30" s="485"/>
      <c r="B30" s="466" t="s">
        <v>625</v>
      </c>
      <c r="C30" s="519" t="s">
        <v>451</v>
      </c>
      <c r="D30" s="466" t="s">
        <v>135</v>
      </c>
      <c r="E30" s="466" t="s">
        <v>630</v>
      </c>
      <c r="F30" s="467" t="s">
        <v>634</v>
      </c>
      <c r="G30" s="466" t="s">
        <v>455</v>
      </c>
      <c r="H30" s="464"/>
      <c r="I30" s="541" t="s">
        <v>159</v>
      </c>
      <c r="J30" s="542">
        <v>45691.0</v>
      </c>
      <c r="K30" s="542">
        <v>46053.0</v>
      </c>
      <c r="L30" s="543">
        <v>45684.0</v>
      </c>
      <c r="M30" s="562"/>
      <c r="N30" s="545" t="s">
        <v>407</v>
      </c>
      <c r="O30" s="546" t="s">
        <v>293</v>
      </c>
      <c r="P30" s="404"/>
      <c r="Q30" s="404"/>
      <c r="R30" s="567"/>
      <c r="S30" s="565">
        <v>0.0</v>
      </c>
      <c r="T30" s="565">
        <v>0.0</v>
      </c>
      <c r="U30" s="565">
        <v>0.0</v>
      </c>
      <c r="V30" s="565">
        <v>0.0</v>
      </c>
      <c r="W30" s="523"/>
      <c r="X30" s="568"/>
      <c r="Y30" s="569"/>
      <c r="Z30" s="570"/>
      <c r="AA30" s="475"/>
      <c r="AB30" s="571"/>
      <c r="AC30" s="572"/>
      <c r="AD30" s="572"/>
      <c r="AE30" s="573"/>
      <c r="AF30" s="574"/>
      <c r="AG30" s="475"/>
      <c r="AH30" s="475"/>
    </row>
    <row r="31">
      <c r="A31" s="485"/>
      <c r="B31" s="404"/>
      <c r="C31" s="404"/>
      <c r="D31" s="404"/>
      <c r="E31" s="404"/>
      <c r="F31" s="404"/>
      <c r="G31" s="466" t="s">
        <v>455</v>
      </c>
      <c r="H31" s="404"/>
      <c r="I31" s="404"/>
      <c r="J31" s="404"/>
      <c r="K31" s="404"/>
      <c r="L31" s="556"/>
      <c r="M31" s="404"/>
      <c r="N31" s="557"/>
      <c r="O31" s="546" t="s">
        <v>293</v>
      </c>
      <c r="P31" s="404"/>
      <c r="Q31" s="404"/>
      <c r="R31" s="567"/>
      <c r="S31" s="404"/>
      <c r="T31" s="404"/>
      <c r="U31" s="404"/>
      <c r="V31" s="404"/>
      <c r="W31" s="523"/>
      <c r="X31" s="568"/>
      <c r="Y31" s="569"/>
      <c r="Z31" s="570"/>
      <c r="AA31" s="475"/>
      <c r="AB31" s="571"/>
      <c r="AC31" s="572"/>
      <c r="AD31" s="572"/>
      <c r="AE31" s="573"/>
      <c r="AF31" s="574"/>
      <c r="AG31" s="475"/>
      <c r="AH31" s="475"/>
    </row>
    <row r="32">
      <c r="A32" s="485"/>
      <c r="B32" s="540"/>
      <c r="C32" s="540"/>
      <c r="D32" s="404"/>
      <c r="E32" s="404"/>
      <c r="F32" s="407"/>
      <c r="G32" s="466" t="s">
        <v>455</v>
      </c>
      <c r="H32" s="407"/>
      <c r="I32" s="407"/>
      <c r="J32" s="407"/>
      <c r="K32" s="407"/>
      <c r="L32" s="558"/>
      <c r="M32" s="407"/>
      <c r="N32" s="559"/>
      <c r="O32" s="546" t="s">
        <v>293</v>
      </c>
      <c r="P32" s="407"/>
      <c r="Q32" s="407"/>
      <c r="R32" s="567"/>
      <c r="S32" s="407"/>
      <c r="T32" s="407"/>
      <c r="U32" s="407"/>
      <c r="V32" s="407"/>
      <c r="W32" s="523"/>
      <c r="X32" s="568"/>
      <c r="Y32" s="569"/>
      <c r="Z32" s="570"/>
      <c r="AA32" s="475"/>
      <c r="AB32" s="571"/>
      <c r="AC32" s="572"/>
      <c r="AD32" s="572"/>
      <c r="AE32" s="573"/>
      <c r="AF32" s="574"/>
      <c r="AG32" s="475"/>
      <c r="AH32" s="475"/>
    </row>
    <row r="33">
      <c r="A33" s="485"/>
      <c r="B33" s="466" t="s">
        <v>625</v>
      </c>
      <c r="C33" s="519" t="s">
        <v>451</v>
      </c>
      <c r="D33" s="467" t="s">
        <v>452</v>
      </c>
      <c r="E33" s="466" t="s">
        <v>626</v>
      </c>
      <c r="F33" s="466" t="s">
        <v>632</v>
      </c>
      <c r="G33" s="466" t="s">
        <v>455</v>
      </c>
      <c r="H33" s="464"/>
      <c r="I33" s="469" t="s">
        <v>160</v>
      </c>
      <c r="J33" s="470">
        <v>45691.0</v>
      </c>
      <c r="K33" s="470">
        <v>46053.0</v>
      </c>
      <c r="L33" s="470">
        <v>45684.0</v>
      </c>
      <c r="M33" s="575">
        <v>513333.0</v>
      </c>
      <c r="N33" s="472" t="s">
        <v>407</v>
      </c>
      <c r="O33" s="546" t="s">
        <v>293</v>
      </c>
      <c r="P33" s="576">
        <v>120.0</v>
      </c>
      <c r="Q33" s="577">
        <v>61599.97</v>
      </c>
      <c r="R33" s="567"/>
      <c r="S33" s="476">
        <v>0.0</v>
      </c>
      <c r="T33" s="476">
        <v>0.0</v>
      </c>
      <c r="U33" s="476">
        <v>0.0</v>
      </c>
      <c r="V33" s="476">
        <v>0.0</v>
      </c>
      <c r="W33" s="523"/>
      <c r="X33" s="568"/>
      <c r="Y33" s="569"/>
      <c r="Z33" s="570"/>
      <c r="AA33" s="475"/>
      <c r="AB33" s="571"/>
      <c r="AC33" s="572"/>
      <c r="AD33" s="572"/>
      <c r="AE33" s="573"/>
      <c r="AF33" s="574"/>
      <c r="AG33" s="475"/>
      <c r="AH33" s="475"/>
    </row>
    <row r="34">
      <c r="A34" s="485"/>
      <c r="B34" s="466" t="s">
        <v>625</v>
      </c>
      <c r="C34" s="519" t="s">
        <v>451</v>
      </c>
      <c r="D34" s="467" t="s">
        <v>452</v>
      </c>
      <c r="E34" s="466" t="s">
        <v>626</v>
      </c>
      <c r="F34" s="466" t="s">
        <v>632</v>
      </c>
      <c r="G34" s="466" t="s">
        <v>455</v>
      </c>
      <c r="H34" s="464"/>
      <c r="I34" s="469" t="s">
        <v>157</v>
      </c>
      <c r="J34" s="470">
        <v>45691.0</v>
      </c>
      <c r="K34" s="470">
        <v>46053.0</v>
      </c>
      <c r="L34" s="470">
        <v>45684.0</v>
      </c>
      <c r="M34" s="404"/>
      <c r="N34" s="472" t="s">
        <v>407</v>
      </c>
      <c r="O34" s="546" t="s">
        <v>293</v>
      </c>
      <c r="P34" s="404"/>
      <c r="Q34" s="404"/>
      <c r="R34" s="567"/>
      <c r="S34" s="476">
        <v>0.0</v>
      </c>
      <c r="T34" s="476">
        <v>0.0</v>
      </c>
      <c r="U34" s="476">
        <v>0.0</v>
      </c>
      <c r="V34" s="476">
        <v>0.0</v>
      </c>
      <c r="W34" s="523"/>
      <c r="X34" s="568"/>
      <c r="Y34" s="569"/>
      <c r="Z34" s="570"/>
      <c r="AA34" s="475"/>
      <c r="AB34" s="571"/>
      <c r="AC34" s="572"/>
      <c r="AD34" s="572"/>
      <c r="AE34" s="573"/>
      <c r="AF34" s="574"/>
      <c r="AG34" s="475"/>
      <c r="AH34" s="475"/>
    </row>
    <row r="35">
      <c r="A35" s="532"/>
      <c r="B35" s="466" t="s">
        <v>625</v>
      </c>
      <c r="C35" s="519" t="s">
        <v>451</v>
      </c>
      <c r="D35" s="578" t="s">
        <v>452</v>
      </c>
      <c r="E35" s="486" t="s">
        <v>626</v>
      </c>
      <c r="F35" s="486" t="s">
        <v>632</v>
      </c>
      <c r="G35" s="486" t="s">
        <v>455</v>
      </c>
      <c r="H35" s="486"/>
      <c r="I35" s="469" t="s">
        <v>159</v>
      </c>
      <c r="J35" s="470">
        <v>45691.0</v>
      </c>
      <c r="K35" s="470">
        <v>46053.0</v>
      </c>
      <c r="L35" s="470">
        <v>45684.0</v>
      </c>
      <c r="M35" s="407"/>
      <c r="N35" s="472" t="s">
        <v>407</v>
      </c>
      <c r="O35" s="546" t="s">
        <v>293</v>
      </c>
      <c r="P35" s="407"/>
      <c r="Q35" s="407"/>
      <c r="R35" s="567"/>
      <c r="S35" s="476">
        <v>0.0</v>
      </c>
      <c r="T35" s="476">
        <v>0.0</v>
      </c>
      <c r="U35" s="476">
        <v>0.0</v>
      </c>
      <c r="V35" s="476">
        <v>0.0</v>
      </c>
      <c r="W35" s="523"/>
      <c r="X35" s="568"/>
      <c r="Y35" s="569"/>
      <c r="Z35" s="570"/>
      <c r="AA35" s="475"/>
      <c r="AB35" s="571"/>
      <c r="AC35" s="572"/>
      <c r="AD35" s="572"/>
      <c r="AE35" s="573"/>
      <c r="AF35" s="574"/>
      <c r="AG35" s="475"/>
      <c r="AH35" s="475"/>
    </row>
    <row r="36">
      <c r="A36" s="579" t="s">
        <v>331</v>
      </c>
      <c r="B36" s="464" t="s">
        <v>625</v>
      </c>
      <c r="C36" s="465" t="s">
        <v>451</v>
      </c>
      <c r="D36" s="467" t="s">
        <v>452</v>
      </c>
      <c r="E36" s="464" t="s">
        <v>626</v>
      </c>
      <c r="F36" s="467" t="s">
        <v>156</v>
      </c>
      <c r="G36" s="468" t="s">
        <v>455</v>
      </c>
      <c r="H36" s="464"/>
      <c r="I36" s="541" t="s">
        <v>160</v>
      </c>
      <c r="J36" s="542">
        <v>45691.0</v>
      </c>
      <c r="K36" s="542">
        <v>46053.0</v>
      </c>
      <c r="L36" s="543">
        <v>45684.0</v>
      </c>
      <c r="M36" s="566">
        <v>183333.0</v>
      </c>
      <c r="N36" s="545" t="s">
        <v>407</v>
      </c>
      <c r="O36" s="546" t="s">
        <v>293</v>
      </c>
      <c r="P36" s="547">
        <v>144.0</v>
      </c>
      <c r="Q36" s="580">
        <v>26399.97</v>
      </c>
      <c r="R36" s="567"/>
      <c r="S36" s="581"/>
      <c r="T36" s="582"/>
      <c r="U36" s="582"/>
      <c r="V36" s="583"/>
      <c r="W36" s="523"/>
      <c r="X36" s="568"/>
      <c r="Y36" s="569"/>
      <c r="Z36" s="570"/>
      <c r="AA36" s="475"/>
      <c r="AB36" s="571"/>
      <c r="AC36" s="572"/>
      <c r="AD36" s="572"/>
      <c r="AE36" s="573"/>
      <c r="AF36" s="574"/>
      <c r="AG36" s="475"/>
      <c r="AH36" s="475"/>
    </row>
    <row r="37">
      <c r="A37" s="485"/>
      <c r="B37" s="404"/>
      <c r="C37" s="404"/>
      <c r="D37" s="404"/>
      <c r="E37" s="404"/>
      <c r="F37" s="404"/>
      <c r="G37" s="486" t="s">
        <v>455</v>
      </c>
      <c r="H37" s="404"/>
      <c r="I37" s="404"/>
      <c r="J37" s="404"/>
      <c r="K37" s="404"/>
      <c r="L37" s="556"/>
      <c r="M37" s="404"/>
      <c r="N37" s="557"/>
      <c r="O37" s="546" t="s">
        <v>293</v>
      </c>
      <c r="P37" s="404"/>
      <c r="Q37" s="404"/>
      <c r="R37" s="567"/>
      <c r="S37" s="581"/>
      <c r="T37" s="582"/>
      <c r="U37" s="582"/>
      <c r="V37" s="583"/>
      <c r="W37" s="523"/>
      <c r="X37" s="568"/>
      <c r="Y37" s="569"/>
      <c r="Z37" s="570"/>
      <c r="AA37" s="475"/>
      <c r="AB37" s="571"/>
      <c r="AC37" s="572"/>
      <c r="AD37" s="572"/>
      <c r="AE37" s="573"/>
      <c r="AF37" s="574"/>
      <c r="AG37" s="475"/>
      <c r="AH37" s="475"/>
    </row>
    <row r="38">
      <c r="A38" s="485"/>
      <c r="B38" s="407"/>
      <c r="C38" s="407"/>
      <c r="D38" s="407"/>
      <c r="E38" s="404"/>
      <c r="F38" s="407"/>
      <c r="G38" s="486" t="s">
        <v>455</v>
      </c>
      <c r="H38" s="407"/>
      <c r="I38" s="407"/>
      <c r="J38" s="407"/>
      <c r="K38" s="407"/>
      <c r="L38" s="558"/>
      <c r="M38" s="404"/>
      <c r="N38" s="559"/>
      <c r="O38" s="546" t="s">
        <v>293</v>
      </c>
      <c r="P38" s="404"/>
      <c r="Q38" s="404"/>
      <c r="R38" s="567"/>
      <c r="S38" s="581"/>
      <c r="T38" s="582"/>
      <c r="U38" s="582"/>
      <c r="V38" s="583"/>
      <c r="W38" s="523"/>
      <c r="X38" s="568"/>
      <c r="Y38" s="569"/>
      <c r="Z38" s="570"/>
      <c r="AA38" s="475"/>
      <c r="AB38" s="571"/>
      <c r="AC38" s="572"/>
      <c r="AD38" s="572"/>
      <c r="AE38" s="573"/>
      <c r="AF38" s="574"/>
      <c r="AG38" s="475"/>
      <c r="AH38" s="475"/>
    </row>
    <row r="39">
      <c r="A39" s="485"/>
      <c r="B39" s="466" t="s">
        <v>625</v>
      </c>
      <c r="C39" s="519" t="s">
        <v>451</v>
      </c>
      <c r="D39" s="467" t="s">
        <v>452</v>
      </c>
      <c r="E39" s="464" t="s">
        <v>626</v>
      </c>
      <c r="F39" s="467" t="s">
        <v>156</v>
      </c>
      <c r="G39" s="486" t="s">
        <v>455</v>
      </c>
      <c r="H39" s="464"/>
      <c r="I39" s="541" t="s">
        <v>157</v>
      </c>
      <c r="J39" s="542">
        <v>45691.0</v>
      </c>
      <c r="K39" s="542">
        <v>46053.0</v>
      </c>
      <c r="L39" s="543">
        <v>45684.0</v>
      </c>
      <c r="M39" s="562"/>
      <c r="N39" s="545" t="s">
        <v>407</v>
      </c>
      <c r="O39" s="546" t="s">
        <v>293</v>
      </c>
      <c r="P39" s="404"/>
      <c r="Q39" s="404"/>
      <c r="R39" s="567"/>
      <c r="S39" s="581"/>
      <c r="T39" s="582"/>
      <c r="U39" s="582"/>
      <c r="V39" s="583"/>
      <c r="W39" s="523"/>
      <c r="X39" s="568"/>
      <c r="Y39" s="569"/>
      <c r="Z39" s="570"/>
      <c r="AA39" s="475"/>
      <c r="AB39" s="571"/>
      <c r="AC39" s="572"/>
      <c r="AD39" s="572"/>
      <c r="AE39" s="573"/>
      <c r="AF39" s="574"/>
      <c r="AG39" s="475"/>
      <c r="AH39" s="475"/>
    </row>
    <row r="40">
      <c r="A40" s="485"/>
      <c r="B40" s="404"/>
      <c r="C40" s="404"/>
      <c r="D40" s="404"/>
      <c r="E40" s="404"/>
      <c r="F40" s="404"/>
      <c r="G40" s="486" t="s">
        <v>455</v>
      </c>
      <c r="H40" s="404"/>
      <c r="I40" s="404"/>
      <c r="J40" s="404"/>
      <c r="K40" s="404"/>
      <c r="L40" s="556"/>
      <c r="M40" s="404"/>
      <c r="N40" s="557"/>
      <c r="O40" s="546" t="s">
        <v>293</v>
      </c>
      <c r="P40" s="404"/>
      <c r="Q40" s="404"/>
      <c r="R40" s="567"/>
      <c r="S40" s="581"/>
      <c r="T40" s="582"/>
      <c r="U40" s="582"/>
      <c r="V40" s="583"/>
      <c r="W40" s="523"/>
      <c r="X40" s="568"/>
      <c r="Y40" s="569"/>
      <c r="Z40" s="570"/>
      <c r="AA40" s="475"/>
      <c r="AB40" s="571"/>
      <c r="AC40" s="572"/>
      <c r="AD40" s="572"/>
      <c r="AE40" s="573"/>
      <c r="AF40" s="574"/>
      <c r="AG40" s="475"/>
      <c r="AH40" s="475"/>
    </row>
    <row r="41">
      <c r="A41" s="485"/>
      <c r="B41" s="407"/>
      <c r="C41" s="407"/>
      <c r="D41" s="407"/>
      <c r="E41" s="404"/>
      <c r="F41" s="407"/>
      <c r="G41" s="486" t="s">
        <v>455</v>
      </c>
      <c r="H41" s="407"/>
      <c r="I41" s="407"/>
      <c r="J41" s="407"/>
      <c r="K41" s="407"/>
      <c r="L41" s="558"/>
      <c r="M41" s="404"/>
      <c r="N41" s="559"/>
      <c r="O41" s="546" t="s">
        <v>293</v>
      </c>
      <c r="P41" s="404"/>
      <c r="Q41" s="404"/>
      <c r="R41" s="567"/>
      <c r="S41" s="581"/>
      <c r="T41" s="582"/>
      <c r="U41" s="582"/>
      <c r="V41" s="583"/>
      <c r="W41" s="523"/>
      <c r="X41" s="568"/>
      <c r="Y41" s="569"/>
      <c r="Z41" s="570"/>
      <c r="AA41" s="475"/>
      <c r="AB41" s="571"/>
      <c r="AC41" s="572"/>
      <c r="AD41" s="572"/>
      <c r="AE41" s="573"/>
      <c r="AF41" s="574"/>
      <c r="AG41" s="475"/>
      <c r="AH41" s="475"/>
    </row>
    <row r="42">
      <c r="A42" s="485"/>
      <c r="B42" s="466" t="s">
        <v>625</v>
      </c>
      <c r="C42" s="519" t="s">
        <v>451</v>
      </c>
      <c r="D42" s="467" t="s">
        <v>452</v>
      </c>
      <c r="E42" s="464" t="s">
        <v>626</v>
      </c>
      <c r="F42" s="467" t="s">
        <v>156</v>
      </c>
      <c r="G42" s="486" t="s">
        <v>455</v>
      </c>
      <c r="H42" s="464"/>
      <c r="I42" s="541" t="s">
        <v>159</v>
      </c>
      <c r="J42" s="542">
        <v>45691.0</v>
      </c>
      <c r="K42" s="542">
        <v>46053.0</v>
      </c>
      <c r="L42" s="543">
        <v>45684.0</v>
      </c>
      <c r="M42" s="562"/>
      <c r="N42" s="545" t="s">
        <v>407</v>
      </c>
      <c r="O42" s="546" t="s">
        <v>293</v>
      </c>
      <c r="P42" s="404"/>
      <c r="Q42" s="404"/>
      <c r="R42" s="567"/>
      <c r="S42" s="581"/>
      <c r="T42" s="582"/>
      <c r="U42" s="582"/>
      <c r="V42" s="583"/>
      <c r="W42" s="523"/>
      <c r="X42" s="568"/>
      <c r="Y42" s="569"/>
      <c r="Z42" s="570"/>
      <c r="AA42" s="475"/>
      <c r="AB42" s="571"/>
      <c r="AC42" s="572"/>
      <c r="AD42" s="572"/>
      <c r="AE42" s="573"/>
      <c r="AF42" s="574"/>
      <c r="AG42" s="475"/>
      <c r="AH42" s="475"/>
    </row>
    <row r="43">
      <c r="A43" s="485"/>
      <c r="B43" s="404"/>
      <c r="C43" s="404"/>
      <c r="D43" s="404"/>
      <c r="E43" s="404"/>
      <c r="F43" s="404"/>
      <c r="G43" s="486" t="s">
        <v>455</v>
      </c>
      <c r="H43" s="404"/>
      <c r="I43" s="404"/>
      <c r="J43" s="404"/>
      <c r="K43" s="404"/>
      <c r="L43" s="556"/>
      <c r="M43" s="404"/>
      <c r="N43" s="557"/>
      <c r="O43" s="546" t="s">
        <v>293</v>
      </c>
      <c r="P43" s="404"/>
      <c r="Q43" s="404"/>
      <c r="R43" s="567"/>
      <c r="S43" s="581"/>
      <c r="T43" s="582"/>
      <c r="U43" s="582"/>
      <c r="V43" s="583"/>
      <c r="W43" s="523"/>
      <c r="X43" s="568"/>
      <c r="Y43" s="569"/>
      <c r="Z43" s="570"/>
      <c r="AA43" s="475"/>
      <c r="AB43" s="571"/>
      <c r="AC43" s="572"/>
      <c r="AD43" s="572"/>
      <c r="AE43" s="573"/>
      <c r="AF43" s="574"/>
      <c r="AG43" s="475"/>
      <c r="AH43" s="475"/>
    </row>
    <row r="44">
      <c r="A44" s="485"/>
      <c r="B44" s="540"/>
      <c r="C44" s="540"/>
      <c r="D44" s="407"/>
      <c r="E44" s="404"/>
      <c r="F44" s="407"/>
      <c r="G44" s="466" t="s">
        <v>455</v>
      </c>
      <c r="H44" s="407"/>
      <c r="I44" s="407"/>
      <c r="J44" s="407"/>
      <c r="K44" s="407"/>
      <c r="L44" s="558"/>
      <c r="M44" s="407"/>
      <c r="N44" s="559"/>
      <c r="O44" s="546" t="s">
        <v>293</v>
      </c>
      <c r="P44" s="534"/>
      <c r="Q44" s="534"/>
      <c r="R44" s="567"/>
      <c r="S44" s="581"/>
      <c r="T44" s="582"/>
      <c r="U44" s="582"/>
      <c r="V44" s="583"/>
      <c r="W44" s="523"/>
      <c r="X44" s="568"/>
      <c r="Y44" s="569"/>
      <c r="Z44" s="570"/>
      <c r="AA44" s="475"/>
      <c r="AB44" s="571"/>
      <c r="AC44" s="572"/>
      <c r="AD44" s="572"/>
      <c r="AE44" s="573"/>
      <c r="AF44" s="574"/>
      <c r="AG44" s="475"/>
      <c r="AH44" s="475"/>
    </row>
    <row r="45">
      <c r="A45" s="485"/>
      <c r="B45" s="466" t="s">
        <v>625</v>
      </c>
      <c r="C45" s="519" t="s">
        <v>451</v>
      </c>
      <c r="D45" s="466" t="s">
        <v>135</v>
      </c>
      <c r="E45" s="466" t="s">
        <v>630</v>
      </c>
      <c r="F45" s="467" t="s">
        <v>634</v>
      </c>
      <c r="G45" s="466" t="s">
        <v>455</v>
      </c>
      <c r="H45" s="464"/>
      <c r="I45" s="541" t="s">
        <v>160</v>
      </c>
      <c r="J45" s="542">
        <v>45691.0</v>
      </c>
      <c r="K45" s="542">
        <v>46053.0</v>
      </c>
      <c r="L45" s="543">
        <v>45684.0</v>
      </c>
      <c r="M45" s="566">
        <v>157143.0</v>
      </c>
      <c r="N45" s="545" t="s">
        <v>407</v>
      </c>
      <c r="O45" s="546" t="s">
        <v>293</v>
      </c>
      <c r="P45" s="547">
        <v>84.0</v>
      </c>
      <c r="Q45" s="580">
        <v>13200.01</v>
      </c>
      <c r="R45" s="567"/>
      <c r="S45" s="581"/>
      <c r="T45" s="582"/>
      <c r="U45" s="582"/>
      <c r="V45" s="583"/>
      <c r="W45" s="523"/>
      <c r="X45" s="568"/>
      <c r="Y45" s="569"/>
      <c r="Z45" s="570"/>
      <c r="AA45" s="475"/>
      <c r="AB45" s="571"/>
      <c r="AC45" s="572"/>
      <c r="AD45" s="572"/>
      <c r="AE45" s="573"/>
      <c r="AF45" s="574"/>
      <c r="AG45" s="475"/>
      <c r="AH45" s="475"/>
    </row>
    <row r="46">
      <c r="A46" s="485"/>
      <c r="B46" s="404"/>
      <c r="C46" s="404"/>
      <c r="D46" s="404"/>
      <c r="E46" s="404"/>
      <c r="F46" s="404"/>
      <c r="G46" s="466" t="s">
        <v>455</v>
      </c>
      <c r="H46" s="404"/>
      <c r="I46" s="404"/>
      <c r="J46" s="404"/>
      <c r="K46" s="404"/>
      <c r="L46" s="556"/>
      <c r="M46" s="404"/>
      <c r="N46" s="557"/>
      <c r="O46" s="546" t="s">
        <v>293</v>
      </c>
      <c r="P46" s="404"/>
      <c r="Q46" s="404"/>
      <c r="R46" s="567"/>
      <c r="S46" s="581"/>
      <c r="T46" s="582"/>
      <c r="U46" s="582"/>
      <c r="V46" s="583"/>
      <c r="W46" s="523"/>
      <c r="X46" s="568"/>
      <c r="Y46" s="569"/>
      <c r="Z46" s="570"/>
      <c r="AA46" s="475"/>
      <c r="AB46" s="571"/>
      <c r="AC46" s="572"/>
      <c r="AD46" s="572"/>
      <c r="AE46" s="573"/>
      <c r="AF46" s="574"/>
      <c r="AG46" s="475"/>
      <c r="AH46" s="475"/>
    </row>
    <row r="47">
      <c r="A47" s="485"/>
      <c r="B47" s="540"/>
      <c r="C47" s="540"/>
      <c r="D47" s="404"/>
      <c r="E47" s="404"/>
      <c r="F47" s="407"/>
      <c r="G47" s="466" t="s">
        <v>455</v>
      </c>
      <c r="H47" s="407"/>
      <c r="I47" s="407"/>
      <c r="J47" s="407"/>
      <c r="K47" s="407"/>
      <c r="L47" s="558"/>
      <c r="M47" s="404"/>
      <c r="N47" s="559"/>
      <c r="O47" s="546" t="s">
        <v>293</v>
      </c>
      <c r="P47" s="404"/>
      <c r="Q47" s="404"/>
      <c r="R47" s="567"/>
      <c r="S47" s="581"/>
      <c r="T47" s="582"/>
      <c r="U47" s="582"/>
      <c r="V47" s="583"/>
      <c r="W47" s="523"/>
      <c r="X47" s="568"/>
      <c r="Y47" s="569"/>
      <c r="Z47" s="570"/>
      <c r="AA47" s="475"/>
      <c r="AB47" s="571"/>
      <c r="AC47" s="572"/>
      <c r="AD47" s="572"/>
      <c r="AE47" s="573"/>
      <c r="AF47" s="574"/>
      <c r="AG47" s="475"/>
      <c r="AH47" s="475"/>
    </row>
    <row r="48">
      <c r="A48" s="485"/>
      <c r="B48" s="466" t="s">
        <v>625</v>
      </c>
      <c r="C48" s="519" t="s">
        <v>451</v>
      </c>
      <c r="D48" s="466" t="s">
        <v>135</v>
      </c>
      <c r="E48" s="466" t="s">
        <v>630</v>
      </c>
      <c r="F48" s="467" t="s">
        <v>634</v>
      </c>
      <c r="G48" s="466" t="s">
        <v>455</v>
      </c>
      <c r="H48" s="464"/>
      <c r="I48" s="541" t="s">
        <v>157</v>
      </c>
      <c r="J48" s="542">
        <v>45691.0</v>
      </c>
      <c r="K48" s="542">
        <v>46053.0</v>
      </c>
      <c r="L48" s="543">
        <v>45684.0</v>
      </c>
      <c r="M48" s="562"/>
      <c r="N48" s="545" t="s">
        <v>407</v>
      </c>
      <c r="O48" s="546" t="s">
        <v>293</v>
      </c>
      <c r="P48" s="404"/>
      <c r="Q48" s="404"/>
      <c r="R48" s="567"/>
      <c r="S48" s="581"/>
      <c r="T48" s="582"/>
      <c r="U48" s="582"/>
      <c r="V48" s="583"/>
      <c r="W48" s="523"/>
      <c r="X48" s="568"/>
      <c r="Y48" s="569"/>
      <c r="Z48" s="570"/>
      <c r="AA48" s="475"/>
      <c r="AB48" s="571"/>
      <c r="AC48" s="572"/>
      <c r="AD48" s="572"/>
      <c r="AE48" s="573"/>
      <c r="AF48" s="574"/>
      <c r="AG48" s="475"/>
      <c r="AH48" s="475"/>
    </row>
    <row r="49">
      <c r="A49" s="485"/>
      <c r="B49" s="404"/>
      <c r="C49" s="404"/>
      <c r="D49" s="404"/>
      <c r="E49" s="404"/>
      <c r="F49" s="404"/>
      <c r="G49" s="466" t="s">
        <v>455</v>
      </c>
      <c r="H49" s="404"/>
      <c r="I49" s="404"/>
      <c r="J49" s="404"/>
      <c r="K49" s="404"/>
      <c r="L49" s="556"/>
      <c r="M49" s="404"/>
      <c r="N49" s="557"/>
      <c r="O49" s="546" t="s">
        <v>293</v>
      </c>
      <c r="P49" s="404"/>
      <c r="Q49" s="404"/>
      <c r="R49" s="567"/>
      <c r="S49" s="581"/>
      <c r="T49" s="582"/>
      <c r="U49" s="582"/>
      <c r="V49" s="583"/>
      <c r="W49" s="523"/>
      <c r="X49" s="568"/>
      <c r="Y49" s="569"/>
      <c r="Z49" s="570"/>
      <c r="AA49" s="475"/>
      <c r="AB49" s="571"/>
      <c r="AC49" s="572"/>
      <c r="AD49" s="572"/>
      <c r="AE49" s="573"/>
      <c r="AF49" s="574"/>
      <c r="AG49" s="475"/>
      <c r="AH49" s="475"/>
    </row>
    <row r="50">
      <c r="A50" s="485"/>
      <c r="B50" s="540"/>
      <c r="C50" s="540"/>
      <c r="D50" s="404"/>
      <c r="E50" s="407"/>
      <c r="F50" s="407"/>
      <c r="G50" s="466" t="s">
        <v>455</v>
      </c>
      <c r="H50" s="407"/>
      <c r="I50" s="407"/>
      <c r="J50" s="407"/>
      <c r="K50" s="407"/>
      <c r="L50" s="558"/>
      <c r="M50" s="404"/>
      <c r="N50" s="559"/>
      <c r="O50" s="546" t="s">
        <v>293</v>
      </c>
      <c r="P50" s="404"/>
      <c r="Q50" s="404"/>
      <c r="R50" s="567"/>
      <c r="S50" s="581"/>
      <c r="T50" s="582"/>
      <c r="U50" s="582"/>
      <c r="V50" s="583"/>
      <c r="W50" s="523"/>
      <c r="X50" s="568"/>
      <c r="Y50" s="569"/>
      <c r="Z50" s="570"/>
      <c r="AA50" s="475"/>
      <c r="AB50" s="571"/>
      <c r="AC50" s="572"/>
      <c r="AD50" s="572"/>
      <c r="AE50" s="573"/>
      <c r="AF50" s="574"/>
      <c r="AG50" s="475"/>
      <c r="AH50" s="475"/>
    </row>
    <row r="51">
      <c r="A51" s="485"/>
      <c r="B51" s="466" t="s">
        <v>625</v>
      </c>
      <c r="C51" s="519" t="s">
        <v>451</v>
      </c>
      <c r="D51" s="466" t="s">
        <v>135</v>
      </c>
      <c r="E51" s="466" t="s">
        <v>630</v>
      </c>
      <c r="F51" s="467" t="s">
        <v>634</v>
      </c>
      <c r="G51" s="466" t="s">
        <v>455</v>
      </c>
      <c r="H51" s="464"/>
      <c r="I51" s="541" t="s">
        <v>159</v>
      </c>
      <c r="J51" s="542">
        <v>45691.0</v>
      </c>
      <c r="K51" s="542">
        <v>46053.0</v>
      </c>
      <c r="L51" s="543">
        <v>45684.0</v>
      </c>
      <c r="M51" s="562"/>
      <c r="N51" s="545" t="s">
        <v>407</v>
      </c>
      <c r="O51" s="546" t="s">
        <v>293</v>
      </c>
      <c r="P51" s="404"/>
      <c r="Q51" s="404"/>
      <c r="R51" s="567"/>
      <c r="S51" s="581"/>
      <c r="T51" s="582"/>
      <c r="U51" s="582"/>
      <c r="V51" s="583"/>
      <c r="W51" s="523"/>
      <c r="X51" s="568"/>
      <c r="Y51" s="569"/>
      <c r="Z51" s="570"/>
      <c r="AA51" s="475"/>
      <c r="AB51" s="571"/>
      <c r="AC51" s="572"/>
      <c r="AD51" s="572"/>
      <c r="AE51" s="573"/>
      <c r="AF51" s="574"/>
      <c r="AG51" s="475"/>
      <c r="AH51" s="475"/>
    </row>
    <row r="52">
      <c r="A52" s="485"/>
      <c r="B52" s="404"/>
      <c r="C52" s="404"/>
      <c r="D52" s="404"/>
      <c r="E52" s="404"/>
      <c r="F52" s="404"/>
      <c r="G52" s="466" t="s">
        <v>455</v>
      </c>
      <c r="H52" s="404"/>
      <c r="I52" s="404"/>
      <c r="J52" s="404"/>
      <c r="K52" s="404"/>
      <c r="L52" s="556"/>
      <c r="M52" s="404"/>
      <c r="N52" s="557"/>
      <c r="O52" s="546" t="s">
        <v>293</v>
      </c>
      <c r="P52" s="404"/>
      <c r="Q52" s="404"/>
      <c r="R52" s="567"/>
      <c r="S52" s="581"/>
      <c r="T52" s="582"/>
      <c r="U52" s="582"/>
      <c r="V52" s="583"/>
      <c r="W52" s="523"/>
      <c r="X52" s="568"/>
      <c r="Y52" s="569"/>
      <c r="Z52" s="570"/>
      <c r="AA52" s="475"/>
      <c r="AB52" s="571"/>
      <c r="AC52" s="572"/>
      <c r="AD52" s="572"/>
      <c r="AE52" s="573"/>
      <c r="AF52" s="574"/>
      <c r="AG52" s="475"/>
      <c r="AH52" s="475"/>
    </row>
    <row r="53">
      <c r="A53" s="485"/>
      <c r="B53" s="540"/>
      <c r="C53" s="540"/>
      <c r="D53" s="404"/>
      <c r="E53" s="404"/>
      <c r="F53" s="407"/>
      <c r="G53" s="466" t="s">
        <v>455</v>
      </c>
      <c r="H53" s="407"/>
      <c r="I53" s="407"/>
      <c r="J53" s="407"/>
      <c r="K53" s="407"/>
      <c r="L53" s="558"/>
      <c r="M53" s="407"/>
      <c r="N53" s="559"/>
      <c r="O53" s="546" t="s">
        <v>293</v>
      </c>
      <c r="P53" s="407"/>
      <c r="Q53" s="407"/>
      <c r="R53" s="567"/>
      <c r="S53" s="581"/>
      <c r="T53" s="582"/>
      <c r="U53" s="582"/>
      <c r="V53" s="583"/>
      <c r="W53" s="523"/>
      <c r="X53" s="568"/>
      <c r="Y53" s="569"/>
      <c r="Z53" s="570"/>
      <c r="AA53" s="475"/>
      <c r="AB53" s="571"/>
      <c r="AC53" s="572"/>
      <c r="AD53" s="572"/>
      <c r="AE53" s="573"/>
      <c r="AF53" s="574"/>
      <c r="AG53" s="475"/>
      <c r="AH53" s="475"/>
    </row>
    <row r="54">
      <c r="A54" s="485"/>
      <c r="B54" s="466" t="s">
        <v>625</v>
      </c>
      <c r="C54" s="519" t="s">
        <v>451</v>
      </c>
      <c r="D54" s="467" t="s">
        <v>452</v>
      </c>
      <c r="E54" s="466" t="s">
        <v>626</v>
      </c>
      <c r="F54" s="466" t="s">
        <v>632</v>
      </c>
      <c r="G54" s="466" t="s">
        <v>455</v>
      </c>
      <c r="H54" s="464"/>
      <c r="I54" s="469" t="s">
        <v>160</v>
      </c>
      <c r="J54" s="470">
        <v>45691.0</v>
      </c>
      <c r="K54" s="470">
        <v>46053.0</v>
      </c>
      <c r="L54" s="470">
        <v>45684.0</v>
      </c>
      <c r="M54" s="575">
        <v>220000.0</v>
      </c>
      <c r="N54" s="472" t="s">
        <v>407</v>
      </c>
      <c r="O54" s="546" t="s">
        <v>293</v>
      </c>
      <c r="P54" s="576">
        <v>120.0</v>
      </c>
      <c r="Q54" s="584">
        <v>26399.97</v>
      </c>
      <c r="R54" s="567"/>
      <c r="S54" s="581"/>
      <c r="T54" s="582"/>
      <c r="U54" s="582"/>
      <c r="V54" s="583"/>
      <c r="W54" s="523"/>
      <c r="X54" s="568"/>
      <c r="Y54" s="569"/>
      <c r="Z54" s="570"/>
      <c r="AA54" s="475"/>
      <c r="AB54" s="571"/>
      <c r="AC54" s="572"/>
      <c r="AD54" s="572"/>
      <c r="AE54" s="573"/>
      <c r="AF54" s="574"/>
      <c r="AG54" s="475"/>
      <c r="AH54" s="475"/>
    </row>
    <row r="55">
      <c r="A55" s="485"/>
      <c r="B55" s="466" t="s">
        <v>625</v>
      </c>
      <c r="C55" s="519" t="s">
        <v>451</v>
      </c>
      <c r="D55" s="467" t="s">
        <v>452</v>
      </c>
      <c r="E55" s="466" t="s">
        <v>626</v>
      </c>
      <c r="F55" s="466" t="s">
        <v>632</v>
      </c>
      <c r="G55" s="466" t="s">
        <v>455</v>
      </c>
      <c r="H55" s="464"/>
      <c r="I55" s="469" t="s">
        <v>157</v>
      </c>
      <c r="J55" s="470">
        <v>45691.0</v>
      </c>
      <c r="K55" s="470">
        <v>46053.0</v>
      </c>
      <c r="L55" s="470">
        <v>45684.0</v>
      </c>
      <c r="M55" s="404"/>
      <c r="N55" s="472" t="s">
        <v>407</v>
      </c>
      <c r="O55" s="546" t="s">
        <v>293</v>
      </c>
      <c r="P55" s="404"/>
      <c r="Q55" s="404"/>
      <c r="R55" s="567"/>
      <c r="S55" s="581"/>
      <c r="T55" s="582"/>
      <c r="U55" s="582"/>
      <c r="V55" s="583"/>
      <c r="W55" s="523"/>
      <c r="X55" s="568"/>
      <c r="Y55" s="569"/>
      <c r="Z55" s="570"/>
      <c r="AA55" s="475"/>
      <c r="AB55" s="571"/>
      <c r="AC55" s="572"/>
      <c r="AD55" s="572"/>
      <c r="AE55" s="573"/>
      <c r="AF55" s="574"/>
      <c r="AG55" s="475"/>
      <c r="AH55" s="475"/>
    </row>
    <row r="56">
      <c r="A56" s="532"/>
      <c r="B56" s="486" t="s">
        <v>625</v>
      </c>
      <c r="C56" s="585" t="s">
        <v>451</v>
      </c>
      <c r="D56" s="578" t="s">
        <v>452</v>
      </c>
      <c r="E56" s="486" t="s">
        <v>626</v>
      </c>
      <c r="F56" s="486" t="s">
        <v>632</v>
      </c>
      <c r="G56" s="486" t="s">
        <v>455</v>
      </c>
      <c r="H56" s="486"/>
      <c r="I56" s="469" t="s">
        <v>159</v>
      </c>
      <c r="J56" s="470">
        <v>45691.0</v>
      </c>
      <c r="K56" s="470">
        <v>46053.0</v>
      </c>
      <c r="L56" s="470">
        <v>45684.0</v>
      </c>
      <c r="M56" s="407"/>
      <c r="N56" s="472" t="s">
        <v>407</v>
      </c>
      <c r="O56" s="546" t="s">
        <v>293</v>
      </c>
      <c r="P56" s="407"/>
      <c r="Q56" s="407"/>
      <c r="R56" s="567"/>
      <c r="S56" s="581"/>
      <c r="T56" s="582"/>
      <c r="U56" s="582"/>
      <c r="V56" s="583"/>
      <c r="W56" s="523"/>
      <c r="X56" s="568"/>
      <c r="Y56" s="569"/>
      <c r="Z56" s="570"/>
      <c r="AA56" s="475"/>
      <c r="AB56" s="571"/>
      <c r="AC56" s="572"/>
      <c r="AD56" s="572"/>
      <c r="AE56" s="573"/>
      <c r="AF56" s="574"/>
      <c r="AG56" s="475"/>
      <c r="AH56" s="475"/>
    </row>
    <row r="57">
      <c r="A57" s="586" t="s">
        <v>635</v>
      </c>
      <c r="B57" s="587" t="s">
        <v>625</v>
      </c>
      <c r="C57" s="588" t="s">
        <v>451</v>
      </c>
      <c r="D57" s="467" t="s">
        <v>452</v>
      </c>
      <c r="E57" s="587" t="s">
        <v>626</v>
      </c>
      <c r="F57" s="589" t="s">
        <v>636</v>
      </c>
      <c r="G57" s="590" t="s">
        <v>455</v>
      </c>
      <c r="H57" s="587"/>
      <c r="I57" s="541" t="s">
        <v>160</v>
      </c>
      <c r="J57" s="591">
        <v>45718.0</v>
      </c>
      <c r="K57" s="592" t="s">
        <v>409</v>
      </c>
      <c r="L57" s="593" t="s">
        <v>637</v>
      </c>
      <c r="M57" s="594">
        <f>(Q57/P57)*1000</f>
        <v>76389.16667</v>
      </c>
      <c r="N57" s="595" t="s">
        <v>407</v>
      </c>
      <c r="O57" s="546" t="s">
        <v>293</v>
      </c>
      <c r="P57" s="547">
        <v>144.0</v>
      </c>
      <c r="Q57" s="548">
        <v>11000.04</v>
      </c>
      <c r="R57" s="523"/>
      <c r="S57" s="596">
        <v>0.0</v>
      </c>
      <c r="T57" s="590">
        <v>0.0</v>
      </c>
      <c r="U57" s="590">
        <v>0.0</v>
      </c>
      <c r="V57" s="597">
        <v>100.0</v>
      </c>
      <c r="W57" s="475"/>
      <c r="X57" s="550"/>
      <c r="Y57" s="478"/>
      <c r="Z57" s="551"/>
      <c r="AA57" s="475"/>
      <c r="AB57" s="552"/>
      <c r="AC57" s="553"/>
      <c r="AD57" s="553"/>
      <c r="AE57" s="554">
        <v>0.0015</v>
      </c>
      <c r="AF57" s="555">
        <f>AE57*M57</f>
        <v>114.58375</v>
      </c>
      <c r="AG57" s="475"/>
      <c r="AH57" s="475"/>
    </row>
    <row r="58">
      <c r="A58" s="485"/>
      <c r="B58" s="404"/>
      <c r="C58" s="404"/>
      <c r="D58" s="404"/>
      <c r="E58" s="404"/>
      <c r="F58" s="404"/>
      <c r="G58" s="486" t="s">
        <v>455</v>
      </c>
      <c r="H58" s="404"/>
      <c r="I58" s="404"/>
      <c r="J58" s="598">
        <v>45718.0</v>
      </c>
      <c r="K58" s="599" t="s">
        <v>409</v>
      </c>
      <c r="L58" s="600" t="s">
        <v>637</v>
      </c>
      <c r="M58" s="404"/>
      <c r="N58" s="601" t="s">
        <v>407</v>
      </c>
      <c r="O58" s="602" t="s">
        <v>293</v>
      </c>
      <c r="P58" s="404"/>
      <c r="Q58" s="404"/>
      <c r="R58" s="523"/>
      <c r="S58" s="603">
        <v>0.0</v>
      </c>
      <c r="T58" s="486">
        <v>0.0</v>
      </c>
      <c r="U58" s="486">
        <v>0.0</v>
      </c>
      <c r="V58" s="604">
        <v>100.0</v>
      </c>
      <c r="W58" s="475"/>
      <c r="X58" s="485"/>
      <c r="Y58" s="489"/>
      <c r="Z58" s="531"/>
      <c r="AA58" s="475"/>
      <c r="AB58" s="526"/>
      <c r="AC58" s="527"/>
      <c r="AD58" s="527"/>
      <c r="AE58" s="404"/>
      <c r="AF58" s="531"/>
      <c r="AG58" s="475"/>
      <c r="AH58" s="475"/>
    </row>
    <row r="59">
      <c r="A59" s="485"/>
      <c r="B59" s="407"/>
      <c r="C59" s="407"/>
      <c r="D59" s="407"/>
      <c r="E59" s="404"/>
      <c r="F59" s="407"/>
      <c r="G59" s="486" t="s">
        <v>455</v>
      </c>
      <c r="H59" s="407"/>
      <c r="I59" s="407"/>
      <c r="J59" s="598">
        <v>45718.0</v>
      </c>
      <c r="K59" s="599" t="s">
        <v>409</v>
      </c>
      <c r="L59" s="600" t="s">
        <v>637</v>
      </c>
      <c r="M59" s="404"/>
      <c r="N59" s="601" t="s">
        <v>407</v>
      </c>
      <c r="O59" s="605" t="s">
        <v>293</v>
      </c>
      <c r="P59" s="404"/>
      <c r="Q59" s="404"/>
      <c r="R59" s="523"/>
      <c r="S59" s="603">
        <v>0.0</v>
      </c>
      <c r="T59" s="486">
        <v>0.0</v>
      </c>
      <c r="U59" s="486">
        <v>0.0</v>
      </c>
      <c r="V59" s="604">
        <v>100.0</v>
      </c>
      <c r="W59" s="475"/>
      <c r="X59" s="560"/>
      <c r="Y59" s="489"/>
      <c r="Z59" s="561"/>
      <c r="AA59" s="475"/>
      <c r="AB59" s="606"/>
      <c r="AC59" s="607"/>
      <c r="AD59" s="607"/>
      <c r="AE59" s="407"/>
      <c r="AF59" s="561"/>
      <c r="AG59" s="475"/>
      <c r="AH59" s="475"/>
    </row>
    <row r="60">
      <c r="A60" s="485"/>
      <c r="B60" s="466" t="s">
        <v>625</v>
      </c>
      <c r="C60" s="519" t="s">
        <v>451</v>
      </c>
      <c r="D60" s="467" t="s">
        <v>452</v>
      </c>
      <c r="E60" s="464" t="s">
        <v>626</v>
      </c>
      <c r="F60" s="589" t="s">
        <v>636</v>
      </c>
      <c r="G60" s="486" t="s">
        <v>455</v>
      </c>
      <c r="H60" s="587"/>
      <c r="I60" s="541" t="s">
        <v>157</v>
      </c>
      <c r="J60" s="598">
        <v>45718.0</v>
      </c>
      <c r="K60" s="599" t="s">
        <v>409</v>
      </c>
      <c r="L60" s="600" t="s">
        <v>637</v>
      </c>
      <c r="M60" s="608"/>
      <c r="N60" s="601" t="s">
        <v>407</v>
      </c>
      <c r="O60" s="605" t="s">
        <v>293</v>
      </c>
      <c r="P60" s="404"/>
      <c r="Q60" s="404"/>
      <c r="R60" s="475"/>
      <c r="S60" s="603">
        <v>0.0</v>
      </c>
      <c r="T60" s="486">
        <v>0.0</v>
      </c>
      <c r="U60" s="486">
        <v>0.0</v>
      </c>
      <c r="V60" s="604">
        <v>100.0</v>
      </c>
      <c r="W60" s="475"/>
      <c r="X60" s="564"/>
      <c r="Y60" s="489"/>
      <c r="Z60" s="525"/>
      <c r="AA60" s="475"/>
      <c r="AB60" s="606"/>
      <c r="AC60" s="607"/>
      <c r="AD60" s="607"/>
      <c r="AE60" s="528">
        <v>0.0016</v>
      </c>
      <c r="AF60" s="529">
        <f>AE60*M60</f>
        <v>0</v>
      </c>
      <c r="AG60" s="475"/>
      <c r="AH60" s="475"/>
    </row>
    <row r="61">
      <c r="A61" s="485"/>
      <c r="B61" s="404"/>
      <c r="C61" s="404"/>
      <c r="D61" s="404"/>
      <c r="E61" s="404"/>
      <c r="F61" s="404"/>
      <c r="G61" s="486" t="s">
        <v>455</v>
      </c>
      <c r="H61" s="404"/>
      <c r="I61" s="404"/>
      <c r="J61" s="598">
        <v>45718.0</v>
      </c>
      <c r="K61" s="599" t="s">
        <v>409</v>
      </c>
      <c r="L61" s="600" t="s">
        <v>637</v>
      </c>
      <c r="M61" s="404"/>
      <c r="N61" s="601" t="s">
        <v>407</v>
      </c>
      <c r="O61" s="605" t="s">
        <v>293</v>
      </c>
      <c r="P61" s="404"/>
      <c r="Q61" s="404"/>
      <c r="R61" s="475"/>
      <c r="S61" s="603">
        <v>0.0</v>
      </c>
      <c r="T61" s="486">
        <v>0.0</v>
      </c>
      <c r="U61" s="486">
        <v>0.0</v>
      </c>
      <c r="V61" s="604">
        <v>100.0</v>
      </c>
      <c r="W61" s="475"/>
      <c r="X61" s="485"/>
      <c r="Y61" s="489"/>
      <c r="Z61" s="531"/>
      <c r="AA61" s="475"/>
      <c r="AB61" s="606"/>
      <c r="AC61" s="607"/>
      <c r="AD61" s="607"/>
      <c r="AE61" s="404"/>
      <c r="AF61" s="531"/>
      <c r="AG61" s="475"/>
      <c r="AH61" s="475"/>
    </row>
    <row r="62">
      <c r="A62" s="485"/>
      <c r="B62" s="407"/>
      <c r="C62" s="407"/>
      <c r="D62" s="407"/>
      <c r="E62" s="404"/>
      <c r="F62" s="407"/>
      <c r="G62" s="486" t="s">
        <v>455</v>
      </c>
      <c r="H62" s="407"/>
      <c r="I62" s="407"/>
      <c r="J62" s="598">
        <v>45718.0</v>
      </c>
      <c r="K62" s="599" t="s">
        <v>409</v>
      </c>
      <c r="L62" s="600" t="s">
        <v>637</v>
      </c>
      <c r="M62" s="404"/>
      <c r="N62" s="601" t="s">
        <v>407</v>
      </c>
      <c r="O62" s="602" t="s">
        <v>293</v>
      </c>
      <c r="P62" s="404"/>
      <c r="Q62" s="404"/>
      <c r="R62" s="475"/>
      <c r="S62" s="603">
        <v>0.0</v>
      </c>
      <c r="T62" s="486">
        <v>0.0</v>
      </c>
      <c r="U62" s="486">
        <v>0.0</v>
      </c>
      <c r="V62" s="604">
        <v>100.0</v>
      </c>
      <c r="W62" s="475"/>
      <c r="X62" s="560"/>
      <c r="Y62" s="489"/>
      <c r="Z62" s="561"/>
      <c r="AA62" s="475"/>
      <c r="AB62" s="526"/>
      <c r="AC62" s="527"/>
      <c r="AD62" s="527"/>
      <c r="AE62" s="407"/>
      <c r="AF62" s="561"/>
      <c r="AG62" s="475"/>
      <c r="AH62" s="475"/>
    </row>
    <row r="63">
      <c r="A63" s="485"/>
      <c r="B63" s="466" t="s">
        <v>625</v>
      </c>
      <c r="C63" s="519" t="s">
        <v>451</v>
      </c>
      <c r="D63" s="467" t="s">
        <v>452</v>
      </c>
      <c r="E63" s="464" t="s">
        <v>626</v>
      </c>
      <c r="F63" s="589" t="s">
        <v>636</v>
      </c>
      <c r="G63" s="486" t="s">
        <v>455</v>
      </c>
      <c r="H63" s="587"/>
      <c r="I63" s="541" t="s">
        <v>159</v>
      </c>
      <c r="J63" s="598">
        <v>45718.0</v>
      </c>
      <c r="K63" s="599" t="s">
        <v>409</v>
      </c>
      <c r="L63" s="600" t="s">
        <v>637</v>
      </c>
      <c r="M63" s="569"/>
      <c r="N63" s="601" t="s">
        <v>407</v>
      </c>
      <c r="O63" s="602" t="s">
        <v>293</v>
      </c>
      <c r="P63" s="404"/>
      <c r="Q63" s="404"/>
      <c r="R63" s="475"/>
      <c r="S63" s="603">
        <v>0.0</v>
      </c>
      <c r="T63" s="486">
        <v>0.0</v>
      </c>
      <c r="U63" s="486">
        <v>0.0</v>
      </c>
      <c r="V63" s="604">
        <v>100.0</v>
      </c>
      <c r="W63" s="475"/>
      <c r="X63" s="524"/>
      <c r="Y63" s="489"/>
      <c r="Z63" s="525"/>
      <c r="AA63" s="475"/>
      <c r="AB63" s="526"/>
      <c r="AC63" s="527"/>
      <c r="AD63" s="527"/>
      <c r="AE63" s="528">
        <v>0.0015</v>
      </c>
      <c r="AF63" s="529">
        <f>AE63*M63</f>
        <v>0</v>
      </c>
      <c r="AG63" s="475"/>
      <c r="AH63" s="475"/>
    </row>
    <row r="64">
      <c r="A64" s="485"/>
      <c r="B64" s="404"/>
      <c r="C64" s="404"/>
      <c r="D64" s="404"/>
      <c r="E64" s="404"/>
      <c r="F64" s="404"/>
      <c r="G64" s="486" t="s">
        <v>455</v>
      </c>
      <c r="H64" s="404"/>
      <c r="I64" s="404"/>
      <c r="J64" s="598">
        <v>45718.0</v>
      </c>
      <c r="K64" s="599" t="s">
        <v>409</v>
      </c>
      <c r="L64" s="600" t="s">
        <v>637</v>
      </c>
      <c r="M64" s="404"/>
      <c r="N64" s="601" t="s">
        <v>407</v>
      </c>
      <c r="O64" s="602" t="s">
        <v>293</v>
      </c>
      <c r="P64" s="404"/>
      <c r="Q64" s="404"/>
      <c r="R64" s="475"/>
      <c r="S64" s="603">
        <v>0.0</v>
      </c>
      <c r="T64" s="486">
        <v>0.0</v>
      </c>
      <c r="U64" s="486">
        <v>0.0</v>
      </c>
      <c r="V64" s="604">
        <v>100.0</v>
      </c>
      <c r="W64" s="475"/>
      <c r="X64" s="485"/>
      <c r="Y64" s="489"/>
      <c r="Z64" s="531"/>
      <c r="AA64" s="475"/>
      <c r="AB64" s="526"/>
      <c r="AC64" s="527"/>
      <c r="AD64" s="527"/>
      <c r="AE64" s="404"/>
      <c r="AF64" s="531"/>
      <c r="AG64" s="475"/>
      <c r="AH64" s="475"/>
    </row>
    <row r="65">
      <c r="A65" s="485"/>
      <c r="B65" s="540"/>
      <c r="C65" s="540"/>
      <c r="D65" s="407"/>
      <c r="E65" s="404"/>
      <c r="F65" s="407"/>
      <c r="G65" s="533" t="s">
        <v>455</v>
      </c>
      <c r="H65" s="407"/>
      <c r="I65" s="407"/>
      <c r="J65" s="609">
        <v>45718.0</v>
      </c>
      <c r="K65" s="610" t="s">
        <v>409</v>
      </c>
      <c r="L65" s="611" t="s">
        <v>637</v>
      </c>
      <c r="M65" s="407"/>
      <c r="N65" s="612" t="s">
        <v>407</v>
      </c>
      <c r="O65" s="613" t="s">
        <v>293</v>
      </c>
      <c r="P65" s="407"/>
      <c r="Q65" s="407"/>
      <c r="R65" s="475"/>
      <c r="S65" s="614">
        <v>0.0</v>
      </c>
      <c r="T65" s="533">
        <v>0.0</v>
      </c>
      <c r="U65" s="533">
        <v>0.0</v>
      </c>
      <c r="V65" s="615">
        <v>100.0</v>
      </c>
      <c r="W65" s="475"/>
      <c r="X65" s="532"/>
      <c r="Y65" s="536"/>
      <c r="Z65" s="537"/>
      <c r="AA65" s="475"/>
      <c r="AB65" s="538"/>
      <c r="AC65" s="539"/>
      <c r="AD65" s="539"/>
      <c r="AE65" s="540"/>
      <c r="AF65" s="537"/>
      <c r="AG65" s="475"/>
      <c r="AH65" s="475"/>
    </row>
    <row r="66">
      <c r="A66" s="485"/>
      <c r="B66" s="464" t="s">
        <v>625</v>
      </c>
      <c r="C66" s="465" t="s">
        <v>451</v>
      </c>
      <c r="D66" s="466" t="s">
        <v>135</v>
      </c>
      <c r="E66" s="466" t="s">
        <v>630</v>
      </c>
      <c r="F66" s="467" t="s">
        <v>634</v>
      </c>
      <c r="G66" s="590" t="s">
        <v>455</v>
      </c>
      <c r="H66" s="587"/>
      <c r="I66" s="541" t="s">
        <v>160</v>
      </c>
      <c r="J66" s="591">
        <v>45718.0</v>
      </c>
      <c r="K66" s="592" t="s">
        <v>409</v>
      </c>
      <c r="L66" s="593" t="s">
        <v>637</v>
      </c>
      <c r="M66" s="594">
        <f>(Q66/P66)*1000</f>
        <v>65475.71429</v>
      </c>
      <c r="N66" s="595" t="s">
        <v>407</v>
      </c>
      <c r="O66" s="546" t="s">
        <v>293</v>
      </c>
      <c r="P66" s="547">
        <v>84.0</v>
      </c>
      <c r="Q66" s="548">
        <v>5499.96</v>
      </c>
      <c r="R66" s="523"/>
      <c r="S66" s="596">
        <v>0.0</v>
      </c>
      <c r="T66" s="590">
        <v>0.0</v>
      </c>
      <c r="U66" s="590">
        <v>0.0</v>
      </c>
      <c r="V66" s="597">
        <v>100.0</v>
      </c>
      <c r="W66" s="475"/>
      <c r="X66" s="550"/>
      <c r="Y66" s="478"/>
      <c r="Z66" s="551"/>
      <c r="AA66" s="475"/>
      <c r="AB66" s="552"/>
      <c r="AC66" s="553"/>
      <c r="AD66" s="553"/>
      <c r="AE66" s="554">
        <v>0.0015</v>
      </c>
      <c r="AF66" s="555">
        <f>AE66*M66</f>
        <v>98.21357143</v>
      </c>
      <c r="AG66" s="475"/>
      <c r="AH66" s="475"/>
    </row>
    <row r="67">
      <c r="A67" s="485"/>
      <c r="B67" s="404"/>
      <c r="C67" s="404"/>
      <c r="D67" s="404"/>
      <c r="E67" s="404"/>
      <c r="F67" s="404"/>
      <c r="G67" s="486" t="s">
        <v>455</v>
      </c>
      <c r="H67" s="404"/>
      <c r="I67" s="404"/>
      <c r="J67" s="598">
        <v>45718.0</v>
      </c>
      <c r="K67" s="599" t="s">
        <v>409</v>
      </c>
      <c r="L67" s="600" t="s">
        <v>637</v>
      </c>
      <c r="M67" s="404"/>
      <c r="N67" s="601" t="s">
        <v>407</v>
      </c>
      <c r="O67" s="602" t="s">
        <v>293</v>
      </c>
      <c r="P67" s="404"/>
      <c r="Q67" s="404"/>
      <c r="R67" s="523"/>
      <c r="S67" s="603">
        <v>0.0</v>
      </c>
      <c r="T67" s="486">
        <v>0.0</v>
      </c>
      <c r="U67" s="486">
        <v>0.0</v>
      </c>
      <c r="V67" s="604">
        <v>100.0</v>
      </c>
      <c r="W67" s="475"/>
      <c r="X67" s="485"/>
      <c r="Y67" s="489"/>
      <c r="Z67" s="531"/>
      <c r="AA67" s="475"/>
      <c r="AB67" s="526"/>
      <c r="AC67" s="527"/>
      <c r="AD67" s="527"/>
      <c r="AE67" s="404"/>
      <c r="AF67" s="531"/>
      <c r="AG67" s="475"/>
      <c r="AH67" s="475"/>
    </row>
    <row r="68">
      <c r="A68" s="485"/>
      <c r="B68" s="407"/>
      <c r="C68" s="407"/>
      <c r="D68" s="404"/>
      <c r="E68" s="404"/>
      <c r="F68" s="407"/>
      <c r="G68" s="486" t="s">
        <v>455</v>
      </c>
      <c r="H68" s="407"/>
      <c r="I68" s="407"/>
      <c r="J68" s="598">
        <v>45718.0</v>
      </c>
      <c r="K68" s="599" t="s">
        <v>409</v>
      </c>
      <c r="L68" s="600" t="s">
        <v>637</v>
      </c>
      <c r="M68" s="404"/>
      <c r="N68" s="601" t="s">
        <v>407</v>
      </c>
      <c r="O68" s="605" t="s">
        <v>293</v>
      </c>
      <c r="P68" s="404"/>
      <c r="Q68" s="404"/>
      <c r="R68" s="523"/>
      <c r="S68" s="603">
        <v>0.0</v>
      </c>
      <c r="T68" s="486">
        <v>0.0</v>
      </c>
      <c r="U68" s="486">
        <v>0.0</v>
      </c>
      <c r="V68" s="604">
        <v>100.0</v>
      </c>
      <c r="W68" s="475"/>
      <c r="X68" s="560"/>
      <c r="Y68" s="489"/>
      <c r="Z68" s="561"/>
      <c r="AA68" s="475"/>
      <c r="AB68" s="606"/>
      <c r="AC68" s="607"/>
      <c r="AD68" s="607"/>
      <c r="AE68" s="407"/>
      <c r="AF68" s="561"/>
      <c r="AG68" s="475"/>
      <c r="AH68" s="475"/>
    </row>
    <row r="69">
      <c r="A69" s="485"/>
      <c r="B69" s="466" t="s">
        <v>625</v>
      </c>
      <c r="C69" s="519" t="s">
        <v>451</v>
      </c>
      <c r="D69" s="466" t="s">
        <v>135</v>
      </c>
      <c r="E69" s="466" t="s">
        <v>630</v>
      </c>
      <c r="F69" s="467" t="s">
        <v>634</v>
      </c>
      <c r="G69" s="486" t="s">
        <v>455</v>
      </c>
      <c r="H69" s="587"/>
      <c r="I69" s="541" t="s">
        <v>157</v>
      </c>
      <c r="J69" s="598">
        <v>45718.0</v>
      </c>
      <c r="K69" s="599" t="s">
        <v>409</v>
      </c>
      <c r="L69" s="600" t="s">
        <v>637</v>
      </c>
      <c r="M69" s="569"/>
      <c r="N69" s="601" t="s">
        <v>407</v>
      </c>
      <c r="O69" s="605" t="s">
        <v>293</v>
      </c>
      <c r="P69" s="404"/>
      <c r="Q69" s="404"/>
      <c r="R69" s="475"/>
      <c r="S69" s="603">
        <v>0.0</v>
      </c>
      <c r="T69" s="486">
        <v>0.0</v>
      </c>
      <c r="U69" s="486">
        <v>0.0</v>
      </c>
      <c r="V69" s="604">
        <v>100.0</v>
      </c>
      <c r="W69" s="475"/>
      <c r="X69" s="564"/>
      <c r="Y69" s="489"/>
      <c r="Z69" s="525"/>
      <c r="AA69" s="475"/>
      <c r="AB69" s="606"/>
      <c r="AC69" s="607"/>
      <c r="AD69" s="607"/>
      <c r="AE69" s="528">
        <v>0.0016</v>
      </c>
      <c r="AF69" s="529">
        <f>AE69*M69</f>
        <v>0</v>
      </c>
      <c r="AG69" s="475"/>
      <c r="AH69" s="475"/>
    </row>
    <row r="70">
      <c r="A70" s="485"/>
      <c r="B70" s="404"/>
      <c r="C70" s="404"/>
      <c r="D70" s="404"/>
      <c r="E70" s="404"/>
      <c r="F70" s="404"/>
      <c r="G70" s="486" t="s">
        <v>455</v>
      </c>
      <c r="H70" s="404"/>
      <c r="I70" s="404"/>
      <c r="J70" s="598">
        <v>45718.0</v>
      </c>
      <c r="K70" s="599" t="s">
        <v>409</v>
      </c>
      <c r="L70" s="600" t="s">
        <v>637</v>
      </c>
      <c r="M70" s="404"/>
      <c r="N70" s="601" t="s">
        <v>407</v>
      </c>
      <c r="O70" s="605" t="s">
        <v>293</v>
      </c>
      <c r="P70" s="404"/>
      <c r="Q70" s="404"/>
      <c r="R70" s="475"/>
      <c r="S70" s="603">
        <v>0.0</v>
      </c>
      <c r="T70" s="486">
        <v>0.0</v>
      </c>
      <c r="U70" s="486">
        <v>0.0</v>
      </c>
      <c r="V70" s="604">
        <v>100.0</v>
      </c>
      <c r="W70" s="475"/>
      <c r="X70" s="485"/>
      <c r="Y70" s="489"/>
      <c r="Z70" s="531"/>
      <c r="AA70" s="475"/>
      <c r="AB70" s="606"/>
      <c r="AC70" s="607"/>
      <c r="AD70" s="607"/>
      <c r="AE70" s="404"/>
      <c r="AF70" s="531"/>
      <c r="AG70" s="475"/>
      <c r="AH70" s="475"/>
    </row>
    <row r="71">
      <c r="A71" s="485"/>
      <c r="B71" s="407"/>
      <c r="C71" s="407"/>
      <c r="D71" s="404"/>
      <c r="E71" s="404"/>
      <c r="F71" s="407"/>
      <c r="G71" s="486" t="s">
        <v>455</v>
      </c>
      <c r="H71" s="407"/>
      <c r="I71" s="407"/>
      <c r="J71" s="598">
        <v>45718.0</v>
      </c>
      <c r="K71" s="599" t="s">
        <v>409</v>
      </c>
      <c r="L71" s="600" t="s">
        <v>637</v>
      </c>
      <c r="M71" s="404"/>
      <c r="N71" s="601" t="s">
        <v>407</v>
      </c>
      <c r="O71" s="602" t="s">
        <v>293</v>
      </c>
      <c r="P71" s="404"/>
      <c r="Q71" s="404"/>
      <c r="R71" s="475"/>
      <c r="S71" s="603">
        <v>0.0</v>
      </c>
      <c r="T71" s="486">
        <v>0.0</v>
      </c>
      <c r="U71" s="486">
        <v>0.0</v>
      </c>
      <c r="V71" s="604">
        <v>100.0</v>
      </c>
      <c r="W71" s="475"/>
      <c r="X71" s="560"/>
      <c r="Y71" s="489"/>
      <c r="Z71" s="561"/>
      <c r="AA71" s="475"/>
      <c r="AB71" s="526"/>
      <c r="AC71" s="527"/>
      <c r="AD71" s="527"/>
      <c r="AE71" s="407"/>
      <c r="AF71" s="561"/>
      <c r="AG71" s="475"/>
      <c r="AH71" s="475"/>
    </row>
    <row r="72">
      <c r="A72" s="485"/>
      <c r="B72" s="466" t="s">
        <v>625</v>
      </c>
      <c r="C72" s="519" t="s">
        <v>451</v>
      </c>
      <c r="D72" s="466" t="s">
        <v>135</v>
      </c>
      <c r="E72" s="466" t="s">
        <v>630</v>
      </c>
      <c r="F72" s="467" t="s">
        <v>634</v>
      </c>
      <c r="G72" s="486" t="s">
        <v>455</v>
      </c>
      <c r="H72" s="587"/>
      <c r="I72" s="541" t="s">
        <v>159</v>
      </c>
      <c r="J72" s="598">
        <v>45718.0</v>
      </c>
      <c r="K72" s="599" t="s">
        <v>409</v>
      </c>
      <c r="L72" s="600" t="s">
        <v>637</v>
      </c>
      <c r="M72" s="569"/>
      <c r="N72" s="601" t="s">
        <v>407</v>
      </c>
      <c r="O72" s="602" t="s">
        <v>293</v>
      </c>
      <c r="P72" s="404"/>
      <c r="Q72" s="404"/>
      <c r="R72" s="475"/>
      <c r="S72" s="603">
        <v>0.0</v>
      </c>
      <c r="T72" s="486">
        <v>0.0</v>
      </c>
      <c r="U72" s="486">
        <v>0.0</v>
      </c>
      <c r="V72" s="604">
        <v>100.0</v>
      </c>
      <c r="W72" s="475"/>
      <c r="X72" s="524"/>
      <c r="Y72" s="489"/>
      <c r="Z72" s="525"/>
      <c r="AA72" s="475"/>
      <c r="AB72" s="526"/>
      <c r="AC72" s="527"/>
      <c r="AD72" s="527"/>
      <c r="AE72" s="528">
        <v>0.0015</v>
      </c>
      <c r="AF72" s="529">
        <f>AE72*M72</f>
        <v>0</v>
      </c>
      <c r="AG72" s="475"/>
      <c r="AH72" s="475"/>
    </row>
    <row r="73">
      <c r="A73" s="485"/>
      <c r="B73" s="404"/>
      <c r="C73" s="404"/>
      <c r="D73" s="404"/>
      <c r="E73" s="404"/>
      <c r="F73" s="404"/>
      <c r="G73" s="486" t="s">
        <v>455</v>
      </c>
      <c r="H73" s="404"/>
      <c r="I73" s="404"/>
      <c r="J73" s="598">
        <v>45718.0</v>
      </c>
      <c r="K73" s="599" t="s">
        <v>409</v>
      </c>
      <c r="L73" s="600" t="s">
        <v>637</v>
      </c>
      <c r="M73" s="404"/>
      <c r="N73" s="601" t="s">
        <v>407</v>
      </c>
      <c r="O73" s="602" t="s">
        <v>293</v>
      </c>
      <c r="P73" s="404"/>
      <c r="Q73" s="404"/>
      <c r="R73" s="475"/>
      <c r="S73" s="603">
        <v>0.0</v>
      </c>
      <c r="T73" s="486">
        <v>0.0</v>
      </c>
      <c r="U73" s="486">
        <v>0.0</v>
      </c>
      <c r="V73" s="604">
        <v>100.0</v>
      </c>
      <c r="W73" s="475"/>
      <c r="X73" s="485"/>
      <c r="Y73" s="489"/>
      <c r="Z73" s="531"/>
      <c r="AA73" s="475"/>
      <c r="AB73" s="526"/>
      <c r="AC73" s="527"/>
      <c r="AD73" s="527"/>
      <c r="AE73" s="404"/>
      <c r="AF73" s="531"/>
      <c r="AG73" s="475"/>
      <c r="AH73" s="475"/>
    </row>
    <row r="74">
      <c r="A74" s="485"/>
      <c r="B74" s="540"/>
      <c r="C74" s="540"/>
      <c r="D74" s="404"/>
      <c r="E74" s="404"/>
      <c r="F74" s="407"/>
      <c r="G74" s="533" t="s">
        <v>455</v>
      </c>
      <c r="H74" s="407"/>
      <c r="I74" s="407"/>
      <c r="J74" s="609">
        <v>45718.0</v>
      </c>
      <c r="K74" s="610" t="s">
        <v>409</v>
      </c>
      <c r="L74" s="611" t="s">
        <v>637</v>
      </c>
      <c r="M74" s="407"/>
      <c r="N74" s="612" t="s">
        <v>407</v>
      </c>
      <c r="O74" s="613" t="s">
        <v>293</v>
      </c>
      <c r="P74" s="407"/>
      <c r="Q74" s="407"/>
      <c r="R74" s="475"/>
      <c r="S74" s="614">
        <v>0.0</v>
      </c>
      <c r="T74" s="533">
        <v>0.0</v>
      </c>
      <c r="U74" s="533">
        <v>0.0</v>
      </c>
      <c r="V74" s="615">
        <v>100.0</v>
      </c>
      <c r="W74" s="475"/>
      <c r="X74" s="532"/>
      <c r="Y74" s="536"/>
      <c r="Z74" s="537"/>
      <c r="AA74" s="475"/>
      <c r="AB74" s="538"/>
      <c r="AC74" s="539"/>
      <c r="AD74" s="539"/>
      <c r="AE74" s="540"/>
      <c r="AF74" s="537"/>
      <c r="AG74" s="475"/>
      <c r="AH74" s="475"/>
    </row>
    <row r="75">
      <c r="A75" s="485"/>
      <c r="B75" s="466" t="s">
        <v>625</v>
      </c>
      <c r="C75" s="519" t="s">
        <v>451</v>
      </c>
      <c r="D75" s="467" t="s">
        <v>452</v>
      </c>
      <c r="E75" s="466" t="s">
        <v>626</v>
      </c>
      <c r="F75" s="587" t="s">
        <v>632</v>
      </c>
      <c r="G75" s="466" t="s">
        <v>455</v>
      </c>
      <c r="H75" s="464"/>
      <c r="I75" s="469" t="s">
        <v>160</v>
      </c>
      <c r="J75" s="470">
        <v>45691.0</v>
      </c>
      <c r="K75" s="470">
        <v>46053.0</v>
      </c>
      <c r="L75" s="470">
        <v>45684.0</v>
      </c>
      <c r="M75" s="575">
        <v>91667.0</v>
      </c>
      <c r="N75" s="472" t="s">
        <v>407</v>
      </c>
      <c r="O75" s="522" t="s">
        <v>293</v>
      </c>
      <c r="P75" s="576">
        <v>120.0</v>
      </c>
      <c r="Q75" s="577">
        <v>11000.04</v>
      </c>
      <c r="R75" s="567"/>
      <c r="S75" s="476">
        <v>0.0</v>
      </c>
      <c r="T75" s="476">
        <v>0.0</v>
      </c>
      <c r="U75" s="476">
        <v>0.0</v>
      </c>
      <c r="V75" s="476">
        <v>0.0</v>
      </c>
      <c r="W75" s="523"/>
      <c r="X75" s="568"/>
      <c r="Y75" s="569"/>
      <c r="Z75" s="570"/>
      <c r="AA75" s="475"/>
      <c r="AB75" s="571"/>
      <c r="AC75" s="572"/>
      <c r="AD75" s="572"/>
      <c r="AE75" s="573"/>
      <c r="AF75" s="574"/>
      <c r="AG75" s="475"/>
      <c r="AH75" s="475"/>
    </row>
    <row r="76">
      <c r="A76" s="485"/>
      <c r="B76" s="466" t="s">
        <v>625</v>
      </c>
      <c r="C76" s="519" t="s">
        <v>451</v>
      </c>
      <c r="D76" s="467" t="s">
        <v>452</v>
      </c>
      <c r="E76" s="466" t="s">
        <v>626</v>
      </c>
      <c r="F76" s="466" t="s">
        <v>632</v>
      </c>
      <c r="G76" s="466" t="s">
        <v>455</v>
      </c>
      <c r="H76" s="464"/>
      <c r="I76" s="469" t="s">
        <v>157</v>
      </c>
      <c r="J76" s="470">
        <v>45691.0</v>
      </c>
      <c r="K76" s="470">
        <v>46053.0</v>
      </c>
      <c r="L76" s="470">
        <v>45684.0</v>
      </c>
      <c r="M76" s="404"/>
      <c r="N76" s="472" t="s">
        <v>407</v>
      </c>
      <c r="O76" s="522" t="s">
        <v>293</v>
      </c>
      <c r="P76" s="404"/>
      <c r="Q76" s="404"/>
      <c r="R76" s="567"/>
      <c r="S76" s="476">
        <v>0.0</v>
      </c>
      <c r="T76" s="476">
        <v>0.0</v>
      </c>
      <c r="U76" s="476">
        <v>0.0</v>
      </c>
      <c r="V76" s="476">
        <v>0.0</v>
      </c>
      <c r="W76" s="523"/>
      <c r="X76" s="568"/>
      <c r="Y76" s="569"/>
      <c r="Z76" s="570"/>
      <c r="AA76" s="475"/>
      <c r="AB76" s="571"/>
      <c r="AC76" s="572"/>
      <c r="AD76" s="572"/>
      <c r="AE76" s="573"/>
      <c r="AF76" s="574"/>
      <c r="AG76" s="475"/>
      <c r="AH76" s="475"/>
    </row>
    <row r="77">
      <c r="A77" s="532"/>
      <c r="B77" s="466" t="s">
        <v>625</v>
      </c>
      <c r="C77" s="519" t="s">
        <v>451</v>
      </c>
      <c r="D77" s="578" t="s">
        <v>452</v>
      </c>
      <c r="E77" s="486" t="s">
        <v>626</v>
      </c>
      <c r="F77" s="486" t="s">
        <v>632</v>
      </c>
      <c r="G77" s="486" t="s">
        <v>455</v>
      </c>
      <c r="H77" s="486"/>
      <c r="I77" s="469" t="s">
        <v>159</v>
      </c>
      <c r="J77" s="470">
        <v>45691.0</v>
      </c>
      <c r="K77" s="470">
        <v>46053.0</v>
      </c>
      <c r="L77" s="470">
        <v>45684.0</v>
      </c>
      <c r="M77" s="407"/>
      <c r="N77" s="472" t="s">
        <v>407</v>
      </c>
      <c r="O77" s="522" t="s">
        <v>293</v>
      </c>
      <c r="P77" s="407"/>
      <c r="Q77" s="407"/>
      <c r="R77" s="567"/>
      <c r="S77" s="476">
        <v>0.0</v>
      </c>
      <c r="T77" s="476">
        <v>0.0</v>
      </c>
      <c r="U77" s="476">
        <v>0.0</v>
      </c>
      <c r="V77" s="476">
        <v>0.0</v>
      </c>
      <c r="W77" s="523"/>
      <c r="X77" s="568"/>
      <c r="Y77" s="569"/>
      <c r="Z77" s="570"/>
      <c r="AA77" s="475"/>
      <c r="AB77" s="571"/>
      <c r="AC77" s="572"/>
      <c r="AD77" s="572"/>
      <c r="AE77" s="573"/>
      <c r="AF77" s="574"/>
      <c r="AG77" s="475"/>
      <c r="AH77" s="475"/>
    </row>
    <row r="78">
      <c r="A78" s="616" t="s">
        <v>638</v>
      </c>
      <c r="B78" s="464" t="s">
        <v>625</v>
      </c>
      <c r="C78" s="465" t="s">
        <v>451</v>
      </c>
      <c r="D78" s="464" t="s">
        <v>639</v>
      </c>
      <c r="E78" s="464" t="s">
        <v>626</v>
      </c>
      <c r="F78" s="467" t="s">
        <v>636</v>
      </c>
      <c r="G78" s="468" t="s">
        <v>455</v>
      </c>
      <c r="H78" s="464"/>
      <c r="I78" s="541" t="s">
        <v>160</v>
      </c>
      <c r="J78" s="617">
        <v>45718.0</v>
      </c>
      <c r="K78" s="618" t="s">
        <v>409</v>
      </c>
      <c r="L78" s="619" t="s">
        <v>637</v>
      </c>
      <c r="M78" s="594">
        <v>305581.52777777775</v>
      </c>
      <c r="N78" s="595" t="s">
        <v>407</v>
      </c>
      <c r="O78" s="546" t="s">
        <v>293</v>
      </c>
      <c r="P78" s="620">
        <v>144.0</v>
      </c>
      <c r="Q78" s="580">
        <v>44003.74</v>
      </c>
      <c r="R78" s="523"/>
      <c r="S78" s="621">
        <v>0.0</v>
      </c>
      <c r="T78" s="468">
        <v>0.0</v>
      </c>
      <c r="U78" s="468">
        <v>100.0</v>
      </c>
      <c r="V78" s="622">
        <v>0.0</v>
      </c>
      <c r="W78" s="623"/>
      <c r="X78" s="550"/>
      <c r="Y78" s="478"/>
      <c r="Z78" s="551"/>
      <c r="AA78" s="623"/>
      <c r="AB78" s="624"/>
      <c r="AC78" s="625"/>
      <c r="AD78" s="625"/>
      <c r="AE78" s="554">
        <v>0.0015</v>
      </c>
      <c r="AF78" s="555">
        <f>AE78*M78</f>
        <v>458.3722917</v>
      </c>
      <c r="AG78" s="623"/>
      <c r="AH78" s="623"/>
    </row>
    <row r="79">
      <c r="A79" s="485"/>
      <c r="B79" s="404"/>
      <c r="C79" s="404"/>
      <c r="D79" s="404"/>
      <c r="E79" s="404"/>
      <c r="F79" s="404"/>
      <c r="G79" s="486" t="s">
        <v>455</v>
      </c>
      <c r="H79" s="404"/>
      <c r="I79" s="404"/>
      <c r="J79" s="598">
        <v>45718.0</v>
      </c>
      <c r="K79" s="599" t="s">
        <v>409</v>
      </c>
      <c r="L79" s="600" t="s">
        <v>637</v>
      </c>
      <c r="M79" s="404"/>
      <c r="N79" s="601" t="s">
        <v>407</v>
      </c>
      <c r="O79" s="602" t="s">
        <v>293</v>
      </c>
      <c r="P79" s="404"/>
      <c r="Q79" s="404"/>
      <c r="R79" s="523"/>
      <c r="S79" s="603">
        <v>0.0</v>
      </c>
      <c r="T79" s="486">
        <v>0.0</v>
      </c>
      <c r="U79" s="486">
        <v>100.0</v>
      </c>
      <c r="V79" s="604">
        <v>0.0</v>
      </c>
      <c r="W79" s="623"/>
      <c r="X79" s="485"/>
      <c r="Y79" s="489"/>
      <c r="Z79" s="531"/>
      <c r="AA79" s="623"/>
      <c r="AB79" s="626"/>
      <c r="AC79" s="493"/>
      <c r="AD79" s="493"/>
      <c r="AE79" s="404"/>
      <c r="AF79" s="531"/>
      <c r="AG79" s="623"/>
      <c r="AH79" s="623"/>
    </row>
    <row r="80">
      <c r="A80" s="485"/>
      <c r="B80" s="407"/>
      <c r="C80" s="407"/>
      <c r="D80" s="407"/>
      <c r="E80" s="407"/>
      <c r="F80" s="407"/>
      <c r="G80" s="486" t="s">
        <v>455</v>
      </c>
      <c r="H80" s="407"/>
      <c r="I80" s="407"/>
      <c r="J80" s="598">
        <v>45718.0</v>
      </c>
      <c r="K80" s="599" t="s">
        <v>409</v>
      </c>
      <c r="L80" s="600" t="s">
        <v>637</v>
      </c>
      <c r="M80" s="404"/>
      <c r="N80" s="601" t="s">
        <v>407</v>
      </c>
      <c r="O80" s="602" t="s">
        <v>293</v>
      </c>
      <c r="P80" s="404"/>
      <c r="Q80" s="404"/>
      <c r="R80" s="523"/>
      <c r="S80" s="603">
        <v>0.0</v>
      </c>
      <c r="T80" s="486">
        <v>0.0</v>
      </c>
      <c r="U80" s="486">
        <v>100.0</v>
      </c>
      <c r="V80" s="604">
        <v>0.0</v>
      </c>
      <c r="W80" s="623"/>
      <c r="X80" s="560"/>
      <c r="Y80" s="489"/>
      <c r="Z80" s="561"/>
      <c r="AA80" s="623"/>
      <c r="AB80" s="627"/>
      <c r="AC80" s="628"/>
      <c r="AD80" s="628"/>
      <c r="AE80" s="407"/>
      <c r="AF80" s="561"/>
      <c r="AG80" s="623"/>
      <c r="AH80" s="623"/>
    </row>
    <row r="81">
      <c r="A81" s="485"/>
      <c r="B81" s="466" t="s">
        <v>625</v>
      </c>
      <c r="C81" s="519" t="s">
        <v>451</v>
      </c>
      <c r="D81" s="466" t="s">
        <v>135</v>
      </c>
      <c r="E81" s="464" t="s">
        <v>626</v>
      </c>
      <c r="F81" s="467" t="s">
        <v>636</v>
      </c>
      <c r="G81" s="486" t="s">
        <v>455</v>
      </c>
      <c r="H81" s="587"/>
      <c r="I81" s="541" t="s">
        <v>157</v>
      </c>
      <c r="J81" s="598">
        <v>45718.0</v>
      </c>
      <c r="K81" s="599" t="s">
        <v>409</v>
      </c>
      <c r="L81" s="600" t="s">
        <v>637</v>
      </c>
      <c r="M81" s="569"/>
      <c r="N81" s="601" t="s">
        <v>407</v>
      </c>
      <c r="O81" s="602" t="s">
        <v>293</v>
      </c>
      <c r="P81" s="404"/>
      <c r="Q81" s="404"/>
      <c r="R81" s="523"/>
      <c r="S81" s="603">
        <v>0.0</v>
      </c>
      <c r="T81" s="486">
        <v>0.0</v>
      </c>
      <c r="U81" s="486">
        <v>100.0</v>
      </c>
      <c r="V81" s="604">
        <v>0.0</v>
      </c>
      <c r="W81" s="623"/>
      <c r="X81" s="564"/>
      <c r="Y81" s="489"/>
      <c r="Z81" s="525"/>
      <c r="AA81" s="623"/>
      <c r="AB81" s="627"/>
      <c r="AC81" s="628"/>
      <c r="AD81" s="628"/>
      <c r="AE81" s="528">
        <v>0.0016</v>
      </c>
      <c r="AF81" s="529">
        <f>AE81*M81</f>
        <v>0</v>
      </c>
      <c r="AG81" s="623"/>
      <c r="AH81" s="623"/>
    </row>
    <row r="82">
      <c r="A82" s="485"/>
      <c r="B82" s="404"/>
      <c r="C82" s="404"/>
      <c r="D82" s="404"/>
      <c r="E82" s="404"/>
      <c r="F82" s="404"/>
      <c r="G82" s="486" t="s">
        <v>455</v>
      </c>
      <c r="H82" s="404"/>
      <c r="I82" s="404"/>
      <c r="J82" s="598">
        <v>45718.0</v>
      </c>
      <c r="K82" s="599" t="s">
        <v>409</v>
      </c>
      <c r="L82" s="600" t="s">
        <v>637</v>
      </c>
      <c r="M82" s="404"/>
      <c r="N82" s="601" t="s">
        <v>407</v>
      </c>
      <c r="O82" s="602" t="s">
        <v>293</v>
      </c>
      <c r="P82" s="404"/>
      <c r="Q82" s="404"/>
      <c r="R82" s="523"/>
      <c r="S82" s="603">
        <v>0.0</v>
      </c>
      <c r="T82" s="486">
        <v>0.0</v>
      </c>
      <c r="U82" s="486">
        <v>100.0</v>
      </c>
      <c r="V82" s="604">
        <v>0.0</v>
      </c>
      <c r="W82" s="623"/>
      <c r="X82" s="485"/>
      <c r="Y82" s="489"/>
      <c r="Z82" s="531"/>
      <c r="AA82" s="623"/>
      <c r="AB82" s="627"/>
      <c r="AC82" s="628"/>
      <c r="AD82" s="628"/>
      <c r="AE82" s="404"/>
      <c r="AF82" s="531"/>
      <c r="AG82" s="623"/>
      <c r="AH82" s="623"/>
    </row>
    <row r="83">
      <c r="A83" s="485"/>
      <c r="B83" s="407"/>
      <c r="C83" s="407"/>
      <c r="D83" s="407"/>
      <c r="E83" s="407"/>
      <c r="F83" s="407"/>
      <c r="G83" s="486" t="s">
        <v>455</v>
      </c>
      <c r="H83" s="407"/>
      <c r="I83" s="407"/>
      <c r="J83" s="598">
        <v>45718.0</v>
      </c>
      <c r="K83" s="599" t="s">
        <v>409</v>
      </c>
      <c r="L83" s="600" t="s">
        <v>637</v>
      </c>
      <c r="M83" s="404"/>
      <c r="N83" s="601" t="s">
        <v>407</v>
      </c>
      <c r="O83" s="602" t="s">
        <v>293</v>
      </c>
      <c r="P83" s="404"/>
      <c r="Q83" s="404"/>
      <c r="R83" s="523"/>
      <c r="S83" s="603">
        <v>0.0</v>
      </c>
      <c r="T83" s="486">
        <v>0.0</v>
      </c>
      <c r="U83" s="486">
        <v>100.0</v>
      </c>
      <c r="V83" s="604">
        <v>0.0</v>
      </c>
      <c r="W83" s="623"/>
      <c r="X83" s="560"/>
      <c r="Y83" s="489"/>
      <c r="Z83" s="561"/>
      <c r="AA83" s="623"/>
      <c r="AB83" s="626"/>
      <c r="AC83" s="493"/>
      <c r="AD83" s="493"/>
      <c r="AE83" s="407"/>
      <c r="AF83" s="561"/>
      <c r="AG83" s="623"/>
      <c r="AH83" s="623"/>
    </row>
    <row r="84">
      <c r="A84" s="485"/>
      <c r="B84" s="466" t="s">
        <v>625</v>
      </c>
      <c r="C84" s="519" t="s">
        <v>451</v>
      </c>
      <c r="D84" s="466" t="s">
        <v>452</v>
      </c>
      <c r="E84" s="464" t="s">
        <v>626</v>
      </c>
      <c r="F84" s="467" t="s">
        <v>636</v>
      </c>
      <c r="G84" s="486" t="s">
        <v>455</v>
      </c>
      <c r="H84" s="464"/>
      <c r="I84" s="541" t="s">
        <v>159</v>
      </c>
      <c r="J84" s="598">
        <v>45718.0</v>
      </c>
      <c r="K84" s="599" t="s">
        <v>409</v>
      </c>
      <c r="L84" s="600" t="s">
        <v>637</v>
      </c>
      <c r="M84" s="569"/>
      <c r="N84" s="601" t="s">
        <v>407</v>
      </c>
      <c r="O84" s="602" t="s">
        <v>293</v>
      </c>
      <c r="P84" s="404"/>
      <c r="Q84" s="404"/>
      <c r="R84" s="523"/>
      <c r="S84" s="603">
        <v>0.0</v>
      </c>
      <c r="T84" s="486">
        <v>0.0</v>
      </c>
      <c r="U84" s="486">
        <v>100.0</v>
      </c>
      <c r="V84" s="604">
        <v>0.0</v>
      </c>
      <c r="W84" s="475"/>
      <c r="X84" s="524"/>
      <c r="Y84" s="489"/>
      <c r="Z84" s="525"/>
      <c r="AA84" s="475"/>
      <c r="AB84" s="526"/>
      <c r="AC84" s="527"/>
      <c r="AD84" s="527"/>
      <c r="AE84" s="528">
        <v>0.0015</v>
      </c>
      <c r="AF84" s="529">
        <f>AE84*M84</f>
        <v>0</v>
      </c>
      <c r="AG84" s="475"/>
      <c r="AH84" s="475"/>
    </row>
    <row r="85">
      <c r="A85" s="485"/>
      <c r="B85" s="404"/>
      <c r="C85" s="404"/>
      <c r="D85" s="404"/>
      <c r="E85" s="404"/>
      <c r="F85" s="404"/>
      <c r="G85" s="486" t="s">
        <v>455</v>
      </c>
      <c r="H85" s="464"/>
      <c r="I85" s="404"/>
      <c r="J85" s="598">
        <v>45718.0</v>
      </c>
      <c r="K85" s="599" t="s">
        <v>409</v>
      </c>
      <c r="L85" s="600" t="s">
        <v>637</v>
      </c>
      <c r="M85" s="404"/>
      <c r="N85" s="601" t="s">
        <v>407</v>
      </c>
      <c r="O85" s="602" t="s">
        <v>293</v>
      </c>
      <c r="P85" s="404"/>
      <c r="Q85" s="404"/>
      <c r="R85" s="523"/>
      <c r="S85" s="603">
        <v>0.0</v>
      </c>
      <c r="T85" s="486">
        <v>0.0</v>
      </c>
      <c r="U85" s="486">
        <v>100.0</v>
      </c>
      <c r="V85" s="604">
        <v>0.0</v>
      </c>
      <c r="W85" s="475"/>
      <c r="X85" s="485"/>
      <c r="Y85" s="489"/>
      <c r="Z85" s="531"/>
      <c r="AA85" s="475"/>
      <c r="AB85" s="526"/>
      <c r="AC85" s="527"/>
      <c r="AD85" s="527"/>
      <c r="AE85" s="404"/>
      <c r="AF85" s="531"/>
      <c r="AG85" s="475"/>
      <c r="AH85" s="475"/>
    </row>
    <row r="86">
      <c r="A86" s="485"/>
      <c r="B86" s="540"/>
      <c r="C86" s="540"/>
      <c r="D86" s="540"/>
      <c r="E86" s="407"/>
      <c r="F86" s="407"/>
      <c r="G86" s="533" t="s">
        <v>455</v>
      </c>
      <c r="H86" s="486"/>
      <c r="I86" s="407"/>
      <c r="J86" s="609">
        <v>45718.0</v>
      </c>
      <c r="K86" s="610" t="s">
        <v>409</v>
      </c>
      <c r="L86" s="611" t="s">
        <v>637</v>
      </c>
      <c r="M86" s="407"/>
      <c r="N86" s="612" t="s">
        <v>407</v>
      </c>
      <c r="O86" s="613" t="s">
        <v>293</v>
      </c>
      <c r="P86" s="407"/>
      <c r="Q86" s="407"/>
      <c r="R86" s="523"/>
      <c r="S86" s="614">
        <v>0.0</v>
      </c>
      <c r="T86" s="533">
        <v>0.0</v>
      </c>
      <c r="U86" s="533">
        <v>100.0</v>
      </c>
      <c r="V86" s="615">
        <v>0.0</v>
      </c>
      <c r="W86" s="475"/>
      <c r="X86" s="532"/>
      <c r="Y86" s="536"/>
      <c r="Z86" s="537"/>
      <c r="AA86" s="475"/>
      <c r="AB86" s="538"/>
      <c r="AC86" s="539"/>
      <c r="AD86" s="539"/>
      <c r="AE86" s="540"/>
      <c r="AF86" s="537"/>
      <c r="AG86" s="475"/>
      <c r="AH86" s="475"/>
    </row>
    <row r="87">
      <c r="A87" s="485"/>
      <c r="B87" s="464" t="s">
        <v>625</v>
      </c>
      <c r="C87" s="465" t="s">
        <v>451</v>
      </c>
      <c r="D87" s="464" t="s">
        <v>639</v>
      </c>
      <c r="E87" s="464" t="s">
        <v>630</v>
      </c>
      <c r="F87" s="520" t="s">
        <v>640</v>
      </c>
      <c r="G87" s="468" t="s">
        <v>455</v>
      </c>
      <c r="H87" s="464"/>
      <c r="I87" s="541" t="s">
        <v>160</v>
      </c>
      <c r="J87" s="617">
        <v>45718.0</v>
      </c>
      <c r="K87" s="618" t="s">
        <v>409</v>
      </c>
      <c r="L87" s="619" t="s">
        <v>637</v>
      </c>
      <c r="M87" s="594">
        <v>261817.38095238098</v>
      </c>
      <c r="N87" s="595" t="s">
        <v>407</v>
      </c>
      <c r="O87" s="546" t="s">
        <v>293</v>
      </c>
      <c r="P87" s="629">
        <v>84.0</v>
      </c>
      <c r="Q87" s="580">
        <v>21992.66</v>
      </c>
      <c r="R87" s="523"/>
      <c r="S87" s="621">
        <v>0.0</v>
      </c>
      <c r="T87" s="468">
        <v>0.0</v>
      </c>
      <c r="U87" s="468">
        <v>100.0</v>
      </c>
      <c r="V87" s="622">
        <v>0.0</v>
      </c>
      <c r="W87" s="623"/>
      <c r="X87" s="550"/>
      <c r="Y87" s="478"/>
      <c r="Z87" s="551"/>
      <c r="AA87" s="623"/>
      <c r="AB87" s="624"/>
      <c r="AC87" s="625"/>
      <c r="AD87" s="625"/>
      <c r="AE87" s="554">
        <v>0.0015</v>
      </c>
      <c r="AF87" s="555">
        <f>AE87*M87</f>
        <v>392.7260714</v>
      </c>
      <c r="AG87" s="623"/>
      <c r="AH87" s="623"/>
    </row>
    <row r="88">
      <c r="A88" s="485"/>
      <c r="B88" s="404"/>
      <c r="C88" s="404"/>
      <c r="D88" s="404"/>
      <c r="E88" s="404"/>
      <c r="F88" s="404"/>
      <c r="G88" s="486" t="s">
        <v>455</v>
      </c>
      <c r="H88" s="404"/>
      <c r="I88" s="404"/>
      <c r="J88" s="598">
        <v>45718.0</v>
      </c>
      <c r="K88" s="599" t="s">
        <v>409</v>
      </c>
      <c r="L88" s="600" t="s">
        <v>637</v>
      </c>
      <c r="M88" s="404"/>
      <c r="N88" s="601" t="s">
        <v>407</v>
      </c>
      <c r="O88" s="602" t="s">
        <v>293</v>
      </c>
      <c r="P88" s="404"/>
      <c r="Q88" s="404"/>
      <c r="R88" s="523"/>
      <c r="S88" s="603">
        <v>0.0</v>
      </c>
      <c r="T88" s="486">
        <v>0.0</v>
      </c>
      <c r="U88" s="486">
        <v>100.0</v>
      </c>
      <c r="V88" s="604">
        <v>0.0</v>
      </c>
      <c r="W88" s="623"/>
      <c r="X88" s="485"/>
      <c r="Y88" s="489"/>
      <c r="Z88" s="531"/>
      <c r="AA88" s="623"/>
      <c r="AB88" s="626"/>
      <c r="AC88" s="493"/>
      <c r="AD88" s="493"/>
      <c r="AE88" s="404"/>
      <c r="AF88" s="531"/>
      <c r="AG88" s="623"/>
      <c r="AH88" s="623"/>
    </row>
    <row r="89">
      <c r="A89" s="485"/>
      <c r="B89" s="407"/>
      <c r="C89" s="407"/>
      <c r="D89" s="407"/>
      <c r="E89" s="407"/>
      <c r="F89" s="407"/>
      <c r="G89" s="486" t="s">
        <v>455</v>
      </c>
      <c r="H89" s="407"/>
      <c r="I89" s="407"/>
      <c r="J89" s="598">
        <v>45718.0</v>
      </c>
      <c r="K89" s="599" t="s">
        <v>409</v>
      </c>
      <c r="L89" s="600" t="s">
        <v>637</v>
      </c>
      <c r="M89" s="404"/>
      <c r="N89" s="601" t="s">
        <v>407</v>
      </c>
      <c r="O89" s="602" t="s">
        <v>293</v>
      </c>
      <c r="P89" s="404"/>
      <c r="Q89" s="404"/>
      <c r="R89" s="523"/>
      <c r="S89" s="603">
        <v>0.0</v>
      </c>
      <c r="T89" s="486">
        <v>0.0</v>
      </c>
      <c r="U89" s="486">
        <v>100.0</v>
      </c>
      <c r="V89" s="604">
        <v>0.0</v>
      </c>
      <c r="W89" s="623"/>
      <c r="X89" s="560"/>
      <c r="Y89" s="489"/>
      <c r="Z89" s="561"/>
      <c r="AA89" s="623"/>
      <c r="AB89" s="627"/>
      <c r="AC89" s="628"/>
      <c r="AD89" s="628"/>
      <c r="AE89" s="407"/>
      <c r="AF89" s="561"/>
      <c r="AG89" s="623"/>
      <c r="AH89" s="623"/>
    </row>
    <row r="90">
      <c r="A90" s="485"/>
      <c r="B90" s="466" t="s">
        <v>625</v>
      </c>
      <c r="C90" s="519" t="s">
        <v>451</v>
      </c>
      <c r="D90" s="466" t="s">
        <v>135</v>
      </c>
      <c r="E90" s="464" t="s">
        <v>630</v>
      </c>
      <c r="F90" s="520" t="s">
        <v>640</v>
      </c>
      <c r="G90" s="486" t="s">
        <v>455</v>
      </c>
      <c r="H90" s="587"/>
      <c r="I90" s="541" t="s">
        <v>157</v>
      </c>
      <c r="J90" s="598">
        <v>45718.0</v>
      </c>
      <c r="K90" s="599" t="s">
        <v>409</v>
      </c>
      <c r="L90" s="600" t="s">
        <v>637</v>
      </c>
      <c r="M90" s="569"/>
      <c r="N90" s="601" t="s">
        <v>407</v>
      </c>
      <c r="O90" s="602" t="s">
        <v>293</v>
      </c>
      <c r="P90" s="404"/>
      <c r="Q90" s="404"/>
      <c r="R90" s="475"/>
      <c r="S90" s="603">
        <v>0.0</v>
      </c>
      <c r="T90" s="486">
        <v>0.0</v>
      </c>
      <c r="U90" s="486">
        <v>100.0</v>
      </c>
      <c r="V90" s="604">
        <v>0.0</v>
      </c>
      <c r="W90" s="623"/>
      <c r="X90" s="564"/>
      <c r="Y90" s="489"/>
      <c r="Z90" s="525"/>
      <c r="AA90" s="623"/>
      <c r="AB90" s="627"/>
      <c r="AC90" s="628"/>
      <c r="AD90" s="628"/>
      <c r="AE90" s="528">
        <v>0.0016</v>
      </c>
      <c r="AF90" s="529">
        <f>AE90*M90</f>
        <v>0</v>
      </c>
      <c r="AG90" s="623"/>
      <c r="AH90" s="623"/>
    </row>
    <row r="91">
      <c r="A91" s="485"/>
      <c r="B91" s="404"/>
      <c r="C91" s="404"/>
      <c r="D91" s="404"/>
      <c r="E91" s="404"/>
      <c r="F91" s="404"/>
      <c r="G91" s="486" t="s">
        <v>455</v>
      </c>
      <c r="H91" s="404"/>
      <c r="I91" s="404"/>
      <c r="J91" s="598">
        <v>45718.0</v>
      </c>
      <c r="K91" s="599" t="s">
        <v>409</v>
      </c>
      <c r="L91" s="600" t="s">
        <v>637</v>
      </c>
      <c r="M91" s="404"/>
      <c r="N91" s="601" t="s">
        <v>407</v>
      </c>
      <c r="O91" s="602" t="s">
        <v>293</v>
      </c>
      <c r="P91" s="404"/>
      <c r="Q91" s="404"/>
      <c r="R91" s="475"/>
      <c r="S91" s="603">
        <v>0.0</v>
      </c>
      <c r="T91" s="486">
        <v>0.0</v>
      </c>
      <c r="U91" s="486">
        <v>100.0</v>
      </c>
      <c r="V91" s="604">
        <v>0.0</v>
      </c>
      <c r="W91" s="623"/>
      <c r="X91" s="485"/>
      <c r="Y91" s="489"/>
      <c r="Z91" s="531"/>
      <c r="AA91" s="623"/>
      <c r="AB91" s="627"/>
      <c r="AC91" s="628"/>
      <c r="AD91" s="628"/>
      <c r="AE91" s="404"/>
      <c r="AF91" s="531"/>
      <c r="AG91" s="623"/>
      <c r="AH91" s="623"/>
    </row>
    <row r="92">
      <c r="A92" s="485"/>
      <c r="B92" s="407"/>
      <c r="C92" s="407"/>
      <c r="D92" s="407"/>
      <c r="E92" s="407"/>
      <c r="F92" s="407"/>
      <c r="G92" s="486" t="s">
        <v>455</v>
      </c>
      <c r="H92" s="407"/>
      <c r="I92" s="407"/>
      <c r="J92" s="598">
        <v>45718.0</v>
      </c>
      <c r="K92" s="599" t="s">
        <v>409</v>
      </c>
      <c r="L92" s="600" t="s">
        <v>637</v>
      </c>
      <c r="M92" s="404"/>
      <c r="N92" s="601" t="s">
        <v>407</v>
      </c>
      <c r="O92" s="602" t="s">
        <v>293</v>
      </c>
      <c r="P92" s="404"/>
      <c r="Q92" s="404"/>
      <c r="R92" s="475"/>
      <c r="S92" s="603">
        <v>0.0</v>
      </c>
      <c r="T92" s="486">
        <v>0.0</v>
      </c>
      <c r="U92" s="486">
        <v>100.0</v>
      </c>
      <c r="V92" s="604">
        <v>0.0</v>
      </c>
      <c r="W92" s="623"/>
      <c r="X92" s="560"/>
      <c r="Y92" s="489"/>
      <c r="Z92" s="561"/>
      <c r="AA92" s="623"/>
      <c r="AB92" s="626"/>
      <c r="AC92" s="493"/>
      <c r="AD92" s="493"/>
      <c r="AE92" s="407"/>
      <c r="AF92" s="561"/>
      <c r="AG92" s="623"/>
      <c r="AH92" s="623"/>
    </row>
    <row r="93">
      <c r="A93" s="485"/>
      <c r="B93" s="466" t="s">
        <v>625</v>
      </c>
      <c r="C93" s="519" t="s">
        <v>451</v>
      </c>
      <c r="D93" s="466" t="s">
        <v>452</v>
      </c>
      <c r="E93" s="464" t="s">
        <v>630</v>
      </c>
      <c r="F93" s="630" t="s">
        <v>640</v>
      </c>
      <c r="G93" s="486" t="s">
        <v>455</v>
      </c>
      <c r="H93" s="464"/>
      <c r="I93" s="541" t="s">
        <v>159</v>
      </c>
      <c r="J93" s="598">
        <v>45718.0</v>
      </c>
      <c r="K93" s="599" t="s">
        <v>409</v>
      </c>
      <c r="L93" s="600" t="s">
        <v>637</v>
      </c>
      <c r="M93" s="569"/>
      <c r="N93" s="601" t="s">
        <v>407</v>
      </c>
      <c r="O93" s="602" t="s">
        <v>293</v>
      </c>
      <c r="P93" s="404"/>
      <c r="Q93" s="404"/>
      <c r="R93" s="475"/>
      <c r="S93" s="603">
        <v>0.0</v>
      </c>
      <c r="T93" s="486">
        <v>0.0</v>
      </c>
      <c r="U93" s="486">
        <v>100.0</v>
      </c>
      <c r="V93" s="604">
        <v>0.0</v>
      </c>
      <c r="W93" s="475"/>
      <c r="X93" s="524"/>
      <c r="Y93" s="489"/>
      <c r="Z93" s="525"/>
      <c r="AA93" s="475"/>
      <c r="AB93" s="526"/>
      <c r="AC93" s="527"/>
      <c r="AD93" s="527"/>
      <c r="AE93" s="528">
        <v>0.0015</v>
      </c>
      <c r="AF93" s="529">
        <f>AE93*M93</f>
        <v>0</v>
      </c>
      <c r="AG93" s="475"/>
      <c r="AH93" s="475"/>
    </row>
    <row r="94">
      <c r="A94" s="485"/>
      <c r="B94" s="404"/>
      <c r="C94" s="404"/>
      <c r="D94" s="404"/>
      <c r="E94" s="404"/>
      <c r="F94" s="404"/>
      <c r="G94" s="486" t="s">
        <v>455</v>
      </c>
      <c r="H94" s="464"/>
      <c r="I94" s="404"/>
      <c r="J94" s="598">
        <v>45718.0</v>
      </c>
      <c r="K94" s="599" t="s">
        <v>409</v>
      </c>
      <c r="L94" s="600" t="s">
        <v>637</v>
      </c>
      <c r="M94" s="404"/>
      <c r="N94" s="601" t="s">
        <v>407</v>
      </c>
      <c r="O94" s="602" t="s">
        <v>293</v>
      </c>
      <c r="P94" s="404"/>
      <c r="Q94" s="404"/>
      <c r="R94" s="475"/>
      <c r="S94" s="603">
        <v>0.0</v>
      </c>
      <c r="T94" s="486">
        <v>0.0</v>
      </c>
      <c r="U94" s="486">
        <v>100.0</v>
      </c>
      <c r="V94" s="604">
        <v>0.0</v>
      </c>
      <c r="W94" s="475"/>
      <c r="X94" s="485"/>
      <c r="Y94" s="489"/>
      <c r="Z94" s="531"/>
      <c r="AA94" s="475"/>
      <c r="AB94" s="526"/>
      <c r="AC94" s="527"/>
      <c r="AD94" s="527"/>
      <c r="AE94" s="404"/>
      <c r="AF94" s="531"/>
      <c r="AG94" s="475"/>
      <c r="AH94" s="475"/>
    </row>
    <row r="95">
      <c r="A95" s="485"/>
      <c r="B95" s="540"/>
      <c r="C95" s="540"/>
      <c r="D95" s="540"/>
      <c r="E95" s="407"/>
      <c r="F95" s="407"/>
      <c r="G95" s="533" t="s">
        <v>455</v>
      </c>
      <c r="H95" s="486"/>
      <c r="I95" s="407"/>
      <c r="J95" s="609">
        <v>45718.0</v>
      </c>
      <c r="K95" s="610" t="s">
        <v>409</v>
      </c>
      <c r="L95" s="611" t="s">
        <v>637</v>
      </c>
      <c r="M95" s="407"/>
      <c r="N95" s="612" t="s">
        <v>407</v>
      </c>
      <c r="O95" s="613" t="s">
        <v>293</v>
      </c>
      <c r="P95" s="407"/>
      <c r="Q95" s="407"/>
      <c r="R95" s="475"/>
      <c r="S95" s="614">
        <v>0.0</v>
      </c>
      <c r="T95" s="533">
        <v>0.0</v>
      </c>
      <c r="U95" s="533">
        <v>100.0</v>
      </c>
      <c r="V95" s="615">
        <v>0.0</v>
      </c>
      <c r="W95" s="475"/>
      <c r="X95" s="532"/>
      <c r="Y95" s="536"/>
      <c r="Z95" s="537"/>
      <c r="AA95" s="475"/>
      <c r="AB95" s="538"/>
      <c r="AC95" s="539"/>
      <c r="AD95" s="539"/>
      <c r="AE95" s="540"/>
      <c r="AF95" s="537"/>
      <c r="AG95" s="475"/>
      <c r="AH95" s="475"/>
    </row>
    <row r="96">
      <c r="A96" s="485"/>
      <c r="B96" s="486" t="s">
        <v>625</v>
      </c>
      <c r="C96" s="585" t="s">
        <v>451</v>
      </c>
      <c r="D96" s="578" t="s">
        <v>452</v>
      </c>
      <c r="E96" s="590" t="s">
        <v>626</v>
      </c>
      <c r="F96" s="587" t="s">
        <v>632</v>
      </c>
      <c r="G96" s="466" t="s">
        <v>455</v>
      </c>
      <c r="H96" s="464"/>
      <c r="I96" s="469" t="s">
        <v>160</v>
      </c>
      <c r="J96" s="470">
        <v>45691.0</v>
      </c>
      <c r="K96" s="470">
        <v>46053.0</v>
      </c>
      <c r="L96" s="470">
        <v>45684.0</v>
      </c>
      <c r="M96" s="575">
        <v>366698.0</v>
      </c>
      <c r="N96" s="472" t="s">
        <v>407</v>
      </c>
      <c r="O96" s="522" t="s">
        <v>293</v>
      </c>
      <c r="P96" s="576">
        <v>120.0</v>
      </c>
      <c r="Q96" s="584">
        <v>44003.74</v>
      </c>
      <c r="R96" s="567"/>
      <c r="S96" s="476">
        <v>0.0</v>
      </c>
      <c r="T96" s="476">
        <v>0.0</v>
      </c>
      <c r="U96" s="476">
        <v>0.0</v>
      </c>
      <c r="V96" s="476">
        <v>0.0</v>
      </c>
      <c r="W96" s="523"/>
      <c r="X96" s="568"/>
      <c r="Y96" s="569"/>
      <c r="Z96" s="570"/>
      <c r="AA96" s="475"/>
      <c r="AB96" s="571"/>
      <c r="AC96" s="572"/>
      <c r="AD96" s="572"/>
      <c r="AE96" s="573"/>
      <c r="AF96" s="574"/>
      <c r="AG96" s="475"/>
      <c r="AH96" s="475"/>
    </row>
    <row r="97">
      <c r="A97" s="485"/>
      <c r="B97" s="486" t="s">
        <v>625</v>
      </c>
      <c r="C97" s="585" t="s">
        <v>451</v>
      </c>
      <c r="D97" s="578" t="s">
        <v>452</v>
      </c>
      <c r="E97" s="486" t="s">
        <v>626</v>
      </c>
      <c r="F97" s="466" t="s">
        <v>632</v>
      </c>
      <c r="G97" s="466" t="s">
        <v>455</v>
      </c>
      <c r="H97" s="464"/>
      <c r="I97" s="469" t="s">
        <v>157</v>
      </c>
      <c r="J97" s="470">
        <v>45691.0</v>
      </c>
      <c r="K97" s="470">
        <v>46053.0</v>
      </c>
      <c r="L97" s="470">
        <v>45684.0</v>
      </c>
      <c r="M97" s="404"/>
      <c r="N97" s="472" t="s">
        <v>407</v>
      </c>
      <c r="O97" s="522" t="s">
        <v>293</v>
      </c>
      <c r="P97" s="404"/>
      <c r="Q97" s="404"/>
      <c r="R97" s="567"/>
      <c r="S97" s="476">
        <v>0.0</v>
      </c>
      <c r="T97" s="476">
        <v>0.0</v>
      </c>
      <c r="U97" s="476">
        <v>0.0</v>
      </c>
      <c r="V97" s="476">
        <v>0.0</v>
      </c>
      <c r="W97" s="523"/>
      <c r="X97" s="568"/>
      <c r="Y97" s="569"/>
      <c r="Z97" s="570"/>
      <c r="AA97" s="475"/>
      <c r="AB97" s="571"/>
      <c r="AC97" s="572"/>
      <c r="AD97" s="572"/>
      <c r="AE97" s="573"/>
      <c r="AF97" s="574"/>
      <c r="AG97" s="475"/>
      <c r="AH97" s="475"/>
    </row>
    <row r="98">
      <c r="A98" s="485"/>
      <c r="B98" s="486" t="s">
        <v>625</v>
      </c>
      <c r="C98" s="585" t="s">
        <v>451</v>
      </c>
      <c r="D98" s="578" t="s">
        <v>452</v>
      </c>
      <c r="E98" s="486" t="s">
        <v>626</v>
      </c>
      <c r="F98" s="486" t="s">
        <v>632</v>
      </c>
      <c r="G98" s="486" t="s">
        <v>455</v>
      </c>
      <c r="H98" s="486"/>
      <c r="I98" s="469" t="s">
        <v>159</v>
      </c>
      <c r="J98" s="470">
        <v>45691.0</v>
      </c>
      <c r="K98" s="470">
        <v>46053.0</v>
      </c>
      <c r="L98" s="470">
        <v>45684.0</v>
      </c>
      <c r="M98" s="407"/>
      <c r="N98" s="472" t="s">
        <v>407</v>
      </c>
      <c r="O98" s="522" t="s">
        <v>293</v>
      </c>
      <c r="P98" s="407"/>
      <c r="Q98" s="407"/>
      <c r="R98" s="567"/>
      <c r="S98" s="476">
        <v>0.0</v>
      </c>
      <c r="T98" s="476">
        <v>0.0</v>
      </c>
      <c r="U98" s="476">
        <v>0.0</v>
      </c>
      <c r="V98" s="476">
        <v>0.0</v>
      </c>
      <c r="W98" s="523"/>
      <c r="X98" s="568"/>
      <c r="Y98" s="569"/>
      <c r="Z98" s="570"/>
      <c r="AA98" s="475"/>
      <c r="AB98" s="571"/>
      <c r="AC98" s="572"/>
      <c r="AD98" s="572"/>
      <c r="AE98" s="573"/>
      <c r="AF98" s="574"/>
      <c r="AG98" s="475"/>
      <c r="AH98" s="475"/>
    </row>
    <row r="99">
      <c r="A99" s="485"/>
      <c r="B99" s="486" t="s">
        <v>625</v>
      </c>
      <c r="C99" s="631" t="s">
        <v>641</v>
      </c>
      <c r="D99" s="632" t="s">
        <v>642</v>
      </c>
      <c r="E99" s="633" t="s">
        <v>455</v>
      </c>
      <c r="F99" s="634" t="s">
        <v>643</v>
      </c>
      <c r="G99" s="632" t="s">
        <v>455</v>
      </c>
      <c r="H99" s="635"/>
      <c r="I99" s="636" t="s">
        <v>644</v>
      </c>
      <c r="J99" s="470">
        <v>45931.0</v>
      </c>
      <c r="K99" s="470">
        <v>45961.0</v>
      </c>
      <c r="L99" s="470">
        <v>45742.0</v>
      </c>
      <c r="M99" s="637">
        <v>367768.0</v>
      </c>
      <c r="N99" s="472" t="s">
        <v>407</v>
      </c>
      <c r="O99" s="522" t="s">
        <v>293</v>
      </c>
      <c r="P99" s="638">
        <v>0.0</v>
      </c>
      <c r="Q99" s="638">
        <v>0.0</v>
      </c>
      <c r="R99" s="639"/>
      <c r="S99" s="476">
        <v>0.0</v>
      </c>
      <c r="T99" s="476">
        <v>0.0</v>
      </c>
      <c r="U99" s="476">
        <v>0.0</v>
      </c>
      <c r="V99" s="476">
        <v>0.0</v>
      </c>
      <c r="W99" s="639"/>
      <c r="X99" s="633"/>
      <c r="Y99" s="640"/>
      <c r="Z99" s="633"/>
      <c r="AA99" s="639"/>
      <c r="AB99" s="641">
        <v>0.36</v>
      </c>
      <c r="AC99" s="635"/>
      <c r="AD99" s="635"/>
      <c r="AE99" s="642">
        <v>3.0E-4</v>
      </c>
      <c r="AF99" s="633">
        <v>110.0</v>
      </c>
      <c r="AG99" s="475"/>
      <c r="AH99" s="475"/>
    </row>
    <row r="100">
      <c r="A100" s="485"/>
      <c r="B100" s="486" t="s">
        <v>625</v>
      </c>
      <c r="C100" s="631" t="s">
        <v>641</v>
      </c>
      <c r="D100" s="632" t="s">
        <v>642</v>
      </c>
      <c r="E100" s="643" t="s">
        <v>455</v>
      </c>
      <c r="F100" s="634" t="s">
        <v>643</v>
      </c>
      <c r="G100" s="632" t="s">
        <v>455</v>
      </c>
      <c r="H100" s="493"/>
      <c r="I100" s="636" t="s">
        <v>644</v>
      </c>
      <c r="J100" s="470">
        <v>45748.0</v>
      </c>
      <c r="K100" s="632" t="s">
        <v>645</v>
      </c>
      <c r="L100" s="470">
        <v>45925.0</v>
      </c>
      <c r="M100" s="637">
        <v>462755.0</v>
      </c>
      <c r="N100" s="472" t="s">
        <v>407</v>
      </c>
      <c r="O100" s="522" t="s">
        <v>293</v>
      </c>
      <c r="P100" s="638">
        <v>0.0</v>
      </c>
      <c r="Q100" s="638">
        <v>0.0</v>
      </c>
      <c r="R100" s="639"/>
      <c r="S100" s="476">
        <v>0.0</v>
      </c>
      <c r="T100" s="476">
        <v>0.0</v>
      </c>
      <c r="U100" s="476">
        <v>0.0</v>
      </c>
      <c r="V100" s="476">
        <v>0.0</v>
      </c>
      <c r="W100" s="639"/>
      <c r="X100" s="643"/>
      <c r="Y100" s="644"/>
      <c r="Z100" s="643"/>
      <c r="AA100" s="639"/>
      <c r="AB100" s="645">
        <v>0.35</v>
      </c>
      <c r="AC100" s="493"/>
      <c r="AD100" s="493"/>
      <c r="AE100" s="646">
        <v>3.0E-4</v>
      </c>
      <c r="AF100" s="643">
        <v>139.0</v>
      </c>
      <c r="AG100" s="475"/>
      <c r="AH100" s="475"/>
    </row>
    <row r="101">
      <c r="A101" s="485"/>
      <c r="B101" s="486" t="s">
        <v>625</v>
      </c>
      <c r="C101" s="486" t="s">
        <v>646</v>
      </c>
      <c r="D101" s="632" t="s">
        <v>642</v>
      </c>
      <c r="E101" s="486" t="s">
        <v>647</v>
      </c>
      <c r="F101" s="631" t="s">
        <v>648</v>
      </c>
      <c r="G101" s="632" t="s">
        <v>455</v>
      </c>
      <c r="H101" s="527"/>
      <c r="I101" s="631" t="s">
        <v>649</v>
      </c>
      <c r="J101" s="470">
        <v>46041.0</v>
      </c>
      <c r="K101" s="470">
        <v>46041.0</v>
      </c>
      <c r="L101" s="470">
        <v>46034.0</v>
      </c>
      <c r="M101" s="472"/>
      <c r="N101" s="472" t="s">
        <v>407</v>
      </c>
      <c r="O101" s="522" t="s">
        <v>293</v>
      </c>
      <c r="P101" s="638">
        <v>0.0</v>
      </c>
      <c r="Q101" s="638">
        <v>0.0</v>
      </c>
      <c r="R101" s="475"/>
      <c r="S101" s="476">
        <v>0.0</v>
      </c>
      <c r="T101" s="476">
        <v>0.0</v>
      </c>
      <c r="U101" s="476">
        <v>0.0</v>
      </c>
      <c r="V101" s="476">
        <v>0.0</v>
      </c>
      <c r="W101" s="475"/>
      <c r="X101" s="603"/>
      <c r="Y101" s="486"/>
      <c r="Z101" s="604"/>
      <c r="AA101" s="475"/>
      <c r="AB101" s="526"/>
      <c r="AC101" s="527"/>
      <c r="AD101" s="527"/>
      <c r="AE101" s="527"/>
      <c r="AF101" s="647"/>
      <c r="AG101" s="475"/>
      <c r="AH101" s="475"/>
    </row>
    <row r="102">
      <c r="A102" s="485"/>
      <c r="B102" s="486" t="s">
        <v>625</v>
      </c>
      <c r="C102" s="486" t="s">
        <v>646</v>
      </c>
      <c r="D102" s="632" t="s">
        <v>642</v>
      </c>
      <c r="E102" s="486" t="s">
        <v>647</v>
      </c>
      <c r="F102" s="631" t="s">
        <v>650</v>
      </c>
      <c r="G102" s="632" t="s">
        <v>455</v>
      </c>
      <c r="H102" s="527"/>
      <c r="I102" s="631" t="s">
        <v>649</v>
      </c>
      <c r="J102" s="470">
        <v>45971.0</v>
      </c>
      <c r="K102" s="470">
        <v>45971.0</v>
      </c>
      <c r="L102" s="470">
        <v>45964.0</v>
      </c>
      <c r="M102" s="472"/>
      <c r="N102" s="472" t="s">
        <v>407</v>
      </c>
      <c r="O102" s="522" t="s">
        <v>293</v>
      </c>
      <c r="P102" s="638">
        <v>0.0</v>
      </c>
      <c r="Q102" s="638">
        <v>0.0</v>
      </c>
      <c r="R102" s="475"/>
      <c r="S102" s="476">
        <v>0.0</v>
      </c>
      <c r="T102" s="476">
        <v>0.0</v>
      </c>
      <c r="U102" s="476">
        <v>0.0</v>
      </c>
      <c r="V102" s="476">
        <v>0.0</v>
      </c>
      <c r="W102" s="475"/>
      <c r="X102" s="603"/>
      <c r="Y102" s="486"/>
      <c r="Z102" s="604"/>
      <c r="AA102" s="475"/>
      <c r="AB102" s="526"/>
      <c r="AC102" s="527"/>
      <c r="AD102" s="527"/>
      <c r="AE102" s="527"/>
      <c r="AF102" s="647"/>
      <c r="AG102" s="475"/>
      <c r="AH102" s="475"/>
    </row>
    <row r="103">
      <c r="A103" s="532"/>
      <c r="B103" s="486" t="s">
        <v>625</v>
      </c>
      <c r="C103" s="648" t="s">
        <v>651</v>
      </c>
      <c r="D103" s="649" t="s">
        <v>588</v>
      </c>
      <c r="E103" s="539"/>
      <c r="F103" s="650" t="s">
        <v>652</v>
      </c>
      <c r="G103" s="632" t="s">
        <v>455</v>
      </c>
      <c r="H103" s="539"/>
      <c r="I103" s="651"/>
      <c r="J103" s="470">
        <v>45691.0</v>
      </c>
      <c r="K103" s="470">
        <v>46053.0</v>
      </c>
      <c r="L103" s="470">
        <v>45684.0</v>
      </c>
      <c r="M103" s="472"/>
      <c r="N103" s="472" t="s">
        <v>407</v>
      </c>
      <c r="O103" s="522" t="s">
        <v>293</v>
      </c>
      <c r="P103" s="638">
        <v>0.0</v>
      </c>
      <c r="Q103" s="638">
        <v>0.0</v>
      </c>
      <c r="R103" s="475"/>
      <c r="S103" s="476">
        <v>0.0</v>
      </c>
      <c r="T103" s="476">
        <v>0.0</v>
      </c>
      <c r="U103" s="476">
        <v>0.0</v>
      </c>
      <c r="V103" s="476">
        <v>0.0</v>
      </c>
      <c r="W103" s="475"/>
      <c r="X103" s="614"/>
      <c r="Y103" s="539"/>
      <c r="Z103" s="615"/>
      <c r="AA103" s="475"/>
      <c r="AB103" s="538"/>
      <c r="AC103" s="539"/>
      <c r="AD103" s="539"/>
      <c r="AE103" s="539"/>
      <c r="AF103" s="652"/>
      <c r="AG103" s="475"/>
      <c r="AH103" s="475"/>
    </row>
    <row r="104">
      <c r="A104" s="461"/>
      <c r="B104" s="653"/>
      <c r="C104" s="653"/>
      <c r="D104" s="653"/>
      <c r="E104" s="653"/>
      <c r="F104" s="653"/>
      <c r="G104" s="653"/>
      <c r="H104" s="653"/>
      <c r="I104" s="653"/>
      <c r="J104" s="653"/>
      <c r="K104" s="653"/>
      <c r="L104" s="653"/>
      <c r="M104" s="653"/>
      <c r="N104" s="653"/>
      <c r="O104" s="653"/>
      <c r="P104" s="653"/>
      <c r="Q104" s="653"/>
      <c r="R104" s="653"/>
      <c r="S104" s="653"/>
      <c r="T104" s="653"/>
      <c r="U104" s="653"/>
      <c r="V104" s="653"/>
      <c r="W104" s="653"/>
      <c r="X104" s="654"/>
      <c r="Y104" s="653"/>
      <c r="Z104" s="653"/>
      <c r="AA104" s="653"/>
      <c r="AB104" s="653"/>
      <c r="AC104" s="653"/>
      <c r="AD104" s="653"/>
      <c r="AE104" s="653"/>
      <c r="AF104" s="653"/>
      <c r="AG104" s="653"/>
      <c r="AH104" s="653"/>
    </row>
    <row r="105">
      <c r="A105" s="461"/>
      <c r="B105" s="653"/>
      <c r="C105" s="653"/>
      <c r="D105" s="653"/>
      <c r="E105" s="653"/>
      <c r="F105" s="653"/>
      <c r="G105" s="653"/>
      <c r="H105" s="653"/>
      <c r="I105" s="653"/>
      <c r="J105" s="653"/>
      <c r="K105" s="653"/>
      <c r="L105" s="653"/>
      <c r="M105" s="653"/>
      <c r="N105" s="653"/>
      <c r="O105" s="653"/>
      <c r="P105" s="653"/>
      <c r="Q105" s="653"/>
      <c r="R105" s="653"/>
      <c r="S105" s="653"/>
      <c r="T105" s="653"/>
      <c r="U105" s="653"/>
      <c r="V105" s="653"/>
      <c r="W105" s="653"/>
      <c r="X105" s="654"/>
      <c r="Y105" s="653"/>
      <c r="Z105" s="653"/>
      <c r="AA105" s="653"/>
      <c r="AB105" s="653"/>
      <c r="AC105" s="653"/>
      <c r="AD105" s="653"/>
      <c r="AE105" s="653"/>
      <c r="AF105" s="653"/>
      <c r="AG105" s="653"/>
      <c r="AH105" s="653"/>
    </row>
    <row r="106">
      <c r="A106" s="461"/>
      <c r="B106" s="653"/>
      <c r="C106" s="653"/>
      <c r="D106" s="653"/>
      <c r="E106" s="653"/>
      <c r="F106" s="653"/>
      <c r="G106" s="653"/>
      <c r="H106" s="653"/>
      <c r="I106" s="653"/>
      <c r="J106" s="653"/>
      <c r="K106" s="653"/>
      <c r="L106" s="653"/>
      <c r="M106" s="653"/>
      <c r="N106" s="653"/>
      <c r="O106" s="653"/>
      <c r="P106" s="653"/>
      <c r="Q106" s="655">
        <v>550000.0</v>
      </c>
      <c r="R106" s="653"/>
      <c r="S106" s="653"/>
      <c r="T106" s="653"/>
      <c r="U106" s="653"/>
      <c r="V106" s="653"/>
      <c r="W106" s="653"/>
      <c r="X106" s="654"/>
      <c r="Y106" s="653"/>
      <c r="Z106" s="653"/>
      <c r="AA106" s="653"/>
      <c r="AB106" s="653"/>
      <c r="AC106" s="653"/>
      <c r="AD106" s="653"/>
      <c r="AE106" s="653"/>
      <c r="AF106" s="653"/>
      <c r="AG106" s="653"/>
      <c r="AH106" s="653"/>
    </row>
    <row r="107">
      <c r="A107" s="461"/>
      <c r="B107" s="653"/>
      <c r="C107" s="653"/>
      <c r="D107" s="653"/>
      <c r="E107" s="653"/>
      <c r="F107" s="653"/>
      <c r="G107" s="653"/>
      <c r="H107" s="653"/>
      <c r="I107" s="653"/>
      <c r="J107" s="653"/>
      <c r="K107" s="653"/>
      <c r="L107" s="653"/>
      <c r="M107" s="653"/>
      <c r="N107" s="653"/>
      <c r="O107" s="653"/>
      <c r="P107" s="653"/>
      <c r="Q107" s="653">
        <f>Q106-P113</f>
        <v>504166.6667</v>
      </c>
      <c r="R107" s="653"/>
      <c r="S107" s="653"/>
      <c r="T107" s="653"/>
      <c r="U107" s="653"/>
      <c r="V107" s="653"/>
      <c r="W107" s="653"/>
      <c r="X107" s="654"/>
      <c r="Y107" s="653"/>
      <c r="Z107" s="653"/>
      <c r="AA107" s="653"/>
      <c r="AB107" s="653"/>
      <c r="AC107" s="653"/>
      <c r="AD107" s="653"/>
      <c r="AE107" s="653"/>
      <c r="AF107" s="653"/>
      <c r="AG107" s="653"/>
      <c r="AH107" s="653"/>
    </row>
    <row r="108">
      <c r="A108" s="461"/>
      <c r="B108" s="653"/>
      <c r="C108" s="653"/>
      <c r="D108" s="653"/>
      <c r="E108" s="653"/>
      <c r="F108" s="653"/>
      <c r="G108" s="653"/>
      <c r="H108" s="653"/>
      <c r="I108" s="653"/>
      <c r="J108" s="653"/>
      <c r="K108" s="653"/>
      <c r="L108" s="653"/>
      <c r="M108" s="653"/>
      <c r="N108" s="653"/>
      <c r="O108" s="653"/>
      <c r="P108" s="653"/>
      <c r="Q108" s="653"/>
      <c r="R108" s="653"/>
      <c r="S108" s="653"/>
      <c r="T108" s="653"/>
      <c r="U108" s="653"/>
      <c r="V108" s="653"/>
      <c r="W108" s="653"/>
      <c r="X108" s="654"/>
      <c r="Y108" s="653"/>
      <c r="Z108" s="653"/>
      <c r="AA108" s="653"/>
      <c r="AB108" s="653"/>
      <c r="AC108" s="653"/>
      <c r="AD108" s="653"/>
      <c r="AE108" s="653"/>
      <c r="AF108" s="653"/>
      <c r="AG108" s="653"/>
      <c r="AH108" s="653"/>
    </row>
    <row r="109">
      <c r="A109" s="461"/>
      <c r="B109" s="653"/>
      <c r="C109" s="653"/>
      <c r="D109" s="653"/>
      <c r="E109" s="653"/>
      <c r="F109" s="653"/>
      <c r="G109" s="653"/>
      <c r="H109" s="653"/>
      <c r="I109" s="653"/>
      <c r="J109" s="653"/>
      <c r="K109" s="653"/>
      <c r="L109" s="653"/>
      <c r="M109" s="653"/>
      <c r="N109" s="653"/>
      <c r="O109" s="653"/>
      <c r="P109" s="653"/>
      <c r="Q109" s="653"/>
      <c r="R109" s="653"/>
      <c r="S109" s="653"/>
      <c r="T109" s="653"/>
      <c r="U109" s="653"/>
      <c r="V109" s="653"/>
      <c r="W109" s="653"/>
      <c r="X109" s="654"/>
      <c r="Y109" s="653"/>
      <c r="Z109" s="653"/>
      <c r="AA109" s="653"/>
      <c r="AB109" s="653"/>
      <c r="AC109" s="653"/>
      <c r="AD109" s="653"/>
      <c r="AE109" s="653"/>
      <c r="AF109" s="653"/>
      <c r="AG109" s="653"/>
      <c r="AH109" s="653"/>
    </row>
    <row r="110">
      <c r="A110" s="461"/>
      <c r="B110" s="653"/>
      <c r="C110" s="653"/>
      <c r="D110" s="653"/>
      <c r="E110" s="653"/>
      <c r="F110" s="653"/>
      <c r="G110" s="653"/>
      <c r="H110" s="653"/>
      <c r="I110" s="653"/>
      <c r="J110" s="653"/>
      <c r="K110" s="653"/>
      <c r="L110" s="653"/>
      <c r="M110" s="653"/>
      <c r="N110" s="653"/>
      <c r="O110" s="653"/>
      <c r="P110" s="653"/>
      <c r="Q110" s="653"/>
      <c r="R110" s="653"/>
      <c r="S110" s="653"/>
      <c r="T110" s="653"/>
      <c r="U110" s="653"/>
      <c r="V110" s="653"/>
      <c r="W110" s="653"/>
      <c r="X110" s="654"/>
      <c r="Y110" s="653"/>
      <c r="Z110" s="653"/>
      <c r="AA110" s="653"/>
      <c r="AB110" s="653"/>
      <c r="AC110" s="653"/>
      <c r="AD110" s="653"/>
      <c r="AE110" s="653"/>
      <c r="AF110" s="653"/>
      <c r="AG110" s="653"/>
      <c r="AH110" s="653"/>
    </row>
    <row r="111">
      <c r="A111" s="461"/>
      <c r="B111" s="653"/>
      <c r="C111" s="653"/>
      <c r="D111" s="653"/>
      <c r="E111" s="653"/>
      <c r="F111" s="653"/>
      <c r="G111" s="653"/>
      <c r="H111" s="653"/>
      <c r="I111" s="653"/>
      <c r="J111" s="653"/>
      <c r="K111" s="653"/>
      <c r="L111" s="653"/>
      <c r="M111" s="653"/>
      <c r="N111" s="653"/>
      <c r="O111" s="653"/>
      <c r="P111" s="653"/>
      <c r="Q111" s="653"/>
      <c r="R111" s="653"/>
      <c r="S111" s="653"/>
      <c r="T111" s="653"/>
      <c r="U111" s="653"/>
      <c r="V111" s="653"/>
      <c r="W111" s="653"/>
      <c r="X111" s="654"/>
      <c r="Y111" s="653"/>
      <c r="Z111" s="653"/>
      <c r="AA111" s="653"/>
      <c r="AB111" s="653"/>
      <c r="AC111" s="653"/>
      <c r="AD111" s="653"/>
      <c r="AE111" s="653"/>
      <c r="AF111" s="653"/>
      <c r="AG111" s="653"/>
      <c r="AH111" s="653"/>
    </row>
    <row r="112">
      <c r="A112" s="461"/>
      <c r="B112" s="653"/>
      <c r="C112" s="653"/>
      <c r="D112" s="653"/>
      <c r="E112" s="653"/>
      <c r="F112" s="653"/>
      <c r="G112" s="653"/>
      <c r="H112" s="653"/>
      <c r="I112" s="653"/>
      <c r="J112" s="653"/>
      <c r="K112" s="653"/>
      <c r="L112" s="653"/>
      <c r="M112" s="653"/>
      <c r="N112" s="653"/>
      <c r="O112" s="653"/>
      <c r="P112" s="653"/>
      <c r="Q112" s="653"/>
      <c r="R112" s="653"/>
      <c r="S112" s="653"/>
      <c r="T112" s="653"/>
      <c r="U112" s="653"/>
      <c r="V112" s="653"/>
      <c r="W112" s="653"/>
      <c r="X112" s="654"/>
      <c r="Y112" s="653"/>
      <c r="Z112" s="653"/>
      <c r="AA112" s="653"/>
      <c r="AB112" s="653"/>
      <c r="AC112" s="653"/>
      <c r="AD112" s="653"/>
      <c r="AE112" s="653"/>
      <c r="AF112" s="653"/>
      <c r="AG112" s="653"/>
      <c r="AH112" s="653"/>
    </row>
    <row r="113">
      <c r="A113" s="461"/>
      <c r="B113" s="653"/>
      <c r="C113" s="653"/>
      <c r="D113" s="653"/>
      <c r="E113" s="653"/>
      <c r="F113" s="653"/>
      <c r="G113" s="653"/>
      <c r="H113" s="653"/>
      <c r="I113" s="653"/>
      <c r="J113" s="653"/>
      <c r="K113" s="653"/>
      <c r="L113" s="653"/>
      <c r="M113" s="653"/>
      <c r="N113" s="653"/>
      <c r="O113" s="653"/>
      <c r="P113" s="653">
        <f>550000/12</f>
        <v>45833.33333</v>
      </c>
      <c r="Q113" s="653"/>
      <c r="R113" s="653"/>
      <c r="S113" s="653"/>
      <c r="T113" s="653"/>
      <c r="U113" s="653"/>
      <c r="V113" s="653"/>
      <c r="W113" s="653"/>
      <c r="X113" s="654"/>
      <c r="Y113" s="653"/>
      <c r="Z113" s="653"/>
      <c r="AA113" s="653"/>
      <c r="AB113" s="653"/>
      <c r="AC113" s="653"/>
      <c r="AD113" s="653"/>
      <c r="AE113" s="653"/>
      <c r="AF113" s="653"/>
      <c r="AG113" s="653"/>
      <c r="AH113" s="653"/>
    </row>
    <row r="114">
      <c r="A114" s="461"/>
      <c r="B114" s="653"/>
      <c r="C114" s="653"/>
      <c r="D114" s="653"/>
      <c r="E114" s="653"/>
      <c r="F114" s="653"/>
      <c r="G114" s="653"/>
      <c r="H114" s="653"/>
      <c r="I114" s="653"/>
      <c r="J114" s="653"/>
      <c r="K114" s="653"/>
      <c r="L114" s="653"/>
      <c r="M114" s="653"/>
      <c r="N114" s="653"/>
      <c r="O114" s="653"/>
      <c r="P114" s="653"/>
      <c r="Q114" s="653"/>
      <c r="R114" s="653"/>
      <c r="S114" s="653"/>
      <c r="T114" s="653"/>
      <c r="U114" s="653"/>
      <c r="V114" s="653"/>
      <c r="W114" s="653"/>
      <c r="X114" s="654"/>
      <c r="Y114" s="653"/>
      <c r="Z114" s="653"/>
      <c r="AA114" s="653"/>
      <c r="AB114" s="653"/>
      <c r="AC114" s="653"/>
      <c r="AD114" s="653"/>
      <c r="AE114" s="653"/>
      <c r="AF114" s="653"/>
      <c r="AG114" s="653"/>
      <c r="AH114" s="653"/>
    </row>
    <row r="115">
      <c r="A115" s="461"/>
      <c r="B115" s="653"/>
      <c r="C115" s="653"/>
      <c r="D115" s="653"/>
      <c r="E115" s="653"/>
      <c r="F115" s="653"/>
      <c r="G115" s="653"/>
      <c r="H115" s="653"/>
      <c r="I115" s="653"/>
      <c r="J115" s="653"/>
      <c r="K115" s="653"/>
      <c r="L115" s="653"/>
      <c r="M115" s="653"/>
      <c r="N115" s="653"/>
      <c r="O115" s="653"/>
      <c r="P115" s="653"/>
      <c r="Q115" s="653"/>
      <c r="R115" s="653"/>
      <c r="S115" s="653"/>
      <c r="T115" s="653"/>
      <c r="U115" s="653"/>
      <c r="V115" s="653"/>
      <c r="W115" s="653"/>
      <c r="X115" s="654"/>
      <c r="Y115" s="653"/>
      <c r="Z115" s="653"/>
      <c r="AA115" s="653"/>
      <c r="AB115" s="653"/>
      <c r="AC115" s="653"/>
      <c r="AD115" s="653"/>
      <c r="AE115" s="653"/>
      <c r="AF115" s="653"/>
      <c r="AG115" s="653"/>
      <c r="AH115" s="653"/>
    </row>
    <row r="116">
      <c r="A116" s="461"/>
      <c r="B116" s="653"/>
      <c r="C116" s="653"/>
      <c r="D116" s="653"/>
      <c r="E116" s="653"/>
      <c r="F116" s="653"/>
      <c r="G116" s="653"/>
      <c r="H116" s="653"/>
      <c r="I116" s="653"/>
      <c r="J116" s="653"/>
      <c r="K116" s="653"/>
      <c r="L116" s="653"/>
      <c r="M116" s="653"/>
      <c r="N116" s="653"/>
      <c r="O116" s="653"/>
      <c r="P116" s="653"/>
      <c r="Q116" s="653"/>
      <c r="R116" s="653"/>
      <c r="S116" s="653"/>
      <c r="T116" s="653"/>
      <c r="U116" s="653"/>
      <c r="V116" s="653"/>
      <c r="W116" s="653"/>
      <c r="X116" s="654"/>
      <c r="Y116" s="653"/>
      <c r="Z116" s="653"/>
      <c r="AA116" s="653"/>
      <c r="AB116" s="653"/>
      <c r="AC116" s="653"/>
      <c r="AD116" s="653"/>
      <c r="AE116" s="653"/>
      <c r="AF116" s="653"/>
      <c r="AG116" s="653"/>
      <c r="AH116" s="653"/>
    </row>
    <row r="117">
      <c r="A117" s="461"/>
      <c r="B117" s="653"/>
      <c r="C117" s="653"/>
      <c r="D117" s="653"/>
      <c r="E117" s="653"/>
      <c r="F117" s="653"/>
      <c r="G117" s="653"/>
      <c r="H117" s="653"/>
      <c r="I117" s="653"/>
      <c r="J117" s="653"/>
      <c r="K117" s="653"/>
      <c r="L117" s="653"/>
      <c r="M117" s="653"/>
      <c r="N117" s="653"/>
      <c r="O117" s="653"/>
      <c r="P117" s="653"/>
      <c r="Q117" s="653"/>
      <c r="R117" s="653"/>
      <c r="S117" s="653"/>
      <c r="T117" s="653"/>
      <c r="U117" s="653"/>
      <c r="V117" s="653"/>
      <c r="W117" s="653"/>
      <c r="X117" s="654"/>
      <c r="Y117" s="653"/>
      <c r="Z117" s="653"/>
      <c r="AA117" s="653"/>
      <c r="AB117" s="653"/>
      <c r="AC117" s="653"/>
      <c r="AD117" s="653"/>
      <c r="AE117" s="653"/>
      <c r="AF117" s="653"/>
      <c r="AG117" s="653"/>
      <c r="AH117" s="653"/>
    </row>
    <row r="118">
      <c r="A118" s="461"/>
      <c r="B118" s="653"/>
      <c r="C118" s="653"/>
      <c r="D118" s="653"/>
      <c r="E118" s="653"/>
      <c r="F118" s="653"/>
      <c r="G118" s="653"/>
      <c r="H118" s="653"/>
      <c r="I118" s="653"/>
      <c r="J118" s="653"/>
      <c r="K118" s="653"/>
      <c r="L118" s="653"/>
      <c r="M118" s="653"/>
      <c r="N118" s="653"/>
      <c r="O118" s="653"/>
      <c r="P118" s="653"/>
      <c r="Q118" s="653"/>
      <c r="R118" s="653"/>
      <c r="S118" s="653"/>
      <c r="T118" s="653"/>
      <c r="U118" s="653"/>
      <c r="V118" s="653"/>
      <c r="W118" s="653"/>
      <c r="X118" s="654"/>
      <c r="Y118" s="653"/>
      <c r="Z118" s="653"/>
      <c r="AA118" s="653"/>
      <c r="AB118" s="653"/>
      <c r="AC118" s="653"/>
      <c r="AD118" s="653"/>
      <c r="AE118" s="653"/>
      <c r="AF118" s="653"/>
      <c r="AG118" s="653"/>
      <c r="AH118" s="653"/>
    </row>
    <row r="119">
      <c r="A119" s="461"/>
      <c r="B119" s="653"/>
      <c r="C119" s="653"/>
      <c r="D119" s="653"/>
      <c r="E119" s="653"/>
      <c r="F119" s="653"/>
      <c r="G119" s="653"/>
      <c r="H119" s="653"/>
      <c r="I119" s="653"/>
      <c r="J119" s="653"/>
      <c r="K119" s="653"/>
      <c r="L119" s="653"/>
      <c r="M119" s="653"/>
      <c r="N119" s="653"/>
      <c r="O119" s="653"/>
      <c r="P119" s="653"/>
      <c r="Q119" s="653"/>
      <c r="R119" s="653"/>
      <c r="S119" s="653"/>
      <c r="T119" s="653"/>
      <c r="U119" s="653"/>
      <c r="V119" s="653"/>
      <c r="W119" s="653"/>
      <c r="X119" s="654"/>
      <c r="Y119" s="653"/>
      <c r="Z119" s="653"/>
      <c r="AA119" s="653"/>
      <c r="AB119" s="653"/>
      <c r="AC119" s="653"/>
      <c r="AD119" s="653"/>
      <c r="AE119" s="653"/>
      <c r="AF119" s="653"/>
      <c r="AG119" s="653"/>
      <c r="AH119" s="653"/>
    </row>
    <row r="120">
      <c r="A120" s="461"/>
      <c r="B120" s="653"/>
      <c r="C120" s="653"/>
      <c r="D120" s="653"/>
      <c r="E120" s="653"/>
      <c r="F120" s="653"/>
      <c r="G120" s="653"/>
      <c r="H120" s="653"/>
      <c r="I120" s="653"/>
      <c r="J120" s="653"/>
      <c r="K120" s="653"/>
      <c r="L120" s="653"/>
      <c r="M120" s="653"/>
      <c r="N120" s="653"/>
      <c r="O120" s="653"/>
      <c r="P120" s="653"/>
      <c r="Q120" s="653"/>
      <c r="R120" s="653"/>
      <c r="S120" s="653"/>
      <c r="T120" s="653"/>
      <c r="U120" s="653"/>
      <c r="V120" s="653"/>
      <c r="W120" s="653"/>
      <c r="X120" s="654"/>
      <c r="Y120" s="653"/>
      <c r="Z120" s="653"/>
      <c r="AA120" s="653"/>
      <c r="AB120" s="653"/>
      <c r="AC120" s="653"/>
      <c r="AD120" s="653"/>
      <c r="AE120" s="653"/>
      <c r="AF120" s="653"/>
      <c r="AG120" s="653"/>
      <c r="AH120" s="653"/>
    </row>
    <row r="121">
      <c r="A121" s="461"/>
      <c r="B121" s="653"/>
      <c r="C121" s="653"/>
      <c r="D121" s="653"/>
      <c r="E121" s="653"/>
      <c r="F121" s="653"/>
      <c r="G121" s="653"/>
      <c r="H121" s="653"/>
      <c r="I121" s="653"/>
      <c r="J121" s="653"/>
      <c r="K121" s="653"/>
      <c r="L121" s="653"/>
      <c r="M121" s="653"/>
      <c r="N121" s="653"/>
      <c r="O121" s="653"/>
      <c r="P121" s="653"/>
      <c r="Q121" s="653"/>
      <c r="R121" s="653"/>
      <c r="S121" s="653"/>
      <c r="T121" s="653"/>
      <c r="U121" s="653"/>
      <c r="V121" s="653"/>
      <c r="W121" s="653"/>
      <c r="X121" s="654"/>
      <c r="Y121" s="653"/>
      <c r="Z121" s="653"/>
      <c r="AA121" s="653"/>
      <c r="AB121" s="653"/>
      <c r="AC121" s="653"/>
      <c r="AD121" s="653"/>
      <c r="AE121" s="653"/>
      <c r="AF121" s="653"/>
      <c r="AG121" s="653"/>
      <c r="AH121" s="653"/>
    </row>
    <row r="122">
      <c r="A122" s="461"/>
      <c r="B122" s="653"/>
      <c r="C122" s="653"/>
      <c r="D122" s="653"/>
      <c r="E122" s="653"/>
      <c r="F122" s="653"/>
      <c r="G122" s="653"/>
      <c r="H122" s="653"/>
      <c r="I122" s="653"/>
      <c r="J122" s="653"/>
      <c r="K122" s="653"/>
      <c r="L122" s="653"/>
      <c r="M122" s="653"/>
      <c r="N122" s="653"/>
      <c r="O122" s="653"/>
      <c r="P122" s="653"/>
      <c r="Q122" s="653"/>
      <c r="R122" s="653"/>
      <c r="S122" s="653"/>
      <c r="T122" s="653"/>
      <c r="U122" s="653"/>
      <c r="V122" s="653"/>
      <c r="W122" s="653"/>
      <c r="X122" s="654"/>
      <c r="Y122" s="653"/>
      <c r="Z122" s="653"/>
      <c r="AA122" s="653"/>
      <c r="AB122" s="653"/>
      <c r="AC122" s="653"/>
      <c r="AD122" s="653"/>
      <c r="AE122" s="653"/>
      <c r="AF122" s="653"/>
      <c r="AG122" s="653"/>
      <c r="AH122" s="653"/>
    </row>
    <row r="123">
      <c r="A123" s="461"/>
      <c r="B123" s="653"/>
      <c r="C123" s="653"/>
      <c r="D123" s="653"/>
      <c r="E123" s="653"/>
      <c r="F123" s="653"/>
      <c r="G123" s="653"/>
      <c r="H123" s="653"/>
      <c r="I123" s="653"/>
      <c r="J123" s="653"/>
      <c r="K123" s="653"/>
      <c r="L123" s="653"/>
      <c r="M123" s="653"/>
      <c r="N123" s="653"/>
      <c r="O123" s="653"/>
      <c r="P123" s="653"/>
      <c r="Q123" s="653"/>
      <c r="R123" s="653"/>
      <c r="S123" s="653"/>
      <c r="T123" s="653"/>
      <c r="U123" s="653"/>
      <c r="V123" s="653"/>
      <c r="W123" s="653"/>
      <c r="X123" s="654"/>
      <c r="Y123" s="653"/>
      <c r="Z123" s="653"/>
      <c r="AA123" s="653"/>
      <c r="AB123" s="653"/>
      <c r="AC123" s="653"/>
      <c r="AD123" s="653"/>
      <c r="AE123" s="653"/>
      <c r="AF123" s="653"/>
      <c r="AG123" s="653"/>
      <c r="AH123" s="653"/>
    </row>
    <row r="124">
      <c r="A124" s="461"/>
      <c r="B124" s="653"/>
      <c r="C124" s="653"/>
      <c r="D124" s="653"/>
      <c r="E124" s="653"/>
      <c r="F124" s="653"/>
      <c r="G124" s="653"/>
      <c r="H124" s="653"/>
      <c r="I124" s="653"/>
      <c r="J124" s="653"/>
      <c r="K124" s="653"/>
      <c r="L124" s="653"/>
      <c r="M124" s="653"/>
      <c r="N124" s="653"/>
      <c r="O124" s="653"/>
      <c r="P124" s="653"/>
      <c r="Q124" s="653"/>
      <c r="R124" s="653"/>
      <c r="S124" s="653"/>
      <c r="T124" s="653"/>
      <c r="U124" s="653"/>
      <c r="V124" s="653"/>
      <c r="W124" s="653"/>
      <c r="X124" s="654"/>
      <c r="Y124" s="653"/>
      <c r="Z124" s="653"/>
      <c r="AA124" s="653"/>
      <c r="AB124" s="653"/>
      <c r="AC124" s="653"/>
      <c r="AD124" s="653"/>
      <c r="AE124" s="653"/>
      <c r="AF124" s="653"/>
      <c r="AG124" s="653"/>
      <c r="AH124" s="653"/>
    </row>
    <row r="125">
      <c r="A125" s="461"/>
      <c r="B125" s="653"/>
      <c r="C125" s="653"/>
      <c r="D125" s="653"/>
      <c r="E125" s="653"/>
      <c r="F125" s="653"/>
      <c r="G125" s="653"/>
      <c r="H125" s="653"/>
      <c r="I125" s="653"/>
      <c r="J125" s="653"/>
      <c r="K125" s="653"/>
      <c r="L125" s="653"/>
      <c r="M125" s="653"/>
      <c r="N125" s="653"/>
      <c r="O125" s="653"/>
      <c r="P125" s="653"/>
      <c r="Q125" s="653"/>
      <c r="R125" s="653"/>
      <c r="S125" s="653"/>
      <c r="T125" s="653"/>
      <c r="U125" s="653"/>
      <c r="V125" s="653"/>
      <c r="W125" s="653"/>
      <c r="X125" s="654"/>
      <c r="Y125" s="653"/>
      <c r="Z125" s="653"/>
      <c r="AA125" s="653"/>
      <c r="AB125" s="653"/>
      <c r="AC125" s="653"/>
      <c r="AD125" s="653"/>
      <c r="AE125" s="653"/>
      <c r="AF125" s="653"/>
      <c r="AG125" s="653"/>
      <c r="AH125" s="653"/>
    </row>
    <row r="126">
      <c r="A126" s="461"/>
      <c r="B126" s="653"/>
      <c r="C126" s="653"/>
      <c r="D126" s="653"/>
      <c r="E126" s="653"/>
      <c r="F126" s="653"/>
      <c r="G126" s="653"/>
      <c r="H126" s="653"/>
      <c r="I126" s="653"/>
      <c r="J126" s="653"/>
      <c r="K126" s="653"/>
      <c r="L126" s="653"/>
      <c r="M126" s="653"/>
      <c r="N126" s="653"/>
      <c r="O126" s="653"/>
      <c r="P126" s="653"/>
      <c r="Q126" s="653"/>
      <c r="R126" s="653"/>
      <c r="S126" s="653"/>
      <c r="T126" s="653"/>
      <c r="U126" s="653"/>
      <c r="V126" s="653"/>
      <c r="W126" s="653"/>
      <c r="X126" s="654"/>
      <c r="Y126" s="653"/>
      <c r="Z126" s="653"/>
      <c r="AA126" s="653"/>
      <c r="AB126" s="653"/>
      <c r="AC126" s="653"/>
      <c r="AD126" s="653"/>
      <c r="AE126" s="653"/>
      <c r="AF126" s="653"/>
      <c r="AG126" s="653"/>
      <c r="AH126" s="653"/>
    </row>
    <row r="127">
      <c r="A127" s="461"/>
      <c r="B127" s="653"/>
      <c r="C127" s="653"/>
      <c r="D127" s="653"/>
      <c r="E127" s="653"/>
      <c r="F127" s="653"/>
      <c r="G127" s="653"/>
      <c r="H127" s="653"/>
      <c r="I127" s="653"/>
      <c r="J127" s="653"/>
      <c r="K127" s="653"/>
      <c r="L127" s="653"/>
      <c r="M127" s="653"/>
      <c r="N127" s="653"/>
      <c r="O127" s="653"/>
      <c r="P127" s="653"/>
      <c r="Q127" s="653"/>
      <c r="R127" s="653"/>
      <c r="S127" s="653"/>
      <c r="T127" s="653"/>
      <c r="U127" s="653"/>
      <c r="V127" s="653"/>
      <c r="W127" s="653"/>
      <c r="X127" s="654"/>
      <c r="Y127" s="653"/>
      <c r="Z127" s="653"/>
      <c r="AA127" s="653"/>
      <c r="AB127" s="653"/>
      <c r="AC127" s="653"/>
      <c r="AD127" s="653"/>
      <c r="AE127" s="653"/>
      <c r="AF127" s="653"/>
      <c r="AG127" s="653"/>
      <c r="AH127" s="653"/>
    </row>
    <row r="128">
      <c r="A128" s="461"/>
      <c r="B128" s="653"/>
      <c r="C128" s="653"/>
      <c r="D128" s="653"/>
      <c r="E128" s="653"/>
      <c r="F128" s="653"/>
      <c r="G128" s="653"/>
      <c r="H128" s="653"/>
      <c r="I128" s="653"/>
      <c r="J128" s="653"/>
      <c r="K128" s="653"/>
      <c r="L128" s="653"/>
      <c r="M128" s="653"/>
      <c r="N128" s="653"/>
      <c r="O128" s="653"/>
      <c r="P128" s="653"/>
      <c r="Q128" s="653"/>
      <c r="R128" s="653"/>
      <c r="S128" s="653"/>
      <c r="T128" s="653"/>
      <c r="U128" s="653"/>
      <c r="V128" s="653"/>
      <c r="W128" s="653"/>
      <c r="X128" s="654"/>
      <c r="Y128" s="653"/>
      <c r="Z128" s="653"/>
      <c r="AA128" s="653"/>
      <c r="AB128" s="653"/>
      <c r="AC128" s="653"/>
      <c r="AD128" s="653"/>
      <c r="AE128" s="653"/>
      <c r="AF128" s="653"/>
      <c r="AG128" s="653"/>
      <c r="AH128" s="653"/>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c r="W129" s="461"/>
      <c r="X129" s="462"/>
      <c r="Y129" s="461"/>
      <c r="Z129" s="461"/>
      <c r="AA129" s="461"/>
      <c r="AB129" s="461"/>
      <c r="AC129" s="461"/>
      <c r="AD129" s="461"/>
      <c r="AE129" s="461"/>
      <c r="AF129" s="461"/>
      <c r="AG129" s="461"/>
      <c r="AH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c r="W130" s="461"/>
      <c r="X130" s="462"/>
      <c r="Y130" s="461"/>
      <c r="Z130" s="461"/>
      <c r="AA130" s="461"/>
      <c r="AB130" s="461"/>
      <c r="AC130" s="461"/>
      <c r="AD130" s="461"/>
      <c r="AE130" s="461"/>
      <c r="AF130" s="461"/>
      <c r="AG130" s="461"/>
      <c r="AH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c r="W131" s="461"/>
      <c r="X131" s="462"/>
      <c r="Y131" s="461"/>
      <c r="Z131" s="461"/>
      <c r="AA131" s="461"/>
      <c r="AB131" s="461"/>
      <c r="AC131" s="461"/>
      <c r="AD131" s="461"/>
      <c r="AE131" s="461"/>
      <c r="AF131" s="461"/>
      <c r="AG131" s="461"/>
      <c r="AH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c r="W132" s="461"/>
      <c r="X132" s="462"/>
      <c r="Y132" s="461"/>
      <c r="Z132" s="461"/>
      <c r="AA132" s="461"/>
      <c r="AB132" s="461"/>
      <c r="AC132" s="461"/>
      <c r="AD132" s="461"/>
      <c r="AE132" s="461"/>
      <c r="AF132" s="461"/>
      <c r="AG132" s="461"/>
      <c r="AH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c r="W133" s="461"/>
      <c r="X133" s="462"/>
      <c r="Y133" s="461"/>
      <c r="Z133" s="461"/>
      <c r="AA133" s="461"/>
      <c r="AB133" s="461"/>
      <c r="AC133" s="461"/>
      <c r="AD133" s="461"/>
      <c r="AE133" s="461"/>
      <c r="AF133" s="461"/>
      <c r="AG133" s="461"/>
      <c r="AH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c r="W134" s="461"/>
      <c r="X134" s="462"/>
      <c r="Y134" s="461"/>
      <c r="Z134" s="461"/>
      <c r="AA134" s="461"/>
      <c r="AB134" s="461"/>
      <c r="AC134" s="461"/>
      <c r="AD134" s="461"/>
      <c r="AE134" s="461"/>
      <c r="AF134" s="461"/>
      <c r="AG134" s="461"/>
      <c r="AH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c r="W135" s="461"/>
      <c r="X135" s="462"/>
      <c r="Y135" s="461"/>
      <c r="Z135" s="461"/>
      <c r="AA135" s="461"/>
      <c r="AB135" s="461"/>
      <c r="AC135" s="461"/>
      <c r="AD135" s="461"/>
      <c r="AE135" s="461"/>
      <c r="AF135" s="461"/>
      <c r="AG135" s="461"/>
      <c r="AH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c r="W136" s="461"/>
      <c r="X136" s="462"/>
      <c r="Y136" s="461"/>
      <c r="Z136" s="461"/>
      <c r="AA136" s="461"/>
      <c r="AB136" s="461"/>
      <c r="AC136" s="461"/>
      <c r="AD136" s="461"/>
      <c r="AE136" s="461"/>
      <c r="AF136" s="461"/>
      <c r="AG136" s="461"/>
      <c r="AH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c r="W137" s="461"/>
      <c r="X137" s="462"/>
      <c r="Y137" s="461"/>
      <c r="Z137" s="461"/>
      <c r="AA137" s="461"/>
      <c r="AB137" s="461"/>
      <c r="AC137" s="461"/>
      <c r="AD137" s="461"/>
      <c r="AE137" s="461"/>
      <c r="AF137" s="461"/>
      <c r="AG137" s="461"/>
      <c r="AH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c r="W138" s="461"/>
      <c r="X138" s="462"/>
      <c r="Y138" s="461"/>
      <c r="Z138" s="461"/>
      <c r="AA138" s="461"/>
      <c r="AB138" s="461"/>
      <c r="AC138" s="461"/>
      <c r="AD138" s="461"/>
      <c r="AE138" s="461"/>
      <c r="AF138" s="461"/>
      <c r="AG138" s="461"/>
      <c r="AH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c r="W139" s="461"/>
      <c r="X139" s="462"/>
      <c r="Y139" s="461"/>
      <c r="Z139" s="461"/>
      <c r="AA139" s="461"/>
      <c r="AB139" s="461"/>
      <c r="AC139" s="461"/>
      <c r="AD139" s="461"/>
      <c r="AE139" s="461"/>
      <c r="AF139" s="461"/>
      <c r="AG139" s="461"/>
      <c r="AH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c r="W140" s="461"/>
      <c r="X140" s="462"/>
      <c r="Y140" s="461"/>
      <c r="Z140" s="461"/>
      <c r="AA140" s="461"/>
      <c r="AB140" s="461"/>
      <c r="AC140" s="461"/>
      <c r="AD140" s="461"/>
      <c r="AE140" s="461"/>
      <c r="AF140" s="461"/>
      <c r="AG140" s="461"/>
      <c r="AH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c r="W141" s="461"/>
      <c r="X141" s="462"/>
      <c r="Y141" s="461"/>
      <c r="Z141" s="461"/>
      <c r="AA141" s="461"/>
      <c r="AB141" s="461"/>
      <c r="AC141" s="461"/>
      <c r="AD141" s="461"/>
      <c r="AE141" s="461"/>
      <c r="AF141" s="461"/>
      <c r="AG141" s="461"/>
      <c r="AH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c r="W142" s="461"/>
      <c r="X142" s="462"/>
      <c r="Y142" s="461"/>
      <c r="Z142" s="461"/>
      <c r="AA142" s="461"/>
      <c r="AB142" s="461"/>
      <c r="AC142" s="461"/>
      <c r="AD142" s="461"/>
      <c r="AE142" s="461"/>
      <c r="AF142" s="461"/>
      <c r="AG142" s="461"/>
      <c r="AH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c r="W143" s="461"/>
      <c r="X143" s="462"/>
      <c r="Y143" s="461"/>
      <c r="Z143" s="461"/>
      <c r="AA143" s="461"/>
      <c r="AB143" s="461"/>
      <c r="AC143" s="461"/>
      <c r="AD143" s="461"/>
      <c r="AE143" s="461"/>
      <c r="AF143" s="461"/>
      <c r="AG143" s="461"/>
      <c r="AH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c r="W144" s="461"/>
      <c r="X144" s="462"/>
      <c r="Y144" s="461"/>
      <c r="Z144" s="461"/>
      <c r="AA144" s="461"/>
      <c r="AB144" s="461"/>
      <c r="AC144" s="461"/>
      <c r="AD144" s="461"/>
      <c r="AE144" s="461"/>
      <c r="AF144" s="461"/>
      <c r="AG144" s="461"/>
      <c r="AH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c r="W145" s="461"/>
      <c r="X145" s="462"/>
      <c r="Y145" s="461"/>
      <c r="Z145" s="461"/>
      <c r="AA145" s="461"/>
      <c r="AB145" s="461"/>
      <c r="AC145" s="461"/>
      <c r="AD145" s="461"/>
      <c r="AE145" s="461"/>
      <c r="AF145" s="461"/>
      <c r="AG145" s="461"/>
      <c r="AH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c r="W146" s="461"/>
      <c r="X146" s="462"/>
      <c r="Y146" s="461"/>
      <c r="Z146" s="461"/>
      <c r="AA146" s="461"/>
      <c r="AB146" s="461"/>
      <c r="AC146" s="461"/>
      <c r="AD146" s="461"/>
      <c r="AE146" s="461"/>
      <c r="AF146" s="461"/>
      <c r="AG146" s="461"/>
      <c r="AH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c r="W147" s="461"/>
      <c r="X147" s="462"/>
      <c r="Y147" s="461"/>
      <c r="Z147" s="461"/>
      <c r="AA147" s="461"/>
      <c r="AB147" s="461"/>
      <c r="AC147" s="461"/>
      <c r="AD147" s="461"/>
      <c r="AE147" s="461"/>
      <c r="AF147" s="461"/>
      <c r="AG147" s="461"/>
      <c r="AH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c r="W148" s="461"/>
      <c r="X148" s="462"/>
      <c r="Y148" s="461"/>
      <c r="Z148" s="461"/>
      <c r="AA148" s="461"/>
      <c r="AB148" s="461"/>
      <c r="AC148" s="461"/>
      <c r="AD148" s="461"/>
      <c r="AE148" s="461"/>
      <c r="AF148" s="461"/>
      <c r="AG148" s="461"/>
      <c r="AH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c r="W149" s="461"/>
      <c r="X149" s="462"/>
      <c r="Y149" s="461"/>
      <c r="Z149" s="461"/>
      <c r="AA149" s="461"/>
      <c r="AB149" s="461"/>
      <c r="AC149" s="461"/>
      <c r="AD149" s="461"/>
      <c r="AE149" s="461"/>
      <c r="AF149" s="461"/>
      <c r="AG149" s="461"/>
      <c r="AH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c r="W150" s="461"/>
      <c r="X150" s="462"/>
      <c r="Y150" s="461"/>
      <c r="Z150" s="461"/>
      <c r="AA150" s="461"/>
      <c r="AB150" s="461"/>
      <c r="AC150" s="461"/>
      <c r="AD150" s="461"/>
      <c r="AE150" s="461"/>
      <c r="AF150" s="461"/>
      <c r="AG150" s="461"/>
      <c r="AH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c r="W151" s="461"/>
      <c r="X151" s="462"/>
      <c r="Y151" s="461"/>
      <c r="Z151" s="461"/>
      <c r="AA151" s="461"/>
      <c r="AB151" s="461"/>
      <c r="AC151" s="461"/>
      <c r="AD151" s="461"/>
      <c r="AE151" s="461"/>
      <c r="AF151" s="461"/>
      <c r="AG151" s="461"/>
      <c r="AH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c r="W152" s="461"/>
      <c r="X152" s="462"/>
      <c r="Y152" s="461"/>
      <c r="Z152" s="461"/>
      <c r="AA152" s="461"/>
      <c r="AB152" s="461"/>
      <c r="AC152" s="461"/>
      <c r="AD152" s="461"/>
      <c r="AE152" s="461"/>
      <c r="AF152" s="461"/>
      <c r="AG152" s="461"/>
      <c r="AH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c r="W153" s="461"/>
      <c r="X153" s="462"/>
      <c r="Y153" s="461"/>
      <c r="Z153" s="461"/>
      <c r="AA153" s="461"/>
      <c r="AB153" s="461"/>
      <c r="AC153" s="461"/>
      <c r="AD153" s="461"/>
      <c r="AE153" s="461"/>
      <c r="AF153" s="461"/>
      <c r="AG153" s="461"/>
      <c r="AH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c r="W154" s="461"/>
      <c r="X154" s="462"/>
      <c r="Y154" s="461"/>
      <c r="Z154" s="461"/>
      <c r="AA154" s="461"/>
      <c r="AB154" s="461"/>
      <c r="AC154" s="461"/>
      <c r="AD154" s="461"/>
      <c r="AE154" s="461"/>
      <c r="AF154" s="461"/>
      <c r="AG154" s="461"/>
      <c r="AH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c r="W155" s="461"/>
      <c r="X155" s="462"/>
      <c r="Y155" s="461"/>
      <c r="Z155" s="461"/>
      <c r="AA155" s="461"/>
      <c r="AB155" s="461"/>
      <c r="AC155" s="461"/>
      <c r="AD155" s="461"/>
      <c r="AE155" s="461"/>
      <c r="AF155" s="461"/>
      <c r="AG155" s="461"/>
      <c r="AH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c r="W156" s="461"/>
      <c r="X156" s="462"/>
      <c r="Y156" s="461"/>
      <c r="Z156" s="461"/>
      <c r="AA156" s="461"/>
      <c r="AB156" s="461"/>
      <c r="AC156" s="461"/>
      <c r="AD156" s="461"/>
      <c r="AE156" s="461"/>
      <c r="AF156" s="461"/>
      <c r="AG156" s="461"/>
      <c r="AH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c r="W157" s="461"/>
      <c r="X157" s="462"/>
      <c r="Y157" s="461"/>
      <c r="Z157" s="461"/>
      <c r="AA157" s="461"/>
      <c r="AB157" s="461"/>
      <c r="AC157" s="461"/>
      <c r="AD157" s="461"/>
      <c r="AE157" s="461"/>
      <c r="AF157" s="461"/>
      <c r="AG157" s="461"/>
      <c r="AH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c r="W158" s="461"/>
      <c r="X158" s="462"/>
      <c r="Y158" s="461"/>
      <c r="Z158" s="461"/>
      <c r="AA158" s="461"/>
      <c r="AB158" s="461"/>
      <c r="AC158" s="461"/>
      <c r="AD158" s="461"/>
      <c r="AE158" s="461"/>
      <c r="AF158" s="461"/>
      <c r="AG158" s="461"/>
      <c r="AH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c r="W159" s="461"/>
      <c r="X159" s="462"/>
      <c r="Y159" s="461"/>
      <c r="Z159" s="461"/>
      <c r="AA159" s="461"/>
      <c r="AB159" s="461"/>
      <c r="AC159" s="461"/>
      <c r="AD159" s="461"/>
      <c r="AE159" s="461"/>
      <c r="AF159" s="461"/>
      <c r="AG159" s="461"/>
      <c r="AH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c r="W160" s="461"/>
      <c r="X160" s="462"/>
      <c r="Y160" s="461"/>
      <c r="Z160" s="461"/>
      <c r="AA160" s="461"/>
      <c r="AB160" s="461"/>
      <c r="AC160" s="461"/>
      <c r="AD160" s="461"/>
      <c r="AE160" s="461"/>
      <c r="AF160" s="461"/>
      <c r="AG160" s="461"/>
      <c r="AH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c r="W161" s="461"/>
      <c r="X161" s="462"/>
      <c r="Y161" s="461"/>
      <c r="Z161" s="461"/>
      <c r="AA161" s="461"/>
      <c r="AB161" s="461"/>
      <c r="AC161" s="461"/>
      <c r="AD161" s="461"/>
      <c r="AE161" s="461"/>
      <c r="AF161" s="461"/>
      <c r="AG161" s="461"/>
      <c r="AH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c r="W162" s="461"/>
      <c r="X162" s="462"/>
      <c r="Y162" s="461"/>
      <c r="Z162" s="461"/>
      <c r="AA162" s="461"/>
      <c r="AB162" s="461"/>
      <c r="AC162" s="461"/>
      <c r="AD162" s="461"/>
      <c r="AE162" s="461"/>
      <c r="AF162" s="461"/>
      <c r="AG162" s="461"/>
      <c r="AH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c r="W163" s="461"/>
      <c r="X163" s="462"/>
      <c r="Y163" s="461"/>
      <c r="Z163" s="461"/>
      <c r="AA163" s="461"/>
      <c r="AB163" s="461"/>
      <c r="AC163" s="461"/>
      <c r="AD163" s="461"/>
      <c r="AE163" s="461"/>
      <c r="AF163" s="461"/>
      <c r="AG163" s="461"/>
      <c r="AH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2"/>
      <c r="Y164" s="461"/>
      <c r="Z164" s="461"/>
      <c r="AA164" s="461"/>
      <c r="AB164" s="461"/>
      <c r="AC164" s="461"/>
      <c r="AD164" s="461"/>
      <c r="AE164" s="461"/>
      <c r="AF164" s="461"/>
      <c r="AG164" s="461"/>
      <c r="AH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c r="W165" s="461"/>
      <c r="X165" s="462"/>
      <c r="Y165" s="461"/>
      <c r="Z165" s="461"/>
      <c r="AA165" s="461"/>
      <c r="AB165" s="461"/>
      <c r="AC165" s="461"/>
      <c r="AD165" s="461"/>
      <c r="AE165" s="461"/>
      <c r="AF165" s="461"/>
      <c r="AG165" s="461"/>
      <c r="AH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c r="W166" s="461"/>
      <c r="X166" s="462"/>
      <c r="Y166" s="461"/>
      <c r="Z166" s="461"/>
      <c r="AA166" s="461"/>
      <c r="AB166" s="461"/>
      <c r="AC166" s="461"/>
      <c r="AD166" s="461"/>
      <c r="AE166" s="461"/>
      <c r="AF166" s="461"/>
      <c r="AG166" s="461"/>
      <c r="AH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c r="W167" s="461"/>
      <c r="X167" s="462"/>
      <c r="Y167" s="461"/>
      <c r="Z167" s="461"/>
      <c r="AA167" s="461"/>
      <c r="AB167" s="461"/>
      <c r="AC167" s="461"/>
      <c r="AD167" s="461"/>
      <c r="AE167" s="461"/>
      <c r="AF167" s="461"/>
      <c r="AG167" s="461"/>
      <c r="AH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c r="W168" s="461"/>
      <c r="X168" s="462"/>
      <c r="Y168" s="461"/>
      <c r="Z168" s="461"/>
      <c r="AA168" s="461"/>
      <c r="AB168" s="461"/>
      <c r="AC168" s="461"/>
      <c r="AD168" s="461"/>
      <c r="AE168" s="461"/>
      <c r="AF168" s="461"/>
      <c r="AG168" s="461"/>
      <c r="AH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c r="W169" s="461"/>
      <c r="X169" s="462"/>
      <c r="Y169" s="461"/>
      <c r="Z169" s="461"/>
      <c r="AA169" s="461"/>
      <c r="AB169" s="461"/>
      <c r="AC169" s="461"/>
      <c r="AD169" s="461"/>
      <c r="AE169" s="461"/>
      <c r="AF169" s="461"/>
      <c r="AG169" s="461"/>
      <c r="AH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c r="W170" s="461"/>
      <c r="X170" s="462"/>
      <c r="Y170" s="461"/>
      <c r="Z170" s="461"/>
      <c r="AA170" s="461"/>
      <c r="AB170" s="461"/>
      <c r="AC170" s="461"/>
      <c r="AD170" s="461"/>
      <c r="AE170" s="461"/>
      <c r="AF170" s="461"/>
      <c r="AG170" s="461"/>
      <c r="AH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c r="W171" s="461"/>
      <c r="X171" s="462"/>
      <c r="Y171" s="461"/>
      <c r="Z171" s="461"/>
      <c r="AA171" s="461"/>
      <c r="AB171" s="461"/>
      <c r="AC171" s="461"/>
      <c r="AD171" s="461"/>
      <c r="AE171" s="461"/>
      <c r="AF171" s="461"/>
      <c r="AG171" s="461"/>
      <c r="AH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c r="W172" s="461"/>
      <c r="X172" s="462"/>
      <c r="Y172" s="461"/>
      <c r="Z172" s="461"/>
      <c r="AA172" s="461"/>
      <c r="AB172" s="461"/>
      <c r="AC172" s="461"/>
      <c r="AD172" s="461"/>
      <c r="AE172" s="461"/>
      <c r="AF172" s="461"/>
      <c r="AG172" s="461"/>
      <c r="AH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c r="W173" s="461"/>
      <c r="X173" s="462"/>
      <c r="Y173" s="461"/>
      <c r="Z173" s="461"/>
      <c r="AA173" s="461"/>
      <c r="AB173" s="461"/>
      <c r="AC173" s="461"/>
      <c r="AD173" s="461"/>
      <c r="AE173" s="461"/>
      <c r="AF173" s="461"/>
      <c r="AG173" s="461"/>
      <c r="AH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c r="W174" s="461"/>
      <c r="X174" s="462"/>
      <c r="Y174" s="461"/>
      <c r="Z174" s="461"/>
      <c r="AA174" s="461"/>
      <c r="AB174" s="461"/>
      <c r="AC174" s="461"/>
      <c r="AD174" s="461"/>
      <c r="AE174" s="461"/>
      <c r="AF174" s="461"/>
      <c r="AG174" s="461"/>
      <c r="AH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c r="W175" s="461"/>
      <c r="X175" s="462"/>
      <c r="Y175" s="461"/>
      <c r="Z175" s="461"/>
      <c r="AA175" s="461"/>
      <c r="AB175" s="461"/>
      <c r="AC175" s="461"/>
      <c r="AD175" s="461"/>
      <c r="AE175" s="461"/>
      <c r="AF175" s="461"/>
      <c r="AG175" s="461"/>
      <c r="AH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c r="W176" s="461"/>
      <c r="X176" s="462"/>
      <c r="Y176" s="461"/>
      <c r="Z176" s="461"/>
      <c r="AA176" s="461"/>
      <c r="AB176" s="461"/>
      <c r="AC176" s="461"/>
      <c r="AD176" s="461"/>
      <c r="AE176" s="461"/>
      <c r="AF176" s="461"/>
      <c r="AG176" s="461"/>
      <c r="AH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c r="W177" s="461"/>
      <c r="X177" s="462"/>
      <c r="Y177" s="461"/>
      <c r="Z177" s="461"/>
      <c r="AA177" s="461"/>
      <c r="AB177" s="461"/>
      <c r="AC177" s="461"/>
      <c r="AD177" s="461"/>
      <c r="AE177" s="461"/>
      <c r="AF177" s="461"/>
      <c r="AG177" s="461"/>
      <c r="AH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c r="W178" s="461"/>
      <c r="X178" s="462"/>
      <c r="Y178" s="461"/>
      <c r="Z178" s="461"/>
      <c r="AA178" s="461"/>
      <c r="AB178" s="461"/>
      <c r="AC178" s="461"/>
      <c r="AD178" s="461"/>
      <c r="AE178" s="461"/>
      <c r="AF178" s="461"/>
      <c r="AG178" s="461"/>
      <c r="AH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c r="W179" s="461"/>
      <c r="X179" s="462"/>
      <c r="Y179" s="461"/>
      <c r="Z179" s="461"/>
      <c r="AA179" s="461"/>
      <c r="AB179" s="461"/>
      <c r="AC179" s="461"/>
      <c r="AD179" s="461"/>
      <c r="AE179" s="461"/>
      <c r="AF179" s="461"/>
      <c r="AG179" s="461"/>
      <c r="AH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c r="W180" s="461"/>
      <c r="X180" s="462"/>
      <c r="Y180" s="461"/>
      <c r="Z180" s="461"/>
      <c r="AA180" s="461"/>
      <c r="AB180" s="461"/>
      <c r="AC180" s="461"/>
      <c r="AD180" s="461"/>
      <c r="AE180" s="461"/>
      <c r="AF180" s="461"/>
      <c r="AG180" s="461"/>
      <c r="AH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c r="W181" s="461"/>
      <c r="X181" s="462"/>
      <c r="Y181" s="461"/>
      <c r="Z181" s="461"/>
      <c r="AA181" s="461"/>
      <c r="AB181" s="461"/>
      <c r="AC181" s="461"/>
      <c r="AD181" s="461"/>
      <c r="AE181" s="461"/>
      <c r="AF181" s="461"/>
      <c r="AG181" s="461"/>
      <c r="AH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c r="W182" s="461"/>
      <c r="X182" s="462"/>
      <c r="Y182" s="461"/>
      <c r="Z182" s="461"/>
      <c r="AA182" s="461"/>
      <c r="AB182" s="461"/>
      <c r="AC182" s="461"/>
      <c r="AD182" s="461"/>
      <c r="AE182" s="461"/>
      <c r="AF182" s="461"/>
      <c r="AG182" s="461"/>
      <c r="AH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c r="W183" s="461"/>
      <c r="X183" s="462"/>
      <c r="Y183" s="461"/>
      <c r="Z183" s="461"/>
      <c r="AA183" s="461"/>
      <c r="AB183" s="461"/>
      <c r="AC183" s="461"/>
      <c r="AD183" s="461"/>
      <c r="AE183" s="461"/>
      <c r="AF183" s="461"/>
      <c r="AG183" s="461"/>
      <c r="AH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c r="W184" s="461"/>
      <c r="X184" s="462"/>
      <c r="Y184" s="461"/>
      <c r="Z184" s="461"/>
      <c r="AA184" s="461"/>
      <c r="AB184" s="461"/>
      <c r="AC184" s="461"/>
      <c r="AD184" s="461"/>
      <c r="AE184" s="461"/>
      <c r="AF184" s="461"/>
      <c r="AG184" s="461"/>
      <c r="AH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c r="W185" s="461"/>
      <c r="X185" s="462"/>
      <c r="Y185" s="461"/>
      <c r="Z185" s="461"/>
      <c r="AA185" s="461"/>
      <c r="AB185" s="461"/>
      <c r="AC185" s="461"/>
      <c r="AD185" s="461"/>
      <c r="AE185" s="461"/>
      <c r="AF185" s="461"/>
      <c r="AG185" s="461"/>
      <c r="AH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c r="W186" s="461"/>
      <c r="X186" s="462"/>
      <c r="Y186" s="461"/>
      <c r="Z186" s="461"/>
      <c r="AA186" s="461"/>
      <c r="AB186" s="461"/>
      <c r="AC186" s="461"/>
      <c r="AD186" s="461"/>
      <c r="AE186" s="461"/>
      <c r="AF186" s="461"/>
      <c r="AG186" s="461"/>
      <c r="AH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c r="W187" s="461"/>
      <c r="X187" s="462"/>
      <c r="Y187" s="461"/>
      <c r="Z187" s="461"/>
      <c r="AA187" s="461"/>
      <c r="AB187" s="461"/>
      <c r="AC187" s="461"/>
      <c r="AD187" s="461"/>
      <c r="AE187" s="461"/>
      <c r="AF187" s="461"/>
      <c r="AG187" s="461"/>
      <c r="AH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c r="W188" s="461"/>
      <c r="X188" s="462"/>
      <c r="Y188" s="461"/>
      <c r="Z188" s="461"/>
      <c r="AA188" s="461"/>
      <c r="AB188" s="461"/>
      <c r="AC188" s="461"/>
      <c r="AD188" s="461"/>
      <c r="AE188" s="461"/>
      <c r="AF188" s="461"/>
      <c r="AG188" s="461"/>
      <c r="AH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c r="W189" s="461"/>
      <c r="X189" s="462"/>
      <c r="Y189" s="461"/>
      <c r="Z189" s="461"/>
      <c r="AA189" s="461"/>
      <c r="AB189" s="461"/>
      <c r="AC189" s="461"/>
      <c r="AD189" s="461"/>
      <c r="AE189" s="461"/>
      <c r="AF189" s="461"/>
      <c r="AG189" s="461"/>
      <c r="AH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c r="W190" s="461"/>
      <c r="X190" s="462"/>
      <c r="Y190" s="461"/>
      <c r="Z190" s="461"/>
      <c r="AA190" s="461"/>
      <c r="AB190" s="461"/>
      <c r="AC190" s="461"/>
      <c r="AD190" s="461"/>
      <c r="AE190" s="461"/>
      <c r="AF190" s="461"/>
      <c r="AG190" s="461"/>
      <c r="AH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c r="W191" s="461"/>
      <c r="X191" s="462"/>
      <c r="Y191" s="461"/>
      <c r="Z191" s="461"/>
      <c r="AA191" s="461"/>
      <c r="AB191" s="461"/>
      <c r="AC191" s="461"/>
      <c r="AD191" s="461"/>
      <c r="AE191" s="461"/>
      <c r="AF191" s="461"/>
      <c r="AG191" s="461"/>
      <c r="AH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c r="W192" s="461"/>
      <c r="X192" s="462"/>
      <c r="Y192" s="461"/>
      <c r="Z192" s="461"/>
      <c r="AA192" s="461"/>
      <c r="AB192" s="461"/>
      <c r="AC192" s="461"/>
      <c r="AD192" s="461"/>
      <c r="AE192" s="461"/>
      <c r="AF192" s="461"/>
      <c r="AG192" s="461"/>
      <c r="AH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c r="W193" s="461"/>
      <c r="X193" s="462"/>
      <c r="Y193" s="461"/>
      <c r="Z193" s="461"/>
      <c r="AA193" s="461"/>
      <c r="AB193" s="461"/>
      <c r="AC193" s="461"/>
      <c r="AD193" s="461"/>
      <c r="AE193" s="461"/>
      <c r="AF193" s="461"/>
      <c r="AG193" s="461"/>
      <c r="AH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c r="W194" s="461"/>
      <c r="X194" s="462"/>
      <c r="Y194" s="461"/>
      <c r="Z194" s="461"/>
      <c r="AA194" s="461"/>
      <c r="AB194" s="461"/>
      <c r="AC194" s="461"/>
      <c r="AD194" s="461"/>
      <c r="AE194" s="461"/>
      <c r="AF194" s="461"/>
      <c r="AG194" s="461"/>
      <c r="AH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c r="W195" s="461"/>
      <c r="X195" s="462"/>
      <c r="Y195" s="461"/>
      <c r="Z195" s="461"/>
      <c r="AA195" s="461"/>
      <c r="AB195" s="461"/>
      <c r="AC195" s="461"/>
      <c r="AD195" s="461"/>
      <c r="AE195" s="461"/>
      <c r="AF195" s="461"/>
      <c r="AG195" s="461"/>
      <c r="AH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c r="W196" s="461"/>
      <c r="X196" s="462"/>
      <c r="Y196" s="461"/>
      <c r="Z196" s="461"/>
      <c r="AA196" s="461"/>
      <c r="AB196" s="461"/>
      <c r="AC196" s="461"/>
      <c r="AD196" s="461"/>
      <c r="AE196" s="461"/>
      <c r="AF196" s="461"/>
      <c r="AG196" s="461"/>
      <c r="AH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2"/>
      <c r="Y197" s="461"/>
      <c r="Z197" s="461"/>
      <c r="AA197" s="461"/>
      <c r="AB197" s="461"/>
      <c r="AC197" s="461"/>
      <c r="AD197" s="461"/>
      <c r="AE197" s="461"/>
      <c r="AF197" s="461"/>
      <c r="AG197" s="461"/>
      <c r="AH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c r="W198" s="461"/>
      <c r="X198" s="462"/>
      <c r="Y198" s="461"/>
      <c r="Z198" s="461"/>
      <c r="AA198" s="461"/>
      <c r="AB198" s="461"/>
      <c r="AC198" s="461"/>
      <c r="AD198" s="461"/>
      <c r="AE198" s="461"/>
      <c r="AF198" s="461"/>
      <c r="AG198" s="461"/>
      <c r="AH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c r="W199" s="461"/>
      <c r="X199" s="462"/>
      <c r="Y199" s="461"/>
      <c r="Z199" s="461"/>
      <c r="AA199" s="461"/>
      <c r="AB199" s="461"/>
      <c r="AC199" s="461"/>
      <c r="AD199" s="461"/>
      <c r="AE199" s="461"/>
      <c r="AF199" s="461"/>
      <c r="AG199" s="461"/>
      <c r="AH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c r="W200" s="461"/>
      <c r="X200" s="462"/>
      <c r="Y200" s="461"/>
      <c r="Z200" s="461"/>
      <c r="AA200" s="461"/>
      <c r="AB200" s="461"/>
      <c r="AC200" s="461"/>
      <c r="AD200" s="461"/>
      <c r="AE200" s="461"/>
      <c r="AF200" s="461"/>
      <c r="AG200" s="461"/>
      <c r="AH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c r="W201" s="461"/>
      <c r="X201" s="462"/>
      <c r="Y201" s="461"/>
      <c r="Z201" s="461"/>
      <c r="AA201" s="461"/>
      <c r="AB201" s="461"/>
      <c r="AC201" s="461"/>
      <c r="AD201" s="461"/>
      <c r="AE201" s="461"/>
      <c r="AF201" s="461"/>
      <c r="AG201" s="461"/>
      <c r="AH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c r="W202" s="461"/>
      <c r="X202" s="462"/>
      <c r="Y202" s="461"/>
      <c r="Z202" s="461"/>
      <c r="AA202" s="461"/>
      <c r="AB202" s="461"/>
      <c r="AC202" s="461"/>
      <c r="AD202" s="461"/>
      <c r="AE202" s="461"/>
      <c r="AF202" s="461"/>
      <c r="AG202" s="461"/>
      <c r="AH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c r="W203" s="461"/>
      <c r="X203" s="462"/>
      <c r="Y203" s="461"/>
      <c r="Z203" s="461"/>
      <c r="AA203" s="461"/>
      <c r="AB203" s="461"/>
      <c r="AC203" s="461"/>
      <c r="AD203" s="461"/>
      <c r="AE203" s="461"/>
      <c r="AF203" s="461"/>
      <c r="AG203" s="461"/>
      <c r="AH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c r="W204" s="461"/>
      <c r="X204" s="462"/>
      <c r="Y204" s="461"/>
      <c r="Z204" s="461"/>
      <c r="AA204" s="461"/>
      <c r="AB204" s="461"/>
      <c r="AC204" s="461"/>
      <c r="AD204" s="461"/>
      <c r="AE204" s="461"/>
      <c r="AF204" s="461"/>
      <c r="AG204" s="461"/>
      <c r="AH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c r="W205" s="461"/>
      <c r="X205" s="462"/>
      <c r="Y205" s="461"/>
      <c r="Z205" s="461"/>
      <c r="AA205" s="461"/>
      <c r="AB205" s="461"/>
      <c r="AC205" s="461"/>
      <c r="AD205" s="461"/>
      <c r="AE205" s="461"/>
      <c r="AF205" s="461"/>
      <c r="AG205" s="461"/>
      <c r="AH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c r="W206" s="461"/>
      <c r="X206" s="462"/>
      <c r="Y206" s="461"/>
      <c r="Z206" s="461"/>
      <c r="AA206" s="461"/>
      <c r="AB206" s="461"/>
      <c r="AC206" s="461"/>
      <c r="AD206" s="461"/>
      <c r="AE206" s="461"/>
      <c r="AF206" s="461"/>
      <c r="AG206" s="461"/>
      <c r="AH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c r="W207" s="461"/>
      <c r="X207" s="462"/>
      <c r="Y207" s="461"/>
      <c r="Z207" s="461"/>
      <c r="AA207" s="461"/>
      <c r="AB207" s="461"/>
      <c r="AC207" s="461"/>
      <c r="AD207" s="461"/>
      <c r="AE207" s="461"/>
      <c r="AF207" s="461"/>
      <c r="AG207" s="461"/>
      <c r="AH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c r="W208" s="461"/>
      <c r="X208" s="462"/>
      <c r="Y208" s="461"/>
      <c r="Z208" s="461"/>
      <c r="AA208" s="461"/>
      <c r="AB208" s="461"/>
      <c r="AC208" s="461"/>
      <c r="AD208" s="461"/>
      <c r="AE208" s="461"/>
      <c r="AF208" s="461"/>
      <c r="AG208" s="461"/>
      <c r="AH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c r="W209" s="461"/>
      <c r="X209" s="462"/>
      <c r="Y209" s="461"/>
      <c r="Z209" s="461"/>
      <c r="AA209" s="461"/>
      <c r="AB209" s="461"/>
      <c r="AC209" s="461"/>
      <c r="AD209" s="461"/>
      <c r="AE209" s="461"/>
      <c r="AF209" s="461"/>
      <c r="AG209" s="461"/>
      <c r="AH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c r="W210" s="461"/>
      <c r="X210" s="462"/>
      <c r="Y210" s="461"/>
      <c r="Z210" s="461"/>
      <c r="AA210" s="461"/>
      <c r="AB210" s="461"/>
      <c r="AC210" s="461"/>
      <c r="AD210" s="461"/>
      <c r="AE210" s="461"/>
      <c r="AF210" s="461"/>
      <c r="AG210" s="461"/>
      <c r="AH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c r="W211" s="461"/>
      <c r="X211" s="462"/>
      <c r="Y211" s="461"/>
      <c r="Z211" s="461"/>
      <c r="AA211" s="461"/>
      <c r="AB211" s="461"/>
      <c r="AC211" s="461"/>
      <c r="AD211" s="461"/>
      <c r="AE211" s="461"/>
      <c r="AF211" s="461"/>
      <c r="AG211" s="461"/>
      <c r="AH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c r="W212" s="461"/>
      <c r="X212" s="462"/>
      <c r="Y212" s="461"/>
      <c r="Z212" s="461"/>
      <c r="AA212" s="461"/>
      <c r="AB212" s="461"/>
      <c r="AC212" s="461"/>
      <c r="AD212" s="461"/>
      <c r="AE212" s="461"/>
      <c r="AF212" s="461"/>
      <c r="AG212" s="461"/>
      <c r="AH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c r="W213" s="461"/>
      <c r="X213" s="462"/>
      <c r="Y213" s="461"/>
      <c r="Z213" s="461"/>
      <c r="AA213" s="461"/>
      <c r="AB213" s="461"/>
      <c r="AC213" s="461"/>
      <c r="AD213" s="461"/>
      <c r="AE213" s="461"/>
      <c r="AF213" s="461"/>
      <c r="AG213" s="461"/>
      <c r="AH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c r="W214" s="461"/>
      <c r="X214" s="462"/>
      <c r="Y214" s="461"/>
      <c r="Z214" s="461"/>
      <c r="AA214" s="461"/>
      <c r="AB214" s="461"/>
      <c r="AC214" s="461"/>
      <c r="AD214" s="461"/>
      <c r="AE214" s="461"/>
      <c r="AF214" s="461"/>
      <c r="AG214" s="461"/>
      <c r="AH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c r="W215" s="461"/>
      <c r="X215" s="462"/>
      <c r="Y215" s="461"/>
      <c r="Z215" s="461"/>
      <c r="AA215" s="461"/>
      <c r="AB215" s="461"/>
      <c r="AC215" s="461"/>
      <c r="AD215" s="461"/>
      <c r="AE215" s="461"/>
      <c r="AF215" s="461"/>
      <c r="AG215" s="461"/>
      <c r="AH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c r="W216" s="461"/>
      <c r="X216" s="462"/>
      <c r="Y216" s="461"/>
      <c r="Z216" s="461"/>
      <c r="AA216" s="461"/>
      <c r="AB216" s="461"/>
      <c r="AC216" s="461"/>
      <c r="AD216" s="461"/>
      <c r="AE216" s="461"/>
      <c r="AF216" s="461"/>
      <c r="AG216" s="461"/>
      <c r="AH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c r="W217" s="461"/>
      <c r="X217" s="462"/>
      <c r="Y217" s="461"/>
      <c r="Z217" s="461"/>
      <c r="AA217" s="461"/>
      <c r="AB217" s="461"/>
      <c r="AC217" s="461"/>
      <c r="AD217" s="461"/>
      <c r="AE217" s="461"/>
      <c r="AF217" s="461"/>
      <c r="AG217" s="461"/>
      <c r="AH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c r="W218" s="461"/>
      <c r="X218" s="462"/>
      <c r="Y218" s="461"/>
      <c r="Z218" s="461"/>
      <c r="AA218" s="461"/>
      <c r="AB218" s="461"/>
      <c r="AC218" s="461"/>
      <c r="AD218" s="461"/>
      <c r="AE218" s="461"/>
      <c r="AF218" s="461"/>
      <c r="AG218" s="461"/>
      <c r="AH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c r="W219" s="461"/>
      <c r="X219" s="462"/>
      <c r="Y219" s="461"/>
      <c r="Z219" s="461"/>
      <c r="AA219" s="461"/>
      <c r="AB219" s="461"/>
      <c r="AC219" s="461"/>
      <c r="AD219" s="461"/>
      <c r="AE219" s="461"/>
      <c r="AF219" s="461"/>
      <c r="AG219" s="461"/>
      <c r="AH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c r="W220" s="461"/>
      <c r="X220" s="462"/>
      <c r="Y220" s="461"/>
      <c r="Z220" s="461"/>
      <c r="AA220" s="461"/>
      <c r="AB220" s="461"/>
      <c r="AC220" s="461"/>
      <c r="AD220" s="461"/>
      <c r="AE220" s="461"/>
      <c r="AF220" s="461"/>
      <c r="AG220" s="461"/>
      <c r="AH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c r="W221" s="461"/>
      <c r="X221" s="462"/>
      <c r="Y221" s="461"/>
      <c r="Z221" s="461"/>
      <c r="AA221" s="461"/>
      <c r="AB221" s="461"/>
      <c r="AC221" s="461"/>
      <c r="AD221" s="461"/>
      <c r="AE221" s="461"/>
      <c r="AF221" s="461"/>
      <c r="AG221" s="461"/>
      <c r="AH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c r="W222" s="461"/>
      <c r="X222" s="462"/>
      <c r="Y222" s="461"/>
      <c r="Z222" s="461"/>
      <c r="AA222" s="461"/>
      <c r="AB222" s="461"/>
      <c r="AC222" s="461"/>
      <c r="AD222" s="461"/>
      <c r="AE222" s="461"/>
      <c r="AF222" s="461"/>
      <c r="AG222" s="461"/>
      <c r="AH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c r="W223" s="461"/>
      <c r="X223" s="462"/>
      <c r="Y223" s="461"/>
      <c r="Z223" s="461"/>
      <c r="AA223" s="461"/>
      <c r="AB223" s="461"/>
      <c r="AC223" s="461"/>
      <c r="AD223" s="461"/>
      <c r="AE223" s="461"/>
      <c r="AF223" s="461"/>
      <c r="AG223" s="461"/>
      <c r="AH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c r="W224" s="461"/>
      <c r="X224" s="462"/>
      <c r="Y224" s="461"/>
      <c r="Z224" s="461"/>
      <c r="AA224" s="461"/>
      <c r="AB224" s="461"/>
      <c r="AC224" s="461"/>
      <c r="AD224" s="461"/>
      <c r="AE224" s="461"/>
      <c r="AF224" s="461"/>
      <c r="AG224" s="461"/>
      <c r="AH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c r="W225" s="461"/>
      <c r="X225" s="462"/>
      <c r="Y225" s="461"/>
      <c r="Z225" s="461"/>
      <c r="AA225" s="461"/>
      <c r="AB225" s="461"/>
      <c r="AC225" s="461"/>
      <c r="AD225" s="461"/>
      <c r="AE225" s="461"/>
      <c r="AF225" s="461"/>
      <c r="AG225" s="461"/>
      <c r="AH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c r="W226" s="461"/>
      <c r="X226" s="462"/>
      <c r="Y226" s="461"/>
      <c r="Z226" s="461"/>
      <c r="AA226" s="461"/>
      <c r="AB226" s="461"/>
      <c r="AC226" s="461"/>
      <c r="AD226" s="461"/>
      <c r="AE226" s="461"/>
      <c r="AF226" s="461"/>
      <c r="AG226" s="461"/>
      <c r="AH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c r="W227" s="461"/>
      <c r="X227" s="462"/>
      <c r="Y227" s="461"/>
      <c r="Z227" s="461"/>
      <c r="AA227" s="461"/>
      <c r="AB227" s="461"/>
      <c r="AC227" s="461"/>
      <c r="AD227" s="461"/>
      <c r="AE227" s="461"/>
      <c r="AF227" s="461"/>
      <c r="AG227" s="461"/>
      <c r="AH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c r="W228" s="461"/>
      <c r="X228" s="462"/>
      <c r="Y228" s="461"/>
      <c r="Z228" s="461"/>
      <c r="AA228" s="461"/>
      <c r="AB228" s="461"/>
      <c r="AC228" s="461"/>
      <c r="AD228" s="461"/>
      <c r="AE228" s="461"/>
      <c r="AF228" s="461"/>
      <c r="AG228" s="461"/>
      <c r="AH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c r="W229" s="461"/>
      <c r="X229" s="462"/>
      <c r="Y229" s="461"/>
      <c r="Z229" s="461"/>
      <c r="AA229" s="461"/>
      <c r="AB229" s="461"/>
      <c r="AC229" s="461"/>
      <c r="AD229" s="461"/>
      <c r="AE229" s="461"/>
      <c r="AF229" s="461"/>
      <c r="AG229" s="461"/>
      <c r="AH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c r="W230" s="461"/>
      <c r="X230" s="462"/>
      <c r="Y230" s="461"/>
      <c r="Z230" s="461"/>
      <c r="AA230" s="461"/>
      <c r="AB230" s="461"/>
      <c r="AC230" s="461"/>
      <c r="AD230" s="461"/>
      <c r="AE230" s="461"/>
      <c r="AF230" s="461"/>
      <c r="AG230" s="461"/>
      <c r="AH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c r="W231" s="461"/>
      <c r="X231" s="462"/>
      <c r="Y231" s="461"/>
      <c r="Z231" s="461"/>
      <c r="AA231" s="461"/>
      <c r="AB231" s="461"/>
      <c r="AC231" s="461"/>
      <c r="AD231" s="461"/>
      <c r="AE231" s="461"/>
      <c r="AF231" s="461"/>
      <c r="AG231" s="461"/>
      <c r="AH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c r="W232" s="461"/>
      <c r="X232" s="462"/>
      <c r="Y232" s="461"/>
      <c r="Z232" s="461"/>
      <c r="AA232" s="461"/>
      <c r="AB232" s="461"/>
      <c r="AC232" s="461"/>
      <c r="AD232" s="461"/>
      <c r="AE232" s="461"/>
      <c r="AF232" s="461"/>
      <c r="AG232" s="461"/>
      <c r="AH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c r="W233" s="461"/>
      <c r="X233" s="462"/>
      <c r="Y233" s="461"/>
      <c r="Z233" s="461"/>
      <c r="AA233" s="461"/>
      <c r="AB233" s="461"/>
      <c r="AC233" s="461"/>
      <c r="AD233" s="461"/>
      <c r="AE233" s="461"/>
      <c r="AF233" s="461"/>
      <c r="AG233" s="461"/>
      <c r="AH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c r="W234" s="461"/>
      <c r="X234" s="462"/>
      <c r="Y234" s="461"/>
      <c r="Z234" s="461"/>
      <c r="AA234" s="461"/>
      <c r="AB234" s="461"/>
      <c r="AC234" s="461"/>
      <c r="AD234" s="461"/>
      <c r="AE234" s="461"/>
      <c r="AF234" s="461"/>
      <c r="AG234" s="461"/>
      <c r="AH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c r="W235" s="461"/>
      <c r="X235" s="462"/>
      <c r="Y235" s="461"/>
      <c r="Z235" s="461"/>
      <c r="AA235" s="461"/>
      <c r="AB235" s="461"/>
      <c r="AC235" s="461"/>
      <c r="AD235" s="461"/>
      <c r="AE235" s="461"/>
      <c r="AF235" s="461"/>
      <c r="AG235" s="461"/>
      <c r="AH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c r="W236" s="461"/>
      <c r="X236" s="462"/>
      <c r="Y236" s="461"/>
      <c r="Z236" s="461"/>
      <c r="AA236" s="461"/>
      <c r="AB236" s="461"/>
      <c r="AC236" s="461"/>
      <c r="AD236" s="461"/>
      <c r="AE236" s="461"/>
      <c r="AF236" s="461"/>
      <c r="AG236" s="461"/>
      <c r="AH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c r="W237" s="461"/>
      <c r="X237" s="462"/>
      <c r="Y237" s="461"/>
      <c r="Z237" s="461"/>
      <c r="AA237" s="461"/>
      <c r="AB237" s="461"/>
      <c r="AC237" s="461"/>
      <c r="AD237" s="461"/>
      <c r="AE237" s="461"/>
      <c r="AF237" s="461"/>
      <c r="AG237" s="461"/>
      <c r="AH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c r="W238" s="461"/>
      <c r="X238" s="462"/>
      <c r="Y238" s="461"/>
      <c r="Z238" s="461"/>
      <c r="AA238" s="461"/>
      <c r="AB238" s="461"/>
      <c r="AC238" s="461"/>
      <c r="AD238" s="461"/>
      <c r="AE238" s="461"/>
      <c r="AF238" s="461"/>
      <c r="AG238" s="461"/>
      <c r="AH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c r="W239" s="461"/>
      <c r="X239" s="462"/>
      <c r="Y239" s="461"/>
      <c r="Z239" s="461"/>
      <c r="AA239" s="461"/>
      <c r="AB239" s="461"/>
      <c r="AC239" s="461"/>
      <c r="AD239" s="461"/>
      <c r="AE239" s="461"/>
      <c r="AF239" s="461"/>
      <c r="AG239" s="461"/>
      <c r="AH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c r="W240" s="461"/>
      <c r="X240" s="462"/>
      <c r="Y240" s="461"/>
      <c r="Z240" s="461"/>
      <c r="AA240" s="461"/>
      <c r="AB240" s="461"/>
      <c r="AC240" s="461"/>
      <c r="AD240" s="461"/>
      <c r="AE240" s="461"/>
      <c r="AF240" s="461"/>
      <c r="AG240" s="461"/>
      <c r="AH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c r="W241" s="461"/>
      <c r="X241" s="462"/>
      <c r="Y241" s="461"/>
      <c r="Z241" s="461"/>
      <c r="AA241" s="461"/>
      <c r="AB241" s="461"/>
      <c r="AC241" s="461"/>
      <c r="AD241" s="461"/>
      <c r="AE241" s="461"/>
      <c r="AF241" s="461"/>
      <c r="AG241" s="461"/>
      <c r="AH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c r="W242" s="461"/>
      <c r="X242" s="462"/>
      <c r="Y242" s="461"/>
      <c r="Z242" s="461"/>
      <c r="AA242" s="461"/>
      <c r="AB242" s="461"/>
      <c r="AC242" s="461"/>
      <c r="AD242" s="461"/>
      <c r="AE242" s="461"/>
      <c r="AF242" s="461"/>
      <c r="AG242" s="461"/>
      <c r="AH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c r="W243" s="461"/>
      <c r="X243" s="462"/>
      <c r="Y243" s="461"/>
      <c r="Z243" s="461"/>
      <c r="AA243" s="461"/>
      <c r="AB243" s="461"/>
      <c r="AC243" s="461"/>
      <c r="AD243" s="461"/>
      <c r="AE243" s="461"/>
      <c r="AF243" s="461"/>
      <c r="AG243" s="461"/>
      <c r="AH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c r="W244" s="461"/>
      <c r="X244" s="462"/>
      <c r="Y244" s="461"/>
      <c r="Z244" s="461"/>
      <c r="AA244" s="461"/>
      <c r="AB244" s="461"/>
      <c r="AC244" s="461"/>
      <c r="AD244" s="461"/>
      <c r="AE244" s="461"/>
      <c r="AF244" s="461"/>
      <c r="AG244" s="461"/>
      <c r="AH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c r="W245" s="461"/>
      <c r="X245" s="462"/>
      <c r="Y245" s="461"/>
      <c r="Z245" s="461"/>
      <c r="AA245" s="461"/>
      <c r="AB245" s="461"/>
      <c r="AC245" s="461"/>
      <c r="AD245" s="461"/>
      <c r="AE245" s="461"/>
      <c r="AF245" s="461"/>
      <c r="AG245" s="461"/>
      <c r="AH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c r="W246" s="461"/>
      <c r="X246" s="462"/>
      <c r="Y246" s="461"/>
      <c r="Z246" s="461"/>
      <c r="AA246" s="461"/>
      <c r="AB246" s="461"/>
      <c r="AC246" s="461"/>
      <c r="AD246" s="461"/>
      <c r="AE246" s="461"/>
      <c r="AF246" s="461"/>
      <c r="AG246" s="461"/>
      <c r="AH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c r="W247" s="461"/>
      <c r="X247" s="462"/>
      <c r="Y247" s="461"/>
      <c r="Z247" s="461"/>
      <c r="AA247" s="461"/>
      <c r="AB247" s="461"/>
      <c r="AC247" s="461"/>
      <c r="AD247" s="461"/>
      <c r="AE247" s="461"/>
      <c r="AF247" s="461"/>
      <c r="AG247" s="461"/>
      <c r="AH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c r="W248" s="461"/>
      <c r="X248" s="462"/>
      <c r="Y248" s="461"/>
      <c r="Z248" s="461"/>
      <c r="AA248" s="461"/>
      <c r="AB248" s="461"/>
      <c r="AC248" s="461"/>
      <c r="AD248" s="461"/>
      <c r="AE248" s="461"/>
      <c r="AF248" s="461"/>
      <c r="AG248" s="461"/>
      <c r="AH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c r="W249" s="461"/>
      <c r="X249" s="462"/>
      <c r="Y249" s="461"/>
      <c r="Z249" s="461"/>
      <c r="AA249" s="461"/>
      <c r="AB249" s="461"/>
      <c r="AC249" s="461"/>
      <c r="AD249" s="461"/>
      <c r="AE249" s="461"/>
      <c r="AF249" s="461"/>
      <c r="AG249" s="461"/>
      <c r="AH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c r="W250" s="461"/>
      <c r="X250" s="462"/>
      <c r="Y250" s="461"/>
      <c r="Z250" s="461"/>
      <c r="AA250" s="461"/>
      <c r="AB250" s="461"/>
      <c r="AC250" s="461"/>
      <c r="AD250" s="461"/>
      <c r="AE250" s="461"/>
      <c r="AF250" s="461"/>
      <c r="AG250" s="461"/>
      <c r="AH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c r="W251" s="461"/>
      <c r="X251" s="462"/>
      <c r="Y251" s="461"/>
      <c r="Z251" s="461"/>
      <c r="AA251" s="461"/>
      <c r="AB251" s="461"/>
      <c r="AC251" s="461"/>
      <c r="AD251" s="461"/>
      <c r="AE251" s="461"/>
      <c r="AF251" s="461"/>
      <c r="AG251" s="461"/>
      <c r="AH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c r="W252" s="461"/>
      <c r="X252" s="462"/>
      <c r="Y252" s="461"/>
      <c r="Z252" s="461"/>
      <c r="AA252" s="461"/>
      <c r="AB252" s="461"/>
      <c r="AC252" s="461"/>
      <c r="AD252" s="461"/>
      <c r="AE252" s="461"/>
      <c r="AF252" s="461"/>
      <c r="AG252" s="461"/>
      <c r="AH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c r="W253" s="461"/>
      <c r="X253" s="462"/>
      <c r="Y253" s="461"/>
      <c r="Z253" s="461"/>
      <c r="AA253" s="461"/>
      <c r="AB253" s="461"/>
      <c r="AC253" s="461"/>
      <c r="AD253" s="461"/>
      <c r="AE253" s="461"/>
      <c r="AF253" s="461"/>
      <c r="AG253" s="461"/>
      <c r="AH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c r="W254" s="461"/>
      <c r="X254" s="462"/>
      <c r="Y254" s="461"/>
      <c r="Z254" s="461"/>
      <c r="AA254" s="461"/>
      <c r="AB254" s="461"/>
      <c r="AC254" s="461"/>
      <c r="AD254" s="461"/>
      <c r="AE254" s="461"/>
      <c r="AF254" s="461"/>
      <c r="AG254" s="461"/>
      <c r="AH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c r="W255" s="461"/>
      <c r="X255" s="462"/>
      <c r="Y255" s="461"/>
      <c r="Z255" s="461"/>
      <c r="AA255" s="461"/>
      <c r="AB255" s="461"/>
      <c r="AC255" s="461"/>
      <c r="AD255" s="461"/>
      <c r="AE255" s="461"/>
      <c r="AF255" s="461"/>
      <c r="AG255" s="461"/>
      <c r="AH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c r="W256" s="461"/>
      <c r="X256" s="462"/>
      <c r="Y256" s="461"/>
      <c r="Z256" s="461"/>
      <c r="AA256" s="461"/>
      <c r="AB256" s="461"/>
      <c r="AC256" s="461"/>
      <c r="AD256" s="461"/>
      <c r="AE256" s="461"/>
      <c r="AF256" s="461"/>
      <c r="AG256" s="461"/>
      <c r="AH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c r="W257" s="461"/>
      <c r="X257" s="462"/>
      <c r="Y257" s="461"/>
      <c r="Z257" s="461"/>
      <c r="AA257" s="461"/>
      <c r="AB257" s="461"/>
      <c r="AC257" s="461"/>
      <c r="AD257" s="461"/>
      <c r="AE257" s="461"/>
      <c r="AF257" s="461"/>
      <c r="AG257" s="461"/>
      <c r="AH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c r="W258" s="461"/>
      <c r="X258" s="462"/>
      <c r="Y258" s="461"/>
      <c r="Z258" s="461"/>
      <c r="AA258" s="461"/>
      <c r="AB258" s="461"/>
      <c r="AC258" s="461"/>
      <c r="AD258" s="461"/>
      <c r="AE258" s="461"/>
      <c r="AF258" s="461"/>
      <c r="AG258" s="461"/>
      <c r="AH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c r="W259" s="461"/>
      <c r="X259" s="462"/>
      <c r="Y259" s="461"/>
      <c r="Z259" s="461"/>
      <c r="AA259" s="461"/>
      <c r="AB259" s="461"/>
      <c r="AC259" s="461"/>
      <c r="AD259" s="461"/>
      <c r="AE259" s="461"/>
      <c r="AF259" s="461"/>
      <c r="AG259" s="461"/>
      <c r="AH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c r="W260" s="461"/>
      <c r="X260" s="462"/>
      <c r="Y260" s="461"/>
      <c r="Z260" s="461"/>
      <c r="AA260" s="461"/>
      <c r="AB260" s="461"/>
      <c r="AC260" s="461"/>
      <c r="AD260" s="461"/>
      <c r="AE260" s="461"/>
      <c r="AF260" s="461"/>
      <c r="AG260" s="461"/>
      <c r="AH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c r="W261" s="461"/>
      <c r="X261" s="462"/>
      <c r="Y261" s="461"/>
      <c r="Z261" s="461"/>
      <c r="AA261" s="461"/>
      <c r="AB261" s="461"/>
      <c r="AC261" s="461"/>
      <c r="AD261" s="461"/>
      <c r="AE261" s="461"/>
      <c r="AF261" s="461"/>
      <c r="AG261" s="461"/>
      <c r="AH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c r="W262" s="461"/>
      <c r="X262" s="462"/>
      <c r="Y262" s="461"/>
      <c r="Z262" s="461"/>
      <c r="AA262" s="461"/>
      <c r="AB262" s="461"/>
      <c r="AC262" s="461"/>
      <c r="AD262" s="461"/>
      <c r="AE262" s="461"/>
      <c r="AF262" s="461"/>
      <c r="AG262" s="461"/>
      <c r="AH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c r="W263" s="461"/>
      <c r="X263" s="462"/>
      <c r="Y263" s="461"/>
      <c r="Z263" s="461"/>
      <c r="AA263" s="461"/>
      <c r="AB263" s="461"/>
      <c r="AC263" s="461"/>
      <c r="AD263" s="461"/>
      <c r="AE263" s="461"/>
      <c r="AF263" s="461"/>
      <c r="AG263" s="461"/>
      <c r="AH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c r="W264" s="461"/>
      <c r="X264" s="462"/>
      <c r="Y264" s="461"/>
      <c r="Z264" s="461"/>
      <c r="AA264" s="461"/>
      <c r="AB264" s="461"/>
      <c r="AC264" s="461"/>
      <c r="AD264" s="461"/>
      <c r="AE264" s="461"/>
      <c r="AF264" s="461"/>
      <c r="AG264" s="461"/>
      <c r="AH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c r="W265" s="461"/>
      <c r="X265" s="462"/>
      <c r="Y265" s="461"/>
      <c r="Z265" s="461"/>
      <c r="AA265" s="461"/>
      <c r="AB265" s="461"/>
      <c r="AC265" s="461"/>
      <c r="AD265" s="461"/>
      <c r="AE265" s="461"/>
      <c r="AF265" s="461"/>
      <c r="AG265" s="461"/>
      <c r="AH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c r="W266" s="461"/>
      <c r="X266" s="462"/>
      <c r="Y266" s="461"/>
      <c r="Z266" s="461"/>
      <c r="AA266" s="461"/>
      <c r="AB266" s="461"/>
      <c r="AC266" s="461"/>
      <c r="AD266" s="461"/>
      <c r="AE266" s="461"/>
      <c r="AF266" s="461"/>
      <c r="AG266" s="461"/>
      <c r="AH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c r="W267" s="461"/>
      <c r="X267" s="462"/>
      <c r="Y267" s="461"/>
      <c r="Z267" s="461"/>
      <c r="AA267" s="461"/>
      <c r="AB267" s="461"/>
      <c r="AC267" s="461"/>
      <c r="AD267" s="461"/>
      <c r="AE267" s="461"/>
      <c r="AF267" s="461"/>
      <c r="AG267" s="461"/>
      <c r="AH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c r="W268" s="461"/>
      <c r="X268" s="462"/>
      <c r="Y268" s="461"/>
      <c r="Z268" s="461"/>
      <c r="AA268" s="461"/>
      <c r="AB268" s="461"/>
      <c r="AC268" s="461"/>
      <c r="AD268" s="461"/>
      <c r="AE268" s="461"/>
      <c r="AF268" s="461"/>
      <c r="AG268" s="461"/>
      <c r="AH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c r="W269" s="461"/>
      <c r="X269" s="462"/>
      <c r="Y269" s="461"/>
      <c r="Z269" s="461"/>
      <c r="AA269" s="461"/>
      <c r="AB269" s="461"/>
      <c r="AC269" s="461"/>
      <c r="AD269" s="461"/>
      <c r="AE269" s="461"/>
      <c r="AF269" s="461"/>
      <c r="AG269" s="461"/>
      <c r="AH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c r="W270" s="461"/>
      <c r="X270" s="462"/>
      <c r="Y270" s="461"/>
      <c r="Z270" s="461"/>
      <c r="AA270" s="461"/>
      <c r="AB270" s="461"/>
      <c r="AC270" s="461"/>
      <c r="AD270" s="461"/>
      <c r="AE270" s="461"/>
      <c r="AF270" s="461"/>
      <c r="AG270" s="461"/>
      <c r="AH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c r="W271" s="461"/>
      <c r="X271" s="462"/>
      <c r="Y271" s="461"/>
      <c r="Z271" s="461"/>
      <c r="AA271" s="461"/>
      <c r="AB271" s="461"/>
      <c r="AC271" s="461"/>
      <c r="AD271" s="461"/>
      <c r="AE271" s="461"/>
      <c r="AF271" s="461"/>
      <c r="AG271" s="461"/>
      <c r="AH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c r="W272" s="461"/>
      <c r="X272" s="462"/>
      <c r="Y272" s="461"/>
      <c r="Z272" s="461"/>
      <c r="AA272" s="461"/>
      <c r="AB272" s="461"/>
      <c r="AC272" s="461"/>
      <c r="AD272" s="461"/>
      <c r="AE272" s="461"/>
      <c r="AF272" s="461"/>
      <c r="AG272" s="461"/>
      <c r="AH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c r="W273" s="461"/>
      <c r="X273" s="462"/>
      <c r="Y273" s="461"/>
      <c r="Z273" s="461"/>
      <c r="AA273" s="461"/>
      <c r="AB273" s="461"/>
      <c r="AC273" s="461"/>
      <c r="AD273" s="461"/>
      <c r="AE273" s="461"/>
      <c r="AF273" s="461"/>
      <c r="AG273" s="461"/>
      <c r="AH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c r="W274" s="461"/>
      <c r="X274" s="462"/>
      <c r="Y274" s="461"/>
      <c r="Z274" s="461"/>
      <c r="AA274" s="461"/>
      <c r="AB274" s="461"/>
      <c r="AC274" s="461"/>
      <c r="AD274" s="461"/>
      <c r="AE274" s="461"/>
      <c r="AF274" s="461"/>
      <c r="AG274" s="461"/>
      <c r="AH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c r="W275" s="461"/>
      <c r="X275" s="462"/>
      <c r="Y275" s="461"/>
      <c r="Z275" s="461"/>
      <c r="AA275" s="461"/>
      <c r="AB275" s="461"/>
      <c r="AC275" s="461"/>
      <c r="AD275" s="461"/>
      <c r="AE275" s="461"/>
      <c r="AF275" s="461"/>
      <c r="AG275" s="461"/>
      <c r="AH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c r="W276" s="461"/>
      <c r="X276" s="462"/>
      <c r="Y276" s="461"/>
      <c r="Z276" s="461"/>
      <c r="AA276" s="461"/>
      <c r="AB276" s="461"/>
      <c r="AC276" s="461"/>
      <c r="AD276" s="461"/>
      <c r="AE276" s="461"/>
      <c r="AF276" s="461"/>
      <c r="AG276" s="461"/>
      <c r="AH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c r="W277" s="461"/>
      <c r="X277" s="462"/>
      <c r="Y277" s="461"/>
      <c r="Z277" s="461"/>
      <c r="AA277" s="461"/>
      <c r="AB277" s="461"/>
      <c r="AC277" s="461"/>
      <c r="AD277" s="461"/>
      <c r="AE277" s="461"/>
      <c r="AF277" s="461"/>
      <c r="AG277" s="461"/>
      <c r="AH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c r="W278" s="461"/>
      <c r="X278" s="462"/>
      <c r="Y278" s="461"/>
      <c r="Z278" s="461"/>
      <c r="AA278" s="461"/>
      <c r="AB278" s="461"/>
      <c r="AC278" s="461"/>
      <c r="AD278" s="461"/>
      <c r="AE278" s="461"/>
      <c r="AF278" s="461"/>
      <c r="AG278" s="461"/>
      <c r="AH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c r="W279" s="461"/>
      <c r="X279" s="462"/>
      <c r="Y279" s="461"/>
      <c r="Z279" s="461"/>
      <c r="AA279" s="461"/>
      <c r="AB279" s="461"/>
      <c r="AC279" s="461"/>
      <c r="AD279" s="461"/>
      <c r="AE279" s="461"/>
      <c r="AF279" s="461"/>
      <c r="AG279" s="461"/>
      <c r="AH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c r="W280" s="461"/>
      <c r="X280" s="462"/>
      <c r="Y280" s="461"/>
      <c r="Z280" s="461"/>
      <c r="AA280" s="461"/>
      <c r="AB280" s="461"/>
      <c r="AC280" s="461"/>
      <c r="AD280" s="461"/>
      <c r="AE280" s="461"/>
      <c r="AF280" s="461"/>
      <c r="AG280" s="461"/>
      <c r="AH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c r="W281" s="461"/>
      <c r="X281" s="462"/>
      <c r="Y281" s="461"/>
      <c r="Z281" s="461"/>
      <c r="AA281" s="461"/>
      <c r="AB281" s="461"/>
      <c r="AC281" s="461"/>
      <c r="AD281" s="461"/>
      <c r="AE281" s="461"/>
      <c r="AF281" s="461"/>
      <c r="AG281" s="461"/>
      <c r="AH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c r="W282" s="461"/>
      <c r="X282" s="462"/>
      <c r="Y282" s="461"/>
      <c r="Z282" s="461"/>
      <c r="AA282" s="461"/>
      <c r="AB282" s="461"/>
      <c r="AC282" s="461"/>
      <c r="AD282" s="461"/>
      <c r="AE282" s="461"/>
      <c r="AF282" s="461"/>
      <c r="AG282" s="461"/>
      <c r="AH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c r="W283" s="461"/>
      <c r="X283" s="462"/>
      <c r="Y283" s="461"/>
      <c r="Z283" s="461"/>
      <c r="AA283" s="461"/>
      <c r="AB283" s="461"/>
      <c r="AC283" s="461"/>
      <c r="AD283" s="461"/>
      <c r="AE283" s="461"/>
      <c r="AF283" s="461"/>
      <c r="AG283" s="461"/>
      <c r="AH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c r="W284" s="461"/>
      <c r="X284" s="462"/>
      <c r="Y284" s="461"/>
      <c r="Z284" s="461"/>
      <c r="AA284" s="461"/>
      <c r="AB284" s="461"/>
      <c r="AC284" s="461"/>
      <c r="AD284" s="461"/>
      <c r="AE284" s="461"/>
      <c r="AF284" s="461"/>
      <c r="AG284" s="461"/>
      <c r="AH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c r="W285" s="461"/>
      <c r="X285" s="462"/>
      <c r="Y285" s="461"/>
      <c r="Z285" s="461"/>
      <c r="AA285" s="461"/>
      <c r="AB285" s="461"/>
      <c r="AC285" s="461"/>
      <c r="AD285" s="461"/>
      <c r="AE285" s="461"/>
      <c r="AF285" s="461"/>
      <c r="AG285" s="461"/>
      <c r="AH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c r="W286" s="461"/>
      <c r="X286" s="462"/>
      <c r="Y286" s="461"/>
      <c r="Z286" s="461"/>
      <c r="AA286" s="461"/>
      <c r="AB286" s="461"/>
      <c r="AC286" s="461"/>
      <c r="AD286" s="461"/>
      <c r="AE286" s="461"/>
      <c r="AF286" s="461"/>
      <c r="AG286" s="461"/>
      <c r="AH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c r="W287" s="461"/>
      <c r="X287" s="462"/>
      <c r="Y287" s="461"/>
      <c r="Z287" s="461"/>
      <c r="AA287" s="461"/>
      <c r="AB287" s="461"/>
      <c r="AC287" s="461"/>
      <c r="AD287" s="461"/>
      <c r="AE287" s="461"/>
      <c r="AF287" s="461"/>
      <c r="AG287" s="461"/>
      <c r="AH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c r="W288" s="461"/>
      <c r="X288" s="462"/>
      <c r="Y288" s="461"/>
      <c r="Z288" s="461"/>
      <c r="AA288" s="461"/>
      <c r="AB288" s="461"/>
      <c r="AC288" s="461"/>
      <c r="AD288" s="461"/>
      <c r="AE288" s="461"/>
      <c r="AF288" s="461"/>
      <c r="AG288" s="461"/>
      <c r="AH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c r="W289" s="461"/>
      <c r="X289" s="462"/>
      <c r="Y289" s="461"/>
      <c r="Z289" s="461"/>
      <c r="AA289" s="461"/>
      <c r="AB289" s="461"/>
      <c r="AC289" s="461"/>
      <c r="AD289" s="461"/>
      <c r="AE289" s="461"/>
      <c r="AF289" s="461"/>
      <c r="AG289" s="461"/>
      <c r="AH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c r="W290" s="461"/>
      <c r="X290" s="462"/>
      <c r="Y290" s="461"/>
      <c r="Z290" s="461"/>
      <c r="AA290" s="461"/>
      <c r="AB290" s="461"/>
      <c r="AC290" s="461"/>
      <c r="AD290" s="461"/>
      <c r="AE290" s="461"/>
      <c r="AF290" s="461"/>
      <c r="AG290" s="461"/>
      <c r="AH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c r="W291" s="461"/>
      <c r="X291" s="462"/>
      <c r="Y291" s="461"/>
      <c r="Z291" s="461"/>
      <c r="AA291" s="461"/>
      <c r="AB291" s="461"/>
      <c r="AC291" s="461"/>
      <c r="AD291" s="461"/>
      <c r="AE291" s="461"/>
      <c r="AF291" s="461"/>
      <c r="AG291" s="461"/>
      <c r="AH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c r="W292" s="461"/>
      <c r="X292" s="462"/>
      <c r="Y292" s="461"/>
      <c r="Z292" s="461"/>
      <c r="AA292" s="461"/>
      <c r="AB292" s="461"/>
      <c r="AC292" s="461"/>
      <c r="AD292" s="461"/>
      <c r="AE292" s="461"/>
      <c r="AF292" s="461"/>
      <c r="AG292" s="461"/>
      <c r="AH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c r="W293" s="461"/>
      <c r="X293" s="462"/>
      <c r="Y293" s="461"/>
      <c r="Z293" s="461"/>
      <c r="AA293" s="461"/>
      <c r="AB293" s="461"/>
      <c r="AC293" s="461"/>
      <c r="AD293" s="461"/>
      <c r="AE293" s="461"/>
      <c r="AF293" s="461"/>
      <c r="AG293" s="461"/>
      <c r="AH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c r="W294" s="461"/>
      <c r="X294" s="462"/>
      <c r="Y294" s="461"/>
      <c r="Z294" s="461"/>
      <c r="AA294" s="461"/>
      <c r="AB294" s="461"/>
      <c r="AC294" s="461"/>
      <c r="AD294" s="461"/>
      <c r="AE294" s="461"/>
      <c r="AF294" s="461"/>
      <c r="AG294" s="461"/>
      <c r="AH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c r="W295" s="461"/>
      <c r="X295" s="462"/>
      <c r="Y295" s="461"/>
      <c r="Z295" s="461"/>
      <c r="AA295" s="461"/>
      <c r="AB295" s="461"/>
      <c r="AC295" s="461"/>
      <c r="AD295" s="461"/>
      <c r="AE295" s="461"/>
      <c r="AF295" s="461"/>
      <c r="AG295" s="461"/>
      <c r="AH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c r="W296" s="461"/>
      <c r="X296" s="462"/>
      <c r="Y296" s="461"/>
      <c r="Z296" s="461"/>
      <c r="AA296" s="461"/>
      <c r="AB296" s="461"/>
      <c r="AC296" s="461"/>
      <c r="AD296" s="461"/>
      <c r="AE296" s="461"/>
      <c r="AF296" s="461"/>
      <c r="AG296" s="461"/>
      <c r="AH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c r="W297" s="461"/>
      <c r="X297" s="462"/>
      <c r="Y297" s="461"/>
      <c r="Z297" s="461"/>
      <c r="AA297" s="461"/>
      <c r="AB297" s="461"/>
      <c r="AC297" s="461"/>
      <c r="AD297" s="461"/>
      <c r="AE297" s="461"/>
      <c r="AF297" s="461"/>
      <c r="AG297" s="461"/>
      <c r="AH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c r="W298" s="461"/>
      <c r="X298" s="462"/>
      <c r="Y298" s="461"/>
      <c r="Z298" s="461"/>
      <c r="AA298" s="461"/>
      <c r="AB298" s="461"/>
      <c r="AC298" s="461"/>
      <c r="AD298" s="461"/>
      <c r="AE298" s="461"/>
      <c r="AF298" s="461"/>
      <c r="AG298" s="461"/>
      <c r="AH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c r="W299" s="461"/>
      <c r="X299" s="462"/>
      <c r="Y299" s="461"/>
      <c r="Z299" s="461"/>
      <c r="AA299" s="461"/>
      <c r="AB299" s="461"/>
      <c r="AC299" s="461"/>
      <c r="AD299" s="461"/>
      <c r="AE299" s="461"/>
      <c r="AF299" s="461"/>
      <c r="AG299" s="461"/>
      <c r="AH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c r="W300" s="461"/>
      <c r="X300" s="462"/>
      <c r="Y300" s="461"/>
      <c r="Z300" s="461"/>
      <c r="AA300" s="461"/>
      <c r="AB300" s="461"/>
      <c r="AC300" s="461"/>
      <c r="AD300" s="461"/>
      <c r="AE300" s="461"/>
      <c r="AF300" s="461"/>
      <c r="AG300" s="461"/>
      <c r="AH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c r="W301" s="461"/>
      <c r="X301" s="462"/>
      <c r="Y301" s="461"/>
      <c r="Z301" s="461"/>
      <c r="AA301" s="461"/>
      <c r="AB301" s="461"/>
      <c r="AC301" s="461"/>
      <c r="AD301" s="461"/>
      <c r="AE301" s="461"/>
      <c r="AF301" s="461"/>
      <c r="AG301" s="461"/>
      <c r="AH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c r="W302" s="461"/>
      <c r="X302" s="462"/>
      <c r="Y302" s="461"/>
      <c r="Z302" s="461"/>
      <c r="AA302" s="461"/>
      <c r="AB302" s="461"/>
      <c r="AC302" s="461"/>
      <c r="AD302" s="461"/>
      <c r="AE302" s="461"/>
      <c r="AF302" s="461"/>
      <c r="AG302" s="461"/>
      <c r="AH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c r="W303" s="461"/>
      <c r="X303" s="462"/>
      <c r="Y303" s="461"/>
      <c r="Z303" s="461"/>
      <c r="AA303" s="461"/>
      <c r="AB303" s="461"/>
      <c r="AC303" s="461"/>
      <c r="AD303" s="461"/>
      <c r="AE303" s="461"/>
      <c r="AF303" s="461"/>
      <c r="AG303" s="461"/>
      <c r="AH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c r="W304" s="461"/>
      <c r="X304" s="462"/>
      <c r="Y304" s="461"/>
      <c r="Z304" s="461"/>
      <c r="AA304" s="461"/>
      <c r="AB304" s="461"/>
      <c r="AC304" s="461"/>
      <c r="AD304" s="461"/>
      <c r="AE304" s="461"/>
      <c r="AF304" s="461"/>
      <c r="AG304" s="461"/>
      <c r="AH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c r="W305" s="461"/>
      <c r="X305" s="462"/>
      <c r="Y305" s="461"/>
      <c r="Z305" s="461"/>
      <c r="AA305" s="461"/>
      <c r="AB305" s="461"/>
      <c r="AC305" s="461"/>
      <c r="AD305" s="461"/>
      <c r="AE305" s="461"/>
      <c r="AF305" s="461"/>
      <c r="AG305" s="461"/>
      <c r="AH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c r="W306" s="461"/>
      <c r="X306" s="462"/>
      <c r="Y306" s="461"/>
      <c r="Z306" s="461"/>
      <c r="AA306" s="461"/>
      <c r="AB306" s="461"/>
      <c r="AC306" s="461"/>
      <c r="AD306" s="461"/>
      <c r="AE306" s="461"/>
      <c r="AF306" s="461"/>
      <c r="AG306" s="461"/>
      <c r="AH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c r="W307" s="461"/>
      <c r="X307" s="462"/>
      <c r="Y307" s="461"/>
      <c r="Z307" s="461"/>
      <c r="AA307" s="461"/>
      <c r="AB307" s="461"/>
      <c r="AC307" s="461"/>
      <c r="AD307" s="461"/>
      <c r="AE307" s="461"/>
      <c r="AF307" s="461"/>
      <c r="AG307" s="461"/>
      <c r="AH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c r="W308" s="461"/>
      <c r="X308" s="462"/>
      <c r="Y308" s="461"/>
      <c r="Z308" s="461"/>
      <c r="AA308" s="461"/>
      <c r="AB308" s="461"/>
      <c r="AC308" s="461"/>
      <c r="AD308" s="461"/>
      <c r="AE308" s="461"/>
      <c r="AF308" s="461"/>
      <c r="AG308" s="461"/>
      <c r="AH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c r="W309" s="461"/>
      <c r="X309" s="462"/>
      <c r="Y309" s="461"/>
      <c r="Z309" s="461"/>
      <c r="AA309" s="461"/>
      <c r="AB309" s="461"/>
      <c r="AC309" s="461"/>
      <c r="AD309" s="461"/>
      <c r="AE309" s="461"/>
      <c r="AF309" s="461"/>
      <c r="AG309" s="461"/>
      <c r="AH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c r="W310" s="461"/>
      <c r="X310" s="462"/>
      <c r="Y310" s="461"/>
      <c r="Z310" s="461"/>
      <c r="AA310" s="461"/>
      <c r="AB310" s="461"/>
      <c r="AC310" s="461"/>
      <c r="AD310" s="461"/>
      <c r="AE310" s="461"/>
      <c r="AF310" s="461"/>
      <c r="AG310" s="461"/>
      <c r="AH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c r="W311" s="461"/>
      <c r="X311" s="462"/>
      <c r="Y311" s="461"/>
      <c r="Z311" s="461"/>
      <c r="AA311" s="461"/>
      <c r="AB311" s="461"/>
      <c r="AC311" s="461"/>
      <c r="AD311" s="461"/>
      <c r="AE311" s="461"/>
      <c r="AF311" s="461"/>
      <c r="AG311" s="461"/>
      <c r="AH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c r="W312" s="461"/>
      <c r="X312" s="462"/>
      <c r="Y312" s="461"/>
      <c r="Z312" s="461"/>
      <c r="AA312" s="461"/>
      <c r="AB312" s="461"/>
      <c r="AC312" s="461"/>
      <c r="AD312" s="461"/>
      <c r="AE312" s="461"/>
      <c r="AF312" s="461"/>
      <c r="AG312" s="461"/>
      <c r="AH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c r="W313" s="461"/>
      <c r="X313" s="462"/>
      <c r="Y313" s="461"/>
      <c r="Z313" s="461"/>
      <c r="AA313" s="461"/>
      <c r="AB313" s="461"/>
      <c r="AC313" s="461"/>
      <c r="AD313" s="461"/>
      <c r="AE313" s="461"/>
      <c r="AF313" s="461"/>
      <c r="AG313" s="461"/>
      <c r="AH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c r="W314" s="461"/>
      <c r="X314" s="462"/>
      <c r="Y314" s="461"/>
      <c r="Z314" s="461"/>
      <c r="AA314" s="461"/>
      <c r="AB314" s="461"/>
      <c r="AC314" s="461"/>
      <c r="AD314" s="461"/>
      <c r="AE314" s="461"/>
      <c r="AF314" s="461"/>
      <c r="AG314" s="461"/>
      <c r="AH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c r="W315" s="461"/>
      <c r="X315" s="462"/>
      <c r="Y315" s="461"/>
      <c r="Z315" s="461"/>
      <c r="AA315" s="461"/>
      <c r="AB315" s="461"/>
      <c r="AC315" s="461"/>
      <c r="AD315" s="461"/>
      <c r="AE315" s="461"/>
      <c r="AF315" s="461"/>
      <c r="AG315" s="461"/>
      <c r="AH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c r="W316" s="461"/>
      <c r="X316" s="462"/>
      <c r="Y316" s="461"/>
      <c r="Z316" s="461"/>
      <c r="AA316" s="461"/>
      <c r="AB316" s="461"/>
      <c r="AC316" s="461"/>
      <c r="AD316" s="461"/>
      <c r="AE316" s="461"/>
      <c r="AF316" s="461"/>
      <c r="AG316" s="461"/>
      <c r="AH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c r="W317" s="461"/>
      <c r="X317" s="462"/>
      <c r="Y317" s="461"/>
      <c r="Z317" s="461"/>
      <c r="AA317" s="461"/>
      <c r="AB317" s="461"/>
      <c r="AC317" s="461"/>
      <c r="AD317" s="461"/>
      <c r="AE317" s="461"/>
      <c r="AF317" s="461"/>
      <c r="AG317" s="461"/>
      <c r="AH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c r="W318" s="461"/>
      <c r="X318" s="462"/>
      <c r="Y318" s="461"/>
      <c r="Z318" s="461"/>
      <c r="AA318" s="461"/>
      <c r="AB318" s="461"/>
      <c r="AC318" s="461"/>
      <c r="AD318" s="461"/>
      <c r="AE318" s="461"/>
      <c r="AF318" s="461"/>
      <c r="AG318" s="461"/>
      <c r="AH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c r="W319" s="461"/>
      <c r="X319" s="462"/>
      <c r="Y319" s="461"/>
      <c r="Z319" s="461"/>
      <c r="AA319" s="461"/>
      <c r="AB319" s="461"/>
      <c r="AC319" s="461"/>
      <c r="AD319" s="461"/>
      <c r="AE319" s="461"/>
      <c r="AF319" s="461"/>
      <c r="AG319" s="461"/>
      <c r="AH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c r="W320" s="461"/>
      <c r="X320" s="462"/>
      <c r="Y320" s="461"/>
      <c r="Z320" s="461"/>
      <c r="AA320" s="461"/>
      <c r="AB320" s="461"/>
      <c r="AC320" s="461"/>
      <c r="AD320" s="461"/>
      <c r="AE320" s="461"/>
      <c r="AF320" s="461"/>
      <c r="AG320" s="461"/>
      <c r="AH320" s="461"/>
    </row>
    <row r="321">
      <c r="A321" s="461"/>
      <c r="B321" s="461"/>
      <c r="C321" s="461"/>
      <c r="D321" s="461"/>
      <c r="E321" s="461"/>
      <c r="F321" s="461"/>
      <c r="G321" s="461"/>
      <c r="H321" s="461"/>
      <c r="I321" s="461"/>
      <c r="J321" s="461"/>
      <c r="K321" s="461"/>
      <c r="L321" s="461"/>
      <c r="M321" s="461"/>
      <c r="N321" s="461"/>
      <c r="O321" s="461"/>
      <c r="P321" s="461"/>
      <c r="Q321" s="461"/>
      <c r="R321" s="461"/>
      <c r="S321" s="461"/>
      <c r="T321" s="461"/>
      <c r="U321" s="461"/>
      <c r="V321" s="461"/>
      <c r="W321" s="461"/>
      <c r="X321" s="462"/>
      <c r="Y321" s="461"/>
      <c r="Z321" s="461"/>
      <c r="AA321" s="461"/>
      <c r="AB321" s="461"/>
      <c r="AC321" s="461"/>
      <c r="AD321" s="461"/>
      <c r="AE321" s="461"/>
      <c r="AF321" s="461"/>
      <c r="AG321" s="461"/>
      <c r="AH321" s="461"/>
    </row>
    <row r="322">
      <c r="A322" s="461"/>
      <c r="B322" s="461"/>
      <c r="C322" s="461"/>
      <c r="D322" s="461"/>
      <c r="E322" s="461"/>
      <c r="F322" s="461"/>
      <c r="G322" s="461"/>
      <c r="H322" s="461"/>
      <c r="I322" s="461"/>
      <c r="J322" s="461"/>
      <c r="K322" s="461"/>
      <c r="L322" s="461"/>
      <c r="M322" s="461"/>
      <c r="N322" s="461"/>
      <c r="O322" s="461"/>
      <c r="P322" s="461"/>
      <c r="Q322" s="461"/>
      <c r="R322" s="461"/>
      <c r="S322" s="461"/>
      <c r="T322" s="461"/>
      <c r="U322" s="461"/>
      <c r="V322" s="461"/>
      <c r="W322" s="461"/>
      <c r="X322" s="462"/>
      <c r="Y322" s="461"/>
      <c r="Z322" s="461"/>
      <c r="AA322" s="461"/>
      <c r="AB322" s="461"/>
      <c r="AC322" s="461"/>
      <c r="AD322" s="461"/>
      <c r="AE322" s="461"/>
      <c r="AF322" s="461"/>
      <c r="AG322" s="461"/>
      <c r="AH322" s="461"/>
    </row>
    <row r="323">
      <c r="A323" s="461"/>
      <c r="B323" s="461"/>
      <c r="C323" s="461"/>
      <c r="D323" s="461"/>
      <c r="E323" s="461"/>
      <c r="F323" s="461"/>
      <c r="G323" s="461"/>
      <c r="H323" s="461"/>
      <c r="I323" s="461"/>
      <c r="J323" s="461"/>
      <c r="K323" s="461"/>
      <c r="L323" s="461"/>
      <c r="M323" s="461"/>
      <c r="N323" s="461"/>
      <c r="O323" s="461"/>
      <c r="P323" s="461"/>
      <c r="Q323" s="461"/>
      <c r="R323" s="461"/>
      <c r="S323" s="461"/>
      <c r="T323" s="461"/>
      <c r="U323" s="461"/>
      <c r="V323" s="461"/>
      <c r="W323" s="461"/>
      <c r="X323" s="462"/>
      <c r="Y323" s="461"/>
      <c r="Z323" s="461"/>
      <c r="AA323" s="461"/>
      <c r="AB323" s="461"/>
      <c r="AC323" s="461"/>
      <c r="AD323" s="461"/>
      <c r="AE323" s="461"/>
      <c r="AF323" s="461"/>
      <c r="AG323" s="461"/>
      <c r="AH323" s="461"/>
    </row>
    <row r="324">
      <c r="A324" s="461"/>
      <c r="B324" s="461"/>
      <c r="C324" s="461"/>
      <c r="D324" s="461"/>
      <c r="E324" s="461"/>
      <c r="F324" s="461"/>
      <c r="G324" s="461"/>
      <c r="H324" s="461"/>
      <c r="I324" s="461"/>
      <c r="J324" s="461"/>
      <c r="K324" s="461"/>
      <c r="L324" s="461"/>
      <c r="M324" s="461"/>
      <c r="N324" s="461"/>
      <c r="O324" s="461"/>
      <c r="P324" s="461"/>
      <c r="Q324" s="461"/>
      <c r="R324" s="461"/>
      <c r="S324" s="461"/>
      <c r="T324" s="461"/>
      <c r="U324" s="461"/>
      <c r="V324" s="461"/>
      <c r="W324" s="461"/>
      <c r="X324" s="462"/>
      <c r="Y324" s="461"/>
      <c r="Z324" s="461"/>
      <c r="AA324" s="461"/>
      <c r="AB324" s="461"/>
      <c r="AC324" s="461"/>
      <c r="AD324" s="461"/>
      <c r="AE324" s="461"/>
      <c r="AF324" s="461"/>
      <c r="AG324" s="461"/>
      <c r="AH324" s="461"/>
    </row>
    <row r="325">
      <c r="A325" s="461"/>
      <c r="B325" s="461"/>
      <c r="C325" s="461"/>
      <c r="D325" s="461"/>
      <c r="E325" s="461"/>
      <c r="F325" s="461"/>
      <c r="G325" s="461"/>
      <c r="H325" s="461"/>
      <c r="I325" s="461"/>
      <c r="J325" s="461"/>
      <c r="K325" s="461"/>
      <c r="L325" s="461"/>
      <c r="M325" s="461"/>
      <c r="N325" s="461"/>
      <c r="O325" s="461"/>
      <c r="P325" s="461"/>
      <c r="Q325" s="461"/>
      <c r="R325" s="461"/>
      <c r="S325" s="461"/>
      <c r="T325" s="461"/>
      <c r="U325" s="461"/>
      <c r="V325" s="461"/>
      <c r="W325" s="461"/>
      <c r="X325" s="462"/>
      <c r="Y325" s="461"/>
      <c r="Z325" s="461"/>
      <c r="AA325" s="461"/>
      <c r="AB325" s="461"/>
      <c r="AC325" s="461"/>
      <c r="AD325" s="461"/>
      <c r="AE325" s="461"/>
      <c r="AF325" s="461"/>
      <c r="AG325" s="461"/>
      <c r="AH325" s="461"/>
    </row>
    <row r="326">
      <c r="A326" s="461"/>
      <c r="B326" s="461"/>
      <c r="C326" s="461"/>
      <c r="D326" s="461"/>
      <c r="E326" s="461"/>
      <c r="F326" s="461"/>
      <c r="G326" s="461"/>
      <c r="H326" s="461"/>
      <c r="I326" s="461"/>
      <c r="J326" s="461"/>
      <c r="K326" s="461"/>
      <c r="L326" s="461"/>
      <c r="M326" s="461"/>
      <c r="N326" s="461"/>
      <c r="O326" s="461"/>
      <c r="P326" s="461"/>
      <c r="Q326" s="461"/>
      <c r="R326" s="461"/>
      <c r="S326" s="461"/>
      <c r="T326" s="461"/>
      <c r="U326" s="461"/>
      <c r="V326" s="461"/>
      <c r="W326" s="461"/>
      <c r="X326" s="462"/>
      <c r="Y326" s="461"/>
      <c r="Z326" s="461"/>
      <c r="AA326" s="461"/>
      <c r="AB326" s="461"/>
      <c r="AC326" s="461"/>
      <c r="AD326" s="461"/>
      <c r="AE326" s="461"/>
      <c r="AF326" s="461"/>
      <c r="AG326" s="461"/>
      <c r="AH326" s="461"/>
    </row>
    <row r="327">
      <c r="A327" s="461"/>
      <c r="B327" s="461"/>
      <c r="C327" s="461"/>
      <c r="D327" s="461"/>
      <c r="E327" s="461"/>
      <c r="F327" s="461"/>
      <c r="G327" s="461"/>
      <c r="H327" s="461"/>
      <c r="I327" s="461"/>
      <c r="J327" s="461"/>
      <c r="K327" s="461"/>
      <c r="L327" s="461"/>
      <c r="M327" s="461"/>
      <c r="N327" s="461"/>
      <c r="O327" s="461"/>
      <c r="P327" s="461"/>
      <c r="Q327" s="461"/>
      <c r="R327" s="461"/>
      <c r="S327" s="461"/>
      <c r="T327" s="461"/>
      <c r="U327" s="461"/>
      <c r="V327" s="461"/>
      <c r="W327" s="461"/>
      <c r="X327" s="462"/>
      <c r="Y327" s="461"/>
      <c r="Z327" s="461"/>
      <c r="AA327" s="461"/>
      <c r="AB327" s="461"/>
      <c r="AC327" s="461"/>
      <c r="AD327" s="461"/>
      <c r="AE327" s="461"/>
      <c r="AF327" s="461"/>
      <c r="AG327" s="461"/>
      <c r="AH327" s="461"/>
    </row>
    <row r="328">
      <c r="A328" s="461"/>
      <c r="B328" s="461"/>
      <c r="C328" s="461"/>
      <c r="D328" s="461"/>
      <c r="E328" s="461"/>
      <c r="F328" s="461"/>
      <c r="G328" s="461"/>
      <c r="H328" s="461"/>
      <c r="I328" s="461"/>
      <c r="J328" s="461"/>
      <c r="K328" s="461"/>
      <c r="L328" s="461"/>
      <c r="M328" s="461"/>
      <c r="N328" s="461"/>
      <c r="O328" s="461"/>
      <c r="P328" s="461"/>
      <c r="Q328" s="461"/>
      <c r="R328" s="461"/>
      <c r="S328" s="461"/>
      <c r="T328" s="461"/>
      <c r="U328" s="461"/>
      <c r="V328" s="461"/>
      <c r="W328" s="461"/>
      <c r="X328" s="462"/>
      <c r="Y328" s="461"/>
      <c r="Z328" s="461"/>
      <c r="AA328" s="461"/>
      <c r="AB328" s="461"/>
      <c r="AC328" s="461"/>
      <c r="AD328" s="461"/>
      <c r="AE328" s="461"/>
      <c r="AF328" s="461"/>
      <c r="AG328" s="461"/>
      <c r="AH328" s="461"/>
    </row>
    <row r="329">
      <c r="A329" s="461"/>
      <c r="B329" s="461"/>
      <c r="C329" s="461"/>
      <c r="D329" s="461"/>
      <c r="E329" s="461"/>
      <c r="F329" s="461"/>
      <c r="G329" s="461"/>
      <c r="H329" s="461"/>
      <c r="I329" s="461"/>
      <c r="J329" s="461"/>
      <c r="K329" s="461"/>
      <c r="L329" s="461"/>
      <c r="M329" s="461"/>
      <c r="N329" s="461"/>
      <c r="O329" s="461"/>
      <c r="P329" s="461"/>
      <c r="Q329" s="461"/>
      <c r="R329" s="461"/>
      <c r="S329" s="461"/>
      <c r="T329" s="461"/>
      <c r="U329" s="461"/>
      <c r="V329" s="461"/>
      <c r="W329" s="461"/>
      <c r="X329" s="462"/>
      <c r="Y329" s="461"/>
      <c r="Z329" s="461"/>
      <c r="AA329" s="461"/>
      <c r="AB329" s="461"/>
      <c r="AC329" s="461"/>
      <c r="AD329" s="461"/>
      <c r="AE329" s="461"/>
      <c r="AF329" s="461"/>
      <c r="AG329" s="461"/>
      <c r="AH329" s="461"/>
    </row>
    <row r="330">
      <c r="A330" s="461"/>
      <c r="B330" s="461"/>
      <c r="C330" s="461"/>
      <c r="D330" s="461"/>
      <c r="E330" s="461"/>
      <c r="F330" s="461"/>
      <c r="G330" s="461"/>
      <c r="H330" s="461"/>
      <c r="I330" s="461"/>
      <c r="J330" s="461"/>
      <c r="K330" s="461"/>
      <c r="L330" s="461"/>
      <c r="M330" s="461"/>
      <c r="N330" s="461"/>
      <c r="O330" s="461"/>
      <c r="P330" s="461"/>
      <c r="Q330" s="461"/>
      <c r="R330" s="461"/>
      <c r="S330" s="461"/>
      <c r="T330" s="461"/>
      <c r="U330" s="461"/>
      <c r="V330" s="461"/>
      <c r="W330" s="461"/>
      <c r="X330" s="462"/>
      <c r="Y330" s="461"/>
      <c r="Z330" s="461"/>
      <c r="AA330" s="461"/>
      <c r="AB330" s="461"/>
      <c r="AC330" s="461"/>
      <c r="AD330" s="461"/>
      <c r="AE330" s="461"/>
      <c r="AF330" s="461"/>
      <c r="AG330" s="461"/>
      <c r="AH330" s="461"/>
    </row>
    <row r="331">
      <c r="A331" s="461"/>
      <c r="B331" s="461"/>
      <c r="C331" s="461"/>
      <c r="D331" s="461"/>
      <c r="E331" s="461"/>
      <c r="F331" s="461"/>
      <c r="G331" s="461"/>
      <c r="H331" s="461"/>
      <c r="I331" s="461"/>
      <c r="J331" s="461"/>
      <c r="K331" s="461"/>
      <c r="L331" s="461"/>
      <c r="M331" s="461"/>
      <c r="N331" s="461"/>
      <c r="O331" s="461"/>
      <c r="P331" s="461"/>
      <c r="Q331" s="461"/>
      <c r="R331" s="461"/>
      <c r="S331" s="461"/>
      <c r="T331" s="461"/>
      <c r="U331" s="461"/>
      <c r="V331" s="461"/>
      <c r="W331" s="461"/>
      <c r="X331" s="462"/>
      <c r="Y331" s="461"/>
      <c r="Z331" s="461"/>
      <c r="AA331" s="461"/>
      <c r="AB331" s="461"/>
      <c r="AC331" s="461"/>
      <c r="AD331" s="461"/>
      <c r="AE331" s="461"/>
      <c r="AF331" s="461"/>
      <c r="AG331" s="461"/>
      <c r="AH331" s="461"/>
    </row>
    <row r="332">
      <c r="A332" s="461"/>
      <c r="B332" s="461"/>
      <c r="C332" s="461"/>
      <c r="D332" s="461"/>
      <c r="E332" s="461"/>
      <c r="F332" s="461"/>
      <c r="G332" s="461"/>
      <c r="H332" s="461"/>
      <c r="I332" s="461"/>
      <c r="J332" s="461"/>
      <c r="K332" s="461"/>
      <c r="L332" s="461"/>
      <c r="M332" s="461"/>
      <c r="N332" s="461"/>
      <c r="O332" s="461"/>
      <c r="P332" s="461"/>
      <c r="Q332" s="461"/>
      <c r="R332" s="461"/>
      <c r="S332" s="461"/>
      <c r="T332" s="461"/>
      <c r="U332" s="461"/>
      <c r="V332" s="461"/>
      <c r="W332" s="461"/>
      <c r="X332" s="462"/>
      <c r="Y332" s="461"/>
      <c r="Z332" s="461"/>
      <c r="AA332" s="461"/>
      <c r="AB332" s="461"/>
      <c r="AC332" s="461"/>
      <c r="AD332" s="461"/>
      <c r="AE332" s="461"/>
      <c r="AF332" s="461"/>
      <c r="AG332" s="461"/>
      <c r="AH332" s="461"/>
    </row>
    <row r="333">
      <c r="A333" s="461"/>
      <c r="B333" s="461"/>
      <c r="C333" s="461"/>
      <c r="D333" s="461"/>
      <c r="E333" s="461"/>
      <c r="F333" s="461"/>
      <c r="G333" s="461"/>
      <c r="H333" s="461"/>
      <c r="I333" s="461"/>
      <c r="J333" s="461"/>
      <c r="K333" s="461"/>
      <c r="L333" s="461"/>
      <c r="M333" s="461"/>
      <c r="N333" s="461"/>
      <c r="O333" s="461"/>
      <c r="P333" s="461"/>
      <c r="Q333" s="461"/>
      <c r="R333" s="461"/>
      <c r="S333" s="461"/>
      <c r="T333" s="461"/>
      <c r="U333" s="461"/>
      <c r="V333" s="461"/>
      <c r="W333" s="461"/>
      <c r="X333" s="462"/>
      <c r="Y333" s="461"/>
      <c r="Z333" s="461"/>
      <c r="AA333" s="461"/>
      <c r="AB333" s="461"/>
      <c r="AC333" s="461"/>
      <c r="AD333" s="461"/>
      <c r="AE333" s="461"/>
      <c r="AF333" s="461"/>
      <c r="AG333" s="461"/>
      <c r="AH333" s="461"/>
    </row>
    <row r="334">
      <c r="A334" s="461"/>
      <c r="B334" s="461"/>
      <c r="C334" s="461"/>
      <c r="D334" s="461"/>
      <c r="E334" s="461"/>
      <c r="F334" s="461"/>
      <c r="G334" s="461"/>
      <c r="H334" s="461"/>
      <c r="I334" s="461"/>
      <c r="J334" s="461"/>
      <c r="K334" s="461"/>
      <c r="L334" s="461"/>
      <c r="M334" s="461"/>
      <c r="N334" s="461"/>
      <c r="O334" s="461"/>
      <c r="P334" s="461"/>
      <c r="Q334" s="461"/>
      <c r="R334" s="461"/>
      <c r="S334" s="461"/>
      <c r="T334" s="461"/>
      <c r="U334" s="461"/>
      <c r="V334" s="461"/>
      <c r="W334" s="461"/>
      <c r="X334" s="462"/>
      <c r="Y334" s="461"/>
      <c r="Z334" s="461"/>
      <c r="AA334" s="461"/>
      <c r="AB334" s="461"/>
      <c r="AC334" s="461"/>
      <c r="AD334" s="461"/>
      <c r="AE334" s="461"/>
      <c r="AF334" s="461"/>
      <c r="AG334" s="461"/>
      <c r="AH334" s="461"/>
    </row>
    <row r="335">
      <c r="A335" s="461"/>
      <c r="B335" s="461"/>
      <c r="C335" s="461"/>
      <c r="D335" s="461"/>
      <c r="E335" s="461"/>
      <c r="F335" s="461"/>
      <c r="G335" s="461"/>
      <c r="H335" s="461"/>
      <c r="I335" s="461"/>
      <c r="J335" s="461"/>
      <c r="K335" s="461"/>
      <c r="L335" s="461"/>
      <c r="M335" s="461"/>
      <c r="N335" s="461"/>
      <c r="O335" s="461"/>
      <c r="P335" s="461"/>
      <c r="Q335" s="461"/>
      <c r="R335" s="461"/>
      <c r="S335" s="461"/>
      <c r="T335" s="461"/>
      <c r="U335" s="461"/>
      <c r="V335" s="461"/>
      <c r="W335" s="461"/>
      <c r="X335" s="462"/>
      <c r="Y335" s="461"/>
      <c r="Z335" s="461"/>
      <c r="AA335" s="461"/>
      <c r="AB335" s="461"/>
      <c r="AC335" s="461"/>
      <c r="AD335" s="461"/>
      <c r="AE335" s="461"/>
      <c r="AF335" s="461"/>
      <c r="AG335" s="461"/>
      <c r="AH335" s="461"/>
    </row>
    <row r="336">
      <c r="A336" s="461"/>
      <c r="B336" s="461"/>
      <c r="C336" s="461"/>
      <c r="D336" s="461"/>
      <c r="E336" s="461"/>
      <c r="F336" s="461"/>
      <c r="G336" s="461"/>
      <c r="H336" s="461"/>
      <c r="I336" s="461"/>
      <c r="J336" s="461"/>
      <c r="K336" s="461"/>
      <c r="L336" s="461"/>
      <c r="M336" s="461"/>
      <c r="N336" s="461"/>
      <c r="O336" s="461"/>
      <c r="P336" s="461"/>
      <c r="Q336" s="461"/>
      <c r="R336" s="461"/>
      <c r="S336" s="461"/>
      <c r="T336" s="461"/>
      <c r="U336" s="461"/>
      <c r="V336" s="461"/>
      <c r="W336" s="461"/>
      <c r="X336" s="462"/>
      <c r="Y336" s="461"/>
      <c r="Z336" s="461"/>
      <c r="AA336" s="461"/>
      <c r="AB336" s="461"/>
      <c r="AC336" s="461"/>
      <c r="AD336" s="461"/>
      <c r="AE336" s="461"/>
      <c r="AF336" s="461"/>
      <c r="AG336" s="461"/>
      <c r="AH336" s="461"/>
    </row>
    <row r="337">
      <c r="A337" s="461"/>
      <c r="B337" s="461"/>
      <c r="C337" s="461"/>
      <c r="D337" s="461"/>
      <c r="E337" s="461"/>
      <c r="F337" s="461"/>
      <c r="G337" s="461"/>
      <c r="H337" s="461"/>
      <c r="I337" s="461"/>
      <c r="J337" s="461"/>
      <c r="K337" s="461"/>
      <c r="L337" s="461"/>
      <c r="M337" s="461"/>
      <c r="N337" s="461"/>
      <c r="O337" s="461"/>
      <c r="P337" s="461"/>
      <c r="Q337" s="461"/>
      <c r="R337" s="461"/>
      <c r="S337" s="461"/>
      <c r="T337" s="461"/>
      <c r="U337" s="461"/>
      <c r="V337" s="461"/>
      <c r="W337" s="461"/>
      <c r="X337" s="462"/>
      <c r="Y337" s="461"/>
      <c r="Z337" s="461"/>
      <c r="AA337" s="461"/>
      <c r="AB337" s="461"/>
      <c r="AC337" s="461"/>
      <c r="AD337" s="461"/>
      <c r="AE337" s="461"/>
      <c r="AF337" s="461"/>
      <c r="AG337" s="461"/>
      <c r="AH337" s="461"/>
    </row>
    <row r="338">
      <c r="A338" s="461"/>
      <c r="B338" s="461"/>
      <c r="C338" s="461"/>
      <c r="D338" s="461"/>
      <c r="E338" s="461"/>
      <c r="F338" s="461"/>
      <c r="G338" s="461"/>
      <c r="H338" s="461"/>
      <c r="I338" s="461"/>
      <c r="J338" s="461"/>
      <c r="K338" s="461"/>
      <c r="L338" s="461"/>
      <c r="M338" s="461"/>
      <c r="N338" s="461"/>
      <c r="O338" s="461"/>
      <c r="P338" s="461"/>
      <c r="Q338" s="461"/>
      <c r="R338" s="461"/>
      <c r="S338" s="461"/>
      <c r="T338" s="461"/>
      <c r="U338" s="461"/>
      <c r="V338" s="461"/>
      <c r="W338" s="461"/>
      <c r="X338" s="462"/>
      <c r="Y338" s="461"/>
      <c r="Z338" s="461"/>
      <c r="AA338" s="461"/>
      <c r="AB338" s="461"/>
      <c r="AC338" s="461"/>
      <c r="AD338" s="461"/>
      <c r="AE338" s="461"/>
      <c r="AF338" s="461"/>
      <c r="AG338" s="461"/>
      <c r="AH338" s="461"/>
    </row>
    <row r="339">
      <c r="A339" s="461"/>
      <c r="B339" s="461"/>
      <c r="C339" s="461"/>
      <c r="D339" s="461"/>
      <c r="E339" s="461"/>
      <c r="F339" s="461"/>
      <c r="G339" s="461"/>
      <c r="H339" s="461"/>
      <c r="I339" s="461"/>
      <c r="J339" s="461"/>
      <c r="K339" s="461"/>
      <c r="L339" s="461"/>
      <c r="M339" s="461"/>
      <c r="N339" s="461"/>
      <c r="O339" s="461"/>
      <c r="P339" s="461"/>
      <c r="Q339" s="461"/>
      <c r="R339" s="461"/>
      <c r="S339" s="461"/>
      <c r="T339" s="461"/>
      <c r="U339" s="461"/>
      <c r="V339" s="461"/>
      <c r="W339" s="461"/>
      <c r="X339" s="462"/>
      <c r="Y339" s="461"/>
      <c r="Z339" s="461"/>
      <c r="AA339" s="461"/>
      <c r="AB339" s="461"/>
      <c r="AC339" s="461"/>
      <c r="AD339" s="461"/>
      <c r="AE339" s="461"/>
      <c r="AF339" s="461"/>
      <c r="AG339" s="461"/>
      <c r="AH339" s="461"/>
    </row>
    <row r="340">
      <c r="A340" s="461"/>
      <c r="B340" s="461"/>
      <c r="C340" s="461"/>
      <c r="D340" s="461"/>
      <c r="E340" s="461"/>
      <c r="F340" s="461"/>
      <c r="G340" s="461"/>
      <c r="H340" s="461"/>
      <c r="I340" s="461"/>
      <c r="J340" s="461"/>
      <c r="K340" s="461"/>
      <c r="L340" s="461"/>
      <c r="M340" s="461"/>
      <c r="N340" s="461"/>
      <c r="O340" s="461"/>
      <c r="P340" s="461"/>
      <c r="Q340" s="461"/>
      <c r="R340" s="461"/>
      <c r="S340" s="461"/>
      <c r="T340" s="461"/>
      <c r="U340" s="461"/>
      <c r="V340" s="461"/>
      <c r="W340" s="461"/>
      <c r="X340" s="462"/>
      <c r="Y340" s="461"/>
      <c r="Z340" s="461"/>
      <c r="AA340" s="461"/>
      <c r="AB340" s="461"/>
      <c r="AC340" s="461"/>
      <c r="AD340" s="461"/>
      <c r="AE340" s="461"/>
      <c r="AF340" s="461"/>
      <c r="AG340" s="461"/>
      <c r="AH340" s="461"/>
    </row>
    <row r="341">
      <c r="A341" s="461"/>
      <c r="B341" s="461"/>
      <c r="C341" s="461"/>
      <c r="D341" s="461"/>
      <c r="E341" s="461"/>
      <c r="F341" s="461"/>
      <c r="G341" s="461"/>
      <c r="H341" s="461"/>
      <c r="I341" s="461"/>
      <c r="J341" s="461"/>
      <c r="K341" s="461"/>
      <c r="L341" s="461"/>
      <c r="M341" s="461"/>
      <c r="N341" s="461"/>
      <c r="O341" s="461"/>
      <c r="P341" s="461"/>
      <c r="Q341" s="461"/>
      <c r="R341" s="461"/>
      <c r="S341" s="461"/>
      <c r="T341" s="461"/>
      <c r="U341" s="461"/>
      <c r="V341" s="461"/>
      <c r="W341" s="461"/>
      <c r="X341" s="462"/>
      <c r="Y341" s="461"/>
      <c r="Z341" s="461"/>
      <c r="AA341" s="461"/>
      <c r="AB341" s="461"/>
      <c r="AC341" s="461"/>
      <c r="AD341" s="461"/>
      <c r="AE341" s="461"/>
      <c r="AF341" s="461"/>
      <c r="AG341" s="461"/>
      <c r="AH341" s="461"/>
    </row>
    <row r="342">
      <c r="A342" s="461"/>
      <c r="B342" s="461"/>
      <c r="C342" s="461"/>
      <c r="D342" s="461"/>
      <c r="E342" s="461"/>
      <c r="F342" s="461"/>
      <c r="G342" s="461"/>
      <c r="H342" s="461"/>
      <c r="I342" s="461"/>
      <c r="J342" s="461"/>
      <c r="K342" s="461"/>
      <c r="L342" s="461"/>
      <c r="M342" s="461"/>
      <c r="N342" s="461"/>
      <c r="O342" s="461"/>
      <c r="P342" s="461"/>
      <c r="Q342" s="461"/>
      <c r="R342" s="461"/>
      <c r="S342" s="461"/>
      <c r="T342" s="461"/>
      <c r="U342" s="461"/>
      <c r="V342" s="461"/>
      <c r="W342" s="461"/>
      <c r="X342" s="462"/>
      <c r="Y342" s="461"/>
      <c r="Z342" s="461"/>
      <c r="AA342" s="461"/>
      <c r="AB342" s="461"/>
      <c r="AC342" s="461"/>
      <c r="AD342" s="461"/>
      <c r="AE342" s="461"/>
      <c r="AF342" s="461"/>
      <c r="AG342" s="461"/>
      <c r="AH342" s="461"/>
    </row>
    <row r="343">
      <c r="A343" s="461"/>
      <c r="B343" s="461"/>
      <c r="C343" s="461"/>
      <c r="D343" s="461"/>
      <c r="E343" s="461"/>
      <c r="F343" s="461"/>
      <c r="G343" s="461"/>
      <c r="H343" s="461"/>
      <c r="I343" s="461"/>
      <c r="J343" s="461"/>
      <c r="K343" s="461"/>
      <c r="L343" s="461"/>
      <c r="M343" s="461"/>
      <c r="N343" s="461"/>
      <c r="O343" s="461"/>
      <c r="P343" s="461"/>
      <c r="Q343" s="461"/>
      <c r="R343" s="461"/>
      <c r="S343" s="461"/>
      <c r="T343" s="461"/>
      <c r="U343" s="461"/>
      <c r="V343" s="461"/>
      <c r="W343" s="461"/>
      <c r="X343" s="462"/>
      <c r="Y343" s="461"/>
      <c r="Z343" s="461"/>
      <c r="AA343" s="461"/>
      <c r="AB343" s="461"/>
      <c r="AC343" s="461"/>
      <c r="AD343" s="461"/>
      <c r="AE343" s="461"/>
      <c r="AF343" s="461"/>
      <c r="AG343" s="461"/>
      <c r="AH343" s="461"/>
    </row>
    <row r="344">
      <c r="A344" s="461"/>
      <c r="B344" s="461"/>
      <c r="C344" s="461"/>
      <c r="D344" s="461"/>
      <c r="E344" s="461"/>
      <c r="F344" s="461"/>
      <c r="G344" s="461"/>
      <c r="H344" s="461"/>
      <c r="I344" s="461"/>
      <c r="J344" s="461"/>
      <c r="K344" s="461"/>
      <c r="L344" s="461"/>
      <c r="M344" s="461"/>
      <c r="N344" s="461"/>
      <c r="O344" s="461"/>
      <c r="P344" s="461"/>
      <c r="Q344" s="461"/>
      <c r="R344" s="461"/>
      <c r="S344" s="461"/>
      <c r="T344" s="461"/>
      <c r="U344" s="461"/>
      <c r="V344" s="461"/>
      <c r="W344" s="461"/>
      <c r="X344" s="462"/>
      <c r="Y344" s="461"/>
      <c r="Z344" s="461"/>
      <c r="AA344" s="461"/>
      <c r="AB344" s="461"/>
      <c r="AC344" s="461"/>
      <c r="AD344" s="461"/>
      <c r="AE344" s="461"/>
      <c r="AF344" s="461"/>
      <c r="AG344" s="461"/>
      <c r="AH344" s="461"/>
    </row>
    <row r="345">
      <c r="A345" s="461"/>
      <c r="B345" s="461"/>
      <c r="C345" s="461"/>
      <c r="D345" s="461"/>
      <c r="E345" s="461"/>
      <c r="F345" s="461"/>
      <c r="G345" s="461"/>
      <c r="H345" s="461"/>
      <c r="I345" s="461"/>
      <c r="J345" s="461"/>
      <c r="K345" s="461"/>
      <c r="L345" s="461"/>
      <c r="M345" s="461"/>
      <c r="N345" s="461"/>
      <c r="O345" s="461"/>
      <c r="P345" s="461"/>
      <c r="Q345" s="461"/>
      <c r="R345" s="461"/>
      <c r="S345" s="461"/>
      <c r="T345" s="461"/>
      <c r="U345" s="461"/>
      <c r="V345" s="461"/>
      <c r="W345" s="461"/>
      <c r="X345" s="462"/>
      <c r="Y345" s="461"/>
      <c r="Z345" s="461"/>
      <c r="AA345" s="461"/>
      <c r="AB345" s="461"/>
      <c r="AC345" s="461"/>
      <c r="AD345" s="461"/>
      <c r="AE345" s="461"/>
      <c r="AF345" s="461"/>
      <c r="AG345" s="461"/>
      <c r="AH345" s="461"/>
    </row>
    <row r="346">
      <c r="A346" s="461"/>
      <c r="B346" s="461"/>
      <c r="C346" s="461"/>
      <c r="D346" s="461"/>
      <c r="E346" s="461"/>
      <c r="F346" s="461"/>
      <c r="G346" s="461"/>
      <c r="H346" s="461"/>
      <c r="I346" s="461"/>
      <c r="J346" s="461"/>
      <c r="K346" s="461"/>
      <c r="L346" s="461"/>
      <c r="M346" s="461"/>
      <c r="N346" s="461"/>
      <c r="O346" s="461"/>
      <c r="P346" s="461"/>
      <c r="Q346" s="461"/>
      <c r="R346" s="461"/>
      <c r="S346" s="461"/>
      <c r="T346" s="461"/>
      <c r="U346" s="461"/>
      <c r="V346" s="461"/>
      <c r="W346" s="461"/>
      <c r="X346" s="462"/>
      <c r="Y346" s="461"/>
      <c r="Z346" s="461"/>
      <c r="AA346" s="461"/>
      <c r="AB346" s="461"/>
      <c r="AC346" s="461"/>
      <c r="AD346" s="461"/>
      <c r="AE346" s="461"/>
      <c r="AF346" s="461"/>
      <c r="AG346" s="461"/>
      <c r="AH346" s="461"/>
    </row>
    <row r="347">
      <c r="A347" s="461"/>
      <c r="B347" s="461"/>
      <c r="C347" s="461"/>
      <c r="D347" s="461"/>
      <c r="E347" s="461"/>
      <c r="F347" s="461"/>
      <c r="G347" s="461"/>
      <c r="H347" s="461"/>
      <c r="I347" s="461"/>
      <c r="J347" s="461"/>
      <c r="K347" s="461"/>
      <c r="L347" s="461"/>
      <c r="M347" s="461"/>
      <c r="N347" s="461"/>
      <c r="O347" s="461"/>
      <c r="P347" s="461"/>
      <c r="Q347" s="461"/>
      <c r="R347" s="461"/>
      <c r="S347" s="461"/>
      <c r="T347" s="461"/>
      <c r="U347" s="461"/>
      <c r="V347" s="461"/>
      <c r="W347" s="461"/>
      <c r="X347" s="462"/>
      <c r="Y347" s="461"/>
      <c r="Z347" s="461"/>
      <c r="AA347" s="461"/>
      <c r="AB347" s="461"/>
      <c r="AC347" s="461"/>
      <c r="AD347" s="461"/>
      <c r="AE347" s="461"/>
      <c r="AF347" s="461"/>
      <c r="AG347" s="461"/>
      <c r="AH347" s="461"/>
    </row>
    <row r="348">
      <c r="A348" s="461"/>
      <c r="B348" s="461"/>
      <c r="C348" s="461"/>
      <c r="D348" s="461"/>
      <c r="E348" s="461"/>
      <c r="F348" s="461"/>
      <c r="G348" s="461"/>
      <c r="H348" s="461"/>
      <c r="I348" s="461"/>
      <c r="J348" s="461"/>
      <c r="K348" s="461"/>
      <c r="L348" s="461"/>
      <c r="M348" s="461"/>
      <c r="N348" s="461"/>
      <c r="O348" s="461"/>
      <c r="P348" s="461"/>
      <c r="Q348" s="461"/>
      <c r="R348" s="461"/>
      <c r="S348" s="461"/>
      <c r="T348" s="461"/>
      <c r="U348" s="461"/>
      <c r="V348" s="461"/>
      <c r="W348" s="461"/>
      <c r="X348" s="462"/>
      <c r="Y348" s="461"/>
      <c r="Z348" s="461"/>
      <c r="AA348" s="461"/>
      <c r="AB348" s="461"/>
      <c r="AC348" s="461"/>
      <c r="AD348" s="461"/>
      <c r="AE348" s="461"/>
      <c r="AF348" s="461"/>
      <c r="AG348" s="461"/>
      <c r="AH348" s="461"/>
    </row>
    <row r="349">
      <c r="A349" s="461"/>
      <c r="B349" s="461"/>
      <c r="C349" s="461"/>
      <c r="D349" s="461"/>
      <c r="E349" s="461"/>
      <c r="F349" s="461"/>
      <c r="G349" s="461"/>
      <c r="H349" s="461"/>
      <c r="I349" s="461"/>
      <c r="J349" s="461"/>
      <c r="K349" s="461"/>
      <c r="L349" s="461"/>
      <c r="M349" s="461"/>
      <c r="N349" s="461"/>
      <c r="O349" s="461"/>
      <c r="P349" s="461"/>
      <c r="Q349" s="461"/>
      <c r="R349" s="461"/>
      <c r="S349" s="461"/>
      <c r="T349" s="461"/>
      <c r="U349" s="461"/>
      <c r="V349" s="461"/>
      <c r="W349" s="461"/>
      <c r="X349" s="462"/>
      <c r="Y349" s="461"/>
      <c r="Z349" s="461"/>
      <c r="AA349" s="461"/>
      <c r="AB349" s="461"/>
      <c r="AC349" s="461"/>
      <c r="AD349" s="461"/>
      <c r="AE349" s="461"/>
      <c r="AF349" s="461"/>
      <c r="AG349" s="461"/>
      <c r="AH349" s="461"/>
    </row>
    <row r="350">
      <c r="A350" s="461"/>
      <c r="B350" s="461"/>
      <c r="C350" s="461"/>
      <c r="D350" s="461"/>
      <c r="E350" s="461"/>
      <c r="F350" s="461"/>
      <c r="G350" s="461"/>
      <c r="H350" s="461"/>
      <c r="I350" s="461"/>
      <c r="J350" s="461"/>
      <c r="K350" s="461"/>
      <c r="L350" s="461"/>
      <c r="M350" s="461"/>
      <c r="N350" s="461"/>
      <c r="O350" s="461"/>
      <c r="P350" s="461"/>
      <c r="Q350" s="461"/>
      <c r="R350" s="461"/>
      <c r="S350" s="461"/>
      <c r="T350" s="461"/>
      <c r="U350" s="461"/>
      <c r="V350" s="461"/>
      <c r="W350" s="461"/>
      <c r="X350" s="462"/>
      <c r="Y350" s="461"/>
      <c r="Z350" s="461"/>
      <c r="AA350" s="461"/>
      <c r="AB350" s="461"/>
      <c r="AC350" s="461"/>
      <c r="AD350" s="461"/>
      <c r="AE350" s="461"/>
      <c r="AF350" s="461"/>
      <c r="AG350" s="461"/>
      <c r="AH350" s="461"/>
    </row>
    <row r="351">
      <c r="A351" s="461"/>
      <c r="B351" s="461"/>
      <c r="C351" s="461"/>
      <c r="D351" s="461"/>
      <c r="E351" s="461"/>
      <c r="F351" s="461"/>
      <c r="G351" s="461"/>
      <c r="H351" s="461"/>
      <c r="I351" s="461"/>
      <c r="J351" s="461"/>
      <c r="K351" s="461"/>
      <c r="L351" s="461"/>
      <c r="M351" s="461"/>
      <c r="N351" s="461"/>
      <c r="O351" s="461"/>
      <c r="P351" s="461"/>
      <c r="Q351" s="461"/>
      <c r="R351" s="461"/>
      <c r="S351" s="461"/>
      <c r="T351" s="461"/>
      <c r="U351" s="461"/>
      <c r="V351" s="461"/>
      <c r="W351" s="461"/>
      <c r="X351" s="462"/>
      <c r="Y351" s="461"/>
      <c r="Z351" s="461"/>
      <c r="AA351" s="461"/>
      <c r="AB351" s="461"/>
      <c r="AC351" s="461"/>
      <c r="AD351" s="461"/>
      <c r="AE351" s="461"/>
      <c r="AF351" s="461"/>
      <c r="AG351" s="461"/>
      <c r="AH351" s="461"/>
    </row>
    <row r="352">
      <c r="A352" s="461"/>
      <c r="B352" s="461"/>
      <c r="C352" s="461"/>
      <c r="D352" s="461"/>
      <c r="E352" s="461"/>
      <c r="F352" s="461"/>
      <c r="G352" s="461"/>
      <c r="H352" s="461"/>
      <c r="I352" s="461"/>
      <c r="J352" s="461"/>
      <c r="K352" s="461"/>
      <c r="L352" s="461"/>
      <c r="M352" s="461"/>
      <c r="N352" s="461"/>
      <c r="O352" s="461"/>
      <c r="P352" s="461"/>
      <c r="Q352" s="461"/>
      <c r="R352" s="461"/>
      <c r="S352" s="461"/>
      <c r="T352" s="461"/>
      <c r="U352" s="461"/>
      <c r="V352" s="461"/>
      <c r="W352" s="461"/>
      <c r="X352" s="462"/>
      <c r="Y352" s="461"/>
      <c r="Z352" s="461"/>
      <c r="AA352" s="461"/>
      <c r="AB352" s="461"/>
      <c r="AC352" s="461"/>
      <c r="AD352" s="461"/>
      <c r="AE352" s="461"/>
      <c r="AF352" s="461"/>
      <c r="AG352" s="461"/>
      <c r="AH352" s="461"/>
    </row>
    <row r="353">
      <c r="A353" s="461"/>
      <c r="B353" s="461"/>
      <c r="C353" s="461"/>
      <c r="D353" s="461"/>
      <c r="E353" s="461"/>
      <c r="F353" s="461"/>
      <c r="G353" s="461"/>
      <c r="H353" s="461"/>
      <c r="I353" s="461"/>
      <c r="J353" s="461"/>
      <c r="K353" s="461"/>
      <c r="L353" s="461"/>
      <c r="M353" s="461"/>
      <c r="N353" s="461"/>
      <c r="O353" s="461"/>
      <c r="P353" s="461"/>
      <c r="Q353" s="461"/>
      <c r="R353" s="461"/>
      <c r="S353" s="461"/>
      <c r="T353" s="461"/>
      <c r="U353" s="461"/>
      <c r="V353" s="461"/>
      <c r="W353" s="461"/>
      <c r="X353" s="462"/>
      <c r="Y353" s="461"/>
      <c r="Z353" s="461"/>
      <c r="AA353" s="461"/>
      <c r="AB353" s="461"/>
      <c r="AC353" s="461"/>
      <c r="AD353" s="461"/>
      <c r="AE353" s="461"/>
      <c r="AF353" s="461"/>
      <c r="AG353" s="461"/>
      <c r="AH353" s="461"/>
    </row>
    <row r="354">
      <c r="A354" s="461"/>
      <c r="B354" s="461"/>
      <c r="C354" s="461"/>
      <c r="D354" s="461"/>
      <c r="E354" s="461"/>
      <c r="F354" s="461"/>
      <c r="G354" s="461"/>
      <c r="H354" s="461"/>
      <c r="I354" s="461"/>
      <c r="J354" s="461"/>
      <c r="K354" s="461"/>
      <c r="L354" s="461"/>
      <c r="M354" s="461"/>
      <c r="N354" s="461"/>
      <c r="O354" s="461"/>
      <c r="P354" s="461"/>
      <c r="Q354" s="461"/>
      <c r="R354" s="461"/>
      <c r="S354" s="461"/>
      <c r="T354" s="461"/>
      <c r="U354" s="461"/>
      <c r="V354" s="461"/>
      <c r="W354" s="461"/>
      <c r="X354" s="462"/>
      <c r="Y354" s="461"/>
      <c r="Z354" s="461"/>
      <c r="AA354" s="461"/>
      <c r="AB354" s="461"/>
      <c r="AC354" s="461"/>
      <c r="AD354" s="461"/>
      <c r="AE354" s="461"/>
      <c r="AF354" s="461"/>
      <c r="AG354" s="461"/>
      <c r="AH354" s="461"/>
    </row>
    <row r="355">
      <c r="A355" s="461"/>
      <c r="B355" s="461"/>
      <c r="C355" s="461"/>
      <c r="D355" s="461"/>
      <c r="E355" s="461"/>
      <c r="F355" s="461"/>
      <c r="G355" s="461"/>
      <c r="H355" s="461"/>
      <c r="I355" s="461"/>
      <c r="J355" s="461"/>
      <c r="K355" s="461"/>
      <c r="L355" s="461"/>
      <c r="M355" s="461"/>
      <c r="N355" s="461"/>
      <c r="O355" s="461"/>
      <c r="P355" s="461"/>
      <c r="Q355" s="461"/>
      <c r="R355" s="461"/>
      <c r="S355" s="461"/>
      <c r="T355" s="461"/>
      <c r="U355" s="461"/>
      <c r="V355" s="461"/>
      <c r="W355" s="461"/>
      <c r="X355" s="462"/>
      <c r="Y355" s="461"/>
      <c r="Z355" s="461"/>
      <c r="AA355" s="461"/>
      <c r="AB355" s="461"/>
      <c r="AC355" s="461"/>
      <c r="AD355" s="461"/>
      <c r="AE355" s="461"/>
      <c r="AF355" s="461"/>
      <c r="AG355" s="461"/>
      <c r="AH355" s="461"/>
    </row>
    <row r="356">
      <c r="A356" s="461"/>
      <c r="B356" s="461"/>
      <c r="C356" s="461"/>
      <c r="D356" s="461"/>
      <c r="E356" s="461"/>
      <c r="F356" s="461"/>
      <c r="G356" s="461"/>
      <c r="H356" s="461"/>
      <c r="I356" s="461"/>
      <c r="J356" s="461"/>
      <c r="K356" s="461"/>
      <c r="L356" s="461"/>
      <c r="M356" s="461"/>
      <c r="N356" s="461"/>
      <c r="O356" s="461"/>
      <c r="P356" s="461"/>
      <c r="Q356" s="461"/>
      <c r="R356" s="461"/>
      <c r="S356" s="461"/>
      <c r="T356" s="461"/>
      <c r="U356" s="461"/>
      <c r="V356" s="461"/>
      <c r="W356" s="461"/>
      <c r="X356" s="462"/>
      <c r="Y356" s="461"/>
      <c r="Z356" s="461"/>
      <c r="AA356" s="461"/>
      <c r="AB356" s="461"/>
      <c r="AC356" s="461"/>
      <c r="AD356" s="461"/>
      <c r="AE356" s="461"/>
      <c r="AF356" s="461"/>
      <c r="AG356" s="461"/>
      <c r="AH356" s="461"/>
    </row>
    <row r="357">
      <c r="A357" s="461"/>
      <c r="B357" s="461"/>
      <c r="C357" s="461"/>
      <c r="D357" s="461"/>
      <c r="E357" s="461"/>
      <c r="F357" s="461"/>
      <c r="G357" s="461"/>
      <c r="H357" s="461"/>
      <c r="I357" s="461"/>
      <c r="J357" s="461"/>
      <c r="K357" s="461"/>
      <c r="L357" s="461"/>
      <c r="M357" s="461"/>
      <c r="N357" s="461"/>
      <c r="O357" s="461"/>
      <c r="P357" s="461"/>
      <c r="Q357" s="461"/>
      <c r="R357" s="461"/>
      <c r="S357" s="461"/>
      <c r="T357" s="461"/>
      <c r="U357" s="461"/>
      <c r="V357" s="461"/>
      <c r="W357" s="461"/>
      <c r="X357" s="462"/>
      <c r="Y357" s="461"/>
      <c r="Z357" s="461"/>
      <c r="AA357" s="461"/>
      <c r="AB357" s="461"/>
      <c r="AC357" s="461"/>
      <c r="AD357" s="461"/>
      <c r="AE357" s="461"/>
      <c r="AF357" s="461"/>
      <c r="AG357" s="461"/>
      <c r="AH357" s="461"/>
    </row>
    <row r="358">
      <c r="A358" s="461"/>
      <c r="B358" s="461"/>
      <c r="C358" s="461"/>
      <c r="D358" s="461"/>
      <c r="E358" s="461"/>
      <c r="F358" s="461"/>
      <c r="G358" s="461"/>
      <c r="H358" s="461"/>
      <c r="I358" s="461"/>
      <c r="J358" s="461"/>
      <c r="K358" s="461"/>
      <c r="L358" s="461"/>
      <c r="M358" s="461"/>
      <c r="N358" s="461"/>
      <c r="O358" s="461"/>
      <c r="P358" s="461"/>
      <c r="Q358" s="461"/>
      <c r="R358" s="461"/>
      <c r="S358" s="461"/>
      <c r="T358" s="461"/>
      <c r="U358" s="461"/>
      <c r="V358" s="461"/>
      <c r="W358" s="461"/>
      <c r="X358" s="462"/>
      <c r="Y358" s="461"/>
      <c r="Z358" s="461"/>
      <c r="AA358" s="461"/>
      <c r="AB358" s="461"/>
      <c r="AC358" s="461"/>
      <c r="AD358" s="461"/>
      <c r="AE358" s="461"/>
      <c r="AF358" s="461"/>
      <c r="AG358" s="461"/>
      <c r="AH358" s="461"/>
    </row>
    <row r="359">
      <c r="A359" s="461"/>
      <c r="B359" s="461"/>
      <c r="C359" s="461"/>
      <c r="D359" s="461"/>
      <c r="E359" s="461"/>
      <c r="F359" s="461"/>
      <c r="G359" s="461"/>
      <c r="H359" s="461"/>
      <c r="I359" s="461"/>
      <c r="J359" s="461"/>
      <c r="K359" s="461"/>
      <c r="L359" s="461"/>
      <c r="M359" s="461"/>
      <c r="N359" s="461"/>
      <c r="O359" s="461"/>
      <c r="P359" s="461"/>
      <c r="Q359" s="461"/>
      <c r="R359" s="461"/>
      <c r="S359" s="461"/>
      <c r="T359" s="461"/>
      <c r="U359" s="461"/>
      <c r="V359" s="461"/>
      <c r="W359" s="461"/>
      <c r="X359" s="462"/>
      <c r="Y359" s="461"/>
      <c r="Z359" s="461"/>
      <c r="AA359" s="461"/>
      <c r="AB359" s="461"/>
      <c r="AC359" s="461"/>
      <c r="AD359" s="461"/>
      <c r="AE359" s="461"/>
      <c r="AF359" s="461"/>
      <c r="AG359" s="461"/>
      <c r="AH359" s="461"/>
    </row>
    <row r="360">
      <c r="A360" s="461"/>
      <c r="B360" s="461"/>
      <c r="C360" s="461"/>
      <c r="D360" s="461"/>
      <c r="E360" s="461"/>
      <c r="F360" s="461"/>
      <c r="G360" s="461"/>
      <c r="H360" s="461"/>
      <c r="I360" s="461"/>
      <c r="J360" s="461"/>
      <c r="K360" s="461"/>
      <c r="L360" s="461"/>
      <c r="M360" s="461"/>
      <c r="N360" s="461"/>
      <c r="O360" s="461"/>
      <c r="P360" s="461"/>
      <c r="Q360" s="461"/>
      <c r="R360" s="461"/>
      <c r="S360" s="461"/>
      <c r="T360" s="461"/>
      <c r="U360" s="461"/>
      <c r="V360" s="461"/>
      <c r="W360" s="461"/>
      <c r="X360" s="462"/>
      <c r="Y360" s="461"/>
      <c r="Z360" s="461"/>
      <c r="AA360" s="461"/>
      <c r="AB360" s="461"/>
      <c r="AC360" s="461"/>
      <c r="AD360" s="461"/>
      <c r="AE360" s="461"/>
      <c r="AF360" s="461"/>
      <c r="AG360" s="461"/>
      <c r="AH360" s="461"/>
    </row>
    <row r="361">
      <c r="A361" s="461"/>
      <c r="B361" s="461"/>
      <c r="C361" s="461"/>
      <c r="D361" s="461"/>
      <c r="E361" s="461"/>
      <c r="F361" s="461"/>
      <c r="G361" s="461"/>
      <c r="H361" s="461"/>
      <c r="I361" s="461"/>
      <c r="J361" s="461"/>
      <c r="K361" s="461"/>
      <c r="L361" s="461"/>
      <c r="M361" s="461"/>
      <c r="N361" s="461"/>
      <c r="O361" s="461"/>
      <c r="P361" s="461"/>
      <c r="Q361" s="461"/>
      <c r="R361" s="461"/>
      <c r="S361" s="461"/>
      <c r="T361" s="461"/>
      <c r="U361" s="461"/>
      <c r="V361" s="461"/>
      <c r="W361" s="461"/>
      <c r="X361" s="462"/>
      <c r="Y361" s="461"/>
      <c r="Z361" s="461"/>
      <c r="AA361" s="461"/>
      <c r="AB361" s="461"/>
      <c r="AC361" s="461"/>
      <c r="AD361" s="461"/>
      <c r="AE361" s="461"/>
      <c r="AF361" s="461"/>
      <c r="AG361" s="461"/>
      <c r="AH361" s="461"/>
    </row>
    <row r="362">
      <c r="A362" s="461"/>
      <c r="B362" s="461"/>
      <c r="C362" s="461"/>
      <c r="D362" s="461"/>
      <c r="E362" s="461"/>
      <c r="F362" s="461"/>
      <c r="G362" s="461"/>
      <c r="H362" s="461"/>
      <c r="I362" s="461"/>
      <c r="J362" s="461"/>
      <c r="K362" s="461"/>
      <c r="L362" s="461"/>
      <c r="M362" s="461"/>
      <c r="N362" s="461"/>
      <c r="O362" s="461"/>
      <c r="P362" s="461"/>
      <c r="Q362" s="461"/>
      <c r="R362" s="461"/>
      <c r="S362" s="461"/>
      <c r="T362" s="461"/>
      <c r="U362" s="461"/>
      <c r="V362" s="461"/>
      <c r="W362" s="461"/>
      <c r="X362" s="462"/>
      <c r="Y362" s="461"/>
      <c r="Z362" s="461"/>
      <c r="AA362" s="461"/>
      <c r="AB362" s="461"/>
      <c r="AC362" s="461"/>
      <c r="AD362" s="461"/>
      <c r="AE362" s="461"/>
      <c r="AF362" s="461"/>
      <c r="AG362" s="461"/>
      <c r="AH362" s="461"/>
    </row>
    <row r="363">
      <c r="A363" s="461"/>
      <c r="B363" s="461"/>
      <c r="C363" s="461"/>
      <c r="D363" s="461"/>
      <c r="E363" s="461"/>
      <c r="F363" s="461"/>
      <c r="G363" s="461"/>
      <c r="H363" s="461"/>
      <c r="I363" s="461"/>
      <c r="J363" s="461"/>
      <c r="K363" s="461"/>
      <c r="L363" s="461"/>
      <c r="M363" s="461"/>
      <c r="N363" s="461"/>
      <c r="O363" s="461"/>
      <c r="P363" s="461"/>
      <c r="Q363" s="461"/>
      <c r="R363" s="461"/>
      <c r="S363" s="461"/>
      <c r="T363" s="461"/>
      <c r="U363" s="461"/>
      <c r="V363" s="461"/>
      <c r="W363" s="461"/>
      <c r="X363" s="462"/>
      <c r="Y363" s="461"/>
      <c r="Z363" s="461"/>
      <c r="AA363" s="461"/>
      <c r="AB363" s="461"/>
      <c r="AC363" s="461"/>
      <c r="AD363" s="461"/>
      <c r="AE363" s="461"/>
      <c r="AF363" s="461"/>
      <c r="AG363" s="461"/>
      <c r="AH363" s="461"/>
    </row>
    <row r="364">
      <c r="A364" s="461"/>
      <c r="B364" s="461"/>
      <c r="C364" s="461"/>
      <c r="D364" s="461"/>
      <c r="E364" s="461"/>
      <c r="F364" s="461"/>
      <c r="G364" s="461"/>
      <c r="H364" s="461"/>
      <c r="I364" s="461"/>
      <c r="J364" s="461"/>
      <c r="K364" s="461"/>
      <c r="L364" s="461"/>
      <c r="M364" s="461"/>
      <c r="N364" s="461"/>
      <c r="O364" s="461"/>
      <c r="P364" s="461"/>
      <c r="Q364" s="461"/>
      <c r="R364" s="461"/>
      <c r="S364" s="461"/>
      <c r="T364" s="461"/>
      <c r="U364" s="461"/>
      <c r="V364" s="461"/>
      <c r="W364" s="461"/>
      <c r="X364" s="462"/>
      <c r="Y364" s="461"/>
      <c r="Z364" s="461"/>
      <c r="AA364" s="461"/>
      <c r="AB364" s="461"/>
      <c r="AC364" s="461"/>
      <c r="AD364" s="461"/>
      <c r="AE364" s="461"/>
      <c r="AF364" s="461"/>
      <c r="AG364" s="461"/>
      <c r="AH364" s="461"/>
    </row>
    <row r="365">
      <c r="A365" s="461"/>
      <c r="B365" s="461"/>
      <c r="C365" s="461"/>
      <c r="D365" s="461"/>
      <c r="E365" s="461"/>
      <c r="F365" s="461"/>
      <c r="G365" s="461"/>
      <c r="H365" s="461"/>
      <c r="I365" s="461"/>
      <c r="J365" s="461"/>
      <c r="K365" s="461"/>
      <c r="L365" s="461"/>
      <c r="M365" s="461"/>
      <c r="N365" s="461"/>
      <c r="O365" s="461"/>
      <c r="P365" s="461"/>
      <c r="Q365" s="461"/>
      <c r="R365" s="461"/>
      <c r="S365" s="461"/>
      <c r="T365" s="461"/>
      <c r="U365" s="461"/>
      <c r="V365" s="461"/>
      <c r="W365" s="461"/>
      <c r="X365" s="462"/>
      <c r="Y365" s="461"/>
      <c r="Z365" s="461"/>
      <c r="AA365" s="461"/>
      <c r="AB365" s="461"/>
      <c r="AC365" s="461"/>
      <c r="AD365" s="461"/>
      <c r="AE365" s="461"/>
      <c r="AF365" s="461"/>
      <c r="AG365" s="461"/>
      <c r="AH365" s="461"/>
    </row>
    <row r="366">
      <c r="A366" s="461"/>
      <c r="B366" s="461"/>
      <c r="C366" s="461"/>
      <c r="D366" s="461"/>
      <c r="E366" s="461"/>
      <c r="F366" s="461"/>
      <c r="G366" s="461"/>
      <c r="H366" s="461"/>
      <c r="I366" s="461"/>
      <c r="J366" s="461"/>
      <c r="K366" s="461"/>
      <c r="L366" s="461"/>
      <c r="M366" s="461"/>
      <c r="N366" s="461"/>
      <c r="O366" s="461"/>
      <c r="P366" s="461"/>
      <c r="Q366" s="461"/>
      <c r="R366" s="461"/>
      <c r="S366" s="461"/>
      <c r="T366" s="461"/>
      <c r="U366" s="461"/>
      <c r="V366" s="461"/>
      <c r="W366" s="461"/>
      <c r="X366" s="462"/>
      <c r="Y366" s="461"/>
      <c r="Z366" s="461"/>
      <c r="AA366" s="461"/>
      <c r="AB366" s="461"/>
      <c r="AC366" s="461"/>
      <c r="AD366" s="461"/>
      <c r="AE366" s="461"/>
      <c r="AF366" s="461"/>
      <c r="AG366" s="461"/>
      <c r="AH366" s="461"/>
    </row>
    <row r="367">
      <c r="A367" s="461"/>
      <c r="B367" s="461"/>
      <c r="C367" s="461"/>
      <c r="D367" s="461"/>
      <c r="E367" s="461"/>
      <c r="F367" s="461"/>
      <c r="G367" s="461"/>
      <c r="H367" s="461"/>
      <c r="I367" s="461"/>
      <c r="J367" s="461"/>
      <c r="K367" s="461"/>
      <c r="L367" s="461"/>
      <c r="M367" s="461"/>
      <c r="N367" s="461"/>
      <c r="O367" s="461"/>
      <c r="P367" s="461"/>
      <c r="Q367" s="461"/>
      <c r="R367" s="461"/>
      <c r="S367" s="461"/>
      <c r="T367" s="461"/>
      <c r="U367" s="461"/>
      <c r="V367" s="461"/>
      <c r="W367" s="461"/>
      <c r="X367" s="462"/>
      <c r="Y367" s="461"/>
      <c r="Z367" s="461"/>
      <c r="AA367" s="461"/>
      <c r="AB367" s="461"/>
      <c r="AC367" s="461"/>
      <c r="AD367" s="461"/>
      <c r="AE367" s="461"/>
      <c r="AF367" s="461"/>
      <c r="AG367" s="461"/>
      <c r="AH367" s="461"/>
    </row>
    <row r="368">
      <c r="A368" s="461"/>
      <c r="B368" s="461"/>
      <c r="C368" s="461"/>
      <c r="D368" s="461"/>
      <c r="E368" s="461"/>
      <c r="F368" s="461"/>
      <c r="G368" s="461"/>
      <c r="H368" s="461"/>
      <c r="I368" s="461"/>
      <c r="J368" s="461"/>
      <c r="K368" s="461"/>
      <c r="L368" s="461"/>
      <c r="M368" s="461"/>
      <c r="N368" s="461"/>
      <c r="O368" s="461"/>
      <c r="P368" s="461"/>
      <c r="Q368" s="461"/>
      <c r="R368" s="461"/>
      <c r="S368" s="461"/>
      <c r="T368" s="461"/>
      <c r="U368" s="461"/>
      <c r="V368" s="461"/>
      <c r="W368" s="461"/>
      <c r="X368" s="462"/>
      <c r="Y368" s="461"/>
      <c r="Z368" s="461"/>
      <c r="AA368" s="461"/>
      <c r="AB368" s="461"/>
      <c r="AC368" s="461"/>
      <c r="AD368" s="461"/>
      <c r="AE368" s="461"/>
      <c r="AF368" s="461"/>
      <c r="AG368" s="461"/>
      <c r="AH368" s="461"/>
    </row>
    <row r="369">
      <c r="A369" s="461"/>
      <c r="B369" s="461"/>
      <c r="C369" s="461"/>
      <c r="D369" s="461"/>
      <c r="E369" s="461"/>
      <c r="F369" s="461"/>
      <c r="G369" s="461"/>
      <c r="H369" s="461"/>
      <c r="I369" s="461"/>
      <c r="J369" s="461"/>
      <c r="K369" s="461"/>
      <c r="L369" s="461"/>
      <c r="M369" s="461"/>
      <c r="N369" s="461"/>
      <c r="O369" s="461"/>
      <c r="P369" s="461"/>
      <c r="Q369" s="461"/>
      <c r="R369" s="461"/>
      <c r="S369" s="461"/>
      <c r="T369" s="461"/>
      <c r="U369" s="461"/>
      <c r="V369" s="461"/>
      <c r="W369" s="461"/>
      <c r="X369" s="462"/>
      <c r="Y369" s="461"/>
      <c r="Z369" s="461"/>
      <c r="AA369" s="461"/>
      <c r="AB369" s="461"/>
      <c r="AC369" s="461"/>
      <c r="AD369" s="461"/>
      <c r="AE369" s="461"/>
      <c r="AF369" s="461"/>
      <c r="AG369" s="461"/>
      <c r="AH369" s="461"/>
    </row>
    <row r="370">
      <c r="A370" s="461"/>
      <c r="B370" s="461"/>
      <c r="C370" s="461"/>
      <c r="D370" s="461"/>
      <c r="E370" s="461"/>
      <c r="F370" s="461"/>
      <c r="G370" s="461"/>
      <c r="H370" s="461"/>
      <c r="I370" s="461"/>
      <c r="J370" s="461"/>
      <c r="K370" s="461"/>
      <c r="L370" s="461"/>
      <c r="M370" s="461"/>
      <c r="N370" s="461"/>
      <c r="O370" s="461"/>
      <c r="P370" s="461"/>
      <c r="Q370" s="461"/>
      <c r="R370" s="461"/>
      <c r="S370" s="461"/>
      <c r="T370" s="461"/>
      <c r="U370" s="461"/>
      <c r="V370" s="461"/>
      <c r="W370" s="461"/>
      <c r="X370" s="462"/>
      <c r="Y370" s="461"/>
      <c r="Z370" s="461"/>
      <c r="AA370" s="461"/>
      <c r="AB370" s="461"/>
      <c r="AC370" s="461"/>
      <c r="AD370" s="461"/>
      <c r="AE370" s="461"/>
      <c r="AF370" s="461"/>
      <c r="AG370" s="461"/>
      <c r="AH370" s="461"/>
    </row>
    <row r="371">
      <c r="A371" s="461"/>
      <c r="B371" s="461"/>
      <c r="C371" s="461"/>
      <c r="D371" s="461"/>
      <c r="E371" s="461"/>
      <c r="F371" s="461"/>
      <c r="G371" s="461"/>
      <c r="H371" s="461"/>
      <c r="I371" s="461"/>
      <c r="J371" s="461"/>
      <c r="K371" s="461"/>
      <c r="L371" s="461"/>
      <c r="M371" s="461"/>
      <c r="N371" s="461"/>
      <c r="O371" s="461"/>
      <c r="P371" s="461"/>
      <c r="Q371" s="461"/>
      <c r="R371" s="461"/>
      <c r="S371" s="461"/>
      <c r="T371" s="461"/>
      <c r="U371" s="461"/>
      <c r="V371" s="461"/>
      <c r="W371" s="461"/>
      <c r="X371" s="462"/>
      <c r="Y371" s="461"/>
      <c r="Z371" s="461"/>
      <c r="AA371" s="461"/>
      <c r="AB371" s="461"/>
      <c r="AC371" s="461"/>
      <c r="AD371" s="461"/>
      <c r="AE371" s="461"/>
      <c r="AF371" s="461"/>
      <c r="AG371" s="461"/>
      <c r="AH371" s="461"/>
    </row>
    <row r="372">
      <c r="A372" s="461"/>
      <c r="B372" s="461"/>
      <c r="C372" s="461"/>
      <c r="D372" s="461"/>
      <c r="E372" s="461"/>
      <c r="F372" s="461"/>
      <c r="G372" s="461"/>
      <c r="H372" s="461"/>
      <c r="I372" s="461"/>
      <c r="J372" s="461"/>
      <c r="K372" s="461"/>
      <c r="L372" s="461"/>
      <c r="M372" s="461"/>
      <c r="N372" s="461"/>
      <c r="O372" s="461"/>
      <c r="P372" s="461"/>
      <c r="Q372" s="461"/>
      <c r="R372" s="461"/>
      <c r="S372" s="461"/>
      <c r="T372" s="461"/>
      <c r="U372" s="461"/>
      <c r="V372" s="461"/>
      <c r="W372" s="461"/>
      <c r="X372" s="462"/>
      <c r="Y372" s="461"/>
      <c r="Z372" s="461"/>
      <c r="AA372" s="461"/>
      <c r="AB372" s="461"/>
      <c r="AC372" s="461"/>
      <c r="AD372" s="461"/>
      <c r="AE372" s="461"/>
      <c r="AF372" s="461"/>
      <c r="AG372" s="461"/>
      <c r="AH372" s="461"/>
    </row>
    <row r="373">
      <c r="A373" s="461"/>
      <c r="B373" s="461"/>
      <c r="C373" s="461"/>
      <c r="D373" s="461"/>
      <c r="E373" s="461"/>
      <c r="F373" s="461"/>
      <c r="G373" s="461"/>
      <c r="H373" s="461"/>
      <c r="I373" s="461"/>
      <c r="J373" s="461"/>
      <c r="K373" s="461"/>
      <c r="L373" s="461"/>
      <c r="M373" s="461"/>
      <c r="N373" s="461"/>
      <c r="O373" s="461"/>
      <c r="P373" s="461"/>
      <c r="Q373" s="461"/>
      <c r="R373" s="461"/>
      <c r="S373" s="461"/>
      <c r="T373" s="461"/>
      <c r="U373" s="461"/>
      <c r="V373" s="461"/>
      <c r="W373" s="461"/>
      <c r="X373" s="462"/>
      <c r="Y373" s="461"/>
      <c r="Z373" s="461"/>
      <c r="AA373" s="461"/>
      <c r="AB373" s="461"/>
      <c r="AC373" s="461"/>
      <c r="AD373" s="461"/>
      <c r="AE373" s="461"/>
      <c r="AF373" s="461"/>
      <c r="AG373" s="461"/>
      <c r="AH373" s="461"/>
    </row>
    <row r="374">
      <c r="A374" s="461"/>
      <c r="B374" s="461"/>
      <c r="C374" s="461"/>
      <c r="D374" s="461"/>
      <c r="E374" s="461"/>
      <c r="F374" s="461"/>
      <c r="G374" s="461"/>
      <c r="H374" s="461"/>
      <c r="I374" s="461"/>
      <c r="J374" s="461"/>
      <c r="K374" s="461"/>
      <c r="L374" s="461"/>
      <c r="M374" s="461"/>
      <c r="N374" s="461"/>
      <c r="O374" s="461"/>
      <c r="P374" s="461"/>
      <c r="Q374" s="461"/>
      <c r="R374" s="461"/>
      <c r="S374" s="461"/>
      <c r="T374" s="461"/>
      <c r="U374" s="461"/>
      <c r="V374" s="461"/>
      <c r="W374" s="461"/>
      <c r="X374" s="462"/>
      <c r="Y374" s="461"/>
      <c r="Z374" s="461"/>
      <c r="AA374" s="461"/>
      <c r="AB374" s="461"/>
      <c r="AC374" s="461"/>
      <c r="AD374" s="461"/>
      <c r="AE374" s="461"/>
      <c r="AF374" s="461"/>
      <c r="AG374" s="461"/>
      <c r="AH374" s="461"/>
    </row>
    <row r="375">
      <c r="A375" s="461"/>
      <c r="B375" s="461"/>
      <c r="C375" s="461"/>
      <c r="D375" s="461"/>
      <c r="E375" s="461"/>
      <c r="F375" s="461"/>
      <c r="G375" s="461"/>
      <c r="H375" s="461"/>
      <c r="I375" s="461"/>
      <c r="J375" s="461"/>
      <c r="K375" s="461"/>
      <c r="L375" s="461"/>
      <c r="M375" s="461"/>
      <c r="N375" s="461"/>
      <c r="O375" s="461"/>
      <c r="P375" s="461"/>
      <c r="Q375" s="461"/>
      <c r="R375" s="461"/>
      <c r="S375" s="461"/>
      <c r="T375" s="461"/>
      <c r="U375" s="461"/>
      <c r="V375" s="461"/>
      <c r="W375" s="461"/>
      <c r="X375" s="462"/>
      <c r="Y375" s="461"/>
      <c r="Z375" s="461"/>
      <c r="AA375" s="461"/>
      <c r="AB375" s="461"/>
      <c r="AC375" s="461"/>
      <c r="AD375" s="461"/>
      <c r="AE375" s="461"/>
      <c r="AF375" s="461"/>
      <c r="AG375" s="461"/>
      <c r="AH375" s="461"/>
    </row>
    <row r="376">
      <c r="A376" s="461"/>
      <c r="B376" s="461"/>
      <c r="C376" s="461"/>
      <c r="D376" s="461"/>
      <c r="E376" s="461"/>
      <c r="F376" s="461"/>
      <c r="G376" s="461"/>
      <c r="H376" s="461"/>
      <c r="I376" s="461"/>
      <c r="J376" s="461"/>
      <c r="K376" s="461"/>
      <c r="L376" s="461"/>
      <c r="M376" s="461"/>
      <c r="N376" s="461"/>
      <c r="O376" s="461"/>
      <c r="P376" s="461"/>
      <c r="Q376" s="461"/>
      <c r="R376" s="461"/>
      <c r="S376" s="461"/>
      <c r="T376" s="461"/>
      <c r="U376" s="461"/>
      <c r="V376" s="461"/>
      <c r="W376" s="461"/>
      <c r="X376" s="462"/>
      <c r="Y376" s="461"/>
      <c r="Z376" s="461"/>
      <c r="AA376" s="461"/>
      <c r="AB376" s="461"/>
      <c r="AC376" s="461"/>
      <c r="AD376" s="461"/>
      <c r="AE376" s="461"/>
      <c r="AF376" s="461"/>
      <c r="AG376" s="461"/>
      <c r="AH376" s="461"/>
    </row>
    <row r="377">
      <c r="A377" s="461"/>
      <c r="B377" s="461"/>
      <c r="C377" s="461"/>
      <c r="D377" s="461"/>
      <c r="E377" s="461"/>
      <c r="F377" s="461"/>
      <c r="G377" s="461"/>
      <c r="H377" s="461"/>
      <c r="I377" s="461"/>
      <c r="J377" s="461"/>
      <c r="K377" s="461"/>
      <c r="L377" s="461"/>
      <c r="M377" s="461"/>
      <c r="N377" s="461"/>
      <c r="O377" s="461"/>
      <c r="P377" s="461"/>
      <c r="Q377" s="461"/>
      <c r="R377" s="461"/>
      <c r="S377" s="461"/>
      <c r="T377" s="461"/>
      <c r="U377" s="461"/>
      <c r="V377" s="461"/>
      <c r="W377" s="461"/>
      <c r="X377" s="462"/>
      <c r="Y377" s="461"/>
      <c r="Z377" s="461"/>
      <c r="AA377" s="461"/>
      <c r="AB377" s="461"/>
      <c r="AC377" s="461"/>
      <c r="AD377" s="461"/>
      <c r="AE377" s="461"/>
      <c r="AF377" s="461"/>
      <c r="AG377" s="461"/>
      <c r="AH377" s="461"/>
    </row>
    <row r="378">
      <c r="A378" s="461"/>
      <c r="B378" s="461"/>
      <c r="C378" s="461"/>
      <c r="D378" s="461"/>
      <c r="E378" s="461"/>
      <c r="F378" s="461"/>
      <c r="G378" s="461"/>
      <c r="H378" s="461"/>
      <c r="I378" s="461"/>
      <c r="J378" s="461"/>
      <c r="K378" s="461"/>
      <c r="L378" s="461"/>
      <c r="M378" s="461"/>
      <c r="N378" s="461"/>
      <c r="O378" s="461"/>
      <c r="P378" s="461"/>
      <c r="Q378" s="461"/>
      <c r="R378" s="461"/>
      <c r="S378" s="461"/>
      <c r="T378" s="461"/>
      <c r="U378" s="461"/>
      <c r="V378" s="461"/>
      <c r="W378" s="461"/>
      <c r="X378" s="462"/>
      <c r="Y378" s="461"/>
      <c r="Z378" s="461"/>
      <c r="AA378" s="461"/>
      <c r="AB378" s="461"/>
      <c r="AC378" s="461"/>
      <c r="AD378" s="461"/>
      <c r="AE378" s="461"/>
      <c r="AF378" s="461"/>
      <c r="AG378" s="461"/>
      <c r="AH378" s="461"/>
    </row>
    <row r="379">
      <c r="A379" s="461"/>
      <c r="B379" s="461"/>
      <c r="C379" s="461"/>
      <c r="D379" s="461"/>
      <c r="E379" s="461"/>
      <c r="F379" s="461"/>
      <c r="G379" s="461"/>
      <c r="H379" s="461"/>
      <c r="I379" s="461"/>
      <c r="J379" s="461"/>
      <c r="K379" s="461"/>
      <c r="L379" s="461"/>
      <c r="M379" s="461"/>
      <c r="N379" s="461"/>
      <c r="O379" s="461"/>
      <c r="P379" s="461"/>
      <c r="Q379" s="461"/>
      <c r="R379" s="461"/>
      <c r="S379" s="461"/>
      <c r="T379" s="461"/>
      <c r="U379" s="461"/>
      <c r="V379" s="461"/>
      <c r="W379" s="461"/>
      <c r="X379" s="462"/>
      <c r="Y379" s="461"/>
      <c r="Z379" s="461"/>
      <c r="AA379" s="461"/>
      <c r="AB379" s="461"/>
      <c r="AC379" s="461"/>
      <c r="AD379" s="461"/>
      <c r="AE379" s="461"/>
      <c r="AF379" s="461"/>
      <c r="AG379" s="461"/>
      <c r="AH379" s="461"/>
    </row>
    <row r="380">
      <c r="A380" s="461"/>
      <c r="B380" s="461"/>
      <c r="C380" s="461"/>
      <c r="D380" s="461"/>
      <c r="E380" s="461"/>
      <c r="F380" s="461"/>
      <c r="G380" s="461"/>
      <c r="H380" s="461"/>
      <c r="I380" s="461"/>
      <c r="J380" s="461"/>
      <c r="K380" s="461"/>
      <c r="L380" s="461"/>
      <c r="M380" s="461"/>
      <c r="N380" s="461"/>
      <c r="O380" s="461"/>
      <c r="P380" s="461"/>
      <c r="Q380" s="461"/>
      <c r="R380" s="461"/>
      <c r="S380" s="461"/>
      <c r="T380" s="461"/>
      <c r="U380" s="461"/>
      <c r="V380" s="461"/>
      <c r="W380" s="461"/>
      <c r="X380" s="462"/>
      <c r="Y380" s="461"/>
      <c r="Z380" s="461"/>
      <c r="AA380" s="461"/>
      <c r="AB380" s="461"/>
      <c r="AC380" s="461"/>
      <c r="AD380" s="461"/>
      <c r="AE380" s="461"/>
      <c r="AF380" s="461"/>
      <c r="AG380" s="461"/>
      <c r="AH380" s="461"/>
    </row>
    <row r="381">
      <c r="A381" s="461"/>
      <c r="B381" s="461"/>
      <c r="C381" s="461"/>
      <c r="D381" s="461"/>
      <c r="E381" s="461"/>
      <c r="F381" s="461"/>
      <c r="G381" s="461"/>
      <c r="H381" s="461"/>
      <c r="I381" s="461"/>
      <c r="J381" s="461"/>
      <c r="K381" s="461"/>
      <c r="L381" s="461"/>
      <c r="M381" s="461"/>
      <c r="N381" s="461"/>
      <c r="O381" s="461"/>
      <c r="P381" s="461"/>
      <c r="Q381" s="461"/>
      <c r="R381" s="461"/>
      <c r="S381" s="461"/>
      <c r="T381" s="461"/>
      <c r="U381" s="461"/>
      <c r="V381" s="461"/>
      <c r="W381" s="461"/>
      <c r="X381" s="462"/>
      <c r="Y381" s="461"/>
      <c r="Z381" s="461"/>
      <c r="AA381" s="461"/>
      <c r="AB381" s="461"/>
      <c r="AC381" s="461"/>
      <c r="AD381" s="461"/>
      <c r="AE381" s="461"/>
      <c r="AF381" s="461"/>
      <c r="AG381" s="461"/>
      <c r="AH381" s="461"/>
    </row>
    <row r="382">
      <c r="A382" s="461"/>
      <c r="B382" s="461"/>
      <c r="C382" s="461"/>
      <c r="D382" s="461"/>
      <c r="E382" s="461"/>
      <c r="F382" s="461"/>
      <c r="G382" s="461"/>
      <c r="H382" s="461"/>
      <c r="I382" s="461"/>
      <c r="J382" s="461"/>
      <c r="K382" s="461"/>
      <c r="L382" s="461"/>
      <c r="M382" s="461"/>
      <c r="N382" s="461"/>
      <c r="O382" s="461"/>
      <c r="P382" s="461"/>
      <c r="Q382" s="461"/>
      <c r="R382" s="461"/>
      <c r="S382" s="461"/>
      <c r="T382" s="461"/>
      <c r="U382" s="461"/>
      <c r="V382" s="461"/>
      <c r="W382" s="461"/>
      <c r="X382" s="462"/>
      <c r="Y382" s="461"/>
      <c r="Z382" s="461"/>
      <c r="AA382" s="461"/>
      <c r="AB382" s="461"/>
      <c r="AC382" s="461"/>
      <c r="AD382" s="461"/>
      <c r="AE382" s="461"/>
      <c r="AF382" s="461"/>
      <c r="AG382" s="461"/>
      <c r="AH382" s="461"/>
    </row>
    <row r="383">
      <c r="A383" s="461"/>
      <c r="B383" s="461"/>
      <c r="C383" s="461"/>
      <c r="D383" s="461"/>
      <c r="E383" s="461"/>
      <c r="F383" s="461"/>
      <c r="G383" s="461"/>
      <c r="H383" s="461"/>
      <c r="I383" s="461"/>
      <c r="J383" s="461"/>
      <c r="K383" s="461"/>
      <c r="L383" s="461"/>
      <c r="M383" s="461"/>
      <c r="N383" s="461"/>
      <c r="O383" s="461"/>
      <c r="P383" s="461"/>
      <c r="Q383" s="461"/>
      <c r="R383" s="461"/>
      <c r="S383" s="461"/>
      <c r="T383" s="461"/>
      <c r="U383" s="461"/>
      <c r="V383" s="461"/>
      <c r="W383" s="461"/>
      <c r="X383" s="462"/>
      <c r="Y383" s="461"/>
      <c r="Z383" s="461"/>
      <c r="AA383" s="461"/>
      <c r="AB383" s="461"/>
      <c r="AC383" s="461"/>
      <c r="AD383" s="461"/>
      <c r="AE383" s="461"/>
      <c r="AF383" s="461"/>
      <c r="AG383" s="461"/>
      <c r="AH383" s="461"/>
    </row>
    <row r="384">
      <c r="A384" s="461"/>
      <c r="B384" s="461"/>
      <c r="C384" s="461"/>
      <c r="D384" s="461"/>
      <c r="E384" s="461"/>
      <c r="F384" s="461"/>
      <c r="G384" s="461"/>
      <c r="H384" s="461"/>
      <c r="I384" s="461"/>
      <c r="J384" s="461"/>
      <c r="K384" s="461"/>
      <c r="L384" s="461"/>
      <c r="M384" s="461"/>
      <c r="N384" s="461"/>
      <c r="O384" s="461"/>
      <c r="P384" s="461"/>
      <c r="Q384" s="461"/>
      <c r="R384" s="461"/>
      <c r="S384" s="461"/>
      <c r="T384" s="461"/>
      <c r="U384" s="461"/>
      <c r="V384" s="461"/>
      <c r="W384" s="461"/>
      <c r="X384" s="462"/>
      <c r="Y384" s="461"/>
      <c r="Z384" s="461"/>
      <c r="AA384" s="461"/>
      <c r="AB384" s="461"/>
      <c r="AC384" s="461"/>
      <c r="AD384" s="461"/>
      <c r="AE384" s="461"/>
      <c r="AF384" s="461"/>
      <c r="AG384" s="461"/>
      <c r="AH384" s="461"/>
    </row>
    <row r="385">
      <c r="A385" s="461"/>
      <c r="B385" s="461"/>
      <c r="C385" s="461"/>
      <c r="D385" s="461"/>
      <c r="E385" s="461"/>
      <c r="F385" s="461"/>
      <c r="G385" s="461"/>
      <c r="H385" s="461"/>
      <c r="I385" s="461"/>
      <c r="J385" s="461"/>
      <c r="K385" s="461"/>
      <c r="L385" s="461"/>
      <c r="M385" s="461"/>
      <c r="N385" s="461"/>
      <c r="O385" s="461"/>
      <c r="P385" s="461"/>
      <c r="Q385" s="461"/>
      <c r="R385" s="461"/>
      <c r="S385" s="461"/>
      <c r="T385" s="461"/>
      <c r="U385" s="461"/>
      <c r="V385" s="461"/>
      <c r="W385" s="461"/>
      <c r="X385" s="462"/>
      <c r="Y385" s="461"/>
      <c r="Z385" s="461"/>
      <c r="AA385" s="461"/>
      <c r="AB385" s="461"/>
      <c r="AC385" s="461"/>
      <c r="AD385" s="461"/>
      <c r="AE385" s="461"/>
      <c r="AF385" s="461"/>
      <c r="AG385" s="461"/>
      <c r="AH385" s="461"/>
    </row>
    <row r="386">
      <c r="A386" s="461"/>
      <c r="B386" s="461"/>
      <c r="C386" s="461"/>
      <c r="D386" s="461"/>
      <c r="E386" s="461"/>
      <c r="F386" s="461"/>
      <c r="G386" s="461"/>
      <c r="H386" s="461"/>
      <c r="I386" s="461"/>
      <c r="J386" s="461"/>
      <c r="K386" s="461"/>
      <c r="L386" s="461"/>
      <c r="M386" s="461"/>
      <c r="N386" s="461"/>
      <c r="O386" s="461"/>
      <c r="P386" s="461"/>
      <c r="Q386" s="461"/>
      <c r="R386" s="461"/>
      <c r="S386" s="461"/>
      <c r="T386" s="461"/>
      <c r="U386" s="461"/>
      <c r="V386" s="461"/>
      <c r="W386" s="461"/>
      <c r="X386" s="462"/>
      <c r="Y386" s="461"/>
      <c r="Z386" s="461"/>
      <c r="AA386" s="461"/>
      <c r="AB386" s="461"/>
      <c r="AC386" s="461"/>
      <c r="AD386" s="461"/>
      <c r="AE386" s="461"/>
      <c r="AF386" s="461"/>
      <c r="AG386" s="461"/>
      <c r="AH386" s="461"/>
    </row>
    <row r="387">
      <c r="A387" s="461"/>
      <c r="B387" s="461"/>
      <c r="C387" s="461"/>
      <c r="D387" s="461"/>
      <c r="E387" s="461"/>
      <c r="F387" s="461"/>
      <c r="G387" s="461"/>
      <c r="H387" s="461"/>
      <c r="I387" s="461"/>
      <c r="J387" s="461"/>
      <c r="K387" s="461"/>
      <c r="L387" s="461"/>
      <c r="M387" s="461"/>
      <c r="N387" s="461"/>
      <c r="O387" s="461"/>
      <c r="P387" s="461"/>
      <c r="Q387" s="461"/>
      <c r="R387" s="461"/>
      <c r="S387" s="461"/>
      <c r="T387" s="461"/>
      <c r="U387" s="461"/>
      <c r="V387" s="461"/>
      <c r="W387" s="461"/>
      <c r="X387" s="462"/>
      <c r="Y387" s="461"/>
      <c r="Z387" s="461"/>
      <c r="AA387" s="461"/>
      <c r="AB387" s="461"/>
      <c r="AC387" s="461"/>
      <c r="AD387" s="461"/>
      <c r="AE387" s="461"/>
      <c r="AF387" s="461"/>
      <c r="AG387" s="461"/>
      <c r="AH387" s="461"/>
    </row>
    <row r="388">
      <c r="A388" s="461"/>
      <c r="B388" s="461"/>
      <c r="C388" s="461"/>
      <c r="D388" s="461"/>
      <c r="E388" s="461"/>
      <c r="F388" s="461"/>
      <c r="G388" s="461"/>
      <c r="H388" s="461"/>
      <c r="I388" s="461"/>
      <c r="J388" s="461"/>
      <c r="K388" s="461"/>
      <c r="L388" s="461"/>
      <c r="M388" s="461"/>
      <c r="N388" s="461"/>
      <c r="O388" s="461"/>
      <c r="P388" s="461"/>
      <c r="Q388" s="461"/>
      <c r="R388" s="461"/>
      <c r="S388" s="461"/>
      <c r="T388" s="461"/>
      <c r="U388" s="461"/>
      <c r="V388" s="461"/>
      <c r="W388" s="461"/>
      <c r="X388" s="462"/>
      <c r="Y388" s="461"/>
      <c r="Z388" s="461"/>
      <c r="AA388" s="461"/>
      <c r="AB388" s="461"/>
      <c r="AC388" s="461"/>
      <c r="AD388" s="461"/>
      <c r="AE388" s="461"/>
      <c r="AF388" s="461"/>
      <c r="AG388" s="461"/>
      <c r="AH388" s="461"/>
    </row>
    <row r="389">
      <c r="A389" s="461"/>
      <c r="B389" s="461"/>
      <c r="C389" s="461"/>
      <c r="D389" s="461"/>
      <c r="E389" s="461"/>
      <c r="F389" s="461"/>
      <c r="G389" s="461"/>
      <c r="H389" s="461"/>
      <c r="I389" s="461"/>
      <c r="J389" s="461"/>
      <c r="K389" s="461"/>
      <c r="L389" s="461"/>
      <c r="M389" s="461"/>
      <c r="N389" s="461"/>
      <c r="O389" s="461"/>
      <c r="P389" s="461"/>
      <c r="Q389" s="461"/>
      <c r="R389" s="461"/>
      <c r="S389" s="461"/>
      <c r="T389" s="461"/>
      <c r="U389" s="461"/>
      <c r="V389" s="461"/>
      <c r="W389" s="461"/>
      <c r="X389" s="462"/>
      <c r="Y389" s="461"/>
      <c r="Z389" s="461"/>
      <c r="AA389" s="461"/>
      <c r="AB389" s="461"/>
      <c r="AC389" s="461"/>
      <c r="AD389" s="461"/>
      <c r="AE389" s="461"/>
      <c r="AF389" s="461"/>
      <c r="AG389" s="461"/>
      <c r="AH389" s="461"/>
    </row>
    <row r="390">
      <c r="A390" s="461"/>
      <c r="B390" s="461"/>
      <c r="C390" s="461"/>
      <c r="D390" s="461"/>
      <c r="E390" s="461"/>
      <c r="F390" s="461"/>
      <c r="G390" s="461"/>
      <c r="H390" s="461"/>
      <c r="I390" s="461"/>
      <c r="J390" s="461"/>
      <c r="K390" s="461"/>
      <c r="L390" s="461"/>
      <c r="M390" s="461"/>
      <c r="N390" s="461"/>
      <c r="O390" s="461"/>
      <c r="P390" s="461"/>
      <c r="Q390" s="461"/>
      <c r="R390" s="461"/>
      <c r="S390" s="461"/>
      <c r="T390" s="461"/>
      <c r="U390" s="461"/>
      <c r="V390" s="461"/>
      <c r="W390" s="461"/>
      <c r="X390" s="462"/>
      <c r="Y390" s="461"/>
      <c r="Z390" s="461"/>
      <c r="AA390" s="461"/>
      <c r="AB390" s="461"/>
      <c r="AC390" s="461"/>
      <c r="AD390" s="461"/>
      <c r="AE390" s="461"/>
      <c r="AF390" s="461"/>
      <c r="AG390" s="461"/>
      <c r="AH390" s="461"/>
    </row>
    <row r="391">
      <c r="A391" s="461"/>
      <c r="B391" s="461"/>
      <c r="C391" s="461"/>
      <c r="D391" s="461"/>
      <c r="E391" s="461"/>
      <c r="F391" s="461"/>
      <c r="G391" s="461"/>
      <c r="H391" s="461"/>
      <c r="I391" s="461"/>
      <c r="J391" s="461"/>
      <c r="K391" s="461"/>
      <c r="L391" s="461"/>
      <c r="M391" s="461"/>
      <c r="N391" s="461"/>
      <c r="O391" s="461"/>
      <c r="P391" s="461"/>
      <c r="Q391" s="461"/>
      <c r="R391" s="461"/>
      <c r="S391" s="461"/>
      <c r="T391" s="461"/>
      <c r="U391" s="461"/>
      <c r="V391" s="461"/>
      <c r="W391" s="461"/>
      <c r="X391" s="462"/>
      <c r="Y391" s="461"/>
      <c r="Z391" s="461"/>
      <c r="AA391" s="461"/>
      <c r="AB391" s="461"/>
      <c r="AC391" s="461"/>
      <c r="AD391" s="461"/>
      <c r="AE391" s="461"/>
      <c r="AF391" s="461"/>
      <c r="AG391" s="461"/>
      <c r="AH391" s="461"/>
    </row>
    <row r="392">
      <c r="A392" s="461"/>
      <c r="B392" s="461"/>
      <c r="C392" s="461"/>
      <c r="D392" s="461"/>
      <c r="E392" s="461"/>
      <c r="F392" s="461"/>
      <c r="G392" s="461"/>
      <c r="H392" s="461"/>
      <c r="I392" s="461"/>
      <c r="J392" s="461"/>
      <c r="K392" s="461"/>
      <c r="L392" s="461"/>
      <c r="M392" s="461"/>
      <c r="N392" s="461"/>
      <c r="O392" s="461"/>
      <c r="P392" s="461"/>
      <c r="Q392" s="461"/>
      <c r="R392" s="461"/>
      <c r="S392" s="461"/>
      <c r="T392" s="461"/>
      <c r="U392" s="461"/>
      <c r="V392" s="461"/>
      <c r="W392" s="461"/>
      <c r="X392" s="462"/>
      <c r="Y392" s="461"/>
      <c r="Z392" s="461"/>
      <c r="AA392" s="461"/>
      <c r="AB392" s="461"/>
      <c r="AC392" s="461"/>
      <c r="AD392" s="461"/>
      <c r="AE392" s="461"/>
      <c r="AF392" s="461"/>
      <c r="AG392" s="461"/>
      <c r="AH392" s="461"/>
    </row>
    <row r="393">
      <c r="A393" s="461"/>
      <c r="B393" s="461"/>
      <c r="C393" s="461"/>
      <c r="D393" s="461"/>
      <c r="E393" s="461"/>
      <c r="F393" s="461"/>
      <c r="G393" s="461"/>
      <c r="H393" s="461"/>
      <c r="I393" s="461"/>
      <c r="J393" s="461"/>
      <c r="K393" s="461"/>
      <c r="L393" s="461"/>
      <c r="M393" s="461"/>
      <c r="N393" s="461"/>
      <c r="O393" s="461"/>
      <c r="P393" s="461"/>
      <c r="Q393" s="461"/>
      <c r="R393" s="461"/>
      <c r="S393" s="461"/>
      <c r="T393" s="461"/>
      <c r="U393" s="461"/>
      <c r="V393" s="461"/>
      <c r="W393" s="461"/>
      <c r="X393" s="462"/>
      <c r="Y393" s="461"/>
      <c r="Z393" s="461"/>
      <c r="AA393" s="461"/>
      <c r="AB393" s="461"/>
      <c r="AC393" s="461"/>
      <c r="AD393" s="461"/>
      <c r="AE393" s="461"/>
      <c r="AF393" s="461"/>
      <c r="AG393" s="461"/>
      <c r="AH393" s="461"/>
    </row>
    <row r="394">
      <c r="A394" s="461"/>
      <c r="B394" s="461"/>
      <c r="C394" s="461"/>
      <c r="D394" s="461"/>
      <c r="E394" s="461"/>
      <c r="F394" s="461"/>
      <c r="G394" s="461"/>
      <c r="H394" s="461"/>
      <c r="I394" s="461"/>
      <c r="J394" s="461"/>
      <c r="K394" s="461"/>
      <c r="L394" s="461"/>
      <c r="M394" s="461"/>
      <c r="N394" s="461"/>
      <c r="O394" s="461"/>
      <c r="P394" s="461"/>
      <c r="Q394" s="461"/>
      <c r="R394" s="461"/>
      <c r="S394" s="461"/>
      <c r="T394" s="461"/>
      <c r="U394" s="461"/>
      <c r="V394" s="461"/>
      <c r="W394" s="461"/>
      <c r="X394" s="462"/>
      <c r="Y394" s="461"/>
      <c r="Z394" s="461"/>
      <c r="AA394" s="461"/>
      <c r="AB394" s="461"/>
      <c r="AC394" s="461"/>
      <c r="AD394" s="461"/>
      <c r="AE394" s="461"/>
      <c r="AF394" s="461"/>
      <c r="AG394" s="461"/>
      <c r="AH394" s="461"/>
    </row>
    <row r="395">
      <c r="A395" s="461"/>
      <c r="B395" s="461"/>
      <c r="C395" s="461"/>
      <c r="D395" s="461"/>
      <c r="E395" s="461"/>
      <c r="F395" s="461"/>
      <c r="G395" s="461"/>
      <c r="H395" s="461"/>
      <c r="I395" s="461"/>
      <c r="J395" s="461"/>
      <c r="K395" s="461"/>
      <c r="L395" s="461"/>
      <c r="M395" s="461"/>
      <c r="N395" s="461"/>
      <c r="O395" s="461"/>
      <c r="P395" s="461"/>
      <c r="Q395" s="461"/>
      <c r="R395" s="461"/>
      <c r="S395" s="461"/>
      <c r="T395" s="461"/>
      <c r="U395" s="461"/>
      <c r="V395" s="461"/>
      <c r="W395" s="461"/>
      <c r="X395" s="462"/>
      <c r="Y395" s="461"/>
      <c r="Z395" s="461"/>
      <c r="AA395" s="461"/>
      <c r="AB395" s="461"/>
      <c r="AC395" s="461"/>
      <c r="AD395" s="461"/>
      <c r="AE395" s="461"/>
      <c r="AF395" s="461"/>
      <c r="AG395" s="461"/>
      <c r="AH395" s="461"/>
    </row>
    <row r="396">
      <c r="A396" s="461"/>
      <c r="B396" s="461"/>
      <c r="C396" s="461"/>
      <c r="D396" s="461"/>
      <c r="E396" s="461"/>
      <c r="F396" s="461"/>
      <c r="G396" s="461"/>
      <c r="H396" s="461"/>
      <c r="I396" s="461"/>
      <c r="J396" s="461"/>
      <c r="K396" s="461"/>
      <c r="L396" s="461"/>
      <c r="M396" s="461"/>
      <c r="N396" s="461"/>
      <c r="O396" s="461"/>
      <c r="P396" s="461"/>
      <c r="Q396" s="461"/>
      <c r="R396" s="461"/>
      <c r="S396" s="461"/>
      <c r="T396" s="461"/>
      <c r="U396" s="461"/>
      <c r="V396" s="461"/>
      <c r="W396" s="461"/>
      <c r="X396" s="462"/>
      <c r="Y396" s="461"/>
      <c r="Z396" s="461"/>
      <c r="AA396" s="461"/>
      <c r="AB396" s="461"/>
      <c r="AC396" s="461"/>
      <c r="AD396" s="461"/>
      <c r="AE396" s="461"/>
      <c r="AF396" s="461"/>
      <c r="AG396" s="461"/>
      <c r="AH396" s="461"/>
    </row>
    <row r="397">
      <c r="A397" s="461"/>
      <c r="B397" s="461"/>
      <c r="C397" s="461"/>
      <c r="D397" s="461"/>
      <c r="E397" s="461"/>
      <c r="F397" s="461"/>
      <c r="G397" s="461"/>
      <c r="H397" s="461"/>
      <c r="I397" s="461"/>
      <c r="J397" s="461"/>
      <c r="K397" s="461"/>
      <c r="L397" s="461"/>
      <c r="M397" s="461"/>
      <c r="N397" s="461"/>
      <c r="O397" s="461"/>
      <c r="P397" s="461"/>
      <c r="Q397" s="461"/>
      <c r="R397" s="461"/>
      <c r="S397" s="461"/>
      <c r="T397" s="461"/>
      <c r="U397" s="461"/>
      <c r="V397" s="461"/>
      <c r="W397" s="461"/>
      <c r="X397" s="462"/>
      <c r="Y397" s="461"/>
      <c r="Z397" s="461"/>
      <c r="AA397" s="461"/>
      <c r="AB397" s="461"/>
      <c r="AC397" s="461"/>
      <c r="AD397" s="461"/>
      <c r="AE397" s="461"/>
      <c r="AF397" s="461"/>
      <c r="AG397" s="461"/>
      <c r="AH397" s="461"/>
    </row>
    <row r="398">
      <c r="A398" s="461"/>
      <c r="B398" s="461"/>
      <c r="C398" s="461"/>
      <c r="D398" s="461"/>
      <c r="E398" s="461"/>
      <c r="F398" s="461"/>
      <c r="G398" s="461"/>
      <c r="H398" s="461"/>
      <c r="I398" s="461"/>
      <c r="J398" s="461"/>
      <c r="K398" s="461"/>
      <c r="L398" s="461"/>
      <c r="M398" s="461"/>
      <c r="N398" s="461"/>
      <c r="O398" s="461"/>
      <c r="P398" s="461"/>
      <c r="Q398" s="461"/>
      <c r="R398" s="461"/>
      <c r="S398" s="461"/>
      <c r="T398" s="461"/>
      <c r="U398" s="461"/>
      <c r="V398" s="461"/>
      <c r="W398" s="461"/>
      <c r="X398" s="462"/>
      <c r="Y398" s="461"/>
      <c r="Z398" s="461"/>
      <c r="AA398" s="461"/>
      <c r="AB398" s="461"/>
      <c r="AC398" s="461"/>
      <c r="AD398" s="461"/>
      <c r="AE398" s="461"/>
      <c r="AF398" s="461"/>
      <c r="AG398" s="461"/>
      <c r="AH398" s="461"/>
    </row>
    <row r="399">
      <c r="A399" s="461"/>
      <c r="B399" s="461"/>
      <c r="C399" s="461"/>
      <c r="D399" s="461"/>
      <c r="E399" s="461"/>
      <c r="F399" s="461"/>
      <c r="G399" s="461"/>
      <c r="H399" s="461"/>
      <c r="I399" s="461"/>
      <c r="J399" s="461"/>
      <c r="K399" s="461"/>
      <c r="L399" s="461"/>
      <c r="M399" s="461"/>
      <c r="N399" s="461"/>
      <c r="O399" s="461"/>
      <c r="P399" s="461"/>
      <c r="Q399" s="461"/>
      <c r="R399" s="461"/>
      <c r="S399" s="461"/>
      <c r="T399" s="461"/>
      <c r="U399" s="461"/>
      <c r="V399" s="461"/>
      <c r="W399" s="461"/>
      <c r="X399" s="462"/>
      <c r="Y399" s="461"/>
      <c r="Z399" s="461"/>
      <c r="AA399" s="461"/>
      <c r="AB399" s="461"/>
      <c r="AC399" s="461"/>
      <c r="AD399" s="461"/>
      <c r="AE399" s="461"/>
      <c r="AF399" s="461"/>
      <c r="AG399" s="461"/>
      <c r="AH399" s="461"/>
    </row>
    <row r="400">
      <c r="A400" s="461"/>
      <c r="B400" s="461"/>
      <c r="C400" s="461"/>
      <c r="D400" s="461"/>
      <c r="E400" s="461"/>
      <c r="F400" s="461"/>
      <c r="G400" s="461"/>
      <c r="H400" s="461"/>
      <c r="I400" s="461"/>
      <c r="J400" s="461"/>
      <c r="K400" s="461"/>
      <c r="L400" s="461"/>
      <c r="M400" s="461"/>
      <c r="N400" s="461"/>
      <c r="O400" s="461"/>
      <c r="P400" s="461"/>
      <c r="Q400" s="461"/>
      <c r="R400" s="461"/>
      <c r="S400" s="461"/>
      <c r="T400" s="461"/>
      <c r="U400" s="461"/>
      <c r="V400" s="461"/>
      <c r="W400" s="461"/>
      <c r="X400" s="462"/>
      <c r="Y400" s="461"/>
      <c r="Z400" s="461"/>
      <c r="AA400" s="461"/>
      <c r="AB400" s="461"/>
      <c r="AC400" s="461"/>
      <c r="AD400" s="461"/>
      <c r="AE400" s="461"/>
      <c r="AF400" s="461"/>
      <c r="AG400" s="461"/>
      <c r="AH400" s="461"/>
    </row>
    <row r="401">
      <c r="A401" s="461"/>
      <c r="B401" s="461"/>
      <c r="C401" s="461"/>
      <c r="D401" s="461"/>
      <c r="E401" s="461"/>
      <c r="F401" s="461"/>
      <c r="G401" s="461"/>
      <c r="H401" s="461"/>
      <c r="I401" s="461"/>
      <c r="J401" s="461"/>
      <c r="K401" s="461"/>
      <c r="L401" s="461"/>
      <c r="M401" s="461"/>
      <c r="N401" s="461"/>
      <c r="O401" s="461"/>
      <c r="P401" s="461"/>
      <c r="Q401" s="461"/>
      <c r="R401" s="461"/>
      <c r="S401" s="461"/>
      <c r="T401" s="461"/>
      <c r="U401" s="461"/>
      <c r="V401" s="461"/>
      <c r="W401" s="461"/>
      <c r="X401" s="462"/>
      <c r="Y401" s="461"/>
      <c r="Z401" s="461"/>
      <c r="AA401" s="461"/>
      <c r="AB401" s="461"/>
      <c r="AC401" s="461"/>
      <c r="AD401" s="461"/>
      <c r="AE401" s="461"/>
      <c r="AF401" s="461"/>
      <c r="AG401" s="461"/>
      <c r="AH401" s="461"/>
    </row>
    <row r="402">
      <c r="A402" s="461"/>
      <c r="B402" s="461"/>
      <c r="C402" s="461"/>
      <c r="D402" s="461"/>
      <c r="E402" s="461"/>
      <c r="F402" s="461"/>
      <c r="G402" s="461"/>
      <c r="H402" s="461"/>
      <c r="I402" s="461"/>
      <c r="J402" s="461"/>
      <c r="K402" s="461"/>
      <c r="L402" s="461"/>
      <c r="M402" s="461"/>
      <c r="N402" s="461"/>
      <c r="O402" s="461"/>
      <c r="P402" s="461"/>
      <c r="Q402" s="461"/>
      <c r="R402" s="461"/>
      <c r="S402" s="461"/>
      <c r="T402" s="461"/>
      <c r="U402" s="461"/>
      <c r="V402" s="461"/>
      <c r="W402" s="461"/>
      <c r="X402" s="462"/>
      <c r="Y402" s="461"/>
      <c r="Z402" s="461"/>
      <c r="AA402" s="461"/>
      <c r="AB402" s="461"/>
      <c r="AC402" s="461"/>
      <c r="AD402" s="461"/>
      <c r="AE402" s="461"/>
      <c r="AF402" s="461"/>
      <c r="AG402" s="461"/>
      <c r="AH402" s="461"/>
    </row>
    <row r="403">
      <c r="A403" s="461"/>
      <c r="B403" s="461"/>
      <c r="C403" s="461"/>
      <c r="D403" s="461"/>
      <c r="E403" s="461"/>
      <c r="F403" s="461"/>
      <c r="G403" s="461"/>
      <c r="H403" s="461"/>
      <c r="I403" s="461"/>
      <c r="J403" s="461"/>
      <c r="K403" s="461"/>
      <c r="L403" s="461"/>
      <c r="M403" s="461"/>
      <c r="N403" s="461"/>
      <c r="O403" s="461"/>
      <c r="P403" s="461"/>
      <c r="Q403" s="461"/>
      <c r="R403" s="461"/>
      <c r="S403" s="461"/>
      <c r="T403" s="461"/>
      <c r="U403" s="461"/>
      <c r="V403" s="461"/>
      <c r="W403" s="461"/>
      <c r="X403" s="462"/>
      <c r="Y403" s="461"/>
      <c r="Z403" s="461"/>
      <c r="AA403" s="461"/>
      <c r="AB403" s="461"/>
      <c r="AC403" s="461"/>
      <c r="AD403" s="461"/>
      <c r="AE403" s="461"/>
      <c r="AF403" s="461"/>
      <c r="AG403" s="461"/>
      <c r="AH403" s="461"/>
    </row>
    <row r="404">
      <c r="A404" s="461"/>
      <c r="B404" s="461"/>
      <c r="C404" s="461"/>
      <c r="D404" s="461"/>
      <c r="E404" s="461"/>
      <c r="F404" s="461"/>
      <c r="G404" s="461"/>
      <c r="H404" s="461"/>
      <c r="I404" s="461"/>
      <c r="J404" s="461"/>
      <c r="K404" s="461"/>
      <c r="L404" s="461"/>
      <c r="M404" s="461"/>
      <c r="N404" s="461"/>
      <c r="O404" s="461"/>
      <c r="P404" s="461"/>
      <c r="Q404" s="461"/>
      <c r="R404" s="461"/>
      <c r="S404" s="461"/>
      <c r="T404" s="461"/>
      <c r="U404" s="461"/>
      <c r="V404" s="461"/>
      <c r="W404" s="461"/>
      <c r="X404" s="462"/>
      <c r="Y404" s="461"/>
      <c r="Z404" s="461"/>
      <c r="AA404" s="461"/>
      <c r="AB404" s="461"/>
      <c r="AC404" s="461"/>
      <c r="AD404" s="461"/>
      <c r="AE404" s="461"/>
      <c r="AF404" s="461"/>
      <c r="AG404" s="461"/>
      <c r="AH404" s="461"/>
    </row>
    <row r="405">
      <c r="A405" s="461"/>
      <c r="B405" s="461"/>
      <c r="C405" s="461"/>
      <c r="D405" s="461"/>
      <c r="E405" s="461"/>
      <c r="F405" s="461"/>
      <c r="G405" s="461"/>
      <c r="H405" s="461"/>
      <c r="I405" s="461"/>
      <c r="J405" s="461"/>
      <c r="K405" s="461"/>
      <c r="L405" s="461"/>
      <c r="M405" s="461"/>
      <c r="N405" s="461"/>
      <c r="O405" s="461"/>
      <c r="P405" s="461"/>
      <c r="Q405" s="461"/>
      <c r="R405" s="461"/>
      <c r="S405" s="461"/>
      <c r="T405" s="461"/>
      <c r="U405" s="461"/>
      <c r="V405" s="461"/>
      <c r="W405" s="461"/>
      <c r="X405" s="462"/>
      <c r="Y405" s="461"/>
      <c r="Z405" s="461"/>
      <c r="AA405" s="461"/>
      <c r="AB405" s="461"/>
      <c r="AC405" s="461"/>
      <c r="AD405" s="461"/>
      <c r="AE405" s="461"/>
      <c r="AF405" s="461"/>
      <c r="AG405" s="461"/>
      <c r="AH405" s="461"/>
    </row>
    <row r="406">
      <c r="A406" s="461"/>
      <c r="B406" s="461"/>
      <c r="C406" s="461"/>
      <c r="D406" s="461"/>
      <c r="E406" s="461"/>
      <c r="F406" s="461"/>
      <c r="G406" s="461"/>
      <c r="H406" s="461"/>
      <c r="I406" s="461"/>
      <c r="J406" s="461"/>
      <c r="K406" s="461"/>
      <c r="L406" s="461"/>
      <c r="M406" s="461"/>
      <c r="N406" s="461"/>
      <c r="O406" s="461"/>
      <c r="P406" s="461"/>
      <c r="Q406" s="461"/>
      <c r="R406" s="461"/>
      <c r="S406" s="461"/>
      <c r="T406" s="461"/>
      <c r="U406" s="461"/>
      <c r="V406" s="461"/>
      <c r="W406" s="461"/>
      <c r="X406" s="462"/>
      <c r="Y406" s="461"/>
      <c r="Z406" s="461"/>
      <c r="AA406" s="461"/>
      <c r="AB406" s="461"/>
      <c r="AC406" s="461"/>
      <c r="AD406" s="461"/>
      <c r="AE406" s="461"/>
      <c r="AF406" s="461"/>
      <c r="AG406" s="461"/>
      <c r="AH406" s="461"/>
    </row>
    <row r="407">
      <c r="A407" s="461"/>
      <c r="B407" s="461"/>
      <c r="C407" s="461"/>
      <c r="D407" s="461"/>
      <c r="E407" s="461"/>
      <c r="F407" s="461"/>
      <c r="G407" s="461"/>
      <c r="H407" s="461"/>
      <c r="I407" s="461"/>
      <c r="J407" s="461"/>
      <c r="K407" s="461"/>
      <c r="L407" s="461"/>
      <c r="M407" s="461"/>
      <c r="N407" s="461"/>
      <c r="O407" s="461"/>
      <c r="P407" s="461"/>
      <c r="Q407" s="461"/>
      <c r="R407" s="461"/>
      <c r="S407" s="461"/>
      <c r="T407" s="461"/>
      <c r="U407" s="461"/>
      <c r="V407" s="461"/>
      <c r="W407" s="461"/>
      <c r="X407" s="462"/>
      <c r="Y407" s="461"/>
      <c r="Z407" s="461"/>
      <c r="AA407" s="461"/>
      <c r="AB407" s="461"/>
      <c r="AC407" s="461"/>
      <c r="AD407" s="461"/>
      <c r="AE407" s="461"/>
      <c r="AF407" s="461"/>
      <c r="AG407" s="461"/>
      <c r="AH407" s="461"/>
    </row>
    <row r="408">
      <c r="A408" s="461"/>
      <c r="B408" s="461"/>
      <c r="C408" s="461"/>
      <c r="D408" s="461"/>
      <c r="E408" s="461"/>
      <c r="F408" s="461"/>
      <c r="G408" s="461"/>
      <c r="H408" s="461"/>
      <c r="I408" s="461"/>
      <c r="J408" s="461"/>
      <c r="K408" s="461"/>
      <c r="L408" s="461"/>
      <c r="M408" s="461"/>
      <c r="N408" s="461"/>
      <c r="O408" s="461"/>
      <c r="P408" s="461"/>
      <c r="Q408" s="461"/>
      <c r="R408" s="461"/>
      <c r="S408" s="461"/>
      <c r="T408" s="461"/>
      <c r="U408" s="461"/>
      <c r="V408" s="461"/>
      <c r="W408" s="461"/>
      <c r="X408" s="462"/>
      <c r="Y408" s="461"/>
      <c r="Z408" s="461"/>
      <c r="AA408" s="461"/>
      <c r="AB408" s="461"/>
      <c r="AC408" s="461"/>
      <c r="AD408" s="461"/>
      <c r="AE408" s="461"/>
      <c r="AF408" s="461"/>
      <c r="AG408" s="461"/>
      <c r="AH408" s="461"/>
    </row>
    <row r="409">
      <c r="A409" s="461"/>
      <c r="B409" s="461"/>
      <c r="C409" s="461"/>
      <c r="D409" s="461"/>
      <c r="E409" s="461"/>
      <c r="F409" s="461"/>
      <c r="G409" s="461"/>
      <c r="H409" s="461"/>
      <c r="I409" s="461"/>
      <c r="J409" s="461"/>
      <c r="K409" s="461"/>
      <c r="L409" s="461"/>
      <c r="M409" s="461"/>
      <c r="N409" s="461"/>
      <c r="O409" s="461"/>
      <c r="P409" s="461"/>
      <c r="Q409" s="461"/>
      <c r="R409" s="461"/>
      <c r="S409" s="461"/>
      <c r="T409" s="461"/>
      <c r="U409" s="461"/>
      <c r="V409" s="461"/>
      <c r="W409" s="461"/>
      <c r="X409" s="462"/>
      <c r="Y409" s="461"/>
      <c r="Z409" s="461"/>
      <c r="AA409" s="461"/>
      <c r="AB409" s="461"/>
      <c r="AC409" s="461"/>
      <c r="AD409" s="461"/>
      <c r="AE409" s="461"/>
      <c r="AF409" s="461"/>
      <c r="AG409" s="461"/>
      <c r="AH409" s="461"/>
    </row>
    <row r="410">
      <c r="A410" s="461"/>
      <c r="B410" s="461"/>
      <c r="C410" s="461"/>
      <c r="D410" s="461"/>
      <c r="E410" s="461"/>
      <c r="F410" s="461"/>
      <c r="G410" s="461"/>
      <c r="H410" s="461"/>
      <c r="I410" s="461"/>
      <c r="J410" s="461"/>
      <c r="K410" s="461"/>
      <c r="L410" s="461"/>
      <c r="M410" s="461"/>
      <c r="N410" s="461"/>
      <c r="O410" s="461"/>
      <c r="P410" s="461"/>
      <c r="Q410" s="461"/>
      <c r="R410" s="461"/>
      <c r="S410" s="461"/>
      <c r="T410" s="461"/>
      <c r="U410" s="461"/>
      <c r="V410" s="461"/>
      <c r="W410" s="461"/>
      <c r="X410" s="462"/>
      <c r="Y410" s="461"/>
      <c r="Z410" s="461"/>
      <c r="AA410" s="461"/>
      <c r="AB410" s="461"/>
      <c r="AC410" s="461"/>
      <c r="AD410" s="461"/>
      <c r="AE410" s="461"/>
      <c r="AF410" s="461"/>
      <c r="AG410" s="461"/>
      <c r="AH410" s="461"/>
    </row>
    <row r="411">
      <c r="A411" s="461"/>
      <c r="B411" s="461"/>
      <c r="C411" s="461"/>
      <c r="D411" s="461"/>
      <c r="E411" s="461"/>
      <c r="F411" s="461"/>
      <c r="G411" s="461"/>
      <c r="H411" s="461"/>
      <c r="I411" s="461"/>
      <c r="J411" s="461"/>
      <c r="K411" s="461"/>
      <c r="L411" s="461"/>
      <c r="M411" s="461"/>
      <c r="N411" s="461"/>
      <c r="O411" s="461"/>
      <c r="P411" s="461"/>
      <c r="Q411" s="461"/>
      <c r="R411" s="461"/>
      <c r="S411" s="461"/>
      <c r="T411" s="461"/>
      <c r="U411" s="461"/>
      <c r="V411" s="461"/>
      <c r="W411" s="461"/>
      <c r="X411" s="462"/>
      <c r="Y411" s="461"/>
      <c r="Z411" s="461"/>
      <c r="AA411" s="461"/>
      <c r="AB411" s="461"/>
      <c r="AC411" s="461"/>
      <c r="AD411" s="461"/>
      <c r="AE411" s="461"/>
      <c r="AF411" s="461"/>
      <c r="AG411" s="461"/>
      <c r="AH411" s="461"/>
    </row>
    <row r="412">
      <c r="A412" s="461"/>
      <c r="B412" s="461"/>
      <c r="C412" s="461"/>
      <c r="D412" s="461"/>
      <c r="E412" s="461"/>
      <c r="F412" s="461"/>
      <c r="G412" s="461"/>
      <c r="H412" s="461"/>
      <c r="I412" s="461"/>
      <c r="J412" s="461"/>
      <c r="K412" s="461"/>
      <c r="L412" s="461"/>
      <c r="M412" s="461"/>
      <c r="N412" s="461"/>
      <c r="O412" s="461"/>
      <c r="P412" s="461"/>
      <c r="Q412" s="461"/>
      <c r="R412" s="461"/>
      <c r="S412" s="461"/>
      <c r="T412" s="461"/>
      <c r="U412" s="461"/>
      <c r="V412" s="461"/>
      <c r="W412" s="461"/>
      <c r="X412" s="462"/>
      <c r="Y412" s="461"/>
      <c r="Z412" s="461"/>
      <c r="AA412" s="461"/>
      <c r="AB412" s="461"/>
      <c r="AC412" s="461"/>
      <c r="AD412" s="461"/>
      <c r="AE412" s="461"/>
      <c r="AF412" s="461"/>
      <c r="AG412" s="461"/>
      <c r="AH412" s="461"/>
    </row>
    <row r="413">
      <c r="A413" s="461"/>
      <c r="B413" s="461"/>
      <c r="C413" s="461"/>
      <c r="D413" s="461"/>
      <c r="E413" s="461"/>
      <c r="F413" s="461"/>
      <c r="G413" s="461"/>
      <c r="H413" s="461"/>
      <c r="I413" s="461"/>
      <c r="J413" s="461"/>
      <c r="K413" s="461"/>
      <c r="L413" s="461"/>
      <c r="M413" s="461"/>
      <c r="N413" s="461"/>
      <c r="O413" s="461"/>
      <c r="P413" s="461"/>
      <c r="Q413" s="461"/>
      <c r="R413" s="461"/>
      <c r="S413" s="461"/>
      <c r="T413" s="461"/>
      <c r="U413" s="461"/>
      <c r="V413" s="461"/>
      <c r="W413" s="461"/>
      <c r="X413" s="462"/>
      <c r="Y413" s="461"/>
      <c r="Z413" s="461"/>
      <c r="AA413" s="461"/>
      <c r="AB413" s="461"/>
      <c r="AC413" s="461"/>
      <c r="AD413" s="461"/>
      <c r="AE413" s="461"/>
      <c r="AF413" s="461"/>
      <c r="AG413" s="461"/>
      <c r="AH413" s="461"/>
    </row>
    <row r="414">
      <c r="A414" s="461"/>
      <c r="B414" s="461"/>
      <c r="C414" s="461"/>
      <c r="D414" s="461"/>
      <c r="E414" s="461"/>
      <c r="F414" s="461"/>
      <c r="G414" s="461"/>
      <c r="H414" s="461"/>
      <c r="I414" s="461"/>
      <c r="J414" s="461"/>
      <c r="K414" s="461"/>
      <c r="L414" s="461"/>
      <c r="M414" s="461"/>
      <c r="N414" s="461"/>
      <c r="O414" s="461"/>
      <c r="P414" s="461"/>
      <c r="Q414" s="461"/>
      <c r="R414" s="461"/>
      <c r="S414" s="461"/>
      <c r="T414" s="461"/>
      <c r="U414" s="461"/>
      <c r="V414" s="461"/>
      <c r="W414" s="461"/>
      <c r="X414" s="462"/>
      <c r="Y414" s="461"/>
      <c r="Z414" s="461"/>
      <c r="AA414" s="461"/>
      <c r="AB414" s="461"/>
      <c r="AC414" s="461"/>
      <c r="AD414" s="461"/>
      <c r="AE414" s="461"/>
      <c r="AF414" s="461"/>
      <c r="AG414" s="461"/>
      <c r="AH414" s="461"/>
    </row>
    <row r="415">
      <c r="A415" s="461"/>
      <c r="B415" s="461"/>
      <c r="C415" s="461"/>
      <c r="D415" s="461"/>
      <c r="E415" s="461"/>
      <c r="F415" s="461"/>
      <c r="G415" s="461"/>
      <c r="H415" s="461"/>
      <c r="I415" s="461"/>
      <c r="J415" s="461"/>
      <c r="K415" s="461"/>
      <c r="L415" s="461"/>
      <c r="M415" s="461"/>
      <c r="N415" s="461"/>
      <c r="O415" s="461"/>
      <c r="P415" s="461"/>
      <c r="Q415" s="461"/>
      <c r="R415" s="461"/>
      <c r="S415" s="461"/>
      <c r="T415" s="461"/>
      <c r="U415" s="461"/>
      <c r="V415" s="461"/>
      <c r="W415" s="461"/>
      <c r="X415" s="462"/>
      <c r="Y415" s="461"/>
      <c r="Z415" s="461"/>
      <c r="AA415" s="461"/>
      <c r="AB415" s="461"/>
      <c r="AC415" s="461"/>
      <c r="AD415" s="461"/>
      <c r="AE415" s="461"/>
      <c r="AF415" s="461"/>
      <c r="AG415" s="461"/>
      <c r="AH415" s="461"/>
    </row>
    <row r="416">
      <c r="A416" s="461"/>
      <c r="B416" s="461"/>
      <c r="C416" s="461"/>
      <c r="D416" s="461"/>
      <c r="E416" s="461"/>
      <c r="F416" s="461"/>
      <c r="G416" s="461"/>
      <c r="H416" s="461"/>
      <c r="I416" s="461"/>
      <c r="J416" s="461"/>
      <c r="K416" s="461"/>
      <c r="L416" s="461"/>
      <c r="M416" s="461"/>
      <c r="N416" s="461"/>
      <c r="O416" s="461"/>
      <c r="P416" s="461"/>
      <c r="Q416" s="461"/>
      <c r="R416" s="461"/>
      <c r="S416" s="461"/>
      <c r="T416" s="461"/>
      <c r="U416" s="461"/>
      <c r="V416" s="461"/>
      <c r="W416" s="461"/>
      <c r="X416" s="462"/>
      <c r="Y416" s="461"/>
      <c r="Z416" s="461"/>
      <c r="AA416" s="461"/>
      <c r="AB416" s="461"/>
      <c r="AC416" s="461"/>
      <c r="AD416" s="461"/>
      <c r="AE416" s="461"/>
      <c r="AF416" s="461"/>
      <c r="AG416" s="461"/>
      <c r="AH416" s="461"/>
    </row>
    <row r="417">
      <c r="A417" s="461"/>
      <c r="B417" s="461"/>
      <c r="C417" s="461"/>
      <c r="D417" s="461"/>
      <c r="E417" s="461"/>
      <c r="F417" s="461"/>
      <c r="G417" s="461"/>
      <c r="H417" s="461"/>
      <c r="I417" s="461"/>
      <c r="J417" s="461"/>
      <c r="K417" s="461"/>
      <c r="L417" s="461"/>
      <c r="M417" s="461"/>
      <c r="N417" s="461"/>
      <c r="O417" s="461"/>
      <c r="P417" s="461"/>
      <c r="Q417" s="461"/>
      <c r="R417" s="461"/>
      <c r="S417" s="461"/>
      <c r="T417" s="461"/>
      <c r="U417" s="461"/>
      <c r="V417" s="461"/>
      <c r="W417" s="461"/>
      <c r="X417" s="462"/>
      <c r="Y417" s="461"/>
      <c r="Z417" s="461"/>
      <c r="AA417" s="461"/>
      <c r="AB417" s="461"/>
      <c r="AC417" s="461"/>
      <c r="AD417" s="461"/>
      <c r="AE417" s="461"/>
      <c r="AF417" s="461"/>
      <c r="AG417" s="461"/>
      <c r="AH417" s="461"/>
    </row>
    <row r="418">
      <c r="A418" s="461"/>
      <c r="B418" s="461"/>
      <c r="C418" s="461"/>
      <c r="D418" s="461"/>
      <c r="E418" s="461"/>
      <c r="F418" s="461"/>
      <c r="G418" s="461"/>
      <c r="H418" s="461"/>
      <c r="I418" s="461"/>
      <c r="J418" s="461"/>
      <c r="K418" s="461"/>
      <c r="L418" s="461"/>
      <c r="M418" s="461"/>
      <c r="N418" s="461"/>
      <c r="O418" s="461"/>
      <c r="P418" s="461"/>
      <c r="Q418" s="461"/>
      <c r="R418" s="461"/>
      <c r="S418" s="461"/>
      <c r="T418" s="461"/>
      <c r="U418" s="461"/>
      <c r="V418" s="461"/>
      <c r="W418" s="461"/>
      <c r="X418" s="462"/>
      <c r="Y418" s="461"/>
      <c r="Z418" s="461"/>
      <c r="AA418" s="461"/>
      <c r="AB418" s="461"/>
      <c r="AC418" s="461"/>
      <c r="AD418" s="461"/>
      <c r="AE418" s="461"/>
      <c r="AF418" s="461"/>
      <c r="AG418" s="461"/>
      <c r="AH418" s="461"/>
    </row>
    <row r="419">
      <c r="A419" s="461"/>
      <c r="B419" s="461"/>
      <c r="C419" s="461"/>
      <c r="D419" s="461"/>
      <c r="E419" s="461"/>
      <c r="F419" s="461"/>
      <c r="G419" s="461"/>
      <c r="H419" s="461"/>
      <c r="I419" s="461"/>
      <c r="J419" s="461"/>
      <c r="K419" s="461"/>
      <c r="L419" s="461"/>
      <c r="M419" s="461"/>
      <c r="N419" s="461"/>
      <c r="O419" s="461"/>
      <c r="P419" s="461"/>
      <c r="Q419" s="461"/>
      <c r="R419" s="461"/>
      <c r="S419" s="461"/>
      <c r="T419" s="461"/>
      <c r="U419" s="461"/>
      <c r="V419" s="461"/>
      <c r="W419" s="461"/>
      <c r="X419" s="462"/>
      <c r="Y419" s="461"/>
      <c r="Z419" s="461"/>
      <c r="AA419" s="461"/>
      <c r="AB419" s="461"/>
      <c r="AC419" s="461"/>
      <c r="AD419" s="461"/>
      <c r="AE419" s="461"/>
      <c r="AF419" s="461"/>
      <c r="AG419" s="461"/>
      <c r="AH419" s="461"/>
    </row>
    <row r="420">
      <c r="A420" s="461"/>
      <c r="B420" s="461"/>
      <c r="C420" s="461"/>
      <c r="D420" s="461"/>
      <c r="E420" s="461"/>
      <c r="F420" s="461"/>
      <c r="G420" s="461"/>
      <c r="H420" s="461"/>
      <c r="I420" s="461"/>
      <c r="J420" s="461"/>
      <c r="K420" s="461"/>
      <c r="L420" s="461"/>
      <c r="M420" s="461"/>
      <c r="N420" s="461"/>
      <c r="O420" s="461"/>
      <c r="P420" s="461"/>
      <c r="Q420" s="461"/>
      <c r="R420" s="461"/>
      <c r="S420" s="461"/>
      <c r="T420" s="461"/>
      <c r="U420" s="461"/>
      <c r="V420" s="461"/>
      <c r="W420" s="461"/>
      <c r="X420" s="462"/>
      <c r="Y420" s="461"/>
      <c r="Z420" s="461"/>
      <c r="AA420" s="461"/>
      <c r="AB420" s="461"/>
      <c r="AC420" s="461"/>
      <c r="AD420" s="461"/>
      <c r="AE420" s="461"/>
      <c r="AF420" s="461"/>
      <c r="AG420" s="461"/>
      <c r="AH420" s="461"/>
    </row>
    <row r="421">
      <c r="A421" s="461"/>
      <c r="B421" s="461"/>
      <c r="C421" s="461"/>
      <c r="D421" s="461"/>
      <c r="E421" s="461"/>
      <c r="F421" s="461"/>
      <c r="G421" s="461"/>
      <c r="H421" s="461"/>
      <c r="I421" s="461"/>
      <c r="J421" s="461"/>
      <c r="K421" s="461"/>
      <c r="L421" s="461"/>
      <c r="M421" s="461"/>
      <c r="N421" s="461"/>
      <c r="O421" s="461"/>
      <c r="P421" s="461"/>
      <c r="Q421" s="461"/>
      <c r="R421" s="461"/>
      <c r="S421" s="461"/>
      <c r="T421" s="461"/>
      <c r="U421" s="461"/>
      <c r="V421" s="461"/>
      <c r="W421" s="461"/>
      <c r="X421" s="462"/>
      <c r="Y421" s="461"/>
      <c r="Z421" s="461"/>
      <c r="AA421" s="461"/>
      <c r="AB421" s="461"/>
      <c r="AC421" s="461"/>
      <c r="AD421" s="461"/>
      <c r="AE421" s="461"/>
      <c r="AF421" s="461"/>
      <c r="AG421" s="461"/>
      <c r="AH421" s="461"/>
    </row>
    <row r="422">
      <c r="A422" s="461"/>
      <c r="B422" s="461"/>
      <c r="C422" s="461"/>
      <c r="D422" s="461"/>
      <c r="E422" s="461"/>
      <c r="F422" s="461"/>
      <c r="G422" s="461"/>
      <c r="H422" s="461"/>
      <c r="I422" s="461"/>
      <c r="J422" s="461"/>
      <c r="K422" s="461"/>
      <c r="L422" s="461"/>
      <c r="M422" s="461"/>
      <c r="N422" s="461"/>
      <c r="O422" s="461"/>
      <c r="P422" s="461"/>
      <c r="Q422" s="461"/>
      <c r="R422" s="461"/>
      <c r="S422" s="461"/>
      <c r="T422" s="461"/>
      <c r="U422" s="461"/>
      <c r="V422" s="461"/>
      <c r="W422" s="461"/>
      <c r="X422" s="462"/>
      <c r="Y422" s="461"/>
      <c r="Z422" s="461"/>
      <c r="AA422" s="461"/>
      <c r="AB422" s="461"/>
      <c r="AC422" s="461"/>
      <c r="AD422" s="461"/>
      <c r="AE422" s="461"/>
      <c r="AF422" s="461"/>
      <c r="AG422" s="461"/>
      <c r="AH422" s="461"/>
    </row>
    <row r="423">
      <c r="A423" s="461"/>
      <c r="B423" s="461"/>
      <c r="C423" s="461"/>
      <c r="D423" s="461"/>
      <c r="E423" s="461"/>
      <c r="F423" s="461"/>
      <c r="G423" s="461"/>
      <c r="H423" s="461"/>
      <c r="I423" s="461"/>
      <c r="J423" s="461"/>
      <c r="K423" s="461"/>
      <c r="L423" s="461"/>
      <c r="M423" s="461"/>
      <c r="N423" s="461"/>
      <c r="O423" s="461"/>
      <c r="P423" s="461"/>
      <c r="Q423" s="461"/>
      <c r="R423" s="461"/>
      <c r="S423" s="461"/>
      <c r="T423" s="461"/>
      <c r="U423" s="461"/>
      <c r="V423" s="461"/>
      <c r="W423" s="461"/>
      <c r="X423" s="462"/>
      <c r="Y423" s="461"/>
      <c r="Z423" s="461"/>
      <c r="AA423" s="461"/>
      <c r="AB423" s="461"/>
      <c r="AC423" s="461"/>
      <c r="AD423" s="461"/>
      <c r="AE423" s="461"/>
      <c r="AF423" s="461"/>
      <c r="AG423" s="461"/>
      <c r="AH423" s="461"/>
    </row>
    <row r="424">
      <c r="A424" s="461"/>
      <c r="B424" s="461"/>
      <c r="C424" s="461"/>
      <c r="D424" s="461"/>
      <c r="E424" s="461"/>
      <c r="F424" s="461"/>
      <c r="G424" s="461"/>
      <c r="H424" s="461"/>
      <c r="I424" s="461"/>
      <c r="J424" s="461"/>
      <c r="K424" s="461"/>
      <c r="L424" s="461"/>
      <c r="M424" s="461"/>
      <c r="N424" s="461"/>
      <c r="O424" s="461"/>
      <c r="P424" s="461"/>
      <c r="Q424" s="461"/>
      <c r="R424" s="461"/>
      <c r="S424" s="461"/>
      <c r="T424" s="461"/>
      <c r="U424" s="461"/>
      <c r="V424" s="461"/>
      <c r="W424" s="461"/>
      <c r="X424" s="462"/>
      <c r="Y424" s="461"/>
      <c r="Z424" s="461"/>
      <c r="AA424" s="461"/>
      <c r="AB424" s="461"/>
      <c r="AC424" s="461"/>
      <c r="AD424" s="461"/>
      <c r="AE424" s="461"/>
      <c r="AF424" s="461"/>
      <c r="AG424" s="461"/>
      <c r="AH424" s="461"/>
    </row>
    <row r="425">
      <c r="A425" s="461"/>
      <c r="B425" s="461"/>
      <c r="C425" s="461"/>
      <c r="D425" s="461"/>
      <c r="E425" s="461"/>
      <c r="F425" s="461"/>
      <c r="G425" s="461"/>
      <c r="H425" s="461"/>
      <c r="I425" s="461"/>
      <c r="J425" s="461"/>
      <c r="K425" s="461"/>
      <c r="L425" s="461"/>
      <c r="M425" s="461"/>
      <c r="N425" s="461"/>
      <c r="O425" s="461"/>
      <c r="P425" s="461"/>
      <c r="Q425" s="461"/>
      <c r="R425" s="461"/>
      <c r="S425" s="461"/>
      <c r="T425" s="461"/>
      <c r="U425" s="461"/>
      <c r="V425" s="461"/>
      <c r="W425" s="461"/>
      <c r="X425" s="462"/>
      <c r="Y425" s="461"/>
      <c r="Z425" s="461"/>
      <c r="AA425" s="461"/>
      <c r="AB425" s="461"/>
      <c r="AC425" s="461"/>
      <c r="AD425" s="461"/>
      <c r="AE425" s="461"/>
      <c r="AF425" s="461"/>
      <c r="AG425" s="461"/>
      <c r="AH425" s="461"/>
    </row>
    <row r="426">
      <c r="A426" s="461"/>
      <c r="B426" s="461"/>
      <c r="C426" s="461"/>
      <c r="D426" s="461"/>
      <c r="E426" s="461"/>
      <c r="F426" s="461"/>
      <c r="G426" s="461"/>
      <c r="H426" s="461"/>
      <c r="I426" s="461"/>
      <c r="J426" s="461"/>
      <c r="K426" s="461"/>
      <c r="L426" s="461"/>
      <c r="M426" s="461"/>
      <c r="N426" s="461"/>
      <c r="O426" s="461"/>
      <c r="P426" s="461"/>
      <c r="Q426" s="461"/>
      <c r="R426" s="461"/>
      <c r="S426" s="461"/>
      <c r="T426" s="461"/>
      <c r="U426" s="461"/>
      <c r="V426" s="461"/>
      <c r="W426" s="461"/>
      <c r="X426" s="462"/>
      <c r="Y426" s="461"/>
      <c r="Z426" s="461"/>
      <c r="AA426" s="461"/>
      <c r="AB426" s="461"/>
      <c r="AC426" s="461"/>
      <c r="AD426" s="461"/>
      <c r="AE426" s="461"/>
      <c r="AF426" s="461"/>
      <c r="AG426" s="461"/>
      <c r="AH426" s="461"/>
    </row>
    <row r="427">
      <c r="A427" s="461"/>
      <c r="B427" s="461"/>
      <c r="C427" s="461"/>
      <c r="D427" s="461"/>
      <c r="E427" s="461"/>
      <c r="F427" s="461"/>
      <c r="G427" s="461"/>
      <c r="H427" s="461"/>
      <c r="I427" s="461"/>
      <c r="J427" s="461"/>
      <c r="K427" s="461"/>
      <c r="L427" s="461"/>
      <c r="M427" s="461"/>
      <c r="N427" s="461"/>
      <c r="O427" s="461"/>
      <c r="P427" s="461"/>
      <c r="Q427" s="461"/>
      <c r="R427" s="461"/>
      <c r="S427" s="461"/>
      <c r="T427" s="461"/>
      <c r="U427" s="461"/>
      <c r="V427" s="461"/>
      <c r="W427" s="461"/>
      <c r="X427" s="462"/>
      <c r="Y427" s="461"/>
      <c r="Z427" s="461"/>
      <c r="AA427" s="461"/>
      <c r="AB427" s="461"/>
      <c r="AC427" s="461"/>
      <c r="AD427" s="461"/>
      <c r="AE427" s="461"/>
      <c r="AF427" s="461"/>
      <c r="AG427" s="461"/>
      <c r="AH427" s="461"/>
    </row>
    <row r="428">
      <c r="A428" s="461"/>
      <c r="B428" s="461"/>
      <c r="C428" s="461"/>
      <c r="D428" s="461"/>
      <c r="E428" s="461"/>
      <c r="F428" s="461"/>
      <c r="G428" s="461"/>
      <c r="H428" s="461"/>
      <c r="I428" s="461"/>
      <c r="J428" s="461"/>
      <c r="K428" s="461"/>
      <c r="L428" s="461"/>
      <c r="M428" s="461"/>
      <c r="N428" s="461"/>
      <c r="O428" s="461"/>
      <c r="P428" s="461"/>
      <c r="Q428" s="461"/>
      <c r="R428" s="461"/>
      <c r="S428" s="461"/>
      <c r="T428" s="461"/>
      <c r="U428" s="461"/>
      <c r="V428" s="461"/>
      <c r="W428" s="461"/>
      <c r="X428" s="462"/>
      <c r="Y428" s="461"/>
      <c r="Z428" s="461"/>
      <c r="AA428" s="461"/>
      <c r="AB428" s="461"/>
      <c r="AC428" s="461"/>
      <c r="AD428" s="461"/>
      <c r="AE428" s="461"/>
      <c r="AF428" s="461"/>
      <c r="AG428" s="461"/>
      <c r="AH428" s="461"/>
    </row>
    <row r="429">
      <c r="A429" s="461"/>
      <c r="B429" s="461"/>
      <c r="C429" s="461"/>
      <c r="D429" s="461"/>
      <c r="E429" s="461"/>
      <c r="F429" s="461"/>
      <c r="G429" s="461"/>
      <c r="H429" s="461"/>
      <c r="I429" s="461"/>
      <c r="J429" s="461"/>
      <c r="K429" s="461"/>
      <c r="L429" s="461"/>
      <c r="M429" s="461"/>
      <c r="N429" s="461"/>
      <c r="O429" s="461"/>
      <c r="P429" s="461"/>
      <c r="Q429" s="461"/>
      <c r="R429" s="461"/>
      <c r="S429" s="461"/>
      <c r="T429" s="461"/>
      <c r="U429" s="461"/>
      <c r="V429" s="461"/>
      <c r="W429" s="461"/>
      <c r="X429" s="462"/>
      <c r="Y429" s="461"/>
      <c r="Z429" s="461"/>
      <c r="AA429" s="461"/>
      <c r="AB429" s="461"/>
      <c r="AC429" s="461"/>
      <c r="AD429" s="461"/>
      <c r="AE429" s="461"/>
      <c r="AF429" s="461"/>
      <c r="AG429" s="461"/>
      <c r="AH429" s="461"/>
    </row>
    <row r="430">
      <c r="A430" s="461"/>
      <c r="B430" s="461"/>
      <c r="C430" s="461"/>
      <c r="D430" s="461"/>
      <c r="E430" s="461"/>
      <c r="F430" s="461"/>
      <c r="G430" s="461"/>
      <c r="H430" s="461"/>
      <c r="I430" s="461"/>
      <c r="J430" s="461"/>
      <c r="K430" s="461"/>
      <c r="L430" s="461"/>
      <c r="M430" s="461"/>
      <c r="N430" s="461"/>
      <c r="O430" s="461"/>
      <c r="P430" s="461"/>
      <c r="Q430" s="461"/>
      <c r="R430" s="461"/>
      <c r="S430" s="461"/>
      <c r="T430" s="461"/>
      <c r="U430" s="461"/>
      <c r="V430" s="461"/>
      <c r="W430" s="461"/>
      <c r="X430" s="462"/>
      <c r="Y430" s="461"/>
      <c r="Z430" s="461"/>
      <c r="AA430" s="461"/>
      <c r="AB430" s="461"/>
      <c r="AC430" s="461"/>
      <c r="AD430" s="461"/>
      <c r="AE430" s="461"/>
      <c r="AF430" s="461"/>
      <c r="AG430" s="461"/>
      <c r="AH430" s="461"/>
    </row>
    <row r="431">
      <c r="A431" s="461"/>
      <c r="B431" s="461"/>
      <c r="C431" s="461"/>
      <c r="D431" s="461"/>
      <c r="E431" s="461"/>
      <c r="F431" s="461"/>
      <c r="G431" s="461"/>
      <c r="H431" s="461"/>
      <c r="I431" s="461"/>
      <c r="J431" s="461"/>
      <c r="K431" s="461"/>
      <c r="L431" s="461"/>
      <c r="M431" s="461"/>
      <c r="N431" s="461"/>
      <c r="O431" s="461"/>
      <c r="P431" s="461"/>
      <c r="Q431" s="461"/>
      <c r="R431" s="461"/>
      <c r="S431" s="461"/>
      <c r="T431" s="461"/>
      <c r="U431" s="461"/>
      <c r="V431" s="461"/>
      <c r="W431" s="461"/>
      <c r="X431" s="462"/>
      <c r="Y431" s="461"/>
      <c r="Z431" s="461"/>
      <c r="AA431" s="461"/>
      <c r="AB431" s="461"/>
      <c r="AC431" s="461"/>
      <c r="AD431" s="461"/>
      <c r="AE431" s="461"/>
      <c r="AF431" s="461"/>
      <c r="AG431" s="461"/>
      <c r="AH431" s="461"/>
    </row>
    <row r="432">
      <c r="A432" s="461"/>
      <c r="B432" s="461"/>
      <c r="C432" s="461"/>
      <c r="D432" s="461"/>
      <c r="E432" s="461"/>
      <c r="F432" s="461"/>
      <c r="G432" s="461"/>
      <c r="H432" s="461"/>
      <c r="I432" s="461"/>
      <c r="J432" s="461"/>
      <c r="K432" s="461"/>
      <c r="L432" s="461"/>
      <c r="M432" s="461"/>
      <c r="N432" s="461"/>
      <c r="O432" s="461"/>
      <c r="P432" s="461"/>
      <c r="Q432" s="461"/>
      <c r="R432" s="461"/>
      <c r="S432" s="461"/>
      <c r="T432" s="461"/>
      <c r="U432" s="461"/>
      <c r="V432" s="461"/>
      <c r="W432" s="461"/>
      <c r="X432" s="462"/>
      <c r="Y432" s="461"/>
      <c r="Z432" s="461"/>
      <c r="AA432" s="461"/>
      <c r="AB432" s="461"/>
      <c r="AC432" s="461"/>
      <c r="AD432" s="461"/>
      <c r="AE432" s="461"/>
      <c r="AF432" s="461"/>
      <c r="AG432" s="461"/>
      <c r="AH432" s="461"/>
    </row>
    <row r="433">
      <c r="A433" s="461"/>
      <c r="B433" s="461"/>
      <c r="C433" s="461"/>
      <c r="D433" s="461"/>
      <c r="E433" s="461"/>
      <c r="F433" s="461"/>
      <c r="G433" s="461"/>
      <c r="H433" s="461"/>
      <c r="I433" s="461"/>
      <c r="J433" s="461"/>
      <c r="K433" s="461"/>
      <c r="L433" s="461"/>
      <c r="M433" s="461"/>
      <c r="N433" s="461"/>
      <c r="O433" s="461"/>
      <c r="P433" s="461"/>
      <c r="Q433" s="461"/>
      <c r="R433" s="461"/>
      <c r="S433" s="461"/>
      <c r="T433" s="461"/>
      <c r="U433" s="461"/>
      <c r="V433" s="461"/>
      <c r="W433" s="461"/>
      <c r="X433" s="462"/>
      <c r="Y433" s="461"/>
      <c r="Z433" s="461"/>
      <c r="AA433" s="461"/>
      <c r="AB433" s="461"/>
      <c r="AC433" s="461"/>
      <c r="AD433" s="461"/>
      <c r="AE433" s="461"/>
      <c r="AF433" s="461"/>
      <c r="AG433" s="461"/>
      <c r="AH433" s="461"/>
    </row>
    <row r="434">
      <c r="A434" s="461"/>
      <c r="B434" s="461"/>
      <c r="C434" s="461"/>
      <c r="D434" s="461"/>
      <c r="E434" s="461"/>
      <c r="F434" s="461"/>
      <c r="G434" s="461"/>
      <c r="H434" s="461"/>
      <c r="I434" s="461"/>
      <c r="J434" s="461"/>
      <c r="K434" s="461"/>
      <c r="L434" s="461"/>
      <c r="M434" s="461"/>
      <c r="N434" s="461"/>
      <c r="O434" s="461"/>
      <c r="P434" s="461"/>
      <c r="Q434" s="461"/>
      <c r="R434" s="461"/>
      <c r="S434" s="461"/>
      <c r="T434" s="461"/>
      <c r="U434" s="461"/>
      <c r="V434" s="461"/>
      <c r="W434" s="461"/>
      <c r="X434" s="462"/>
      <c r="Y434" s="461"/>
      <c r="Z434" s="461"/>
      <c r="AA434" s="461"/>
      <c r="AB434" s="461"/>
      <c r="AC434" s="461"/>
      <c r="AD434" s="461"/>
      <c r="AE434" s="461"/>
      <c r="AF434" s="461"/>
      <c r="AG434" s="461"/>
      <c r="AH434" s="461"/>
    </row>
    <row r="435">
      <c r="A435" s="461"/>
      <c r="B435" s="461"/>
      <c r="C435" s="461"/>
      <c r="D435" s="461"/>
      <c r="E435" s="461"/>
      <c r="F435" s="461"/>
      <c r="G435" s="461"/>
      <c r="H435" s="461"/>
      <c r="I435" s="461"/>
      <c r="J435" s="461"/>
      <c r="K435" s="461"/>
      <c r="L435" s="461"/>
      <c r="M435" s="461"/>
      <c r="N435" s="461"/>
      <c r="O435" s="461"/>
      <c r="P435" s="461"/>
      <c r="Q435" s="461"/>
      <c r="R435" s="461"/>
      <c r="S435" s="461"/>
      <c r="T435" s="461"/>
      <c r="U435" s="461"/>
      <c r="V435" s="461"/>
      <c r="W435" s="461"/>
      <c r="X435" s="462"/>
      <c r="Y435" s="461"/>
      <c r="Z435" s="461"/>
      <c r="AA435" s="461"/>
      <c r="AB435" s="461"/>
      <c r="AC435" s="461"/>
      <c r="AD435" s="461"/>
      <c r="AE435" s="461"/>
      <c r="AF435" s="461"/>
      <c r="AG435" s="461"/>
      <c r="AH435" s="461"/>
    </row>
    <row r="436">
      <c r="A436" s="461"/>
      <c r="B436" s="461"/>
      <c r="C436" s="461"/>
      <c r="D436" s="461"/>
      <c r="E436" s="461"/>
      <c r="F436" s="461"/>
      <c r="G436" s="461"/>
      <c r="H436" s="461"/>
      <c r="I436" s="461"/>
      <c r="J436" s="461"/>
      <c r="K436" s="461"/>
      <c r="L436" s="461"/>
      <c r="M436" s="461"/>
      <c r="N436" s="461"/>
      <c r="O436" s="461"/>
      <c r="P436" s="461"/>
      <c r="Q436" s="461"/>
      <c r="R436" s="461"/>
      <c r="S436" s="461"/>
      <c r="T436" s="461"/>
      <c r="U436" s="461"/>
      <c r="V436" s="461"/>
      <c r="W436" s="461"/>
      <c r="X436" s="462"/>
      <c r="Y436" s="461"/>
      <c r="Z436" s="461"/>
      <c r="AA436" s="461"/>
      <c r="AB436" s="461"/>
      <c r="AC436" s="461"/>
      <c r="AD436" s="461"/>
      <c r="AE436" s="461"/>
      <c r="AF436" s="461"/>
      <c r="AG436" s="461"/>
      <c r="AH436" s="461"/>
    </row>
    <row r="437">
      <c r="A437" s="461"/>
      <c r="B437" s="461"/>
      <c r="C437" s="461"/>
      <c r="D437" s="461"/>
      <c r="E437" s="461"/>
      <c r="F437" s="461"/>
      <c r="G437" s="461"/>
      <c r="H437" s="461"/>
      <c r="I437" s="461"/>
      <c r="J437" s="461"/>
      <c r="K437" s="461"/>
      <c r="L437" s="461"/>
      <c r="M437" s="461"/>
      <c r="N437" s="461"/>
      <c r="O437" s="461"/>
      <c r="P437" s="461"/>
      <c r="Q437" s="461"/>
      <c r="R437" s="461"/>
      <c r="S437" s="461"/>
      <c r="T437" s="461"/>
      <c r="U437" s="461"/>
      <c r="V437" s="461"/>
      <c r="W437" s="461"/>
      <c r="X437" s="462"/>
      <c r="Y437" s="461"/>
      <c r="Z437" s="461"/>
      <c r="AA437" s="461"/>
      <c r="AB437" s="461"/>
      <c r="AC437" s="461"/>
      <c r="AD437" s="461"/>
      <c r="AE437" s="461"/>
      <c r="AF437" s="461"/>
      <c r="AG437" s="461"/>
      <c r="AH437" s="461"/>
    </row>
    <row r="438">
      <c r="A438" s="461"/>
      <c r="B438" s="461"/>
      <c r="C438" s="461"/>
      <c r="D438" s="461"/>
      <c r="E438" s="461"/>
      <c r="F438" s="461"/>
      <c r="G438" s="461"/>
      <c r="H438" s="461"/>
      <c r="I438" s="461"/>
      <c r="J438" s="461"/>
      <c r="K438" s="461"/>
      <c r="L438" s="461"/>
      <c r="M438" s="461"/>
      <c r="N438" s="461"/>
      <c r="O438" s="461"/>
      <c r="P438" s="461"/>
      <c r="Q438" s="461"/>
      <c r="R438" s="461"/>
      <c r="S438" s="461"/>
      <c r="T438" s="461"/>
      <c r="U438" s="461"/>
      <c r="V438" s="461"/>
      <c r="W438" s="461"/>
      <c r="X438" s="462"/>
      <c r="Y438" s="461"/>
      <c r="Z438" s="461"/>
      <c r="AA438" s="461"/>
      <c r="AB438" s="461"/>
      <c r="AC438" s="461"/>
      <c r="AD438" s="461"/>
      <c r="AE438" s="461"/>
      <c r="AF438" s="461"/>
      <c r="AG438" s="461"/>
      <c r="AH438" s="461"/>
    </row>
    <row r="439">
      <c r="A439" s="461"/>
      <c r="B439" s="461"/>
      <c r="C439" s="461"/>
      <c r="D439" s="461"/>
      <c r="E439" s="461"/>
      <c r="F439" s="461"/>
      <c r="G439" s="461"/>
      <c r="H439" s="461"/>
      <c r="I439" s="461"/>
      <c r="J439" s="461"/>
      <c r="K439" s="461"/>
      <c r="L439" s="461"/>
      <c r="M439" s="461"/>
      <c r="N439" s="461"/>
      <c r="O439" s="461"/>
      <c r="P439" s="461"/>
      <c r="Q439" s="461"/>
      <c r="R439" s="461"/>
      <c r="S439" s="461"/>
      <c r="T439" s="461"/>
      <c r="U439" s="461"/>
      <c r="V439" s="461"/>
      <c r="W439" s="461"/>
      <c r="X439" s="462"/>
      <c r="Y439" s="461"/>
      <c r="Z439" s="461"/>
      <c r="AA439" s="461"/>
      <c r="AB439" s="461"/>
      <c r="AC439" s="461"/>
      <c r="AD439" s="461"/>
      <c r="AE439" s="461"/>
      <c r="AF439" s="461"/>
      <c r="AG439" s="461"/>
      <c r="AH439" s="461"/>
    </row>
    <row r="440">
      <c r="A440" s="461"/>
      <c r="B440" s="461"/>
      <c r="C440" s="461"/>
      <c r="D440" s="461"/>
      <c r="E440" s="461"/>
      <c r="F440" s="461"/>
      <c r="G440" s="461"/>
      <c r="H440" s="461"/>
      <c r="I440" s="461"/>
      <c r="J440" s="461"/>
      <c r="K440" s="461"/>
      <c r="L440" s="461"/>
      <c r="M440" s="461"/>
      <c r="N440" s="461"/>
      <c r="O440" s="461"/>
      <c r="P440" s="461"/>
      <c r="Q440" s="461"/>
      <c r="R440" s="461"/>
      <c r="S440" s="461"/>
      <c r="T440" s="461"/>
      <c r="U440" s="461"/>
      <c r="V440" s="461"/>
      <c r="W440" s="461"/>
      <c r="X440" s="462"/>
      <c r="Y440" s="461"/>
      <c r="Z440" s="461"/>
      <c r="AA440" s="461"/>
      <c r="AB440" s="461"/>
      <c r="AC440" s="461"/>
      <c r="AD440" s="461"/>
      <c r="AE440" s="461"/>
      <c r="AF440" s="461"/>
      <c r="AG440" s="461"/>
      <c r="AH440" s="461"/>
    </row>
    <row r="441">
      <c r="A441" s="461"/>
      <c r="B441" s="461"/>
      <c r="C441" s="461"/>
      <c r="D441" s="461"/>
      <c r="E441" s="461"/>
      <c r="F441" s="461"/>
      <c r="G441" s="461"/>
      <c r="H441" s="461"/>
      <c r="I441" s="461"/>
      <c r="J441" s="461"/>
      <c r="K441" s="461"/>
      <c r="L441" s="461"/>
      <c r="M441" s="461"/>
      <c r="N441" s="461"/>
      <c r="O441" s="461"/>
      <c r="P441" s="461"/>
      <c r="Q441" s="461"/>
      <c r="R441" s="461"/>
      <c r="S441" s="461"/>
      <c r="T441" s="461"/>
      <c r="U441" s="461"/>
      <c r="V441" s="461"/>
      <c r="W441" s="461"/>
      <c r="X441" s="462"/>
      <c r="Y441" s="461"/>
      <c r="Z441" s="461"/>
      <c r="AA441" s="461"/>
      <c r="AB441" s="461"/>
      <c r="AC441" s="461"/>
      <c r="AD441" s="461"/>
      <c r="AE441" s="461"/>
      <c r="AF441" s="461"/>
      <c r="AG441" s="461"/>
      <c r="AH441" s="461"/>
    </row>
    <row r="442">
      <c r="A442" s="461"/>
      <c r="B442" s="461"/>
      <c r="C442" s="461"/>
      <c r="D442" s="461"/>
      <c r="E442" s="461"/>
      <c r="F442" s="461"/>
      <c r="G442" s="461"/>
      <c r="H442" s="461"/>
      <c r="I442" s="461"/>
      <c r="J442" s="461"/>
      <c r="K442" s="461"/>
      <c r="L442" s="461"/>
      <c r="M442" s="461"/>
      <c r="N442" s="461"/>
      <c r="O442" s="461"/>
      <c r="P442" s="461"/>
      <c r="Q442" s="461"/>
      <c r="R442" s="461"/>
      <c r="S442" s="461"/>
      <c r="T442" s="461"/>
      <c r="U442" s="461"/>
      <c r="V442" s="461"/>
      <c r="W442" s="461"/>
      <c r="X442" s="462"/>
      <c r="Y442" s="461"/>
      <c r="Z442" s="461"/>
      <c r="AA442" s="461"/>
      <c r="AB442" s="461"/>
      <c r="AC442" s="461"/>
      <c r="AD442" s="461"/>
      <c r="AE442" s="461"/>
      <c r="AF442" s="461"/>
      <c r="AG442" s="461"/>
      <c r="AH442" s="461"/>
    </row>
    <row r="443">
      <c r="A443" s="461"/>
      <c r="B443" s="461"/>
      <c r="C443" s="461"/>
      <c r="D443" s="461"/>
      <c r="E443" s="461"/>
      <c r="F443" s="461"/>
      <c r="G443" s="461"/>
      <c r="H443" s="461"/>
      <c r="I443" s="461"/>
      <c r="J443" s="461"/>
      <c r="K443" s="461"/>
      <c r="L443" s="461"/>
      <c r="M443" s="461"/>
      <c r="N443" s="461"/>
      <c r="O443" s="461"/>
      <c r="P443" s="461"/>
      <c r="Q443" s="461"/>
      <c r="R443" s="461"/>
      <c r="S443" s="461"/>
      <c r="T443" s="461"/>
      <c r="U443" s="461"/>
      <c r="V443" s="461"/>
      <c r="W443" s="461"/>
      <c r="X443" s="462"/>
      <c r="Y443" s="461"/>
      <c r="Z443" s="461"/>
      <c r="AA443" s="461"/>
      <c r="AB443" s="461"/>
      <c r="AC443" s="461"/>
      <c r="AD443" s="461"/>
      <c r="AE443" s="461"/>
      <c r="AF443" s="461"/>
      <c r="AG443" s="461"/>
      <c r="AH443" s="461"/>
    </row>
    <row r="444">
      <c r="A444" s="461"/>
      <c r="B444" s="461"/>
      <c r="C444" s="461"/>
      <c r="D444" s="461"/>
      <c r="E444" s="461"/>
      <c r="F444" s="461"/>
      <c r="G444" s="461"/>
      <c r="H444" s="461"/>
      <c r="I444" s="461"/>
      <c r="J444" s="461"/>
      <c r="K444" s="461"/>
      <c r="L444" s="461"/>
      <c r="M444" s="461"/>
      <c r="N444" s="461"/>
      <c r="O444" s="461"/>
      <c r="P444" s="461"/>
      <c r="Q444" s="461"/>
      <c r="R444" s="461"/>
      <c r="S444" s="461"/>
      <c r="T444" s="461"/>
      <c r="U444" s="461"/>
      <c r="V444" s="461"/>
      <c r="W444" s="461"/>
      <c r="X444" s="462"/>
      <c r="Y444" s="461"/>
      <c r="Z444" s="461"/>
      <c r="AA444" s="461"/>
      <c r="AB444" s="461"/>
      <c r="AC444" s="461"/>
      <c r="AD444" s="461"/>
      <c r="AE444" s="461"/>
      <c r="AF444" s="461"/>
      <c r="AG444" s="461"/>
      <c r="AH444" s="461"/>
    </row>
    <row r="445">
      <c r="A445" s="461"/>
      <c r="B445" s="461"/>
      <c r="C445" s="461"/>
      <c r="D445" s="461"/>
      <c r="E445" s="461"/>
      <c r="F445" s="461"/>
      <c r="G445" s="461"/>
      <c r="H445" s="461"/>
      <c r="I445" s="461"/>
      <c r="J445" s="461"/>
      <c r="K445" s="461"/>
      <c r="L445" s="461"/>
      <c r="M445" s="461"/>
      <c r="N445" s="461"/>
      <c r="O445" s="461"/>
      <c r="P445" s="461"/>
      <c r="Q445" s="461"/>
      <c r="R445" s="461"/>
      <c r="S445" s="461"/>
      <c r="T445" s="461"/>
      <c r="U445" s="461"/>
      <c r="V445" s="461"/>
      <c r="W445" s="461"/>
      <c r="X445" s="462"/>
      <c r="Y445" s="461"/>
      <c r="Z445" s="461"/>
      <c r="AA445" s="461"/>
      <c r="AB445" s="461"/>
      <c r="AC445" s="461"/>
      <c r="AD445" s="461"/>
      <c r="AE445" s="461"/>
      <c r="AF445" s="461"/>
      <c r="AG445" s="461"/>
      <c r="AH445" s="461"/>
    </row>
    <row r="446">
      <c r="A446" s="461"/>
      <c r="B446" s="461"/>
      <c r="C446" s="461"/>
      <c r="D446" s="461"/>
      <c r="E446" s="461"/>
      <c r="F446" s="461"/>
      <c r="G446" s="461"/>
      <c r="H446" s="461"/>
      <c r="I446" s="461"/>
      <c r="J446" s="461"/>
      <c r="K446" s="461"/>
      <c r="L446" s="461"/>
      <c r="M446" s="461"/>
      <c r="N446" s="461"/>
      <c r="O446" s="461"/>
      <c r="P446" s="461"/>
      <c r="Q446" s="461"/>
      <c r="R446" s="461"/>
      <c r="S446" s="461"/>
      <c r="T446" s="461"/>
      <c r="U446" s="461"/>
      <c r="V446" s="461"/>
      <c r="W446" s="461"/>
      <c r="X446" s="462"/>
      <c r="Y446" s="461"/>
      <c r="Z446" s="461"/>
      <c r="AA446" s="461"/>
      <c r="AB446" s="461"/>
      <c r="AC446" s="461"/>
      <c r="AD446" s="461"/>
      <c r="AE446" s="461"/>
      <c r="AF446" s="461"/>
      <c r="AG446" s="461"/>
      <c r="AH446" s="461"/>
    </row>
    <row r="447">
      <c r="A447" s="461"/>
      <c r="B447" s="461"/>
      <c r="C447" s="461"/>
      <c r="D447" s="461"/>
      <c r="E447" s="461"/>
      <c r="F447" s="461"/>
      <c r="G447" s="461"/>
      <c r="H447" s="461"/>
      <c r="I447" s="461"/>
      <c r="J447" s="461"/>
      <c r="K447" s="461"/>
      <c r="L447" s="461"/>
      <c r="M447" s="461"/>
      <c r="N447" s="461"/>
      <c r="O447" s="461"/>
      <c r="P447" s="461"/>
      <c r="Q447" s="461"/>
      <c r="R447" s="461"/>
      <c r="S447" s="461"/>
      <c r="T447" s="461"/>
      <c r="U447" s="461"/>
      <c r="V447" s="461"/>
      <c r="W447" s="461"/>
      <c r="X447" s="462"/>
      <c r="Y447" s="461"/>
      <c r="Z447" s="461"/>
      <c r="AA447" s="461"/>
      <c r="AB447" s="461"/>
      <c r="AC447" s="461"/>
      <c r="AD447" s="461"/>
      <c r="AE447" s="461"/>
      <c r="AF447" s="461"/>
      <c r="AG447" s="461"/>
      <c r="AH447" s="461"/>
    </row>
    <row r="448">
      <c r="A448" s="461"/>
      <c r="B448" s="461"/>
      <c r="C448" s="461"/>
      <c r="D448" s="461"/>
      <c r="E448" s="461"/>
      <c r="F448" s="461"/>
      <c r="G448" s="461"/>
      <c r="H448" s="461"/>
      <c r="I448" s="461"/>
      <c r="J448" s="461"/>
      <c r="K448" s="461"/>
      <c r="L448" s="461"/>
      <c r="M448" s="461"/>
      <c r="N448" s="461"/>
      <c r="O448" s="461"/>
      <c r="P448" s="461"/>
      <c r="Q448" s="461"/>
      <c r="R448" s="461"/>
      <c r="S448" s="461"/>
      <c r="T448" s="461"/>
      <c r="U448" s="461"/>
      <c r="V448" s="461"/>
      <c r="W448" s="461"/>
      <c r="X448" s="462"/>
      <c r="Y448" s="461"/>
      <c r="Z448" s="461"/>
      <c r="AA448" s="461"/>
      <c r="AB448" s="461"/>
      <c r="AC448" s="461"/>
      <c r="AD448" s="461"/>
      <c r="AE448" s="461"/>
      <c r="AF448" s="461"/>
      <c r="AG448" s="461"/>
      <c r="AH448" s="461"/>
    </row>
    <row r="449">
      <c r="A449" s="461"/>
      <c r="B449" s="461"/>
      <c r="C449" s="461"/>
      <c r="D449" s="461"/>
      <c r="E449" s="461"/>
      <c r="F449" s="461"/>
      <c r="G449" s="461"/>
      <c r="H449" s="461"/>
      <c r="I449" s="461"/>
      <c r="J449" s="461"/>
      <c r="K449" s="461"/>
      <c r="L449" s="461"/>
      <c r="M449" s="461"/>
      <c r="N449" s="461"/>
      <c r="O449" s="461"/>
      <c r="P449" s="461"/>
      <c r="Q449" s="461"/>
      <c r="R449" s="461"/>
      <c r="S449" s="461"/>
      <c r="T449" s="461"/>
      <c r="U449" s="461"/>
      <c r="V449" s="461"/>
      <c r="W449" s="461"/>
      <c r="X449" s="462"/>
      <c r="Y449" s="461"/>
      <c r="Z449" s="461"/>
      <c r="AA449" s="461"/>
      <c r="AB449" s="461"/>
      <c r="AC449" s="461"/>
      <c r="AD449" s="461"/>
      <c r="AE449" s="461"/>
      <c r="AF449" s="461"/>
      <c r="AG449" s="461"/>
      <c r="AH449" s="461"/>
    </row>
    <row r="450">
      <c r="A450" s="461"/>
      <c r="B450" s="461"/>
      <c r="C450" s="461"/>
      <c r="D450" s="461"/>
      <c r="E450" s="461"/>
      <c r="F450" s="461"/>
      <c r="G450" s="461"/>
      <c r="H450" s="461"/>
      <c r="I450" s="461"/>
      <c r="J450" s="461"/>
      <c r="K450" s="461"/>
      <c r="L450" s="461"/>
      <c r="M450" s="461"/>
      <c r="N450" s="461"/>
      <c r="O450" s="461"/>
      <c r="P450" s="461"/>
      <c r="Q450" s="461"/>
      <c r="R450" s="461"/>
      <c r="S450" s="461"/>
      <c r="T450" s="461"/>
      <c r="U450" s="461"/>
      <c r="V450" s="461"/>
      <c r="W450" s="461"/>
      <c r="X450" s="462"/>
      <c r="Y450" s="461"/>
      <c r="Z450" s="461"/>
      <c r="AA450" s="461"/>
      <c r="AB450" s="461"/>
      <c r="AC450" s="461"/>
      <c r="AD450" s="461"/>
      <c r="AE450" s="461"/>
      <c r="AF450" s="461"/>
      <c r="AG450" s="461"/>
      <c r="AH450" s="461"/>
    </row>
    <row r="451">
      <c r="A451" s="461"/>
      <c r="B451" s="461"/>
      <c r="C451" s="461"/>
      <c r="D451" s="461"/>
      <c r="E451" s="461"/>
      <c r="F451" s="461"/>
      <c r="G451" s="461"/>
      <c r="H451" s="461"/>
      <c r="I451" s="461"/>
      <c r="J451" s="461"/>
      <c r="K451" s="461"/>
      <c r="L451" s="461"/>
      <c r="M451" s="461"/>
      <c r="N451" s="461"/>
      <c r="O451" s="461"/>
      <c r="P451" s="461"/>
      <c r="Q451" s="461"/>
      <c r="R451" s="461"/>
      <c r="S451" s="461"/>
      <c r="T451" s="461"/>
      <c r="U451" s="461"/>
      <c r="V451" s="461"/>
      <c r="W451" s="461"/>
      <c r="X451" s="462"/>
      <c r="Y451" s="461"/>
      <c r="Z451" s="461"/>
      <c r="AA451" s="461"/>
      <c r="AB451" s="461"/>
      <c r="AC451" s="461"/>
      <c r="AD451" s="461"/>
      <c r="AE451" s="461"/>
      <c r="AF451" s="461"/>
      <c r="AG451" s="461"/>
      <c r="AH451" s="461"/>
    </row>
    <row r="452">
      <c r="A452" s="461"/>
      <c r="B452" s="461"/>
      <c r="C452" s="461"/>
      <c r="D452" s="461"/>
      <c r="E452" s="461"/>
      <c r="F452" s="461"/>
      <c r="G452" s="461"/>
      <c r="H452" s="461"/>
      <c r="I452" s="461"/>
      <c r="J452" s="461"/>
      <c r="K452" s="461"/>
      <c r="L452" s="461"/>
      <c r="M452" s="461"/>
      <c r="N452" s="461"/>
      <c r="O452" s="461"/>
      <c r="P452" s="461"/>
      <c r="Q452" s="461"/>
      <c r="R452" s="461"/>
      <c r="S452" s="461"/>
      <c r="T452" s="461"/>
      <c r="U452" s="461"/>
      <c r="V452" s="461"/>
      <c r="W452" s="461"/>
      <c r="X452" s="462"/>
      <c r="Y452" s="461"/>
      <c r="Z452" s="461"/>
      <c r="AA452" s="461"/>
      <c r="AB452" s="461"/>
      <c r="AC452" s="461"/>
      <c r="AD452" s="461"/>
      <c r="AE452" s="461"/>
      <c r="AF452" s="461"/>
      <c r="AG452" s="461"/>
      <c r="AH452" s="461"/>
    </row>
    <row r="453">
      <c r="A453" s="461"/>
      <c r="B453" s="461"/>
      <c r="C453" s="461"/>
      <c r="D453" s="461"/>
      <c r="E453" s="461"/>
      <c r="F453" s="461"/>
      <c r="G453" s="461"/>
      <c r="H453" s="461"/>
      <c r="I453" s="461"/>
      <c r="J453" s="461"/>
      <c r="K453" s="461"/>
      <c r="L453" s="461"/>
      <c r="M453" s="461"/>
      <c r="N453" s="461"/>
      <c r="O453" s="461"/>
      <c r="P453" s="461"/>
      <c r="Q453" s="461"/>
      <c r="R453" s="461"/>
      <c r="S453" s="461"/>
      <c r="T453" s="461"/>
      <c r="U453" s="461"/>
      <c r="V453" s="461"/>
      <c r="W453" s="461"/>
      <c r="X453" s="462"/>
      <c r="Y453" s="461"/>
      <c r="Z453" s="461"/>
      <c r="AA453" s="461"/>
      <c r="AB453" s="461"/>
      <c r="AC453" s="461"/>
      <c r="AD453" s="461"/>
      <c r="AE453" s="461"/>
      <c r="AF453" s="461"/>
      <c r="AG453" s="461"/>
      <c r="AH453" s="461"/>
    </row>
    <row r="454">
      <c r="A454" s="461"/>
      <c r="B454" s="461"/>
      <c r="C454" s="461"/>
      <c r="D454" s="461"/>
      <c r="E454" s="461"/>
      <c r="F454" s="461"/>
      <c r="G454" s="461"/>
      <c r="H454" s="461"/>
      <c r="I454" s="461"/>
      <c r="J454" s="461"/>
      <c r="K454" s="461"/>
      <c r="L454" s="461"/>
      <c r="M454" s="461"/>
      <c r="N454" s="461"/>
      <c r="O454" s="461"/>
      <c r="P454" s="461"/>
      <c r="Q454" s="461"/>
      <c r="R454" s="461"/>
      <c r="S454" s="461"/>
      <c r="T454" s="461"/>
      <c r="U454" s="461"/>
      <c r="V454" s="461"/>
      <c r="W454" s="461"/>
      <c r="X454" s="462"/>
      <c r="Y454" s="461"/>
      <c r="Z454" s="461"/>
      <c r="AA454" s="461"/>
      <c r="AB454" s="461"/>
      <c r="AC454" s="461"/>
      <c r="AD454" s="461"/>
      <c r="AE454" s="461"/>
      <c r="AF454" s="461"/>
      <c r="AG454" s="461"/>
      <c r="AH454" s="461"/>
    </row>
    <row r="455">
      <c r="A455" s="461"/>
      <c r="B455" s="461"/>
      <c r="C455" s="461"/>
      <c r="D455" s="461"/>
      <c r="E455" s="461"/>
      <c r="F455" s="461"/>
      <c r="G455" s="461"/>
      <c r="H455" s="461"/>
      <c r="I455" s="461"/>
      <c r="J455" s="461"/>
      <c r="K455" s="461"/>
      <c r="L455" s="461"/>
      <c r="M455" s="461"/>
      <c r="N455" s="461"/>
      <c r="O455" s="461"/>
      <c r="P455" s="461"/>
      <c r="Q455" s="461"/>
      <c r="R455" s="461"/>
      <c r="S455" s="461"/>
      <c r="T455" s="461"/>
      <c r="U455" s="461"/>
      <c r="V455" s="461"/>
      <c r="W455" s="461"/>
      <c r="X455" s="462"/>
      <c r="Y455" s="461"/>
      <c r="Z455" s="461"/>
      <c r="AA455" s="461"/>
      <c r="AB455" s="461"/>
      <c r="AC455" s="461"/>
      <c r="AD455" s="461"/>
      <c r="AE455" s="461"/>
      <c r="AF455" s="461"/>
      <c r="AG455" s="461"/>
      <c r="AH455" s="461"/>
    </row>
    <row r="456">
      <c r="A456" s="461"/>
      <c r="B456" s="461"/>
      <c r="C456" s="461"/>
      <c r="D456" s="461"/>
      <c r="E456" s="461"/>
      <c r="F456" s="461"/>
      <c r="G456" s="461"/>
      <c r="H456" s="461"/>
      <c r="I456" s="461"/>
      <c r="J456" s="461"/>
      <c r="K456" s="461"/>
      <c r="L456" s="461"/>
      <c r="M456" s="461"/>
      <c r="N456" s="461"/>
      <c r="O456" s="461"/>
      <c r="P456" s="461"/>
      <c r="Q456" s="461"/>
      <c r="R456" s="461"/>
      <c r="S456" s="461"/>
      <c r="T456" s="461"/>
      <c r="U456" s="461"/>
      <c r="V456" s="461"/>
      <c r="W456" s="461"/>
      <c r="X456" s="462"/>
      <c r="Y456" s="461"/>
      <c r="Z456" s="461"/>
      <c r="AA456" s="461"/>
      <c r="AB456" s="461"/>
      <c r="AC456" s="461"/>
      <c r="AD456" s="461"/>
      <c r="AE456" s="461"/>
      <c r="AF456" s="461"/>
      <c r="AG456" s="461"/>
      <c r="AH456" s="461"/>
    </row>
    <row r="457">
      <c r="A457" s="461"/>
      <c r="B457" s="461"/>
      <c r="C457" s="461"/>
      <c r="D457" s="461"/>
      <c r="E457" s="461"/>
      <c r="F457" s="461"/>
      <c r="G457" s="461"/>
      <c r="H457" s="461"/>
      <c r="I457" s="461"/>
      <c r="J457" s="461"/>
      <c r="K457" s="461"/>
      <c r="L457" s="461"/>
      <c r="M457" s="461"/>
      <c r="N457" s="461"/>
      <c r="O457" s="461"/>
      <c r="P457" s="461"/>
      <c r="Q457" s="461"/>
      <c r="R457" s="461"/>
      <c r="S457" s="461"/>
      <c r="T457" s="461"/>
      <c r="U457" s="461"/>
      <c r="V457" s="461"/>
      <c r="W457" s="461"/>
      <c r="X457" s="462"/>
      <c r="Y457" s="461"/>
      <c r="Z457" s="461"/>
      <c r="AA457" s="461"/>
      <c r="AB457" s="461"/>
      <c r="AC457" s="461"/>
      <c r="AD457" s="461"/>
      <c r="AE457" s="461"/>
      <c r="AF457" s="461"/>
      <c r="AG457" s="461"/>
      <c r="AH457" s="461"/>
    </row>
    <row r="458">
      <c r="A458" s="461"/>
      <c r="B458" s="461"/>
      <c r="C458" s="461"/>
      <c r="D458" s="461"/>
      <c r="E458" s="461"/>
      <c r="F458" s="461"/>
      <c r="G458" s="461"/>
      <c r="H458" s="461"/>
      <c r="I458" s="461"/>
      <c r="J458" s="461"/>
      <c r="K458" s="461"/>
      <c r="L458" s="461"/>
      <c r="M458" s="461"/>
      <c r="N458" s="461"/>
      <c r="O458" s="461"/>
      <c r="P458" s="461"/>
      <c r="Q458" s="461"/>
      <c r="R458" s="461"/>
      <c r="S458" s="461"/>
      <c r="T458" s="461"/>
      <c r="U458" s="461"/>
      <c r="V458" s="461"/>
      <c r="W458" s="461"/>
      <c r="X458" s="462"/>
      <c r="Y458" s="461"/>
      <c r="Z458" s="461"/>
      <c r="AA458" s="461"/>
      <c r="AB458" s="461"/>
      <c r="AC458" s="461"/>
      <c r="AD458" s="461"/>
      <c r="AE458" s="461"/>
      <c r="AF458" s="461"/>
      <c r="AG458" s="461"/>
      <c r="AH458" s="461"/>
    </row>
    <row r="459">
      <c r="A459" s="461"/>
      <c r="B459" s="461"/>
      <c r="C459" s="461"/>
      <c r="D459" s="461"/>
      <c r="E459" s="461"/>
      <c r="F459" s="461"/>
      <c r="G459" s="461"/>
      <c r="H459" s="461"/>
      <c r="I459" s="461"/>
      <c r="J459" s="461"/>
      <c r="K459" s="461"/>
      <c r="L459" s="461"/>
      <c r="M459" s="461"/>
      <c r="N459" s="461"/>
      <c r="O459" s="461"/>
      <c r="P459" s="461"/>
      <c r="Q459" s="461"/>
      <c r="R459" s="461"/>
      <c r="S459" s="461"/>
      <c r="T459" s="461"/>
      <c r="U459" s="461"/>
      <c r="V459" s="461"/>
      <c r="W459" s="461"/>
      <c r="X459" s="462"/>
      <c r="Y459" s="461"/>
      <c r="Z459" s="461"/>
      <c r="AA459" s="461"/>
      <c r="AB459" s="461"/>
      <c r="AC459" s="461"/>
      <c r="AD459" s="461"/>
      <c r="AE459" s="461"/>
      <c r="AF459" s="461"/>
      <c r="AG459" s="461"/>
      <c r="AH459" s="461"/>
    </row>
    <row r="460">
      <c r="A460" s="461"/>
      <c r="B460" s="461"/>
      <c r="C460" s="461"/>
      <c r="D460" s="461"/>
      <c r="E460" s="461"/>
      <c r="F460" s="461"/>
      <c r="G460" s="461"/>
      <c r="H460" s="461"/>
      <c r="I460" s="461"/>
      <c r="J460" s="461"/>
      <c r="K460" s="461"/>
      <c r="L460" s="461"/>
      <c r="M460" s="461"/>
      <c r="N460" s="461"/>
      <c r="O460" s="461"/>
      <c r="P460" s="461"/>
      <c r="Q460" s="461"/>
      <c r="R460" s="461"/>
      <c r="S460" s="461"/>
      <c r="T460" s="461"/>
      <c r="U460" s="461"/>
      <c r="V460" s="461"/>
      <c r="W460" s="461"/>
      <c r="X460" s="462"/>
      <c r="Y460" s="461"/>
      <c r="Z460" s="461"/>
      <c r="AA460" s="461"/>
      <c r="AB460" s="461"/>
      <c r="AC460" s="461"/>
      <c r="AD460" s="461"/>
      <c r="AE460" s="461"/>
      <c r="AF460" s="461"/>
      <c r="AG460" s="461"/>
      <c r="AH460" s="461"/>
    </row>
    <row r="461">
      <c r="A461" s="461"/>
      <c r="B461" s="461"/>
      <c r="C461" s="461"/>
      <c r="D461" s="461"/>
      <c r="E461" s="461"/>
      <c r="F461" s="461"/>
      <c r="G461" s="461"/>
      <c r="H461" s="461"/>
      <c r="I461" s="461"/>
      <c r="J461" s="461"/>
      <c r="K461" s="461"/>
      <c r="L461" s="461"/>
      <c r="M461" s="461"/>
      <c r="N461" s="461"/>
      <c r="O461" s="461"/>
      <c r="P461" s="461"/>
      <c r="Q461" s="461"/>
      <c r="R461" s="461"/>
      <c r="S461" s="461"/>
      <c r="T461" s="461"/>
      <c r="U461" s="461"/>
      <c r="V461" s="461"/>
      <c r="W461" s="461"/>
      <c r="X461" s="462"/>
      <c r="Y461" s="461"/>
      <c r="Z461" s="461"/>
      <c r="AA461" s="461"/>
      <c r="AB461" s="461"/>
      <c r="AC461" s="461"/>
      <c r="AD461" s="461"/>
      <c r="AE461" s="461"/>
      <c r="AF461" s="461"/>
      <c r="AG461" s="461"/>
      <c r="AH461" s="461"/>
    </row>
    <row r="462">
      <c r="A462" s="461"/>
      <c r="B462" s="461"/>
      <c r="C462" s="461"/>
      <c r="D462" s="461"/>
      <c r="E462" s="461"/>
      <c r="F462" s="461"/>
      <c r="G462" s="461"/>
      <c r="H462" s="461"/>
      <c r="I462" s="461"/>
      <c r="J462" s="461"/>
      <c r="K462" s="461"/>
      <c r="L462" s="461"/>
      <c r="M462" s="461"/>
      <c r="N462" s="461"/>
      <c r="O462" s="461"/>
      <c r="P462" s="461"/>
      <c r="Q462" s="461"/>
      <c r="R462" s="461"/>
      <c r="S462" s="461"/>
      <c r="T462" s="461"/>
      <c r="U462" s="461"/>
      <c r="V462" s="461"/>
      <c r="W462" s="461"/>
      <c r="X462" s="462"/>
      <c r="Y462" s="461"/>
      <c r="Z462" s="461"/>
      <c r="AA462" s="461"/>
      <c r="AB462" s="461"/>
      <c r="AC462" s="461"/>
      <c r="AD462" s="461"/>
      <c r="AE462" s="461"/>
      <c r="AF462" s="461"/>
      <c r="AG462" s="461"/>
      <c r="AH462" s="461"/>
    </row>
    <row r="463">
      <c r="A463" s="461"/>
      <c r="B463" s="461"/>
      <c r="C463" s="461"/>
      <c r="D463" s="461"/>
      <c r="E463" s="461"/>
      <c r="F463" s="461"/>
      <c r="G463" s="461"/>
      <c r="H463" s="461"/>
      <c r="I463" s="461"/>
      <c r="J463" s="461"/>
      <c r="K463" s="461"/>
      <c r="L463" s="461"/>
      <c r="M463" s="461"/>
      <c r="N463" s="461"/>
      <c r="O463" s="461"/>
      <c r="P463" s="461"/>
      <c r="Q463" s="461"/>
      <c r="R463" s="461"/>
      <c r="S463" s="461"/>
      <c r="T463" s="461"/>
      <c r="U463" s="461"/>
      <c r="V463" s="461"/>
      <c r="W463" s="461"/>
      <c r="X463" s="462"/>
      <c r="Y463" s="461"/>
      <c r="Z463" s="461"/>
      <c r="AA463" s="461"/>
      <c r="AB463" s="461"/>
      <c r="AC463" s="461"/>
      <c r="AD463" s="461"/>
      <c r="AE463" s="461"/>
      <c r="AF463" s="461"/>
      <c r="AG463" s="461"/>
      <c r="AH463" s="461"/>
    </row>
    <row r="464">
      <c r="A464" s="461"/>
      <c r="B464" s="461"/>
      <c r="C464" s="461"/>
      <c r="D464" s="461"/>
      <c r="E464" s="461"/>
      <c r="F464" s="461"/>
      <c r="G464" s="461"/>
      <c r="H464" s="461"/>
      <c r="I464" s="461"/>
      <c r="J464" s="461"/>
      <c r="K464" s="461"/>
      <c r="L464" s="461"/>
      <c r="M464" s="461"/>
      <c r="N464" s="461"/>
      <c r="O464" s="461"/>
      <c r="P464" s="461"/>
      <c r="Q464" s="461"/>
      <c r="R464" s="461"/>
      <c r="S464" s="461"/>
      <c r="T464" s="461"/>
      <c r="U464" s="461"/>
      <c r="V464" s="461"/>
      <c r="W464" s="461"/>
      <c r="X464" s="462"/>
      <c r="Y464" s="461"/>
      <c r="Z464" s="461"/>
      <c r="AA464" s="461"/>
      <c r="AB464" s="461"/>
      <c r="AC464" s="461"/>
      <c r="AD464" s="461"/>
      <c r="AE464" s="461"/>
      <c r="AF464" s="461"/>
      <c r="AG464" s="461"/>
      <c r="AH464" s="461"/>
    </row>
    <row r="465">
      <c r="A465" s="461"/>
      <c r="B465" s="461"/>
      <c r="C465" s="461"/>
      <c r="D465" s="461"/>
      <c r="E465" s="461"/>
      <c r="F465" s="461"/>
      <c r="G465" s="461"/>
      <c r="H465" s="461"/>
      <c r="I465" s="461"/>
      <c r="J465" s="461"/>
      <c r="K465" s="461"/>
      <c r="L465" s="461"/>
      <c r="M465" s="461"/>
      <c r="N465" s="461"/>
      <c r="O465" s="461"/>
      <c r="P465" s="461"/>
      <c r="Q465" s="461"/>
      <c r="R465" s="461"/>
      <c r="S465" s="461"/>
      <c r="T465" s="461"/>
      <c r="U465" s="461"/>
      <c r="V465" s="461"/>
      <c r="W465" s="461"/>
      <c r="X465" s="462"/>
      <c r="Y465" s="461"/>
      <c r="Z465" s="461"/>
      <c r="AA465" s="461"/>
      <c r="AB465" s="461"/>
      <c r="AC465" s="461"/>
      <c r="AD465" s="461"/>
      <c r="AE465" s="461"/>
      <c r="AF465" s="461"/>
      <c r="AG465" s="461"/>
      <c r="AH465" s="461"/>
    </row>
    <row r="466">
      <c r="A466" s="461"/>
      <c r="B466" s="461"/>
      <c r="C466" s="461"/>
      <c r="D466" s="461"/>
      <c r="E466" s="461"/>
      <c r="F466" s="461"/>
      <c r="G466" s="461"/>
      <c r="H466" s="461"/>
      <c r="I466" s="461"/>
      <c r="J466" s="461"/>
      <c r="K466" s="461"/>
      <c r="L466" s="461"/>
      <c r="M466" s="461"/>
      <c r="N466" s="461"/>
      <c r="O466" s="461"/>
      <c r="P466" s="461"/>
      <c r="Q466" s="461"/>
      <c r="R466" s="461"/>
      <c r="S466" s="461"/>
      <c r="T466" s="461"/>
      <c r="U466" s="461"/>
      <c r="V466" s="461"/>
      <c r="W466" s="461"/>
      <c r="X466" s="462"/>
      <c r="Y466" s="461"/>
      <c r="Z466" s="461"/>
      <c r="AA466" s="461"/>
      <c r="AB466" s="461"/>
      <c r="AC466" s="461"/>
      <c r="AD466" s="461"/>
      <c r="AE466" s="461"/>
      <c r="AF466" s="461"/>
      <c r="AG466" s="461"/>
      <c r="AH466" s="461"/>
    </row>
    <row r="467">
      <c r="A467" s="461"/>
      <c r="B467" s="461"/>
      <c r="C467" s="461"/>
      <c r="D467" s="461"/>
      <c r="E467" s="461"/>
      <c r="F467" s="461"/>
      <c r="G467" s="461"/>
      <c r="H467" s="461"/>
      <c r="I467" s="461"/>
      <c r="J467" s="461"/>
      <c r="K467" s="461"/>
      <c r="L467" s="461"/>
      <c r="M467" s="461"/>
      <c r="N467" s="461"/>
      <c r="O467" s="461"/>
      <c r="P467" s="461"/>
      <c r="Q467" s="461"/>
      <c r="R467" s="461"/>
      <c r="S467" s="461"/>
      <c r="T467" s="461"/>
      <c r="U467" s="461"/>
      <c r="V467" s="461"/>
      <c r="W467" s="461"/>
      <c r="X467" s="462"/>
      <c r="Y467" s="461"/>
      <c r="Z467" s="461"/>
      <c r="AA467" s="461"/>
      <c r="AB467" s="461"/>
      <c r="AC467" s="461"/>
      <c r="AD467" s="461"/>
      <c r="AE467" s="461"/>
      <c r="AF467" s="461"/>
      <c r="AG467" s="461"/>
      <c r="AH467" s="461"/>
    </row>
    <row r="468">
      <c r="A468" s="461"/>
      <c r="B468" s="461"/>
      <c r="C468" s="461"/>
      <c r="D468" s="461"/>
      <c r="E468" s="461"/>
      <c r="F468" s="461"/>
      <c r="G468" s="461"/>
      <c r="H468" s="461"/>
      <c r="I468" s="461"/>
      <c r="J468" s="461"/>
      <c r="K468" s="461"/>
      <c r="L468" s="461"/>
      <c r="M468" s="461"/>
      <c r="N468" s="461"/>
      <c r="O468" s="461"/>
      <c r="P468" s="461"/>
      <c r="Q468" s="461"/>
      <c r="R468" s="461"/>
      <c r="S468" s="461"/>
      <c r="T468" s="461"/>
      <c r="U468" s="461"/>
      <c r="V468" s="461"/>
      <c r="W468" s="461"/>
      <c r="X468" s="462"/>
      <c r="Y468" s="461"/>
      <c r="Z468" s="461"/>
      <c r="AA468" s="461"/>
      <c r="AB468" s="461"/>
      <c r="AC468" s="461"/>
      <c r="AD468" s="461"/>
      <c r="AE468" s="461"/>
      <c r="AF468" s="461"/>
      <c r="AG468" s="461"/>
      <c r="AH468" s="461"/>
    </row>
    <row r="469">
      <c r="A469" s="461"/>
      <c r="B469" s="461"/>
      <c r="C469" s="461"/>
      <c r="D469" s="461"/>
      <c r="E469" s="461"/>
      <c r="F469" s="461"/>
      <c r="G469" s="461"/>
      <c r="H469" s="461"/>
      <c r="I469" s="461"/>
      <c r="J469" s="461"/>
      <c r="K469" s="461"/>
      <c r="L469" s="461"/>
      <c r="M469" s="461"/>
      <c r="N469" s="461"/>
      <c r="O469" s="461"/>
      <c r="P469" s="461"/>
      <c r="Q469" s="461"/>
      <c r="R469" s="461"/>
      <c r="S469" s="461"/>
      <c r="T469" s="461"/>
      <c r="U469" s="461"/>
      <c r="V469" s="461"/>
      <c r="W469" s="461"/>
      <c r="X469" s="462"/>
      <c r="Y469" s="461"/>
      <c r="Z469" s="461"/>
      <c r="AA469" s="461"/>
      <c r="AB469" s="461"/>
      <c r="AC469" s="461"/>
      <c r="AD469" s="461"/>
      <c r="AE469" s="461"/>
      <c r="AF469" s="461"/>
      <c r="AG469" s="461"/>
      <c r="AH469" s="461"/>
    </row>
    <row r="470">
      <c r="A470" s="461"/>
      <c r="B470" s="461"/>
      <c r="C470" s="461"/>
      <c r="D470" s="461"/>
      <c r="E470" s="461"/>
      <c r="F470" s="461"/>
      <c r="G470" s="461"/>
      <c r="H470" s="461"/>
      <c r="I470" s="461"/>
      <c r="J470" s="461"/>
      <c r="K470" s="461"/>
      <c r="L470" s="461"/>
      <c r="M470" s="461"/>
      <c r="N470" s="461"/>
      <c r="O470" s="461"/>
      <c r="P470" s="461"/>
      <c r="Q470" s="461"/>
      <c r="R470" s="461"/>
      <c r="S470" s="461"/>
      <c r="T470" s="461"/>
      <c r="U470" s="461"/>
      <c r="V470" s="461"/>
      <c r="W470" s="461"/>
      <c r="X470" s="462"/>
      <c r="Y470" s="461"/>
      <c r="Z470" s="461"/>
      <c r="AA470" s="461"/>
      <c r="AB470" s="461"/>
      <c r="AC470" s="461"/>
      <c r="AD470" s="461"/>
      <c r="AE470" s="461"/>
      <c r="AF470" s="461"/>
      <c r="AG470" s="461"/>
      <c r="AH470" s="461"/>
    </row>
    <row r="471">
      <c r="A471" s="461"/>
      <c r="B471" s="461"/>
      <c r="C471" s="461"/>
      <c r="D471" s="461"/>
      <c r="E471" s="461"/>
      <c r="F471" s="461"/>
      <c r="G471" s="461"/>
      <c r="H471" s="461"/>
      <c r="I471" s="461"/>
      <c r="J471" s="461"/>
      <c r="K471" s="461"/>
      <c r="L471" s="461"/>
      <c r="M471" s="461"/>
      <c r="N471" s="461"/>
      <c r="O471" s="461"/>
      <c r="P471" s="461"/>
      <c r="Q471" s="461"/>
      <c r="R471" s="461"/>
      <c r="S471" s="461"/>
      <c r="T471" s="461"/>
      <c r="U471" s="461"/>
      <c r="V471" s="461"/>
      <c r="W471" s="461"/>
      <c r="X471" s="462"/>
      <c r="Y471" s="461"/>
      <c r="Z471" s="461"/>
      <c r="AA471" s="461"/>
      <c r="AB471" s="461"/>
      <c r="AC471" s="461"/>
      <c r="AD471" s="461"/>
      <c r="AE471" s="461"/>
      <c r="AF471" s="461"/>
      <c r="AG471" s="461"/>
      <c r="AH471" s="461"/>
    </row>
    <row r="472">
      <c r="A472" s="461"/>
      <c r="B472" s="461"/>
      <c r="C472" s="461"/>
      <c r="D472" s="461"/>
      <c r="E472" s="461"/>
      <c r="F472" s="461"/>
      <c r="G472" s="461"/>
      <c r="H472" s="461"/>
      <c r="I472" s="461"/>
      <c r="J472" s="461"/>
      <c r="K472" s="461"/>
      <c r="L472" s="461"/>
      <c r="M472" s="461"/>
      <c r="N472" s="461"/>
      <c r="O472" s="461"/>
      <c r="P472" s="461"/>
      <c r="Q472" s="461"/>
      <c r="R472" s="461"/>
      <c r="S472" s="461"/>
      <c r="T472" s="461"/>
      <c r="U472" s="461"/>
      <c r="V472" s="461"/>
      <c r="W472" s="461"/>
      <c r="X472" s="462"/>
      <c r="Y472" s="461"/>
      <c r="Z472" s="461"/>
      <c r="AA472" s="461"/>
      <c r="AB472" s="461"/>
      <c r="AC472" s="461"/>
      <c r="AD472" s="461"/>
      <c r="AE472" s="461"/>
      <c r="AF472" s="461"/>
      <c r="AG472" s="461"/>
      <c r="AH472" s="461"/>
    </row>
    <row r="473">
      <c r="A473" s="461"/>
      <c r="B473" s="461"/>
      <c r="C473" s="461"/>
      <c r="D473" s="461"/>
      <c r="E473" s="461"/>
      <c r="F473" s="461"/>
      <c r="G473" s="461"/>
      <c r="H473" s="461"/>
      <c r="I473" s="461"/>
      <c r="J473" s="461"/>
      <c r="K473" s="461"/>
      <c r="L473" s="461"/>
      <c r="M473" s="461"/>
      <c r="N473" s="461"/>
      <c r="O473" s="461"/>
      <c r="P473" s="461"/>
      <c r="Q473" s="461"/>
      <c r="R473" s="461"/>
      <c r="S473" s="461"/>
      <c r="T473" s="461"/>
      <c r="U473" s="461"/>
      <c r="V473" s="461"/>
      <c r="W473" s="461"/>
      <c r="X473" s="462"/>
      <c r="Y473" s="461"/>
      <c r="Z473" s="461"/>
      <c r="AA473" s="461"/>
      <c r="AB473" s="461"/>
      <c r="AC473" s="461"/>
      <c r="AD473" s="461"/>
      <c r="AE473" s="461"/>
      <c r="AF473" s="461"/>
      <c r="AG473" s="461"/>
      <c r="AH473" s="461"/>
    </row>
    <row r="474">
      <c r="A474" s="461"/>
      <c r="B474" s="461"/>
      <c r="C474" s="461"/>
      <c r="D474" s="461"/>
      <c r="E474" s="461"/>
      <c r="F474" s="461"/>
      <c r="G474" s="461"/>
      <c r="H474" s="461"/>
      <c r="I474" s="461"/>
      <c r="J474" s="461"/>
      <c r="K474" s="461"/>
      <c r="L474" s="461"/>
      <c r="M474" s="461"/>
      <c r="N474" s="461"/>
      <c r="O474" s="461"/>
      <c r="P474" s="461"/>
      <c r="Q474" s="461"/>
      <c r="R474" s="461"/>
      <c r="S474" s="461"/>
      <c r="T474" s="461"/>
      <c r="U474" s="461"/>
      <c r="V474" s="461"/>
      <c r="W474" s="461"/>
      <c r="X474" s="462"/>
      <c r="Y474" s="461"/>
      <c r="Z474" s="461"/>
      <c r="AA474" s="461"/>
      <c r="AB474" s="461"/>
      <c r="AC474" s="461"/>
      <c r="AD474" s="461"/>
      <c r="AE474" s="461"/>
      <c r="AF474" s="461"/>
      <c r="AG474" s="461"/>
      <c r="AH474" s="461"/>
    </row>
    <row r="475">
      <c r="A475" s="461"/>
      <c r="B475" s="461"/>
      <c r="C475" s="461"/>
      <c r="D475" s="461"/>
      <c r="E475" s="461"/>
      <c r="F475" s="461"/>
      <c r="G475" s="461"/>
      <c r="H475" s="461"/>
      <c r="I475" s="461"/>
      <c r="J475" s="461"/>
      <c r="K475" s="461"/>
      <c r="L475" s="461"/>
      <c r="M475" s="461"/>
      <c r="N475" s="461"/>
      <c r="O475" s="461"/>
      <c r="P475" s="461"/>
      <c r="Q475" s="461"/>
      <c r="R475" s="461"/>
      <c r="S475" s="461"/>
      <c r="T475" s="461"/>
      <c r="U475" s="461"/>
      <c r="V475" s="461"/>
      <c r="W475" s="461"/>
      <c r="X475" s="462"/>
      <c r="Y475" s="461"/>
      <c r="Z475" s="461"/>
      <c r="AA475" s="461"/>
      <c r="AB475" s="461"/>
      <c r="AC475" s="461"/>
      <c r="AD475" s="461"/>
      <c r="AE475" s="461"/>
      <c r="AF475" s="461"/>
      <c r="AG475" s="461"/>
      <c r="AH475" s="461"/>
    </row>
    <row r="476">
      <c r="A476" s="461"/>
      <c r="B476" s="461"/>
      <c r="C476" s="461"/>
      <c r="D476" s="461"/>
      <c r="E476" s="461"/>
      <c r="F476" s="461"/>
      <c r="G476" s="461"/>
      <c r="H476" s="461"/>
      <c r="I476" s="461"/>
      <c r="J476" s="461"/>
      <c r="K476" s="461"/>
      <c r="L476" s="461"/>
      <c r="M476" s="461"/>
      <c r="N476" s="461"/>
      <c r="O476" s="461"/>
      <c r="P476" s="461"/>
      <c r="Q476" s="461"/>
      <c r="R476" s="461"/>
      <c r="S476" s="461"/>
      <c r="T476" s="461"/>
      <c r="U476" s="461"/>
      <c r="V476" s="461"/>
      <c r="W476" s="461"/>
      <c r="X476" s="462"/>
      <c r="Y476" s="461"/>
      <c r="Z476" s="461"/>
      <c r="AA476" s="461"/>
      <c r="AB476" s="461"/>
      <c r="AC476" s="461"/>
      <c r="AD476" s="461"/>
      <c r="AE476" s="461"/>
      <c r="AF476" s="461"/>
      <c r="AG476" s="461"/>
      <c r="AH476" s="461"/>
    </row>
    <row r="477">
      <c r="A477" s="461"/>
      <c r="B477" s="461"/>
      <c r="C477" s="461"/>
      <c r="D477" s="461"/>
      <c r="E477" s="461"/>
      <c r="F477" s="461"/>
      <c r="G477" s="461"/>
      <c r="H477" s="461"/>
      <c r="I477" s="461"/>
      <c r="J477" s="461"/>
      <c r="K477" s="461"/>
      <c r="L477" s="461"/>
      <c r="M477" s="461"/>
      <c r="N477" s="461"/>
      <c r="O477" s="461"/>
      <c r="P477" s="461"/>
      <c r="Q477" s="461"/>
      <c r="R477" s="461"/>
      <c r="S477" s="461"/>
      <c r="T477" s="461"/>
      <c r="U477" s="461"/>
      <c r="V477" s="461"/>
      <c r="W477" s="461"/>
      <c r="X477" s="462"/>
      <c r="Y477" s="461"/>
      <c r="Z477" s="461"/>
      <c r="AA477" s="461"/>
      <c r="AB477" s="461"/>
      <c r="AC477" s="461"/>
      <c r="AD477" s="461"/>
      <c r="AE477" s="461"/>
      <c r="AF477" s="461"/>
      <c r="AG477" s="461"/>
      <c r="AH477" s="461"/>
    </row>
    <row r="478">
      <c r="A478" s="461"/>
      <c r="B478" s="461"/>
      <c r="C478" s="461"/>
      <c r="D478" s="461"/>
      <c r="E478" s="461"/>
      <c r="F478" s="461"/>
      <c r="G478" s="461"/>
      <c r="H478" s="461"/>
      <c r="I478" s="461"/>
      <c r="J478" s="461"/>
      <c r="K478" s="461"/>
      <c r="L478" s="461"/>
      <c r="M478" s="461"/>
      <c r="N478" s="461"/>
      <c r="O478" s="461"/>
      <c r="P478" s="461"/>
      <c r="Q478" s="461"/>
      <c r="R478" s="461"/>
      <c r="S478" s="461"/>
      <c r="T478" s="461"/>
      <c r="U478" s="461"/>
      <c r="V478" s="461"/>
      <c r="W478" s="461"/>
      <c r="X478" s="462"/>
      <c r="Y478" s="461"/>
      <c r="Z478" s="461"/>
      <c r="AA478" s="461"/>
      <c r="AB478" s="461"/>
      <c r="AC478" s="461"/>
      <c r="AD478" s="461"/>
      <c r="AE478" s="461"/>
      <c r="AF478" s="461"/>
      <c r="AG478" s="461"/>
      <c r="AH478" s="461"/>
    </row>
    <row r="479">
      <c r="A479" s="461"/>
      <c r="B479" s="461"/>
      <c r="C479" s="461"/>
      <c r="D479" s="461"/>
      <c r="E479" s="461"/>
      <c r="F479" s="461"/>
      <c r="G479" s="461"/>
      <c r="H479" s="461"/>
      <c r="I479" s="461"/>
      <c r="J479" s="461"/>
      <c r="K479" s="461"/>
      <c r="L479" s="461"/>
      <c r="M479" s="461"/>
      <c r="N479" s="461"/>
      <c r="O479" s="461"/>
      <c r="P479" s="461"/>
      <c r="Q479" s="461"/>
      <c r="R479" s="461"/>
      <c r="S479" s="461"/>
      <c r="T479" s="461"/>
      <c r="U479" s="461"/>
      <c r="V479" s="461"/>
      <c r="W479" s="461"/>
      <c r="X479" s="462"/>
      <c r="Y479" s="461"/>
      <c r="Z479" s="461"/>
      <c r="AA479" s="461"/>
      <c r="AB479" s="461"/>
      <c r="AC479" s="461"/>
      <c r="AD479" s="461"/>
      <c r="AE479" s="461"/>
      <c r="AF479" s="461"/>
      <c r="AG479" s="461"/>
      <c r="AH479" s="461"/>
    </row>
    <row r="480">
      <c r="A480" s="461"/>
      <c r="B480" s="461"/>
      <c r="C480" s="461"/>
      <c r="D480" s="461"/>
      <c r="E480" s="461"/>
      <c r="F480" s="461"/>
      <c r="G480" s="461"/>
      <c r="H480" s="461"/>
      <c r="I480" s="461"/>
      <c r="J480" s="461"/>
      <c r="K480" s="461"/>
      <c r="L480" s="461"/>
      <c r="M480" s="461"/>
      <c r="N480" s="461"/>
      <c r="O480" s="461"/>
      <c r="P480" s="461"/>
      <c r="Q480" s="461"/>
      <c r="R480" s="461"/>
      <c r="S480" s="461"/>
      <c r="T480" s="461"/>
      <c r="U480" s="461"/>
      <c r="V480" s="461"/>
      <c r="W480" s="461"/>
      <c r="X480" s="462"/>
      <c r="Y480" s="461"/>
      <c r="Z480" s="461"/>
      <c r="AA480" s="461"/>
      <c r="AB480" s="461"/>
      <c r="AC480" s="461"/>
      <c r="AD480" s="461"/>
      <c r="AE480" s="461"/>
      <c r="AF480" s="461"/>
      <c r="AG480" s="461"/>
      <c r="AH480" s="461"/>
    </row>
    <row r="481">
      <c r="A481" s="461"/>
      <c r="B481" s="461"/>
      <c r="C481" s="461"/>
      <c r="D481" s="461"/>
      <c r="E481" s="461"/>
      <c r="F481" s="461"/>
      <c r="G481" s="461"/>
      <c r="H481" s="461"/>
      <c r="I481" s="461"/>
      <c r="J481" s="461"/>
      <c r="K481" s="461"/>
      <c r="L481" s="461"/>
      <c r="M481" s="461"/>
      <c r="N481" s="461"/>
      <c r="O481" s="461"/>
      <c r="P481" s="461"/>
      <c r="Q481" s="461"/>
      <c r="R481" s="461"/>
      <c r="S481" s="461"/>
      <c r="T481" s="461"/>
      <c r="U481" s="461"/>
      <c r="V481" s="461"/>
      <c r="W481" s="461"/>
      <c r="X481" s="462"/>
      <c r="Y481" s="461"/>
      <c r="Z481" s="461"/>
      <c r="AA481" s="461"/>
      <c r="AB481" s="461"/>
      <c r="AC481" s="461"/>
      <c r="AD481" s="461"/>
      <c r="AE481" s="461"/>
      <c r="AF481" s="461"/>
      <c r="AG481" s="461"/>
      <c r="AH481" s="461"/>
    </row>
    <row r="482">
      <c r="A482" s="461"/>
      <c r="B482" s="461"/>
      <c r="C482" s="461"/>
      <c r="D482" s="461"/>
      <c r="E482" s="461"/>
      <c r="F482" s="461"/>
      <c r="G482" s="461"/>
      <c r="H482" s="461"/>
      <c r="I482" s="461"/>
      <c r="J482" s="461"/>
      <c r="K482" s="461"/>
      <c r="L482" s="461"/>
      <c r="M482" s="461"/>
      <c r="N482" s="461"/>
      <c r="O482" s="461"/>
      <c r="P482" s="461"/>
      <c r="Q482" s="461"/>
      <c r="R482" s="461"/>
      <c r="S482" s="461"/>
      <c r="T482" s="461"/>
      <c r="U482" s="461"/>
      <c r="V482" s="461"/>
      <c r="W482" s="461"/>
      <c r="X482" s="462"/>
      <c r="Y482" s="461"/>
      <c r="Z482" s="461"/>
      <c r="AA482" s="461"/>
      <c r="AB482" s="461"/>
      <c r="AC482" s="461"/>
      <c r="AD482" s="461"/>
      <c r="AE482" s="461"/>
      <c r="AF482" s="461"/>
      <c r="AG482" s="461"/>
      <c r="AH482" s="461"/>
    </row>
    <row r="483">
      <c r="A483" s="461"/>
      <c r="B483" s="461"/>
      <c r="C483" s="461"/>
      <c r="D483" s="461"/>
      <c r="E483" s="461"/>
      <c r="F483" s="461"/>
      <c r="G483" s="461"/>
      <c r="H483" s="461"/>
      <c r="I483" s="461"/>
      <c r="J483" s="461"/>
      <c r="K483" s="461"/>
      <c r="L483" s="461"/>
      <c r="M483" s="461"/>
      <c r="N483" s="461"/>
      <c r="O483" s="461"/>
      <c r="P483" s="461"/>
      <c r="Q483" s="461"/>
      <c r="R483" s="461"/>
      <c r="S483" s="461"/>
      <c r="T483" s="461"/>
      <c r="U483" s="461"/>
      <c r="V483" s="461"/>
      <c r="W483" s="461"/>
      <c r="X483" s="462"/>
      <c r="Y483" s="461"/>
      <c r="Z483" s="461"/>
      <c r="AA483" s="461"/>
      <c r="AB483" s="461"/>
      <c r="AC483" s="461"/>
      <c r="AD483" s="461"/>
      <c r="AE483" s="461"/>
      <c r="AF483" s="461"/>
      <c r="AG483" s="461"/>
      <c r="AH483" s="461"/>
    </row>
    <row r="484">
      <c r="A484" s="461"/>
      <c r="B484" s="461"/>
      <c r="C484" s="461"/>
      <c r="D484" s="461"/>
      <c r="E484" s="461"/>
      <c r="F484" s="461"/>
      <c r="G484" s="461"/>
      <c r="H484" s="461"/>
      <c r="I484" s="461"/>
      <c r="J484" s="461"/>
      <c r="K484" s="461"/>
      <c r="L484" s="461"/>
      <c r="M484" s="461"/>
      <c r="N484" s="461"/>
      <c r="O484" s="461"/>
      <c r="P484" s="461"/>
      <c r="Q484" s="461"/>
      <c r="R484" s="461"/>
      <c r="S484" s="461"/>
      <c r="T484" s="461"/>
      <c r="U484" s="461"/>
      <c r="V484" s="461"/>
      <c r="W484" s="461"/>
      <c r="X484" s="462"/>
      <c r="Y484" s="461"/>
      <c r="Z484" s="461"/>
      <c r="AA484" s="461"/>
      <c r="AB484" s="461"/>
      <c r="AC484" s="461"/>
      <c r="AD484" s="461"/>
      <c r="AE484" s="461"/>
      <c r="AF484" s="461"/>
      <c r="AG484" s="461"/>
      <c r="AH484" s="461"/>
    </row>
    <row r="485">
      <c r="A485" s="461"/>
      <c r="B485" s="461"/>
      <c r="C485" s="461"/>
      <c r="D485" s="461"/>
      <c r="E485" s="461"/>
      <c r="F485" s="461"/>
      <c r="G485" s="461"/>
      <c r="H485" s="461"/>
      <c r="I485" s="461"/>
      <c r="J485" s="461"/>
      <c r="K485" s="461"/>
      <c r="L485" s="461"/>
      <c r="M485" s="461"/>
      <c r="N485" s="461"/>
      <c r="O485" s="461"/>
      <c r="P485" s="461"/>
      <c r="Q485" s="461"/>
      <c r="R485" s="461"/>
      <c r="S485" s="461"/>
      <c r="T485" s="461"/>
      <c r="U485" s="461"/>
      <c r="V485" s="461"/>
      <c r="W485" s="461"/>
      <c r="X485" s="462"/>
      <c r="Y485" s="461"/>
      <c r="Z485" s="461"/>
      <c r="AA485" s="461"/>
      <c r="AB485" s="461"/>
      <c r="AC485" s="461"/>
      <c r="AD485" s="461"/>
      <c r="AE485" s="461"/>
      <c r="AF485" s="461"/>
      <c r="AG485" s="461"/>
      <c r="AH485" s="461"/>
    </row>
    <row r="486">
      <c r="A486" s="461"/>
      <c r="B486" s="461"/>
      <c r="C486" s="461"/>
      <c r="D486" s="461"/>
      <c r="E486" s="461"/>
      <c r="F486" s="461"/>
      <c r="G486" s="461"/>
      <c r="H486" s="461"/>
      <c r="I486" s="461"/>
      <c r="J486" s="461"/>
      <c r="K486" s="461"/>
      <c r="L486" s="461"/>
      <c r="M486" s="461"/>
      <c r="N486" s="461"/>
      <c r="O486" s="461"/>
      <c r="P486" s="461"/>
      <c r="Q486" s="461"/>
      <c r="R486" s="461"/>
      <c r="S486" s="461"/>
      <c r="T486" s="461"/>
      <c r="U486" s="461"/>
      <c r="V486" s="461"/>
      <c r="W486" s="461"/>
      <c r="X486" s="462"/>
      <c r="Y486" s="461"/>
      <c r="Z486" s="461"/>
      <c r="AA486" s="461"/>
      <c r="AB486" s="461"/>
      <c r="AC486" s="461"/>
      <c r="AD486" s="461"/>
      <c r="AE486" s="461"/>
      <c r="AF486" s="461"/>
      <c r="AG486" s="461"/>
      <c r="AH486" s="461"/>
    </row>
    <row r="487">
      <c r="A487" s="461"/>
      <c r="B487" s="461"/>
      <c r="C487" s="461"/>
      <c r="D487" s="461"/>
      <c r="E487" s="461"/>
      <c r="F487" s="461"/>
      <c r="G487" s="461"/>
      <c r="H487" s="461"/>
      <c r="I487" s="461"/>
      <c r="J487" s="461"/>
      <c r="K487" s="461"/>
      <c r="L487" s="461"/>
      <c r="M487" s="461"/>
      <c r="N487" s="461"/>
      <c r="O487" s="461"/>
      <c r="P487" s="461"/>
      <c r="Q487" s="461"/>
      <c r="R487" s="461"/>
      <c r="S487" s="461"/>
      <c r="T487" s="461"/>
      <c r="U487" s="461"/>
      <c r="V487" s="461"/>
      <c r="W487" s="461"/>
      <c r="X487" s="462"/>
      <c r="Y487" s="461"/>
      <c r="Z487" s="461"/>
      <c r="AA487" s="461"/>
      <c r="AB487" s="461"/>
      <c r="AC487" s="461"/>
      <c r="AD487" s="461"/>
      <c r="AE487" s="461"/>
      <c r="AF487" s="461"/>
      <c r="AG487" s="461"/>
      <c r="AH487" s="461"/>
    </row>
    <row r="488">
      <c r="A488" s="461"/>
      <c r="B488" s="461"/>
      <c r="C488" s="461"/>
      <c r="D488" s="461"/>
      <c r="E488" s="461"/>
      <c r="F488" s="461"/>
      <c r="G488" s="461"/>
      <c r="H488" s="461"/>
      <c r="I488" s="461"/>
      <c r="J488" s="461"/>
      <c r="K488" s="461"/>
      <c r="L488" s="461"/>
      <c r="M488" s="461"/>
      <c r="N488" s="461"/>
      <c r="O488" s="461"/>
      <c r="P488" s="461"/>
      <c r="Q488" s="461"/>
      <c r="R488" s="461"/>
      <c r="S488" s="461"/>
      <c r="T488" s="461"/>
      <c r="U488" s="461"/>
      <c r="V488" s="461"/>
      <c r="W488" s="461"/>
      <c r="X488" s="462"/>
      <c r="Y488" s="461"/>
      <c r="Z488" s="461"/>
      <c r="AA488" s="461"/>
      <c r="AB488" s="461"/>
      <c r="AC488" s="461"/>
      <c r="AD488" s="461"/>
      <c r="AE488" s="461"/>
      <c r="AF488" s="461"/>
      <c r="AG488" s="461"/>
      <c r="AH488" s="461"/>
    </row>
    <row r="489">
      <c r="A489" s="461"/>
      <c r="B489" s="461"/>
      <c r="C489" s="461"/>
      <c r="D489" s="461"/>
      <c r="E489" s="461"/>
      <c r="F489" s="461"/>
      <c r="G489" s="461"/>
      <c r="H489" s="461"/>
      <c r="I489" s="461"/>
      <c r="J489" s="461"/>
      <c r="K489" s="461"/>
      <c r="L489" s="461"/>
      <c r="M489" s="461"/>
      <c r="N489" s="461"/>
      <c r="O489" s="461"/>
      <c r="P489" s="461"/>
      <c r="Q489" s="461"/>
      <c r="R489" s="461"/>
      <c r="S489" s="461"/>
      <c r="T489" s="461"/>
      <c r="U489" s="461"/>
      <c r="V489" s="461"/>
      <c r="W489" s="461"/>
      <c r="X489" s="462"/>
      <c r="Y489" s="461"/>
      <c r="Z489" s="461"/>
      <c r="AA489" s="461"/>
      <c r="AB489" s="461"/>
      <c r="AC489" s="461"/>
      <c r="AD489" s="461"/>
      <c r="AE489" s="461"/>
      <c r="AF489" s="461"/>
      <c r="AG489" s="461"/>
      <c r="AH489" s="461"/>
    </row>
    <row r="490">
      <c r="A490" s="461"/>
      <c r="B490" s="461"/>
      <c r="C490" s="461"/>
      <c r="D490" s="461"/>
      <c r="E490" s="461"/>
      <c r="F490" s="461"/>
      <c r="G490" s="461"/>
      <c r="H490" s="461"/>
      <c r="I490" s="461"/>
      <c r="J490" s="461"/>
      <c r="K490" s="461"/>
      <c r="L490" s="461"/>
      <c r="M490" s="461"/>
      <c r="N490" s="461"/>
      <c r="O490" s="461"/>
      <c r="P490" s="461"/>
      <c r="Q490" s="461"/>
      <c r="R490" s="461"/>
      <c r="S490" s="461"/>
      <c r="T490" s="461"/>
      <c r="U490" s="461"/>
      <c r="V490" s="461"/>
      <c r="W490" s="461"/>
      <c r="X490" s="462"/>
      <c r="Y490" s="461"/>
      <c r="Z490" s="461"/>
      <c r="AA490" s="461"/>
      <c r="AB490" s="461"/>
      <c r="AC490" s="461"/>
      <c r="AD490" s="461"/>
      <c r="AE490" s="461"/>
      <c r="AF490" s="461"/>
      <c r="AG490" s="461"/>
      <c r="AH490" s="461"/>
    </row>
    <row r="491">
      <c r="A491" s="461"/>
      <c r="B491" s="461"/>
      <c r="C491" s="461"/>
      <c r="D491" s="461"/>
      <c r="E491" s="461"/>
      <c r="F491" s="461"/>
      <c r="G491" s="461"/>
      <c r="H491" s="461"/>
      <c r="I491" s="461"/>
      <c r="J491" s="461"/>
      <c r="K491" s="461"/>
      <c r="L491" s="461"/>
      <c r="M491" s="461"/>
      <c r="N491" s="461"/>
      <c r="O491" s="461"/>
      <c r="P491" s="461"/>
      <c r="Q491" s="461"/>
      <c r="R491" s="461"/>
      <c r="S491" s="461"/>
      <c r="T491" s="461"/>
      <c r="U491" s="461"/>
      <c r="V491" s="461"/>
      <c r="W491" s="461"/>
      <c r="X491" s="462"/>
      <c r="Y491" s="461"/>
      <c r="Z491" s="461"/>
      <c r="AA491" s="461"/>
      <c r="AB491" s="461"/>
      <c r="AC491" s="461"/>
      <c r="AD491" s="461"/>
      <c r="AE491" s="461"/>
      <c r="AF491" s="461"/>
      <c r="AG491" s="461"/>
      <c r="AH491" s="461"/>
    </row>
    <row r="492">
      <c r="A492" s="461"/>
      <c r="B492" s="461"/>
      <c r="C492" s="461"/>
      <c r="D492" s="461"/>
      <c r="E492" s="461"/>
      <c r="F492" s="461"/>
      <c r="G492" s="461"/>
      <c r="H492" s="461"/>
      <c r="I492" s="461"/>
      <c r="J492" s="461"/>
      <c r="K492" s="461"/>
      <c r="L492" s="461"/>
      <c r="M492" s="461"/>
      <c r="N492" s="461"/>
      <c r="O492" s="461"/>
      <c r="P492" s="461"/>
      <c r="Q492" s="461"/>
      <c r="R492" s="461"/>
      <c r="S492" s="461"/>
      <c r="T492" s="461"/>
      <c r="U492" s="461"/>
      <c r="V492" s="461"/>
      <c r="W492" s="461"/>
      <c r="X492" s="462"/>
      <c r="Y492" s="461"/>
      <c r="Z492" s="461"/>
      <c r="AA492" s="461"/>
      <c r="AB492" s="461"/>
      <c r="AC492" s="461"/>
      <c r="AD492" s="461"/>
      <c r="AE492" s="461"/>
      <c r="AF492" s="461"/>
      <c r="AG492" s="461"/>
      <c r="AH492" s="461"/>
    </row>
    <row r="493">
      <c r="A493" s="461"/>
      <c r="B493" s="461"/>
      <c r="C493" s="461"/>
      <c r="D493" s="461"/>
      <c r="E493" s="461"/>
      <c r="F493" s="461"/>
      <c r="G493" s="461"/>
      <c r="H493" s="461"/>
      <c r="I493" s="461"/>
      <c r="J493" s="461"/>
      <c r="K493" s="461"/>
      <c r="L493" s="461"/>
      <c r="M493" s="461"/>
      <c r="N493" s="461"/>
      <c r="O493" s="461"/>
      <c r="P493" s="461"/>
      <c r="Q493" s="461"/>
      <c r="R493" s="461"/>
      <c r="S493" s="461"/>
      <c r="T493" s="461"/>
      <c r="U493" s="461"/>
      <c r="V493" s="461"/>
      <c r="W493" s="461"/>
      <c r="X493" s="462"/>
      <c r="Y493" s="461"/>
      <c r="Z493" s="461"/>
      <c r="AA493" s="461"/>
      <c r="AB493" s="461"/>
      <c r="AC493" s="461"/>
      <c r="AD493" s="461"/>
      <c r="AE493" s="461"/>
      <c r="AF493" s="461"/>
      <c r="AG493" s="461"/>
      <c r="AH493" s="461"/>
    </row>
    <row r="494">
      <c r="A494" s="461"/>
      <c r="B494" s="461"/>
      <c r="C494" s="461"/>
      <c r="D494" s="461"/>
      <c r="E494" s="461"/>
      <c r="F494" s="461"/>
      <c r="G494" s="461"/>
      <c r="H494" s="461"/>
      <c r="I494" s="461"/>
      <c r="J494" s="461"/>
      <c r="K494" s="461"/>
      <c r="L494" s="461"/>
      <c r="M494" s="461"/>
      <c r="N494" s="461"/>
      <c r="O494" s="461"/>
      <c r="P494" s="461"/>
      <c r="Q494" s="461"/>
      <c r="R494" s="461"/>
      <c r="S494" s="461"/>
      <c r="T494" s="461"/>
      <c r="U494" s="461"/>
      <c r="V494" s="461"/>
      <c r="W494" s="461"/>
      <c r="X494" s="462"/>
      <c r="Y494" s="461"/>
      <c r="Z494" s="461"/>
      <c r="AA494" s="461"/>
      <c r="AB494" s="461"/>
      <c r="AC494" s="461"/>
      <c r="AD494" s="461"/>
      <c r="AE494" s="461"/>
      <c r="AF494" s="461"/>
      <c r="AG494" s="461"/>
      <c r="AH494" s="461"/>
    </row>
    <row r="495">
      <c r="A495" s="461"/>
      <c r="B495" s="461"/>
      <c r="C495" s="461"/>
      <c r="D495" s="461"/>
      <c r="E495" s="461"/>
      <c r="F495" s="461"/>
      <c r="G495" s="461"/>
      <c r="H495" s="461"/>
      <c r="I495" s="461"/>
      <c r="J495" s="461"/>
      <c r="K495" s="461"/>
      <c r="L495" s="461"/>
      <c r="M495" s="461"/>
      <c r="N495" s="461"/>
      <c r="O495" s="461"/>
      <c r="P495" s="461"/>
      <c r="Q495" s="461"/>
      <c r="R495" s="461"/>
      <c r="S495" s="461"/>
      <c r="T495" s="461"/>
      <c r="U495" s="461"/>
      <c r="V495" s="461"/>
      <c r="W495" s="461"/>
      <c r="X495" s="462"/>
      <c r="Y495" s="461"/>
      <c r="Z495" s="461"/>
      <c r="AA495" s="461"/>
      <c r="AB495" s="461"/>
      <c r="AC495" s="461"/>
      <c r="AD495" s="461"/>
      <c r="AE495" s="461"/>
      <c r="AF495" s="461"/>
      <c r="AG495" s="461"/>
      <c r="AH495" s="461"/>
    </row>
    <row r="496">
      <c r="A496" s="461"/>
      <c r="B496" s="461"/>
      <c r="C496" s="461"/>
      <c r="D496" s="461"/>
      <c r="E496" s="461"/>
      <c r="F496" s="461"/>
      <c r="G496" s="461"/>
      <c r="H496" s="461"/>
      <c r="I496" s="461"/>
      <c r="J496" s="461"/>
      <c r="K496" s="461"/>
      <c r="L496" s="461"/>
      <c r="M496" s="461"/>
      <c r="N496" s="461"/>
      <c r="O496" s="461"/>
      <c r="P496" s="461"/>
      <c r="Q496" s="461"/>
      <c r="R496" s="461"/>
      <c r="S496" s="461"/>
      <c r="T496" s="461"/>
      <c r="U496" s="461"/>
      <c r="V496" s="461"/>
      <c r="W496" s="461"/>
      <c r="X496" s="462"/>
      <c r="Y496" s="461"/>
      <c r="Z496" s="461"/>
      <c r="AA496" s="461"/>
      <c r="AB496" s="461"/>
      <c r="AC496" s="461"/>
      <c r="AD496" s="461"/>
      <c r="AE496" s="461"/>
      <c r="AF496" s="461"/>
      <c r="AG496" s="461"/>
      <c r="AH496" s="461"/>
    </row>
    <row r="497">
      <c r="A497" s="461"/>
      <c r="B497" s="461"/>
      <c r="C497" s="461"/>
      <c r="D497" s="461"/>
      <c r="E497" s="461"/>
      <c r="F497" s="461"/>
      <c r="G497" s="461"/>
      <c r="H497" s="461"/>
      <c r="I497" s="461"/>
      <c r="J497" s="461"/>
      <c r="K497" s="461"/>
      <c r="L497" s="461"/>
      <c r="M497" s="461"/>
      <c r="N497" s="461"/>
      <c r="O497" s="461"/>
      <c r="P497" s="461"/>
      <c r="Q497" s="461"/>
      <c r="R497" s="461"/>
      <c r="S497" s="461"/>
      <c r="T497" s="461"/>
      <c r="U497" s="461"/>
      <c r="V497" s="461"/>
      <c r="W497" s="461"/>
      <c r="X497" s="462"/>
      <c r="Y497" s="461"/>
      <c r="Z497" s="461"/>
      <c r="AA497" s="461"/>
      <c r="AB497" s="461"/>
      <c r="AC497" s="461"/>
      <c r="AD497" s="461"/>
      <c r="AE497" s="461"/>
      <c r="AF497" s="461"/>
      <c r="AG497" s="461"/>
      <c r="AH497" s="461"/>
    </row>
    <row r="498">
      <c r="A498" s="461"/>
      <c r="B498" s="461"/>
      <c r="C498" s="461"/>
      <c r="D498" s="461"/>
      <c r="E498" s="461"/>
      <c r="F498" s="461"/>
      <c r="G498" s="461"/>
      <c r="H498" s="461"/>
      <c r="I498" s="461"/>
      <c r="J498" s="461"/>
      <c r="K498" s="461"/>
      <c r="L498" s="461"/>
      <c r="M498" s="461"/>
      <c r="N498" s="461"/>
      <c r="O498" s="461"/>
      <c r="P498" s="461"/>
      <c r="Q498" s="461"/>
      <c r="R498" s="461"/>
      <c r="S498" s="461"/>
      <c r="T498" s="461"/>
      <c r="U498" s="461"/>
      <c r="V498" s="461"/>
      <c r="W498" s="461"/>
      <c r="X498" s="462"/>
      <c r="Y498" s="461"/>
      <c r="Z498" s="461"/>
      <c r="AA498" s="461"/>
      <c r="AB498" s="461"/>
      <c r="AC498" s="461"/>
      <c r="AD498" s="461"/>
      <c r="AE498" s="461"/>
      <c r="AF498" s="461"/>
      <c r="AG498" s="461"/>
      <c r="AH498" s="461"/>
    </row>
    <row r="499">
      <c r="A499" s="461"/>
      <c r="B499" s="461"/>
      <c r="C499" s="461"/>
      <c r="D499" s="461"/>
      <c r="E499" s="461"/>
      <c r="F499" s="461"/>
      <c r="G499" s="461"/>
      <c r="H499" s="461"/>
      <c r="I499" s="461"/>
      <c r="J499" s="461"/>
      <c r="K499" s="461"/>
      <c r="L499" s="461"/>
      <c r="M499" s="461"/>
      <c r="N499" s="461"/>
      <c r="O499" s="461"/>
      <c r="P499" s="461"/>
      <c r="Q499" s="461"/>
      <c r="R499" s="461"/>
      <c r="S499" s="461"/>
      <c r="T499" s="461"/>
      <c r="U499" s="461"/>
      <c r="V499" s="461"/>
      <c r="W499" s="461"/>
      <c r="X499" s="462"/>
      <c r="Y499" s="461"/>
      <c r="Z499" s="461"/>
      <c r="AA499" s="461"/>
      <c r="AB499" s="461"/>
      <c r="AC499" s="461"/>
      <c r="AD499" s="461"/>
      <c r="AE499" s="461"/>
      <c r="AF499" s="461"/>
      <c r="AG499" s="461"/>
      <c r="AH499" s="461"/>
    </row>
    <row r="500">
      <c r="A500" s="461"/>
      <c r="B500" s="461"/>
      <c r="C500" s="461"/>
      <c r="D500" s="461"/>
      <c r="E500" s="461"/>
      <c r="F500" s="461"/>
      <c r="G500" s="461"/>
      <c r="H500" s="461"/>
      <c r="I500" s="461"/>
      <c r="J500" s="461"/>
      <c r="K500" s="461"/>
      <c r="L500" s="461"/>
      <c r="M500" s="461"/>
      <c r="N500" s="461"/>
      <c r="O500" s="461"/>
      <c r="P500" s="461"/>
      <c r="Q500" s="461"/>
      <c r="R500" s="461"/>
      <c r="S500" s="461"/>
      <c r="T500" s="461"/>
      <c r="U500" s="461"/>
      <c r="V500" s="461"/>
      <c r="W500" s="461"/>
      <c r="X500" s="462"/>
      <c r="Y500" s="461"/>
      <c r="Z500" s="461"/>
      <c r="AA500" s="461"/>
      <c r="AB500" s="461"/>
      <c r="AC500" s="461"/>
      <c r="AD500" s="461"/>
      <c r="AE500" s="461"/>
      <c r="AF500" s="461"/>
      <c r="AG500" s="461"/>
      <c r="AH500" s="461"/>
    </row>
    <row r="501">
      <c r="A501" s="461"/>
      <c r="B501" s="461"/>
      <c r="C501" s="461"/>
      <c r="D501" s="461"/>
      <c r="E501" s="461"/>
      <c r="F501" s="461"/>
      <c r="G501" s="461"/>
      <c r="H501" s="461"/>
      <c r="I501" s="461"/>
      <c r="J501" s="461"/>
      <c r="K501" s="461"/>
      <c r="L501" s="461"/>
      <c r="M501" s="461"/>
      <c r="N501" s="461"/>
      <c r="O501" s="461"/>
      <c r="P501" s="461"/>
      <c r="Q501" s="461"/>
      <c r="R501" s="461"/>
      <c r="S501" s="461"/>
      <c r="T501" s="461"/>
      <c r="U501" s="461"/>
      <c r="V501" s="461"/>
      <c r="W501" s="461"/>
      <c r="X501" s="462"/>
      <c r="Y501" s="461"/>
      <c r="Z501" s="461"/>
      <c r="AA501" s="461"/>
      <c r="AB501" s="461"/>
      <c r="AC501" s="461"/>
      <c r="AD501" s="461"/>
      <c r="AE501" s="461"/>
      <c r="AF501" s="461"/>
      <c r="AG501" s="461"/>
      <c r="AH501" s="461"/>
    </row>
    <row r="502">
      <c r="A502" s="461"/>
      <c r="B502" s="461"/>
      <c r="C502" s="461"/>
      <c r="D502" s="461"/>
      <c r="E502" s="461"/>
      <c r="F502" s="461"/>
      <c r="G502" s="461"/>
      <c r="H502" s="461"/>
      <c r="I502" s="461"/>
      <c r="J502" s="461"/>
      <c r="K502" s="461"/>
      <c r="L502" s="461"/>
      <c r="M502" s="461"/>
      <c r="N502" s="461"/>
      <c r="O502" s="461"/>
      <c r="P502" s="461"/>
      <c r="Q502" s="461"/>
      <c r="R502" s="461"/>
      <c r="S502" s="461"/>
      <c r="T502" s="461"/>
      <c r="U502" s="461"/>
      <c r="V502" s="461"/>
      <c r="W502" s="461"/>
      <c r="X502" s="462"/>
      <c r="Y502" s="461"/>
      <c r="Z502" s="461"/>
      <c r="AA502" s="461"/>
      <c r="AB502" s="461"/>
      <c r="AC502" s="461"/>
      <c r="AD502" s="461"/>
      <c r="AE502" s="461"/>
      <c r="AF502" s="461"/>
      <c r="AG502" s="461"/>
      <c r="AH502" s="461"/>
    </row>
    <row r="503">
      <c r="A503" s="461"/>
      <c r="B503" s="461"/>
      <c r="C503" s="461"/>
      <c r="D503" s="461"/>
      <c r="E503" s="461"/>
      <c r="F503" s="461"/>
      <c r="G503" s="461"/>
      <c r="H503" s="461"/>
      <c r="I503" s="461"/>
      <c r="J503" s="461"/>
      <c r="K503" s="461"/>
      <c r="L503" s="461"/>
      <c r="M503" s="461"/>
      <c r="N503" s="461"/>
      <c r="O503" s="461"/>
      <c r="P503" s="461"/>
      <c r="Q503" s="461"/>
      <c r="R503" s="461"/>
      <c r="S503" s="461"/>
      <c r="T503" s="461"/>
      <c r="U503" s="461"/>
      <c r="V503" s="461"/>
      <c r="W503" s="461"/>
      <c r="X503" s="462"/>
      <c r="Y503" s="461"/>
      <c r="Z503" s="461"/>
      <c r="AA503" s="461"/>
      <c r="AB503" s="461"/>
      <c r="AC503" s="461"/>
      <c r="AD503" s="461"/>
      <c r="AE503" s="461"/>
      <c r="AF503" s="461"/>
      <c r="AG503" s="461"/>
      <c r="AH503" s="461"/>
    </row>
    <row r="504">
      <c r="A504" s="461"/>
      <c r="B504" s="461"/>
      <c r="C504" s="461"/>
      <c r="D504" s="461"/>
      <c r="E504" s="461"/>
      <c r="F504" s="461"/>
      <c r="G504" s="461"/>
      <c r="H504" s="461"/>
      <c r="I504" s="461"/>
      <c r="J504" s="461"/>
      <c r="K504" s="461"/>
      <c r="L504" s="461"/>
      <c r="M504" s="461"/>
      <c r="N504" s="461"/>
      <c r="O504" s="461"/>
      <c r="P504" s="461"/>
      <c r="Q504" s="461"/>
      <c r="R504" s="461"/>
      <c r="S504" s="461"/>
      <c r="T504" s="461"/>
      <c r="U504" s="461"/>
      <c r="V504" s="461"/>
      <c r="W504" s="461"/>
      <c r="X504" s="462"/>
      <c r="Y504" s="461"/>
      <c r="Z504" s="461"/>
      <c r="AA504" s="461"/>
      <c r="AB504" s="461"/>
      <c r="AC504" s="461"/>
      <c r="AD504" s="461"/>
      <c r="AE504" s="461"/>
      <c r="AF504" s="461"/>
      <c r="AG504" s="461"/>
      <c r="AH504" s="461"/>
    </row>
    <row r="505">
      <c r="A505" s="461"/>
      <c r="B505" s="461"/>
      <c r="C505" s="461"/>
      <c r="D505" s="461"/>
      <c r="E505" s="461"/>
      <c r="F505" s="461"/>
      <c r="G505" s="461"/>
      <c r="H505" s="461"/>
      <c r="I505" s="461"/>
      <c r="J505" s="461"/>
      <c r="K505" s="461"/>
      <c r="L505" s="461"/>
      <c r="M505" s="461"/>
      <c r="N505" s="461"/>
      <c r="O505" s="461"/>
      <c r="P505" s="461"/>
      <c r="Q505" s="461"/>
      <c r="R505" s="461"/>
      <c r="S505" s="461"/>
      <c r="T505" s="461"/>
      <c r="U505" s="461"/>
      <c r="V505" s="461"/>
      <c r="W505" s="461"/>
      <c r="X505" s="462"/>
      <c r="Y505" s="461"/>
      <c r="Z505" s="461"/>
      <c r="AA505" s="461"/>
      <c r="AB505" s="461"/>
      <c r="AC505" s="461"/>
      <c r="AD505" s="461"/>
      <c r="AE505" s="461"/>
      <c r="AF505" s="461"/>
      <c r="AG505" s="461"/>
      <c r="AH505" s="461"/>
    </row>
    <row r="506">
      <c r="A506" s="461"/>
      <c r="B506" s="461"/>
      <c r="C506" s="461"/>
      <c r="D506" s="461"/>
      <c r="E506" s="461"/>
      <c r="F506" s="461"/>
      <c r="G506" s="461"/>
      <c r="H506" s="461"/>
      <c r="I506" s="461"/>
      <c r="J506" s="461"/>
      <c r="K506" s="461"/>
      <c r="L506" s="461"/>
      <c r="M506" s="461"/>
      <c r="N506" s="461"/>
      <c r="O506" s="461"/>
      <c r="P506" s="461"/>
      <c r="Q506" s="461"/>
      <c r="R506" s="461"/>
      <c r="S506" s="461"/>
      <c r="T506" s="461"/>
      <c r="U506" s="461"/>
      <c r="V506" s="461"/>
      <c r="W506" s="461"/>
      <c r="X506" s="462"/>
      <c r="Y506" s="461"/>
      <c r="Z506" s="461"/>
      <c r="AA506" s="461"/>
      <c r="AB506" s="461"/>
      <c r="AC506" s="461"/>
      <c r="AD506" s="461"/>
      <c r="AE506" s="461"/>
      <c r="AF506" s="461"/>
      <c r="AG506" s="461"/>
      <c r="AH506" s="461"/>
    </row>
    <row r="507">
      <c r="A507" s="461"/>
      <c r="B507" s="461"/>
      <c r="C507" s="461"/>
      <c r="D507" s="461"/>
      <c r="E507" s="461"/>
      <c r="F507" s="461"/>
      <c r="G507" s="461"/>
      <c r="H507" s="461"/>
      <c r="I507" s="461"/>
      <c r="J507" s="461"/>
      <c r="K507" s="461"/>
      <c r="L507" s="461"/>
      <c r="M507" s="461"/>
      <c r="N507" s="461"/>
      <c r="O507" s="461"/>
      <c r="P507" s="461"/>
      <c r="Q507" s="461"/>
      <c r="R507" s="461"/>
      <c r="S507" s="461"/>
      <c r="T507" s="461"/>
      <c r="U507" s="461"/>
      <c r="V507" s="461"/>
      <c r="W507" s="461"/>
      <c r="X507" s="462"/>
      <c r="Y507" s="461"/>
      <c r="Z507" s="461"/>
      <c r="AA507" s="461"/>
      <c r="AB507" s="461"/>
      <c r="AC507" s="461"/>
      <c r="AD507" s="461"/>
      <c r="AE507" s="461"/>
      <c r="AF507" s="461"/>
      <c r="AG507" s="461"/>
      <c r="AH507" s="461"/>
    </row>
    <row r="508">
      <c r="A508" s="461"/>
      <c r="B508" s="461"/>
      <c r="C508" s="461"/>
      <c r="D508" s="461"/>
      <c r="E508" s="461"/>
      <c r="F508" s="461"/>
      <c r="G508" s="461"/>
      <c r="H508" s="461"/>
      <c r="I508" s="461"/>
      <c r="J508" s="461"/>
      <c r="K508" s="461"/>
      <c r="L508" s="461"/>
      <c r="M508" s="461"/>
      <c r="N508" s="461"/>
      <c r="O508" s="461"/>
      <c r="P508" s="461"/>
      <c r="Q508" s="461"/>
      <c r="R508" s="461"/>
      <c r="S508" s="461"/>
      <c r="T508" s="461"/>
      <c r="U508" s="461"/>
      <c r="V508" s="461"/>
      <c r="W508" s="461"/>
      <c r="X508" s="462"/>
      <c r="Y508" s="461"/>
      <c r="Z508" s="461"/>
      <c r="AA508" s="461"/>
      <c r="AB508" s="461"/>
      <c r="AC508" s="461"/>
      <c r="AD508" s="461"/>
      <c r="AE508" s="461"/>
      <c r="AF508" s="461"/>
      <c r="AG508" s="461"/>
      <c r="AH508" s="461"/>
    </row>
    <row r="509">
      <c r="A509" s="461"/>
      <c r="B509" s="461"/>
      <c r="C509" s="461"/>
      <c r="D509" s="461"/>
      <c r="E509" s="461"/>
      <c r="F509" s="461"/>
      <c r="G509" s="461"/>
      <c r="H509" s="461"/>
      <c r="I509" s="461"/>
      <c r="J509" s="461"/>
      <c r="K509" s="461"/>
      <c r="L509" s="461"/>
      <c r="M509" s="461"/>
      <c r="N509" s="461"/>
      <c r="O509" s="461"/>
      <c r="P509" s="461"/>
      <c r="Q509" s="461"/>
      <c r="R509" s="461"/>
      <c r="S509" s="461"/>
      <c r="T509" s="461"/>
      <c r="U509" s="461"/>
      <c r="V509" s="461"/>
      <c r="W509" s="461"/>
      <c r="X509" s="462"/>
      <c r="Y509" s="461"/>
      <c r="Z509" s="461"/>
      <c r="AA509" s="461"/>
      <c r="AB509" s="461"/>
      <c r="AC509" s="461"/>
      <c r="AD509" s="461"/>
      <c r="AE509" s="461"/>
      <c r="AF509" s="461"/>
      <c r="AG509" s="461"/>
      <c r="AH509" s="461"/>
    </row>
    <row r="510">
      <c r="A510" s="461"/>
      <c r="B510" s="461"/>
      <c r="C510" s="461"/>
      <c r="D510" s="461"/>
      <c r="E510" s="461"/>
      <c r="F510" s="461"/>
      <c r="G510" s="461"/>
      <c r="H510" s="461"/>
      <c r="I510" s="461"/>
      <c r="J510" s="461"/>
      <c r="K510" s="461"/>
      <c r="L510" s="461"/>
      <c r="M510" s="461"/>
      <c r="N510" s="461"/>
      <c r="O510" s="461"/>
      <c r="P510" s="461"/>
      <c r="Q510" s="461"/>
      <c r="R510" s="461"/>
      <c r="S510" s="461"/>
      <c r="T510" s="461"/>
      <c r="U510" s="461"/>
      <c r="V510" s="461"/>
      <c r="W510" s="461"/>
      <c r="X510" s="462"/>
      <c r="Y510" s="461"/>
      <c r="Z510" s="461"/>
      <c r="AA510" s="461"/>
      <c r="AB510" s="461"/>
      <c r="AC510" s="461"/>
      <c r="AD510" s="461"/>
      <c r="AE510" s="461"/>
      <c r="AF510" s="461"/>
      <c r="AG510" s="461"/>
      <c r="AH510" s="461"/>
    </row>
    <row r="511">
      <c r="A511" s="461"/>
      <c r="B511" s="461"/>
      <c r="C511" s="461"/>
      <c r="D511" s="461"/>
      <c r="E511" s="461"/>
      <c r="F511" s="461"/>
      <c r="G511" s="461"/>
      <c r="H511" s="461"/>
      <c r="I511" s="461"/>
      <c r="J511" s="461"/>
      <c r="K511" s="461"/>
      <c r="L511" s="461"/>
      <c r="M511" s="461"/>
      <c r="N511" s="461"/>
      <c r="O511" s="461"/>
      <c r="P511" s="461"/>
      <c r="Q511" s="461"/>
      <c r="R511" s="461"/>
      <c r="S511" s="461"/>
      <c r="T511" s="461"/>
      <c r="U511" s="461"/>
      <c r="V511" s="461"/>
      <c r="W511" s="461"/>
      <c r="X511" s="462"/>
      <c r="Y511" s="461"/>
      <c r="Z511" s="461"/>
      <c r="AA511" s="461"/>
      <c r="AB511" s="461"/>
      <c r="AC511" s="461"/>
      <c r="AD511" s="461"/>
      <c r="AE511" s="461"/>
      <c r="AF511" s="461"/>
      <c r="AG511" s="461"/>
      <c r="AH511" s="461"/>
    </row>
    <row r="512">
      <c r="A512" s="461"/>
      <c r="B512" s="461"/>
      <c r="C512" s="461"/>
      <c r="D512" s="461"/>
      <c r="E512" s="461"/>
      <c r="F512" s="461"/>
      <c r="G512" s="461"/>
      <c r="H512" s="461"/>
      <c r="I512" s="461"/>
      <c r="J512" s="461"/>
      <c r="K512" s="461"/>
      <c r="L512" s="461"/>
      <c r="M512" s="461"/>
      <c r="N512" s="461"/>
      <c r="O512" s="461"/>
      <c r="P512" s="461"/>
      <c r="Q512" s="461"/>
      <c r="R512" s="461"/>
      <c r="S512" s="461"/>
      <c r="T512" s="461"/>
      <c r="U512" s="461"/>
      <c r="V512" s="461"/>
      <c r="W512" s="461"/>
      <c r="X512" s="462"/>
      <c r="Y512" s="461"/>
      <c r="Z512" s="461"/>
      <c r="AA512" s="461"/>
      <c r="AB512" s="461"/>
      <c r="AC512" s="461"/>
      <c r="AD512" s="461"/>
      <c r="AE512" s="461"/>
      <c r="AF512" s="461"/>
      <c r="AG512" s="461"/>
      <c r="AH512" s="461"/>
    </row>
    <row r="513">
      <c r="A513" s="461"/>
      <c r="B513" s="461"/>
      <c r="C513" s="461"/>
      <c r="D513" s="461"/>
      <c r="E513" s="461"/>
      <c r="F513" s="461"/>
      <c r="G513" s="461"/>
      <c r="H513" s="461"/>
      <c r="I513" s="461"/>
      <c r="J513" s="461"/>
      <c r="K513" s="461"/>
      <c r="L513" s="461"/>
      <c r="M513" s="461"/>
      <c r="N513" s="461"/>
      <c r="O513" s="461"/>
      <c r="P513" s="461"/>
      <c r="Q513" s="461"/>
      <c r="R513" s="461"/>
      <c r="S513" s="461"/>
      <c r="T513" s="461"/>
      <c r="U513" s="461"/>
      <c r="V513" s="461"/>
      <c r="W513" s="461"/>
      <c r="X513" s="462"/>
      <c r="Y513" s="461"/>
      <c r="Z513" s="461"/>
      <c r="AA513" s="461"/>
      <c r="AB513" s="461"/>
      <c r="AC513" s="461"/>
      <c r="AD513" s="461"/>
      <c r="AE513" s="461"/>
      <c r="AF513" s="461"/>
      <c r="AG513" s="461"/>
      <c r="AH513" s="461"/>
    </row>
    <row r="514">
      <c r="A514" s="461"/>
      <c r="B514" s="461"/>
      <c r="C514" s="461"/>
      <c r="D514" s="461"/>
      <c r="E514" s="461"/>
      <c r="F514" s="461"/>
      <c r="G514" s="461"/>
      <c r="H514" s="461"/>
      <c r="I514" s="461"/>
      <c r="J514" s="461"/>
      <c r="K514" s="461"/>
      <c r="L514" s="461"/>
      <c r="M514" s="461"/>
      <c r="N514" s="461"/>
      <c r="O514" s="461"/>
      <c r="P514" s="461"/>
      <c r="Q514" s="461"/>
      <c r="R514" s="461"/>
      <c r="S514" s="461"/>
      <c r="T514" s="461"/>
      <c r="U514" s="461"/>
      <c r="V514" s="461"/>
      <c r="W514" s="461"/>
      <c r="X514" s="462"/>
      <c r="Y514" s="461"/>
      <c r="Z514" s="461"/>
      <c r="AA514" s="461"/>
      <c r="AB514" s="461"/>
      <c r="AC514" s="461"/>
      <c r="AD514" s="461"/>
      <c r="AE514" s="461"/>
      <c r="AF514" s="461"/>
      <c r="AG514" s="461"/>
      <c r="AH514" s="461"/>
    </row>
    <row r="515">
      <c r="A515" s="461"/>
      <c r="B515" s="461"/>
      <c r="C515" s="461"/>
      <c r="D515" s="461"/>
      <c r="E515" s="461"/>
      <c r="F515" s="461"/>
      <c r="G515" s="461"/>
      <c r="H515" s="461"/>
      <c r="I515" s="461"/>
      <c r="J515" s="461"/>
      <c r="K515" s="461"/>
      <c r="L515" s="461"/>
      <c r="M515" s="461"/>
      <c r="N515" s="461"/>
      <c r="O515" s="461"/>
      <c r="P515" s="461"/>
      <c r="Q515" s="461"/>
      <c r="R515" s="461"/>
      <c r="S515" s="461"/>
      <c r="T515" s="461"/>
      <c r="U515" s="461"/>
      <c r="V515" s="461"/>
      <c r="W515" s="461"/>
      <c r="X515" s="462"/>
      <c r="Y515" s="461"/>
      <c r="Z515" s="461"/>
      <c r="AA515" s="461"/>
      <c r="AB515" s="461"/>
      <c r="AC515" s="461"/>
      <c r="AD515" s="461"/>
      <c r="AE515" s="461"/>
      <c r="AF515" s="461"/>
      <c r="AG515" s="461"/>
      <c r="AH515" s="461"/>
    </row>
    <row r="516">
      <c r="A516" s="461"/>
      <c r="B516" s="461"/>
      <c r="C516" s="461"/>
      <c r="D516" s="461"/>
      <c r="E516" s="461"/>
      <c r="F516" s="461"/>
      <c r="G516" s="461"/>
      <c r="H516" s="461"/>
      <c r="I516" s="461"/>
      <c r="J516" s="461"/>
      <c r="K516" s="461"/>
      <c r="L516" s="461"/>
      <c r="M516" s="461"/>
      <c r="N516" s="461"/>
      <c r="O516" s="461"/>
      <c r="P516" s="461"/>
      <c r="Q516" s="461"/>
      <c r="R516" s="461"/>
      <c r="S516" s="461"/>
      <c r="T516" s="461"/>
      <c r="U516" s="461"/>
      <c r="V516" s="461"/>
      <c r="W516" s="461"/>
      <c r="X516" s="462"/>
      <c r="Y516" s="461"/>
      <c r="Z516" s="461"/>
      <c r="AA516" s="461"/>
      <c r="AB516" s="461"/>
      <c r="AC516" s="461"/>
      <c r="AD516" s="461"/>
      <c r="AE516" s="461"/>
      <c r="AF516" s="461"/>
      <c r="AG516" s="461"/>
      <c r="AH516" s="461"/>
    </row>
    <row r="517">
      <c r="A517" s="461"/>
      <c r="B517" s="461"/>
      <c r="C517" s="461"/>
      <c r="D517" s="461"/>
      <c r="E517" s="461"/>
      <c r="F517" s="461"/>
      <c r="G517" s="461"/>
      <c r="H517" s="461"/>
      <c r="I517" s="461"/>
      <c r="J517" s="461"/>
      <c r="K517" s="461"/>
      <c r="L517" s="461"/>
      <c r="M517" s="461"/>
      <c r="N517" s="461"/>
      <c r="O517" s="461"/>
      <c r="P517" s="461"/>
      <c r="Q517" s="461"/>
      <c r="R517" s="461"/>
      <c r="S517" s="461"/>
      <c r="T517" s="461"/>
      <c r="U517" s="461"/>
      <c r="V517" s="461"/>
      <c r="W517" s="461"/>
      <c r="X517" s="462"/>
      <c r="Y517" s="461"/>
      <c r="Z517" s="461"/>
      <c r="AA517" s="461"/>
      <c r="AB517" s="461"/>
      <c r="AC517" s="461"/>
      <c r="AD517" s="461"/>
      <c r="AE517" s="461"/>
      <c r="AF517" s="461"/>
      <c r="AG517" s="461"/>
      <c r="AH517" s="461"/>
    </row>
    <row r="518">
      <c r="A518" s="461"/>
      <c r="B518" s="461"/>
      <c r="C518" s="461"/>
      <c r="D518" s="461"/>
      <c r="E518" s="461"/>
      <c r="F518" s="461"/>
      <c r="G518" s="461"/>
      <c r="H518" s="461"/>
      <c r="I518" s="461"/>
      <c r="J518" s="461"/>
      <c r="K518" s="461"/>
      <c r="L518" s="461"/>
      <c r="M518" s="461"/>
      <c r="N518" s="461"/>
      <c r="O518" s="461"/>
      <c r="P518" s="461"/>
      <c r="Q518" s="461"/>
      <c r="R518" s="461"/>
      <c r="S518" s="461"/>
      <c r="T518" s="461"/>
      <c r="U518" s="461"/>
      <c r="V518" s="461"/>
      <c r="W518" s="461"/>
      <c r="X518" s="462"/>
      <c r="Y518" s="461"/>
      <c r="Z518" s="461"/>
      <c r="AA518" s="461"/>
      <c r="AB518" s="461"/>
      <c r="AC518" s="461"/>
      <c r="AD518" s="461"/>
      <c r="AE518" s="461"/>
      <c r="AF518" s="461"/>
      <c r="AG518" s="461"/>
      <c r="AH518" s="461"/>
    </row>
    <row r="519">
      <c r="A519" s="461"/>
      <c r="B519" s="461"/>
      <c r="C519" s="461"/>
      <c r="D519" s="461"/>
      <c r="E519" s="461"/>
      <c r="F519" s="461"/>
      <c r="G519" s="461"/>
      <c r="H519" s="461"/>
      <c r="I519" s="461"/>
      <c r="J519" s="461"/>
      <c r="K519" s="461"/>
      <c r="L519" s="461"/>
      <c r="M519" s="461"/>
      <c r="N519" s="461"/>
      <c r="O519" s="461"/>
      <c r="P519" s="461"/>
      <c r="Q519" s="461"/>
      <c r="R519" s="461"/>
      <c r="S519" s="461"/>
      <c r="T519" s="461"/>
      <c r="U519" s="461"/>
      <c r="V519" s="461"/>
      <c r="W519" s="461"/>
      <c r="X519" s="462"/>
      <c r="Y519" s="461"/>
      <c r="Z519" s="461"/>
      <c r="AA519" s="461"/>
      <c r="AB519" s="461"/>
      <c r="AC519" s="461"/>
      <c r="AD519" s="461"/>
      <c r="AE519" s="461"/>
      <c r="AF519" s="461"/>
      <c r="AG519" s="461"/>
      <c r="AH519" s="461"/>
    </row>
    <row r="520">
      <c r="A520" s="461"/>
      <c r="B520" s="461"/>
      <c r="C520" s="461"/>
      <c r="D520" s="461"/>
      <c r="E520" s="461"/>
      <c r="F520" s="461"/>
      <c r="G520" s="461"/>
      <c r="H520" s="461"/>
      <c r="I520" s="461"/>
      <c r="J520" s="461"/>
      <c r="K520" s="461"/>
      <c r="L520" s="461"/>
      <c r="M520" s="461"/>
      <c r="N520" s="461"/>
      <c r="O520" s="461"/>
      <c r="P520" s="461"/>
      <c r="Q520" s="461"/>
      <c r="R520" s="461"/>
      <c r="S520" s="461"/>
      <c r="T520" s="461"/>
      <c r="U520" s="461"/>
      <c r="V520" s="461"/>
      <c r="W520" s="461"/>
      <c r="X520" s="462"/>
      <c r="Y520" s="461"/>
      <c r="Z520" s="461"/>
      <c r="AA520" s="461"/>
      <c r="AB520" s="461"/>
      <c r="AC520" s="461"/>
      <c r="AD520" s="461"/>
      <c r="AE520" s="461"/>
      <c r="AF520" s="461"/>
      <c r="AG520" s="461"/>
      <c r="AH520" s="461"/>
    </row>
    <row r="521">
      <c r="A521" s="461"/>
      <c r="B521" s="461"/>
      <c r="C521" s="461"/>
      <c r="D521" s="461"/>
      <c r="E521" s="461"/>
      <c r="F521" s="461"/>
      <c r="G521" s="461"/>
      <c r="H521" s="461"/>
      <c r="I521" s="461"/>
      <c r="J521" s="461"/>
      <c r="K521" s="461"/>
      <c r="L521" s="461"/>
      <c r="M521" s="461"/>
      <c r="N521" s="461"/>
      <c r="O521" s="461"/>
      <c r="P521" s="461"/>
      <c r="Q521" s="461"/>
      <c r="R521" s="461"/>
      <c r="S521" s="461"/>
      <c r="T521" s="461"/>
      <c r="U521" s="461"/>
      <c r="V521" s="461"/>
      <c r="W521" s="461"/>
      <c r="X521" s="462"/>
      <c r="Y521" s="461"/>
      <c r="Z521" s="461"/>
      <c r="AA521" s="461"/>
      <c r="AB521" s="461"/>
      <c r="AC521" s="461"/>
      <c r="AD521" s="461"/>
      <c r="AE521" s="461"/>
      <c r="AF521" s="461"/>
      <c r="AG521" s="461"/>
      <c r="AH521" s="461"/>
    </row>
    <row r="522">
      <c r="A522" s="461"/>
      <c r="B522" s="461"/>
      <c r="C522" s="461"/>
      <c r="D522" s="461"/>
      <c r="E522" s="461"/>
      <c r="F522" s="461"/>
      <c r="G522" s="461"/>
      <c r="H522" s="461"/>
      <c r="I522" s="461"/>
      <c r="J522" s="461"/>
      <c r="K522" s="461"/>
      <c r="L522" s="461"/>
      <c r="M522" s="461"/>
      <c r="N522" s="461"/>
      <c r="O522" s="461"/>
      <c r="P522" s="461"/>
      <c r="Q522" s="461"/>
      <c r="R522" s="461"/>
      <c r="S522" s="461"/>
      <c r="T522" s="461"/>
      <c r="U522" s="461"/>
      <c r="V522" s="461"/>
      <c r="W522" s="461"/>
      <c r="X522" s="462"/>
      <c r="Y522" s="461"/>
      <c r="Z522" s="461"/>
      <c r="AA522" s="461"/>
      <c r="AB522" s="461"/>
      <c r="AC522" s="461"/>
      <c r="AD522" s="461"/>
      <c r="AE522" s="461"/>
      <c r="AF522" s="461"/>
      <c r="AG522" s="461"/>
      <c r="AH522" s="461"/>
    </row>
    <row r="523">
      <c r="A523" s="461"/>
      <c r="B523" s="461"/>
      <c r="C523" s="461"/>
      <c r="D523" s="461"/>
      <c r="E523" s="461"/>
      <c r="F523" s="461"/>
      <c r="G523" s="461"/>
      <c r="H523" s="461"/>
      <c r="I523" s="461"/>
      <c r="J523" s="461"/>
      <c r="K523" s="461"/>
      <c r="L523" s="461"/>
      <c r="M523" s="461"/>
      <c r="N523" s="461"/>
      <c r="O523" s="461"/>
      <c r="P523" s="461"/>
      <c r="Q523" s="461"/>
      <c r="R523" s="461"/>
      <c r="S523" s="461"/>
      <c r="T523" s="461"/>
      <c r="U523" s="461"/>
      <c r="V523" s="461"/>
      <c r="W523" s="461"/>
      <c r="X523" s="462"/>
      <c r="Y523" s="461"/>
      <c r="Z523" s="461"/>
      <c r="AA523" s="461"/>
      <c r="AB523" s="461"/>
      <c r="AC523" s="461"/>
      <c r="AD523" s="461"/>
      <c r="AE523" s="461"/>
      <c r="AF523" s="461"/>
      <c r="AG523" s="461"/>
      <c r="AH523" s="461"/>
    </row>
    <row r="524">
      <c r="A524" s="461"/>
      <c r="B524" s="461"/>
      <c r="C524" s="461"/>
      <c r="D524" s="461"/>
      <c r="E524" s="461"/>
      <c r="F524" s="461"/>
      <c r="G524" s="461"/>
      <c r="H524" s="461"/>
      <c r="I524" s="461"/>
      <c r="J524" s="461"/>
      <c r="K524" s="461"/>
      <c r="L524" s="461"/>
      <c r="M524" s="461"/>
      <c r="N524" s="461"/>
      <c r="O524" s="461"/>
      <c r="P524" s="461"/>
      <c r="Q524" s="461"/>
      <c r="R524" s="461"/>
      <c r="S524" s="461"/>
      <c r="T524" s="461"/>
      <c r="U524" s="461"/>
      <c r="V524" s="461"/>
      <c r="W524" s="461"/>
      <c r="X524" s="462"/>
      <c r="Y524" s="461"/>
      <c r="Z524" s="461"/>
      <c r="AA524" s="461"/>
      <c r="AB524" s="461"/>
      <c r="AC524" s="461"/>
      <c r="AD524" s="461"/>
      <c r="AE524" s="461"/>
      <c r="AF524" s="461"/>
      <c r="AG524" s="461"/>
      <c r="AH524" s="461"/>
    </row>
    <row r="525">
      <c r="A525" s="461"/>
      <c r="B525" s="461"/>
      <c r="C525" s="461"/>
      <c r="D525" s="461"/>
      <c r="E525" s="461"/>
      <c r="F525" s="461"/>
      <c r="G525" s="461"/>
      <c r="H525" s="461"/>
      <c r="I525" s="461"/>
      <c r="J525" s="461"/>
      <c r="K525" s="461"/>
      <c r="L525" s="461"/>
      <c r="M525" s="461"/>
      <c r="N525" s="461"/>
      <c r="O525" s="461"/>
      <c r="P525" s="461"/>
      <c r="Q525" s="461"/>
      <c r="R525" s="461"/>
      <c r="S525" s="461"/>
      <c r="T525" s="461"/>
      <c r="U525" s="461"/>
      <c r="V525" s="461"/>
      <c r="W525" s="461"/>
      <c r="X525" s="462"/>
      <c r="Y525" s="461"/>
      <c r="Z525" s="461"/>
      <c r="AA525" s="461"/>
      <c r="AB525" s="461"/>
      <c r="AC525" s="461"/>
      <c r="AD525" s="461"/>
      <c r="AE525" s="461"/>
      <c r="AF525" s="461"/>
      <c r="AG525" s="461"/>
      <c r="AH525" s="461"/>
    </row>
    <row r="526">
      <c r="A526" s="461"/>
      <c r="B526" s="461"/>
      <c r="C526" s="461"/>
      <c r="D526" s="461"/>
      <c r="E526" s="461"/>
      <c r="F526" s="461"/>
      <c r="G526" s="461"/>
      <c r="H526" s="461"/>
      <c r="I526" s="461"/>
      <c r="J526" s="461"/>
      <c r="K526" s="461"/>
      <c r="L526" s="461"/>
      <c r="M526" s="461"/>
      <c r="N526" s="461"/>
      <c r="O526" s="461"/>
      <c r="P526" s="461"/>
      <c r="Q526" s="461"/>
      <c r="R526" s="461"/>
      <c r="S526" s="461"/>
      <c r="T526" s="461"/>
      <c r="U526" s="461"/>
      <c r="V526" s="461"/>
      <c r="W526" s="461"/>
      <c r="X526" s="462"/>
      <c r="Y526" s="461"/>
      <c r="Z526" s="461"/>
      <c r="AA526" s="461"/>
      <c r="AB526" s="461"/>
      <c r="AC526" s="461"/>
      <c r="AD526" s="461"/>
      <c r="AE526" s="461"/>
      <c r="AF526" s="461"/>
      <c r="AG526" s="461"/>
      <c r="AH526" s="461"/>
    </row>
    <row r="527">
      <c r="A527" s="461"/>
      <c r="B527" s="461"/>
      <c r="C527" s="461"/>
      <c r="D527" s="461"/>
      <c r="E527" s="461"/>
      <c r="F527" s="461"/>
      <c r="G527" s="461"/>
      <c r="H527" s="461"/>
      <c r="I527" s="461"/>
      <c r="J527" s="461"/>
      <c r="K527" s="461"/>
      <c r="L527" s="461"/>
      <c r="M527" s="461"/>
      <c r="N527" s="461"/>
      <c r="O527" s="461"/>
      <c r="P527" s="461"/>
      <c r="Q527" s="461"/>
      <c r="R527" s="461"/>
      <c r="S527" s="461"/>
      <c r="T527" s="461"/>
      <c r="U527" s="461"/>
      <c r="V527" s="461"/>
      <c r="W527" s="461"/>
      <c r="X527" s="462"/>
      <c r="Y527" s="461"/>
      <c r="Z527" s="461"/>
      <c r="AA527" s="461"/>
      <c r="AB527" s="461"/>
      <c r="AC527" s="461"/>
      <c r="AD527" s="461"/>
      <c r="AE527" s="461"/>
      <c r="AF527" s="461"/>
      <c r="AG527" s="461"/>
      <c r="AH527" s="461"/>
    </row>
    <row r="528">
      <c r="A528" s="461"/>
      <c r="B528" s="461"/>
      <c r="C528" s="461"/>
      <c r="D528" s="461"/>
      <c r="E528" s="461"/>
      <c r="F528" s="461"/>
      <c r="G528" s="461"/>
      <c r="H528" s="461"/>
      <c r="I528" s="461"/>
      <c r="J528" s="461"/>
      <c r="K528" s="461"/>
      <c r="L528" s="461"/>
      <c r="M528" s="461"/>
      <c r="N528" s="461"/>
      <c r="O528" s="461"/>
      <c r="P528" s="461"/>
      <c r="Q528" s="461"/>
      <c r="R528" s="461"/>
      <c r="S528" s="461"/>
      <c r="T528" s="461"/>
      <c r="U528" s="461"/>
      <c r="V528" s="461"/>
      <c r="W528" s="461"/>
      <c r="X528" s="462"/>
      <c r="Y528" s="461"/>
      <c r="Z528" s="461"/>
      <c r="AA528" s="461"/>
      <c r="AB528" s="461"/>
      <c r="AC528" s="461"/>
      <c r="AD528" s="461"/>
      <c r="AE528" s="461"/>
      <c r="AF528" s="461"/>
      <c r="AG528" s="461"/>
      <c r="AH528" s="461"/>
    </row>
    <row r="529">
      <c r="A529" s="461"/>
      <c r="B529" s="461"/>
      <c r="C529" s="461"/>
      <c r="D529" s="461"/>
      <c r="E529" s="461"/>
      <c r="F529" s="461"/>
      <c r="G529" s="461"/>
      <c r="H529" s="461"/>
      <c r="I529" s="461"/>
      <c r="J529" s="461"/>
      <c r="K529" s="461"/>
      <c r="L529" s="461"/>
      <c r="M529" s="461"/>
      <c r="N529" s="461"/>
      <c r="O529" s="461"/>
      <c r="P529" s="461"/>
      <c r="Q529" s="461"/>
      <c r="R529" s="461"/>
      <c r="S529" s="461"/>
      <c r="T529" s="461"/>
      <c r="U529" s="461"/>
      <c r="V529" s="461"/>
      <c r="W529" s="461"/>
      <c r="X529" s="462"/>
      <c r="Y529" s="461"/>
      <c r="Z529" s="461"/>
      <c r="AA529" s="461"/>
      <c r="AB529" s="461"/>
      <c r="AC529" s="461"/>
      <c r="AD529" s="461"/>
      <c r="AE529" s="461"/>
      <c r="AF529" s="461"/>
      <c r="AG529" s="461"/>
      <c r="AH529" s="461"/>
    </row>
    <row r="530">
      <c r="A530" s="461"/>
      <c r="B530" s="461"/>
      <c r="C530" s="461"/>
      <c r="D530" s="461"/>
      <c r="E530" s="461"/>
      <c r="F530" s="461"/>
      <c r="G530" s="461"/>
      <c r="H530" s="461"/>
      <c r="I530" s="461"/>
      <c r="J530" s="461"/>
      <c r="K530" s="461"/>
      <c r="L530" s="461"/>
      <c r="M530" s="461"/>
      <c r="N530" s="461"/>
      <c r="O530" s="461"/>
      <c r="P530" s="461"/>
      <c r="Q530" s="461"/>
      <c r="R530" s="461"/>
      <c r="S530" s="461"/>
      <c r="T530" s="461"/>
      <c r="U530" s="461"/>
      <c r="V530" s="461"/>
      <c r="W530" s="461"/>
      <c r="X530" s="462"/>
      <c r="Y530" s="461"/>
      <c r="Z530" s="461"/>
      <c r="AA530" s="461"/>
      <c r="AB530" s="461"/>
      <c r="AC530" s="461"/>
      <c r="AD530" s="461"/>
      <c r="AE530" s="461"/>
      <c r="AF530" s="461"/>
      <c r="AG530" s="461"/>
      <c r="AH530" s="461"/>
    </row>
    <row r="531">
      <c r="A531" s="461"/>
      <c r="B531" s="461"/>
      <c r="C531" s="461"/>
      <c r="D531" s="461"/>
      <c r="E531" s="461"/>
      <c r="F531" s="461"/>
      <c r="G531" s="461"/>
      <c r="H531" s="461"/>
      <c r="I531" s="461"/>
      <c r="J531" s="461"/>
      <c r="K531" s="461"/>
      <c r="L531" s="461"/>
      <c r="M531" s="461"/>
      <c r="N531" s="461"/>
      <c r="O531" s="461"/>
      <c r="P531" s="461"/>
      <c r="Q531" s="461"/>
      <c r="R531" s="461"/>
      <c r="S531" s="461"/>
      <c r="T531" s="461"/>
      <c r="U531" s="461"/>
      <c r="V531" s="461"/>
      <c r="W531" s="461"/>
      <c r="X531" s="462"/>
      <c r="Y531" s="461"/>
      <c r="Z531" s="461"/>
      <c r="AA531" s="461"/>
      <c r="AB531" s="461"/>
      <c r="AC531" s="461"/>
      <c r="AD531" s="461"/>
      <c r="AE531" s="461"/>
      <c r="AF531" s="461"/>
      <c r="AG531" s="461"/>
      <c r="AH531" s="461"/>
    </row>
    <row r="532">
      <c r="A532" s="461"/>
      <c r="B532" s="461"/>
      <c r="C532" s="461"/>
      <c r="D532" s="461"/>
      <c r="E532" s="461"/>
      <c r="F532" s="461"/>
      <c r="G532" s="461"/>
      <c r="H532" s="461"/>
      <c r="I532" s="461"/>
      <c r="J532" s="461"/>
      <c r="K532" s="461"/>
      <c r="L532" s="461"/>
      <c r="M532" s="461"/>
      <c r="N532" s="461"/>
      <c r="O532" s="461"/>
      <c r="P532" s="461"/>
      <c r="Q532" s="461"/>
      <c r="R532" s="461"/>
      <c r="S532" s="461"/>
      <c r="T532" s="461"/>
      <c r="U532" s="461"/>
      <c r="V532" s="461"/>
      <c r="W532" s="461"/>
      <c r="X532" s="462"/>
      <c r="Y532" s="461"/>
      <c r="Z532" s="461"/>
      <c r="AA532" s="461"/>
      <c r="AB532" s="461"/>
      <c r="AC532" s="461"/>
      <c r="AD532" s="461"/>
      <c r="AE532" s="461"/>
      <c r="AF532" s="461"/>
      <c r="AG532" s="461"/>
      <c r="AH532" s="461"/>
    </row>
    <row r="533">
      <c r="A533" s="461"/>
      <c r="B533" s="461"/>
      <c r="C533" s="461"/>
      <c r="D533" s="461"/>
      <c r="E533" s="461"/>
      <c r="F533" s="461"/>
      <c r="G533" s="461"/>
      <c r="H533" s="461"/>
      <c r="I533" s="461"/>
      <c r="J533" s="461"/>
      <c r="K533" s="461"/>
      <c r="L533" s="461"/>
      <c r="M533" s="461"/>
      <c r="N533" s="461"/>
      <c r="O533" s="461"/>
      <c r="P533" s="461"/>
      <c r="Q533" s="461"/>
      <c r="R533" s="461"/>
      <c r="S533" s="461"/>
      <c r="T533" s="461"/>
      <c r="U533" s="461"/>
      <c r="V533" s="461"/>
      <c r="W533" s="461"/>
      <c r="X533" s="462"/>
      <c r="Y533" s="461"/>
      <c r="Z533" s="461"/>
      <c r="AA533" s="461"/>
      <c r="AB533" s="461"/>
      <c r="AC533" s="461"/>
      <c r="AD533" s="461"/>
      <c r="AE533" s="461"/>
      <c r="AF533" s="461"/>
      <c r="AG533" s="461"/>
      <c r="AH533" s="461"/>
    </row>
    <row r="534">
      <c r="A534" s="461"/>
      <c r="B534" s="461"/>
      <c r="C534" s="461"/>
      <c r="D534" s="461"/>
      <c r="E534" s="461"/>
      <c r="F534" s="461"/>
      <c r="G534" s="461"/>
      <c r="H534" s="461"/>
      <c r="I534" s="461"/>
      <c r="J534" s="461"/>
      <c r="K534" s="461"/>
      <c r="L534" s="461"/>
      <c r="M534" s="461"/>
      <c r="N534" s="461"/>
      <c r="O534" s="461"/>
      <c r="P534" s="461"/>
      <c r="Q534" s="461"/>
      <c r="R534" s="461"/>
      <c r="S534" s="461"/>
      <c r="T534" s="461"/>
      <c r="U534" s="461"/>
      <c r="V534" s="461"/>
      <c r="W534" s="461"/>
      <c r="X534" s="462"/>
      <c r="Y534" s="461"/>
      <c r="Z534" s="461"/>
      <c r="AA534" s="461"/>
      <c r="AB534" s="461"/>
      <c r="AC534" s="461"/>
      <c r="AD534" s="461"/>
      <c r="AE534" s="461"/>
      <c r="AF534" s="461"/>
      <c r="AG534" s="461"/>
      <c r="AH534" s="461"/>
    </row>
    <row r="535">
      <c r="A535" s="461"/>
      <c r="B535" s="461"/>
      <c r="C535" s="461"/>
      <c r="D535" s="461"/>
      <c r="E535" s="461"/>
      <c r="F535" s="461"/>
      <c r="G535" s="461"/>
      <c r="H535" s="461"/>
      <c r="I535" s="461"/>
      <c r="J535" s="461"/>
      <c r="K535" s="461"/>
      <c r="L535" s="461"/>
      <c r="M535" s="461"/>
      <c r="N535" s="461"/>
      <c r="O535" s="461"/>
      <c r="P535" s="461"/>
      <c r="Q535" s="461"/>
      <c r="R535" s="461"/>
      <c r="S535" s="461"/>
      <c r="T535" s="461"/>
      <c r="U535" s="461"/>
      <c r="V535" s="461"/>
      <c r="W535" s="461"/>
      <c r="X535" s="462"/>
      <c r="Y535" s="461"/>
      <c r="Z535" s="461"/>
      <c r="AA535" s="461"/>
      <c r="AB535" s="461"/>
      <c r="AC535" s="461"/>
      <c r="AD535" s="461"/>
      <c r="AE535" s="461"/>
      <c r="AF535" s="461"/>
      <c r="AG535" s="461"/>
      <c r="AH535" s="461"/>
    </row>
    <row r="536">
      <c r="A536" s="461"/>
      <c r="B536" s="461"/>
      <c r="C536" s="461"/>
      <c r="D536" s="461"/>
      <c r="E536" s="461"/>
      <c r="F536" s="461"/>
      <c r="G536" s="461"/>
      <c r="H536" s="461"/>
      <c r="I536" s="461"/>
      <c r="J536" s="461"/>
      <c r="K536" s="461"/>
      <c r="L536" s="461"/>
      <c r="M536" s="461"/>
      <c r="N536" s="461"/>
      <c r="O536" s="461"/>
      <c r="P536" s="461"/>
      <c r="Q536" s="461"/>
      <c r="R536" s="461"/>
      <c r="S536" s="461"/>
      <c r="T536" s="461"/>
      <c r="U536" s="461"/>
      <c r="V536" s="461"/>
      <c r="W536" s="461"/>
      <c r="X536" s="462"/>
      <c r="Y536" s="461"/>
      <c r="Z536" s="461"/>
      <c r="AA536" s="461"/>
      <c r="AB536" s="461"/>
      <c r="AC536" s="461"/>
      <c r="AD536" s="461"/>
      <c r="AE536" s="461"/>
      <c r="AF536" s="461"/>
      <c r="AG536" s="461"/>
      <c r="AH536" s="461"/>
    </row>
    <row r="537">
      <c r="A537" s="461"/>
      <c r="B537" s="461"/>
      <c r="C537" s="461"/>
      <c r="D537" s="461"/>
      <c r="E537" s="461"/>
      <c r="F537" s="461"/>
      <c r="G537" s="461"/>
      <c r="H537" s="461"/>
      <c r="I537" s="461"/>
      <c r="J537" s="461"/>
      <c r="K537" s="461"/>
      <c r="L537" s="461"/>
      <c r="M537" s="461"/>
      <c r="N537" s="461"/>
      <c r="O537" s="461"/>
      <c r="P537" s="461"/>
      <c r="Q537" s="461"/>
      <c r="R537" s="461"/>
      <c r="S537" s="461"/>
      <c r="T537" s="461"/>
      <c r="U537" s="461"/>
      <c r="V537" s="461"/>
      <c r="W537" s="461"/>
      <c r="X537" s="462"/>
      <c r="Y537" s="461"/>
      <c r="Z537" s="461"/>
      <c r="AA537" s="461"/>
      <c r="AB537" s="461"/>
      <c r="AC537" s="461"/>
      <c r="AD537" s="461"/>
      <c r="AE537" s="461"/>
      <c r="AF537" s="461"/>
      <c r="AG537" s="461"/>
      <c r="AH537" s="461"/>
    </row>
    <row r="538">
      <c r="A538" s="461"/>
      <c r="B538" s="461"/>
      <c r="C538" s="461"/>
      <c r="D538" s="461"/>
      <c r="E538" s="461"/>
      <c r="F538" s="461"/>
      <c r="G538" s="461"/>
      <c r="H538" s="461"/>
      <c r="I538" s="461"/>
      <c r="J538" s="461"/>
      <c r="K538" s="461"/>
      <c r="L538" s="461"/>
      <c r="M538" s="461"/>
      <c r="N538" s="461"/>
      <c r="O538" s="461"/>
      <c r="P538" s="461"/>
      <c r="Q538" s="461"/>
      <c r="R538" s="461"/>
      <c r="S538" s="461"/>
      <c r="T538" s="461"/>
      <c r="U538" s="461"/>
      <c r="V538" s="461"/>
      <c r="W538" s="461"/>
      <c r="X538" s="462"/>
      <c r="Y538" s="461"/>
      <c r="Z538" s="461"/>
      <c r="AA538" s="461"/>
      <c r="AB538" s="461"/>
      <c r="AC538" s="461"/>
      <c r="AD538" s="461"/>
      <c r="AE538" s="461"/>
      <c r="AF538" s="461"/>
      <c r="AG538" s="461"/>
      <c r="AH538" s="461"/>
    </row>
    <row r="539">
      <c r="A539" s="461"/>
      <c r="B539" s="461"/>
      <c r="C539" s="461"/>
      <c r="D539" s="461"/>
      <c r="E539" s="461"/>
      <c r="F539" s="461"/>
      <c r="G539" s="461"/>
      <c r="H539" s="461"/>
      <c r="I539" s="461"/>
      <c r="J539" s="461"/>
      <c r="K539" s="461"/>
      <c r="L539" s="461"/>
      <c r="M539" s="461"/>
      <c r="N539" s="461"/>
      <c r="O539" s="461"/>
      <c r="P539" s="461"/>
      <c r="Q539" s="461"/>
      <c r="R539" s="461"/>
      <c r="S539" s="461"/>
      <c r="T539" s="461"/>
      <c r="U539" s="461"/>
      <c r="V539" s="461"/>
      <c r="W539" s="461"/>
      <c r="X539" s="462"/>
      <c r="Y539" s="461"/>
      <c r="Z539" s="461"/>
      <c r="AA539" s="461"/>
      <c r="AB539" s="461"/>
      <c r="AC539" s="461"/>
      <c r="AD539" s="461"/>
      <c r="AE539" s="461"/>
      <c r="AF539" s="461"/>
      <c r="AG539" s="461"/>
      <c r="AH539" s="461"/>
    </row>
    <row r="540">
      <c r="A540" s="461"/>
      <c r="B540" s="461"/>
      <c r="C540" s="461"/>
      <c r="D540" s="461"/>
      <c r="E540" s="461"/>
      <c r="F540" s="461"/>
      <c r="G540" s="461"/>
      <c r="H540" s="461"/>
      <c r="I540" s="461"/>
      <c r="J540" s="461"/>
      <c r="K540" s="461"/>
      <c r="L540" s="461"/>
      <c r="M540" s="461"/>
      <c r="N540" s="461"/>
      <c r="O540" s="461"/>
      <c r="P540" s="461"/>
      <c r="Q540" s="461"/>
      <c r="R540" s="461"/>
      <c r="S540" s="461"/>
      <c r="T540" s="461"/>
      <c r="U540" s="461"/>
      <c r="V540" s="461"/>
      <c r="W540" s="461"/>
      <c r="X540" s="462"/>
      <c r="Y540" s="461"/>
      <c r="Z540" s="461"/>
      <c r="AA540" s="461"/>
      <c r="AB540" s="461"/>
      <c r="AC540" s="461"/>
      <c r="AD540" s="461"/>
      <c r="AE540" s="461"/>
      <c r="AF540" s="461"/>
      <c r="AG540" s="461"/>
      <c r="AH540" s="461"/>
    </row>
    <row r="541">
      <c r="A541" s="461"/>
      <c r="B541" s="461"/>
      <c r="C541" s="461"/>
      <c r="D541" s="461"/>
      <c r="E541" s="461"/>
      <c r="F541" s="461"/>
      <c r="G541" s="461"/>
      <c r="H541" s="461"/>
      <c r="I541" s="461"/>
      <c r="J541" s="461"/>
      <c r="K541" s="461"/>
      <c r="L541" s="461"/>
      <c r="M541" s="461"/>
      <c r="N541" s="461"/>
      <c r="O541" s="461"/>
      <c r="P541" s="461"/>
      <c r="Q541" s="461"/>
      <c r="R541" s="461"/>
      <c r="S541" s="461"/>
      <c r="T541" s="461"/>
      <c r="U541" s="461"/>
      <c r="V541" s="461"/>
      <c r="W541" s="461"/>
      <c r="X541" s="462"/>
      <c r="Y541" s="461"/>
      <c r="Z541" s="461"/>
      <c r="AA541" s="461"/>
      <c r="AB541" s="461"/>
      <c r="AC541" s="461"/>
      <c r="AD541" s="461"/>
      <c r="AE541" s="461"/>
      <c r="AF541" s="461"/>
      <c r="AG541" s="461"/>
      <c r="AH541" s="461"/>
    </row>
    <row r="542">
      <c r="A542" s="461"/>
      <c r="B542" s="461"/>
      <c r="C542" s="461"/>
      <c r="D542" s="461"/>
      <c r="E542" s="461"/>
      <c r="F542" s="461"/>
      <c r="G542" s="461"/>
      <c r="H542" s="461"/>
      <c r="I542" s="461"/>
      <c r="J542" s="461"/>
      <c r="K542" s="461"/>
      <c r="L542" s="461"/>
      <c r="M542" s="461"/>
      <c r="N542" s="461"/>
      <c r="O542" s="461"/>
      <c r="P542" s="461"/>
      <c r="Q542" s="461"/>
      <c r="R542" s="461"/>
      <c r="S542" s="461"/>
      <c r="T542" s="461"/>
      <c r="U542" s="461"/>
      <c r="V542" s="461"/>
      <c r="W542" s="461"/>
      <c r="X542" s="462"/>
      <c r="Y542" s="461"/>
      <c r="Z542" s="461"/>
      <c r="AA542" s="461"/>
      <c r="AB542" s="461"/>
      <c r="AC542" s="461"/>
      <c r="AD542" s="461"/>
      <c r="AE542" s="461"/>
      <c r="AF542" s="461"/>
      <c r="AG542" s="461"/>
      <c r="AH542" s="461"/>
    </row>
    <row r="543">
      <c r="A543" s="461"/>
      <c r="B543" s="461"/>
      <c r="C543" s="461"/>
      <c r="D543" s="461"/>
      <c r="E543" s="461"/>
      <c r="F543" s="461"/>
      <c r="G543" s="461"/>
      <c r="H543" s="461"/>
      <c r="I543" s="461"/>
      <c r="J543" s="461"/>
      <c r="K543" s="461"/>
      <c r="L543" s="461"/>
      <c r="M543" s="461"/>
      <c r="N543" s="461"/>
      <c r="O543" s="461"/>
      <c r="P543" s="461"/>
      <c r="Q543" s="461"/>
      <c r="R543" s="461"/>
      <c r="S543" s="461"/>
      <c r="T543" s="461"/>
      <c r="U543" s="461"/>
      <c r="V543" s="461"/>
      <c r="W543" s="461"/>
      <c r="X543" s="462"/>
      <c r="Y543" s="461"/>
      <c r="Z543" s="461"/>
      <c r="AA543" s="461"/>
      <c r="AB543" s="461"/>
      <c r="AC543" s="461"/>
      <c r="AD543" s="461"/>
      <c r="AE543" s="461"/>
      <c r="AF543" s="461"/>
      <c r="AG543" s="461"/>
      <c r="AH543" s="461"/>
    </row>
    <row r="544">
      <c r="A544" s="461"/>
      <c r="B544" s="461"/>
      <c r="C544" s="461"/>
      <c r="D544" s="461"/>
      <c r="E544" s="461"/>
      <c r="F544" s="461"/>
      <c r="G544" s="461"/>
      <c r="H544" s="461"/>
      <c r="I544" s="461"/>
      <c r="J544" s="461"/>
      <c r="K544" s="461"/>
      <c r="L544" s="461"/>
      <c r="M544" s="461"/>
      <c r="N544" s="461"/>
      <c r="O544" s="461"/>
      <c r="P544" s="461"/>
      <c r="Q544" s="461"/>
      <c r="R544" s="461"/>
      <c r="S544" s="461"/>
      <c r="T544" s="461"/>
      <c r="U544" s="461"/>
      <c r="V544" s="461"/>
      <c r="W544" s="461"/>
      <c r="X544" s="462"/>
      <c r="Y544" s="461"/>
      <c r="Z544" s="461"/>
      <c r="AA544" s="461"/>
      <c r="AB544" s="461"/>
      <c r="AC544" s="461"/>
      <c r="AD544" s="461"/>
      <c r="AE544" s="461"/>
      <c r="AF544" s="461"/>
      <c r="AG544" s="461"/>
      <c r="AH544" s="461"/>
    </row>
    <row r="545">
      <c r="A545" s="461"/>
      <c r="B545" s="461"/>
      <c r="C545" s="461"/>
      <c r="D545" s="461"/>
      <c r="E545" s="461"/>
      <c r="F545" s="461"/>
      <c r="G545" s="461"/>
      <c r="H545" s="461"/>
      <c r="I545" s="461"/>
      <c r="J545" s="461"/>
      <c r="K545" s="461"/>
      <c r="L545" s="461"/>
      <c r="M545" s="461"/>
      <c r="N545" s="461"/>
      <c r="O545" s="461"/>
      <c r="P545" s="461"/>
      <c r="Q545" s="461"/>
      <c r="R545" s="461"/>
      <c r="S545" s="461"/>
      <c r="T545" s="461"/>
      <c r="U545" s="461"/>
      <c r="V545" s="461"/>
      <c r="W545" s="461"/>
      <c r="X545" s="462"/>
      <c r="Y545" s="461"/>
      <c r="Z545" s="461"/>
      <c r="AA545" s="461"/>
      <c r="AB545" s="461"/>
      <c r="AC545" s="461"/>
      <c r="AD545" s="461"/>
      <c r="AE545" s="461"/>
      <c r="AF545" s="461"/>
      <c r="AG545" s="461"/>
      <c r="AH545" s="461"/>
    </row>
    <row r="546">
      <c r="A546" s="461"/>
      <c r="B546" s="461"/>
      <c r="C546" s="461"/>
      <c r="D546" s="461"/>
      <c r="E546" s="461"/>
      <c r="F546" s="461"/>
      <c r="G546" s="461"/>
      <c r="H546" s="461"/>
      <c r="I546" s="461"/>
      <c r="J546" s="461"/>
      <c r="K546" s="461"/>
      <c r="L546" s="461"/>
      <c r="M546" s="461"/>
      <c r="N546" s="461"/>
      <c r="O546" s="461"/>
      <c r="P546" s="461"/>
      <c r="Q546" s="461"/>
      <c r="R546" s="461"/>
      <c r="S546" s="461"/>
      <c r="T546" s="461"/>
      <c r="U546" s="461"/>
      <c r="V546" s="461"/>
      <c r="W546" s="461"/>
      <c r="X546" s="462"/>
      <c r="Y546" s="461"/>
      <c r="Z546" s="461"/>
      <c r="AA546" s="461"/>
      <c r="AB546" s="461"/>
      <c r="AC546" s="461"/>
      <c r="AD546" s="461"/>
      <c r="AE546" s="461"/>
      <c r="AF546" s="461"/>
      <c r="AG546" s="461"/>
      <c r="AH546" s="461"/>
    </row>
    <row r="547">
      <c r="A547" s="461"/>
      <c r="B547" s="461"/>
      <c r="C547" s="461"/>
      <c r="D547" s="461"/>
      <c r="E547" s="461"/>
      <c r="F547" s="461"/>
      <c r="G547" s="461"/>
      <c r="H547" s="461"/>
      <c r="I547" s="461"/>
      <c r="J547" s="461"/>
      <c r="K547" s="461"/>
      <c r="L547" s="461"/>
      <c r="M547" s="461"/>
      <c r="N547" s="461"/>
      <c r="O547" s="461"/>
      <c r="P547" s="461"/>
      <c r="Q547" s="461"/>
      <c r="R547" s="461"/>
      <c r="S547" s="461"/>
      <c r="T547" s="461"/>
      <c r="U547" s="461"/>
      <c r="V547" s="461"/>
      <c r="W547" s="461"/>
      <c r="X547" s="462"/>
      <c r="Y547" s="461"/>
      <c r="Z547" s="461"/>
      <c r="AA547" s="461"/>
      <c r="AB547" s="461"/>
      <c r="AC547" s="461"/>
      <c r="AD547" s="461"/>
      <c r="AE547" s="461"/>
      <c r="AF547" s="461"/>
      <c r="AG547" s="461"/>
      <c r="AH547" s="461"/>
    </row>
    <row r="548">
      <c r="A548" s="461"/>
      <c r="B548" s="461"/>
      <c r="C548" s="461"/>
      <c r="D548" s="461"/>
      <c r="E548" s="461"/>
      <c r="F548" s="461"/>
      <c r="G548" s="461"/>
      <c r="H548" s="461"/>
      <c r="I548" s="461"/>
      <c r="J548" s="461"/>
      <c r="K548" s="461"/>
      <c r="L548" s="461"/>
      <c r="M548" s="461"/>
      <c r="N548" s="461"/>
      <c r="O548" s="461"/>
      <c r="P548" s="461"/>
      <c r="Q548" s="461"/>
      <c r="R548" s="461"/>
      <c r="S548" s="461"/>
      <c r="T548" s="461"/>
      <c r="U548" s="461"/>
      <c r="V548" s="461"/>
      <c r="W548" s="461"/>
      <c r="X548" s="462"/>
      <c r="Y548" s="461"/>
      <c r="Z548" s="461"/>
      <c r="AA548" s="461"/>
      <c r="AB548" s="461"/>
      <c r="AC548" s="461"/>
      <c r="AD548" s="461"/>
      <c r="AE548" s="461"/>
      <c r="AF548" s="461"/>
      <c r="AG548" s="461"/>
      <c r="AH548" s="461"/>
    </row>
    <row r="549">
      <c r="A549" s="461"/>
      <c r="B549" s="461"/>
      <c r="C549" s="461"/>
      <c r="D549" s="461"/>
      <c r="E549" s="461"/>
      <c r="F549" s="461"/>
      <c r="G549" s="461"/>
      <c r="H549" s="461"/>
      <c r="I549" s="461"/>
      <c r="J549" s="461"/>
      <c r="K549" s="461"/>
      <c r="L549" s="461"/>
      <c r="M549" s="461"/>
      <c r="N549" s="461"/>
      <c r="O549" s="461"/>
      <c r="P549" s="461"/>
      <c r="Q549" s="461"/>
      <c r="R549" s="461"/>
      <c r="S549" s="461"/>
      <c r="T549" s="461"/>
      <c r="U549" s="461"/>
      <c r="V549" s="461"/>
      <c r="W549" s="461"/>
      <c r="X549" s="462"/>
      <c r="Y549" s="461"/>
      <c r="Z549" s="461"/>
      <c r="AA549" s="461"/>
      <c r="AB549" s="461"/>
      <c r="AC549" s="461"/>
      <c r="AD549" s="461"/>
      <c r="AE549" s="461"/>
      <c r="AF549" s="461"/>
      <c r="AG549" s="461"/>
      <c r="AH549" s="461"/>
    </row>
    <row r="550">
      <c r="A550" s="461"/>
      <c r="B550" s="461"/>
      <c r="C550" s="461"/>
      <c r="D550" s="461"/>
      <c r="E550" s="461"/>
      <c r="F550" s="461"/>
      <c r="G550" s="461"/>
      <c r="H550" s="461"/>
      <c r="I550" s="461"/>
      <c r="J550" s="461"/>
      <c r="K550" s="461"/>
      <c r="L550" s="461"/>
      <c r="M550" s="461"/>
      <c r="N550" s="461"/>
      <c r="O550" s="461"/>
      <c r="P550" s="461"/>
      <c r="Q550" s="461"/>
      <c r="R550" s="461"/>
      <c r="S550" s="461"/>
      <c r="T550" s="461"/>
      <c r="U550" s="461"/>
      <c r="V550" s="461"/>
      <c r="W550" s="461"/>
      <c r="X550" s="462"/>
      <c r="Y550" s="461"/>
      <c r="Z550" s="461"/>
      <c r="AA550" s="461"/>
      <c r="AB550" s="461"/>
      <c r="AC550" s="461"/>
      <c r="AD550" s="461"/>
      <c r="AE550" s="461"/>
      <c r="AF550" s="461"/>
      <c r="AG550" s="461"/>
      <c r="AH550" s="461"/>
    </row>
    <row r="551">
      <c r="A551" s="461"/>
      <c r="B551" s="461"/>
      <c r="C551" s="461"/>
      <c r="D551" s="461"/>
      <c r="E551" s="461"/>
      <c r="F551" s="461"/>
      <c r="G551" s="461"/>
      <c r="H551" s="461"/>
      <c r="I551" s="461"/>
      <c r="J551" s="461"/>
      <c r="K551" s="461"/>
      <c r="L551" s="461"/>
      <c r="M551" s="461"/>
      <c r="N551" s="461"/>
      <c r="O551" s="461"/>
      <c r="P551" s="461"/>
      <c r="Q551" s="461"/>
      <c r="R551" s="461"/>
      <c r="S551" s="461"/>
      <c r="T551" s="461"/>
      <c r="U551" s="461"/>
      <c r="V551" s="461"/>
      <c r="W551" s="461"/>
      <c r="X551" s="462"/>
      <c r="Y551" s="461"/>
      <c r="Z551" s="461"/>
      <c r="AA551" s="461"/>
      <c r="AB551" s="461"/>
      <c r="AC551" s="461"/>
      <c r="AD551" s="461"/>
      <c r="AE551" s="461"/>
      <c r="AF551" s="461"/>
      <c r="AG551" s="461"/>
      <c r="AH551" s="461"/>
    </row>
    <row r="552">
      <c r="A552" s="461"/>
      <c r="B552" s="461"/>
      <c r="C552" s="461"/>
      <c r="D552" s="461"/>
      <c r="E552" s="461"/>
      <c r="F552" s="461"/>
      <c r="G552" s="461"/>
      <c r="H552" s="461"/>
      <c r="I552" s="461"/>
      <c r="J552" s="461"/>
      <c r="K552" s="461"/>
      <c r="L552" s="461"/>
      <c r="M552" s="461"/>
      <c r="N552" s="461"/>
      <c r="O552" s="461"/>
      <c r="P552" s="461"/>
      <c r="Q552" s="461"/>
      <c r="R552" s="461"/>
      <c r="S552" s="461"/>
      <c r="T552" s="461"/>
      <c r="U552" s="461"/>
      <c r="V552" s="461"/>
      <c r="W552" s="461"/>
      <c r="X552" s="462"/>
      <c r="Y552" s="461"/>
      <c r="Z552" s="461"/>
      <c r="AA552" s="461"/>
      <c r="AB552" s="461"/>
      <c r="AC552" s="461"/>
      <c r="AD552" s="461"/>
      <c r="AE552" s="461"/>
      <c r="AF552" s="461"/>
      <c r="AG552" s="461"/>
      <c r="AH552" s="461"/>
    </row>
    <row r="553">
      <c r="A553" s="461"/>
      <c r="B553" s="461"/>
      <c r="C553" s="461"/>
      <c r="D553" s="461"/>
      <c r="E553" s="461"/>
      <c r="F553" s="461"/>
      <c r="G553" s="461"/>
      <c r="H553" s="461"/>
      <c r="I553" s="461"/>
      <c r="J553" s="461"/>
      <c r="K553" s="461"/>
      <c r="L553" s="461"/>
      <c r="M553" s="461"/>
      <c r="N553" s="461"/>
      <c r="O553" s="461"/>
      <c r="P553" s="461"/>
      <c r="Q553" s="461"/>
      <c r="R553" s="461"/>
      <c r="S553" s="461"/>
      <c r="T553" s="461"/>
      <c r="U553" s="461"/>
      <c r="V553" s="461"/>
      <c r="W553" s="461"/>
      <c r="X553" s="462"/>
      <c r="Y553" s="461"/>
      <c r="Z553" s="461"/>
      <c r="AA553" s="461"/>
      <c r="AB553" s="461"/>
      <c r="AC553" s="461"/>
      <c r="AD553" s="461"/>
      <c r="AE553" s="461"/>
      <c r="AF553" s="461"/>
      <c r="AG553" s="461"/>
      <c r="AH553" s="461"/>
    </row>
    <row r="554">
      <c r="A554" s="461"/>
      <c r="B554" s="461"/>
      <c r="C554" s="461"/>
      <c r="D554" s="461"/>
      <c r="E554" s="461"/>
      <c r="F554" s="461"/>
      <c r="G554" s="461"/>
      <c r="H554" s="461"/>
      <c r="I554" s="461"/>
      <c r="J554" s="461"/>
      <c r="K554" s="461"/>
      <c r="L554" s="461"/>
      <c r="M554" s="461"/>
      <c r="N554" s="461"/>
      <c r="O554" s="461"/>
      <c r="P554" s="461"/>
      <c r="Q554" s="461"/>
      <c r="R554" s="461"/>
      <c r="S554" s="461"/>
      <c r="T554" s="461"/>
      <c r="U554" s="461"/>
      <c r="V554" s="461"/>
      <c r="W554" s="461"/>
      <c r="X554" s="462"/>
      <c r="Y554" s="461"/>
      <c r="Z554" s="461"/>
      <c r="AA554" s="461"/>
      <c r="AB554" s="461"/>
      <c r="AC554" s="461"/>
      <c r="AD554" s="461"/>
      <c r="AE554" s="461"/>
      <c r="AF554" s="461"/>
      <c r="AG554" s="461"/>
      <c r="AH554" s="461"/>
    </row>
    <row r="555">
      <c r="A555" s="461"/>
      <c r="B555" s="461"/>
      <c r="C555" s="461"/>
      <c r="D555" s="461"/>
      <c r="E555" s="461"/>
      <c r="F555" s="461"/>
      <c r="G555" s="461"/>
      <c r="H555" s="461"/>
      <c r="I555" s="461"/>
      <c r="J555" s="461"/>
      <c r="K555" s="461"/>
      <c r="L555" s="461"/>
      <c r="M555" s="461"/>
      <c r="N555" s="461"/>
      <c r="O555" s="461"/>
      <c r="P555" s="461"/>
      <c r="Q555" s="461"/>
      <c r="R555" s="461"/>
      <c r="S555" s="461"/>
      <c r="T555" s="461"/>
      <c r="U555" s="461"/>
      <c r="V555" s="461"/>
      <c r="W555" s="461"/>
      <c r="X555" s="462"/>
      <c r="Y555" s="461"/>
      <c r="Z555" s="461"/>
      <c r="AA555" s="461"/>
      <c r="AB555" s="461"/>
      <c r="AC555" s="461"/>
      <c r="AD555" s="461"/>
      <c r="AE555" s="461"/>
      <c r="AF555" s="461"/>
      <c r="AG555" s="461"/>
      <c r="AH555" s="461"/>
    </row>
    <row r="556">
      <c r="A556" s="461"/>
      <c r="B556" s="461"/>
      <c r="C556" s="461"/>
      <c r="D556" s="461"/>
      <c r="E556" s="461"/>
      <c r="F556" s="461"/>
      <c r="G556" s="461"/>
      <c r="H556" s="461"/>
      <c r="I556" s="461"/>
      <c r="J556" s="461"/>
      <c r="K556" s="461"/>
      <c r="L556" s="461"/>
      <c r="M556" s="461"/>
      <c r="N556" s="461"/>
      <c r="O556" s="461"/>
      <c r="P556" s="461"/>
      <c r="Q556" s="461"/>
      <c r="R556" s="461"/>
      <c r="S556" s="461"/>
      <c r="T556" s="461"/>
      <c r="U556" s="461"/>
      <c r="V556" s="461"/>
      <c r="W556" s="461"/>
      <c r="X556" s="462"/>
      <c r="Y556" s="461"/>
      <c r="Z556" s="461"/>
      <c r="AA556" s="461"/>
      <c r="AB556" s="461"/>
      <c r="AC556" s="461"/>
      <c r="AD556" s="461"/>
      <c r="AE556" s="461"/>
      <c r="AF556" s="461"/>
      <c r="AG556" s="461"/>
      <c r="AH556" s="461"/>
    </row>
    <row r="557">
      <c r="A557" s="461"/>
      <c r="B557" s="461"/>
      <c r="C557" s="461"/>
      <c r="D557" s="461"/>
      <c r="E557" s="461"/>
      <c r="F557" s="461"/>
      <c r="G557" s="461"/>
      <c r="H557" s="461"/>
      <c r="I557" s="461"/>
      <c r="J557" s="461"/>
      <c r="K557" s="461"/>
      <c r="L557" s="461"/>
      <c r="M557" s="461"/>
      <c r="N557" s="461"/>
      <c r="O557" s="461"/>
      <c r="P557" s="461"/>
      <c r="Q557" s="461"/>
      <c r="R557" s="461"/>
      <c r="S557" s="461"/>
      <c r="T557" s="461"/>
      <c r="U557" s="461"/>
      <c r="V557" s="461"/>
      <c r="W557" s="461"/>
      <c r="X557" s="462"/>
      <c r="Y557" s="461"/>
      <c r="Z557" s="461"/>
      <c r="AA557" s="461"/>
      <c r="AB557" s="461"/>
      <c r="AC557" s="461"/>
      <c r="AD557" s="461"/>
      <c r="AE557" s="461"/>
      <c r="AF557" s="461"/>
      <c r="AG557" s="461"/>
      <c r="AH557" s="461"/>
    </row>
    <row r="558">
      <c r="A558" s="461"/>
      <c r="B558" s="461"/>
      <c r="C558" s="461"/>
      <c r="D558" s="461"/>
      <c r="E558" s="461"/>
      <c r="F558" s="461"/>
      <c r="G558" s="461"/>
      <c r="H558" s="461"/>
      <c r="I558" s="461"/>
      <c r="J558" s="461"/>
      <c r="K558" s="461"/>
      <c r="L558" s="461"/>
      <c r="M558" s="461"/>
      <c r="N558" s="461"/>
      <c r="O558" s="461"/>
      <c r="P558" s="461"/>
      <c r="Q558" s="461"/>
      <c r="R558" s="461"/>
      <c r="S558" s="461"/>
      <c r="T558" s="461"/>
      <c r="U558" s="461"/>
      <c r="V558" s="461"/>
      <c r="W558" s="461"/>
      <c r="X558" s="462"/>
      <c r="Y558" s="461"/>
      <c r="Z558" s="461"/>
      <c r="AA558" s="461"/>
      <c r="AB558" s="461"/>
      <c r="AC558" s="461"/>
      <c r="AD558" s="461"/>
      <c r="AE558" s="461"/>
      <c r="AF558" s="461"/>
      <c r="AG558" s="461"/>
      <c r="AH558" s="461"/>
    </row>
    <row r="559">
      <c r="A559" s="461"/>
      <c r="B559" s="461"/>
      <c r="C559" s="461"/>
      <c r="D559" s="461"/>
      <c r="E559" s="461"/>
      <c r="F559" s="461"/>
      <c r="G559" s="461"/>
      <c r="H559" s="461"/>
      <c r="I559" s="461"/>
      <c r="J559" s="461"/>
      <c r="K559" s="461"/>
      <c r="L559" s="461"/>
      <c r="M559" s="461"/>
      <c r="N559" s="461"/>
      <c r="O559" s="461"/>
      <c r="P559" s="461"/>
      <c r="Q559" s="461"/>
      <c r="R559" s="461"/>
      <c r="S559" s="461"/>
      <c r="T559" s="461"/>
      <c r="U559" s="461"/>
      <c r="V559" s="461"/>
      <c r="W559" s="461"/>
      <c r="X559" s="462"/>
      <c r="Y559" s="461"/>
      <c r="Z559" s="461"/>
      <c r="AA559" s="461"/>
      <c r="AB559" s="461"/>
      <c r="AC559" s="461"/>
      <c r="AD559" s="461"/>
      <c r="AE559" s="461"/>
      <c r="AF559" s="461"/>
      <c r="AG559" s="461"/>
      <c r="AH559" s="461"/>
    </row>
    <row r="560">
      <c r="A560" s="461"/>
      <c r="B560" s="461"/>
      <c r="C560" s="461"/>
      <c r="D560" s="461"/>
      <c r="E560" s="461"/>
      <c r="F560" s="461"/>
      <c r="G560" s="461"/>
      <c r="H560" s="461"/>
      <c r="I560" s="461"/>
      <c r="J560" s="461"/>
      <c r="K560" s="461"/>
      <c r="L560" s="461"/>
      <c r="M560" s="461"/>
      <c r="N560" s="461"/>
      <c r="O560" s="461"/>
      <c r="P560" s="461"/>
      <c r="Q560" s="461"/>
      <c r="R560" s="461"/>
      <c r="S560" s="461"/>
      <c r="T560" s="461"/>
      <c r="U560" s="461"/>
      <c r="V560" s="461"/>
      <c r="W560" s="461"/>
      <c r="X560" s="462"/>
      <c r="Y560" s="461"/>
      <c r="Z560" s="461"/>
      <c r="AA560" s="461"/>
      <c r="AB560" s="461"/>
      <c r="AC560" s="461"/>
      <c r="AD560" s="461"/>
      <c r="AE560" s="461"/>
      <c r="AF560" s="461"/>
      <c r="AG560" s="461"/>
      <c r="AH560" s="461"/>
    </row>
    <row r="561">
      <c r="A561" s="461"/>
      <c r="B561" s="461"/>
      <c r="C561" s="461"/>
      <c r="D561" s="461"/>
      <c r="E561" s="461"/>
      <c r="F561" s="461"/>
      <c r="G561" s="461"/>
      <c r="H561" s="461"/>
      <c r="I561" s="461"/>
      <c r="J561" s="461"/>
      <c r="K561" s="461"/>
      <c r="L561" s="461"/>
      <c r="M561" s="461"/>
      <c r="N561" s="461"/>
      <c r="O561" s="461"/>
      <c r="P561" s="461"/>
      <c r="Q561" s="461"/>
      <c r="R561" s="461"/>
      <c r="S561" s="461"/>
      <c r="T561" s="461"/>
      <c r="U561" s="461"/>
      <c r="V561" s="461"/>
      <c r="W561" s="461"/>
      <c r="X561" s="462"/>
      <c r="Y561" s="461"/>
      <c r="Z561" s="461"/>
      <c r="AA561" s="461"/>
      <c r="AB561" s="461"/>
      <c r="AC561" s="461"/>
      <c r="AD561" s="461"/>
      <c r="AE561" s="461"/>
      <c r="AF561" s="461"/>
      <c r="AG561" s="461"/>
      <c r="AH561" s="461"/>
    </row>
    <row r="562">
      <c r="A562" s="461"/>
      <c r="B562" s="461"/>
      <c r="C562" s="461"/>
      <c r="D562" s="461"/>
      <c r="E562" s="461"/>
      <c r="F562" s="461"/>
      <c r="G562" s="461"/>
      <c r="H562" s="461"/>
      <c r="I562" s="461"/>
      <c r="J562" s="461"/>
      <c r="K562" s="461"/>
      <c r="L562" s="461"/>
      <c r="M562" s="461"/>
      <c r="N562" s="461"/>
      <c r="O562" s="461"/>
      <c r="P562" s="461"/>
      <c r="Q562" s="461"/>
      <c r="R562" s="461"/>
      <c r="S562" s="461"/>
      <c r="T562" s="461"/>
      <c r="U562" s="461"/>
      <c r="V562" s="461"/>
      <c r="W562" s="461"/>
      <c r="X562" s="462"/>
      <c r="Y562" s="461"/>
      <c r="Z562" s="461"/>
      <c r="AA562" s="461"/>
      <c r="AB562" s="461"/>
      <c r="AC562" s="461"/>
      <c r="AD562" s="461"/>
      <c r="AE562" s="461"/>
      <c r="AF562" s="461"/>
      <c r="AG562" s="461"/>
      <c r="AH562" s="461"/>
    </row>
    <row r="563">
      <c r="A563" s="461"/>
      <c r="B563" s="461"/>
      <c r="C563" s="461"/>
      <c r="D563" s="461"/>
      <c r="E563" s="461"/>
      <c r="F563" s="461"/>
      <c r="G563" s="461"/>
      <c r="H563" s="461"/>
      <c r="I563" s="461"/>
      <c r="J563" s="461"/>
      <c r="K563" s="461"/>
      <c r="L563" s="461"/>
      <c r="M563" s="461"/>
      <c r="N563" s="461"/>
      <c r="O563" s="461"/>
      <c r="P563" s="461"/>
      <c r="Q563" s="461"/>
      <c r="R563" s="461"/>
      <c r="S563" s="461"/>
      <c r="T563" s="461"/>
      <c r="U563" s="461"/>
      <c r="V563" s="461"/>
      <c r="W563" s="461"/>
      <c r="X563" s="462"/>
      <c r="Y563" s="461"/>
      <c r="Z563" s="461"/>
      <c r="AA563" s="461"/>
      <c r="AB563" s="461"/>
      <c r="AC563" s="461"/>
      <c r="AD563" s="461"/>
      <c r="AE563" s="461"/>
      <c r="AF563" s="461"/>
      <c r="AG563" s="461"/>
      <c r="AH563" s="461"/>
    </row>
    <row r="564">
      <c r="A564" s="461"/>
      <c r="B564" s="461"/>
      <c r="C564" s="461"/>
      <c r="D564" s="461"/>
      <c r="E564" s="461"/>
      <c r="F564" s="461"/>
      <c r="G564" s="461"/>
      <c r="H564" s="461"/>
      <c r="I564" s="461"/>
      <c r="J564" s="461"/>
      <c r="K564" s="461"/>
      <c r="L564" s="461"/>
      <c r="M564" s="461"/>
      <c r="N564" s="461"/>
      <c r="O564" s="461"/>
      <c r="P564" s="461"/>
      <c r="Q564" s="461"/>
      <c r="R564" s="461"/>
      <c r="S564" s="461"/>
      <c r="T564" s="461"/>
      <c r="U564" s="461"/>
      <c r="V564" s="461"/>
      <c r="W564" s="461"/>
      <c r="X564" s="462"/>
      <c r="Y564" s="461"/>
      <c r="Z564" s="461"/>
      <c r="AA564" s="461"/>
      <c r="AB564" s="461"/>
      <c r="AC564" s="461"/>
      <c r="AD564" s="461"/>
      <c r="AE564" s="461"/>
      <c r="AF564" s="461"/>
      <c r="AG564" s="461"/>
      <c r="AH564" s="461"/>
    </row>
    <row r="565">
      <c r="A565" s="461"/>
      <c r="B565" s="461"/>
      <c r="C565" s="461"/>
      <c r="D565" s="461"/>
      <c r="E565" s="461"/>
      <c r="F565" s="461"/>
      <c r="G565" s="461"/>
      <c r="H565" s="461"/>
      <c r="I565" s="461"/>
      <c r="J565" s="461"/>
      <c r="K565" s="461"/>
      <c r="L565" s="461"/>
      <c r="M565" s="461"/>
      <c r="N565" s="461"/>
      <c r="O565" s="461"/>
      <c r="P565" s="461"/>
      <c r="Q565" s="461"/>
      <c r="R565" s="461"/>
      <c r="S565" s="461"/>
      <c r="T565" s="461"/>
      <c r="U565" s="461"/>
      <c r="V565" s="461"/>
      <c r="W565" s="461"/>
      <c r="X565" s="462"/>
      <c r="Y565" s="461"/>
      <c r="Z565" s="461"/>
      <c r="AA565" s="461"/>
      <c r="AB565" s="461"/>
      <c r="AC565" s="461"/>
      <c r="AD565" s="461"/>
      <c r="AE565" s="461"/>
      <c r="AF565" s="461"/>
      <c r="AG565" s="461"/>
      <c r="AH565" s="461"/>
    </row>
    <row r="566">
      <c r="A566" s="461"/>
      <c r="B566" s="461"/>
      <c r="C566" s="461"/>
      <c r="D566" s="461"/>
      <c r="E566" s="461"/>
      <c r="F566" s="461"/>
      <c r="G566" s="461"/>
      <c r="H566" s="461"/>
      <c r="I566" s="461"/>
      <c r="J566" s="461"/>
      <c r="K566" s="461"/>
      <c r="L566" s="461"/>
      <c r="M566" s="461"/>
      <c r="N566" s="461"/>
      <c r="O566" s="461"/>
      <c r="P566" s="461"/>
      <c r="Q566" s="461"/>
      <c r="R566" s="461"/>
      <c r="S566" s="461"/>
      <c r="T566" s="461"/>
      <c r="U566" s="461"/>
      <c r="V566" s="461"/>
      <c r="W566" s="461"/>
      <c r="X566" s="462"/>
      <c r="Y566" s="461"/>
      <c r="Z566" s="461"/>
      <c r="AA566" s="461"/>
      <c r="AB566" s="461"/>
      <c r="AC566" s="461"/>
      <c r="AD566" s="461"/>
      <c r="AE566" s="461"/>
      <c r="AF566" s="461"/>
      <c r="AG566" s="461"/>
      <c r="AH566" s="461"/>
    </row>
    <row r="567">
      <c r="A567" s="461"/>
      <c r="B567" s="461"/>
      <c r="C567" s="461"/>
      <c r="D567" s="461"/>
      <c r="E567" s="461"/>
      <c r="F567" s="461"/>
      <c r="G567" s="461"/>
      <c r="H567" s="461"/>
      <c r="I567" s="461"/>
      <c r="J567" s="461"/>
      <c r="K567" s="461"/>
      <c r="L567" s="461"/>
      <c r="M567" s="461"/>
      <c r="N567" s="461"/>
      <c r="O567" s="461"/>
      <c r="P567" s="461"/>
      <c r="Q567" s="461"/>
      <c r="R567" s="461"/>
      <c r="S567" s="461"/>
      <c r="T567" s="461"/>
      <c r="U567" s="461"/>
      <c r="V567" s="461"/>
      <c r="W567" s="461"/>
      <c r="X567" s="462"/>
      <c r="Y567" s="461"/>
      <c r="Z567" s="461"/>
      <c r="AA567" s="461"/>
      <c r="AB567" s="461"/>
      <c r="AC567" s="461"/>
      <c r="AD567" s="461"/>
      <c r="AE567" s="461"/>
      <c r="AF567" s="461"/>
      <c r="AG567" s="461"/>
      <c r="AH567" s="461"/>
    </row>
    <row r="568">
      <c r="A568" s="461"/>
      <c r="B568" s="461"/>
      <c r="C568" s="461"/>
      <c r="D568" s="461"/>
      <c r="E568" s="461"/>
      <c r="F568" s="461"/>
      <c r="G568" s="461"/>
      <c r="H568" s="461"/>
      <c r="I568" s="461"/>
      <c r="J568" s="461"/>
      <c r="K568" s="461"/>
      <c r="L568" s="461"/>
      <c r="M568" s="461"/>
      <c r="N568" s="461"/>
      <c r="O568" s="461"/>
      <c r="P568" s="461"/>
      <c r="Q568" s="461"/>
      <c r="R568" s="461"/>
      <c r="S568" s="461"/>
      <c r="T568" s="461"/>
      <c r="U568" s="461"/>
      <c r="V568" s="461"/>
      <c r="W568" s="461"/>
      <c r="X568" s="462"/>
      <c r="Y568" s="461"/>
      <c r="Z568" s="461"/>
      <c r="AA568" s="461"/>
      <c r="AB568" s="461"/>
      <c r="AC568" s="461"/>
      <c r="AD568" s="461"/>
      <c r="AE568" s="461"/>
      <c r="AF568" s="461"/>
      <c r="AG568" s="461"/>
      <c r="AH568" s="461"/>
    </row>
    <row r="569">
      <c r="A569" s="461"/>
      <c r="B569" s="461"/>
      <c r="C569" s="461"/>
      <c r="D569" s="461"/>
      <c r="E569" s="461"/>
      <c r="F569" s="461"/>
      <c r="G569" s="461"/>
      <c r="H569" s="461"/>
      <c r="I569" s="461"/>
      <c r="J569" s="461"/>
      <c r="K569" s="461"/>
      <c r="L569" s="461"/>
      <c r="M569" s="461"/>
      <c r="N569" s="461"/>
      <c r="O569" s="461"/>
      <c r="P569" s="461"/>
      <c r="Q569" s="461"/>
      <c r="R569" s="461"/>
      <c r="S569" s="461"/>
      <c r="T569" s="461"/>
      <c r="U569" s="461"/>
      <c r="V569" s="461"/>
      <c r="W569" s="461"/>
      <c r="X569" s="462"/>
      <c r="Y569" s="461"/>
      <c r="Z569" s="461"/>
      <c r="AA569" s="461"/>
      <c r="AB569" s="461"/>
      <c r="AC569" s="461"/>
      <c r="AD569" s="461"/>
      <c r="AE569" s="461"/>
      <c r="AF569" s="461"/>
      <c r="AG569" s="461"/>
      <c r="AH569" s="461"/>
    </row>
    <row r="570">
      <c r="A570" s="461"/>
      <c r="B570" s="461"/>
      <c r="C570" s="461"/>
      <c r="D570" s="461"/>
      <c r="E570" s="461"/>
      <c r="F570" s="461"/>
      <c r="G570" s="461"/>
      <c r="H570" s="461"/>
      <c r="I570" s="461"/>
      <c r="J570" s="461"/>
      <c r="K570" s="461"/>
      <c r="L570" s="461"/>
      <c r="M570" s="461"/>
      <c r="N570" s="461"/>
      <c r="O570" s="461"/>
      <c r="P570" s="461"/>
      <c r="Q570" s="461"/>
      <c r="R570" s="461"/>
      <c r="S570" s="461"/>
      <c r="T570" s="461"/>
      <c r="U570" s="461"/>
      <c r="V570" s="461"/>
      <c r="W570" s="461"/>
      <c r="X570" s="462"/>
      <c r="Y570" s="461"/>
      <c r="Z570" s="461"/>
      <c r="AA570" s="461"/>
      <c r="AB570" s="461"/>
      <c r="AC570" s="461"/>
      <c r="AD570" s="461"/>
      <c r="AE570" s="461"/>
      <c r="AF570" s="461"/>
      <c r="AG570" s="461"/>
      <c r="AH570" s="461"/>
    </row>
    <row r="571">
      <c r="A571" s="461"/>
      <c r="B571" s="461"/>
      <c r="C571" s="461"/>
      <c r="D571" s="461"/>
      <c r="E571" s="461"/>
      <c r="F571" s="461"/>
      <c r="G571" s="461"/>
      <c r="H571" s="461"/>
      <c r="I571" s="461"/>
      <c r="J571" s="461"/>
      <c r="K571" s="461"/>
      <c r="L571" s="461"/>
      <c r="M571" s="461"/>
      <c r="N571" s="461"/>
      <c r="O571" s="461"/>
      <c r="P571" s="461"/>
      <c r="Q571" s="461"/>
      <c r="R571" s="461"/>
      <c r="S571" s="461"/>
      <c r="T571" s="461"/>
      <c r="U571" s="461"/>
      <c r="V571" s="461"/>
      <c r="W571" s="461"/>
      <c r="X571" s="462"/>
      <c r="Y571" s="461"/>
      <c r="Z571" s="461"/>
      <c r="AA571" s="461"/>
      <c r="AB571" s="461"/>
      <c r="AC571" s="461"/>
      <c r="AD571" s="461"/>
      <c r="AE571" s="461"/>
      <c r="AF571" s="461"/>
      <c r="AG571" s="461"/>
      <c r="AH571" s="461"/>
    </row>
    <row r="572">
      <c r="A572" s="461"/>
      <c r="B572" s="461"/>
      <c r="C572" s="461"/>
      <c r="D572" s="461"/>
      <c r="E572" s="461"/>
      <c r="F572" s="461"/>
      <c r="G572" s="461"/>
      <c r="H572" s="461"/>
      <c r="I572" s="461"/>
      <c r="J572" s="461"/>
      <c r="K572" s="461"/>
      <c r="L572" s="461"/>
      <c r="M572" s="461"/>
      <c r="N572" s="461"/>
      <c r="O572" s="461"/>
      <c r="P572" s="461"/>
      <c r="Q572" s="461"/>
      <c r="R572" s="461"/>
      <c r="S572" s="461"/>
      <c r="T572" s="461"/>
      <c r="U572" s="461"/>
      <c r="V572" s="461"/>
      <c r="W572" s="461"/>
      <c r="X572" s="462"/>
      <c r="Y572" s="461"/>
      <c r="Z572" s="461"/>
      <c r="AA572" s="461"/>
      <c r="AB572" s="461"/>
      <c r="AC572" s="461"/>
      <c r="AD572" s="461"/>
      <c r="AE572" s="461"/>
      <c r="AF572" s="461"/>
      <c r="AG572" s="461"/>
      <c r="AH572" s="461"/>
    </row>
    <row r="573">
      <c r="A573" s="461"/>
      <c r="B573" s="461"/>
      <c r="C573" s="461"/>
      <c r="D573" s="461"/>
      <c r="E573" s="461"/>
      <c r="F573" s="461"/>
      <c r="G573" s="461"/>
      <c r="H573" s="461"/>
      <c r="I573" s="461"/>
      <c r="J573" s="461"/>
      <c r="K573" s="461"/>
      <c r="L573" s="461"/>
      <c r="M573" s="461"/>
      <c r="N573" s="461"/>
      <c r="O573" s="461"/>
      <c r="P573" s="461"/>
      <c r="Q573" s="461"/>
      <c r="R573" s="461"/>
      <c r="S573" s="461"/>
      <c r="T573" s="461"/>
      <c r="U573" s="461"/>
      <c r="V573" s="461"/>
      <c r="W573" s="461"/>
      <c r="X573" s="462"/>
      <c r="Y573" s="461"/>
      <c r="Z573" s="461"/>
      <c r="AA573" s="461"/>
      <c r="AB573" s="461"/>
      <c r="AC573" s="461"/>
      <c r="AD573" s="461"/>
      <c r="AE573" s="461"/>
      <c r="AF573" s="461"/>
      <c r="AG573" s="461"/>
      <c r="AH573" s="461"/>
    </row>
    <row r="574">
      <c r="A574" s="461"/>
      <c r="B574" s="461"/>
      <c r="C574" s="461"/>
      <c r="D574" s="461"/>
      <c r="E574" s="461"/>
      <c r="F574" s="461"/>
      <c r="G574" s="461"/>
      <c r="H574" s="461"/>
      <c r="I574" s="461"/>
      <c r="J574" s="461"/>
      <c r="K574" s="461"/>
      <c r="L574" s="461"/>
      <c r="M574" s="461"/>
      <c r="N574" s="461"/>
      <c r="O574" s="461"/>
      <c r="P574" s="461"/>
      <c r="Q574" s="461"/>
      <c r="R574" s="461"/>
      <c r="S574" s="461"/>
      <c r="T574" s="461"/>
      <c r="U574" s="461"/>
      <c r="V574" s="461"/>
      <c r="W574" s="461"/>
      <c r="X574" s="462"/>
      <c r="Y574" s="461"/>
      <c r="Z574" s="461"/>
      <c r="AA574" s="461"/>
      <c r="AB574" s="461"/>
      <c r="AC574" s="461"/>
      <c r="AD574" s="461"/>
      <c r="AE574" s="461"/>
      <c r="AF574" s="461"/>
      <c r="AG574" s="461"/>
      <c r="AH574" s="461"/>
    </row>
    <row r="575">
      <c r="A575" s="461"/>
      <c r="B575" s="461"/>
      <c r="C575" s="461"/>
      <c r="D575" s="461"/>
      <c r="E575" s="461"/>
      <c r="F575" s="461"/>
      <c r="G575" s="461"/>
      <c r="H575" s="461"/>
      <c r="I575" s="461"/>
      <c r="J575" s="461"/>
      <c r="K575" s="461"/>
      <c r="L575" s="461"/>
      <c r="M575" s="461"/>
      <c r="N575" s="461"/>
      <c r="O575" s="461"/>
      <c r="P575" s="461"/>
      <c r="Q575" s="461"/>
      <c r="R575" s="461"/>
      <c r="S575" s="461"/>
      <c r="T575" s="461"/>
      <c r="U575" s="461"/>
      <c r="V575" s="461"/>
      <c r="W575" s="461"/>
      <c r="X575" s="462"/>
      <c r="Y575" s="461"/>
      <c r="Z575" s="461"/>
      <c r="AA575" s="461"/>
      <c r="AB575" s="461"/>
      <c r="AC575" s="461"/>
      <c r="AD575" s="461"/>
      <c r="AE575" s="461"/>
      <c r="AF575" s="461"/>
      <c r="AG575" s="461"/>
      <c r="AH575" s="461"/>
    </row>
    <row r="576">
      <c r="A576" s="461"/>
      <c r="B576" s="461"/>
      <c r="C576" s="461"/>
      <c r="D576" s="461"/>
      <c r="E576" s="461"/>
      <c r="F576" s="461"/>
      <c r="G576" s="461"/>
      <c r="H576" s="461"/>
      <c r="I576" s="461"/>
      <c r="J576" s="461"/>
      <c r="K576" s="461"/>
      <c r="L576" s="461"/>
      <c r="M576" s="461"/>
      <c r="N576" s="461"/>
      <c r="O576" s="461"/>
      <c r="P576" s="461"/>
      <c r="Q576" s="461"/>
      <c r="R576" s="461"/>
      <c r="S576" s="461"/>
      <c r="T576" s="461"/>
      <c r="U576" s="461"/>
      <c r="V576" s="461"/>
      <c r="W576" s="461"/>
      <c r="X576" s="462"/>
      <c r="Y576" s="461"/>
      <c r="Z576" s="461"/>
      <c r="AA576" s="461"/>
      <c r="AB576" s="461"/>
      <c r="AC576" s="461"/>
      <c r="AD576" s="461"/>
      <c r="AE576" s="461"/>
      <c r="AF576" s="461"/>
      <c r="AG576" s="461"/>
      <c r="AH576" s="461"/>
    </row>
    <row r="577">
      <c r="A577" s="461"/>
      <c r="B577" s="461"/>
      <c r="C577" s="461"/>
      <c r="D577" s="461"/>
      <c r="E577" s="461"/>
      <c r="F577" s="461"/>
      <c r="G577" s="461"/>
      <c r="H577" s="461"/>
      <c r="I577" s="461"/>
      <c r="J577" s="461"/>
      <c r="K577" s="461"/>
      <c r="L577" s="461"/>
      <c r="M577" s="461"/>
      <c r="N577" s="461"/>
      <c r="O577" s="461"/>
      <c r="P577" s="461"/>
      <c r="Q577" s="461"/>
      <c r="R577" s="461"/>
      <c r="S577" s="461"/>
      <c r="T577" s="461"/>
      <c r="U577" s="461"/>
      <c r="V577" s="461"/>
      <c r="W577" s="461"/>
      <c r="X577" s="462"/>
      <c r="Y577" s="461"/>
      <c r="Z577" s="461"/>
      <c r="AA577" s="461"/>
      <c r="AB577" s="461"/>
      <c r="AC577" s="461"/>
      <c r="AD577" s="461"/>
      <c r="AE577" s="461"/>
      <c r="AF577" s="461"/>
      <c r="AG577" s="461"/>
      <c r="AH577" s="461"/>
    </row>
    <row r="578">
      <c r="A578" s="461"/>
      <c r="B578" s="461"/>
      <c r="C578" s="461"/>
      <c r="D578" s="461"/>
      <c r="E578" s="461"/>
      <c r="F578" s="461"/>
      <c r="G578" s="461"/>
      <c r="H578" s="461"/>
      <c r="I578" s="461"/>
      <c r="J578" s="461"/>
      <c r="K578" s="461"/>
      <c r="L578" s="461"/>
      <c r="M578" s="461"/>
      <c r="N578" s="461"/>
      <c r="O578" s="461"/>
      <c r="P578" s="461"/>
      <c r="Q578" s="461"/>
      <c r="R578" s="461"/>
      <c r="S578" s="461"/>
      <c r="T578" s="461"/>
      <c r="U578" s="461"/>
      <c r="V578" s="461"/>
      <c r="W578" s="461"/>
      <c r="X578" s="462"/>
      <c r="Y578" s="461"/>
      <c r="Z578" s="461"/>
      <c r="AA578" s="461"/>
      <c r="AB578" s="461"/>
      <c r="AC578" s="461"/>
      <c r="AD578" s="461"/>
      <c r="AE578" s="461"/>
      <c r="AF578" s="461"/>
      <c r="AG578" s="461"/>
      <c r="AH578" s="461"/>
    </row>
    <row r="579">
      <c r="A579" s="461"/>
      <c r="B579" s="461"/>
      <c r="C579" s="461"/>
      <c r="D579" s="461"/>
      <c r="E579" s="461"/>
      <c r="F579" s="461"/>
      <c r="G579" s="461"/>
      <c r="H579" s="461"/>
      <c r="I579" s="461"/>
      <c r="J579" s="461"/>
      <c r="K579" s="461"/>
      <c r="L579" s="461"/>
      <c r="M579" s="461"/>
      <c r="N579" s="461"/>
      <c r="O579" s="461"/>
      <c r="P579" s="461"/>
      <c r="Q579" s="461"/>
      <c r="R579" s="461"/>
      <c r="S579" s="461"/>
      <c r="T579" s="461"/>
      <c r="U579" s="461"/>
      <c r="V579" s="461"/>
      <c r="W579" s="461"/>
      <c r="X579" s="462"/>
      <c r="Y579" s="461"/>
      <c r="Z579" s="461"/>
      <c r="AA579" s="461"/>
      <c r="AB579" s="461"/>
      <c r="AC579" s="461"/>
      <c r="AD579" s="461"/>
      <c r="AE579" s="461"/>
      <c r="AF579" s="461"/>
      <c r="AG579" s="461"/>
      <c r="AH579" s="461"/>
    </row>
    <row r="580">
      <c r="A580" s="461"/>
      <c r="B580" s="461"/>
      <c r="C580" s="461"/>
      <c r="D580" s="461"/>
      <c r="E580" s="461"/>
      <c r="F580" s="461"/>
      <c r="G580" s="461"/>
      <c r="H580" s="461"/>
      <c r="I580" s="461"/>
      <c r="J580" s="461"/>
      <c r="K580" s="461"/>
      <c r="L580" s="461"/>
      <c r="M580" s="461"/>
      <c r="N580" s="461"/>
      <c r="O580" s="461"/>
      <c r="P580" s="461"/>
      <c r="Q580" s="461"/>
      <c r="R580" s="461"/>
      <c r="S580" s="461"/>
      <c r="T580" s="461"/>
      <c r="U580" s="461"/>
      <c r="V580" s="461"/>
      <c r="W580" s="461"/>
      <c r="X580" s="462"/>
      <c r="Y580" s="461"/>
      <c r="Z580" s="461"/>
      <c r="AA580" s="461"/>
      <c r="AB580" s="461"/>
      <c r="AC580" s="461"/>
      <c r="AD580" s="461"/>
      <c r="AE580" s="461"/>
      <c r="AF580" s="461"/>
      <c r="AG580" s="461"/>
      <c r="AH580" s="461"/>
    </row>
    <row r="581">
      <c r="A581" s="461"/>
      <c r="B581" s="461"/>
      <c r="C581" s="461"/>
      <c r="D581" s="461"/>
      <c r="E581" s="461"/>
      <c r="F581" s="461"/>
      <c r="G581" s="461"/>
      <c r="H581" s="461"/>
      <c r="I581" s="461"/>
      <c r="J581" s="461"/>
      <c r="K581" s="461"/>
      <c r="L581" s="461"/>
      <c r="M581" s="461"/>
      <c r="N581" s="461"/>
      <c r="O581" s="461"/>
      <c r="P581" s="461"/>
      <c r="Q581" s="461"/>
      <c r="R581" s="461"/>
      <c r="S581" s="461"/>
      <c r="T581" s="461"/>
      <c r="U581" s="461"/>
      <c r="V581" s="461"/>
      <c r="W581" s="461"/>
      <c r="X581" s="462"/>
      <c r="Y581" s="461"/>
      <c r="Z581" s="461"/>
      <c r="AA581" s="461"/>
      <c r="AB581" s="461"/>
      <c r="AC581" s="461"/>
      <c r="AD581" s="461"/>
      <c r="AE581" s="461"/>
      <c r="AF581" s="461"/>
      <c r="AG581" s="461"/>
      <c r="AH581" s="461"/>
    </row>
    <row r="582">
      <c r="A582" s="461"/>
      <c r="B582" s="461"/>
      <c r="C582" s="461"/>
      <c r="D582" s="461"/>
      <c r="E582" s="461"/>
      <c r="F582" s="461"/>
      <c r="G582" s="461"/>
      <c r="H582" s="461"/>
      <c r="I582" s="461"/>
      <c r="J582" s="461"/>
      <c r="K582" s="461"/>
      <c r="L582" s="461"/>
      <c r="M582" s="461"/>
      <c r="N582" s="461"/>
      <c r="O582" s="461"/>
      <c r="P582" s="461"/>
      <c r="Q582" s="461"/>
      <c r="R582" s="461"/>
      <c r="S582" s="461"/>
      <c r="T582" s="461"/>
      <c r="U582" s="461"/>
      <c r="V582" s="461"/>
      <c r="W582" s="461"/>
      <c r="X582" s="462"/>
      <c r="Y582" s="461"/>
      <c r="Z582" s="461"/>
      <c r="AA582" s="461"/>
      <c r="AB582" s="461"/>
      <c r="AC582" s="461"/>
      <c r="AD582" s="461"/>
      <c r="AE582" s="461"/>
      <c r="AF582" s="461"/>
      <c r="AG582" s="461"/>
      <c r="AH582" s="461"/>
    </row>
    <row r="583">
      <c r="A583" s="461"/>
      <c r="B583" s="461"/>
      <c r="C583" s="461"/>
      <c r="D583" s="461"/>
      <c r="E583" s="461"/>
      <c r="F583" s="461"/>
      <c r="G583" s="461"/>
      <c r="H583" s="461"/>
      <c r="I583" s="461"/>
      <c r="J583" s="461"/>
      <c r="K583" s="461"/>
      <c r="L583" s="461"/>
      <c r="M583" s="461"/>
      <c r="N583" s="461"/>
      <c r="O583" s="461"/>
      <c r="P583" s="461"/>
      <c r="Q583" s="461"/>
      <c r="R583" s="461"/>
      <c r="S583" s="461"/>
      <c r="T583" s="461"/>
      <c r="U583" s="461"/>
      <c r="V583" s="461"/>
      <c r="W583" s="461"/>
      <c r="X583" s="462"/>
      <c r="Y583" s="461"/>
      <c r="Z583" s="461"/>
      <c r="AA583" s="461"/>
      <c r="AB583" s="461"/>
      <c r="AC583" s="461"/>
      <c r="AD583" s="461"/>
      <c r="AE583" s="461"/>
      <c r="AF583" s="461"/>
      <c r="AG583" s="461"/>
      <c r="AH583" s="461"/>
    </row>
    <row r="584">
      <c r="A584" s="461"/>
      <c r="B584" s="461"/>
      <c r="C584" s="461"/>
      <c r="D584" s="461"/>
      <c r="E584" s="461"/>
      <c r="F584" s="461"/>
      <c r="G584" s="461"/>
      <c r="H584" s="461"/>
      <c r="I584" s="461"/>
      <c r="J584" s="461"/>
      <c r="K584" s="461"/>
      <c r="L584" s="461"/>
      <c r="M584" s="461"/>
      <c r="N584" s="461"/>
      <c r="O584" s="461"/>
      <c r="P584" s="461"/>
      <c r="Q584" s="461"/>
      <c r="R584" s="461"/>
      <c r="S584" s="461"/>
      <c r="T584" s="461"/>
      <c r="U584" s="461"/>
      <c r="V584" s="461"/>
      <c r="W584" s="461"/>
      <c r="X584" s="462"/>
      <c r="Y584" s="461"/>
      <c r="Z584" s="461"/>
      <c r="AA584" s="461"/>
      <c r="AB584" s="461"/>
      <c r="AC584" s="461"/>
      <c r="AD584" s="461"/>
      <c r="AE584" s="461"/>
      <c r="AF584" s="461"/>
      <c r="AG584" s="461"/>
      <c r="AH584" s="461"/>
    </row>
    <row r="585">
      <c r="A585" s="461"/>
      <c r="B585" s="461"/>
      <c r="C585" s="461"/>
      <c r="D585" s="461"/>
      <c r="E585" s="461"/>
      <c r="F585" s="461"/>
      <c r="G585" s="461"/>
      <c r="H585" s="461"/>
      <c r="I585" s="461"/>
      <c r="J585" s="461"/>
      <c r="K585" s="461"/>
      <c r="L585" s="461"/>
      <c r="M585" s="461"/>
      <c r="N585" s="461"/>
      <c r="O585" s="461"/>
      <c r="P585" s="461"/>
      <c r="Q585" s="461"/>
      <c r="R585" s="461"/>
      <c r="S585" s="461"/>
      <c r="T585" s="461"/>
      <c r="U585" s="461"/>
      <c r="V585" s="461"/>
      <c r="W585" s="461"/>
      <c r="X585" s="462"/>
      <c r="Y585" s="461"/>
      <c r="Z585" s="461"/>
      <c r="AA585" s="461"/>
      <c r="AB585" s="461"/>
      <c r="AC585" s="461"/>
      <c r="AD585" s="461"/>
      <c r="AE585" s="461"/>
      <c r="AF585" s="461"/>
      <c r="AG585" s="461"/>
      <c r="AH585" s="461"/>
    </row>
    <row r="586">
      <c r="A586" s="461"/>
      <c r="B586" s="461"/>
      <c r="C586" s="461"/>
      <c r="D586" s="461"/>
      <c r="E586" s="461"/>
      <c r="F586" s="461"/>
      <c r="G586" s="461"/>
      <c r="H586" s="461"/>
      <c r="I586" s="461"/>
      <c r="J586" s="461"/>
      <c r="K586" s="461"/>
      <c r="L586" s="461"/>
      <c r="M586" s="461"/>
      <c r="N586" s="461"/>
      <c r="O586" s="461"/>
      <c r="P586" s="461"/>
      <c r="Q586" s="461"/>
      <c r="R586" s="461"/>
      <c r="S586" s="461"/>
      <c r="T586" s="461"/>
      <c r="U586" s="461"/>
      <c r="V586" s="461"/>
      <c r="W586" s="461"/>
      <c r="X586" s="462"/>
      <c r="Y586" s="461"/>
      <c r="Z586" s="461"/>
      <c r="AA586" s="461"/>
      <c r="AB586" s="461"/>
      <c r="AC586" s="461"/>
      <c r="AD586" s="461"/>
      <c r="AE586" s="461"/>
      <c r="AF586" s="461"/>
      <c r="AG586" s="461"/>
      <c r="AH586" s="461"/>
    </row>
    <row r="587">
      <c r="A587" s="461"/>
      <c r="B587" s="461"/>
      <c r="C587" s="461"/>
      <c r="D587" s="461"/>
      <c r="E587" s="461"/>
      <c r="F587" s="461"/>
      <c r="G587" s="461"/>
      <c r="H587" s="461"/>
      <c r="I587" s="461"/>
      <c r="J587" s="461"/>
      <c r="K587" s="461"/>
      <c r="L587" s="461"/>
      <c r="M587" s="461"/>
      <c r="N587" s="461"/>
      <c r="O587" s="461"/>
      <c r="P587" s="461"/>
      <c r="Q587" s="461"/>
      <c r="R587" s="461"/>
      <c r="S587" s="461"/>
      <c r="T587" s="461"/>
      <c r="U587" s="461"/>
      <c r="V587" s="461"/>
      <c r="W587" s="461"/>
      <c r="X587" s="462"/>
      <c r="Y587" s="461"/>
      <c r="Z587" s="461"/>
      <c r="AA587" s="461"/>
      <c r="AB587" s="461"/>
      <c r="AC587" s="461"/>
      <c r="AD587" s="461"/>
      <c r="AE587" s="461"/>
      <c r="AF587" s="461"/>
      <c r="AG587" s="461"/>
      <c r="AH587" s="461"/>
    </row>
    <row r="588">
      <c r="A588" s="461"/>
      <c r="B588" s="461"/>
      <c r="C588" s="461"/>
      <c r="D588" s="461"/>
      <c r="E588" s="461"/>
      <c r="F588" s="461"/>
      <c r="G588" s="461"/>
      <c r="H588" s="461"/>
      <c r="I588" s="461"/>
      <c r="J588" s="461"/>
      <c r="K588" s="461"/>
      <c r="L588" s="461"/>
      <c r="M588" s="461"/>
      <c r="N588" s="461"/>
      <c r="O588" s="461"/>
      <c r="P588" s="461"/>
      <c r="Q588" s="461"/>
      <c r="R588" s="461"/>
      <c r="S588" s="461"/>
      <c r="T588" s="461"/>
      <c r="U588" s="461"/>
      <c r="V588" s="461"/>
      <c r="W588" s="461"/>
      <c r="X588" s="462"/>
      <c r="Y588" s="461"/>
      <c r="Z588" s="461"/>
      <c r="AA588" s="461"/>
      <c r="AB588" s="461"/>
      <c r="AC588" s="461"/>
      <c r="AD588" s="461"/>
      <c r="AE588" s="461"/>
      <c r="AF588" s="461"/>
      <c r="AG588" s="461"/>
      <c r="AH588" s="461"/>
    </row>
    <row r="589">
      <c r="A589" s="461"/>
      <c r="B589" s="461"/>
      <c r="C589" s="461"/>
      <c r="D589" s="461"/>
      <c r="E589" s="461"/>
      <c r="F589" s="461"/>
      <c r="G589" s="461"/>
      <c r="H589" s="461"/>
      <c r="I589" s="461"/>
      <c r="J589" s="461"/>
      <c r="K589" s="461"/>
      <c r="L589" s="461"/>
      <c r="M589" s="461"/>
      <c r="N589" s="461"/>
      <c r="O589" s="461"/>
      <c r="P589" s="461"/>
      <c r="Q589" s="461"/>
      <c r="R589" s="461"/>
      <c r="S589" s="461"/>
      <c r="T589" s="461"/>
      <c r="U589" s="461"/>
      <c r="V589" s="461"/>
      <c r="W589" s="461"/>
      <c r="X589" s="462"/>
      <c r="Y589" s="461"/>
      <c r="Z589" s="461"/>
      <c r="AA589" s="461"/>
      <c r="AB589" s="461"/>
      <c r="AC589" s="461"/>
      <c r="AD589" s="461"/>
      <c r="AE589" s="461"/>
      <c r="AF589" s="461"/>
      <c r="AG589" s="461"/>
      <c r="AH589" s="461"/>
    </row>
    <row r="590">
      <c r="A590" s="461"/>
      <c r="B590" s="461"/>
      <c r="C590" s="461"/>
      <c r="D590" s="461"/>
      <c r="E590" s="461"/>
      <c r="F590" s="461"/>
      <c r="G590" s="461"/>
      <c r="H590" s="461"/>
      <c r="I590" s="461"/>
      <c r="J590" s="461"/>
      <c r="K590" s="461"/>
      <c r="L590" s="461"/>
      <c r="M590" s="461"/>
      <c r="N590" s="461"/>
      <c r="O590" s="461"/>
      <c r="P590" s="461"/>
      <c r="Q590" s="461"/>
      <c r="R590" s="461"/>
      <c r="S590" s="461"/>
      <c r="T590" s="461"/>
      <c r="U590" s="461"/>
      <c r="V590" s="461"/>
      <c r="W590" s="461"/>
      <c r="X590" s="462"/>
      <c r="Y590" s="461"/>
      <c r="Z590" s="461"/>
      <c r="AA590" s="461"/>
      <c r="AB590" s="461"/>
      <c r="AC590" s="461"/>
      <c r="AD590" s="461"/>
      <c r="AE590" s="461"/>
      <c r="AF590" s="461"/>
      <c r="AG590" s="461"/>
      <c r="AH590" s="461"/>
    </row>
    <row r="591">
      <c r="A591" s="461"/>
      <c r="B591" s="461"/>
      <c r="C591" s="461"/>
      <c r="D591" s="461"/>
      <c r="E591" s="461"/>
      <c r="F591" s="461"/>
      <c r="G591" s="461"/>
      <c r="H591" s="461"/>
      <c r="I591" s="461"/>
      <c r="J591" s="461"/>
      <c r="K591" s="461"/>
      <c r="L591" s="461"/>
      <c r="M591" s="461"/>
      <c r="N591" s="461"/>
      <c r="O591" s="461"/>
      <c r="P591" s="461"/>
      <c r="Q591" s="461"/>
      <c r="R591" s="461"/>
      <c r="S591" s="461"/>
      <c r="T591" s="461"/>
      <c r="U591" s="461"/>
      <c r="V591" s="461"/>
      <c r="W591" s="461"/>
      <c r="X591" s="462"/>
      <c r="Y591" s="461"/>
      <c r="Z591" s="461"/>
      <c r="AA591" s="461"/>
      <c r="AB591" s="461"/>
      <c r="AC591" s="461"/>
      <c r="AD591" s="461"/>
      <c r="AE591" s="461"/>
      <c r="AF591" s="461"/>
      <c r="AG591" s="461"/>
      <c r="AH591" s="461"/>
    </row>
    <row r="592">
      <c r="A592" s="461"/>
      <c r="B592" s="461"/>
      <c r="C592" s="461"/>
      <c r="D592" s="461"/>
      <c r="E592" s="461"/>
      <c r="F592" s="461"/>
      <c r="G592" s="461"/>
      <c r="H592" s="461"/>
      <c r="I592" s="461"/>
      <c r="J592" s="461"/>
      <c r="K592" s="461"/>
      <c r="L592" s="461"/>
      <c r="M592" s="461"/>
      <c r="N592" s="461"/>
      <c r="O592" s="461"/>
      <c r="P592" s="461"/>
      <c r="Q592" s="461"/>
      <c r="R592" s="461"/>
      <c r="S592" s="461"/>
      <c r="T592" s="461"/>
      <c r="U592" s="461"/>
      <c r="V592" s="461"/>
      <c r="W592" s="461"/>
      <c r="X592" s="462"/>
      <c r="Y592" s="461"/>
      <c r="Z592" s="461"/>
      <c r="AA592" s="461"/>
      <c r="AB592" s="461"/>
      <c r="AC592" s="461"/>
      <c r="AD592" s="461"/>
      <c r="AE592" s="461"/>
      <c r="AF592" s="461"/>
      <c r="AG592" s="461"/>
      <c r="AH592" s="461"/>
    </row>
    <row r="593">
      <c r="A593" s="461"/>
      <c r="B593" s="461"/>
      <c r="C593" s="461"/>
      <c r="D593" s="461"/>
      <c r="E593" s="461"/>
      <c r="F593" s="461"/>
      <c r="G593" s="461"/>
      <c r="H593" s="461"/>
      <c r="I593" s="461"/>
      <c r="J593" s="461"/>
      <c r="K593" s="461"/>
      <c r="L593" s="461"/>
      <c r="M593" s="461"/>
      <c r="N593" s="461"/>
      <c r="O593" s="461"/>
      <c r="P593" s="461"/>
      <c r="Q593" s="461"/>
      <c r="R593" s="461"/>
      <c r="S593" s="461"/>
      <c r="T593" s="461"/>
      <c r="U593" s="461"/>
      <c r="V593" s="461"/>
      <c r="W593" s="461"/>
      <c r="X593" s="462"/>
      <c r="Y593" s="461"/>
      <c r="Z593" s="461"/>
      <c r="AA593" s="461"/>
      <c r="AB593" s="461"/>
      <c r="AC593" s="461"/>
      <c r="AD593" s="461"/>
      <c r="AE593" s="461"/>
      <c r="AF593" s="461"/>
      <c r="AG593" s="461"/>
      <c r="AH593" s="461"/>
    </row>
    <row r="594">
      <c r="A594" s="461"/>
      <c r="B594" s="461"/>
      <c r="C594" s="461"/>
      <c r="D594" s="461"/>
      <c r="E594" s="461"/>
      <c r="F594" s="461"/>
      <c r="G594" s="461"/>
      <c r="H594" s="461"/>
      <c r="I594" s="461"/>
      <c r="J594" s="461"/>
      <c r="K594" s="461"/>
      <c r="L594" s="461"/>
      <c r="M594" s="461"/>
      <c r="N594" s="461"/>
      <c r="O594" s="461"/>
      <c r="P594" s="461"/>
      <c r="Q594" s="461"/>
      <c r="R594" s="461"/>
      <c r="S594" s="461"/>
      <c r="T594" s="461"/>
      <c r="U594" s="461"/>
      <c r="V594" s="461"/>
      <c r="W594" s="461"/>
      <c r="X594" s="462"/>
      <c r="Y594" s="461"/>
      <c r="Z594" s="461"/>
      <c r="AA594" s="461"/>
      <c r="AB594" s="461"/>
      <c r="AC594" s="461"/>
      <c r="AD594" s="461"/>
      <c r="AE594" s="461"/>
      <c r="AF594" s="461"/>
      <c r="AG594" s="461"/>
      <c r="AH594" s="461"/>
    </row>
    <row r="595">
      <c r="A595" s="461"/>
      <c r="B595" s="461"/>
      <c r="C595" s="461"/>
      <c r="D595" s="461"/>
      <c r="E595" s="461"/>
      <c r="F595" s="461"/>
      <c r="G595" s="461"/>
      <c r="H595" s="461"/>
      <c r="I595" s="461"/>
      <c r="J595" s="461"/>
      <c r="K595" s="461"/>
      <c r="L595" s="461"/>
      <c r="M595" s="461"/>
      <c r="N595" s="461"/>
      <c r="O595" s="461"/>
      <c r="P595" s="461"/>
      <c r="Q595" s="461"/>
      <c r="R595" s="461"/>
      <c r="S595" s="461"/>
      <c r="T595" s="461"/>
      <c r="U595" s="461"/>
      <c r="V595" s="461"/>
      <c r="W595" s="461"/>
      <c r="X595" s="462"/>
      <c r="Y595" s="461"/>
      <c r="Z595" s="461"/>
      <c r="AA595" s="461"/>
      <c r="AB595" s="461"/>
      <c r="AC595" s="461"/>
      <c r="AD595" s="461"/>
      <c r="AE595" s="461"/>
      <c r="AF595" s="461"/>
      <c r="AG595" s="461"/>
      <c r="AH595" s="461"/>
    </row>
    <row r="596">
      <c r="A596" s="461"/>
      <c r="B596" s="461"/>
      <c r="C596" s="461"/>
      <c r="D596" s="461"/>
      <c r="E596" s="461"/>
      <c r="F596" s="461"/>
      <c r="G596" s="461"/>
      <c r="H596" s="461"/>
      <c r="I596" s="461"/>
      <c r="J596" s="461"/>
      <c r="K596" s="461"/>
      <c r="L596" s="461"/>
      <c r="M596" s="461"/>
      <c r="N596" s="461"/>
      <c r="O596" s="461"/>
      <c r="P596" s="461"/>
      <c r="Q596" s="461"/>
      <c r="R596" s="461"/>
      <c r="S596" s="461"/>
      <c r="T596" s="461"/>
      <c r="U596" s="461"/>
      <c r="V596" s="461"/>
      <c r="W596" s="461"/>
      <c r="X596" s="462"/>
      <c r="Y596" s="461"/>
      <c r="Z596" s="461"/>
      <c r="AA596" s="461"/>
      <c r="AB596" s="461"/>
      <c r="AC596" s="461"/>
      <c r="AD596" s="461"/>
      <c r="AE596" s="461"/>
      <c r="AF596" s="461"/>
      <c r="AG596" s="461"/>
      <c r="AH596" s="461"/>
    </row>
    <row r="597">
      <c r="A597" s="461"/>
      <c r="B597" s="461"/>
      <c r="C597" s="461"/>
      <c r="D597" s="461"/>
      <c r="E597" s="461"/>
      <c r="F597" s="461"/>
      <c r="G597" s="461"/>
      <c r="H597" s="461"/>
      <c r="I597" s="461"/>
      <c r="J597" s="461"/>
      <c r="K597" s="461"/>
      <c r="L597" s="461"/>
      <c r="M597" s="461"/>
      <c r="N597" s="461"/>
      <c r="O597" s="461"/>
      <c r="P597" s="461"/>
      <c r="Q597" s="461"/>
      <c r="R597" s="461"/>
      <c r="S597" s="461"/>
      <c r="T597" s="461"/>
      <c r="U597" s="461"/>
      <c r="V597" s="461"/>
      <c r="W597" s="461"/>
      <c r="X597" s="462"/>
      <c r="Y597" s="461"/>
      <c r="Z597" s="461"/>
      <c r="AA597" s="461"/>
      <c r="AB597" s="461"/>
      <c r="AC597" s="461"/>
      <c r="AD597" s="461"/>
      <c r="AE597" s="461"/>
      <c r="AF597" s="461"/>
      <c r="AG597" s="461"/>
      <c r="AH597" s="461"/>
    </row>
    <row r="598">
      <c r="A598" s="461"/>
      <c r="B598" s="461"/>
      <c r="C598" s="461"/>
      <c r="D598" s="461"/>
      <c r="E598" s="461"/>
      <c r="F598" s="461"/>
      <c r="G598" s="461"/>
      <c r="H598" s="461"/>
      <c r="I598" s="461"/>
      <c r="J598" s="461"/>
      <c r="K598" s="461"/>
      <c r="L598" s="461"/>
      <c r="M598" s="461"/>
      <c r="N598" s="461"/>
      <c r="O598" s="461"/>
      <c r="P598" s="461"/>
      <c r="Q598" s="461"/>
      <c r="R598" s="461"/>
      <c r="S598" s="461"/>
      <c r="T598" s="461"/>
      <c r="U598" s="461"/>
      <c r="V598" s="461"/>
      <c r="W598" s="461"/>
      <c r="X598" s="462"/>
      <c r="Y598" s="461"/>
      <c r="Z598" s="461"/>
      <c r="AA598" s="461"/>
      <c r="AB598" s="461"/>
      <c r="AC598" s="461"/>
      <c r="AD598" s="461"/>
      <c r="AE598" s="461"/>
      <c r="AF598" s="461"/>
      <c r="AG598" s="461"/>
      <c r="AH598" s="461"/>
    </row>
    <row r="599">
      <c r="A599" s="461"/>
      <c r="B599" s="461"/>
      <c r="C599" s="461"/>
      <c r="D599" s="461"/>
      <c r="E599" s="461"/>
      <c r="F599" s="461"/>
      <c r="G599" s="461"/>
      <c r="H599" s="461"/>
      <c r="I599" s="461"/>
      <c r="J599" s="461"/>
      <c r="K599" s="461"/>
      <c r="L599" s="461"/>
      <c r="M599" s="461"/>
      <c r="N599" s="461"/>
      <c r="O599" s="461"/>
      <c r="P599" s="461"/>
      <c r="Q599" s="461"/>
      <c r="R599" s="461"/>
      <c r="S599" s="461"/>
      <c r="T599" s="461"/>
      <c r="U599" s="461"/>
      <c r="V599" s="461"/>
      <c r="W599" s="461"/>
      <c r="X599" s="462"/>
      <c r="Y599" s="461"/>
      <c r="Z599" s="461"/>
      <c r="AA599" s="461"/>
      <c r="AB599" s="461"/>
      <c r="AC599" s="461"/>
      <c r="AD599" s="461"/>
      <c r="AE599" s="461"/>
      <c r="AF599" s="461"/>
      <c r="AG599" s="461"/>
      <c r="AH599" s="461"/>
    </row>
    <row r="600">
      <c r="A600" s="461"/>
      <c r="B600" s="461"/>
      <c r="C600" s="461"/>
      <c r="D600" s="461"/>
      <c r="E600" s="461"/>
      <c r="F600" s="461"/>
      <c r="G600" s="461"/>
      <c r="H600" s="461"/>
      <c r="I600" s="461"/>
      <c r="J600" s="461"/>
      <c r="K600" s="461"/>
      <c r="L600" s="461"/>
      <c r="M600" s="461"/>
      <c r="N600" s="461"/>
      <c r="O600" s="461"/>
      <c r="P600" s="461"/>
      <c r="Q600" s="461"/>
      <c r="R600" s="461"/>
      <c r="S600" s="461"/>
      <c r="T600" s="461"/>
      <c r="U600" s="461"/>
      <c r="V600" s="461"/>
      <c r="W600" s="461"/>
      <c r="X600" s="462"/>
      <c r="Y600" s="461"/>
      <c r="Z600" s="461"/>
      <c r="AA600" s="461"/>
      <c r="AB600" s="461"/>
      <c r="AC600" s="461"/>
      <c r="AD600" s="461"/>
      <c r="AE600" s="461"/>
      <c r="AF600" s="461"/>
      <c r="AG600" s="461"/>
      <c r="AH600" s="461"/>
    </row>
    <row r="601">
      <c r="A601" s="461"/>
      <c r="B601" s="461"/>
      <c r="C601" s="461"/>
      <c r="D601" s="461"/>
      <c r="E601" s="461"/>
      <c r="F601" s="461"/>
      <c r="G601" s="461"/>
      <c r="H601" s="461"/>
      <c r="I601" s="461"/>
      <c r="J601" s="461"/>
      <c r="K601" s="461"/>
      <c r="L601" s="461"/>
      <c r="M601" s="461"/>
      <c r="N601" s="461"/>
      <c r="O601" s="461"/>
      <c r="P601" s="461"/>
      <c r="Q601" s="461"/>
      <c r="R601" s="461"/>
      <c r="S601" s="461"/>
      <c r="T601" s="461"/>
      <c r="U601" s="461"/>
      <c r="V601" s="461"/>
      <c r="W601" s="461"/>
      <c r="X601" s="462"/>
      <c r="Y601" s="461"/>
      <c r="Z601" s="461"/>
      <c r="AA601" s="461"/>
      <c r="AB601" s="461"/>
      <c r="AC601" s="461"/>
      <c r="AD601" s="461"/>
      <c r="AE601" s="461"/>
      <c r="AF601" s="461"/>
      <c r="AG601" s="461"/>
      <c r="AH601" s="461"/>
    </row>
    <row r="602">
      <c r="A602" s="461"/>
      <c r="B602" s="461"/>
      <c r="C602" s="461"/>
      <c r="D602" s="461"/>
      <c r="E602" s="461"/>
      <c r="F602" s="461"/>
      <c r="G602" s="461"/>
      <c r="H602" s="461"/>
      <c r="I602" s="461"/>
      <c r="J602" s="461"/>
      <c r="K602" s="461"/>
      <c r="L602" s="461"/>
      <c r="M602" s="461"/>
      <c r="N602" s="461"/>
      <c r="O602" s="461"/>
      <c r="P602" s="461"/>
      <c r="Q602" s="461"/>
      <c r="R602" s="461"/>
      <c r="S602" s="461"/>
      <c r="T602" s="461"/>
      <c r="U602" s="461"/>
      <c r="V602" s="461"/>
      <c r="W602" s="461"/>
      <c r="X602" s="462"/>
      <c r="Y602" s="461"/>
      <c r="Z602" s="461"/>
      <c r="AA602" s="461"/>
      <c r="AB602" s="461"/>
      <c r="AC602" s="461"/>
      <c r="AD602" s="461"/>
      <c r="AE602" s="461"/>
      <c r="AF602" s="461"/>
      <c r="AG602" s="461"/>
      <c r="AH602" s="461"/>
    </row>
    <row r="603">
      <c r="A603" s="461"/>
      <c r="B603" s="461"/>
      <c r="C603" s="461"/>
      <c r="D603" s="461"/>
      <c r="E603" s="461"/>
      <c r="F603" s="461"/>
      <c r="G603" s="461"/>
      <c r="H603" s="461"/>
      <c r="I603" s="461"/>
      <c r="J603" s="461"/>
      <c r="K603" s="461"/>
      <c r="L603" s="461"/>
      <c r="M603" s="461"/>
      <c r="N603" s="461"/>
      <c r="O603" s="461"/>
      <c r="P603" s="461"/>
      <c r="Q603" s="461"/>
      <c r="R603" s="461"/>
      <c r="S603" s="461"/>
      <c r="T603" s="461"/>
      <c r="U603" s="461"/>
      <c r="V603" s="461"/>
      <c r="W603" s="461"/>
      <c r="X603" s="462"/>
      <c r="Y603" s="461"/>
      <c r="Z603" s="461"/>
      <c r="AA603" s="461"/>
      <c r="AB603" s="461"/>
      <c r="AC603" s="461"/>
      <c r="AD603" s="461"/>
      <c r="AE603" s="461"/>
      <c r="AF603" s="461"/>
      <c r="AG603" s="461"/>
      <c r="AH603" s="461"/>
    </row>
    <row r="604">
      <c r="A604" s="461"/>
      <c r="B604" s="461"/>
      <c r="C604" s="461"/>
      <c r="D604" s="461"/>
      <c r="E604" s="461"/>
      <c r="F604" s="461"/>
      <c r="G604" s="461"/>
      <c r="H604" s="461"/>
      <c r="I604" s="461"/>
      <c r="J604" s="461"/>
      <c r="K604" s="461"/>
      <c r="L604" s="461"/>
      <c r="M604" s="461"/>
      <c r="N604" s="461"/>
      <c r="O604" s="461"/>
      <c r="P604" s="461"/>
      <c r="Q604" s="461"/>
      <c r="R604" s="461"/>
      <c r="S604" s="461"/>
      <c r="T604" s="461"/>
      <c r="U604" s="461"/>
      <c r="V604" s="461"/>
      <c r="W604" s="461"/>
      <c r="X604" s="462"/>
      <c r="Y604" s="461"/>
      <c r="Z604" s="461"/>
      <c r="AA604" s="461"/>
      <c r="AB604" s="461"/>
      <c r="AC604" s="461"/>
      <c r="AD604" s="461"/>
      <c r="AE604" s="461"/>
      <c r="AF604" s="461"/>
      <c r="AG604" s="461"/>
      <c r="AH604" s="461"/>
    </row>
    <row r="605">
      <c r="A605" s="461"/>
      <c r="B605" s="461"/>
      <c r="C605" s="461"/>
      <c r="D605" s="461"/>
      <c r="E605" s="461"/>
      <c r="F605" s="461"/>
      <c r="G605" s="461"/>
      <c r="H605" s="461"/>
      <c r="I605" s="461"/>
      <c r="J605" s="461"/>
      <c r="K605" s="461"/>
      <c r="L605" s="461"/>
      <c r="M605" s="461"/>
      <c r="N605" s="461"/>
      <c r="O605" s="461"/>
      <c r="P605" s="461"/>
      <c r="Q605" s="461"/>
      <c r="R605" s="461"/>
      <c r="S605" s="461"/>
      <c r="T605" s="461"/>
      <c r="U605" s="461"/>
      <c r="V605" s="461"/>
      <c r="W605" s="461"/>
      <c r="X605" s="462"/>
      <c r="Y605" s="461"/>
      <c r="Z605" s="461"/>
      <c r="AA605" s="461"/>
      <c r="AB605" s="461"/>
      <c r="AC605" s="461"/>
      <c r="AD605" s="461"/>
      <c r="AE605" s="461"/>
      <c r="AF605" s="461"/>
      <c r="AG605" s="461"/>
      <c r="AH605" s="461"/>
    </row>
    <row r="606">
      <c r="A606" s="461"/>
      <c r="B606" s="461"/>
      <c r="C606" s="461"/>
      <c r="D606" s="461"/>
      <c r="E606" s="461"/>
      <c r="F606" s="461"/>
      <c r="G606" s="461"/>
      <c r="H606" s="461"/>
      <c r="I606" s="461"/>
      <c r="J606" s="461"/>
      <c r="K606" s="461"/>
      <c r="L606" s="461"/>
      <c r="M606" s="461"/>
      <c r="N606" s="461"/>
      <c r="O606" s="461"/>
      <c r="P606" s="461"/>
      <c r="Q606" s="461"/>
      <c r="R606" s="461"/>
      <c r="S606" s="461"/>
      <c r="T606" s="461"/>
      <c r="U606" s="461"/>
      <c r="V606" s="461"/>
      <c r="W606" s="461"/>
      <c r="X606" s="462"/>
      <c r="Y606" s="461"/>
      <c r="Z606" s="461"/>
      <c r="AA606" s="461"/>
      <c r="AB606" s="461"/>
      <c r="AC606" s="461"/>
      <c r="AD606" s="461"/>
      <c r="AE606" s="461"/>
      <c r="AF606" s="461"/>
      <c r="AG606" s="461"/>
      <c r="AH606" s="461"/>
    </row>
    <row r="607">
      <c r="A607" s="461"/>
      <c r="B607" s="461"/>
      <c r="C607" s="461"/>
      <c r="D607" s="461"/>
      <c r="E607" s="461"/>
      <c r="F607" s="461"/>
      <c r="G607" s="461"/>
      <c r="H607" s="461"/>
      <c r="I607" s="461"/>
      <c r="J607" s="461"/>
      <c r="K607" s="461"/>
      <c r="L607" s="461"/>
      <c r="M607" s="461"/>
      <c r="N607" s="461"/>
      <c r="O607" s="461"/>
      <c r="P607" s="461"/>
      <c r="Q607" s="461"/>
      <c r="R607" s="461"/>
      <c r="S607" s="461"/>
      <c r="T607" s="461"/>
      <c r="U607" s="461"/>
      <c r="V607" s="461"/>
      <c r="W607" s="461"/>
      <c r="X607" s="462"/>
      <c r="Y607" s="461"/>
      <c r="Z607" s="461"/>
      <c r="AA607" s="461"/>
      <c r="AB607" s="461"/>
      <c r="AC607" s="461"/>
      <c r="AD607" s="461"/>
      <c r="AE607" s="461"/>
      <c r="AF607" s="461"/>
      <c r="AG607" s="461"/>
      <c r="AH607" s="461"/>
    </row>
    <row r="608">
      <c r="A608" s="461"/>
      <c r="B608" s="461"/>
      <c r="C608" s="461"/>
      <c r="D608" s="461"/>
      <c r="E608" s="461"/>
      <c r="F608" s="461"/>
      <c r="G608" s="461"/>
      <c r="H608" s="461"/>
      <c r="I608" s="461"/>
      <c r="J608" s="461"/>
      <c r="K608" s="461"/>
      <c r="L608" s="461"/>
      <c r="M608" s="461"/>
      <c r="N608" s="461"/>
      <c r="O608" s="461"/>
      <c r="P608" s="461"/>
      <c r="Q608" s="461"/>
      <c r="R608" s="461"/>
      <c r="S608" s="461"/>
      <c r="T608" s="461"/>
      <c r="U608" s="461"/>
      <c r="V608" s="461"/>
      <c r="W608" s="461"/>
      <c r="X608" s="462"/>
      <c r="Y608" s="461"/>
      <c r="Z608" s="461"/>
      <c r="AA608" s="461"/>
      <c r="AB608" s="461"/>
      <c r="AC608" s="461"/>
      <c r="AD608" s="461"/>
      <c r="AE608" s="461"/>
      <c r="AF608" s="461"/>
      <c r="AG608" s="461"/>
      <c r="AH608" s="461"/>
    </row>
    <row r="609">
      <c r="A609" s="461"/>
      <c r="B609" s="461"/>
      <c r="C609" s="461"/>
      <c r="D609" s="461"/>
      <c r="E609" s="461"/>
      <c r="F609" s="461"/>
      <c r="G609" s="461"/>
      <c r="H609" s="461"/>
      <c r="I609" s="461"/>
      <c r="J609" s="461"/>
      <c r="K609" s="461"/>
      <c r="L609" s="461"/>
      <c r="M609" s="461"/>
      <c r="N609" s="461"/>
      <c r="O609" s="461"/>
      <c r="P609" s="461"/>
      <c r="Q609" s="461"/>
      <c r="R609" s="461"/>
      <c r="S609" s="461"/>
      <c r="T609" s="461"/>
      <c r="U609" s="461"/>
      <c r="V609" s="461"/>
      <c r="W609" s="461"/>
      <c r="X609" s="462"/>
      <c r="Y609" s="461"/>
      <c r="Z609" s="461"/>
      <c r="AA609" s="461"/>
      <c r="AB609" s="461"/>
      <c r="AC609" s="461"/>
      <c r="AD609" s="461"/>
      <c r="AE609" s="461"/>
      <c r="AF609" s="461"/>
      <c r="AG609" s="461"/>
      <c r="AH609" s="461"/>
    </row>
    <row r="610">
      <c r="A610" s="461"/>
      <c r="B610" s="461"/>
      <c r="C610" s="461"/>
      <c r="D610" s="461"/>
      <c r="E610" s="461"/>
      <c r="F610" s="461"/>
      <c r="G610" s="461"/>
      <c r="H610" s="461"/>
      <c r="I610" s="461"/>
      <c r="J610" s="461"/>
      <c r="K610" s="461"/>
      <c r="L610" s="461"/>
      <c r="M610" s="461"/>
      <c r="N610" s="461"/>
      <c r="O610" s="461"/>
      <c r="P610" s="461"/>
      <c r="Q610" s="461"/>
      <c r="R610" s="461"/>
      <c r="S610" s="461"/>
      <c r="T610" s="461"/>
      <c r="U610" s="461"/>
      <c r="V610" s="461"/>
      <c r="W610" s="461"/>
      <c r="X610" s="462"/>
      <c r="Y610" s="461"/>
      <c r="Z610" s="461"/>
      <c r="AA610" s="461"/>
      <c r="AB610" s="461"/>
      <c r="AC610" s="461"/>
      <c r="AD610" s="461"/>
      <c r="AE610" s="461"/>
      <c r="AF610" s="461"/>
      <c r="AG610" s="461"/>
      <c r="AH610" s="461"/>
    </row>
    <row r="611">
      <c r="A611" s="461"/>
      <c r="B611" s="461"/>
      <c r="C611" s="461"/>
      <c r="D611" s="461"/>
      <c r="E611" s="461"/>
      <c r="F611" s="461"/>
      <c r="G611" s="461"/>
      <c r="H611" s="461"/>
      <c r="I611" s="461"/>
      <c r="J611" s="461"/>
      <c r="K611" s="461"/>
      <c r="L611" s="461"/>
      <c r="M611" s="461"/>
      <c r="N611" s="461"/>
      <c r="O611" s="461"/>
      <c r="P611" s="461"/>
      <c r="Q611" s="461"/>
      <c r="R611" s="461"/>
      <c r="S611" s="461"/>
      <c r="T611" s="461"/>
      <c r="U611" s="461"/>
      <c r="V611" s="461"/>
      <c r="W611" s="461"/>
      <c r="X611" s="462"/>
      <c r="Y611" s="461"/>
      <c r="Z611" s="461"/>
      <c r="AA611" s="461"/>
      <c r="AB611" s="461"/>
      <c r="AC611" s="461"/>
      <c r="AD611" s="461"/>
      <c r="AE611" s="461"/>
      <c r="AF611" s="461"/>
      <c r="AG611" s="461"/>
      <c r="AH611" s="461"/>
    </row>
    <row r="612">
      <c r="A612" s="461"/>
      <c r="B612" s="461"/>
      <c r="C612" s="461"/>
      <c r="D612" s="461"/>
      <c r="E612" s="461"/>
      <c r="F612" s="461"/>
      <c r="G612" s="461"/>
      <c r="H612" s="461"/>
      <c r="I612" s="461"/>
      <c r="J612" s="461"/>
      <c r="K612" s="461"/>
      <c r="L612" s="461"/>
      <c r="M612" s="461"/>
      <c r="N612" s="461"/>
      <c r="O612" s="461"/>
      <c r="P612" s="461"/>
      <c r="Q612" s="461"/>
      <c r="R612" s="461"/>
      <c r="S612" s="461"/>
      <c r="T612" s="461"/>
      <c r="U612" s="461"/>
      <c r="V612" s="461"/>
      <c r="W612" s="461"/>
      <c r="X612" s="462"/>
      <c r="Y612" s="461"/>
      <c r="Z612" s="461"/>
      <c r="AA612" s="461"/>
      <c r="AB612" s="461"/>
      <c r="AC612" s="461"/>
      <c r="AD612" s="461"/>
      <c r="AE612" s="461"/>
      <c r="AF612" s="461"/>
      <c r="AG612" s="461"/>
      <c r="AH612" s="461"/>
    </row>
    <row r="613">
      <c r="A613" s="461"/>
      <c r="B613" s="461"/>
      <c r="C613" s="461"/>
      <c r="D613" s="461"/>
      <c r="E613" s="461"/>
      <c r="F613" s="461"/>
      <c r="G613" s="461"/>
      <c r="H613" s="461"/>
      <c r="I613" s="461"/>
      <c r="J613" s="461"/>
      <c r="K613" s="461"/>
      <c r="L613" s="461"/>
      <c r="M613" s="461"/>
      <c r="N613" s="461"/>
      <c r="O613" s="461"/>
      <c r="P613" s="461"/>
      <c r="Q613" s="461"/>
      <c r="R613" s="461"/>
      <c r="S613" s="461"/>
      <c r="T613" s="461"/>
      <c r="U613" s="461"/>
      <c r="V613" s="461"/>
      <c r="W613" s="461"/>
      <c r="X613" s="462"/>
      <c r="Y613" s="461"/>
      <c r="Z613" s="461"/>
      <c r="AA613" s="461"/>
      <c r="AB613" s="461"/>
      <c r="AC613" s="461"/>
      <c r="AD613" s="461"/>
      <c r="AE613" s="461"/>
      <c r="AF613" s="461"/>
      <c r="AG613" s="461"/>
      <c r="AH613" s="461"/>
    </row>
    <row r="614">
      <c r="A614" s="461"/>
      <c r="B614" s="461"/>
      <c r="C614" s="461"/>
      <c r="D614" s="461"/>
      <c r="E614" s="461"/>
      <c r="F614" s="461"/>
      <c r="G614" s="461"/>
      <c r="H614" s="461"/>
      <c r="I614" s="461"/>
      <c r="J614" s="461"/>
      <c r="K614" s="461"/>
      <c r="L614" s="461"/>
      <c r="M614" s="461"/>
      <c r="N614" s="461"/>
      <c r="O614" s="461"/>
      <c r="P614" s="461"/>
      <c r="Q614" s="461"/>
      <c r="R614" s="461"/>
      <c r="S614" s="461"/>
      <c r="T614" s="461"/>
      <c r="U614" s="461"/>
      <c r="V614" s="461"/>
      <c r="W614" s="461"/>
      <c r="X614" s="462"/>
      <c r="Y614" s="461"/>
      <c r="Z614" s="461"/>
      <c r="AA614" s="461"/>
      <c r="AB614" s="461"/>
      <c r="AC614" s="461"/>
      <c r="AD614" s="461"/>
      <c r="AE614" s="461"/>
      <c r="AF614" s="461"/>
      <c r="AG614" s="461"/>
      <c r="AH614" s="461"/>
    </row>
    <row r="615">
      <c r="A615" s="461"/>
      <c r="B615" s="461"/>
      <c r="C615" s="461"/>
      <c r="D615" s="461"/>
      <c r="E615" s="461"/>
      <c r="F615" s="461"/>
      <c r="G615" s="461"/>
      <c r="H615" s="461"/>
      <c r="I615" s="461"/>
      <c r="J615" s="461"/>
      <c r="K615" s="461"/>
      <c r="L615" s="461"/>
      <c r="M615" s="461"/>
      <c r="N615" s="461"/>
      <c r="O615" s="461"/>
      <c r="P615" s="461"/>
      <c r="Q615" s="461"/>
      <c r="R615" s="461"/>
      <c r="S615" s="461"/>
      <c r="T615" s="461"/>
      <c r="U615" s="461"/>
      <c r="V615" s="461"/>
      <c r="W615" s="461"/>
      <c r="X615" s="462"/>
      <c r="Y615" s="461"/>
      <c r="Z615" s="461"/>
      <c r="AA615" s="461"/>
      <c r="AB615" s="461"/>
      <c r="AC615" s="461"/>
      <c r="AD615" s="461"/>
      <c r="AE615" s="461"/>
      <c r="AF615" s="461"/>
      <c r="AG615" s="461"/>
      <c r="AH615" s="461"/>
    </row>
    <row r="616">
      <c r="A616" s="461"/>
      <c r="B616" s="461"/>
      <c r="C616" s="461"/>
      <c r="D616" s="461"/>
      <c r="E616" s="461"/>
      <c r="F616" s="461"/>
      <c r="G616" s="461"/>
      <c r="H616" s="461"/>
      <c r="I616" s="461"/>
      <c r="J616" s="461"/>
      <c r="K616" s="461"/>
      <c r="L616" s="461"/>
      <c r="M616" s="461"/>
      <c r="N616" s="461"/>
      <c r="O616" s="461"/>
      <c r="P616" s="461"/>
      <c r="Q616" s="461"/>
      <c r="R616" s="461"/>
      <c r="S616" s="461"/>
      <c r="T616" s="461"/>
      <c r="U616" s="461"/>
      <c r="V616" s="461"/>
      <c r="W616" s="461"/>
      <c r="X616" s="462"/>
      <c r="Y616" s="461"/>
      <c r="Z616" s="461"/>
      <c r="AA616" s="461"/>
      <c r="AB616" s="461"/>
      <c r="AC616" s="461"/>
      <c r="AD616" s="461"/>
      <c r="AE616" s="461"/>
      <c r="AF616" s="461"/>
      <c r="AG616" s="461"/>
      <c r="AH616" s="461"/>
    </row>
    <row r="617">
      <c r="A617" s="461"/>
      <c r="B617" s="461"/>
      <c r="C617" s="461"/>
      <c r="D617" s="461"/>
      <c r="E617" s="461"/>
      <c r="F617" s="461"/>
      <c r="G617" s="461"/>
      <c r="H617" s="461"/>
      <c r="I617" s="461"/>
      <c r="J617" s="461"/>
      <c r="K617" s="461"/>
      <c r="L617" s="461"/>
      <c r="M617" s="461"/>
      <c r="N617" s="461"/>
      <c r="O617" s="461"/>
      <c r="P617" s="461"/>
      <c r="Q617" s="461"/>
      <c r="R617" s="461"/>
      <c r="S617" s="461"/>
      <c r="T617" s="461"/>
      <c r="U617" s="461"/>
      <c r="V617" s="461"/>
      <c r="W617" s="461"/>
      <c r="X617" s="462"/>
      <c r="Y617" s="461"/>
      <c r="Z617" s="461"/>
      <c r="AA617" s="461"/>
      <c r="AB617" s="461"/>
      <c r="AC617" s="461"/>
      <c r="AD617" s="461"/>
      <c r="AE617" s="461"/>
      <c r="AF617" s="461"/>
      <c r="AG617" s="461"/>
      <c r="AH617" s="461"/>
    </row>
    <row r="618">
      <c r="A618" s="461"/>
      <c r="B618" s="461"/>
      <c r="C618" s="461"/>
      <c r="D618" s="461"/>
      <c r="E618" s="461"/>
      <c r="F618" s="461"/>
      <c r="G618" s="461"/>
      <c r="H618" s="461"/>
      <c r="I618" s="461"/>
      <c r="J618" s="461"/>
      <c r="K618" s="461"/>
      <c r="L618" s="461"/>
      <c r="M618" s="461"/>
      <c r="N618" s="461"/>
      <c r="O618" s="461"/>
      <c r="P618" s="461"/>
      <c r="Q618" s="461"/>
      <c r="R618" s="461"/>
      <c r="S618" s="461"/>
      <c r="T618" s="461"/>
      <c r="U618" s="461"/>
      <c r="V618" s="461"/>
      <c r="W618" s="461"/>
      <c r="X618" s="462"/>
      <c r="Y618" s="461"/>
      <c r="Z618" s="461"/>
      <c r="AA618" s="461"/>
      <c r="AB618" s="461"/>
      <c r="AC618" s="461"/>
      <c r="AD618" s="461"/>
      <c r="AE618" s="461"/>
      <c r="AF618" s="461"/>
      <c r="AG618" s="461"/>
      <c r="AH618" s="461"/>
    </row>
    <row r="619">
      <c r="A619" s="461"/>
      <c r="B619" s="461"/>
      <c r="C619" s="461"/>
      <c r="D619" s="461"/>
      <c r="E619" s="461"/>
      <c r="F619" s="461"/>
      <c r="G619" s="461"/>
      <c r="H619" s="461"/>
      <c r="I619" s="461"/>
      <c r="J619" s="461"/>
      <c r="K619" s="461"/>
      <c r="L619" s="461"/>
      <c r="M619" s="461"/>
      <c r="N619" s="461"/>
      <c r="O619" s="461"/>
      <c r="P619" s="461"/>
      <c r="Q619" s="461"/>
      <c r="R619" s="461"/>
      <c r="S619" s="461"/>
      <c r="T619" s="461"/>
      <c r="U619" s="461"/>
      <c r="V619" s="461"/>
      <c r="W619" s="461"/>
      <c r="X619" s="462"/>
      <c r="Y619" s="461"/>
      <c r="Z619" s="461"/>
      <c r="AA619" s="461"/>
      <c r="AB619" s="461"/>
      <c r="AC619" s="461"/>
      <c r="AD619" s="461"/>
      <c r="AE619" s="461"/>
      <c r="AF619" s="461"/>
      <c r="AG619" s="461"/>
      <c r="AH619" s="461"/>
    </row>
    <row r="620">
      <c r="A620" s="461"/>
      <c r="B620" s="461"/>
      <c r="C620" s="461"/>
      <c r="D620" s="461"/>
      <c r="E620" s="461"/>
      <c r="F620" s="461"/>
      <c r="G620" s="461"/>
      <c r="H620" s="461"/>
      <c r="I620" s="461"/>
      <c r="J620" s="461"/>
      <c r="K620" s="461"/>
      <c r="L620" s="461"/>
      <c r="M620" s="461"/>
      <c r="N620" s="461"/>
      <c r="O620" s="461"/>
      <c r="P620" s="461"/>
      <c r="Q620" s="461"/>
      <c r="R620" s="461"/>
      <c r="S620" s="461"/>
      <c r="T620" s="461"/>
      <c r="U620" s="461"/>
      <c r="V620" s="461"/>
      <c r="W620" s="461"/>
      <c r="X620" s="462"/>
      <c r="Y620" s="461"/>
      <c r="Z620" s="461"/>
      <c r="AA620" s="461"/>
      <c r="AB620" s="461"/>
      <c r="AC620" s="461"/>
      <c r="AD620" s="461"/>
      <c r="AE620" s="461"/>
      <c r="AF620" s="461"/>
      <c r="AG620" s="461"/>
      <c r="AH620" s="461"/>
    </row>
    <row r="621">
      <c r="A621" s="461"/>
      <c r="B621" s="461"/>
      <c r="C621" s="461"/>
      <c r="D621" s="461"/>
      <c r="E621" s="461"/>
      <c r="F621" s="461"/>
      <c r="G621" s="461"/>
      <c r="H621" s="461"/>
      <c r="I621" s="461"/>
      <c r="J621" s="461"/>
      <c r="K621" s="461"/>
      <c r="L621" s="461"/>
      <c r="M621" s="461"/>
      <c r="N621" s="461"/>
      <c r="O621" s="461"/>
      <c r="P621" s="461"/>
      <c r="Q621" s="461"/>
      <c r="R621" s="461"/>
      <c r="S621" s="461"/>
      <c r="T621" s="461"/>
      <c r="U621" s="461"/>
      <c r="V621" s="461"/>
      <c r="W621" s="461"/>
      <c r="X621" s="462"/>
      <c r="Y621" s="461"/>
      <c r="Z621" s="461"/>
      <c r="AA621" s="461"/>
      <c r="AB621" s="461"/>
      <c r="AC621" s="461"/>
      <c r="AD621" s="461"/>
      <c r="AE621" s="461"/>
      <c r="AF621" s="461"/>
      <c r="AG621" s="461"/>
      <c r="AH621" s="461"/>
    </row>
    <row r="622">
      <c r="A622" s="461"/>
      <c r="B622" s="461"/>
      <c r="C622" s="461"/>
      <c r="D622" s="461"/>
      <c r="E622" s="461"/>
      <c r="F622" s="461"/>
      <c r="G622" s="461"/>
      <c r="H622" s="461"/>
      <c r="I622" s="461"/>
      <c r="J622" s="461"/>
      <c r="K622" s="461"/>
      <c r="L622" s="461"/>
      <c r="M622" s="461"/>
      <c r="N622" s="461"/>
      <c r="O622" s="461"/>
      <c r="P622" s="461"/>
      <c r="Q622" s="461"/>
      <c r="R622" s="461"/>
      <c r="S622" s="461"/>
      <c r="T622" s="461"/>
      <c r="U622" s="461"/>
      <c r="V622" s="461"/>
      <c r="W622" s="461"/>
      <c r="X622" s="462"/>
      <c r="Y622" s="461"/>
      <c r="Z622" s="461"/>
      <c r="AA622" s="461"/>
      <c r="AB622" s="461"/>
      <c r="AC622" s="461"/>
      <c r="AD622" s="461"/>
      <c r="AE622" s="461"/>
      <c r="AF622" s="461"/>
      <c r="AG622" s="461"/>
      <c r="AH622" s="461"/>
    </row>
    <row r="623">
      <c r="A623" s="461"/>
      <c r="B623" s="461"/>
      <c r="C623" s="461"/>
      <c r="D623" s="461"/>
      <c r="E623" s="461"/>
      <c r="F623" s="461"/>
      <c r="G623" s="461"/>
      <c r="H623" s="461"/>
      <c r="I623" s="461"/>
      <c r="J623" s="461"/>
      <c r="K623" s="461"/>
      <c r="L623" s="461"/>
      <c r="M623" s="461"/>
      <c r="N623" s="461"/>
      <c r="O623" s="461"/>
      <c r="P623" s="461"/>
      <c r="Q623" s="461"/>
      <c r="R623" s="461"/>
      <c r="S623" s="461"/>
      <c r="T623" s="461"/>
      <c r="U623" s="461"/>
      <c r="V623" s="461"/>
      <c r="W623" s="461"/>
      <c r="X623" s="462"/>
      <c r="Y623" s="461"/>
      <c r="Z623" s="461"/>
      <c r="AA623" s="461"/>
      <c r="AB623" s="461"/>
      <c r="AC623" s="461"/>
      <c r="AD623" s="461"/>
      <c r="AE623" s="461"/>
      <c r="AF623" s="461"/>
      <c r="AG623" s="461"/>
      <c r="AH623" s="461"/>
    </row>
    <row r="624">
      <c r="A624" s="461"/>
      <c r="B624" s="461"/>
      <c r="C624" s="461"/>
      <c r="D624" s="461"/>
      <c r="E624" s="461"/>
      <c r="F624" s="461"/>
      <c r="G624" s="461"/>
      <c r="H624" s="461"/>
      <c r="I624" s="461"/>
      <c r="J624" s="461"/>
      <c r="K624" s="461"/>
      <c r="L624" s="461"/>
      <c r="M624" s="461"/>
      <c r="N624" s="461"/>
      <c r="O624" s="461"/>
      <c r="P624" s="461"/>
      <c r="Q624" s="461"/>
      <c r="R624" s="461"/>
      <c r="S624" s="461"/>
      <c r="T624" s="461"/>
      <c r="U624" s="461"/>
      <c r="V624" s="461"/>
      <c r="W624" s="461"/>
      <c r="X624" s="462"/>
      <c r="Y624" s="461"/>
      <c r="Z624" s="461"/>
      <c r="AA624" s="461"/>
      <c r="AB624" s="461"/>
      <c r="AC624" s="461"/>
      <c r="AD624" s="461"/>
      <c r="AE624" s="461"/>
      <c r="AF624" s="461"/>
      <c r="AG624" s="461"/>
      <c r="AH624" s="461"/>
    </row>
    <row r="625">
      <c r="A625" s="461"/>
      <c r="B625" s="461"/>
      <c r="C625" s="461"/>
      <c r="D625" s="461"/>
      <c r="E625" s="461"/>
      <c r="F625" s="461"/>
      <c r="G625" s="461"/>
      <c r="H625" s="461"/>
      <c r="I625" s="461"/>
      <c r="J625" s="461"/>
      <c r="K625" s="461"/>
      <c r="L625" s="461"/>
      <c r="M625" s="461"/>
      <c r="N625" s="461"/>
      <c r="O625" s="461"/>
      <c r="P625" s="461"/>
      <c r="Q625" s="461"/>
      <c r="R625" s="461"/>
      <c r="S625" s="461"/>
      <c r="T625" s="461"/>
      <c r="U625" s="461"/>
      <c r="V625" s="461"/>
      <c r="W625" s="461"/>
      <c r="X625" s="462"/>
      <c r="Y625" s="461"/>
      <c r="Z625" s="461"/>
      <c r="AA625" s="461"/>
      <c r="AB625" s="461"/>
      <c r="AC625" s="461"/>
      <c r="AD625" s="461"/>
      <c r="AE625" s="461"/>
      <c r="AF625" s="461"/>
      <c r="AG625" s="461"/>
      <c r="AH625" s="461"/>
    </row>
    <row r="626">
      <c r="A626" s="461"/>
      <c r="B626" s="461"/>
      <c r="C626" s="461"/>
      <c r="D626" s="461"/>
      <c r="E626" s="461"/>
      <c r="F626" s="461"/>
      <c r="G626" s="461"/>
      <c r="H626" s="461"/>
      <c r="I626" s="461"/>
      <c r="J626" s="461"/>
      <c r="K626" s="461"/>
      <c r="L626" s="461"/>
      <c r="M626" s="461"/>
      <c r="N626" s="461"/>
      <c r="O626" s="461"/>
      <c r="P626" s="461"/>
      <c r="Q626" s="461"/>
      <c r="R626" s="461"/>
      <c r="S626" s="461"/>
      <c r="T626" s="461"/>
      <c r="U626" s="461"/>
      <c r="V626" s="461"/>
      <c r="W626" s="461"/>
      <c r="X626" s="462"/>
      <c r="Y626" s="461"/>
      <c r="Z626" s="461"/>
      <c r="AA626" s="461"/>
      <c r="AB626" s="461"/>
      <c r="AC626" s="461"/>
      <c r="AD626" s="461"/>
      <c r="AE626" s="461"/>
      <c r="AF626" s="461"/>
      <c r="AG626" s="461"/>
      <c r="AH626" s="461"/>
    </row>
    <row r="627">
      <c r="A627" s="461"/>
      <c r="B627" s="461"/>
      <c r="C627" s="461"/>
      <c r="D627" s="461"/>
      <c r="E627" s="461"/>
      <c r="F627" s="461"/>
      <c r="G627" s="461"/>
      <c r="H627" s="461"/>
      <c r="I627" s="461"/>
      <c r="J627" s="461"/>
      <c r="K627" s="461"/>
      <c r="L627" s="461"/>
      <c r="M627" s="461"/>
      <c r="N627" s="461"/>
      <c r="O627" s="461"/>
      <c r="P627" s="461"/>
      <c r="Q627" s="461"/>
      <c r="R627" s="461"/>
      <c r="S627" s="461"/>
      <c r="T627" s="461"/>
      <c r="U627" s="461"/>
      <c r="V627" s="461"/>
      <c r="W627" s="461"/>
      <c r="X627" s="462"/>
      <c r="Y627" s="461"/>
      <c r="Z627" s="461"/>
      <c r="AA627" s="461"/>
      <c r="AB627" s="461"/>
      <c r="AC627" s="461"/>
      <c r="AD627" s="461"/>
      <c r="AE627" s="461"/>
      <c r="AF627" s="461"/>
      <c r="AG627" s="461"/>
      <c r="AH627" s="461"/>
    </row>
    <row r="628">
      <c r="A628" s="461"/>
      <c r="B628" s="461"/>
      <c r="C628" s="461"/>
      <c r="D628" s="461"/>
      <c r="E628" s="461"/>
      <c r="F628" s="461"/>
      <c r="G628" s="461"/>
      <c r="H628" s="461"/>
      <c r="I628" s="461"/>
      <c r="J628" s="461"/>
      <c r="K628" s="461"/>
      <c r="L628" s="461"/>
      <c r="M628" s="461"/>
      <c r="N628" s="461"/>
      <c r="O628" s="461"/>
      <c r="P628" s="461"/>
      <c r="Q628" s="461"/>
      <c r="R628" s="461"/>
      <c r="S628" s="461"/>
      <c r="T628" s="461"/>
      <c r="U628" s="461"/>
      <c r="V628" s="461"/>
      <c r="W628" s="461"/>
      <c r="X628" s="462"/>
      <c r="Y628" s="461"/>
      <c r="Z628" s="461"/>
      <c r="AA628" s="461"/>
      <c r="AB628" s="461"/>
      <c r="AC628" s="461"/>
      <c r="AD628" s="461"/>
      <c r="AE628" s="461"/>
      <c r="AF628" s="461"/>
      <c r="AG628" s="461"/>
      <c r="AH628" s="461"/>
    </row>
    <row r="629">
      <c r="A629" s="461"/>
      <c r="B629" s="461"/>
      <c r="C629" s="461"/>
      <c r="D629" s="461"/>
      <c r="E629" s="461"/>
      <c r="F629" s="461"/>
      <c r="G629" s="461"/>
      <c r="H629" s="461"/>
      <c r="I629" s="461"/>
      <c r="J629" s="461"/>
      <c r="K629" s="461"/>
      <c r="L629" s="461"/>
      <c r="M629" s="461"/>
      <c r="N629" s="461"/>
      <c r="O629" s="461"/>
      <c r="P629" s="461"/>
      <c r="Q629" s="461"/>
      <c r="R629" s="461"/>
      <c r="S629" s="461"/>
      <c r="T629" s="461"/>
      <c r="U629" s="461"/>
      <c r="V629" s="461"/>
      <c r="W629" s="461"/>
      <c r="X629" s="462"/>
      <c r="Y629" s="461"/>
      <c r="Z629" s="461"/>
      <c r="AA629" s="461"/>
      <c r="AB629" s="461"/>
      <c r="AC629" s="461"/>
      <c r="AD629" s="461"/>
      <c r="AE629" s="461"/>
      <c r="AF629" s="461"/>
      <c r="AG629" s="461"/>
      <c r="AH629" s="461"/>
    </row>
    <row r="630">
      <c r="A630" s="461"/>
      <c r="B630" s="461"/>
      <c r="C630" s="461"/>
      <c r="D630" s="461"/>
      <c r="E630" s="461"/>
      <c r="F630" s="461"/>
      <c r="G630" s="461"/>
      <c r="H630" s="461"/>
      <c r="I630" s="461"/>
      <c r="J630" s="461"/>
      <c r="K630" s="461"/>
      <c r="L630" s="461"/>
      <c r="M630" s="461"/>
      <c r="N630" s="461"/>
      <c r="O630" s="461"/>
      <c r="P630" s="461"/>
      <c r="Q630" s="461"/>
      <c r="R630" s="461"/>
      <c r="S630" s="461"/>
      <c r="T630" s="461"/>
      <c r="U630" s="461"/>
      <c r="V630" s="461"/>
      <c r="W630" s="461"/>
      <c r="X630" s="462"/>
      <c r="Y630" s="461"/>
      <c r="Z630" s="461"/>
      <c r="AA630" s="461"/>
      <c r="AB630" s="461"/>
      <c r="AC630" s="461"/>
      <c r="AD630" s="461"/>
      <c r="AE630" s="461"/>
      <c r="AF630" s="461"/>
      <c r="AG630" s="461"/>
      <c r="AH630" s="461"/>
    </row>
    <row r="631">
      <c r="A631" s="461"/>
      <c r="B631" s="461"/>
      <c r="C631" s="461"/>
      <c r="D631" s="461"/>
      <c r="E631" s="461"/>
      <c r="F631" s="461"/>
      <c r="G631" s="461"/>
      <c r="H631" s="461"/>
      <c r="I631" s="461"/>
      <c r="J631" s="461"/>
      <c r="K631" s="461"/>
      <c r="L631" s="461"/>
      <c r="M631" s="461"/>
      <c r="N631" s="461"/>
      <c r="O631" s="461"/>
      <c r="P631" s="461"/>
      <c r="Q631" s="461"/>
      <c r="R631" s="461"/>
      <c r="S631" s="461"/>
      <c r="T631" s="461"/>
      <c r="U631" s="461"/>
      <c r="V631" s="461"/>
      <c r="W631" s="461"/>
      <c r="X631" s="462"/>
      <c r="Y631" s="461"/>
      <c r="Z631" s="461"/>
      <c r="AA631" s="461"/>
      <c r="AB631" s="461"/>
      <c r="AC631" s="461"/>
      <c r="AD631" s="461"/>
      <c r="AE631" s="461"/>
      <c r="AF631" s="461"/>
      <c r="AG631" s="461"/>
      <c r="AH631" s="461"/>
    </row>
    <row r="632">
      <c r="A632" s="461"/>
      <c r="B632" s="461"/>
      <c r="C632" s="461"/>
      <c r="D632" s="461"/>
      <c r="E632" s="461"/>
      <c r="F632" s="461"/>
      <c r="G632" s="461"/>
      <c r="H632" s="461"/>
      <c r="I632" s="461"/>
      <c r="J632" s="461"/>
      <c r="K632" s="461"/>
      <c r="L632" s="461"/>
      <c r="M632" s="461"/>
      <c r="N632" s="461"/>
      <c r="O632" s="461"/>
      <c r="P632" s="461"/>
      <c r="Q632" s="461"/>
      <c r="R632" s="461"/>
      <c r="S632" s="461"/>
      <c r="T632" s="461"/>
      <c r="U632" s="461"/>
      <c r="V632" s="461"/>
      <c r="W632" s="461"/>
      <c r="X632" s="462"/>
      <c r="Y632" s="461"/>
      <c r="Z632" s="461"/>
      <c r="AA632" s="461"/>
      <c r="AB632" s="461"/>
      <c r="AC632" s="461"/>
      <c r="AD632" s="461"/>
      <c r="AE632" s="461"/>
      <c r="AF632" s="461"/>
      <c r="AG632" s="461"/>
      <c r="AH632" s="461"/>
    </row>
    <row r="633">
      <c r="A633" s="461"/>
      <c r="B633" s="461"/>
      <c r="C633" s="461"/>
      <c r="D633" s="461"/>
      <c r="E633" s="461"/>
      <c r="F633" s="461"/>
      <c r="G633" s="461"/>
      <c r="H633" s="461"/>
      <c r="I633" s="461"/>
      <c r="J633" s="461"/>
      <c r="K633" s="461"/>
      <c r="L633" s="461"/>
      <c r="M633" s="461"/>
      <c r="N633" s="461"/>
      <c r="O633" s="461"/>
      <c r="P633" s="461"/>
      <c r="Q633" s="461"/>
      <c r="R633" s="461"/>
      <c r="S633" s="461"/>
      <c r="T633" s="461"/>
      <c r="U633" s="461"/>
      <c r="V633" s="461"/>
      <c r="W633" s="461"/>
      <c r="X633" s="462"/>
      <c r="Y633" s="461"/>
      <c r="Z633" s="461"/>
      <c r="AA633" s="461"/>
      <c r="AB633" s="461"/>
      <c r="AC633" s="461"/>
      <c r="AD633" s="461"/>
      <c r="AE633" s="461"/>
      <c r="AF633" s="461"/>
      <c r="AG633" s="461"/>
      <c r="AH633" s="461"/>
    </row>
    <row r="634">
      <c r="A634" s="461"/>
      <c r="B634" s="461"/>
      <c r="C634" s="461"/>
      <c r="D634" s="461"/>
      <c r="E634" s="461"/>
      <c r="F634" s="461"/>
      <c r="G634" s="461"/>
      <c r="H634" s="461"/>
      <c r="I634" s="461"/>
      <c r="J634" s="461"/>
      <c r="K634" s="461"/>
      <c r="L634" s="461"/>
      <c r="M634" s="461"/>
      <c r="N634" s="461"/>
      <c r="O634" s="461"/>
      <c r="P634" s="461"/>
      <c r="Q634" s="461"/>
      <c r="R634" s="461"/>
      <c r="S634" s="461"/>
      <c r="T634" s="461"/>
      <c r="U634" s="461"/>
      <c r="V634" s="461"/>
      <c r="W634" s="461"/>
      <c r="X634" s="462"/>
      <c r="Y634" s="461"/>
      <c r="Z634" s="461"/>
      <c r="AA634" s="461"/>
      <c r="AB634" s="461"/>
      <c r="AC634" s="461"/>
      <c r="AD634" s="461"/>
      <c r="AE634" s="461"/>
      <c r="AF634" s="461"/>
      <c r="AG634" s="461"/>
      <c r="AH634" s="461"/>
    </row>
    <row r="635">
      <c r="A635" s="461"/>
      <c r="B635" s="461"/>
      <c r="C635" s="461"/>
      <c r="D635" s="461"/>
      <c r="E635" s="461"/>
      <c r="F635" s="461"/>
      <c r="G635" s="461"/>
      <c r="H635" s="461"/>
      <c r="I635" s="461"/>
      <c r="J635" s="461"/>
      <c r="K635" s="461"/>
      <c r="L635" s="461"/>
      <c r="M635" s="461"/>
      <c r="N635" s="461"/>
      <c r="O635" s="461"/>
      <c r="P635" s="461"/>
      <c r="Q635" s="461"/>
      <c r="R635" s="461"/>
      <c r="S635" s="461"/>
      <c r="T635" s="461"/>
      <c r="U635" s="461"/>
      <c r="V635" s="461"/>
      <c r="W635" s="461"/>
      <c r="X635" s="462"/>
      <c r="Y635" s="461"/>
      <c r="Z635" s="461"/>
      <c r="AA635" s="461"/>
      <c r="AB635" s="461"/>
      <c r="AC635" s="461"/>
      <c r="AD635" s="461"/>
      <c r="AE635" s="461"/>
      <c r="AF635" s="461"/>
      <c r="AG635" s="461"/>
      <c r="AH635" s="461"/>
    </row>
    <row r="636">
      <c r="A636" s="461"/>
      <c r="B636" s="461"/>
      <c r="C636" s="461"/>
      <c r="D636" s="461"/>
      <c r="E636" s="461"/>
      <c r="F636" s="461"/>
      <c r="G636" s="461"/>
      <c r="H636" s="461"/>
      <c r="I636" s="461"/>
      <c r="J636" s="461"/>
      <c r="K636" s="461"/>
      <c r="L636" s="461"/>
      <c r="M636" s="461"/>
      <c r="N636" s="461"/>
      <c r="O636" s="461"/>
      <c r="P636" s="461"/>
      <c r="Q636" s="461"/>
      <c r="R636" s="461"/>
      <c r="S636" s="461"/>
      <c r="T636" s="461"/>
      <c r="U636" s="461"/>
      <c r="V636" s="461"/>
      <c r="W636" s="461"/>
      <c r="X636" s="462"/>
      <c r="Y636" s="461"/>
      <c r="Z636" s="461"/>
      <c r="AA636" s="461"/>
      <c r="AB636" s="461"/>
      <c r="AC636" s="461"/>
      <c r="AD636" s="461"/>
      <c r="AE636" s="461"/>
      <c r="AF636" s="461"/>
      <c r="AG636" s="461"/>
      <c r="AH636" s="461"/>
    </row>
    <row r="637">
      <c r="A637" s="461"/>
      <c r="B637" s="461"/>
      <c r="C637" s="461"/>
      <c r="D637" s="461"/>
      <c r="E637" s="461"/>
      <c r="F637" s="461"/>
      <c r="G637" s="461"/>
      <c r="H637" s="461"/>
      <c r="I637" s="461"/>
      <c r="J637" s="461"/>
      <c r="K637" s="461"/>
      <c r="L637" s="461"/>
      <c r="M637" s="461"/>
      <c r="N637" s="461"/>
      <c r="O637" s="461"/>
      <c r="P637" s="461"/>
      <c r="Q637" s="461"/>
      <c r="R637" s="461"/>
      <c r="S637" s="461"/>
      <c r="T637" s="461"/>
      <c r="U637" s="461"/>
      <c r="V637" s="461"/>
      <c r="W637" s="461"/>
      <c r="X637" s="462"/>
      <c r="Y637" s="461"/>
      <c r="Z637" s="461"/>
      <c r="AA637" s="461"/>
      <c r="AB637" s="461"/>
      <c r="AC637" s="461"/>
      <c r="AD637" s="461"/>
      <c r="AE637" s="461"/>
      <c r="AF637" s="461"/>
      <c r="AG637" s="461"/>
      <c r="AH637" s="461"/>
    </row>
    <row r="638">
      <c r="A638" s="461"/>
      <c r="B638" s="461"/>
      <c r="C638" s="461"/>
      <c r="D638" s="461"/>
      <c r="E638" s="461"/>
      <c r="F638" s="461"/>
      <c r="G638" s="461"/>
      <c r="H638" s="461"/>
      <c r="I638" s="461"/>
      <c r="J638" s="461"/>
      <c r="K638" s="461"/>
      <c r="L638" s="461"/>
      <c r="M638" s="461"/>
      <c r="N638" s="461"/>
      <c r="O638" s="461"/>
      <c r="P638" s="461"/>
      <c r="Q638" s="461"/>
      <c r="R638" s="461"/>
      <c r="S638" s="461"/>
      <c r="T638" s="461"/>
      <c r="U638" s="461"/>
      <c r="V638" s="461"/>
      <c r="W638" s="461"/>
      <c r="X638" s="462"/>
      <c r="Y638" s="461"/>
      <c r="Z638" s="461"/>
      <c r="AA638" s="461"/>
      <c r="AB638" s="461"/>
      <c r="AC638" s="461"/>
      <c r="AD638" s="461"/>
      <c r="AE638" s="461"/>
      <c r="AF638" s="461"/>
      <c r="AG638" s="461"/>
      <c r="AH638" s="461"/>
    </row>
    <row r="639">
      <c r="A639" s="461"/>
      <c r="B639" s="461"/>
      <c r="C639" s="461"/>
      <c r="D639" s="461"/>
      <c r="E639" s="461"/>
      <c r="F639" s="461"/>
      <c r="G639" s="461"/>
      <c r="H639" s="461"/>
      <c r="I639" s="461"/>
      <c r="J639" s="461"/>
      <c r="K639" s="461"/>
      <c r="L639" s="461"/>
      <c r="M639" s="461"/>
      <c r="N639" s="461"/>
      <c r="O639" s="461"/>
      <c r="P639" s="461"/>
      <c r="Q639" s="461"/>
      <c r="R639" s="461"/>
      <c r="S639" s="461"/>
      <c r="T639" s="461"/>
      <c r="U639" s="461"/>
      <c r="V639" s="461"/>
      <c r="W639" s="461"/>
      <c r="X639" s="462"/>
      <c r="Y639" s="461"/>
      <c r="Z639" s="461"/>
      <c r="AA639" s="461"/>
      <c r="AB639" s="461"/>
      <c r="AC639" s="461"/>
      <c r="AD639" s="461"/>
      <c r="AE639" s="461"/>
      <c r="AF639" s="461"/>
      <c r="AG639" s="461"/>
      <c r="AH639" s="461"/>
    </row>
    <row r="640">
      <c r="A640" s="461"/>
      <c r="B640" s="461"/>
      <c r="C640" s="461"/>
      <c r="D640" s="461"/>
      <c r="E640" s="461"/>
      <c r="F640" s="461"/>
      <c r="G640" s="461"/>
      <c r="H640" s="461"/>
      <c r="I640" s="461"/>
      <c r="J640" s="461"/>
      <c r="K640" s="461"/>
      <c r="L640" s="461"/>
      <c r="M640" s="461"/>
      <c r="N640" s="461"/>
      <c r="O640" s="461"/>
      <c r="P640" s="461"/>
      <c r="Q640" s="461"/>
      <c r="R640" s="461"/>
      <c r="S640" s="461"/>
      <c r="T640" s="461"/>
      <c r="U640" s="461"/>
      <c r="V640" s="461"/>
      <c r="W640" s="461"/>
      <c r="X640" s="462"/>
      <c r="Y640" s="461"/>
      <c r="Z640" s="461"/>
      <c r="AA640" s="461"/>
      <c r="AB640" s="461"/>
      <c r="AC640" s="461"/>
      <c r="AD640" s="461"/>
      <c r="AE640" s="461"/>
      <c r="AF640" s="461"/>
      <c r="AG640" s="461"/>
      <c r="AH640" s="461"/>
    </row>
    <row r="641">
      <c r="A641" s="461"/>
      <c r="B641" s="461"/>
      <c r="C641" s="461"/>
      <c r="D641" s="461"/>
      <c r="E641" s="461"/>
      <c r="F641" s="461"/>
      <c r="G641" s="461"/>
      <c r="H641" s="461"/>
      <c r="I641" s="461"/>
      <c r="J641" s="461"/>
      <c r="K641" s="461"/>
      <c r="L641" s="461"/>
      <c r="M641" s="461"/>
      <c r="N641" s="461"/>
      <c r="O641" s="461"/>
      <c r="P641" s="461"/>
      <c r="Q641" s="461"/>
      <c r="R641" s="461"/>
      <c r="S641" s="461"/>
      <c r="T641" s="461"/>
      <c r="U641" s="461"/>
      <c r="V641" s="461"/>
      <c r="W641" s="461"/>
      <c r="X641" s="462"/>
      <c r="Y641" s="461"/>
      <c r="Z641" s="461"/>
      <c r="AA641" s="461"/>
      <c r="AB641" s="461"/>
      <c r="AC641" s="461"/>
      <c r="AD641" s="461"/>
      <c r="AE641" s="461"/>
      <c r="AF641" s="461"/>
      <c r="AG641" s="461"/>
      <c r="AH641" s="461"/>
    </row>
    <row r="642">
      <c r="A642" s="461"/>
      <c r="B642" s="461"/>
      <c r="C642" s="461"/>
      <c r="D642" s="461"/>
      <c r="E642" s="461"/>
      <c r="F642" s="461"/>
      <c r="G642" s="461"/>
      <c r="H642" s="461"/>
      <c r="I642" s="461"/>
      <c r="J642" s="461"/>
      <c r="K642" s="461"/>
      <c r="L642" s="461"/>
      <c r="M642" s="461"/>
      <c r="N642" s="461"/>
      <c r="O642" s="461"/>
      <c r="P642" s="461"/>
      <c r="Q642" s="461"/>
      <c r="R642" s="461"/>
      <c r="S642" s="461"/>
      <c r="T642" s="461"/>
      <c r="U642" s="461"/>
      <c r="V642" s="461"/>
      <c r="W642" s="461"/>
      <c r="X642" s="462"/>
      <c r="Y642" s="461"/>
      <c r="Z642" s="461"/>
      <c r="AA642" s="461"/>
      <c r="AB642" s="461"/>
      <c r="AC642" s="461"/>
      <c r="AD642" s="461"/>
      <c r="AE642" s="461"/>
      <c r="AF642" s="461"/>
      <c r="AG642" s="461"/>
      <c r="AH642" s="461"/>
    </row>
    <row r="643">
      <c r="A643" s="461"/>
      <c r="B643" s="461"/>
      <c r="C643" s="461"/>
      <c r="D643" s="461"/>
      <c r="E643" s="461"/>
      <c r="F643" s="461"/>
      <c r="G643" s="461"/>
      <c r="H643" s="461"/>
      <c r="I643" s="461"/>
      <c r="J643" s="461"/>
      <c r="K643" s="461"/>
      <c r="L643" s="461"/>
      <c r="M643" s="461"/>
      <c r="N643" s="461"/>
      <c r="O643" s="461"/>
      <c r="P643" s="461"/>
      <c r="Q643" s="461"/>
      <c r="R643" s="461"/>
      <c r="S643" s="461"/>
      <c r="T643" s="461"/>
      <c r="U643" s="461"/>
      <c r="V643" s="461"/>
      <c r="W643" s="461"/>
      <c r="X643" s="462"/>
      <c r="Y643" s="461"/>
      <c r="Z643" s="461"/>
      <c r="AA643" s="461"/>
      <c r="AB643" s="461"/>
      <c r="AC643" s="461"/>
      <c r="AD643" s="461"/>
      <c r="AE643" s="461"/>
      <c r="AF643" s="461"/>
      <c r="AG643" s="461"/>
      <c r="AH643" s="461"/>
    </row>
    <row r="644">
      <c r="A644" s="461"/>
      <c r="B644" s="461"/>
      <c r="C644" s="461"/>
      <c r="D644" s="461"/>
      <c r="E644" s="461"/>
      <c r="F644" s="461"/>
      <c r="G644" s="461"/>
      <c r="H644" s="461"/>
      <c r="I644" s="461"/>
      <c r="J644" s="461"/>
      <c r="K644" s="461"/>
      <c r="L644" s="461"/>
      <c r="M644" s="461"/>
      <c r="N644" s="461"/>
      <c r="O644" s="461"/>
      <c r="P644" s="461"/>
      <c r="Q644" s="461"/>
      <c r="R644" s="461"/>
      <c r="S644" s="461"/>
      <c r="T644" s="461"/>
      <c r="U644" s="461"/>
      <c r="V644" s="461"/>
      <c r="W644" s="461"/>
      <c r="X644" s="462"/>
      <c r="Y644" s="461"/>
      <c r="Z644" s="461"/>
      <c r="AA644" s="461"/>
      <c r="AB644" s="461"/>
      <c r="AC644" s="461"/>
      <c r="AD644" s="461"/>
      <c r="AE644" s="461"/>
      <c r="AF644" s="461"/>
      <c r="AG644" s="461"/>
      <c r="AH644" s="461"/>
    </row>
    <row r="645">
      <c r="A645" s="461"/>
      <c r="B645" s="461"/>
      <c r="C645" s="461"/>
      <c r="D645" s="461"/>
      <c r="E645" s="461"/>
      <c r="F645" s="461"/>
      <c r="G645" s="461"/>
      <c r="H645" s="461"/>
      <c r="I645" s="461"/>
      <c r="J645" s="461"/>
      <c r="K645" s="461"/>
      <c r="L645" s="461"/>
      <c r="M645" s="461"/>
      <c r="N645" s="461"/>
      <c r="O645" s="461"/>
      <c r="P645" s="461"/>
      <c r="Q645" s="461"/>
      <c r="R645" s="461"/>
      <c r="S645" s="461"/>
      <c r="T645" s="461"/>
      <c r="U645" s="461"/>
      <c r="V645" s="461"/>
      <c r="W645" s="461"/>
      <c r="X645" s="462"/>
      <c r="Y645" s="461"/>
      <c r="Z645" s="461"/>
      <c r="AA645" s="461"/>
      <c r="AB645" s="461"/>
      <c r="AC645" s="461"/>
      <c r="AD645" s="461"/>
      <c r="AE645" s="461"/>
      <c r="AF645" s="461"/>
      <c r="AG645" s="461"/>
      <c r="AH645" s="461"/>
    </row>
    <row r="646">
      <c r="A646" s="461"/>
      <c r="B646" s="461"/>
      <c r="C646" s="461"/>
      <c r="D646" s="461"/>
      <c r="E646" s="461"/>
      <c r="F646" s="461"/>
      <c r="G646" s="461"/>
      <c r="H646" s="461"/>
      <c r="I646" s="461"/>
      <c r="J646" s="461"/>
      <c r="K646" s="461"/>
      <c r="L646" s="461"/>
      <c r="M646" s="461"/>
      <c r="N646" s="461"/>
      <c r="O646" s="461"/>
      <c r="P646" s="461"/>
      <c r="Q646" s="461"/>
      <c r="R646" s="461"/>
      <c r="S646" s="461"/>
      <c r="T646" s="461"/>
      <c r="U646" s="461"/>
      <c r="V646" s="461"/>
      <c r="W646" s="461"/>
      <c r="X646" s="462"/>
      <c r="Y646" s="461"/>
      <c r="Z646" s="461"/>
      <c r="AA646" s="461"/>
      <c r="AB646" s="461"/>
      <c r="AC646" s="461"/>
      <c r="AD646" s="461"/>
      <c r="AE646" s="461"/>
      <c r="AF646" s="461"/>
      <c r="AG646" s="461"/>
      <c r="AH646" s="461"/>
    </row>
    <row r="647">
      <c r="A647" s="461"/>
      <c r="B647" s="461"/>
      <c r="C647" s="461"/>
      <c r="D647" s="461"/>
      <c r="E647" s="461"/>
      <c r="F647" s="461"/>
      <c r="G647" s="461"/>
      <c r="H647" s="461"/>
      <c r="I647" s="461"/>
      <c r="J647" s="461"/>
      <c r="K647" s="461"/>
      <c r="L647" s="461"/>
      <c r="M647" s="461"/>
      <c r="N647" s="461"/>
      <c r="O647" s="461"/>
      <c r="P647" s="461"/>
      <c r="Q647" s="461"/>
      <c r="R647" s="461"/>
      <c r="S647" s="461"/>
      <c r="T647" s="461"/>
      <c r="U647" s="461"/>
      <c r="V647" s="461"/>
      <c r="W647" s="461"/>
      <c r="X647" s="462"/>
      <c r="Y647" s="461"/>
      <c r="Z647" s="461"/>
      <c r="AA647" s="461"/>
      <c r="AB647" s="461"/>
      <c r="AC647" s="461"/>
      <c r="AD647" s="461"/>
      <c r="AE647" s="461"/>
      <c r="AF647" s="461"/>
      <c r="AG647" s="461"/>
      <c r="AH647" s="461"/>
    </row>
    <row r="648">
      <c r="A648" s="461"/>
      <c r="B648" s="461"/>
      <c r="C648" s="461"/>
      <c r="D648" s="461"/>
      <c r="E648" s="461"/>
      <c r="F648" s="461"/>
      <c r="G648" s="461"/>
      <c r="H648" s="461"/>
      <c r="I648" s="461"/>
      <c r="J648" s="461"/>
      <c r="K648" s="461"/>
      <c r="L648" s="461"/>
      <c r="M648" s="461"/>
      <c r="N648" s="461"/>
      <c r="O648" s="461"/>
      <c r="P648" s="461"/>
      <c r="Q648" s="461"/>
      <c r="R648" s="461"/>
      <c r="S648" s="461"/>
      <c r="T648" s="461"/>
      <c r="U648" s="461"/>
      <c r="V648" s="461"/>
      <c r="W648" s="461"/>
      <c r="X648" s="462"/>
      <c r="Y648" s="461"/>
      <c r="Z648" s="461"/>
      <c r="AA648" s="461"/>
      <c r="AB648" s="461"/>
      <c r="AC648" s="461"/>
      <c r="AD648" s="461"/>
      <c r="AE648" s="461"/>
      <c r="AF648" s="461"/>
      <c r="AG648" s="461"/>
      <c r="AH648" s="461"/>
    </row>
    <row r="649">
      <c r="A649" s="461"/>
      <c r="B649" s="461"/>
      <c r="C649" s="461"/>
      <c r="D649" s="461"/>
      <c r="E649" s="461"/>
      <c r="F649" s="461"/>
      <c r="G649" s="461"/>
      <c r="H649" s="461"/>
      <c r="I649" s="461"/>
      <c r="J649" s="461"/>
      <c r="K649" s="461"/>
      <c r="L649" s="461"/>
      <c r="M649" s="461"/>
      <c r="N649" s="461"/>
      <c r="O649" s="461"/>
      <c r="P649" s="461"/>
      <c r="Q649" s="461"/>
      <c r="R649" s="461"/>
      <c r="S649" s="461"/>
      <c r="T649" s="461"/>
      <c r="U649" s="461"/>
      <c r="V649" s="461"/>
      <c r="W649" s="461"/>
      <c r="X649" s="462"/>
      <c r="Y649" s="461"/>
      <c r="Z649" s="461"/>
      <c r="AA649" s="461"/>
      <c r="AB649" s="461"/>
      <c r="AC649" s="461"/>
      <c r="AD649" s="461"/>
      <c r="AE649" s="461"/>
      <c r="AF649" s="461"/>
      <c r="AG649" s="461"/>
      <c r="AH649" s="461"/>
    </row>
    <row r="650">
      <c r="A650" s="461"/>
      <c r="B650" s="461"/>
      <c r="C650" s="461"/>
      <c r="D650" s="461"/>
      <c r="E650" s="461"/>
      <c r="F650" s="461"/>
      <c r="G650" s="461"/>
      <c r="H650" s="461"/>
      <c r="I650" s="461"/>
      <c r="J650" s="461"/>
      <c r="K650" s="461"/>
      <c r="L650" s="461"/>
      <c r="M650" s="461"/>
      <c r="N650" s="461"/>
      <c r="O650" s="461"/>
      <c r="P650" s="461"/>
      <c r="Q650" s="461"/>
      <c r="R650" s="461"/>
      <c r="S650" s="461"/>
      <c r="T650" s="461"/>
      <c r="U650" s="461"/>
      <c r="V650" s="461"/>
      <c r="W650" s="461"/>
      <c r="X650" s="462"/>
      <c r="Y650" s="461"/>
      <c r="Z650" s="461"/>
      <c r="AA650" s="461"/>
      <c r="AB650" s="461"/>
      <c r="AC650" s="461"/>
      <c r="AD650" s="461"/>
      <c r="AE650" s="461"/>
      <c r="AF650" s="461"/>
      <c r="AG650" s="461"/>
      <c r="AH650" s="461"/>
    </row>
    <row r="651">
      <c r="A651" s="461"/>
      <c r="B651" s="461"/>
      <c r="C651" s="461"/>
      <c r="D651" s="461"/>
      <c r="E651" s="461"/>
      <c r="F651" s="461"/>
      <c r="G651" s="461"/>
      <c r="H651" s="461"/>
      <c r="I651" s="461"/>
      <c r="J651" s="461"/>
      <c r="K651" s="461"/>
      <c r="L651" s="461"/>
      <c r="M651" s="461"/>
      <c r="N651" s="461"/>
      <c r="O651" s="461"/>
      <c r="P651" s="461"/>
      <c r="Q651" s="461"/>
      <c r="R651" s="461"/>
      <c r="S651" s="461"/>
      <c r="T651" s="461"/>
      <c r="U651" s="461"/>
      <c r="V651" s="461"/>
      <c r="W651" s="461"/>
      <c r="X651" s="462"/>
      <c r="Y651" s="461"/>
      <c r="Z651" s="461"/>
      <c r="AA651" s="461"/>
      <c r="AB651" s="461"/>
      <c r="AC651" s="461"/>
      <c r="AD651" s="461"/>
      <c r="AE651" s="461"/>
      <c r="AF651" s="461"/>
      <c r="AG651" s="461"/>
      <c r="AH651" s="461"/>
    </row>
    <row r="652">
      <c r="A652" s="461"/>
      <c r="B652" s="461"/>
      <c r="C652" s="461"/>
      <c r="D652" s="461"/>
      <c r="E652" s="461"/>
      <c r="F652" s="461"/>
      <c r="G652" s="461"/>
      <c r="H652" s="461"/>
      <c r="I652" s="461"/>
      <c r="J652" s="461"/>
      <c r="K652" s="461"/>
      <c r="L652" s="461"/>
      <c r="M652" s="461"/>
      <c r="N652" s="461"/>
      <c r="O652" s="461"/>
      <c r="P652" s="461"/>
      <c r="Q652" s="461"/>
      <c r="R652" s="461"/>
      <c r="S652" s="461"/>
      <c r="T652" s="461"/>
      <c r="U652" s="461"/>
      <c r="V652" s="461"/>
      <c r="W652" s="461"/>
      <c r="X652" s="462"/>
      <c r="Y652" s="461"/>
      <c r="Z652" s="461"/>
      <c r="AA652" s="461"/>
      <c r="AB652" s="461"/>
      <c r="AC652" s="461"/>
      <c r="AD652" s="461"/>
      <c r="AE652" s="461"/>
      <c r="AF652" s="461"/>
      <c r="AG652" s="461"/>
      <c r="AH652" s="461"/>
    </row>
    <row r="653">
      <c r="A653" s="461"/>
      <c r="B653" s="461"/>
      <c r="C653" s="461"/>
      <c r="D653" s="461"/>
      <c r="E653" s="461"/>
      <c r="F653" s="461"/>
      <c r="G653" s="461"/>
      <c r="H653" s="461"/>
      <c r="I653" s="461"/>
      <c r="J653" s="461"/>
      <c r="K653" s="461"/>
      <c r="L653" s="461"/>
      <c r="M653" s="461"/>
      <c r="N653" s="461"/>
      <c r="O653" s="461"/>
      <c r="P653" s="461"/>
      <c r="Q653" s="461"/>
      <c r="R653" s="461"/>
      <c r="S653" s="461"/>
      <c r="T653" s="461"/>
      <c r="U653" s="461"/>
      <c r="V653" s="461"/>
      <c r="W653" s="461"/>
      <c r="X653" s="462"/>
      <c r="Y653" s="461"/>
      <c r="Z653" s="461"/>
      <c r="AA653" s="461"/>
      <c r="AB653" s="461"/>
      <c r="AC653" s="461"/>
      <c r="AD653" s="461"/>
      <c r="AE653" s="461"/>
      <c r="AF653" s="461"/>
      <c r="AG653" s="461"/>
      <c r="AH653" s="461"/>
    </row>
    <row r="654">
      <c r="A654" s="461"/>
      <c r="B654" s="461"/>
      <c r="C654" s="461"/>
      <c r="D654" s="461"/>
      <c r="E654" s="461"/>
      <c r="F654" s="461"/>
      <c r="G654" s="461"/>
      <c r="H654" s="461"/>
      <c r="I654" s="461"/>
      <c r="J654" s="461"/>
      <c r="K654" s="461"/>
      <c r="L654" s="461"/>
      <c r="M654" s="461"/>
      <c r="N654" s="461"/>
      <c r="O654" s="461"/>
      <c r="P654" s="461"/>
      <c r="Q654" s="461"/>
      <c r="R654" s="461"/>
      <c r="S654" s="461"/>
      <c r="T654" s="461"/>
      <c r="U654" s="461"/>
      <c r="V654" s="461"/>
      <c r="W654" s="461"/>
      <c r="X654" s="462"/>
      <c r="Y654" s="461"/>
      <c r="Z654" s="461"/>
      <c r="AA654" s="461"/>
      <c r="AB654" s="461"/>
      <c r="AC654" s="461"/>
      <c r="AD654" s="461"/>
      <c r="AE654" s="461"/>
      <c r="AF654" s="461"/>
      <c r="AG654" s="461"/>
      <c r="AH654" s="461"/>
    </row>
    <row r="655">
      <c r="A655" s="461"/>
      <c r="B655" s="461"/>
      <c r="C655" s="461"/>
      <c r="D655" s="461"/>
      <c r="E655" s="461"/>
      <c r="F655" s="461"/>
      <c r="G655" s="461"/>
      <c r="H655" s="461"/>
      <c r="I655" s="461"/>
      <c r="J655" s="461"/>
      <c r="K655" s="461"/>
      <c r="L655" s="461"/>
      <c r="M655" s="461"/>
      <c r="N655" s="461"/>
      <c r="O655" s="461"/>
      <c r="P655" s="461"/>
      <c r="Q655" s="461"/>
      <c r="R655" s="461"/>
      <c r="S655" s="461"/>
      <c r="T655" s="461"/>
      <c r="U655" s="461"/>
      <c r="V655" s="461"/>
      <c r="W655" s="461"/>
      <c r="X655" s="462"/>
      <c r="Y655" s="461"/>
      <c r="Z655" s="461"/>
      <c r="AA655" s="461"/>
      <c r="AB655" s="461"/>
      <c r="AC655" s="461"/>
      <c r="AD655" s="461"/>
      <c r="AE655" s="461"/>
      <c r="AF655" s="461"/>
      <c r="AG655" s="461"/>
      <c r="AH655" s="461"/>
    </row>
    <row r="656">
      <c r="A656" s="461"/>
      <c r="B656" s="461"/>
      <c r="C656" s="461"/>
      <c r="D656" s="461"/>
      <c r="E656" s="461"/>
      <c r="F656" s="461"/>
      <c r="G656" s="461"/>
      <c r="H656" s="461"/>
      <c r="I656" s="461"/>
      <c r="J656" s="461"/>
      <c r="K656" s="461"/>
      <c r="L656" s="461"/>
      <c r="M656" s="461"/>
      <c r="N656" s="461"/>
      <c r="O656" s="461"/>
      <c r="P656" s="461"/>
      <c r="Q656" s="461"/>
      <c r="R656" s="461"/>
      <c r="S656" s="461"/>
      <c r="T656" s="461"/>
      <c r="U656" s="461"/>
      <c r="V656" s="461"/>
      <c r="W656" s="461"/>
      <c r="X656" s="462"/>
      <c r="Y656" s="461"/>
      <c r="Z656" s="461"/>
      <c r="AA656" s="461"/>
      <c r="AB656" s="461"/>
      <c r="AC656" s="461"/>
      <c r="AD656" s="461"/>
      <c r="AE656" s="461"/>
      <c r="AF656" s="461"/>
      <c r="AG656" s="461"/>
      <c r="AH656" s="461"/>
    </row>
    <row r="657">
      <c r="A657" s="461"/>
      <c r="B657" s="461"/>
      <c r="C657" s="461"/>
      <c r="D657" s="461"/>
      <c r="E657" s="461"/>
      <c r="F657" s="461"/>
      <c r="G657" s="461"/>
      <c r="H657" s="461"/>
      <c r="I657" s="461"/>
      <c r="J657" s="461"/>
      <c r="K657" s="461"/>
      <c r="L657" s="461"/>
      <c r="M657" s="461"/>
      <c r="N657" s="461"/>
      <c r="O657" s="461"/>
      <c r="P657" s="461"/>
      <c r="Q657" s="461"/>
      <c r="R657" s="461"/>
      <c r="S657" s="461"/>
      <c r="T657" s="461"/>
      <c r="U657" s="461"/>
      <c r="V657" s="461"/>
      <c r="W657" s="461"/>
      <c r="X657" s="462"/>
      <c r="Y657" s="461"/>
      <c r="Z657" s="461"/>
      <c r="AA657" s="461"/>
      <c r="AB657" s="461"/>
      <c r="AC657" s="461"/>
      <c r="AD657" s="461"/>
      <c r="AE657" s="461"/>
      <c r="AF657" s="461"/>
      <c r="AG657" s="461"/>
      <c r="AH657" s="461"/>
    </row>
    <row r="658">
      <c r="A658" s="461"/>
      <c r="B658" s="461"/>
      <c r="C658" s="461"/>
      <c r="D658" s="461"/>
      <c r="E658" s="461"/>
      <c r="F658" s="461"/>
      <c r="G658" s="461"/>
      <c r="H658" s="461"/>
      <c r="I658" s="461"/>
      <c r="J658" s="461"/>
      <c r="K658" s="461"/>
      <c r="L658" s="461"/>
      <c r="M658" s="461"/>
      <c r="N658" s="461"/>
      <c r="O658" s="461"/>
      <c r="P658" s="461"/>
      <c r="Q658" s="461"/>
      <c r="R658" s="461"/>
      <c r="S658" s="461"/>
      <c r="T658" s="461"/>
      <c r="U658" s="461"/>
      <c r="V658" s="461"/>
      <c r="W658" s="461"/>
      <c r="X658" s="462"/>
      <c r="Y658" s="461"/>
      <c r="Z658" s="461"/>
      <c r="AA658" s="461"/>
      <c r="AB658" s="461"/>
      <c r="AC658" s="461"/>
      <c r="AD658" s="461"/>
      <c r="AE658" s="461"/>
      <c r="AF658" s="461"/>
      <c r="AG658" s="461"/>
      <c r="AH658" s="461"/>
    </row>
    <row r="659">
      <c r="A659" s="461"/>
      <c r="B659" s="461"/>
      <c r="C659" s="461"/>
      <c r="D659" s="461"/>
      <c r="E659" s="461"/>
      <c r="F659" s="461"/>
      <c r="G659" s="461"/>
      <c r="H659" s="461"/>
      <c r="I659" s="461"/>
      <c r="J659" s="461"/>
      <c r="K659" s="461"/>
      <c r="L659" s="461"/>
      <c r="M659" s="461"/>
      <c r="N659" s="461"/>
      <c r="O659" s="461"/>
      <c r="P659" s="461"/>
      <c r="Q659" s="461"/>
      <c r="R659" s="461"/>
      <c r="S659" s="461"/>
      <c r="T659" s="461"/>
      <c r="U659" s="461"/>
      <c r="V659" s="461"/>
      <c r="W659" s="461"/>
      <c r="X659" s="462"/>
      <c r="Y659" s="461"/>
      <c r="Z659" s="461"/>
      <c r="AA659" s="461"/>
      <c r="AB659" s="461"/>
      <c r="AC659" s="461"/>
      <c r="AD659" s="461"/>
      <c r="AE659" s="461"/>
      <c r="AF659" s="461"/>
      <c r="AG659" s="461"/>
      <c r="AH659" s="461"/>
    </row>
    <row r="660">
      <c r="A660" s="461"/>
      <c r="B660" s="461"/>
      <c r="C660" s="461"/>
      <c r="D660" s="461"/>
      <c r="E660" s="461"/>
      <c r="F660" s="461"/>
      <c r="G660" s="461"/>
      <c r="H660" s="461"/>
      <c r="I660" s="461"/>
      <c r="J660" s="461"/>
      <c r="K660" s="461"/>
      <c r="L660" s="461"/>
      <c r="M660" s="461"/>
      <c r="N660" s="461"/>
      <c r="O660" s="461"/>
      <c r="P660" s="461"/>
      <c r="Q660" s="461"/>
      <c r="R660" s="461"/>
      <c r="S660" s="461"/>
      <c r="T660" s="461"/>
      <c r="U660" s="461"/>
      <c r="V660" s="461"/>
      <c r="W660" s="461"/>
      <c r="X660" s="462"/>
      <c r="Y660" s="461"/>
      <c r="Z660" s="461"/>
      <c r="AA660" s="461"/>
      <c r="AB660" s="461"/>
      <c r="AC660" s="461"/>
      <c r="AD660" s="461"/>
      <c r="AE660" s="461"/>
      <c r="AF660" s="461"/>
      <c r="AG660" s="461"/>
      <c r="AH660" s="461"/>
    </row>
    <row r="661">
      <c r="A661" s="461"/>
      <c r="B661" s="461"/>
      <c r="C661" s="461"/>
      <c r="D661" s="461"/>
      <c r="E661" s="461"/>
      <c r="F661" s="461"/>
      <c r="G661" s="461"/>
      <c r="H661" s="461"/>
      <c r="I661" s="461"/>
      <c r="J661" s="461"/>
      <c r="K661" s="461"/>
      <c r="L661" s="461"/>
      <c r="M661" s="461"/>
      <c r="N661" s="461"/>
      <c r="O661" s="461"/>
      <c r="P661" s="461"/>
      <c r="Q661" s="461"/>
      <c r="R661" s="461"/>
      <c r="S661" s="461"/>
      <c r="T661" s="461"/>
      <c r="U661" s="461"/>
      <c r="V661" s="461"/>
      <c r="W661" s="461"/>
      <c r="X661" s="462"/>
      <c r="Y661" s="461"/>
      <c r="Z661" s="461"/>
      <c r="AA661" s="461"/>
      <c r="AB661" s="461"/>
      <c r="AC661" s="461"/>
      <c r="AD661" s="461"/>
      <c r="AE661" s="461"/>
      <c r="AF661" s="461"/>
      <c r="AG661" s="461"/>
      <c r="AH661" s="461"/>
    </row>
    <row r="662">
      <c r="A662" s="461"/>
      <c r="B662" s="461"/>
      <c r="C662" s="461"/>
      <c r="D662" s="461"/>
      <c r="E662" s="461"/>
      <c r="F662" s="461"/>
      <c r="G662" s="461"/>
      <c r="H662" s="461"/>
      <c r="I662" s="461"/>
      <c r="J662" s="461"/>
      <c r="K662" s="461"/>
      <c r="L662" s="461"/>
      <c r="M662" s="461"/>
      <c r="N662" s="461"/>
      <c r="O662" s="461"/>
      <c r="P662" s="461"/>
      <c r="Q662" s="461"/>
      <c r="R662" s="461"/>
      <c r="S662" s="461"/>
      <c r="T662" s="461"/>
      <c r="U662" s="461"/>
      <c r="V662" s="461"/>
      <c r="W662" s="461"/>
      <c r="X662" s="462"/>
      <c r="Y662" s="461"/>
      <c r="Z662" s="461"/>
      <c r="AA662" s="461"/>
      <c r="AB662" s="461"/>
      <c r="AC662" s="461"/>
      <c r="AD662" s="461"/>
      <c r="AE662" s="461"/>
      <c r="AF662" s="461"/>
      <c r="AG662" s="461"/>
      <c r="AH662" s="461"/>
    </row>
    <row r="663">
      <c r="A663" s="461"/>
      <c r="B663" s="461"/>
      <c r="C663" s="461"/>
      <c r="D663" s="461"/>
      <c r="E663" s="461"/>
      <c r="F663" s="461"/>
      <c r="G663" s="461"/>
      <c r="H663" s="461"/>
      <c r="I663" s="461"/>
      <c r="J663" s="461"/>
      <c r="K663" s="461"/>
      <c r="L663" s="461"/>
      <c r="M663" s="461"/>
      <c r="N663" s="461"/>
      <c r="O663" s="461"/>
      <c r="P663" s="461"/>
      <c r="Q663" s="461"/>
      <c r="R663" s="461"/>
      <c r="S663" s="461"/>
      <c r="T663" s="461"/>
      <c r="U663" s="461"/>
      <c r="V663" s="461"/>
      <c r="W663" s="461"/>
      <c r="X663" s="462"/>
      <c r="Y663" s="461"/>
      <c r="Z663" s="461"/>
      <c r="AA663" s="461"/>
      <c r="AB663" s="461"/>
      <c r="AC663" s="461"/>
      <c r="AD663" s="461"/>
      <c r="AE663" s="461"/>
      <c r="AF663" s="461"/>
      <c r="AG663" s="461"/>
      <c r="AH663" s="461"/>
    </row>
    <row r="664">
      <c r="A664" s="461"/>
      <c r="B664" s="461"/>
      <c r="C664" s="461"/>
      <c r="D664" s="461"/>
      <c r="E664" s="461"/>
      <c r="F664" s="461"/>
      <c r="G664" s="461"/>
      <c r="H664" s="461"/>
      <c r="I664" s="461"/>
      <c r="J664" s="461"/>
      <c r="K664" s="461"/>
      <c r="L664" s="461"/>
      <c r="M664" s="461"/>
      <c r="N664" s="461"/>
      <c r="O664" s="461"/>
      <c r="P664" s="461"/>
      <c r="Q664" s="461"/>
      <c r="R664" s="461"/>
      <c r="S664" s="461"/>
      <c r="T664" s="461"/>
      <c r="U664" s="461"/>
      <c r="V664" s="461"/>
      <c r="W664" s="461"/>
      <c r="X664" s="462"/>
      <c r="Y664" s="461"/>
      <c r="Z664" s="461"/>
      <c r="AA664" s="461"/>
      <c r="AB664" s="461"/>
      <c r="AC664" s="461"/>
      <c r="AD664" s="461"/>
      <c r="AE664" s="461"/>
      <c r="AF664" s="461"/>
      <c r="AG664" s="461"/>
      <c r="AH664" s="461"/>
    </row>
    <row r="665">
      <c r="A665" s="461"/>
      <c r="B665" s="461"/>
      <c r="C665" s="461"/>
      <c r="D665" s="461"/>
      <c r="E665" s="461"/>
      <c r="F665" s="461"/>
      <c r="G665" s="461"/>
      <c r="H665" s="461"/>
      <c r="I665" s="461"/>
      <c r="J665" s="461"/>
      <c r="K665" s="461"/>
      <c r="L665" s="461"/>
      <c r="M665" s="461"/>
      <c r="N665" s="461"/>
      <c r="O665" s="461"/>
      <c r="P665" s="461"/>
      <c r="Q665" s="461"/>
      <c r="R665" s="461"/>
      <c r="S665" s="461"/>
      <c r="T665" s="461"/>
      <c r="U665" s="461"/>
      <c r="V665" s="461"/>
      <c r="W665" s="461"/>
      <c r="X665" s="462"/>
      <c r="Y665" s="461"/>
      <c r="Z665" s="461"/>
      <c r="AA665" s="461"/>
      <c r="AB665" s="461"/>
      <c r="AC665" s="461"/>
      <c r="AD665" s="461"/>
      <c r="AE665" s="461"/>
      <c r="AF665" s="461"/>
      <c r="AG665" s="461"/>
      <c r="AH665" s="461"/>
    </row>
    <row r="666">
      <c r="A666" s="461"/>
      <c r="B666" s="461"/>
      <c r="C666" s="461"/>
      <c r="D666" s="461"/>
      <c r="E666" s="461"/>
      <c r="F666" s="461"/>
      <c r="G666" s="461"/>
      <c r="H666" s="461"/>
      <c r="I666" s="461"/>
      <c r="J666" s="461"/>
      <c r="K666" s="461"/>
      <c r="L666" s="461"/>
      <c r="M666" s="461"/>
      <c r="N666" s="461"/>
      <c r="O666" s="461"/>
      <c r="P666" s="461"/>
      <c r="Q666" s="461"/>
      <c r="R666" s="461"/>
      <c r="S666" s="461"/>
      <c r="T666" s="461"/>
      <c r="U666" s="461"/>
      <c r="V666" s="461"/>
      <c r="W666" s="461"/>
      <c r="X666" s="462"/>
      <c r="Y666" s="461"/>
      <c r="Z666" s="461"/>
      <c r="AA666" s="461"/>
      <c r="AB666" s="461"/>
      <c r="AC666" s="461"/>
      <c r="AD666" s="461"/>
      <c r="AE666" s="461"/>
      <c r="AF666" s="461"/>
      <c r="AG666" s="461"/>
      <c r="AH666" s="461"/>
    </row>
    <row r="667">
      <c r="A667" s="461"/>
      <c r="B667" s="461"/>
      <c r="C667" s="461"/>
      <c r="D667" s="461"/>
      <c r="E667" s="461"/>
      <c r="F667" s="461"/>
      <c r="G667" s="461"/>
      <c r="H667" s="461"/>
      <c r="I667" s="461"/>
      <c r="J667" s="461"/>
      <c r="K667" s="461"/>
      <c r="L667" s="461"/>
      <c r="M667" s="461"/>
      <c r="N667" s="461"/>
      <c r="O667" s="461"/>
      <c r="P667" s="461"/>
      <c r="Q667" s="461"/>
      <c r="R667" s="461"/>
      <c r="S667" s="461"/>
      <c r="T667" s="461"/>
      <c r="U667" s="461"/>
      <c r="V667" s="461"/>
      <c r="W667" s="461"/>
      <c r="X667" s="462"/>
      <c r="Y667" s="461"/>
      <c r="Z667" s="461"/>
      <c r="AA667" s="461"/>
      <c r="AB667" s="461"/>
      <c r="AC667" s="461"/>
      <c r="AD667" s="461"/>
      <c r="AE667" s="461"/>
      <c r="AF667" s="461"/>
      <c r="AG667" s="461"/>
      <c r="AH667" s="461"/>
    </row>
    <row r="668">
      <c r="A668" s="461"/>
      <c r="B668" s="461"/>
      <c r="C668" s="461"/>
      <c r="D668" s="461"/>
      <c r="E668" s="461"/>
      <c r="F668" s="461"/>
      <c r="G668" s="461"/>
      <c r="H668" s="461"/>
      <c r="I668" s="461"/>
      <c r="J668" s="461"/>
      <c r="K668" s="461"/>
      <c r="L668" s="461"/>
      <c r="M668" s="461"/>
      <c r="N668" s="461"/>
      <c r="O668" s="461"/>
      <c r="P668" s="461"/>
      <c r="Q668" s="461"/>
      <c r="R668" s="461"/>
      <c r="S668" s="461"/>
      <c r="T668" s="461"/>
      <c r="U668" s="461"/>
      <c r="V668" s="461"/>
      <c r="W668" s="461"/>
      <c r="X668" s="462"/>
      <c r="Y668" s="461"/>
      <c r="Z668" s="461"/>
      <c r="AA668" s="461"/>
      <c r="AB668" s="461"/>
      <c r="AC668" s="461"/>
      <c r="AD668" s="461"/>
      <c r="AE668" s="461"/>
      <c r="AF668" s="461"/>
      <c r="AG668" s="461"/>
      <c r="AH668" s="461"/>
    </row>
    <row r="669">
      <c r="A669" s="461"/>
      <c r="B669" s="461"/>
      <c r="C669" s="461"/>
      <c r="D669" s="461"/>
      <c r="E669" s="461"/>
      <c r="F669" s="461"/>
      <c r="G669" s="461"/>
      <c r="H669" s="461"/>
      <c r="I669" s="461"/>
      <c r="J669" s="461"/>
      <c r="K669" s="461"/>
      <c r="L669" s="461"/>
      <c r="M669" s="461"/>
      <c r="N669" s="461"/>
      <c r="O669" s="461"/>
      <c r="P669" s="461"/>
      <c r="Q669" s="461"/>
      <c r="R669" s="461"/>
      <c r="S669" s="461"/>
      <c r="T669" s="461"/>
      <c r="U669" s="461"/>
      <c r="V669" s="461"/>
      <c r="W669" s="461"/>
      <c r="X669" s="462"/>
      <c r="Y669" s="461"/>
      <c r="Z669" s="461"/>
      <c r="AA669" s="461"/>
      <c r="AB669" s="461"/>
      <c r="AC669" s="461"/>
      <c r="AD669" s="461"/>
      <c r="AE669" s="461"/>
      <c r="AF669" s="461"/>
      <c r="AG669" s="461"/>
      <c r="AH669" s="461"/>
    </row>
    <row r="670">
      <c r="A670" s="461"/>
      <c r="B670" s="461"/>
      <c r="C670" s="461"/>
      <c r="D670" s="461"/>
      <c r="E670" s="461"/>
      <c r="F670" s="461"/>
      <c r="G670" s="461"/>
      <c r="H670" s="461"/>
      <c r="I670" s="461"/>
      <c r="J670" s="461"/>
      <c r="K670" s="461"/>
      <c r="L670" s="461"/>
      <c r="M670" s="461"/>
      <c r="N670" s="461"/>
      <c r="O670" s="461"/>
      <c r="P670" s="461"/>
      <c r="Q670" s="461"/>
      <c r="R670" s="461"/>
      <c r="S670" s="461"/>
      <c r="T670" s="461"/>
      <c r="U670" s="461"/>
      <c r="V670" s="461"/>
      <c r="W670" s="461"/>
      <c r="X670" s="462"/>
      <c r="Y670" s="461"/>
      <c r="Z670" s="461"/>
      <c r="AA670" s="461"/>
      <c r="AB670" s="461"/>
      <c r="AC670" s="461"/>
      <c r="AD670" s="461"/>
      <c r="AE670" s="461"/>
      <c r="AF670" s="461"/>
      <c r="AG670" s="461"/>
      <c r="AH670" s="461"/>
    </row>
    <row r="671">
      <c r="A671" s="461"/>
      <c r="B671" s="461"/>
      <c r="C671" s="461"/>
      <c r="D671" s="461"/>
      <c r="E671" s="461"/>
      <c r="F671" s="461"/>
      <c r="G671" s="461"/>
      <c r="H671" s="461"/>
      <c r="I671" s="461"/>
      <c r="J671" s="461"/>
      <c r="K671" s="461"/>
      <c r="L671" s="461"/>
      <c r="M671" s="461"/>
      <c r="N671" s="461"/>
      <c r="O671" s="461"/>
      <c r="P671" s="461"/>
      <c r="Q671" s="461"/>
      <c r="R671" s="461"/>
      <c r="S671" s="461"/>
      <c r="T671" s="461"/>
      <c r="U671" s="461"/>
      <c r="V671" s="461"/>
      <c r="W671" s="461"/>
      <c r="X671" s="462"/>
      <c r="Y671" s="461"/>
      <c r="Z671" s="461"/>
      <c r="AA671" s="461"/>
      <c r="AB671" s="461"/>
      <c r="AC671" s="461"/>
      <c r="AD671" s="461"/>
      <c r="AE671" s="461"/>
      <c r="AF671" s="461"/>
      <c r="AG671" s="461"/>
      <c r="AH671" s="461"/>
    </row>
    <row r="672">
      <c r="A672" s="461"/>
      <c r="B672" s="461"/>
      <c r="C672" s="461"/>
      <c r="D672" s="461"/>
      <c r="E672" s="461"/>
      <c r="F672" s="461"/>
      <c r="G672" s="461"/>
      <c r="H672" s="461"/>
      <c r="I672" s="461"/>
      <c r="J672" s="461"/>
      <c r="K672" s="461"/>
      <c r="L672" s="461"/>
      <c r="M672" s="461"/>
      <c r="N672" s="461"/>
      <c r="O672" s="461"/>
      <c r="P672" s="461"/>
      <c r="Q672" s="461"/>
      <c r="R672" s="461"/>
      <c r="S672" s="461"/>
      <c r="T672" s="461"/>
      <c r="U672" s="461"/>
      <c r="V672" s="461"/>
      <c r="W672" s="461"/>
      <c r="X672" s="462"/>
      <c r="Y672" s="461"/>
      <c r="Z672" s="461"/>
      <c r="AA672" s="461"/>
      <c r="AB672" s="461"/>
      <c r="AC672" s="461"/>
      <c r="AD672" s="461"/>
      <c r="AE672" s="461"/>
      <c r="AF672" s="461"/>
      <c r="AG672" s="461"/>
      <c r="AH672" s="461"/>
    </row>
    <row r="673">
      <c r="A673" s="461"/>
      <c r="B673" s="461"/>
      <c r="C673" s="461"/>
      <c r="D673" s="461"/>
      <c r="E673" s="461"/>
      <c r="F673" s="461"/>
      <c r="G673" s="461"/>
      <c r="H673" s="461"/>
      <c r="I673" s="461"/>
      <c r="J673" s="461"/>
      <c r="K673" s="461"/>
      <c r="L673" s="461"/>
      <c r="M673" s="461"/>
      <c r="N673" s="461"/>
      <c r="O673" s="461"/>
      <c r="P673" s="461"/>
      <c r="Q673" s="461"/>
      <c r="R673" s="461"/>
      <c r="S673" s="461"/>
      <c r="T673" s="461"/>
      <c r="U673" s="461"/>
      <c r="V673" s="461"/>
      <c r="W673" s="461"/>
      <c r="X673" s="462"/>
      <c r="Y673" s="461"/>
      <c r="Z673" s="461"/>
      <c r="AA673" s="461"/>
      <c r="AB673" s="461"/>
      <c r="AC673" s="461"/>
      <c r="AD673" s="461"/>
      <c r="AE673" s="461"/>
      <c r="AF673" s="461"/>
      <c r="AG673" s="461"/>
      <c r="AH673" s="461"/>
    </row>
    <row r="674">
      <c r="A674" s="461"/>
      <c r="B674" s="461"/>
      <c r="C674" s="461"/>
      <c r="D674" s="461"/>
      <c r="E674" s="461"/>
      <c r="F674" s="461"/>
      <c r="G674" s="461"/>
      <c r="H674" s="461"/>
      <c r="I674" s="461"/>
      <c r="J674" s="461"/>
      <c r="K674" s="461"/>
      <c r="L674" s="461"/>
      <c r="M674" s="461"/>
      <c r="N674" s="461"/>
      <c r="O674" s="461"/>
      <c r="P674" s="461"/>
      <c r="Q674" s="461"/>
      <c r="R674" s="461"/>
      <c r="S674" s="461"/>
      <c r="T674" s="461"/>
      <c r="U674" s="461"/>
      <c r="V674" s="461"/>
      <c r="W674" s="461"/>
      <c r="X674" s="462"/>
      <c r="Y674" s="461"/>
      <c r="Z674" s="461"/>
      <c r="AA674" s="461"/>
      <c r="AB674" s="461"/>
      <c r="AC674" s="461"/>
      <c r="AD674" s="461"/>
      <c r="AE674" s="461"/>
      <c r="AF674" s="461"/>
      <c r="AG674" s="461"/>
      <c r="AH674" s="461"/>
    </row>
    <row r="675">
      <c r="A675" s="461"/>
      <c r="B675" s="461"/>
      <c r="C675" s="461"/>
      <c r="D675" s="461"/>
      <c r="E675" s="461"/>
      <c r="F675" s="461"/>
      <c r="G675" s="461"/>
      <c r="H675" s="461"/>
      <c r="I675" s="461"/>
      <c r="J675" s="461"/>
      <c r="K675" s="461"/>
      <c r="L675" s="461"/>
      <c r="M675" s="461"/>
      <c r="N675" s="461"/>
      <c r="O675" s="461"/>
      <c r="P675" s="461"/>
      <c r="Q675" s="461"/>
      <c r="R675" s="461"/>
      <c r="S675" s="461"/>
      <c r="T675" s="461"/>
      <c r="U675" s="461"/>
      <c r="V675" s="461"/>
      <c r="W675" s="461"/>
      <c r="X675" s="462"/>
      <c r="Y675" s="461"/>
      <c r="Z675" s="461"/>
      <c r="AA675" s="461"/>
      <c r="AB675" s="461"/>
      <c r="AC675" s="461"/>
      <c r="AD675" s="461"/>
      <c r="AE675" s="461"/>
      <c r="AF675" s="461"/>
      <c r="AG675" s="461"/>
      <c r="AH675" s="461"/>
    </row>
    <row r="676">
      <c r="A676" s="461"/>
      <c r="B676" s="461"/>
      <c r="C676" s="461"/>
      <c r="D676" s="461"/>
      <c r="E676" s="461"/>
      <c r="F676" s="461"/>
      <c r="G676" s="461"/>
      <c r="H676" s="461"/>
      <c r="I676" s="461"/>
      <c r="J676" s="461"/>
      <c r="K676" s="461"/>
      <c r="L676" s="461"/>
      <c r="M676" s="461"/>
      <c r="N676" s="461"/>
      <c r="O676" s="461"/>
      <c r="P676" s="461"/>
      <c r="Q676" s="461"/>
      <c r="R676" s="461"/>
      <c r="S676" s="461"/>
      <c r="T676" s="461"/>
      <c r="U676" s="461"/>
      <c r="V676" s="461"/>
      <c r="W676" s="461"/>
      <c r="X676" s="462"/>
      <c r="Y676" s="461"/>
      <c r="Z676" s="461"/>
      <c r="AA676" s="461"/>
      <c r="AB676" s="461"/>
      <c r="AC676" s="461"/>
      <c r="AD676" s="461"/>
      <c r="AE676" s="461"/>
      <c r="AF676" s="461"/>
      <c r="AG676" s="461"/>
      <c r="AH676" s="461"/>
    </row>
    <row r="677">
      <c r="A677" s="461"/>
      <c r="B677" s="461"/>
      <c r="C677" s="461"/>
      <c r="D677" s="461"/>
      <c r="E677" s="461"/>
      <c r="F677" s="461"/>
      <c r="G677" s="461"/>
      <c r="H677" s="461"/>
      <c r="I677" s="461"/>
      <c r="J677" s="461"/>
      <c r="K677" s="461"/>
      <c r="L677" s="461"/>
      <c r="M677" s="461"/>
      <c r="N677" s="461"/>
      <c r="O677" s="461"/>
      <c r="P677" s="461"/>
      <c r="Q677" s="461"/>
      <c r="R677" s="461"/>
      <c r="S677" s="461"/>
      <c r="T677" s="461"/>
      <c r="U677" s="461"/>
      <c r="V677" s="461"/>
      <c r="W677" s="461"/>
      <c r="X677" s="462"/>
      <c r="Y677" s="461"/>
      <c r="Z677" s="461"/>
      <c r="AA677" s="461"/>
      <c r="AB677" s="461"/>
      <c r="AC677" s="461"/>
      <c r="AD677" s="461"/>
      <c r="AE677" s="461"/>
      <c r="AF677" s="461"/>
      <c r="AG677" s="461"/>
      <c r="AH677" s="461"/>
    </row>
    <row r="678">
      <c r="A678" s="461"/>
      <c r="B678" s="461"/>
      <c r="C678" s="461"/>
      <c r="D678" s="461"/>
      <c r="E678" s="461"/>
      <c r="F678" s="461"/>
      <c r="G678" s="461"/>
      <c r="H678" s="461"/>
      <c r="I678" s="461"/>
      <c r="J678" s="461"/>
      <c r="K678" s="461"/>
      <c r="L678" s="461"/>
      <c r="M678" s="461"/>
      <c r="N678" s="461"/>
      <c r="O678" s="461"/>
      <c r="P678" s="461"/>
      <c r="Q678" s="461"/>
      <c r="R678" s="461"/>
      <c r="S678" s="461"/>
      <c r="T678" s="461"/>
      <c r="U678" s="461"/>
      <c r="V678" s="461"/>
      <c r="W678" s="461"/>
      <c r="X678" s="462"/>
      <c r="Y678" s="461"/>
      <c r="Z678" s="461"/>
      <c r="AA678" s="461"/>
      <c r="AB678" s="461"/>
      <c r="AC678" s="461"/>
      <c r="AD678" s="461"/>
      <c r="AE678" s="461"/>
      <c r="AF678" s="461"/>
      <c r="AG678" s="461"/>
      <c r="AH678" s="461"/>
    </row>
    <row r="679">
      <c r="A679" s="461"/>
      <c r="B679" s="461"/>
      <c r="C679" s="461"/>
      <c r="D679" s="461"/>
      <c r="E679" s="461"/>
      <c r="F679" s="461"/>
      <c r="G679" s="461"/>
      <c r="H679" s="461"/>
      <c r="I679" s="461"/>
      <c r="J679" s="461"/>
      <c r="K679" s="461"/>
      <c r="L679" s="461"/>
      <c r="M679" s="461"/>
      <c r="N679" s="461"/>
      <c r="O679" s="461"/>
      <c r="P679" s="461"/>
      <c r="Q679" s="461"/>
      <c r="R679" s="461"/>
      <c r="S679" s="461"/>
      <c r="T679" s="461"/>
      <c r="U679" s="461"/>
      <c r="V679" s="461"/>
      <c r="W679" s="461"/>
      <c r="X679" s="462"/>
      <c r="Y679" s="461"/>
      <c r="Z679" s="461"/>
      <c r="AA679" s="461"/>
      <c r="AB679" s="461"/>
      <c r="AC679" s="461"/>
      <c r="AD679" s="461"/>
      <c r="AE679" s="461"/>
      <c r="AF679" s="461"/>
      <c r="AG679" s="461"/>
      <c r="AH679" s="461"/>
    </row>
    <row r="680">
      <c r="A680" s="461"/>
      <c r="B680" s="461"/>
      <c r="C680" s="461"/>
      <c r="D680" s="461"/>
      <c r="E680" s="461"/>
      <c r="F680" s="461"/>
      <c r="G680" s="461"/>
      <c r="H680" s="461"/>
      <c r="I680" s="461"/>
      <c r="J680" s="461"/>
      <c r="K680" s="461"/>
      <c r="L680" s="461"/>
      <c r="M680" s="461"/>
      <c r="N680" s="461"/>
      <c r="O680" s="461"/>
      <c r="P680" s="461"/>
      <c r="Q680" s="461"/>
      <c r="R680" s="461"/>
      <c r="S680" s="461"/>
      <c r="T680" s="461"/>
      <c r="U680" s="461"/>
      <c r="V680" s="461"/>
      <c r="W680" s="461"/>
      <c r="X680" s="462"/>
      <c r="Y680" s="461"/>
      <c r="Z680" s="461"/>
      <c r="AA680" s="461"/>
      <c r="AB680" s="461"/>
      <c r="AC680" s="461"/>
      <c r="AD680" s="461"/>
      <c r="AE680" s="461"/>
      <c r="AF680" s="461"/>
      <c r="AG680" s="461"/>
      <c r="AH680" s="461"/>
    </row>
    <row r="681">
      <c r="A681" s="461"/>
      <c r="B681" s="461"/>
      <c r="C681" s="461"/>
      <c r="D681" s="461"/>
      <c r="E681" s="461"/>
      <c r="F681" s="461"/>
      <c r="G681" s="461"/>
      <c r="H681" s="461"/>
      <c r="I681" s="461"/>
      <c r="J681" s="461"/>
      <c r="K681" s="461"/>
      <c r="L681" s="461"/>
      <c r="M681" s="461"/>
      <c r="N681" s="461"/>
      <c r="O681" s="461"/>
      <c r="P681" s="461"/>
      <c r="Q681" s="461"/>
      <c r="R681" s="461"/>
      <c r="S681" s="461"/>
      <c r="T681" s="461"/>
      <c r="U681" s="461"/>
      <c r="V681" s="461"/>
      <c r="W681" s="461"/>
      <c r="X681" s="462"/>
      <c r="Y681" s="461"/>
      <c r="Z681" s="461"/>
      <c r="AA681" s="461"/>
      <c r="AB681" s="461"/>
      <c r="AC681" s="461"/>
      <c r="AD681" s="461"/>
      <c r="AE681" s="461"/>
      <c r="AF681" s="461"/>
      <c r="AG681" s="461"/>
      <c r="AH681" s="461"/>
    </row>
    <row r="682">
      <c r="A682" s="461"/>
      <c r="B682" s="461"/>
      <c r="C682" s="461"/>
      <c r="D682" s="461"/>
      <c r="E682" s="461"/>
      <c r="F682" s="461"/>
      <c r="G682" s="461"/>
      <c r="H682" s="461"/>
      <c r="I682" s="461"/>
      <c r="J682" s="461"/>
      <c r="K682" s="461"/>
      <c r="L682" s="461"/>
      <c r="M682" s="461"/>
      <c r="N682" s="461"/>
      <c r="O682" s="461"/>
      <c r="P682" s="461"/>
      <c r="Q682" s="461"/>
      <c r="R682" s="461"/>
      <c r="S682" s="461"/>
      <c r="T682" s="461"/>
      <c r="U682" s="461"/>
      <c r="V682" s="461"/>
      <c r="W682" s="461"/>
      <c r="X682" s="462"/>
      <c r="Y682" s="461"/>
      <c r="Z682" s="461"/>
      <c r="AA682" s="461"/>
      <c r="AB682" s="461"/>
      <c r="AC682" s="461"/>
      <c r="AD682" s="461"/>
      <c r="AE682" s="461"/>
      <c r="AF682" s="461"/>
      <c r="AG682" s="461"/>
      <c r="AH682" s="461"/>
    </row>
    <row r="683">
      <c r="A683" s="461"/>
      <c r="B683" s="461"/>
      <c r="C683" s="461"/>
      <c r="D683" s="461"/>
      <c r="E683" s="461"/>
      <c r="F683" s="461"/>
      <c r="G683" s="461"/>
      <c r="H683" s="461"/>
      <c r="I683" s="461"/>
      <c r="J683" s="461"/>
      <c r="K683" s="461"/>
      <c r="L683" s="461"/>
      <c r="M683" s="461"/>
      <c r="N683" s="461"/>
      <c r="O683" s="461"/>
      <c r="P683" s="461"/>
      <c r="Q683" s="461"/>
      <c r="R683" s="461"/>
      <c r="S683" s="461"/>
      <c r="T683" s="461"/>
      <c r="U683" s="461"/>
      <c r="V683" s="461"/>
      <c r="W683" s="461"/>
      <c r="X683" s="462"/>
      <c r="Y683" s="461"/>
      <c r="Z683" s="461"/>
      <c r="AA683" s="461"/>
      <c r="AB683" s="461"/>
      <c r="AC683" s="461"/>
      <c r="AD683" s="461"/>
      <c r="AE683" s="461"/>
      <c r="AF683" s="461"/>
      <c r="AG683" s="461"/>
      <c r="AH683" s="461"/>
    </row>
    <row r="684">
      <c r="A684" s="461"/>
      <c r="B684" s="461"/>
      <c r="C684" s="461"/>
      <c r="D684" s="461"/>
      <c r="E684" s="461"/>
      <c r="F684" s="461"/>
      <c r="G684" s="461"/>
      <c r="H684" s="461"/>
      <c r="I684" s="461"/>
      <c r="J684" s="461"/>
      <c r="K684" s="461"/>
      <c r="L684" s="461"/>
      <c r="M684" s="461"/>
      <c r="N684" s="461"/>
      <c r="O684" s="461"/>
      <c r="P684" s="461"/>
      <c r="Q684" s="461"/>
      <c r="R684" s="461"/>
      <c r="S684" s="461"/>
      <c r="T684" s="461"/>
      <c r="U684" s="461"/>
      <c r="V684" s="461"/>
      <c r="W684" s="461"/>
      <c r="X684" s="462"/>
      <c r="Y684" s="461"/>
      <c r="Z684" s="461"/>
      <c r="AA684" s="461"/>
      <c r="AB684" s="461"/>
      <c r="AC684" s="461"/>
      <c r="AD684" s="461"/>
      <c r="AE684" s="461"/>
      <c r="AF684" s="461"/>
      <c r="AG684" s="461"/>
      <c r="AH684" s="461"/>
    </row>
    <row r="685">
      <c r="A685" s="461"/>
      <c r="B685" s="461"/>
      <c r="C685" s="461"/>
      <c r="D685" s="461"/>
      <c r="E685" s="461"/>
      <c r="F685" s="461"/>
      <c r="G685" s="461"/>
      <c r="H685" s="461"/>
      <c r="I685" s="461"/>
      <c r="J685" s="461"/>
      <c r="K685" s="461"/>
      <c r="L685" s="461"/>
      <c r="M685" s="461"/>
      <c r="N685" s="461"/>
      <c r="O685" s="461"/>
      <c r="P685" s="461"/>
      <c r="Q685" s="461"/>
      <c r="R685" s="461"/>
      <c r="S685" s="461"/>
      <c r="T685" s="461"/>
      <c r="U685" s="461"/>
      <c r="V685" s="461"/>
      <c r="W685" s="461"/>
      <c r="X685" s="462"/>
      <c r="Y685" s="461"/>
      <c r="Z685" s="461"/>
      <c r="AA685" s="461"/>
      <c r="AB685" s="461"/>
      <c r="AC685" s="461"/>
      <c r="AD685" s="461"/>
      <c r="AE685" s="461"/>
      <c r="AF685" s="461"/>
      <c r="AG685" s="461"/>
      <c r="AH685" s="461"/>
    </row>
    <row r="686">
      <c r="A686" s="461"/>
      <c r="B686" s="461"/>
      <c r="C686" s="461"/>
      <c r="D686" s="461"/>
      <c r="E686" s="461"/>
      <c r="F686" s="461"/>
      <c r="G686" s="461"/>
      <c r="H686" s="461"/>
      <c r="I686" s="461"/>
      <c r="J686" s="461"/>
      <c r="K686" s="461"/>
      <c r="L686" s="461"/>
      <c r="M686" s="461"/>
      <c r="N686" s="461"/>
      <c r="O686" s="461"/>
      <c r="P686" s="461"/>
      <c r="Q686" s="461"/>
      <c r="R686" s="461"/>
      <c r="S686" s="461"/>
      <c r="T686" s="461"/>
      <c r="U686" s="461"/>
      <c r="V686" s="461"/>
      <c r="W686" s="461"/>
      <c r="X686" s="462"/>
      <c r="Y686" s="461"/>
      <c r="Z686" s="461"/>
      <c r="AA686" s="461"/>
      <c r="AB686" s="461"/>
      <c r="AC686" s="461"/>
      <c r="AD686" s="461"/>
      <c r="AE686" s="461"/>
      <c r="AF686" s="461"/>
      <c r="AG686" s="461"/>
      <c r="AH686" s="461"/>
    </row>
    <row r="687">
      <c r="A687" s="461"/>
      <c r="B687" s="461"/>
      <c r="C687" s="461"/>
      <c r="D687" s="461"/>
      <c r="E687" s="461"/>
      <c r="F687" s="461"/>
      <c r="G687" s="461"/>
      <c r="H687" s="461"/>
      <c r="I687" s="461"/>
      <c r="J687" s="461"/>
      <c r="K687" s="461"/>
      <c r="L687" s="461"/>
      <c r="M687" s="461"/>
      <c r="N687" s="461"/>
      <c r="O687" s="461"/>
      <c r="P687" s="461"/>
      <c r="Q687" s="461"/>
      <c r="R687" s="461"/>
      <c r="S687" s="461"/>
      <c r="T687" s="461"/>
      <c r="U687" s="461"/>
      <c r="V687" s="461"/>
      <c r="W687" s="461"/>
      <c r="X687" s="462"/>
      <c r="Y687" s="461"/>
      <c r="Z687" s="461"/>
      <c r="AA687" s="461"/>
      <c r="AB687" s="461"/>
      <c r="AC687" s="461"/>
      <c r="AD687" s="461"/>
      <c r="AE687" s="461"/>
      <c r="AF687" s="461"/>
      <c r="AG687" s="461"/>
      <c r="AH687" s="461"/>
    </row>
    <row r="688">
      <c r="A688" s="461"/>
      <c r="B688" s="461"/>
      <c r="C688" s="461"/>
      <c r="D688" s="461"/>
      <c r="E688" s="461"/>
      <c r="F688" s="461"/>
      <c r="G688" s="461"/>
      <c r="H688" s="461"/>
      <c r="I688" s="461"/>
      <c r="J688" s="461"/>
      <c r="K688" s="461"/>
      <c r="L688" s="461"/>
      <c r="M688" s="461"/>
      <c r="N688" s="461"/>
      <c r="O688" s="461"/>
      <c r="P688" s="461"/>
      <c r="Q688" s="461"/>
      <c r="R688" s="461"/>
      <c r="S688" s="461"/>
      <c r="T688" s="461"/>
      <c r="U688" s="461"/>
      <c r="V688" s="461"/>
      <c r="W688" s="461"/>
      <c r="X688" s="462"/>
      <c r="Y688" s="461"/>
      <c r="Z688" s="461"/>
      <c r="AA688" s="461"/>
      <c r="AB688" s="461"/>
      <c r="AC688" s="461"/>
      <c r="AD688" s="461"/>
      <c r="AE688" s="461"/>
      <c r="AF688" s="461"/>
      <c r="AG688" s="461"/>
      <c r="AH688" s="461"/>
    </row>
    <row r="689">
      <c r="A689" s="461"/>
      <c r="B689" s="461"/>
      <c r="C689" s="461"/>
      <c r="D689" s="461"/>
      <c r="E689" s="461"/>
      <c r="F689" s="461"/>
      <c r="G689" s="461"/>
      <c r="H689" s="461"/>
      <c r="I689" s="461"/>
      <c r="J689" s="461"/>
      <c r="K689" s="461"/>
      <c r="L689" s="461"/>
      <c r="M689" s="461"/>
      <c r="N689" s="461"/>
      <c r="O689" s="461"/>
      <c r="P689" s="461"/>
      <c r="Q689" s="461"/>
      <c r="R689" s="461"/>
      <c r="S689" s="461"/>
      <c r="T689" s="461"/>
      <c r="U689" s="461"/>
      <c r="V689" s="461"/>
      <c r="W689" s="461"/>
      <c r="X689" s="462"/>
      <c r="Y689" s="461"/>
      <c r="Z689" s="461"/>
      <c r="AA689" s="461"/>
      <c r="AB689" s="461"/>
      <c r="AC689" s="461"/>
      <c r="AD689" s="461"/>
      <c r="AE689" s="461"/>
      <c r="AF689" s="461"/>
      <c r="AG689" s="461"/>
      <c r="AH689" s="461"/>
    </row>
    <row r="690">
      <c r="A690" s="461"/>
      <c r="B690" s="461"/>
      <c r="C690" s="461"/>
      <c r="D690" s="461"/>
      <c r="E690" s="461"/>
      <c r="F690" s="461"/>
      <c r="G690" s="461"/>
      <c r="H690" s="461"/>
      <c r="I690" s="461"/>
      <c r="J690" s="461"/>
      <c r="K690" s="461"/>
      <c r="L690" s="461"/>
      <c r="M690" s="461"/>
      <c r="N690" s="461"/>
      <c r="O690" s="461"/>
      <c r="P690" s="461"/>
      <c r="Q690" s="461"/>
      <c r="R690" s="461"/>
      <c r="S690" s="461"/>
      <c r="T690" s="461"/>
      <c r="U690" s="461"/>
      <c r="V690" s="461"/>
      <c r="W690" s="461"/>
      <c r="X690" s="462"/>
      <c r="Y690" s="461"/>
      <c r="Z690" s="461"/>
      <c r="AA690" s="461"/>
      <c r="AB690" s="461"/>
      <c r="AC690" s="461"/>
      <c r="AD690" s="461"/>
      <c r="AE690" s="461"/>
      <c r="AF690" s="461"/>
      <c r="AG690" s="461"/>
      <c r="AH690" s="461"/>
    </row>
    <row r="691">
      <c r="A691" s="461"/>
      <c r="B691" s="461"/>
      <c r="C691" s="461"/>
      <c r="D691" s="461"/>
      <c r="E691" s="461"/>
      <c r="F691" s="461"/>
      <c r="G691" s="461"/>
      <c r="H691" s="461"/>
      <c r="I691" s="461"/>
      <c r="J691" s="461"/>
      <c r="K691" s="461"/>
      <c r="L691" s="461"/>
      <c r="M691" s="461"/>
      <c r="N691" s="461"/>
      <c r="O691" s="461"/>
      <c r="P691" s="461"/>
      <c r="Q691" s="461"/>
      <c r="R691" s="461"/>
      <c r="S691" s="461"/>
      <c r="T691" s="461"/>
      <c r="U691" s="461"/>
      <c r="V691" s="461"/>
      <c r="W691" s="461"/>
      <c r="X691" s="462"/>
      <c r="Y691" s="461"/>
      <c r="Z691" s="461"/>
      <c r="AA691" s="461"/>
      <c r="AB691" s="461"/>
      <c r="AC691" s="461"/>
      <c r="AD691" s="461"/>
      <c r="AE691" s="461"/>
      <c r="AF691" s="461"/>
      <c r="AG691" s="461"/>
      <c r="AH691" s="461"/>
    </row>
    <row r="692">
      <c r="A692" s="461"/>
      <c r="B692" s="461"/>
      <c r="C692" s="461"/>
      <c r="D692" s="461"/>
      <c r="E692" s="461"/>
      <c r="F692" s="461"/>
      <c r="G692" s="461"/>
      <c r="H692" s="461"/>
      <c r="I692" s="461"/>
      <c r="J692" s="461"/>
      <c r="K692" s="461"/>
      <c r="L692" s="461"/>
      <c r="M692" s="461"/>
      <c r="N692" s="461"/>
      <c r="O692" s="461"/>
      <c r="P692" s="461"/>
      <c r="Q692" s="461"/>
      <c r="R692" s="461"/>
      <c r="S692" s="461"/>
      <c r="T692" s="461"/>
      <c r="U692" s="461"/>
      <c r="V692" s="461"/>
      <c r="W692" s="461"/>
      <c r="X692" s="462"/>
      <c r="Y692" s="461"/>
      <c r="Z692" s="461"/>
      <c r="AA692" s="461"/>
      <c r="AB692" s="461"/>
      <c r="AC692" s="461"/>
      <c r="AD692" s="461"/>
      <c r="AE692" s="461"/>
      <c r="AF692" s="461"/>
      <c r="AG692" s="461"/>
      <c r="AH692" s="461"/>
    </row>
    <row r="693">
      <c r="A693" s="461"/>
      <c r="B693" s="461"/>
      <c r="C693" s="461"/>
      <c r="D693" s="461"/>
      <c r="E693" s="461"/>
      <c r="F693" s="461"/>
      <c r="G693" s="461"/>
      <c r="H693" s="461"/>
      <c r="I693" s="461"/>
      <c r="J693" s="461"/>
      <c r="K693" s="461"/>
      <c r="L693" s="461"/>
      <c r="M693" s="461"/>
      <c r="N693" s="461"/>
      <c r="O693" s="461"/>
      <c r="P693" s="461"/>
      <c r="Q693" s="461"/>
      <c r="R693" s="461"/>
      <c r="S693" s="461"/>
      <c r="T693" s="461"/>
      <c r="U693" s="461"/>
      <c r="V693" s="461"/>
      <c r="W693" s="461"/>
      <c r="X693" s="462"/>
      <c r="Y693" s="461"/>
      <c r="Z693" s="461"/>
      <c r="AA693" s="461"/>
      <c r="AB693" s="461"/>
      <c r="AC693" s="461"/>
      <c r="AD693" s="461"/>
      <c r="AE693" s="461"/>
      <c r="AF693" s="461"/>
      <c r="AG693" s="461"/>
      <c r="AH693" s="461"/>
    </row>
    <row r="694">
      <c r="A694" s="461"/>
      <c r="B694" s="461"/>
      <c r="C694" s="461"/>
      <c r="D694" s="461"/>
      <c r="E694" s="461"/>
      <c r="F694" s="461"/>
      <c r="G694" s="461"/>
      <c r="H694" s="461"/>
      <c r="I694" s="461"/>
      <c r="J694" s="461"/>
      <c r="K694" s="461"/>
      <c r="L694" s="461"/>
      <c r="M694" s="461"/>
      <c r="N694" s="461"/>
      <c r="O694" s="461"/>
      <c r="P694" s="461"/>
      <c r="Q694" s="461"/>
      <c r="R694" s="461"/>
      <c r="S694" s="461"/>
      <c r="T694" s="461"/>
      <c r="U694" s="461"/>
      <c r="V694" s="461"/>
      <c r="W694" s="461"/>
      <c r="X694" s="462"/>
      <c r="Y694" s="461"/>
      <c r="Z694" s="461"/>
      <c r="AA694" s="461"/>
      <c r="AB694" s="461"/>
      <c r="AC694" s="461"/>
      <c r="AD694" s="461"/>
      <c r="AE694" s="461"/>
      <c r="AF694" s="461"/>
      <c r="AG694" s="461"/>
      <c r="AH694" s="461"/>
    </row>
    <row r="695">
      <c r="A695" s="461"/>
      <c r="B695" s="461"/>
      <c r="C695" s="461"/>
      <c r="D695" s="461"/>
      <c r="E695" s="461"/>
      <c r="F695" s="461"/>
      <c r="G695" s="461"/>
      <c r="H695" s="461"/>
      <c r="I695" s="461"/>
      <c r="J695" s="461"/>
      <c r="K695" s="461"/>
      <c r="L695" s="461"/>
      <c r="M695" s="461"/>
      <c r="N695" s="461"/>
      <c r="O695" s="461"/>
      <c r="P695" s="461"/>
      <c r="Q695" s="461"/>
      <c r="R695" s="461"/>
      <c r="S695" s="461"/>
      <c r="T695" s="461"/>
      <c r="U695" s="461"/>
      <c r="V695" s="461"/>
      <c r="W695" s="461"/>
      <c r="X695" s="462"/>
      <c r="Y695" s="461"/>
      <c r="Z695" s="461"/>
      <c r="AA695" s="461"/>
      <c r="AB695" s="461"/>
      <c r="AC695" s="461"/>
      <c r="AD695" s="461"/>
      <c r="AE695" s="461"/>
      <c r="AF695" s="461"/>
      <c r="AG695" s="461"/>
      <c r="AH695" s="461"/>
    </row>
    <row r="696">
      <c r="A696" s="461"/>
      <c r="B696" s="461"/>
      <c r="C696" s="461"/>
      <c r="D696" s="461"/>
      <c r="E696" s="461"/>
      <c r="F696" s="461"/>
      <c r="G696" s="461"/>
      <c r="H696" s="461"/>
      <c r="I696" s="461"/>
      <c r="J696" s="461"/>
      <c r="K696" s="461"/>
      <c r="L696" s="461"/>
      <c r="M696" s="461"/>
      <c r="N696" s="461"/>
      <c r="O696" s="461"/>
      <c r="P696" s="461"/>
      <c r="Q696" s="461"/>
      <c r="R696" s="461"/>
      <c r="S696" s="461"/>
      <c r="T696" s="461"/>
      <c r="U696" s="461"/>
      <c r="V696" s="461"/>
      <c r="W696" s="461"/>
      <c r="X696" s="462"/>
      <c r="Y696" s="461"/>
      <c r="Z696" s="461"/>
      <c r="AA696" s="461"/>
      <c r="AB696" s="461"/>
      <c r="AC696" s="461"/>
      <c r="AD696" s="461"/>
      <c r="AE696" s="461"/>
      <c r="AF696" s="461"/>
      <c r="AG696" s="461"/>
      <c r="AH696" s="461"/>
    </row>
    <row r="697">
      <c r="A697" s="461"/>
      <c r="B697" s="461"/>
      <c r="C697" s="461"/>
      <c r="D697" s="461"/>
      <c r="E697" s="461"/>
      <c r="F697" s="461"/>
      <c r="G697" s="461"/>
      <c r="H697" s="461"/>
      <c r="I697" s="461"/>
      <c r="J697" s="461"/>
      <c r="K697" s="461"/>
      <c r="L697" s="461"/>
      <c r="M697" s="461"/>
      <c r="N697" s="461"/>
      <c r="O697" s="461"/>
      <c r="P697" s="461"/>
      <c r="Q697" s="461"/>
      <c r="R697" s="461"/>
      <c r="S697" s="461"/>
      <c r="T697" s="461"/>
      <c r="U697" s="461"/>
      <c r="V697" s="461"/>
      <c r="W697" s="461"/>
      <c r="X697" s="462"/>
      <c r="Y697" s="461"/>
      <c r="Z697" s="461"/>
      <c r="AA697" s="461"/>
      <c r="AB697" s="461"/>
      <c r="AC697" s="461"/>
      <c r="AD697" s="461"/>
      <c r="AE697" s="461"/>
      <c r="AF697" s="461"/>
      <c r="AG697" s="461"/>
      <c r="AH697" s="461"/>
    </row>
    <row r="698">
      <c r="A698" s="461"/>
      <c r="B698" s="461"/>
      <c r="C698" s="461"/>
      <c r="D698" s="461"/>
      <c r="E698" s="461"/>
      <c r="F698" s="461"/>
      <c r="G698" s="461"/>
      <c r="H698" s="461"/>
      <c r="I698" s="461"/>
      <c r="J698" s="461"/>
      <c r="K698" s="461"/>
      <c r="L698" s="461"/>
      <c r="M698" s="461"/>
      <c r="N698" s="461"/>
      <c r="O698" s="461"/>
      <c r="P698" s="461"/>
      <c r="Q698" s="461"/>
      <c r="R698" s="461"/>
      <c r="S698" s="461"/>
      <c r="T698" s="461"/>
      <c r="U698" s="461"/>
      <c r="V698" s="461"/>
      <c r="W698" s="461"/>
      <c r="X698" s="462"/>
      <c r="Y698" s="461"/>
      <c r="Z698" s="461"/>
      <c r="AA698" s="461"/>
      <c r="AB698" s="461"/>
      <c r="AC698" s="461"/>
      <c r="AD698" s="461"/>
      <c r="AE698" s="461"/>
      <c r="AF698" s="461"/>
      <c r="AG698" s="461"/>
      <c r="AH698" s="461"/>
    </row>
    <row r="699">
      <c r="A699" s="461"/>
      <c r="B699" s="461"/>
      <c r="C699" s="461"/>
      <c r="D699" s="461"/>
      <c r="E699" s="461"/>
      <c r="F699" s="461"/>
      <c r="G699" s="461"/>
      <c r="H699" s="461"/>
      <c r="I699" s="461"/>
      <c r="J699" s="461"/>
      <c r="K699" s="461"/>
      <c r="L699" s="461"/>
      <c r="M699" s="461"/>
      <c r="N699" s="461"/>
      <c r="O699" s="461"/>
      <c r="P699" s="461"/>
      <c r="Q699" s="461"/>
      <c r="R699" s="461"/>
      <c r="S699" s="461"/>
      <c r="T699" s="461"/>
      <c r="U699" s="461"/>
      <c r="V699" s="461"/>
      <c r="W699" s="461"/>
      <c r="X699" s="462"/>
      <c r="Y699" s="461"/>
      <c r="Z699" s="461"/>
      <c r="AA699" s="461"/>
      <c r="AB699" s="461"/>
      <c r="AC699" s="461"/>
      <c r="AD699" s="461"/>
      <c r="AE699" s="461"/>
      <c r="AF699" s="461"/>
      <c r="AG699" s="461"/>
      <c r="AH699" s="461"/>
    </row>
    <row r="700">
      <c r="A700" s="461"/>
      <c r="B700" s="461"/>
      <c r="C700" s="461"/>
      <c r="D700" s="461"/>
      <c r="E700" s="461"/>
      <c r="F700" s="461"/>
      <c r="G700" s="461"/>
      <c r="H700" s="461"/>
      <c r="I700" s="461"/>
      <c r="J700" s="461"/>
      <c r="K700" s="461"/>
      <c r="L700" s="461"/>
      <c r="M700" s="461"/>
      <c r="N700" s="461"/>
      <c r="O700" s="461"/>
      <c r="P700" s="461"/>
      <c r="Q700" s="461"/>
      <c r="R700" s="461"/>
      <c r="S700" s="461"/>
      <c r="T700" s="461"/>
      <c r="U700" s="461"/>
      <c r="V700" s="461"/>
      <c r="W700" s="461"/>
      <c r="X700" s="462"/>
      <c r="Y700" s="461"/>
      <c r="Z700" s="461"/>
      <c r="AA700" s="461"/>
      <c r="AB700" s="461"/>
      <c r="AC700" s="461"/>
      <c r="AD700" s="461"/>
      <c r="AE700" s="461"/>
      <c r="AF700" s="461"/>
      <c r="AG700" s="461"/>
      <c r="AH700" s="461"/>
    </row>
    <row r="701">
      <c r="A701" s="461"/>
      <c r="B701" s="461"/>
      <c r="C701" s="461"/>
      <c r="D701" s="461"/>
      <c r="E701" s="461"/>
      <c r="F701" s="461"/>
      <c r="G701" s="461"/>
      <c r="H701" s="461"/>
      <c r="I701" s="461"/>
      <c r="J701" s="461"/>
      <c r="K701" s="461"/>
      <c r="L701" s="461"/>
      <c r="M701" s="461"/>
      <c r="N701" s="461"/>
      <c r="O701" s="461"/>
      <c r="P701" s="461"/>
      <c r="Q701" s="461"/>
      <c r="R701" s="461"/>
      <c r="S701" s="461"/>
      <c r="T701" s="461"/>
      <c r="U701" s="461"/>
      <c r="V701" s="461"/>
      <c r="W701" s="461"/>
      <c r="X701" s="462"/>
      <c r="Y701" s="461"/>
      <c r="Z701" s="461"/>
      <c r="AA701" s="461"/>
      <c r="AB701" s="461"/>
      <c r="AC701" s="461"/>
      <c r="AD701" s="461"/>
      <c r="AE701" s="461"/>
      <c r="AF701" s="461"/>
      <c r="AG701" s="461"/>
      <c r="AH701" s="461"/>
    </row>
    <row r="702">
      <c r="A702" s="461"/>
      <c r="B702" s="461"/>
      <c r="C702" s="461"/>
      <c r="D702" s="461"/>
      <c r="E702" s="461"/>
      <c r="F702" s="461"/>
      <c r="G702" s="461"/>
      <c r="H702" s="461"/>
      <c r="I702" s="461"/>
      <c r="J702" s="461"/>
      <c r="K702" s="461"/>
      <c r="L702" s="461"/>
      <c r="M702" s="461"/>
      <c r="N702" s="461"/>
      <c r="O702" s="461"/>
      <c r="P702" s="461"/>
      <c r="Q702" s="461"/>
      <c r="R702" s="461"/>
      <c r="S702" s="461"/>
      <c r="T702" s="461"/>
      <c r="U702" s="461"/>
      <c r="V702" s="461"/>
      <c r="W702" s="461"/>
      <c r="X702" s="462"/>
      <c r="Y702" s="461"/>
      <c r="Z702" s="461"/>
      <c r="AA702" s="461"/>
      <c r="AB702" s="461"/>
      <c r="AC702" s="461"/>
      <c r="AD702" s="461"/>
      <c r="AE702" s="461"/>
      <c r="AF702" s="461"/>
      <c r="AG702" s="461"/>
      <c r="AH702" s="461"/>
    </row>
    <row r="703">
      <c r="A703" s="461"/>
      <c r="B703" s="461"/>
      <c r="C703" s="461"/>
      <c r="D703" s="461"/>
      <c r="E703" s="461"/>
      <c r="F703" s="461"/>
      <c r="G703" s="461"/>
      <c r="H703" s="461"/>
      <c r="I703" s="461"/>
      <c r="J703" s="461"/>
      <c r="K703" s="461"/>
      <c r="L703" s="461"/>
      <c r="M703" s="461"/>
      <c r="N703" s="461"/>
      <c r="O703" s="461"/>
      <c r="P703" s="461"/>
      <c r="Q703" s="461"/>
      <c r="R703" s="461"/>
      <c r="S703" s="461"/>
      <c r="T703" s="461"/>
      <c r="U703" s="461"/>
      <c r="V703" s="461"/>
      <c r="W703" s="461"/>
      <c r="X703" s="462"/>
      <c r="Y703" s="461"/>
      <c r="Z703" s="461"/>
      <c r="AA703" s="461"/>
      <c r="AB703" s="461"/>
      <c r="AC703" s="461"/>
      <c r="AD703" s="461"/>
      <c r="AE703" s="461"/>
      <c r="AF703" s="461"/>
      <c r="AG703" s="461"/>
      <c r="AH703" s="461"/>
    </row>
    <row r="704">
      <c r="A704" s="461"/>
      <c r="B704" s="461"/>
      <c r="C704" s="461"/>
      <c r="D704" s="461"/>
      <c r="E704" s="461"/>
      <c r="F704" s="461"/>
      <c r="G704" s="461"/>
      <c r="H704" s="461"/>
      <c r="I704" s="461"/>
      <c r="J704" s="461"/>
      <c r="K704" s="461"/>
      <c r="L704" s="461"/>
      <c r="M704" s="461"/>
      <c r="N704" s="461"/>
      <c r="O704" s="461"/>
      <c r="P704" s="461"/>
      <c r="Q704" s="461"/>
      <c r="R704" s="461"/>
      <c r="S704" s="461"/>
      <c r="T704" s="461"/>
      <c r="U704" s="461"/>
      <c r="V704" s="461"/>
      <c r="W704" s="461"/>
      <c r="X704" s="462"/>
      <c r="Y704" s="461"/>
      <c r="Z704" s="461"/>
      <c r="AA704" s="461"/>
      <c r="AB704" s="461"/>
      <c r="AC704" s="461"/>
      <c r="AD704" s="461"/>
      <c r="AE704" s="461"/>
      <c r="AF704" s="461"/>
      <c r="AG704" s="461"/>
      <c r="AH704" s="461"/>
    </row>
    <row r="705">
      <c r="A705" s="461"/>
      <c r="B705" s="461"/>
      <c r="C705" s="461"/>
      <c r="D705" s="461"/>
      <c r="E705" s="461"/>
      <c r="F705" s="461"/>
      <c r="G705" s="461"/>
      <c r="H705" s="461"/>
      <c r="I705" s="461"/>
      <c r="J705" s="461"/>
      <c r="K705" s="461"/>
      <c r="L705" s="461"/>
      <c r="M705" s="461"/>
      <c r="N705" s="461"/>
      <c r="O705" s="461"/>
      <c r="P705" s="461"/>
      <c r="Q705" s="461"/>
      <c r="R705" s="461"/>
      <c r="S705" s="461"/>
      <c r="T705" s="461"/>
      <c r="U705" s="461"/>
      <c r="V705" s="461"/>
      <c r="W705" s="461"/>
      <c r="X705" s="462"/>
      <c r="Y705" s="461"/>
      <c r="Z705" s="461"/>
      <c r="AA705" s="461"/>
      <c r="AB705" s="461"/>
      <c r="AC705" s="461"/>
      <c r="AD705" s="461"/>
      <c r="AE705" s="461"/>
      <c r="AF705" s="461"/>
      <c r="AG705" s="461"/>
      <c r="AH705" s="461"/>
    </row>
    <row r="706">
      <c r="A706" s="461"/>
      <c r="B706" s="461"/>
      <c r="C706" s="461"/>
      <c r="D706" s="461"/>
      <c r="E706" s="461"/>
      <c r="F706" s="461"/>
      <c r="G706" s="461"/>
      <c r="H706" s="461"/>
      <c r="I706" s="461"/>
      <c r="J706" s="461"/>
      <c r="K706" s="461"/>
      <c r="L706" s="461"/>
      <c r="M706" s="461"/>
      <c r="N706" s="461"/>
      <c r="O706" s="461"/>
      <c r="P706" s="461"/>
      <c r="Q706" s="461"/>
      <c r="R706" s="461"/>
      <c r="S706" s="461"/>
      <c r="T706" s="461"/>
      <c r="U706" s="461"/>
      <c r="V706" s="461"/>
      <c r="W706" s="461"/>
      <c r="X706" s="462"/>
      <c r="Y706" s="461"/>
      <c r="Z706" s="461"/>
      <c r="AA706" s="461"/>
      <c r="AB706" s="461"/>
      <c r="AC706" s="461"/>
      <c r="AD706" s="461"/>
      <c r="AE706" s="461"/>
      <c r="AF706" s="461"/>
      <c r="AG706" s="461"/>
      <c r="AH706" s="461"/>
    </row>
    <row r="707">
      <c r="A707" s="461"/>
      <c r="B707" s="461"/>
      <c r="C707" s="461"/>
      <c r="D707" s="461"/>
      <c r="E707" s="461"/>
      <c r="F707" s="461"/>
      <c r="G707" s="461"/>
      <c r="H707" s="461"/>
      <c r="I707" s="461"/>
      <c r="J707" s="461"/>
      <c r="K707" s="461"/>
      <c r="L707" s="461"/>
      <c r="M707" s="461"/>
      <c r="N707" s="461"/>
      <c r="O707" s="461"/>
      <c r="P707" s="461"/>
      <c r="Q707" s="461"/>
      <c r="R707" s="461"/>
      <c r="S707" s="461"/>
      <c r="T707" s="461"/>
      <c r="U707" s="461"/>
      <c r="V707" s="461"/>
      <c r="W707" s="461"/>
      <c r="X707" s="462"/>
      <c r="Y707" s="461"/>
      <c r="Z707" s="461"/>
      <c r="AA707" s="461"/>
      <c r="AB707" s="461"/>
      <c r="AC707" s="461"/>
      <c r="AD707" s="461"/>
      <c r="AE707" s="461"/>
      <c r="AF707" s="461"/>
      <c r="AG707" s="461"/>
      <c r="AH707" s="461"/>
    </row>
    <row r="708">
      <c r="A708" s="461"/>
      <c r="B708" s="461"/>
      <c r="C708" s="461"/>
      <c r="D708" s="461"/>
      <c r="E708" s="461"/>
      <c r="F708" s="461"/>
      <c r="G708" s="461"/>
      <c r="H708" s="461"/>
      <c r="I708" s="461"/>
      <c r="J708" s="461"/>
      <c r="K708" s="461"/>
      <c r="L708" s="461"/>
      <c r="M708" s="461"/>
      <c r="N708" s="461"/>
      <c r="O708" s="461"/>
      <c r="P708" s="461"/>
      <c r="Q708" s="461"/>
      <c r="R708" s="461"/>
      <c r="S708" s="461"/>
      <c r="T708" s="461"/>
      <c r="U708" s="461"/>
      <c r="V708" s="461"/>
      <c r="W708" s="461"/>
      <c r="X708" s="462"/>
      <c r="Y708" s="461"/>
      <c r="Z708" s="461"/>
      <c r="AA708" s="461"/>
      <c r="AB708" s="461"/>
      <c r="AC708" s="461"/>
      <c r="AD708" s="461"/>
      <c r="AE708" s="461"/>
      <c r="AF708" s="461"/>
      <c r="AG708" s="461"/>
      <c r="AH708" s="461"/>
    </row>
    <row r="709">
      <c r="A709" s="461"/>
      <c r="B709" s="461"/>
      <c r="C709" s="461"/>
      <c r="D709" s="461"/>
      <c r="E709" s="461"/>
      <c r="F709" s="461"/>
      <c r="G709" s="461"/>
      <c r="H709" s="461"/>
      <c r="I709" s="461"/>
      <c r="J709" s="461"/>
      <c r="K709" s="461"/>
      <c r="L709" s="461"/>
      <c r="M709" s="461"/>
      <c r="N709" s="461"/>
      <c r="O709" s="461"/>
      <c r="P709" s="461"/>
      <c r="Q709" s="461"/>
      <c r="R709" s="461"/>
      <c r="S709" s="461"/>
      <c r="T709" s="461"/>
      <c r="U709" s="461"/>
      <c r="V709" s="461"/>
      <c r="W709" s="461"/>
      <c r="X709" s="462"/>
      <c r="Y709" s="461"/>
      <c r="Z709" s="461"/>
      <c r="AA709" s="461"/>
      <c r="AB709" s="461"/>
      <c r="AC709" s="461"/>
      <c r="AD709" s="461"/>
      <c r="AE709" s="461"/>
      <c r="AF709" s="461"/>
      <c r="AG709" s="461"/>
      <c r="AH709" s="461"/>
    </row>
    <row r="710">
      <c r="A710" s="461"/>
      <c r="B710" s="461"/>
      <c r="C710" s="461"/>
      <c r="D710" s="461"/>
      <c r="E710" s="461"/>
      <c r="F710" s="461"/>
      <c r="G710" s="461"/>
      <c r="H710" s="461"/>
      <c r="I710" s="461"/>
      <c r="J710" s="461"/>
      <c r="K710" s="461"/>
      <c r="L710" s="461"/>
      <c r="M710" s="461"/>
      <c r="N710" s="461"/>
      <c r="O710" s="461"/>
      <c r="P710" s="461"/>
      <c r="Q710" s="461"/>
      <c r="R710" s="461"/>
      <c r="S710" s="461"/>
      <c r="T710" s="461"/>
      <c r="U710" s="461"/>
      <c r="V710" s="461"/>
      <c r="W710" s="461"/>
      <c r="X710" s="462"/>
      <c r="Y710" s="461"/>
      <c r="Z710" s="461"/>
      <c r="AA710" s="461"/>
      <c r="AB710" s="461"/>
      <c r="AC710" s="461"/>
      <c r="AD710" s="461"/>
      <c r="AE710" s="461"/>
      <c r="AF710" s="461"/>
      <c r="AG710" s="461"/>
      <c r="AH710" s="461"/>
    </row>
    <row r="711">
      <c r="A711" s="461"/>
      <c r="B711" s="461"/>
      <c r="C711" s="461"/>
      <c r="D711" s="461"/>
      <c r="E711" s="461"/>
      <c r="F711" s="461"/>
      <c r="G711" s="461"/>
      <c r="H711" s="461"/>
      <c r="I711" s="461"/>
      <c r="J711" s="461"/>
      <c r="K711" s="461"/>
      <c r="L711" s="461"/>
      <c r="M711" s="461"/>
      <c r="N711" s="461"/>
      <c r="O711" s="461"/>
      <c r="P711" s="461"/>
      <c r="Q711" s="461"/>
      <c r="R711" s="461"/>
      <c r="S711" s="461"/>
      <c r="T711" s="461"/>
      <c r="U711" s="461"/>
      <c r="V711" s="461"/>
      <c r="W711" s="461"/>
      <c r="X711" s="462"/>
      <c r="Y711" s="461"/>
      <c r="Z711" s="461"/>
      <c r="AA711" s="461"/>
      <c r="AB711" s="461"/>
      <c r="AC711" s="461"/>
      <c r="AD711" s="461"/>
      <c r="AE711" s="461"/>
      <c r="AF711" s="461"/>
      <c r="AG711" s="461"/>
      <c r="AH711" s="461"/>
    </row>
    <row r="712">
      <c r="A712" s="461"/>
      <c r="B712" s="461"/>
      <c r="C712" s="461"/>
      <c r="D712" s="461"/>
      <c r="E712" s="461"/>
      <c r="F712" s="461"/>
      <c r="G712" s="461"/>
      <c r="H712" s="461"/>
      <c r="I712" s="461"/>
      <c r="J712" s="461"/>
      <c r="K712" s="461"/>
      <c r="L712" s="461"/>
      <c r="M712" s="461"/>
      <c r="N712" s="461"/>
      <c r="O712" s="461"/>
      <c r="P712" s="461"/>
      <c r="Q712" s="461"/>
      <c r="R712" s="461"/>
      <c r="S712" s="461"/>
      <c r="T712" s="461"/>
      <c r="U712" s="461"/>
      <c r="V712" s="461"/>
      <c r="W712" s="461"/>
      <c r="X712" s="462"/>
      <c r="Y712" s="461"/>
      <c r="Z712" s="461"/>
      <c r="AA712" s="461"/>
      <c r="AB712" s="461"/>
      <c r="AC712" s="461"/>
      <c r="AD712" s="461"/>
      <c r="AE712" s="461"/>
      <c r="AF712" s="461"/>
      <c r="AG712" s="461"/>
      <c r="AH712" s="461"/>
    </row>
    <row r="713">
      <c r="A713" s="461"/>
      <c r="B713" s="461"/>
      <c r="C713" s="461"/>
      <c r="D713" s="461"/>
      <c r="E713" s="461"/>
      <c r="F713" s="461"/>
      <c r="G713" s="461"/>
      <c r="H713" s="461"/>
      <c r="I713" s="461"/>
      <c r="J713" s="461"/>
      <c r="K713" s="461"/>
      <c r="L713" s="461"/>
      <c r="M713" s="461"/>
      <c r="N713" s="461"/>
      <c r="O713" s="461"/>
      <c r="P713" s="461"/>
      <c r="Q713" s="461"/>
      <c r="R713" s="461"/>
      <c r="S713" s="461"/>
      <c r="T713" s="461"/>
      <c r="U713" s="461"/>
      <c r="V713" s="461"/>
      <c r="W713" s="461"/>
      <c r="X713" s="462"/>
      <c r="Y713" s="461"/>
      <c r="Z713" s="461"/>
      <c r="AA713" s="461"/>
      <c r="AB713" s="461"/>
      <c r="AC713" s="461"/>
      <c r="AD713" s="461"/>
      <c r="AE713" s="461"/>
      <c r="AF713" s="461"/>
      <c r="AG713" s="461"/>
      <c r="AH713" s="461"/>
    </row>
    <row r="714">
      <c r="A714" s="461"/>
      <c r="B714" s="461"/>
      <c r="C714" s="461"/>
      <c r="D714" s="461"/>
      <c r="E714" s="461"/>
      <c r="F714" s="461"/>
      <c r="G714" s="461"/>
      <c r="H714" s="461"/>
      <c r="I714" s="461"/>
      <c r="J714" s="461"/>
      <c r="K714" s="461"/>
      <c r="L714" s="461"/>
      <c r="M714" s="461"/>
      <c r="N714" s="461"/>
      <c r="O714" s="461"/>
      <c r="P714" s="461"/>
      <c r="Q714" s="461"/>
      <c r="R714" s="461"/>
      <c r="S714" s="461"/>
      <c r="T714" s="461"/>
      <c r="U714" s="461"/>
      <c r="V714" s="461"/>
      <c r="W714" s="461"/>
      <c r="X714" s="462"/>
      <c r="Y714" s="461"/>
      <c r="Z714" s="461"/>
      <c r="AA714" s="461"/>
      <c r="AB714" s="461"/>
      <c r="AC714" s="461"/>
      <c r="AD714" s="461"/>
      <c r="AE714" s="461"/>
      <c r="AF714" s="461"/>
      <c r="AG714" s="461"/>
      <c r="AH714" s="461"/>
    </row>
    <row r="715">
      <c r="A715" s="461"/>
      <c r="B715" s="461"/>
      <c r="C715" s="461"/>
      <c r="D715" s="461"/>
      <c r="E715" s="461"/>
      <c r="F715" s="461"/>
      <c r="G715" s="461"/>
      <c r="H715" s="461"/>
      <c r="I715" s="461"/>
      <c r="J715" s="461"/>
      <c r="K715" s="461"/>
      <c r="L715" s="461"/>
      <c r="M715" s="461"/>
      <c r="N715" s="461"/>
      <c r="O715" s="461"/>
      <c r="P715" s="461"/>
      <c r="Q715" s="461"/>
      <c r="R715" s="461"/>
      <c r="S715" s="461"/>
      <c r="T715" s="461"/>
      <c r="U715" s="461"/>
      <c r="V715" s="461"/>
      <c r="W715" s="461"/>
      <c r="X715" s="462"/>
      <c r="Y715" s="461"/>
      <c r="Z715" s="461"/>
      <c r="AA715" s="461"/>
      <c r="AB715" s="461"/>
      <c r="AC715" s="461"/>
      <c r="AD715" s="461"/>
      <c r="AE715" s="461"/>
      <c r="AF715" s="461"/>
      <c r="AG715" s="461"/>
      <c r="AH715" s="461"/>
    </row>
    <row r="716">
      <c r="A716" s="461"/>
      <c r="B716" s="461"/>
      <c r="C716" s="461"/>
      <c r="D716" s="461"/>
      <c r="E716" s="461"/>
      <c r="F716" s="461"/>
      <c r="G716" s="461"/>
      <c r="H716" s="461"/>
      <c r="I716" s="461"/>
      <c r="J716" s="461"/>
      <c r="K716" s="461"/>
      <c r="L716" s="461"/>
      <c r="M716" s="461"/>
      <c r="N716" s="461"/>
      <c r="O716" s="461"/>
      <c r="P716" s="461"/>
      <c r="Q716" s="461"/>
      <c r="R716" s="461"/>
      <c r="S716" s="461"/>
      <c r="T716" s="461"/>
      <c r="U716" s="461"/>
      <c r="V716" s="461"/>
      <c r="W716" s="461"/>
      <c r="X716" s="462"/>
      <c r="Y716" s="461"/>
      <c r="Z716" s="461"/>
      <c r="AA716" s="461"/>
      <c r="AB716" s="461"/>
      <c r="AC716" s="461"/>
      <c r="AD716" s="461"/>
      <c r="AE716" s="461"/>
      <c r="AF716" s="461"/>
      <c r="AG716" s="461"/>
      <c r="AH716" s="461"/>
    </row>
    <row r="717">
      <c r="A717" s="461"/>
      <c r="B717" s="461"/>
      <c r="C717" s="461"/>
      <c r="D717" s="461"/>
      <c r="E717" s="461"/>
      <c r="F717" s="461"/>
      <c r="G717" s="461"/>
      <c r="H717" s="461"/>
      <c r="I717" s="461"/>
      <c r="J717" s="461"/>
      <c r="K717" s="461"/>
      <c r="L717" s="461"/>
      <c r="M717" s="461"/>
      <c r="N717" s="461"/>
      <c r="O717" s="461"/>
      <c r="P717" s="461"/>
      <c r="Q717" s="461"/>
      <c r="R717" s="461"/>
      <c r="S717" s="461"/>
      <c r="T717" s="461"/>
      <c r="U717" s="461"/>
      <c r="V717" s="461"/>
      <c r="W717" s="461"/>
      <c r="X717" s="462"/>
      <c r="Y717" s="461"/>
      <c r="Z717" s="461"/>
      <c r="AA717" s="461"/>
      <c r="AB717" s="461"/>
      <c r="AC717" s="461"/>
      <c r="AD717" s="461"/>
      <c r="AE717" s="461"/>
      <c r="AF717" s="461"/>
      <c r="AG717" s="461"/>
      <c r="AH717" s="461"/>
    </row>
    <row r="718">
      <c r="A718" s="461"/>
      <c r="B718" s="461"/>
      <c r="C718" s="461"/>
      <c r="D718" s="461"/>
      <c r="E718" s="461"/>
      <c r="F718" s="461"/>
      <c r="G718" s="461"/>
      <c r="H718" s="461"/>
      <c r="I718" s="461"/>
      <c r="J718" s="461"/>
      <c r="K718" s="461"/>
      <c r="L718" s="461"/>
      <c r="M718" s="461"/>
      <c r="N718" s="461"/>
      <c r="O718" s="461"/>
      <c r="P718" s="461"/>
      <c r="Q718" s="461"/>
      <c r="R718" s="461"/>
      <c r="S718" s="461"/>
      <c r="T718" s="461"/>
      <c r="U718" s="461"/>
      <c r="V718" s="461"/>
      <c r="W718" s="461"/>
      <c r="X718" s="462"/>
      <c r="Y718" s="461"/>
      <c r="Z718" s="461"/>
      <c r="AA718" s="461"/>
      <c r="AB718" s="461"/>
      <c r="AC718" s="461"/>
      <c r="AD718" s="461"/>
      <c r="AE718" s="461"/>
      <c r="AF718" s="461"/>
      <c r="AG718" s="461"/>
      <c r="AH718" s="461"/>
    </row>
    <row r="719">
      <c r="A719" s="461"/>
      <c r="B719" s="461"/>
      <c r="C719" s="461"/>
      <c r="D719" s="461"/>
      <c r="E719" s="461"/>
      <c r="F719" s="461"/>
      <c r="G719" s="461"/>
      <c r="H719" s="461"/>
      <c r="I719" s="461"/>
      <c r="J719" s="461"/>
      <c r="K719" s="461"/>
      <c r="L719" s="461"/>
      <c r="M719" s="461"/>
      <c r="N719" s="461"/>
      <c r="O719" s="461"/>
      <c r="P719" s="461"/>
      <c r="Q719" s="461"/>
      <c r="R719" s="461"/>
      <c r="S719" s="461"/>
      <c r="T719" s="461"/>
      <c r="U719" s="461"/>
      <c r="V719" s="461"/>
      <c r="W719" s="461"/>
      <c r="X719" s="462"/>
      <c r="Y719" s="461"/>
      <c r="Z719" s="461"/>
      <c r="AA719" s="461"/>
      <c r="AB719" s="461"/>
      <c r="AC719" s="461"/>
      <c r="AD719" s="461"/>
      <c r="AE719" s="461"/>
      <c r="AF719" s="461"/>
      <c r="AG719" s="461"/>
      <c r="AH719" s="461"/>
    </row>
    <row r="720">
      <c r="A720" s="461"/>
      <c r="B720" s="461"/>
      <c r="C720" s="461"/>
      <c r="D720" s="461"/>
      <c r="E720" s="461"/>
      <c r="F720" s="461"/>
      <c r="G720" s="461"/>
      <c r="H720" s="461"/>
      <c r="I720" s="461"/>
      <c r="J720" s="461"/>
      <c r="K720" s="461"/>
      <c r="L720" s="461"/>
      <c r="M720" s="461"/>
      <c r="N720" s="461"/>
      <c r="O720" s="461"/>
      <c r="P720" s="461"/>
      <c r="Q720" s="461"/>
      <c r="R720" s="461"/>
      <c r="S720" s="461"/>
      <c r="T720" s="461"/>
      <c r="U720" s="461"/>
      <c r="V720" s="461"/>
      <c r="W720" s="461"/>
      <c r="X720" s="462"/>
      <c r="Y720" s="461"/>
      <c r="Z720" s="461"/>
      <c r="AA720" s="461"/>
      <c r="AB720" s="461"/>
      <c r="AC720" s="461"/>
      <c r="AD720" s="461"/>
      <c r="AE720" s="461"/>
      <c r="AF720" s="461"/>
      <c r="AG720" s="461"/>
      <c r="AH720" s="461"/>
    </row>
    <row r="721">
      <c r="A721" s="461"/>
      <c r="B721" s="461"/>
      <c r="C721" s="461"/>
      <c r="D721" s="461"/>
      <c r="E721" s="461"/>
      <c r="F721" s="461"/>
      <c r="G721" s="461"/>
      <c r="H721" s="461"/>
      <c r="I721" s="461"/>
      <c r="J721" s="461"/>
      <c r="K721" s="461"/>
      <c r="L721" s="461"/>
      <c r="M721" s="461"/>
      <c r="N721" s="461"/>
      <c r="O721" s="461"/>
      <c r="P721" s="461"/>
      <c r="Q721" s="461"/>
      <c r="R721" s="461"/>
      <c r="S721" s="461"/>
      <c r="T721" s="461"/>
      <c r="U721" s="461"/>
      <c r="V721" s="461"/>
      <c r="W721" s="461"/>
      <c r="X721" s="462"/>
      <c r="Y721" s="461"/>
      <c r="Z721" s="461"/>
      <c r="AA721" s="461"/>
      <c r="AB721" s="461"/>
      <c r="AC721" s="461"/>
      <c r="AD721" s="461"/>
      <c r="AE721" s="461"/>
      <c r="AF721" s="461"/>
      <c r="AG721" s="461"/>
      <c r="AH721" s="461"/>
    </row>
    <row r="722">
      <c r="A722" s="461"/>
      <c r="B722" s="461"/>
      <c r="C722" s="461"/>
      <c r="D722" s="461"/>
      <c r="E722" s="461"/>
      <c r="F722" s="461"/>
      <c r="G722" s="461"/>
      <c r="H722" s="461"/>
      <c r="I722" s="461"/>
      <c r="J722" s="461"/>
      <c r="K722" s="461"/>
      <c r="L722" s="461"/>
      <c r="M722" s="461"/>
      <c r="N722" s="461"/>
      <c r="O722" s="461"/>
      <c r="P722" s="461"/>
      <c r="Q722" s="461"/>
      <c r="R722" s="461"/>
      <c r="S722" s="461"/>
      <c r="T722" s="461"/>
      <c r="U722" s="461"/>
      <c r="V722" s="461"/>
      <c r="W722" s="461"/>
      <c r="X722" s="462"/>
      <c r="Y722" s="461"/>
      <c r="Z722" s="461"/>
      <c r="AA722" s="461"/>
      <c r="AB722" s="461"/>
      <c r="AC722" s="461"/>
      <c r="AD722" s="461"/>
      <c r="AE722" s="461"/>
      <c r="AF722" s="461"/>
      <c r="AG722" s="461"/>
      <c r="AH722" s="461"/>
    </row>
    <row r="723">
      <c r="A723" s="461"/>
      <c r="B723" s="461"/>
      <c r="C723" s="461"/>
      <c r="D723" s="461"/>
      <c r="E723" s="461"/>
      <c r="F723" s="461"/>
      <c r="G723" s="461"/>
      <c r="H723" s="461"/>
      <c r="I723" s="461"/>
      <c r="J723" s="461"/>
      <c r="K723" s="461"/>
      <c r="L723" s="461"/>
      <c r="M723" s="461"/>
      <c r="N723" s="461"/>
      <c r="O723" s="461"/>
      <c r="P723" s="461"/>
      <c r="Q723" s="461"/>
      <c r="R723" s="461"/>
      <c r="S723" s="461"/>
      <c r="T723" s="461"/>
      <c r="U723" s="461"/>
      <c r="V723" s="461"/>
      <c r="W723" s="461"/>
      <c r="X723" s="462"/>
      <c r="Y723" s="461"/>
      <c r="Z723" s="461"/>
      <c r="AA723" s="461"/>
      <c r="AB723" s="461"/>
      <c r="AC723" s="461"/>
      <c r="AD723" s="461"/>
      <c r="AE723" s="461"/>
      <c r="AF723" s="461"/>
      <c r="AG723" s="461"/>
      <c r="AH723" s="461"/>
    </row>
    <row r="724">
      <c r="A724" s="461"/>
      <c r="B724" s="461"/>
      <c r="C724" s="461"/>
      <c r="D724" s="461"/>
      <c r="E724" s="461"/>
      <c r="F724" s="461"/>
      <c r="G724" s="461"/>
      <c r="H724" s="461"/>
      <c r="I724" s="461"/>
      <c r="J724" s="461"/>
      <c r="K724" s="461"/>
      <c r="L724" s="461"/>
      <c r="M724" s="461"/>
      <c r="N724" s="461"/>
      <c r="O724" s="461"/>
      <c r="P724" s="461"/>
      <c r="Q724" s="461"/>
      <c r="R724" s="461"/>
      <c r="S724" s="461"/>
      <c r="T724" s="461"/>
      <c r="U724" s="461"/>
      <c r="V724" s="461"/>
      <c r="W724" s="461"/>
      <c r="X724" s="462"/>
      <c r="Y724" s="461"/>
      <c r="Z724" s="461"/>
      <c r="AA724" s="461"/>
      <c r="AB724" s="461"/>
      <c r="AC724" s="461"/>
      <c r="AD724" s="461"/>
      <c r="AE724" s="461"/>
      <c r="AF724" s="461"/>
      <c r="AG724" s="461"/>
      <c r="AH724" s="461"/>
    </row>
    <row r="725">
      <c r="A725" s="461"/>
      <c r="B725" s="461"/>
      <c r="C725" s="461"/>
      <c r="D725" s="461"/>
      <c r="E725" s="461"/>
      <c r="F725" s="461"/>
      <c r="G725" s="461"/>
      <c r="H725" s="461"/>
      <c r="I725" s="461"/>
      <c r="J725" s="461"/>
      <c r="K725" s="461"/>
      <c r="L725" s="461"/>
      <c r="M725" s="461"/>
      <c r="N725" s="461"/>
      <c r="O725" s="461"/>
      <c r="P725" s="461"/>
      <c r="Q725" s="461"/>
      <c r="R725" s="461"/>
      <c r="S725" s="461"/>
      <c r="T725" s="461"/>
      <c r="U725" s="461"/>
      <c r="V725" s="461"/>
      <c r="W725" s="461"/>
      <c r="X725" s="462"/>
      <c r="Y725" s="461"/>
      <c r="Z725" s="461"/>
      <c r="AA725" s="461"/>
      <c r="AB725" s="461"/>
      <c r="AC725" s="461"/>
      <c r="AD725" s="461"/>
      <c r="AE725" s="461"/>
      <c r="AF725" s="461"/>
      <c r="AG725" s="461"/>
      <c r="AH725" s="461"/>
    </row>
    <row r="726">
      <c r="A726" s="461"/>
      <c r="B726" s="461"/>
      <c r="C726" s="461"/>
      <c r="D726" s="461"/>
      <c r="E726" s="461"/>
      <c r="F726" s="461"/>
      <c r="G726" s="461"/>
      <c r="H726" s="461"/>
      <c r="I726" s="461"/>
      <c r="J726" s="461"/>
      <c r="K726" s="461"/>
      <c r="L726" s="461"/>
      <c r="M726" s="461"/>
      <c r="N726" s="461"/>
      <c r="O726" s="461"/>
      <c r="P726" s="461"/>
      <c r="Q726" s="461"/>
      <c r="R726" s="461"/>
      <c r="S726" s="461"/>
      <c r="T726" s="461"/>
      <c r="U726" s="461"/>
      <c r="V726" s="461"/>
      <c r="W726" s="461"/>
      <c r="X726" s="462"/>
      <c r="Y726" s="461"/>
      <c r="Z726" s="461"/>
      <c r="AA726" s="461"/>
      <c r="AB726" s="461"/>
      <c r="AC726" s="461"/>
      <c r="AD726" s="461"/>
      <c r="AE726" s="461"/>
      <c r="AF726" s="461"/>
      <c r="AG726" s="461"/>
      <c r="AH726" s="461"/>
    </row>
    <row r="727">
      <c r="A727" s="461"/>
      <c r="B727" s="461"/>
      <c r="C727" s="461"/>
      <c r="D727" s="461"/>
      <c r="E727" s="461"/>
      <c r="F727" s="461"/>
      <c r="G727" s="461"/>
      <c r="H727" s="461"/>
      <c r="I727" s="461"/>
      <c r="J727" s="461"/>
      <c r="K727" s="461"/>
      <c r="L727" s="461"/>
      <c r="M727" s="461"/>
      <c r="N727" s="461"/>
      <c r="O727" s="461"/>
      <c r="P727" s="461"/>
      <c r="Q727" s="461"/>
      <c r="R727" s="461"/>
      <c r="S727" s="461"/>
      <c r="T727" s="461"/>
      <c r="U727" s="461"/>
      <c r="V727" s="461"/>
      <c r="W727" s="461"/>
      <c r="X727" s="462"/>
      <c r="Y727" s="461"/>
      <c r="Z727" s="461"/>
      <c r="AA727" s="461"/>
      <c r="AB727" s="461"/>
      <c r="AC727" s="461"/>
      <c r="AD727" s="461"/>
      <c r="AE727" s="461"/>
      <c r="AF727" s="461"/>
      <c r="AG727" s="461"/>
      <c r="AH727" s="461"/>
    </row>
    <row r="728">
      <c r="A728" s="461"/>
      <c r="B728" s="461"/>
      <c r="C728" s="461"/>
      <c r="D728" s="461"/>
      <c r="E728" s="461"/>
      <c r="F728" s="461"/>
      <c r="G728" s="461"/>
      <c r="H728" s="461"/>
      <c r="I728" s="461"/>
      <c r="J728" s="461"/>
      <c r="K728" s="461"/>
      <c r="L728" s="461"/>
      <c r="M728" s="461"/>
      <c r="N728" s="461"/>
      <c r="O728" s="461"/>
      <c r="P728" s="461"/>
      <c r="Q728" s="461"/>
      <c r="R728" s="461"/>
      <c r="S728" s="461"/>
      <c r="T728" s="461"/>
      <c r="U728" s="461"/>
      <c r="V728" s="461"/>
      <c r="W728" s="461"/>
      <c r="X728" s="462"/>
      <c r="Y728" s="461"/>
      <c r="Z728" s="461"/>
      <c r="AA728" s="461"/>
      <c r="AB728" s="461"/>
      <c r="AC728" s="461"/>
      <c r="AD728" s="461"/>
      <c r="AE728" s="461"/>
      <c r="AF728" s="461"/>
      <c r="AG728" s="461"/>
      <c r="AH728" s="461"/>
    </row>
    <row r="729">
      <c r="A729" s="461"/>
      <c r="B729" s="461"/>
      <c r="C729" s="461"/>
      <c r="D729" s="461"/>
      <c r="E729" s="461"/>
      <c r="F729" s="461"/>
      <c r="G729" s="461"/>
      <c r="H729" s="461"/>
      <c r="I729" s="461"/>
      <c r="J729" s="461"/>
      <c r="K729" s="461"/>
      <c r="L729" s="461"/>
      <c r="M729" s="461"/>
      <c r="N729" s="461"/>
      <c r="O729" s="461"/>
      <c r="P729" s="461"/>
      <c r="Q729" s="461"/>
      <c r="R729" s="461"/>
      <c r="S729" s="461"/>
      <c r="T729" s="461"/>
      <c r="U729" s="461"/>
      <c r="V729" s="461"/>
      <c r="W729" s="461"/>
      <c r="X729" s="462"/>
      <c r="Y729" s="461"/>
      <c r="Z729" s="461"/>
      <c r="AA729" s="461"/>
      <c r="AB729" s="461"/>
      <c r="AC729" s="461"/>
      <c r="AD729" s="461"/>
      <c r="AE729" s="461"/>
      <c r="AF729" s="461"/>
      <c r="AG729" s="461"/>
      <c r="AH729" s="461"/>
    </row>
    <row r="730">
      <c r="A730" s="461"/>
      <c r="B730" s="461"/>
      <c r="C730" s="461"/>
      <c r="D730" s="461"/>
      <c r="E730" s="461"/>
      <c r="F730" s="461"/>
      <c r="G730" s="461"/>
      <c r="H730" s="461"/>
      <c r="I730" s="461"/>
      <c r="J730" s="461"/>
      <c r="K730" s="461"/>
      <c r="L730" s="461"/>
      <c r="M730" s="461"/>
      <c r="N730" s="461"/>
      <c r="O730" s="461"/>
      <c r="P730" s="461"/>
      <c r="Q730" s="461"/>
      <c r="R730" s="461"/>
      <c r="S730" s="461"/>
      <c r="T730" s="461"/>
      <c r="U730" s="461"/>
      <c r="V730" s="461"/>
      <c r="W730" s="461"/>
      <c r="X730" s="462"/>
      <c r="Y730" s="461"/>
      <c r="Z730" s="461"/>
      <c r="AA730" s="461"/>
      <c r="AB730" s="461"/>
      <c r="AC730" s="461"/>
      <c r="AD730" s="461"/>
      <c r="AE730" s="461"/>
      <c r="AF730" s="461"/>
      <c r="AG730" s="461"/>
      <c r="AH730" s="461"/>
    </row>
    <row r="731">
      <c r="A731" s="461"/>
      <c r="B731" s="461"/>
      <c r="C731" s="461"/>
      <c r="D731" s="461"/>
      <c r="E731" s="461"/>
      <c r="F731" s="461"/>
      <c r="G731" s="461"/>
      <c r="H731" s="461"/>
      <c r="I731" s="461"/>
      <c r="J731" s="461"/>
      <c r="K731" s="461"/>
      <c r="L731" s="461"/>
      <c r="M731" s="461"/>
      <c r="N731" s="461"/>
      <c r="O731" s="461"/>
      <c r="P731" s="461"/>
      <c r="Q731" s="461"/>
      <c r="R731" s="461"/>
      <c r="S731" s="461"/>
      <c r="T731" s="461"/>
      <c r="U731" s="461"/>
      <c r="V731" s="461"/>
      <c r="W731" s="461"/>
      <c r="X731" s="462"/>
      <c r="Y731" s="461"/>
      <c r="Z731" s="461"/>
      <c r="AA731" s="461"/>
      <c r="AB731" s="461"/>
      <c r="AC731" s="461"/>
      <c r="AD731" s="461"/>
      <c r="AE731" s="461"/>
      <c r="AF731" s="461"/>
      <c r="AG731" s="461"/>
      <c r="AH731" s="461"/>
    </row>
    <row r="732">
      <c r="A732" s="461"/>
      <c r="B732" s="461"/>
      <c r="C732" s="461"/>
      <c r="D732" s="461"/>
      <c r="E732" s="461"/>
      <c r="F732" s="461"/>
      <c r="G732" s="461"/>
      <c r="H732" s="461"/>
      <c r="I732" s="461"/>
      <c r="J732" s="461"/>
      <c r="K732" s="461"/>
      <c r="L732" s="461"/>
      <c r="M732" s="461"/>
      <c r="N732" s="461"/>
      <c r="O732" s="461"/>
      <c r="P732" s="461"/>
      <c r="Q732" s="461"/>
      <c r="R732" s="461"/>
      <c r="S732" s="461"/>
      <c r="T732" s="461"/>
      <c r="U732" s="461"/>
      <c r="V732" s="461"/>
      <c r="W732" s="461"/>
      <c r="X732" s="462"/>
      <c r="Y732" s="461"/>
      <c r="Z732" s="461"/>
      <c r="AA732" s="461"/>
      <c r="AB732" s="461"/>
      <c r="AC732" s="461"/>
      <c r="AD732" s="461"/>
      <c r="AE732" s="461"/>
      <c r="AF732" s="461"/>
      <c r="AG732" s="461"/>
      <c r="AH732" s="461"/>
    </row>
    <row r="733">
      <c r="A733" s="461"/>
      <c r="B733" s="461"/>
      <c r="C733" s="461"/>
      <c r="D733" s="461"/>
      <c r="E733" s="461"/>
      <c r="F733" s="461"/>
      <c r="G733" s="461"/>
      <c r="H733" s="461"/>
      <c r="I733" s="461"/>
      <c r="J733" s="461"/>
      <c r="K733" s="461"/>
      <c r="L733" s="461"/>
      <c r="M733" s="461"/>
      <c r="N733" s="461"/>
      <c r="O733" s="461"/>
      <c r="P733" s="461"/>
      <c r="Q733" s="461"/>
      <c r="R733" s="461"/>
      <c r="S733" s="461"/>
      <c r="T733" s="461"/>
      <c r="U733" s="461"/>
      <c r="V733" s="461"/>
      <c r="W733" s="461"/>
      <c r="X733" s="462"/>
      <c r="Y733" s="461"/>
      <c r="Z733" s="461"/>
      <c r="AA733" s="461"/>
      <c r="AB733" s="461"/>
      <c r="AC733" s="461"/>
      <c r="AD733" s="461"/>
      <c r="AE733" s="461"/>
      <c r="AF733" s="461"/>
      <c r="AG733" s="461"/>
      <c r="AH733" s="461"/>
    </row>
    <row r="734">
      <c r="A734" s="461"/>
      <c r="B734" s="461"/>
      <c r="C734" s="461"/>
      <c r="D734" s="461"/>
      <c r="E734" s="461"/>
      <c r="F734" s="461"/>
      <c r="G734" s="461"/>
      <c r="H734" s="461"/>
      <c r="I734" s="461"/>
      <c r="J734" s="461"/>
      <c r="K734" s="461"/>
      <c r="L734" s="461"/>
      <c r="M734" s="461"/>
      <c r="N734" s="461"/>
      <c r="O734" s="461"/>
      <c r="P734" s="461"/>
      <c r="Q734" s="461"/>
      <c r="R734" s="461"/>
      <c r="S734" s="461"/>
      <c r="T734" s="461"/>
      <c r="U734" s="461"/>
      <c r="V734" s="461"/>
      <c r="W734" s="461"/>
      <c r="X734" s="462"/>
      <c r="Y734" s="461"/>
      <c r="Z734" s="461"/>
      <c r="AA734" s="461"/>
      <c r="AB734" s="461"/>
      <c r="AC734" s="461"/>
      <c r="AD734" s="461"/>
      <c r="AE734" s="461"/>
      <c r="AF734" s="461"/>
      <c r="AG734" s="461"/>
      <c r="AH734" s="461"/>
    </row>
    <row r="735">
      <c r="A735" s="461"/>
      <c r="B735" s="461"/>
      <c r="C735" s="461"/>
      <c r="D735" s="461"/>
      <c r="E735" s="461"/>
      <c r="F735" s="461"/>
      <c r="G735" s="461"/>
      <c r="H735" s="461"/>
      <c r="I735" s="461"/>
      <c r="J735" s="461"/>
      <c r="K735" s="461"/>
      <c r="L735" s="461"/>
      <c r="M735" s="461"/>
      <c r="N735" s="461"/>
      <c r="O735" s="461"/>
      <c r="P735" s="461"/>
      <c r="Q735" s="461"/>
      <c r="R735" s="461"/>
      <c r="S735" s="461"/>
      <c r="T735" s="461"/>
      <c r="U735" s="461"/>
      <c r="V735" s="461"/>
      <c r="W735" s="461"/>
      <c r="X735" s="462"/>
      <c r="Y735" s="461"/>
      <c r="Z735" s="461"/>
      <c r="AA735" s="461"/>
      <c r="AB735" s="461"/>
      <c r="AC735" s="461"/>
      <c r="AD735" s="461"/>
      <c r="AE735" s="461"/>
      <c r="AF735" s="461"/>
      <c r="AG735" s="461"/>
      <c r="AH735" s="461"/>
    </row>
    <row r="736">
      <c r="A736" s="461"/>
      <c r="B736" s="461"/>
      <c r="C736" s="461"/>
      <c r="D736" s="461"/>
      <c r="E736" s="461"/>
      <c r="F736" s="461"/>
      <c r="G736" s="461"/>
      <c r="H736" s="461"/>
      <c r="I736" s="461"/>
      <c r="J736" s="461"/>
      <c r="K736" s="461"/>
      <c r="L736" s="461"/>
      <c r="M736" s="461"/>
      <c r="N736" s="461"/>
      <c r="O736" s="461"/>
      <c r="P736" s="461"/>
      <c r="Q736" s="461"/>
      <c r="R736" s="461"/>
      <c r="S736" s="461"/>
      <c r="T736" s="461"/>
      <c r="U736" s="461"/>
      <c r="V736" s="461"/>
      <c r="W736" s="461"/>
      <c r="X736" s="462"/>
      <c r="Y736" s="461"/>
      <c r="Z736" s="461"/>
      <c r="AA736" s="461"/>
      <c r="AB736" s="461"/>
      <c r="AC736" s="461"/>
      <c r="AD736" s="461"/>
      <c r="AE736" s="461"/>
      <c r="AF736" s="461"/>
      <c r="AG736" s="461"/>
      <c r="AH736" s="461"/>
    </row>
    <row r="737">
      <c r="A737" s="461"/>
      <c r="B737" s="461"/>
      <c r="C737" s="461"/>
      <c r="D737" s="461"/>
      <c r="E737" s="461"/>
      <c r="F737" s="461"/>
      <c r="G737" s="461"/>
      <c r="H737" s="461"/>
      <c r="I737" s="461"/>
      <c r="J737" s="461"/>
      <c r="K737" s="461"/>
      <c r="L737" s="461"/>
      <c r="M737" s="461"/>
      <c r="N737" s="461"/>
      <c r="O737" s="461"/>
      <c r="P737" s="461"/>
      <c r="Q737" s="461"/>
      <c r="R737" s="461"/>
      <c r="S737" s="461"/>
      <c r="T737" s="461"/>
      <c r="U737" s="461"/>
      <c r="V737" s="461"/>
      <c r="W737" s="461"/>
      <c r="X737" s="462"/>
      <c r="Y737" s="461"/>
      <c r="Z737" s="461"/>
      <c r="AA737" s="461"/>
      <c r="AB737" s="461"/>
      <c r="AC737" s="461"/>
      <c r="AD737" s="461"/>
      <c r="AE737" s="461"/>
      <c r="AF737" s="461"/>
      <c r="AG737" s="461"/>
      <c r="AH737" s="461"/>
    </row>
    <row r="738">
      <c r="A738" s="461"/>
      <c r="B738" s="461"/>
      <c r="C738" s="461"/>
      <c r="D738" s="461"/>
      <c r="E738" s="461"/>
      <c r="F738" s="461"/>
      <c r="G738" s="461"/>
      <c r="H738" s="461"/>
      <c r="I738" s="461"/>
      <c r="J738" s="461"/>
      <c r="K738" s="461"/>
      <c r="L738" s="461"/>
      <c r="M738" s="461"/>
      <c r="N738" s="461"/>
      <c r="O738" s="461"/>
      <c r="P738" s="461"/>
      <c r="Q738" s="461"/>
      <c r="R738" s="461"/>
      <c r="S738" s="461"/>
      <c r="T738" s="461"/>
      <c r="U738" s="461"/>
      <c r="V738" s="461"/>
      <c r="W738" s="461"/>
      <c r="X738" s="462"/>
      <c r="Y738" s="461"/>
      <c r="Z738" s="461"/>
      <c r="AA738" s="461"/>
      <c r="AB738" s="461"/>
      <c r="AC738" s="461"/>
      <c r="AD738" s="461"/>
      <c r="AE738" s="461"/>
      <c r="AF738" s="461"/>
      <c r="AG738" s="461"/>
      <c r="AH738" s="461"/>
    </row>
    <row r="739">
      <c r="A739" s="461"/>
      <c r="B739" s="461"/>
      <c r="C739" s="461"/>
      <c r="D739" s="461"/>
      <c r="E739" s="461"/>
      <c r="F739" s="461"/>
      <c r="G739" s="461"/>
      <c r="H739" s="461"/>
      <c r="I739" s="461"/>
      <c r="J739" s="461"/>
      <c r="K739" s="461"/>
      <c r="L739" s="461"/>
      <c r="M739" s="461"/>
      <c r="N739" s="461"/>
      <c r="O739" s="461"/>
      <c r="P739" s="461"/>
      <c r="Q739" s="461"/>
      <c r="R739" s="461"/>
      <c r="S739" s="461"/>
      <c r="T739" s="461"/>
      <c r="U739" s="461"/>
      <c r="V739" s="461"/>
      <c r="W739" s="461"/>
      <c r="X739" s="462"/>
      <c r="Y739" s="461"/>
      <c r="Z739" s="461"/>
      <c r="AA739" s="461"/>
      <c r="AB739" s="461"/>
      <c r="AC739" s="461"/>
      <c r="AD739" s="461"/>
      <c r="AE739" s="461"/>
      <c r="AF739" s="461"/>
      <c r="AG739" s="461"/>
      <c r="AH739" s="461"/>
    </row>
    <row r="740">
      <c r="A740" s="461"/>
      <c r="B740" s="461"/>
      <c r="C740" s="461"/>
      <c r="D740" s="461"/>
      <c r="E740" s="461"/>
      <c r="F740" s="461"/>
      <c r="G740" s="461"/>
      <c r="H740" s="461"/>
      <c r="I740" s="461"/>
      <c r="J740" s="461"/>
      <c r="K740" s="461"/>
      <c r="L740" s="461"/>
      <c r="M740" s="461"/>
      <c r="N740" s="461"/>
      <c r="O740" s="461"/>
      <c r="P740" s="461"/>
      <c r="Q740" s="461"/>
      <c r="R740" s="461"/>
      <c r="S740" s="461"/>
      <c r="T740" s="461"/>
      <c r="U740" s="461"/>
      <c r="V740" s="461"/>
      <c r="W740" s="461"/>
      <c r="X740" s="462"/>
      <c r="Y740" s="461"/>
      <c r="Z740" s="461"/>
      <c r="AA740" s="461"/>
      <c r="AB740" s="461"/>
      <c r="AC740" s="461"/>
      <c r="AD740" s="461"/>
      <c r="AE740" s="461"/>
      <c r="AF740" s="461"/>
      <c r="AG740" s="461"/>
      <c r="AH740" s="461"/>
    </row>
    <row r="741">
      <c r="A741" s="461"/>
      <c r="B741" s="461"/>
      <c r="C741" s="461"/>
      <c r="D741" s="461"/>
      <c r="E741" s="461"/>
      <c r="F741" s="461"/>
      <c r="G741" s="461"/>
      <c r="H741" s="461"/>
      <c r="I741" s="461"/>
      <c r="J741" s="461"/>
      <c r="K741" s="461"/>
      <c r="L741" s="461"/>
      <c r="M741" s="461"/>
      <c r="N741" s="461"/>
      <c r="O741" s="461"/>
      <c r="P741" s="461"/>
      <c r="Q741" s="461"/>
      <c r="R741" s="461"/>
      <c r="S741" s="461"/>
      <c r="T741" s="461"/>
      <c r="U741" s="461"/>
      <c r="V741" s="461"/>
      <c r="W741" s="461"/>
      <c r="X741" s="462"/>
      <c r="Y741" s="461"/>
      <c r="Z741" s="461"/>
      <c r="AA741" s="461"/>
      <c r="AB741" s="461"/>
      <c r="AC741" s="461"/>
      <c r="AD741" s="461"/>
      <c r="AE741" s="461"/>
      <c r="AF741" s="461"/>
      <c r="AG741" s="461"/>
      <c r="AH741" s="461"/>
    </row>
    <row r="742">
      <c r="A742" s="461"/>
      <c r="B742" s="461"/>
      <c r="C742" s="461"/>
      <c r="D742" s="461"/>
      <c r="E742" s="461"/>
      <c r="F742" s="461"/>
      <c r="G742" s="461"/>
      <c r="H742" s="461"/>
      <c r="I742" s="461"/>
      <c r="J742" s="461"/>
      <c r="K742" s="461"/>
      <c r="L742" s="461"/>
      <c r="M742" s="461"/>
      <c r="N742" s="461"/>
      <c r="O742" s="461"/>
      <c r="P742" s="461"/>
      <c r="Q742" s="461"/>
      <c r="R742" s="461"/>
      <c r="S742" s="461"/>
      <c r="T742" s="461"/>
      <c r="U742" s="461"/>
      <c r="V742" s="461"/>
      <c r="W742" s="461"/>
      <c r="X742" s="462"/>
      <c r="Y742" s="461"/>
      <c r="Z742" s="461"/>
      <c r="AA742" s="461"/>
      <c r="AB742" s="461"/>
      <c r="AC742" s="461"/>
      <c r="AD742" s="461"/>
      <c r="AE742" s="461"/>
      <c r="AF742" s="461"/>
      <c r="AG742" s="461"/>
      <c r="AH742" s="461"/>
    </row>
    <row r="743">
      <c r="A743" s="461"/>
      <c r="B743" s="461"/>
      <c r="C743" s="461"/>
      <c r="D743" s="461"/>
      <c r="E743" s="461"/>
      <c r="F743" s="461"/>
      <c r="G743" s="461"/>
      <c r="H743" s="461"/>
      <c r="I743" s="461"/>
      <c r="J743" s="461"/>
      <c r="K743" s="461"/>
      <c r="L743" s="461"/>
      <c r="M743" s="461"/>
      <c r="N743" s="461"/>
      <c r="O743" s="461"/>
      <c r="P743" s="461"/>
      <c r="Q743" s="461"/>
      <c r="R743" s="461"/>
      <c r="S743" s="461"/>
      <c r="T743" s="461"/>
      <c r="U743" s="461"/>
      <c r="V743" s="461"/>
      <c r="W743" s="461"/>
      <c r="X743" s="462"/>
      <c r="Y743" s="461"/>
      <c r="Z743" s="461"/>
      <c r="AA743" s="461"/>
      <c r="AB743" s="461"/>
      <c r="AC743" s="461"/>
      <c r="AD743" s="461"/>
      <c r="AE743" s="461"/>
      <c r="AF743" s="461"/>
      <c r="AG743" s="461"/>
      <c r="AH743" s="461"/>
    </row>
    <row r="744">
      <c r="A744" s="461"/>
      <c r="B744" s="461"/>
      <c r="C744" s="461"/>
      <c r="D744" s="461"/>
      <c r="E744" s="461"/>
      <c r="F744" s="461"/>
      <c r="G744" s="461"/>
      <c r="H744" s="461"/>
      <c r="I744" s="461"/>
      <c r="J744" s="461"/>
      <c r="K744" s="461"/>
      <c r="L744" s="461"/>
      <c r="M744" s="461"/>
      <c r="N744" s="461"/>
      <c r="O744" s="461"/>
      <c r="P744" s="461"/>
      <c r="Q744" s="461"/>
      <c r="R744" s="461"/>
      <c r="S744" s="461"/>
      <c r="T744" s="461"/>
      <c r="U744" s="461"/>
      <c r="V744" s="461"/>
      <c r="W744" s="461"/>
      <c r="X744" s="462"/>
      <c r="Y744" s="461"/>
      <c r="Z744" s="461"/>
      <c r="AA744" s="461"/>
      <c r="AB744" s="461"/>
      <c r="AC744" s="461"/>
      <c r="AD744" s="461"/>
      <c r="AE744" s="461"/>
      <c r="AF744" s="461"/>
      <c r="AG744" s="461"/>
      <c r="AH744" s="461"/>
    </row>
    <row r="745">
      <c r="A745" s="461"/>
      <c r="B745" s="461"/>
      <c r="C745" s="461"/>
      <c r="D745" s="461"/>
      <c r="E745" s="461"/>
      <c r="F745" s="461"/>
      <c r="G745" s="461"/>
      <c r="H745" s="461"/>
      <c r="I745" s="461"/>
      <c r="J745" s="461"/>
      <c r="K745" s="461"/>
      <c r="L745" s="461"/>
      <c r="M745" s="461"/>
      <c r="N745" s="461"/>
      <c r="O745" s="461"/>
      <c r="P745" s="461"/>
      <c r="Q745" s="461"/>
      <c r="R745" s="461"/>
      <c r="S745" s="461"/>
      <c r="T745" s="461"/>
      <c r="U745" s="461"/>
      <c r="V745" s="461"/>
      <c r="W745" s="461"/>
      <c r="X745" s="462"/>
      <c r="Y745" s="461"/>
      <c r="Z745" s="461"/>
      <c r="AA745" s="461"/>
      <c r="AB745" s="461"/>
      <c r="AC745" s="461"/>
      <c r="AD745" s="461"/>
      <c r="AE745" s="461"/>
      <c r="AF745" s="461"/>
      <c r="AG745" s="461"/>
      <c r="AH745" s="461"/>
    </row>
    <row r="746">
      <c r="A746" s="461"/>
      <c r="B746" s="461"/>
      <c r="C746" s="461"/>
      <c r="D746" s="461"/>
      <c r="E746" s="461"/>
      <c r="F746" s="461"/>
      <c r="G746" s="461"/>
      <c r="H746" s="461"/>
      <c r="I746" s="461"/>
      <c r="J746" s="461"/>
      <c r="K746" s="461"/>
      <c r="L746" s="461"/>
      <c r="M746" s="461"/>
      <c r="N746" s="461"/>
      <c r="O746" s="461"/>
      <c r="P746" s="461"/>
      <c r="Q746" s="461"/>
      <c r="R746" s="461"/>
      <c r="S746" s="461"/>
      <c r="T746" s="461"/>
      <c r="U746" s="461"/>
      <c r="V746" s="461"/>
      <c r="W746" s="461"/>
      <c r="X746" s="462"/>
      <c r="Y746" s="461"/>
      <c r="Z746" s="461"/>
      <c r="AA746" s="461"/>
      <c r="AB746" s="461"/>
      <c r="AC746" s="461"/>
      <c r="AD746" s="461"/>
      <c r="AE746" s="461"/>
      <c r="AF746" s="461"/>
      <c r="AG746" s="461"/>
      <c r="AH746" s="461"/>
    </row>
    <row r="747">
      <c r="A747" s="461"/>
      <c r="B747" s="461"/>
      <c r="C747" s="461"/>
      <c r="D747" s="461"/>
      <c r="E747" s="461"/>
      <c r="F747" s="461"/>
      <c r="G747" s="461"/>
      <c r="H747" s="461"/>
      <c r="I747" s="461"/>
      <c r="J747" s="461"/>
      <c r="K747" s="461"/>
      <c r="L747" s="461"/>
      <c r="M747" s="461"/>
      <c r="N747" s="461"/>
      <c r="O747" s="461"/>
      <c r="P747" s="461"/>
      <c r="Q747" s="461"/>
      <c r="R747" s="461"/>
      <c r="S747" s="461"/>
      <c r="T747" s="461"/>
      <c r="U747" s="461"/>
      <c r="V747" s="461"/>
      <c r="W747" s="461"/>
      <c r="X747" s="462"/>
      <c r="Y747" s="461"/>
      <c r="Z747" s="461"/>
      <c r="AA747" s="461"/>
      <c r="AB747" s="461"/>
      <c r="AC747" s="461"/>
      <c r="AD747" s="461"/>
      <c r="AE747" s="461"/>
      <c r="AF747" s="461"/>
      <c r="AG747" s="461"/>
      <c r="AH747" s="461"/>
    </row>
    <row r="748">
      <c r="A748" s="461"/>
      <c r="B748" s="461"/>
      <c r="C748" s="461"/>
      <c r="D748" s="461"/>
      <c r="E748" s="461"/>
      <c r="F748" s="461"/>
      <c r="G748" s="461"/>
      <c r="H748" s="461"/>
      <c r="I748" s="461"/>
      <c r="J748" s="461"/>
      <c r="K748" s="461"/>
      <c r="L748" s="461"/>
      <c r="M748" s="461"/>
      <c r="N748" s="461"/>
      <c r="O748" s="461"/>
      <c r="P748" s="461"/>
      <c r="Q748" s="461"/>
      <c r="R748" s="461"/>
      <c r="S748" s="461"/>
      <c r="T748" s="461"/>
      <c r="U748" s="461"/>
      <c r="V748" s="461"/>
      <c r="W748" s="461"/>
      <c r="X748" s="462"/>
      <c r="Y748" s="461"/>
      <c r="Z748" s="461"/>
      <c r="AA748" s="461"/>
      <c r="AB748" s="461"/>
      <c r="AC748" s="461"/>
      <c r="AD748" s="461"/>
      <c r="AE748" s="461"/>
      <c r="AF748" s="461"/>
      <c r="AG748" s="461"/>
      <c r="AH748" s="461"/>
    </row>
    <row r="749">
      <c r="A749" s="461"/>
      <c r="B749" s="461"/>
      <c r="C749" s="461"/>
      <c r="D749" s="461"/>
      <c r="E749" s="461"/>
      <c r="F749" s="461"/>
      <c r="G749" s="461"/>
      <c r="H749" s="461"/>
      <c r="I749" s="461"/>
      <c r="J749" s="461"/>
      <c r="K749" s="461"/>
      <c r="L749" s="461"/>
      <c r="M749" s="461"/>
      <c r="N749" s="461"/>
      <c r="O749" s="461"/>
      <c r="P749" s="461"/>
      <c r="Q749" s="461"/>
      <c r="R749" s="461"/>
      <c r="S749" s="461"/>
      <c r="T749" s="461"/>
      <c r="U749" s="461"/>
      <c r="V749" s="461"/>
      <c r="W749" s="461"/>
      <c r="X749" s="462"/>
      <c r="Y749" s="461"/>
      <c r="Z749" s="461"/>
      <c r="AA749" s="461"/>
      <c r="AB749" s="461"/>
      <c r="AC749" s="461"/>
      <c r="AD749" s="461"/>
      <c r="AE749" s="461"/>
      <c r="AF749" s="461"/>
      <c r="AG749" s="461"/>
      <c r="AH749" s="461"/>
    </row>
    <row r="750">
      <c r="A750" s="461"/>
      <c r="B750" s="461"/>
      <c r="C750" s="461"/>
      <c r="D750" s="461"/>
      <c r="E750" s="461"/>
      <c r="F750" s="461"/>
      <c r="G750" s="461"/>
      <c r="H750" s="461"/>
      <c r="I750" s="461"/>
      <c r="J750" s="461"/>
      <c r="K750" s="461"/>
      <c r="L750" s="461"/>
      <c r="M750" s="461"/>
      <c r="N750" s="461"/>
      <c r="O750" s="461"/>
      <c r="P750" s="461"/>
      <c r="Q750" s="461"/>
      <c r="R750" s="461"/>
      <c r="S750" s="461"/>
      <c r="T750" s="461"/>
      <c r="U750" s="461"/>
      <c r="V750" s="461"/>
      <c r="W750" s="461"/>
      <c r="X750" s="462"/>
      <c r="Y750" s="461"/>
      <c r="Z750" s="461"/>
      <c r="AA750" s="461"/>
      <c r="AB750" s="461"/>
      <c r="AC750" s="461"/>
      <c r="AD750" s="461"/>
      <c r="AE750" s="461"/>
      <c r="AF750" s="461"/>
      <c r="AG750" s="461"/>
      <c r="AH750" s="461"/>
    </row>
    <row r="751">
      <c r="A751" s="461"/>
      <c r="B751" s="461"/>
      <c r="C751" s="461"/>
      <c r="D751" s="461"/>
      <c r="E751" s="461"/>
      <c r="F751" s="461"/>
      <c r="G751" s="461"/>
      <c r="H751" s="461"/>
      <c r="I751" s="461"/>
      <c r="J751" s="461"/>
      <c r="K751" s="461"/>
      <c r="L751" s="461"/>
      <c r="M751" s="461"/>
      <c r="N751" s="461"/>
      <c r="O751" s="461"/>
      <c r="P751" s="461"/>
      <c r="Q751" s="461"/>
      <c r="R751" s="461"/>
      <c r="S751" s="461"/>
      <c r="T751" s="461"/>
      <c r="U751" s="461"/>
      <c r="V751" s="461"/>
      <c r="W751" s="461"/>
      <c r="X751" s="462"/>
      <c r="Y751" s="461"/>
      <c r="Z751" s="461"/>
      <c r="AA751" s="461"/>
      <c r="AB751" s="461"/>
      <c r="AC751" s="461"/>
      <c r="AD751" s="461"/>
      <c r="AE751" s="461"/>
      <c r="AF751" s="461"/>
      <c r="AG751" s="461"/>
      <c r="AH751" s="461"/>
    </row>
    <row r="752">
      <c r="A752" s="461"/>
      <c r="B752" s="461"/>
      <c r="C752" s="461"/>
      <c r="D752" s="461"/>
      <c r="E752" s="461"/>
      <c r="F752" s="461"/>
      <c r="G752" s="461"/>
      <c r="H752" s="461"/>
      <c r="I752" s="461"/>
      <c r="J752" s="461"/>
      <c r="K752" s="461"/>
      <c r="L752" s="461"/>
      <c r="M752" s="461"/>
      <c r="N752" s="461"/>
      <c r="O752" s="461"/>
      <c r="P752" s="461"/>
      <c r="Q752" s="461"/>
      <c r="R752" s="461"/>
      <c r="S752" s="461"/>
      <c r="T752" s="461"/>
      <c r="U752" s="461"/>
      <c r="V752" s="461"/>
      <c r="W752" s="461"/>
      <c r="X752" s="462"/>
      <c r="Y752" s="461"/>
      <c r="Z752" s="461"/>
      <c r="AA752" s="461"/>
      <c r="AB752" s="461"/>
      <c r="AC752" s="461"/>
      <c r="AD752" s="461"/>
      <c r="AE752" s="461"/>
      <c r="AF752" s="461"/>
      <c r="AG752" s="461"/>
      <c r="AH752" s="461"/>
    </row>
    <row r="753">
      <c r="A753" s="461"/>
      <c r="B753" s="461"/>
      <c r="C753" s="461"/>
      <c r="D753" s="461"/>
      <c r="E753" s="461"/>
      <c r="F753" s="461"/>
      <c r="G753" s="461"/>
      <c r="H753" s="461"/>
      <c r="I753" s="461"/>
      <c r="J753" s="461"/>
      <c r="K753" s="461"/>
      <c r="L753" s="461"/>
      <c r="M753" s="461"/>
      <c r="N753" s="461"/>
      <c r="O753" s="461"/>
      <c r="P753" s="461"/>
      <c r="Q753" s="461"/>
      <c r="R753" s="461"/>
      <c r="S753" s="461"/>
      <c r="T753" s="461"/>
      <c r="U753" s="461"/>
      <c r="V753" s="461"/>
      <c r="W753" s="461"/>
      <c r="X753" s="462"/>
      <c r="Y753" s="461"/>
      <c r="Z753" s="461"/>
      <c r="AA753" s="461"/>
      <c r="AB753" s="461"/>
      <c r="AC753" s="461"/>
      <c r="AD753" s="461"/>
      <c r="AE753" s="461"/>
      <c r="AF753" s="461"/>
      <c r="AG753" s="461"/>
      <c r="AH753" s="461"/>
    </row>
    <row r="754">
      <c r="A754" s="461"/>
      <c r="B754" s="461"/>
      <c r="C754" s="461"/>
      <c r="D754" s="461"/>
      <c r="E754" s="461"/>
      <c r="F754" s="461"/>
      <c r="G754" s="461"/>
      <c r="H754" s="461"/>
      <c r="I754" s="461"/>
      <c r="J754" s="461"/>
      <c r="K754" s="461"/>
      <c r="L754" s="461"/>
      <c r="M754" s="461"/>
      <c r="N754" s="461"/>
      <c r="O754" s="461"/>
      <c r="P754" s="461"/>
      <c r="Q754" s="461"/>
      <c r="R754" s="461"/>
      <c r="S754" s="461"/>
      <c r="T754" s="461"/>
      <c r="U754" s="461"/>
      <c r="V754" s="461"/>
      <c r="W754" s="461"/>
      <c r="X754" s="462"/>
      <c r="Y754" s="461"/>
      <c r="Z754" s="461"/>
      <c r="AA754" s="461"/>
      <c r="AB754" s="461"/>
      <c r="AC754" s="461"/>
      <c r="AD754" s="461"/>
      <c r="AE754" s="461"/>
      <c r="AF754" s="461"/>
      <c r="AG754" s="461"/>
      <c r="AH754" s="461"/>
    </row>
    <row r="755">
      <c r="A755" s="461"/>
      <c r="B755" s="461"/>
      <c r="C755" s="461"/>
      <c r="D755" s="461"/>
      <c r="E755" s="461"/>
      <c r="F755" s="461"/>
      <c r="G755" s="461"/>
      <c r="H755" s="461"/>
      <c r="I755" s="461"/>
      <c r="J755" s="461"/>
      <c r="K755" s="461"/>
      <c r="L755" s="461"/>
      <c r="M755" s="461"/>
      <c r="N755" s="461"/>
      <c r="O755" s="461"/>
      <c r="P755" s="461"/>
      <c r="Q755" s="461"/>
      <c r="R755" s="461"/>
      <c r="S755" s="461"/>
      <c r="T755" s="461"/>
      <c r="U755" s="461"/>
      <c r="V755" s="461"/>
      <c r="W755" s="461"/>
      <c r="X755" s="462"/>
      <c r="Y755" s="461"/>
      <c r="Z755" s="461"/>
      <c r="AA755" s="461"/>
      <c r="AB755" s="461"/>
      <c r="AC755" s="461"/>
      <c r="AD755" s="461"/>
      <c r="AE755" s="461"/>
      <c r="AF755" s="461"/>
      <c r="AG755" s="461"/>
      <c r="AH755" s="461"/>
    </row>
    <row r="756">
      <c r="A756" s="461"/>
      <c r="B756" s="461"/>
      <c r="C756" s="461"/>
      <c r="D756" s="461"/>
      <c r="E756" s="461"/>
      <c r="F756" s="461"/>
      <c r="G756" s="461"/>
      <c r="H756" s="461"/>
      <c r="I756" s="461"/>
      <c r="J756" s="461"/>
      <c r="K756" s="461"/>
      <c r="L756" s="461"/>
      <c r="M756" s="461"/>
      <c r="N756" s="461"/>
      <c r="O756" s="461"/>
      <c r="P756" s="461"/>
      <c r="Q756" s="461"/>
      <c r="R756" s="461"/>
      <c r="S756" s="461"/>
      <c r="T756" s="461"/>
      <c r="U756" s="461"/>
      <c r="V756" s="461"/>
      <c r="W756" s="461"/>
      <c r="X756" s="462"/>
      <c r="Y756" s="461"/>
      <c r="Z756" s="461"/>
      <c r="AA756" s="461"/>
      <c r="AB756" s="461"/>
      <c r="AC756" s="461"/>
      <c r="AD756" s="461"/>
      <c r="AE756" s="461"/>
      <c r="AF756" s="461"/>
      <c r="AG756" s="461"/>
      <c r="AH756" s="461"/>
    </row>
    <row r="757">
      <c r="A757" s="461"/>
      <c r="B757" s="461"/>
      <c r="C757" s="461"/>
      <c r="D757" s="461"/>
      <c r="E757" s="461"/>
      <c r="F757" s="461"/>
      <c r="G757" s="461"/>
      <c r="H757" s="461"/>
      <c r="I757" s="461"/>
      <c r="J757" s="461"/>
      <c r="K757" s="461"/>
      <c r="L757" s="461"/>
      <c r="M757" s="461"/>
      <c r="N757" s="461"/>
      <c r="O757" s="461"/>
      <c r="P757" s="461"/>
      <c r="Q757" s="461"/>
      <c r="R757" s="461"/>
      <c r="S757" s="461"/>
      <c r="T757" s="461"/>
      <c r="U757" s="461"/>
      <c r="V757" s="461"/>
      <c r="W757" s="461"/>
      <c r="X757" s="462"/>
      <c r="Y757" s="461"/>
      <c r="Z757" s="461"/>
      <c r="AA757" s="461"/>
      <c r="AB757" s="461"/>
      <c r="AC757" s="461"/>
      <c r="AD757" s="461"/>
      <c r="AE757" s="461"/>
      <c r="AF757" s="461"/>
      <c r="AG757" s="461"/>
      <c r="AH757" s="461"/>
    </row>
    <row r="758">
      <c r="A758" s="461"/>
      <c r="B758" s="461"/>
      <c r="C758" s="461"/>
      <c r="D758" s="461"/>
      <c r="E758" s="461"/>
      <c r="F758" s="461"/>
      <c r="G758" s="461"/>
      <c r="H758" s="461"/>
      <c r="I758" s="461"/>
      <c r="J758" s="461"/>
      <c r="K758" s="461"/>
      <c r="L758" s="461"/>
      <c r="M758" s="461"/>
      <c r="N758" s="461"/>
      <c r="O758" s="461"/>
      <c r="P758" s="461"/>
      <c r="Q758" s="461"/>
      <c r="R758" s="461"/>
      <c r="S758" s="461"/>
      <c r="T758" s="461"/>
      <c r="U758" s="461"/>
      <c r="V758" s="461"/>
      <c r="W758" s="461"/>
      <c r="X758" s="462"/>
      <c r="Y758" s="461"/>
      <c r="Z758" s="461"/>
      <c r="AA758" s="461"/>
      <c r="AB758" s="461"/>
      <c r="AC758" s="461"/>
      <c r="AD758" s="461"/>
      <c r="AE758" s="461"/>
      <c r="AF758" s="461"/>
      <c r="AG758" s="461"/>
      <c r="AH758" s="461"/>
    </row>
    <row r="759">
      <c r="A759" s="461"/>
      <c r="B759" s="461"/>
      <c r="C759" s="461"/>
      <c r="D759" s="461"/>
      <c r="E759" s="461"/>
      <c r="F759" s="461"/>
      <c r="G759" s="461"/>
      <c r="H759" s="461"/>
      <c r="I759" s="461"/>
      <c r="J759" s="461"/>
      <c r="K759" s="461"/>
      <c r="L759" s="461"/>
      <c r="M759" s="461"/>
      <c r="N759" s="461"/>
      <c r="O759" s="461"/>
      <c r="P759" s="461"/>
      <c r="Q759" s="461"/>
      <c r="R759" s="461"/>
      <c r="S759" s="461"/>
      <c r="T759" s="461"/>
      <c r="U759" s="461"/>
      <c r="V759" s="461"/>
      <c r="W759" s="461"/>
      <c r="X759" s="462"/>
      <c r="Y759" s="461"/>
      <c r="Z759" s="461"/>
      <c r="AA759" s="461"/>
      <c r="AB759" s="461"/>
      <c r="AC759" s="461"/>
      <c r="AD759" s="461"/>
      <c r="AE759" s="461"/>
      <c r="AF759" s="461"/>
      <c r="AG759" s="461"/>
      <c r="AH759" s="461"/>
    </row>
    <row r="760">
      <c r="A760" s="461"/>
      <c r="B760" s="461"/>
      <c r="C760" s="461"/>
      <c r="D760" s="461"/>
      <c r="E760" s="461"/>
      <c r="F760" s="461"/>
      <c r="G760" s="461"/>
      <c r="H760" s="461"/>
      <c r="I760" s="461"/>
      <c r="J760" s="461"/>
      <c r="K760" s="461"/>
      <c r="L760" s="461"/>
      <c r="M760" s="461"/>
      <c r="N760" s="461"/>
      <c r="O760" s="461"/>
      <c r="P760" s="461"/>
      <c r="Q760" s="461"/>
      <c r="R760" s="461"/>
      <c r="S760" s="461"/>
      <c r="T760" s="461"/>
      <c r="U760" s="461"/>
      <c r="V760" s="461"/>
      <c r="W760" s="461"/>
      <c r="X760" s="462"/>
      <c r="Y760" s="461"/>
      <c r="Z760" s="461"/>
      <c r="AA760" s="461"/>
      <c r="AB760" s="461"/>
      <c r="AC760" s="461"/>
      <c r="AD760" s="461"/>
      <c r="AE760" s="461"/>
      <c r="AF760" s="461"/>
      <c r="AG760" s="461"/>
      <c r="AH760" s="461"/>
    </row>
    <row r="761">
      <c r="A761" s="461"/>
      <c r="B761" s="461"/>
      <c r="C761" s="461"/>
      <c r="D761" s="461"/>
      <c r="E761" s="461"/>
      <c r="F761" s="461"/>
      <c r="G761" s="461"/>
      <c r="H761" s="461"/>
      <c r="I761" s="461"/>
      <c r="J761" s="461"/>
      <c r="K761" s="461"/>
      <c r="L761" s="461"/>
      <c r="M761" s="461"/>
      <c r="N761" s="461"/>
      <c r="O761" s="461"/>
      <c r="P761" s="461"/>
      <c r="Q761" s="461"/>
      <c r="R761" s="461"/>
      <c r="S761" s="461"/>
      <c r="T761" s="461"/>
      <c r="U761" s="461"/>
      <c r="V761" s="461"/>
      <c r="W761" s="461"/>
      <c r="X761" s="462"/>
      <c r="Y761" s="461"/>
      <c r="Z761" s="461"/>
      <c r="AA761" s="461"/>
      <c r="AB761" s="461"/>
      <c r="AC761" s="461"/>
      <c r="AD761" s="461"/>
      <c r="AE761" s="461"/>
      <c r="AF761" s="461"/>
      <c r="AG761" s="461"/>
      <c r="AH761" s="461"/>
    </row>
    <row r="762">
      <c r="A762" s="461"/>
      <c r="B762" s="461"/>
      <c r="C762" s="461"/>
      <c r="D762" s="461"/>
      <c r="E762" s="461"/>
      <c r="F762" s="461"/>
      <c r="G762" s="461"/>
      <c r="H762" s="461"/>
      <c r="I762" s="461"/>
      <c r="J762" s="461"/>
      <c r="K762" s="461"/>
      <c r="L762" s="461"/>
      <c r="M762" s="461"/>
      <c r="N762" s="461"/>
      <c r="O762" s="461"/>
      <c r="P762" s="461"/>
      <c r="Q762" s="461"/>
      <c r="R762" s="461"/>
      <c r="S762" s="461"/>
      <c r="T762" s="461"/>
      <c r="U762" s="461"/>
      <c r="V762" s="461"/>
      <c r="W762" s="461"/>
      <c r="X762" s="462"/>
      <c r="Y762" s="461"/>
      <c r="Z762" s="461"/>
      <c r="AA762" s="461"/>
      <c r="AB762" s="461"/>
      <c r="AC762" s="461"/>
      <c r="AD762" s="461"/>
      <c r="AE762" s="461"/>
      <c r="AF762" s="461"/>
      <c r="AG762" s="461"/>
      <c r="AH762" s="461"/>
    </row>
    <row r="763">
      <c r="A763" s="461"/>
      <c r="B763" s="461"/>
      <c r="C763" s="461"/>
      <c r="D763" s="461"/>
      <c r="E763" s="461"/>
      <c r="F763" s="461"/>
      <c r="G763" s="461"/>
      <c r="H763" s="461"/>
      <c r="I763" s="461"/>
      <c r="J763" s="461"/>
      <c r="K763" s="461"/>
      <c r="L763" s="461"/>
      <c r="M763" s="461"/>
      <c r="N763" s="461"/>
      <c r="O763" s="461"/>
      <c r="P763" s="461"/>
      <c r="Q763" s="461"/>
      <c r="R763" s="461"/>
      <c r="S763" s="461"/>
      <c r="T763" s="461"/>
      <c r="U763" s="461"/>
      <c r="V763" s="461"/>
      <c r="W763" s="461"/>
      <c r="X763" s="462"/>
      <c r="Y763" s="461"/>
      <c r="Z763" s="461"/>
      <c r="AA763" s="461"/>
      <c r="AB763" s="461"/>
      <c r="AC763" s="461"/>
      <c r="AD763" s="461"/>
      <c r="AE763" s="461"/>
      <c r="AF763" s="461"/>
      <c r="AG763" s="461"/>
      <c r="AH763" s="461"/>
    </row>
    <row r="764">
      <c r="A764" s="461"/>
      <c r="B764" s="461"/>
      <c r="C764" s="461"/>
      <c r="D764" s="461"/>
      <c r="E764" s="461"/>
      <c r="F764" s="461"/>
      <c r="G764" s="461"/>
      <c r="H764" s="461"/>
      <c r="I764" s="461"/>
      <c r="J764" s="461"/>
      <c r="K764" s="461"/>
      <c r="L764" s="461"/>
      <c r="M764" s="461"/>
      <c r="N764" s="461"/>
      <c r="O764" s="461"/>
      <c r="P764" s="461"/>
      <c r="Q764" s="461"/>
      <c r="R764" s="461"/>
      <c r="S764" s="461"/>
      <c r="T764" s="461"/>
      <c r="U764" s="461"/>
      <c r="V764" s="461"/>
      <c r="W764" s="461"/>
      <c r="X764" s="462"/>
      <c r="Y764" s="461"/>
      <c r="Z764" s="461"/>
      <c r="AA764" s="461"/>
      <c r="AB764" s="461"/>
      <c r="AC764" s="461"/>
      <c r="AD764" s="461"/>
      <c r="AE764" s="461"/>
      <c r="AF764" s="461"/>
      <c r="AG764" s="461"/>
      <c r="AH764" s="461"/>
    </row>
    <row r="765">
      <c r="A765" s="461"/>
      <c r="B765" s="461"/>
      <c r="C765" s="461"/>
      <c r="D765" s="461"/>
      <c r="E765" s="461"/>
      <c r="F765" s="461"/>
      <c r="G765" s="461"/>
      <c r="H765" s="461"/>
      <c r="I765" s="461"/>
      <c r="J765" s="461"/>
      <c r="K765" s="461"/>
      <c r="L765" s="461"/>
      <c r="M765" s="461"/>
      <c r="N765" s="461"/>
      <c r="O765" s="461"/>
      <c r="P765" s="461"/>
      <c r="Q765" s="461"/>
      <c r="R765" s="461"/>
      <c r="S765" s="461"/>
      <c r="T765" s="461"/>
      <c r="U765" s="461"/>
      <c r="V765" s="461"/>
      <c r="W765" s="461"/>
      <c r="X765" s="462"/>
      <c r="Y765" s="461"/>
      <c r="Z765" s="461"/>
      <c r="AA765" s="461"/>
      <c r="AB765" s="461"/>
      <c r="AC765" s="461"/>
      <c r="AD765" s="461"/>
      <c r="AE765" s="461"/>
      <c r="AF765" s="461"/>
      <c r="AG765" s="461"/>
      <c r="AH765" s="461"/>
    </row>
    <row r="766">
      <c r="A766" s="461"/>
      <c r="B766" s="461"/>
      <c r="C766" s="461"/>
      <c r="D766" s="461"/>
      <c r="E766" s="461"/>
      <c r="F766" s="461"/>
      <c r="G766" s="461"/>
      <c r="H766" s="461"/>
      <c r="I766" s="461"/>
      <c r="J766" s="461"/>
      <c r="K766" s="461"/>
      <c r="L766" s="461"/>
      <c r="M766" s="461"/>
      <c r="N766" s="461"/>
      <c r="O766" s="461"/>
      <c r="P766" s="461"/>
      <c r="Q766" s="461"/>
      <c r="R766" s="461"/>
      <c r="S766" s="461"/>
      <c r="T766" s="461"/>
      <c r="U766" s="461"/>
      <c r="V766" s="461"/>
      <c r="W766" s="461"/>
      <c r="X766" s="462"/>
      <c r="Y766" s="461"/>
      <c r="Z766" s="461"/>
      <c r="AA766" s="461"/>
      <c r="AB766" s="461"/>
      <c r="AC766" s="461"/>
      <c r="AD766" s="461"/>
      <c r="AE766" s="461"/>
      <c r="AF766" s="461"/>
      <c r="AG766" s="461"/>
      <c r="AH766" s="461"/>
    </row>
    <row r="767">
      <c r="A767" s="461"/>
      <c r="B767" s="461"/>
      <c r="C767" s="461"/>
      <c r="D767" s="461"/>
      <c r="E767" s="461"/>
      <c r="F767" s="461"/>
      <c r="G767" s="461"/>
      <c r="H767" s="461"/>
      <c r="I767" s="461"/>
      <c r="J767" s="461"/>
      <c r="K767" s="461"/>
      <c r="L767" s="461"/>
      <c r="M767" s="461"/>
      <c r="N767" s="461"/>
      <c r="O767" s="461"/>
      <c r="P767" s="461"/>
      <c r="Q767" s="461"/>
      <c r="R767" s="461"/>
      <c r="S767" s="461"/>
      <c r="T767" s="461"/>
      <c r="U767" s="461"/>
      <c r="V767" s="461"/>
      <c r="W767" s="461"/>
      <c r="X767" s="462"/>
      <c r="Y767" s="461"/>
      <c r="Z767" s="461"/>
      <c r="AA767" s="461"/>
      <c r="AB767" s="461"/>
      <c r="AC767" s="461"/>
      <c r="AD767" s="461"/>
      <c r="AE767" s="461"/>
      <c r="AF767" s="461"/>
      <c r="AG767" s="461"/>
      <c r="AH767" s="461"/>
    </row>
    <row r="768">
      <c r="A768" s="461"/>
      <c r="B768" s="461"/>
      <c r="C768" s="461"/>
      <c r="D768" s="461"/>
      <c r="E768" s="461"/>
      <c r="F768" s="461"/>
      <c r="G768" s="461"/>
      <c r="H768" s="461"/>
      <c r="I768" s="461"/>
      <c r="J768" s="461"/>
      <c r="K768" s="461"/>
      <c r="L768" s="461"/>
      <c r="M768" s="461"/>
      <c r="N768" s="461"/>
      <c r="O768" s="461"/>
      <c r="P768" s="461"/>
      <c r="Q768" s="461"/>
      <c r="R768" s="461"/>
      <c r="S768" s="461"/>
      <c r="T768" s="461"/>
      <c r="U768" s="461"/>
      <c r="V768" s="461"/>
      <c r="W768" s="461"/>
      <c r="X768" s="462"/>
      <c r="Y768" s="461"/>
      <c r="Z768" s="461"/>
      <c r="AA768" s="461"/>
      <c r="AB768" s="461"/>
      <c r="AC768" s="461"/>
      <c r="AD768" s="461"/>
      <c r="AE768" s="461"/>
      <c r="AF768" s="461"/>
      <c r="AG768" s="461"/>
      <c r="AH768" s="461"/>
    </row>
    <row r="769">
      <c r="A769" s="461"/>
      <c r="B769" s="461"/>
      <c r="C769" s="461"/>
      <c r="D769" s="461"/>
      <c r="E769" s="461"/>
      <c r="F769" s="461"/>
      <c r="G769" s="461"/>
      <c r="H769" s="461"/>
      <c r="I769" s="461"/>
      <c r="J769" s="461"/>
      <c r="K769" s="461"/>
      <c r="L769" s="461"/>
      <c r="M769" s="461"/>
      <c r="N769" s="461"/>
      <c r="O769" s="461"/>
      <c r="P769" s="461"/>
      <c r="Q769" s="461"/>
      <c r="R769" s="461"/>
      <c r="S769" s="461"/>
      <c r="T769" s="461"/>
      <c r="U769" s="461"/>
      <c r="V769" s="461"/>
      <c r="W769" s="461"/>
      <c r="X769" s="462"/>
      <c r="Y769" s="461"/>
      <c r="Z769" s="461"/>
      <c r="AA769" s="461"/>
      <c r="AB769" s="461"/>
      <c r="AC769" s="461"/>
      <c r="AD769" s="461"/>
      <c r="AE769" s="461"/>
      <c r="AF769" s="461"/>
      <c r="AG769" s="461"/>
      <c r="AH769" s="461"/>
    </row>
    <row r="770">
      <c r="A770" s="461"/>
      <c r="B770" s="461"/>
      <c r="C770" s="461"/>
      <c r="D770" s="461"/>
      <c r="E770" s="461"/>
      <c r="F770" s="461"/>
      <c r="G770" s="461"/>
      <c r="H770" s="461"/>
      <c r="I770" s="461"/>
      <c r="J770" s="461"/>
      <c r="K770" s="461"/>
      <c r="L770" s="461"/>
      <c r="M770" s="461"/>
      <c r="N770" s="461"/>
      <c r="O770" s="461"/>
      <c r="P770" s="461"/>
      <c r="Q770" s="461"/>
      <c r="R770" s="461"/>
      <c r="S770" s="461"/>
      <c r="T770" s="461"/>
      <c r="U770" s="461"/>
      <c r="V770" s="461"/>
      <c r="W770" s="461"/>
      <c r="X770" s="462"/>
      <c r="Y770" s="461"/>
      <c r="Z770" s="461"/>
      <c r="AA770" s="461"/>
      <c r="AB770" s="461"/>
      <c r="AC770" s="461"/>
      <c r="AD770" s="461"/>
      <c r="AE770" s="461"/>
      <c r="AF770" s="461"/>
      <c r="AG770" s="461"/>
      <c r="AH770" s="461"/>
    </row>
    <row r="771">
      <c r="A771" s="461"/>
      <c r="B771" s="461"/>
      <c r="C771" s="461"/>
      <c r="D771" s="461"/>
      <c r="E771" s="461"/>
      <c r="F771" s="461"/>
      <c r="G771" s="461"/>
      <c r="H771" s="461"/>
      <c r="I771" s="461"/>
      <c r="J771" s="461"/>
      <c r="K771" s="461"/>
      <c r="L771" s="461"/>
      <c r="M771" s="461"/>
      <c r="N771" s="461"/>
      <c r="O771" s="461"/>
      <c r="P771" s="461"/>
      <c r="Q771" s="461"/>
      <c r="R771" s="461"/>
      <c r="S771" s="461"/>
      <c r="T771" s="461"/>
      <c r="U771" s="461"/>
      <c r="V771" s="461"/>
      <c r="W771" s="461"/>
      <c r="X771" s="462"/>
      <c r="Y771" s="461"/>
      <c r="Z771" s="461"/>
      <c r="AA771" s="461"/>
      <c r="AB771" s="461"/>
      <c r="AC771" s="461"/>
      <c r="AD771" s="461"/>
      <c r="AE771" s="461"/>
      <c r="AF771" s="461"/>
      <c r="AG771" s="461"/>
      <c r="AH771" s="461"/>
    </row>
    <row r="772">
      <c r="A772" s="461"/>
      <c r="B772" s="461"/>
      <c r="C772" s="461"/>
      <c r="D772" s="461"/>
      <c r="E772" s="461"/>
      <c r="F772" s="461"/>
      <c r="G772" s="461"/>
      <c r="H772" s="461"/>
      <c r="I772" s="461"/>
      <c r="J772" s="461"/>
      <c r="K772" s="461"/>
      <c r="L772" s="461"/>
      <c r="M772" s="461"/>
      <c r="N772" s="461"/>
      <c r="O772" s="461"/>
      <c r="P772" s="461"/>
      <c r="Q772" s="461"/>
      <c r="R772" s="461"/>
      <c r="S772" s="461"/>
      <c r="T772" s="461"/>
      <c r="U772" s="461"/>
      <c r="V772" s="461"/>
      <c r="W772" s="461"/>
      <c r="X772" s="462"/>
      <c r="Y772" s="461"/>
      <c r="Z772" s="461"/>
      <c r="AA772" s="461"/>
      <c r="AB772" s="461"/>
      <c r="AC772" s="461"/>
      <c r="AD772" s="461"/>
      <c r="AE772" s="461"/>
      <c r="AF772" s="461"/>
      <c r="AG772" s="461"/>
      <c r="AH772" s="461"/>
    </row>
    <row r="773">
      <c r="A773" s="461"/>
      <c r="B773" s="461"/>
      <c r="C773" s="461"/>
      <c r="D773" s="461"/>
      <c r="E773" s="461"/>
      <c r="F773" s="461"/>
      <c r="G773" s="461"/>
      <c r="H773" s="461"/>
      <c r="I773" s="461"/>
      <c r="J773" s="461"/>
      <c r="K773" s="461"/>
      <c r="L773" s="461"/>
      <c r="M773" s="461"/>
      <c r="N773" s="461"/>
      <c r="O773" s="461"/>
      <c r="P773" s="461"/>
      <c r="Q773" s="461"/>
      <c r="R773" s="461"/>
      <c r="S773" s="461"/>
      <c r="T773" s="461"/>
      <c r="U773" s="461"/>
      <c r="V773" s="461"/>
      <c r="W773" s="461"/>
      <c r="X773" s="462"/>
      <c r="Y773" s="461"/>
      <c r="Z773" s="461"/>
      <c r="AA773" s="461"/>
      <c r="AB773" s="461"/>
      <c r="AC773" s="461"/>
      <c r="AD773" s="461"/>
      <c r="AE773" s="461"/>
      <c r="AF773" s="461"/>
      <c r="AG773" s="461"/>
      <c r="AH773" s="461"/>
    </row>
    <row r="774">
      <c r="A774" s="461"/>
      <c r="B774" s="461"/>
      <c r="C774" s="461"/>
      <c r="D774" s="461"/>
      <c r="E774" s="461"/>
      <c r="F774" s="461"/>
      <c r="G774" s="461"/>
      <c r="H774" s="461"/>
      <c r="I774" s="461"/>
      <c r="J774" s="461"/>
      <c r="K774" s="461"/>
      <c r="L774" s="461"/>
      <c r="M774" s="461"/>
      <c r="N774" s="461"/>
      <c r="O774" s="461"/>
      <c r="P774" s="461"/>
      <c r="Q774" s="461"/>
      <c r="R774" s="461"/>
      <c r="S774" s="461"/>
      <c r="T774" s="461"/>
      <c r="U774" s="461"/>
      <c r="V774" s="461"/>
      <c r="W774" s="461"/>
      <c r="X774" s="462"/>
      <c r="Y774" s="461"/>
      <c r="Z774" s="461"/>
      <c r="AA774" s="461"/>
      <c r="AB774" s="461"/>
      <c r="AC774" s="461"/>
      <c r="AD774" s="461"/>
      <c r="AE774" s="461"/>
      <c r="AF774" s="461"/>
      <c r="AG774" s="461"/>
      <c r="AH774" s="461"/>
    </row>
    <row r="775">
      <c r="A775" s="461"/>
      <c r="B775" s="461"/>
      <c r="C775" s="461"/>
      <c r="D775" s="461"/>
      <c r="E775" s="461"/>
      <c r="F775" s="461"/>
      <c r="G775" s="461"/>
      <c r="H775" s="461"/>
      <c r="I775" s="461"/>
      <c r="J775" s="461"/>
      <c r="K775" s="461"/>
      <c r="L775" s="461"/>
      <c r="M775" s="461"/>
      <c r="N775" s="461"/>
      <c r="O775" s="461"/>
      <c r="P775" s="461"/>
      <c r="Q775" s="461"/>
      <c r="R775" s="461"/>
      <c r="S775" s="461"/>
      <c r="T775" s="461"/>
      <c r="U775" s="461"/>
      <c r="V775" s="461"/>
      <c r="W775" s="461"/>
      <c r="X775" s="462"/>
      <c r="Y775" s="461"/>
      <c r="Z775" s="461"/>
      <c r="AA775" s="461"/>
      <c r="AB775" s="461"/>
      <c r="AC775" s="461"/>
      <c r="AD775" s="461"/>
      <c r="AE775" s="461"/>
      <c r="AF775" s="461"/>
      <c r="AG775" s="461"/>
      <c r="AH775" s="461"/>
    </row>
    <row r="776">
      <c r="A776" s="461"/>
      <c r="B776" s="461"/>
      <c r="C776" s="461"/>
      <c r="D776" s="461"/>
      <c r="E776" s="461"/>
      <c r="F776" s="461"/>
      <c r="G776" s="461"/>
      <c r="H776" s="461"/>
      <c r="I776" s="461"/>
      <c r="J776" s="461"/>
      <c r="K776" s="461"/>
      <c r="L776" s="461"/>
      <c r="M776" s="461"/>
      <c r="N776" s="461"/>
      <c r="O776" s="461"/>
      <c r="P776" s="461"/>
      <c r="Q776" s="461"/>
      <c r="R776" s="461"/>
      <c r="S776" s="461"/>
      <c r="T776" s="461"/>
      <c r="U776" s="461"/>
      <c r="V776" s="461"/>
      <c r="W776" s="461"/>
      <c r="X776" s="462"/>
      <c r="Y776" s="461"/>
      <c r="Z776" s="461"/>
      <c r="AA776" s="461"/>
      <c r="AB776" s="461"/>
      <c r="AC776" s="461"/>
      <c r="AD776" s="461"/>
      <c r="AE776" s="461"/>
      <c r="AF776" s="461"/>
      <c r="AG776" s="461"/>
      <c r="AH776" s="461"/>
    </row>
    <row r="777">
      <c r="A777" s="461"/>
      <c r="B777" s="461"/>
      <c r="C777" s="461"/>
      <c r="D777" s="461"/>
      <c r="E777" s="461"/>
      <c r="F777" s="461"/>
      <c r="G777" s="461"/>
      <c r="H777" s="461"/>
      <c r="I777" s="461"/>
      <c r="J777" s="461"/>
      <c r="K777" s="461"/>
      <c r="L777" s="461"/>
      <c r="M777" s="461"/>
      <c r="N777" s="461"/>
      <c r="O777" s="461"/>
      <c r="P777" s="461"/>
      <c r="Q777" s="461"/>
      <c r="R777" s="461"/>
      <c r="S777" s="461"/>
      <c r="T777" s="461"/>
      <c r="U777" s="461"/>
      <c r="V777" s="461"/>
      <c r="W777" s="461"/>
      <c r="X777" s="462"/>
      <c r="Y777" s="461"/>
      <c r="Z777" s="461"/>
      <c r="AA777" s="461"/>
      <c r="AB777" s="461"/>
      <c r="AC777" s="461"/>
      <c r="AD777" s="461"/>
      <c r="AE777" s="461"/>
      <c r="AF777" s="461"/>
      <c r="AG777" s="461"/>
      <c r="AH777" s="461"/>
    </row>
    <row r="778">
      <c r="A778" s="461"/>
      <c r="B778" s="461"/>
      <c r="C778" s="461"/>
      <c r="D778" s="461"/>
      <c r="E778" s="461"/>
      <c r="F778" s="461"/>
      <c r="G778" s="461"/>
      <c r="H778" s="461"/>
      <c r="I778" s="461"/>
      <c r="J778" s="461"/>
      <c r="K778" s="461"/>
      <c r="L778" s="461"/>
      <c r="M778" s="461"/>
      <c r="N778" s="461"/>
      <c r="O778" s="461"/>
      <c r="P778" s="461"/>
      <c r="Q778" s="461"/>
      <c r="R778" s="461"/>
      <c r="S778" s="461"/>
      <c r="T778" s="461"/>
      <c r="U778" s="461"/>
      <c r="V778" s="461"/>
      <c r="W778" s="461"/>
      <c r="X778" s="462"/>
      <c r="Y778" s="461"/>
      <c r="Z778" s="461"/>
      <c r="AA778" s="461"/>
      <c r="AB778" s="461"/>
      <c r="AC778" s="461"/>
      <c r="AD778" s="461"/>
      <c r="AE778" s="461"/>
      <c r="AF778" s="461"/>
      <c r="AG778" s="461"/>
      <c r="AH778" s="461"/>
    </row>
    <row r="779">
      <c r="A779" s="461"/>
      <c r="B779" s="461"/>
      <c r="C779" s="461"/>
      <c r="D779" s="461"/>
      <c r="E779" s="461"/>
      <c r="F779" s="461"/>
      <c r="G779" s="461"/>
      <c r="H779" s="461"/>
      <c r="I779" s="461"/>
      <c r="J779" s="461"/>
      <c r="K779" s="461"/>
      <c r="L779" s="461"/>
      <c r="M779" s="461"/>
      <c r="N779" s="461"/>
      <c r="O779" s="461"/>
      <c r="P779" s="461"/>
      <c r="Q779" s="461"/>
      <c r="R779" s="461"/>
      <c r="S779" s="461"/>
      <c r="T779" s="461"/>
      <c r="U779" s="461"/>
      <c r="V779" s="461"/>
      <c r="W779" s="461"/>
      <c r="X779" s="462"/>
      <c r="Y779" s="461"/>
      <c r="Z779" s="461"/>
      <c r="AA779" s="461"/>
      <c r="AB779" s="461"/>
      <c r="AC779" s="461"/>
      <c r="AD779" s="461"/>
      <c r="AE779" s="461"/>
      <c r="AF779" s="461"/>
      <c r="AG779" s="461"/>
      <c r="AH779" s="461"/>
    </row>
    <row r="780">
      <c r="A780" s="461"/>
      <c r="B780" s="461"/>
      <c r="C780" s="461"/>
      <c r="D780" s="461"/>
      <c r="E780" s="461"/>
      <c r="F780" s="461"/>
      <c r="G780" s="461"/>
      <c r="H780" s="461"/>
      <c r="I780" s="461"/>
      <c r="J780" s="461"/>
      <c r="K780" s="461"/>
      <c r="L780" s="461"/>
      <c r="M780" s="461"/>
      <c r="N780" s="461"/>
      <c r="O780" s="461"/>
      <c r="P780" s="461"/>
      <c r="Q780" s="461"/>
      <c r="R780" s="461"/>
      <c r="S780" s="461"/>
      <c r="T780" s="461"/>
      <c r="U780" s="461"/>
      <c r="V780" s="461"/>
      <c r="W780" s="461"/>
      <c r="X780" s="462"/>
      <c r="Y780" s="461"/>
      <c r="Z780" s="461"/>
      <c r="AA780" s="461"/>
      <c r="AB780" s="461"/>
      <c r="AC780" s="461"/>
      <c r="AD780" s="461"/>
      <c r="AE780" s="461"/>
      <c r="AF780" s="461"/>
      <c r="AG780" s="461"/>
      <c r="AH780" s="461"/>
    </row>
    <row r="781">
      <c r="A781" s="461"/>
      <c r="B781" s="461"/>
      <c r="C781" s="461"/>
      <c r="D781" s="461"/>
      <c r="E781" s="461"/>
      <c r="F781" s="461"/>
      <c r="G781" s="461"/>
      <c r="H781" s="461"/>
      <c r="I781" s="461"/>
      <c r="J781" s="461"/>
      <c r="K781" s="461"/>
      <c r="L781" s="461"/>
      <c r="M781" s="461"/>
      <c r="N781" s="461"/>
      <c r="O781" s="461"/>
      <c r="P781" s="461"/>
      <c r="Q781" s="461"/>
      <c r="R781" s="461"/>
      <c r="S781" s="461"/>
      <c r="T781" s="461"/>
      <c r="U781" s="461"/>
      <c r="V781" s="461"/>
      <c r="W781" s="461"/>
      <c r="X781" s="462"/>
      <c r="Y781" s="461"/>
      <c r="Z781" s="461"/>
      <c r="AA781" s="461"/>
      <c r="AB781" s="461"/>
      <c r="AC781" s="461"/>
      <c r="AD781" s="461"/>
      <c r="AE781" s="461"/>
      <c r="AF781" s="461"/>
      <c r="AG781" s="461"/>
      <c r="AH781" s="461"/>
    </row>
    <row r="782">
      <c r="A782" s="461"/>
      <c r="B782" s="461"/>
      <c r="C782" s="461"/>
      <c r="D782" s="461"/>
      <c r="E782" s="461"/>
      <c r="F782" s="461"/>
      <c r="G782" s="461"/>
      <c r="H782" s="461"/>
      <c r="I782" s="461"/>
      <c r="J782" s="461"/>
      <c r="K782" s="461"/>
      <c r="L782" s="461"/>
      <c r="M782" s="461"/>
      <c r="N782" s="461"/>
      <c r="O782" s="461"/>
      <c r="P782" s="461"/>
      <c r="Q782" s="461"/>
      <c r="R782" s="461"/>
      <c r="S782" s="461"/>
      <c r="T782" s="461"/>
      <c r="U782" s="461"/>
      <c r="V782" s="461"/>
      <c r="W782" s="461"/>
      <c r="X782" s="462"/>
      <c r="Y782" s="461"/>
      <c r="Z782" s="461"/>
      <c r="AA782" s="461"/>
      <c r="AB782" s="461"/>
      <c r="AC782" s="461"/>
      <c r="AD782" s="461"/>
      <c r="AE782" s="461"/>
      <c r="AF782" s="461"/>
      <c r="AG782" s="461"/>
      <c r="AH782" s="461"/>
    </row>
    <row r="783">
      <c r="A783" s="461"/>
      <c r="B783" s="461"/>
      <c r="C783" s="461"/>
      <c r="D783" s="461"/>
      <c r="E783" s="461"/>
      <c r="F783" s="461"/>
      <c r="G783" s="461"/>
      <c r="H783" s="461"/>
      <c r="I783" s="461"/>
      <c r="J783" s="461"/>
      <c r="K783" s="461"/>
      <c r="L783" s="461"/>
      <c r="M783" s="461"/>
      <c r="N783" s="461"/>
      <c r="O783" s="461"/>
      <c r="P783" s="461"/>
      <c r="Q783" s="461"/>
      <c r="R783" s="461"/>
      <c r="S783" s="461"/>
      <c r="T783" s="461"/>
      <c r="U783" s="461"/>
      <c r="V783" s="461"/>
      <c r="W783" s="461"/>
      <c r="X783" s="462"/>
      <c r="Y783" s="461"/>
      <c r="Z783" s="461"/>
      <c r="AA783" s="461"/>
      <c r="AB783" s="461"/>
      <c r="AC783" s="461"/>
      <c r="AD783" s="461"/>
      <c r="AE783" s="461"/>
      <c r="AF783" s="461"/>
      <c r="AG783" s="461"/>
      <c r="AH783" s="461"/>
    </row>
    <row r="784">
      <c r="A784" s="461"/>
      <c r="B784" s="461"/>
      <c r="C784" s="461"/>
      <c r="D784" s="461"/>
      <c r="E784" s="461"/>
      <c r="F784" s="461"/>
      <c r="G784" s="461"/>
      <c r="H784" s="461"/>
      <c r="I784" s="461"/>
      <c r="J784" s="461"/>
      <c r="K784" s="461"/>
      <c r="L784" s="461"/>
      <c r="M784" s="461"/>
      <c r="N784" s="461"/>
      <c r="O784" s="461"/>
      <c r="P784" s="461"/>
      <c r="Q784" s="461"/>
      <c r="R784" s="461"/>
      <c r="S784" s="461"/>
      <c r="T784" s="461"/>
      <c r="U784" s="461"/>
      <c r="V784" s="461"/>
      <c r="W784" s="461"/>
      <c r="X784" s="462"/>
      <c r="Y784" s="461"/>
      <c r="Z784" s="461"/>
      <c r="AA784" s="461"/>
      <c r="AB784" s="461"/>
      <c r="AC784" s="461"/>
      <c r="AD784" s="461"/>
      <c r="AE784" s="461"/>
      <c r="AF784" s="461"/>
      <c r="AG784" s="461"/>
      <c r="AH784" s="461"/>
    </row>
    <row r="785">
      <c r="A785" s="461"/>
      <c r="B785" s="461"/>
      <c r="C785" s="461"/>
      <c r="D785" s="461"/>
      <c r="E785" s="461"/>
      <c r="F785" s="461"/>
      <c r="G785" s="461"/>
      <c r="H785" s="461"/>
      <c r="I785" s="461"/>
      <c r="J785" s="461"/>
      <c r="K785" s="461"/>
      <c r="L785" s="461"/>
      <c r="M785" s="461"/>
      <c r="N785" s="461"/>
      <c r="O785" s="461"/>
      <c r="P785" s="461"/>
      <c r="Q785" s="461"/>
      <c r="R785" s="461"/>
      <c r="S785" s="461"/>
      <c r="T785" s="461"/>
      <c r="U785" s="461"/>
      <c r="V785" s="461"/>
      <c r="W785" s="461"/>
      <c r="X785" s="462"/>
      <c r="Y785" s="461"/>
      <c r="Z785" s="461"/>
      <c r="AA785" s="461"/>
      <c r="AB785" s="461"/>
      <c r="AC785" s="461"/>
      <c r="AD785" s="461"/>
      <c r="AE785" s="461"/>
      <c r="AF785" s="461"/>
      <c r="AG785" s="461"/>
      <c r="AH785" s="461"/>
    </row>
    <row r="786">
      <c r="A786" s="461"/>
      <c r="B786" s="461"/>
      <c r="C786" s="461"/>
      <c r="D786" s="461"/>
      <c r="E786" s="461"/>
      <c r="F786" s="461"/>
      <c r="G786" s="461"/>
      <c r="H786" s="461"/>
      <c r="I786" s="461"/>
      <c r="J786" s="461"/>
      <c r="K786" s="461"/>
      <c r="L786" s="461"/>
      <c r="M786" s="461"/>
      <c r="N786" s="461"/>
      <c r="O786" s="461"/>
      <c r="P786" s="461"/>
      <c r="Q786" s="461"/>
      <c r="R786" s="461"/>
      <c r="S786" s="461"/>
      <c r="T786" s="461"/>
      <c r="U786" s="461"/>
      <c r="V786" s="461"/>
      <c r="W786" s="461"/>
      <c r="X786" s="462"/>
      <c r="Y786" s="461"/>
      <c r="Z786" s="461"/>
      <c r="AA786" s="461"/>
      <c r="AB786" s="461"/>
      <c r="AC786" s="461"/>
      <c r="AD786" s="461"/>
      <c r="AE786" s="461"/>
      <c r="AF786" s="461"/>
      <c r="AG786" s="461"/>
      <c r="AH786" s="461"/>
    </row>
    <row r="787">
      <c r="A787" s="461"/>
      <c r="B787" s="461"/>
      <c r="C787" s="461"/>
      <c r="D787" s="461"/>
      <c r="E787" s="461"/>
      <c r="F787" s="461"/>
      <c r="G787" s="461"/>
      <c r="H787" s="461"/>
      <c r="I787" s="461"/>
      <c r="J787" s="461"/>
      <c r="K787" s="461"/>
      <c r="L787" s="461"/>
      <c r="M787" s="461"/>
      <c r="N787" s="461"/>
      <c r="O787" s="461"/>
      <c r="P787" s="461"/>
      <c r="Q787" s="461"/>
      <c r="R787" s="461"/>
      <c r="S787" s="461"/>
      <c r="T787" s="461"/>
      <c r="U787" s="461"/>
      <c r="V787" s="461"/>
      <c r="W787" s="461"/>
      <c r="X787" s="462"/>
      <c r="Y787" s="461"/>
      <c r="Z787" s="461"/>
      <c r="AA787" s="461"/>
      <c r="AB787" s="461"/>
      <c r="AC787" s="461"/>
      <c r="AD787" s="461"/>
      <c r="AE787" s="461"/>
      <c r="AF787" s="461"/>
      <c r="AG787" s="461"/>
      <c r="AH787" s="461"/>
    </row>
    <row r="788">
      <c r="A788" s="461"/>
      <c r="B788" s="461"/>
      <c r="C788" s="461"/>
      <c r="D788" s="461"/>
      <c r="E788" s="461"/>
      <c r="F788" s="461"/>
      <c r="G788" s="461"/>
      <c r="H788" s="461"/>
      <c r="I788" s="461"/>
      <c r="J788" s="461"/>
      <c r="K788" s="461"/>
      <c r="L788" s="461"/>
      <c r="M788" s="461"/>
      <c r="N788" s="461"/>
      <c r="O788" s="461"/>
      <c r="P788" s="461"/>
      <c r="Q788" s="461"/>
      <c r="R788" s="461"/>
      <c r="S788" s="461"/>
      <c r="T788" s="461"/>
      <c r="U788" s="461"/>
      <c r="V788" s="461"/>
      <c r="W788" s="461"/>
      <c r="X788" s="462"/>
      <c r="Y788" s="461"/>
      <c r="Z788" s="461"/>
      <c r="AA788" s="461"/>
      <c r="AB788" s="461"/>
      <c r="AC788" s="461"/>
      <c r="AD788" s="461"/>
      <c r="AE788" s="461"/>
      <c r="AF788" s="461"/>
      <c r="AG788" s="461"/>
      <c r="AH788" s="461"/>
    </row>
    <row r="789">
      <c r="A789" s="461"/>
      <c r="B789" s="461"/>
      <c r="C789" s="461"/>
      <c r="D789" s="461"/>
      <c r="E789" s="461"/>
      <c r="F789" s="461"/>
      <c r="G789" s="461"/>
      <c r="H789" s="461"/>
      <c r="I789" s="461"/>
      <c r="J789" s="461"/>
      <c r="K789" s="461"/>
      <c r="L789" s="461"/>
      <c r="M789" s="461"/>
      <c r="N789" s="461"/>
      <c r="O789" s="461"/>
      <c r="P789" s="461"/>
      <c r="Q789" s="461"/>
      <c r="R789" s="461"/>
      <c r="S789" s="461"/>
      <c r="T789" s="461"/>
      <c r="U789" s="461"/>
      <c r="V789" s="461"/>
      <c r="W789" s="461"/>
      <c r="X789" s="462"/>
      <c r="Y789" s="461"/>
      <c r="Z789" s="461"/>
      <c r="AA789" s="461"/>
      <c r="AB789" s="461"/>
      <c r="AC789" s="461"/>
      <c r="AD789" s="461"/>
      <c r="AE789" s="461"/>
      <c r="AF789" s="461"/>
      <c r="AG789" s="461"/>
      <c r="AH789" s="461"/>
    </row>
    <row r="790">
      <c r="A790" s="461"/>
      <c r="B790" s="461"/>
      <c r="C790" s="461"/>
      <c r="D790" s="461"/>
      <c r="E790" s="461"/>
      <c r="F790" s="461"/>
      <c r="G790" s="461"/>
      <c r="H790" s="461"/>
      <c r="I790" s="461"/>
      <c r="J790" s="461"/>
      <c r="K790" s="461"/>
      <c r="L790" s="461"/>
      <c r="M790" s="461"/>
      <c r="N790" s="461"/>
      <c r="O790" s="461"/>
      <c r="P790" s="461"/>
      <c r="Q790" s="461"/>
      <c r="R790" s="461"/>
      <c r="S790" s="461"/>
      <c r="T790" s="461"/>
      <c r="U790" s="461"/>
      <c r="V790" s="461"/>
      <c r="W790" s="461"/>
      <c r="X790" s="462"/>
      <c r="Y790" s="461"/>
      <c r="Z790" s="461"/>
      <c r="AA790" s="461"/>
      <c r="AB790" s="461"/>
      <c r="AC790" s="461"/>
      <c r="AD790" s="461"/>
      <c r="AE790" s="461"/>
      <c r="AF790" s="461"/>
      <c r="AG790" s="461"/>
      <c r="AH790" s="461"/>
    </row>
    <row r="791">
      <c r="A791" s="461"/>
      <c r="B791" s="461"/>
      <c r="C791" s="461"/>
      <c r="D791" s="461"/>
      <c r="E791" s="461"/>
      <c r="F791" s="461"/>
      <c r="G791" s="461"/>
      <c r="H791" s="461"/>
      <c r="I791" s="461"/>
      <c r="J791" s="461"/>
      <c r="K791" s="461"/>
      <c r="L791" s="461"/>
      <c r="M791" s="461"/>
      <c r="N791" s="461"/>
      <c r="O791" s="461"/>
      <c r="P791" s="461"/>
      <c r="Q791" s="461"/>
      <c r="R791" s="461"/>
      <c r="S791" s="461"/>
      <c r="T791" s="461"/>
      <c r="U791" s="461"/>
      <c r="V791" s="461"/>
      <c r="W791" s="461"/>
      <c r="X791" s="462"/>
      <c r="Y791" s="461"/>
      <c r="Z791" s="461"/>
      <c r="AA791" s="461"/>
      <c r="AB791" s="461"/>
      <c r="AC791" s="461"/>
      <c r="AD791" s="461"/>
      <c r="AE791" s="461"/>
      <c r="AF791" s="461"/>
      <c r="AG791" s="461"/>
      <c r="AH791" s="461"/>
    </row>
    <row r="792">
      <c r="A792" s="461"/>
      <c r="B792" s="461"/>
      <c r="C792" s="461"/>
      <c r="D792" s="461"/>
      <c r="E792" s="461"/>
      <c r="F792" s="461"/>
      <c r="G792" s="461"/>
      <c r="H792" s="461"/>
      <c r="I792" s="461"/>
      <c r="J792" s="461"/>
      <c r="K792" s="461"/>
      <c r="L792" s="461"/>
      <c r="M792" s="461"/>
      <c r="N792" s="461"/>
      <c r="O792" s="461"/>
      <c r="P792" s="461"/>
      <c r="Q792" s="461"/>
      <c r="R792" s="461"/>
      <c r="S792" s="461"/>
      <c r="T792" s="461"/>
      <c r="U792" s="461"/>
      <c r="V792" s="461"/>
      <c r="W792" s="461"/>
      <c r="X792" s="462"/>
      <c r="Y792" s="461"/>
      <c r="Z792" s="461"/>
      <c r="AA792" s="461"/>
      <c r="AB792" s="461"/>
      <c r="AC792" s="461"/>
      <c r="AD792" s="461"/>
      <c r="AE792" s="461"/>
      <c r="AF792" s="461"/>
      <c r="AG792" s="461"/>
      <c r="AH792" s="461"/>
    </row>
    <row r="793">
      <c r="A793" s="461"/>
      <c r="B793" s="461"/>
      <c r="C793" s="461"/>
      <c r="D793" s="461"/>
      <c r="E793" s="461"/>
      <c r="F793" s="461"/>
      <c r="G793" s="461"/>
      <c r="H793" s="461"/>
      <c r="I793" s="461"/>
      <c r="J793" s="461"/>
      <c r="K793" s="461"/>
      <c r="L793" s="461"/>
      <c r="M793" s="461"/>
      <c r="N793" s="461"/>
      <c r="O793" s="461"/>
      <c r="P793" s="461"/>
      <c r="Q793" s="461"/>
      <c r="R793" s="461"/>
      <c r="S793" s="461"/>
      <c r="T793" s="461"/>
      <c r="U793" s="461"/>
      <c r="V793" s="461"/>
      <c r="W793" s="461"/>
      <c r="X793" s="462"/>
      <c r="Y793" s="461"/>
      <c r="Z793" s="461"/>
      <c r="AA793" s="461"/>
      <c r="AB793" s="461"/>
      <c r="AC793" s="461"/>
      <c r="AD793" s="461"/>
      <c r="AE793" s="461"/>
      <c r="AF793" s="461"/>
      <c r="AG793" s="461"/>
      <c r="AH793" s="461"/>
    </row>
    <row r="794">
      <c r="A794" s="461"/>
      <c r="B794" s="461"/>
      <c r="C794" s="461"/>
      <c r="D794" s="461"/>
      <c r="E794" s="461"/>
      <c r="F794" s="461"/>
      <c r="G794" s="461"/>
      <c r="H794" s="461"/>
      <c r="I794" s="461"/>
      <c r="J794" s="461"/>
      <c r="K794" s="461"/>
      <c r="L794" s="461"/>
      <c r="M794" s="461"/>
      <c r="N794" s="461"/>
      <c r="O794" s="461"/>
      <c r="P794" s="461"/>
      <c r="Q794" s="461"/>
      <c r="R794" s="461"/>
      <c r="S794" s="461"/>
      <c r="T794" s="461"/>
      <c r="U794" s="461"/>
      <c r="V794" s="461"/>
      <c r="W794" s="461"/>
      <c r="X794" s="462"/>
      <c r="Y794" s="461"/>
      <c r="Z794" s="461"/>
      <c r="AA794" s="461"/>
      <c r="AB794" s="461"/>
      <c r="AC794" s="461"/>
      <c r="AD794" s="461"/>
      <c r="AE794" s="461"/>
      <c r="AF794" s="461"/>
      <c r="AG794" s="461"/>
      <c r="AH794" s="461"/>
    </row>
    <row r="795">
      <c r="A795" s="461"/>
      <c r="B795" s="461"/>
      <c r="C795" s="461"/>
      <c r="D795" s="461"/>
      <c r="E795" s="461"/>
      <c r="F795" s="461"/>
      <c r="G795" s="461"/>
      <c r="H795" s="461"/>
      <c r="I795" s="461"/>
      <c r="J795" s="461"/>
      <c r="K795" s="461"/>
      <c r="L795" s="461"/>
      <c r="M795" s="461"/>
      <c r="N795" s="461"/>
      <c r="O795" s="461"/>
      <c r="P795" s="461"/>
      <c r="Q795" s="461"/>
      <c r="R795" s="461"/>
      <c r="S795" s="461"/>
      <c r="T795" s="461"/>
      <c r="U795" s="461"/>
      <c r="V795" s="461"/>
      <c r="W795" s="461"/>
      <c r="X795" s="462"/>
      <c r="Y795" s="461"/>
      <c r="Z795" s="461"/>
      <c r="AA795" s="461"/>
      <c r="AB795" s="461"/>
      <c r="AC795" s="461"/>
      <c r="AD795" s="461"/>
      <c r="AE795" s="461"/>
      <c r="AF795" s="461"/>
      <c r="AG795" s="461"/>
      <c r="AH795" s="461"/>
    </row>
    <row r="796">
      <c r="A796" s="461"/>
      <c r="B796" s="461"/>
      <c r="C796" s="461"/>
      <c r="D796" s="461"/>
      <c r="E796" s="461"/>
      <c r="F796" s="461"/>
      <c r="G796" s="461"/>
      <c r="H796" s="461"/>
      <c r="I796" s="461"/>
      <c r="J796" s="461"/>
      <c r="K796" s="461"/>
      <c r="L796" s="461"/>
      <c r="M796" s="461"/>
      <c r="N796" s="461"/>
      <c r="O796" s="461"/>
      <c r="P796" s="461"/>
      <c r="Q796" s="461"/>
      <c r="R796" s="461"/>
      <c r="S796" s="461"/>
      <c r="T796" s="461"/>
      <c r="U796" s="461"/>
      <c r="V796" s="461"/>
      <c r="W796" s="461"/>
      <c r="X796" s="462"/>
      <c r="Y796" s="461"/>
      <c r="Z796" s="461"/>
      <c r="AA796" s="461"/>
      <c r="AB796" s="461"/>
      <c r="AC796" s="461"/>
      <c r="AD796" s="461"/>
      <c r="AE796" s="461"/>
      <c r="AF796" s="461"/>
      <c r="AG796" s="461"/>
      <c r="AH796" s="461"/>
    </row>
    <row r="797">
      <c r="A797" s="461"/>
      <c r="B797" s="461"/>
      <c r="C797" s="461"/>
      <c r="D797" s="461"/>
      <c r="E797" s="461"/>
      <c r="F797" s="461"/>
      <c r="G797" s="461"/>
      <c r="H797" s="461"/>
      <c r="I797" s="461"/>
      <c r="J797" s="461"/>
      <c r="K797" s="461"/>
      <c r="L797" s="461"/>
      <c r="M797" s="461"/>
      <c r="N797" s="461"/>
      <c r="O797" s="461"/>
      <c r="P797" s="461"/>
      <c r="Q797" s="461"/>
      <c r="R797" s="461"/>
      <c r="S797" s="461"/>
      <c r="T797" s="461"/>
      <c r="U797" s="461"/>
      <c r="V797" s="461"/>
      <c r="W797" s="461"/>
      <c r="X797" s="462"/>
      <c r="Y797" s="461"/>
      <c r="Z797" s="461"/>
      <c r="AA797" s="461"/>
      <c r="AB797" s="461"/>
      <c r="AC797" s="461"/>
      <c r="AD797" s="461"/>
      <c r="AE797" s="461"/>
      <c r="AF797" s="461"/>
      <c r="AG797" s="461"/>
      <c r="AH797" s="461"/>
    </row>
    <row r="798">
      <c r="A798" s="461"/>
      <c r="B798" s="461"/>
      <c r="C798" s="461"/>
      <c r="D798" s="461"/>
      <c r="E798" s="461"/>
      <c r="F798" s="461"/>
      <c r="G798" s="461"/>
      <c r="H798" s="461"/>
      <c r="I798" s="461"/>
      <c r="J798" s="461"/>
      <c r="K798" s="461"/>
      <c r="L798" s="461"/>
      <c r="M798" s="461"/>
      <c r="N798" s="461"/>
      <c r="O798" s="461"/>
      <c r="P798" s="461"/>
      <c r="Q798" s="461"/>
      <c r="R798" s="461"/>
      <c r="S798" s="461"/>
      <c r="T798" s="461"/>
      <c r="U798" s="461"/>
      <c r="V798" s="461"/>
      <c r="W798" s="461"/>
      <c r="X798" s="462"/>
      <c r="Y798" s="461"/>
      <c r="Z798" s="461"/>
      <c r="AA798" s="461"/>
      <c r="AB798" s="461"/>
      <c r="AC798" s="461"/>
      <c r="AD798" s="461"/>
      <c r="AE798" s="461"/>
      <c r="AF798" s="461"/>
      <c r="AG798" s="461"/>
      <c r="AH798" s="461"/>
    </row>
    <row r="799">
      <c r="A799" s="461"/>
      <c r="B799" s="461"/>
      <c r="C799" s="461"/>
      <c r="D799" s="461"/>
      <c r="E799" s="461"/>
      <c r="F799" s="461"/>
      <c r="G799" s="461"/>
      <c r="H799" s="461"/>
      <c r="I799" s="461"/>
      <c r="J799" s="461"/>
      <c r="K799" s="461"/>
      <c r="L799" s="461"/>
      <c r="M799" s="461"/>
      <c r="N799" s="461"/>
      <c r="O799" s="461"/>
      <c r="P799" s="461"/>
      <c r="Q799" s="461"/>
      <c r="R799" s="461"/>
      <c r="S799" s="461"/>
      <c r="T799" s="461"/>
      <c r="U799" s="461"/>
      <c r="V799" s="461"/>
      <c r="W799" s="461"/>
      <c r="X799" s="462"/>
      <c r="Y799" s="461"/>
      <c r="Z799" s="461"/>
      <c r="AA799" s="461"/>
      <c r="AB799" s="461"/>
      <c r="AC799" s="461"/>
      <c r="AD799" s="461"/>
      <c r="AE799" s="461"/>
      <c r="AF799" s="461"/>
      <c r="AG799" s="461"/>
      <c r="AH799" s="461"/>
    </row>
    <row r="800">
      <c r="A800" s="461"/>
      <c r="B800" s="461"/>
      <c r="C800" s="461"/>
      <c r="D800" s="461"/>
      <c r="E800" s="461"/>
      <c r="F800" s="461"/>
      <c r="G800" s="461"/>
      <c r="H800" s="461"/>
      <c r="I800" s="461"/>
      <c r="J800" s="461"/>
      <c r="K800" s="461"/>
      <c r="L800" s="461"/>
      <c r="M800" s="461"/>
      <c r="N800" s="461"/>
      <c r="O800" s="461"/>
      <c r="P800" s="461"/>
      <c r="Q800" s="461"/>
      <c r="R800" s="461"/>
      <c r="S800" s="461"/>
      <c r="T800" s="461"/>
      <c r="U800" s="461"/>
      <c r="V800" s="461"/>
      <c r="W800" s="461"/>
      <c r="X800" s="462"/>
      <c r="Y800" s="461"/>
      <c r="Z800" s="461"/>
      <c r="AA800" s="461"/>
      <c r="AB800" s="461"/>
      <c r="AC800" s="461"/>
      <c r="AD800" s="461"/>
      <c r="AE800" s="461"/>
      <c r="AF800" s="461"/>
      <c r="AG800" s="461"/>
      <c r="AH800" s="461"/>
    </row>
    <row r="801">
      <c r="A801" s="461"/>
      <c r="B801" s="461"/>
      <c r="C801" s="461"/>
      <c r="D801" s="461"/>
      <c r="E801" s="461"/>
      <c r="F801" s="461"/>
      <c r="G801" s="461"/>
      <c r="H801" s="461"/>
      <c r="I801" s="461"/>
      <c r="J801" s="461"/>
      <c r="K801" s="461"/>
      <c r="L801" s="461"/>
      <c r="M801" s="461"/>
      <c r="N801" s="461"/>
      <c r="O801" s="461"/>
      <c r="P801" s="461"/>
      <c r="Q801" s="461"/>
      <c r="R801" s="461"/>
      <c r="S801" s="461"/>
      <c r="T801" s="461"/>
      <c r="U801" s="461"/>
      <c r="V801" s="461"/>
      <c r="W801" s="461"/>
      <c r="X801" s="462"/>
      <c r="Y801" s="461"/>
      <c r="Z801" s="461"/>
      <c r="AA801" s="461"/>
      <c r="AB801" s="461"/>
      <c r="AC801" s="461"/>
      <c r="AD801" s="461"/>
      <c r="AE801" s="461"/>
      <c r="AF801" s="461"/>
      <c r="AG801" s="461"/>
      <c r="AH801" s="461"/>
    </row>
    <row r="802">
      <c r="A802" s="461"/>
      <c r="B802" s="461"/>
      <c r="C802" s="461"/>
      <c r="D802" s="461"/>
      <c r="E802" s="461"/>
      <c r="F802" s="461"/>
      <c r="G802" s="461"/>
      <c r="H802" s="461"/>
      <c r="I802" s="461"/>
      <c r="J802" s="461"/>
      <c r="K802" s="461"/>
      <c r="L802" s="461"/>
      <c r="M802" s="461"/>
      <c r="N802" s="461"/>
      <c r="O802" s="461"/>
      <c r="P802" s="461"/>
      <c r="Q802" s="461"/>
      <c r="R802" s="461"/>
      <c r="S802" s="461"/>
      <c r="T802" s="461"/>
      <c r="U802" s="461"/>
      <c r="V802" s="461"/>
      <c r="W802" s="461"/>
      <c r="X802" s="462"/>
      <c r="Y802" s="461"/>
      <c r="Z802" s="461"/>
      <c r="AA802" s="461"/>
      <c r="AB802" s="461"/>
      <c r="AC802" s="461"/>
      <c r="AD802" s="461"/>
      <c r="AE802" s="461"/>
      <c r="AF802" s="461"/>
      <c r="AG802" s="461"/>
      <c r="AH802" s="461"/>
    </row>
    <row r="803">
      <c r="A803" s="461"/>
      <c r="B803" s="461"/>
      <c r="C803" s="461"/>
      <c r="D803" s="461"/>
      <c r="E803" s="461"/>
      <c r="F803" s="461"/>
      <c r="G803" s="461"/>
      <c r="H803" s="461"/>
      <c r="I803" s="461"/>
      <c r="J803" s="461"/>
      <c r="K803" s="461"/>
      <c r="L803" s="461"/>
      <c r="M803" s="461"/>
      <c r="N803" s="461"/>
      <c r="O803" s="461"/>
      <c r="P803" s="461"/>
      <c r="Q803" s="461"/>
      <c r="R803" s="461"/>
      <c r="S803" s="461"/>
      <c r="T803" s="461"/>
      <c r="U803" s="461"/>
      <c r="V803" s="461"/>
      <c r="W803" s="461"/>
      <c r="X803" s="462"/>
      <c r="Y803" s="461"/>
      <c r="Z803" s="461"/>
      <c r="AA803" s="461"/>
      <c r="AB803" s="461"/>
      <c r="AC803" s="461"/>
      <c r="AD803" s="461"/>
      <c r="AE803" s="461"/>
      <c r="AF803" s="461"/>
      <c r="AG803" s="461"/>
      <c r="AH803" s="461"/>
    </row>
    <row r="804">
      <c r="A804" s="461"/>
      <c r="B804" s="461"/>
      <c r="C804" s="461"/>
      <c r="D804" s="461"/>
      <c r="E804" s="461"/>
      <c r="F804" s="461"/>
      <c r="G804" s="461"/>
      <c r="H804" s="461"/>
      <c r="I804" s="461"/>
      <c r="J804" s="461"/>
      <c r="K804" s="461"/>
      <c r="L804" s="461"/>
      <c r="M804" s="461"/>
      <c r="N804" s="461"/>
      <c r="O804" s="461"/>
      <c r="P804" s="461"/>
      <c r="Q804" s="461"/>
      <c r="R804" s="461"/>
      <c r="S804" s="461"/>
      <c r="T804" s="461"/>
      <c r="U804" s="461"/>
      <c r="V804" s="461"/>
      <c r="W804" s="461"/>
      <c r="X804" s="462"/>
      <c r="Y804" s="461"/>
      <c r="Z804" s="461"/>
      <c r="AA804" s="461"/>
      <c r="AB804" s="461"/>
      <c r="AC804" s="461"/>
      <c r="AD804" s="461"/>
      <c r="AE804" s="461"/>
      <c r="AF804" s="461"/>
      <c r="AG804" s="461"/>
      <c r="AH804" s="461"/>
    </row>
    <row r="805">
      <c r="A805" s="461"/>
      <c r="B805" s="461"/>
      <c r="C805" s="461"/>
      <c r="D805" s="461"/>
      <c r="E805" s="461"/>
      <c r="F805" s="461"/>
      <c r="G805" s="461"/>
      <c r="H805" s="461"/>
      <c r="I805" s="461"/>
      <c r="J805" s="461"/>
      <c r="K805" s="461"/>
      <c r="L805" s="461"/>
      <c r="M805" s="461"/>
      <c r="N805" s="461"/>
      <c r="O805" s="461"/>
      <c r="P805" s="461"/>
      <c r="Q805" s="461"/>
      <c r="R805" s="461"/>
      <c r="S805" s="461"/>
      <c r="T805" s="461"/>
      <c r="U805" s="461"/>
      <c r="V805" s="461"/>
      <c r="W805" s="461"/>
      <c r="X805" s="462"/>
      <c r="Y805" s="461"/>
      <c r="Z805" s="461"/>
      <c r="AA805" s="461"/>
      <c r="AB805" s="461"/>
      <c r="AC805" s="461"/>
      <c r="AD805" s="461"/>
      <c r="AE805" s="461"/>
      <c r="AF805" s="461"/>
      <c r="AG805" s="461"/>
      <c r="AH805" s="461"/>
    </row>
    <row r="806">
      <c r="A806" s="461"/>
      <c r="B806" s="461"/>
      <c r="C806" s="461"/>
      <c r="D806" s="461"/>
      <c r="E806" s="461"/>
      <c r="F806" s="461"/>
      <c r="G806" s="461"/>
      <c r="H806" s="461"/>
      <c r="I806" s="461"/>
      <c r="J806" s="461"/>
      <c r="K806" s="461"/>
      <c r="L806" s="461"/>
      <c r="M806" s="461"/>
      <c r="N806" s="461"/>
      <c r="O806" s="461"/>
      <c r="P806" s="461"/>
      <c r="Q806" s="461"/>
      <c r="R806" s="461"/>
      <c r="S806" s="461"/>
      <c r="T806" s="461"/>
      <c r="U806" s="461"/>
      <c r="V806" s="461"/>
      <c r="W806" s="461"/>
      <c r="X806" s="462"/>
      <c r="Y806" s="461"/>
      <c r="Z806" s="461"/>
      <c r="AA806" s="461"/>
      <c r="AB806" s="461"/>
      <c r="AC806" s="461"/>
      <c r="AD806" s="461"/>
      <c r="AE806" s="461"/>
      <c r="AF806" s="461"/>
      <c r="AG806" s="461"/>
      <c r="AH806" s="461"/>
    </row>
    <row r="807">
      <c r="A807" s="461"/>
      <c r="B807" s="461"/>
      <c r="C807" s="461"/>
      <c r="D807" s="461"/>
      <c r="E807" s="461"/>
      <c r="F807" s="461"/>
      <c r="G807" s="461"/>
      <c r="H807" s="461"/>
      <c r="I807" s="461"/>
      <c r="J807" s="461"/>
      <c r="K807" s="461"/>
      <c r="L807" s="461"/>
      <c r="M807" s="461"/>
      <c r="N807" s="461"/>
      <c r="O807" s="461"/>
      <c r="P807" s="461"/>
      <c r="Q807" s="461"/>
      <c r="R807" s="461"/>
      <c r="S807" s="461"/>
      <c r="T807" s="461"/>
      <c r="U807" s="461"/>
      <c r="V807" s="461"/>
      <c r="W807" s="461"/>
      <c r="X807" s="462"/>
      <c r="Y807" s="461"/>
      <c r="Z807" s="461"/>
      <c r="AA807" s="461"/>
      <c r="AB807" s="461"/>
      <c r="AC807" s="461"/>
      <c r="AD807" s="461"/>
      <c r="AE807" s="461"/>
      <c r="AF807" s="461"/>
      <c r="AG807" s="461"/>
      <c r="AH807" s="461"/>
    </row>
    <row r="808">
      <c r="A808" s="461"/>
      <c r="B808" s="461"/>
      <c r="C808" s="461"/>
      <c r="D808" s="461"/>
      <c r="E808" s="461"/>
      <c r="F808" s="461"/>
      <c r="G808" s="461"/>
      <c r="H808" s="461"/>
      <c r="I808" s="461"/>
      <c r="J808" s="461"/>
      <c r="K808" s="461"/>
      <c r="L808" s="461"/>
      <c r="M808" s="461"/>
      <c r="N808" s="461"/>
      <c r="O808" s="461"/>
      <c r="P808" s="461"/>
      <c r="Q808" s="461"/>
      <c r="R808" s="461"/>
      <c r="S808" s="461"/>
      <c r="T808" s="461"/>
      <c r="U808" s="461"/>
      <c r="V808" s="461"/>
      <c r="W808" s="461"/>
      <c r="X808" s="462"/>
      <c r="Y808" s="461"/>
      <c r="Z808" s="461"/>
      <c r="AA808" s="461"/>
      <c r="AB808" s="461"/>
      <c r="AC808" s="461"/>
      <c r="AD808" s="461"/>
      <c r="AE808" s="461"/>
      <c r="AF808" s="461"/>
      <c r="AG808" s="461"/>
      <c r="AH808" s="461"/>
    </row>
    <row r="809">
      <c r="A809" s="461"/>
      <c r="B809" s="461"/>
      <c r="C809" s="461"/>
      <c r="D809" s="461"/>
      <c r="E809" s="461"/>
      <c r="F809" s="461"/>
      <c r="G809" s="461"/>
      <c r="H809" s="461"/>
      <c r="I809" s="461"/>
      <c r="J809" s="461"/>
      <c r="K809" s="461"/>
      <c r="L809" s="461"/>
      <c r="M809" s="461"/>
      <c r="N809" s="461"/>
      <c r="O809" s="461"/>
      <c r="P809" s="461"/>
      <c r="Q809" s="461"/>
      <c r="R809" s="461"/>
      <c r="S809" s="461"/>
      <c r="T809" s="461"/>
      <c r="U809" s="461"/>
      <c r="V809" s="461"/>
      <c r="W809" s="461"/>
      <c r="X809" s="462"/>
      <c r="Y809" s="461"/>
      <c r="Z809" s="461"/>
      <c r="AA809" s="461"/>
      <c r="AB809" s="461"/>
      <c r="AC809" s="461"/>
      <c r="AD809" s="461"/>
      <c r="AE809" s="461"/>
      <c r="AF809" s="461"/>
      <c r="AG809" s="461"/>
      <c r="AH809" s="461"/>
    </row>
    <row r="810">
      <c r="A810" s="461"/>
      <c r="B810" s="461"/>
      <c r="C810" s="461"/>
      <c r="D810" s="461"/>
      <c r="E810" s="461"/>
      <c r="F810" s="461"/>
      <c r="G810" s="461"/>
      <c r="H810" s="461"/>
      <c r="I810" s="461"/>
      <c r="J810" s="461"/>
      <c r="K810" s="461"/>
      <c r="L810" s="461"/>
      <c r="M810" s="461"/>
      <c r="N810" s="461"/>
      <c r="O810" s="461"/>
      <c r="P810" s="461"/>
      <c r="Q810" s="461"/>
      <c r="R810" s="461"/>
      <c r="S810" s="461"/>
      <c r="T810" s="461"/>
      <c r="U810" s="461"/>
      <c r="V810" s="461"/>
      <c r="W810" s="461"/>
      <c r="X810" s="462"/>
      <c r="Y810" s="461"/>
      <c r="Z810" s="461"/>
      <c r="AA810" s="461"/>
      <c r="AB810" s="461"/>
      <c r="AC810" s="461"/>
      <c r="AD810" s="461"/>
      <c r="AE810" s="461"/>
      <c r="AF810" s="461"/>
      <c r="AG810" s="461"/>
      <c r="AH810" s="461"/>
    </row>
    <row r="811">
      <c r="A811" s="461"/>
      <c r="B811" s="461"/>
      <c r="C811" s="461"/>
      <c r="D811" s="461"/>
      <c r="E811" s="461"/>
      <c r="F811" s="461"/>
      <c r="G811" s="461"/>
      <c r="H811" s="461"/>
      <c r="I811" s="461"/>
      <c r="J811" s="461"/>
      <c r="K811" s="461"/>
      <c r="L811" s="461"/>
      <c r="M811" s="461"/>
      <c r="N811" s="461"/>
      <c r="O811" s="461"/>
      <c r="P811" s="461"/>
      <c r="Q811" s="461"/>
      <c r="R811" s="461"/>
      <c r="S811" s="461"/>
      <c r="T811" s="461"/>
      <c r="U811" s="461"/>
      <c r="V811" s="461"/>
      <c r="W811" s="461"/>
      <c r="X811" s="462"/>
      <c r="Y811" s="461"/>
      <c r="Z811" s="461"/>
      <c r="AA811" s="461"/>
      <c r="AB811" s="461"/>
      <c r="AC811" s="461"/>
      <c r="AD811" s="461"/>
      <c r="AE811" s="461"/>
      <c r="AF811" s="461"/>
      <c r="AG811" s="461"/>
      <c r="AH811" s="461"/>
    </row>
    <row r="812">
      <c r="A812" s="461"/>
      <c r="B812" s="461"/>
      <c r="C812" s="461"/>
      <c r="D812" s="461"/>
      <c r="E812" s="461"/>
      <c r="F812" s="461"/>
      <c r="G812" s="461"/>
      <c r="H812" s="461"/>
      <c r="I812" s="461"/>
      <c r="J812" s="461"/>
      <c r="K812" s="461"/>
      <c r="L812" s="461"/>
      <c r="M812" s="461"/>
      <c r="N812" s="461"/>
      <c r="O812" s="461"/>
      <c r="P812" s="461"/>
      <c r="Q812" s="461"/>
      <c r="R812" s="461"/>
      <c r="S812" s="461"/>
      <c r="T812" s="461"/>
      <c r="U812" s="461"/>
      <c r="V812" s="461"/>
      <c r="W812" s="461"/>
      <c r="X812" s="462"/>
      <c r="Y812" s="461"/>
      <c r="Z812" s="461"/>
      <c r="AA812" s="461"/>
      <c r="AB812" s="461"/>
      <c r="AC812" s="461"/>
      <c r="AD812" s="461"/>
      <c r="AE812" s="461"/>
      <c r="AF812" s="461"/>
      <c r="AG812" s="461"/>
      <c r="AH812" s="461"/>
    </row>
    <row r="813">
      <c r="A813" s="461"/>
      <c r="B813" s="461"/>
      <c r="C813" s="461"/>
      <c r="D813" s="461"/>
      <c r="E813" s="461"/>
      <c r="F813" s="461"/>
      <c r="G813" s="461"/>
      <c r="H813" s="461"/>
      <c r="I813" s="461"/>
      <c r="J813" s="461"/>
      <c r="K813" s="461"/>
      <c r="L813" s="461"/>
      <c r="M813" s="461"/>
      <c r="N813" s="461"/>
      <c r="O813" s="461"/>
      <c r="P813" s="461"/>
      <c r="Q813" s="461"/>
      <c r="R813" s="461"/>
      <c r="S813" s="461"/>
      <c r="T813" s="461"/>
      <c r="U813" s="461"/>
      <c r="V813" s="461"/>
      <c r="W813" s="461"/>
      <c r="X813" s="462"/>
      <c r="Y813" s="461"/>
      <c r="Z813" s="461"/>
      <c r="AA813" s="461"/>
      <c r="AB813" s="461"/>
      <c r="AC813" s="461"/>
      <c r="AD813" s="461"/>
      <c r="AE813" s="461"/>
      <c r="AF813" s="461"/>
      <c r="AG813" s="461"/>
      <c r="AH813" s="461"/>
    </row>
    <row r="814">
      <c r="A814" s="461"/>
      <c r="B814" s="461"/>
      <c r="C814" s="461"/>
      <c r="D814" s="461"/>
      <c r="E814" s="461"/>
      <c r="F814" s="461"/>
      <c r="G814" s="461"/>
      <c r="H814" s="461"/>
      <c r="I814" s="461"/>
      <c r="J814" s="461"/>
      <c r="K814" s="461"/>
      <c r="L814" s="461"/>
      <c r="M814" s="461"/>
      <c r="N814" s="461"/>
      <c r="O814" s="461"/>
      <c r="P814" s="461"/>
      <c r="Q814" s="461"/>
      <c r="R814" s="461"/>
      <c r="S814" s="461"/>
      <c r="T814" s="461"/>
      <c r="U814" s="461"/>
      <c r="V814" s="461"/>
      <c r="W814" s="461"/>
      <c r="X814" s="462"/>
      <c r="Y814" s="461"/>
      <c r="Z814" s="461"/>
      <c r="AA814" s="461"/>
      <c r="AB814" s="461"/>
      <c r="AC814" s="461"/>
      <c r="AD814" s="461"/>
      <c r="AE814" s="461"/>
      <c r="AF814" s="461"/>
      <c r="AG814" s="461"/>
      <c r="AH814" s="461"/>
    </row>
    <row r="815">
      <c r="A815" s="461"/>
      <c r="B815" s="461"/>
      <c r="C815" s="461"/>
      <c r="D815" s="461"/>
      <c r="E815" s="461"/>
      <c r="F815" s="461"/>
      <c r="G815" s="461"/>
      <c r="H815" s="461"/>
      <c r="I815" s="461"/>
      <c r="J815" s="461"/>
      <c r="K815" s="461"/>
      <c r="L815" s="461"/>
      <c r="M815" s="461"/>
      <c r="N815" s="461"/>
      <c r="O815" s="461"/>
      <c r="P815" s="461"/>
      <c r="Q815" s="461"/>
      <c r="R815" s="461"/>
      <c r="S815" s="461"/>
      <c r="T815" s="461"/>
      <c r="U815" s="461"/>
      <c r="V815" s="461"/>
      <c r="W815" s="461"/>
      <c r="X815" s="462"/>
      <c r="Y815" s="461"/>
      <c r="Z815" s="461"/>
      <c r="AA815" s="461"/>
      <c r="AB815" s="461"/>
      <c r="AC815" s="461"/>
      <c r="AD815" s="461"/>
      <c r="AE815" s="461"/>
      <c r="AF815" s="461"/>
      <c r="AG815" s="461"/>
      <c r="AH815" s="461"/>
    </row>
    <row r="816">
      <c r="A816" s="461"/>
      <c r="B816" s="461"/>
      <c r="C816" s="461"/>
      <c r="D816" s="461"/>
      <c r="E816" s="461"/>
      <c r="F816" s="461"/>
      <c r="G816" s="461"/>
      <c r="H816" s="461"/>
      <c r="I816" s="461"/>
      <c r="J816" s="461"/>
      <c r="K816" s="461"/>
      <c r="L816" s="461"/>
      <c r="M816" s="461"/>
      <c r="N816" s="461"/>
      <c r="O816" s="461"/>
      <c r="P816" s="461"/>
      <c r="Q816" s="461"/>
      <c r="R816" s="461"/>
      <c r="S816" s="461"/>
      <c r="T816" s="461"/>
      <c r="U816" s="461"/>
      <c r="V816" s="461"/>
      <c r="W816" s="461"/>
      <c r="X816" s="462"/>
      <c r="Y816" s="461"/>
      <c r="Z816" s="461"/>
      <c r="AA816" s="461"/>
      <c r="AB816" s="461"/>
      <c r="AC816" s="461"/>
      <c r="AD816" s="461"/>
      <c r="AE816" s="461"/>
      <c r="AF816" s="461"/>
      <c r="AG816" s="461"/>
      <c r="AH816" s="461"/>
    </row>
    <row r="817">
      <c r="A817" s="461"/>
      <c r="B817" s="461"/>
      <c r="C817" s="461"/>
      <c r="D817" s="461"/>
      <c r="E817" s="461"/>
      <c r="F817" s="461"/>
      <c r="G817" s="461"/>
      <c r="H817" s="461"/>
      <c r="I817" s="461"/>
      <c r="J817" s="461"/>
      <c r="K817" s="461"/>
      <c r="L817" s="461"/>
      <c r="M817" s="461"/>
      <c r="N817" s="461"/>
      <c r="O817" s="461"/>
      <c r="P817" s="461"/>
      <c r="Q817" s="461"/>
      <c r="R817" s="461"/>
      <c r="S817" s="461"/>
      <c r="T817" s="461"/>
      <c r="U817" s="461"/>
      <c r="V817" s="461"/>
      <c r="W817" s="461"/>
      <c r="X817" s="462"/>
      <c r="Y817" s="461"/>
      <c r="Z817" s="461"/>
      <c r="AA817" s="461"/>
      <c r="AB817" s="461"/>
      <c r="AC817" s="461"/>
      <c r="AD817" s="461"/>
      <c r="AE817" s="461"/>
      <c r="AF817" s="461"/>
      <c r="AG817" s="461"/>
      <c r="AH817" s="461"/>
    </row>
    <row r="818">
      <c r="A818" s="461"/>
      <c r="B818" s="461"/>
      <c r="C818" s="461"/>
      <c r="D818" s="461"/>
      <c r="E818" s="461"/>
      <c r="F818" s="461"/>
      <c r="G818" s="461"/>
      <c r="H818" s="461"/>
      <c r="I818" s="461"/>
      <c r="J818" s="461"/>
      <c r="K818" s="461"/>
      <c r="L818" s="461"/>
      <c r="M818" s="461"/>
      <c r="N818" s="461"/>
      <c r="O818" s="461"/>
      <c r="P818" s="461"/>
      <c r="Q818" s="461"/>
      <c r="R818" s="461"/>
      <c r="S818" s="461"/>
      <c r="T818" s="461"/>
      <c r="U818" s="461"/>
      <c r="V818" s="461"/>
      <c r="W818" s="461"/>
      <c r="X818" s="462"/>
      <c r="Y818" s="461"/>
      <c r="Z818" s="461"/>
      <c r="AA818" s="461"/>
      <c r="AB818" s="461"/>
      <c r="AC818" s="461"/>
      <c r="AD818" s="461"/>
      <c r="AE818" s="461"/>
      <c r="AF818" s="461"/>
      <c r="AG818" s="461"/>
      <c r="AH818" s="461"/>
    </row>
    <row r="819">
      <c r="A819" s="461"/>
      <c r="B819" s="461"/>
      <c r="C819" s="461"/>
      <c r="D819" s="461"/>
      <c r="E819" s="461"/>
      <c r="F819" s="461"/>
      <c r="G819" s="461"/>
      <c r="H819" s="461"/>
      <c r="I819" s="461"/>
      <c r="J819" s="461"/>
      <c r="K819" s="461"/>
      <c r="L819" s="461"/>
      <c r="M819" s="461"/>
      <c r="N819" s="461"/>
      <c r="O819" s="461"/>
      <c r="P819" s="461"/>
      <c r="Q819" s="461"/>
      <c r="R819" s="461"/>
      <c r="S819" s="461"/>
      <c r="T819" s="461"/>
      <c r="U819" s="461"/>
      <c r="V819" s="461"/>
      <c r="W819" s="461"/>
      <c r="X819" s="462"/>
      <c r="Y819" s="461"/>
      <c r="Z819" s="461"/>
      <c r="AA819" s="461"/>
      <c r="AB819" s="461"/>
      <c r="AC819" s="461"/>
      <c r="AD819" s="461"/>
      <c r="AE819" s="461"/>
      <c r="AF819" s="461"/>
      <c r="AG819" s="461"/>
      <c r="AH819" s="461"/>
    </row>
    <row r="820">
      <c r="A820" s="461"/>
      <c r="B820" s="461"/>
      <c r="C820" s="461"/>
      <c r="D820" s="461"/>
      <c r="E820" s="461"/>
      <c r="F820" s="461"/>
      <c r="G820" s="461"/>
      <c r="H820" s="461"/>
      <c r="I820" s="461"/>
      <c r="J820" s="461"/>
      <c r="K820" s="461"/>
      <c r="L820" s="461"/>
      <c r="M820" s="461"/>
      <c r="N820" s="461"/>
      <c r="O820" s="461"/>
      <c r="P820" s="461"/>
      <c r="Q820" s="461"/>
      <c r="R820" s="461"/>
      <c r="S820" s="461"/>
      <c r="T820" s="461"/>
      <c r="U820" s="461"/>
      <c r="V820" s="461"/>
      <c r="W820" s="461"/>
      <c r="X820" s="462"/>
      <c r="Y820" s="461"/>
      <c r="Z820" s="461"/>
      <c r="AA820" s="461"/>
      <c r="AB820" s="461"/>
      <c r="AC820" s="461"/>
      <c r="AD820" s="461"/>
      <c r="AE820" s="461"/>
      <c r="AF820" s="461"/>
      <c r="AG820" s="461"/>
      <c r="AH820" s="461"/>
    </row>
    <row r="821">
      <c r="A821" s="461"/>
      <c r="B821" s="461"/>
      <c r="C821" s="461"/>
      <c r="D821" s="461"/>
      <c r="E821" s="461"/>
      <c r="F821" s="461"/>
      <c r="G821" s="461"/>
      <c r="H821" s="461"/>
      <c r="I821" s="461"/>
      <c r="J821" s="461"/>
      <c r="K821" s="461"/>
      <c r="L821" s="461"/>
      <c r="M821" s="461"/>
      <c r="N821" s="461"/>
      <c r="O821" s="461"/>
      <c r="P821" s="461"/>
      <c r="Q821" s="461"/>
      <c r="R821" s="461"/>
      <c r="S821" s="461"/>
      <c r="T821" s="461"/>
      <c r="U821" s="461"/>
      <c r="V821" s="461"/>
      <c r="W821" s="461"/>
      <c r="X821" s="462"/>
      <c r="Y821" s="461"/>
      <c r="Z821" s="461"/>
      <c r="AA821" s="461"/>
      <c r="AB821" s="461"/>
      <c r="AC821" s="461"/>
      <c r="AD821" s="461"/>
      <c r="AE821" s="461"/>
      <c r="AF821" s="461"/>
      <c r="AG821" s="461"/>
      <c r="AH821" s="461"/>
    </row>
    <row r="822">
      <c r="A822" s="461"/>
      <c r="B822" s="461"/>
      <c r="C822" s="461"/>
      <c r="D822" s="461"/>
      <c r="E822" s="461"/>
      <c r="F822" s="461"/>
      <c r="G822" s="461"/>
      <c r="H822" s="461"/>
      <c r="I822" s="461"/>
      <c r="J822" s="461"/>
      <c r="K822" s="461"/>
      <c r="L822" s="461"/>
      <c r="M822" s="461"/>
      <c r="N822" s="461"/>
      <c r="O822" s="461"/>
      <c r="P822" s="461"/>
      <c r="Q822" s="461"/>
      <c r="R822" s="461"/>
      <c r="S822" s="461"/>
      <c r="T822" s="461"/>
      <c r="U822" s="461"/>
      <c r="V822" s="461"/>
      <c r="W822" s="461"/>
      <c r="X822" s="462"/>
      <c r="Y822" s="461"/>
      <c r="Z822" s="461"/>
      <c r="AA822" s="461"/>
      <c r="AB822" s="461"/>
      <c r="AC822" s="461"/>
      <c r="AD822" s="461"/>
      <c r="AE822" s="461"/>
      <c r="AF822" s="461"/>
      <c r="AG822" s="461"/>
      <c r="AH822" s="461"/>
    </row>
    <row r="823">
      <c r="A823" s="461"/>
      <c r="B823" s="461"/>
      <c r="C823" s="461"/>
      <c r="D823" s="461"/>
      <c r="E823" s="461"/>
      <c r="F823" s="461"/>
      <c r="G823" s="461"/>
      <c r="H823" s="461"/>
      <c r="I823" s="461"/>
      <c r="J823" s="461"/>
      <c r="K823" s="461"/>
      <c r="L823" s="461"/>
      <c r="M823" s="461"/>
      <c r="N823" s="461"/>
      <c r="O823" s="461"/>
      <c r="P823" s="461"/>
      <c r="Q823" s="461"/>
      <c r="R823" s="461"/>
      <c r="S823" s="461"/>
      <c r="T823" s="461"/>
      <c r="U823" s="461"/>
      <c r="V823" s="461"/>
      <c r="W823" s="461"/>
      <c r="X823" s="462"/>
      <c r="Y823" s="461"/>
      <c r="Z823" s="461"/>
      <c r="AA823" s="461"/>
      <c r="AB823" s="461"/>
      <c r="AC823" s="461"/>
      <c r="AD823" s="461"/>
      <c r="AE823" s="461"/>
      <c r="AF823" s="461"/>
      <c r="AG823" s="461"/>
      <c r="AH823" s="461"/>
    </row>
    <row r="824">
      <c r="A824" s="461"/>
      <c r="B824" s="461"/>
      <c r="C824" s="461"/>
      <c r="D824" s="461"/>
      <c r="E824" s="461"/>
      <c r="F824" s="461"/>
      <c r="G824" s="461"/>
      <c r="H824" s="461"/>
      <c r="I824" s="461"/>
      <c r="J824" s="461"/>
      <c r="K824" s="461"/>
      <c r="L824" s="461"/>
      <c r="M824" s="461"/>
      <c r="N824" s="461"/>
      <c r="O824" s="461"/>
      <c r="P824" s="461"/>
      <c r="Q824" s="461"/>
      <c r="R824" s="461"/>
      <c r="S824" s="461"/>
      <c r="T824" s="461"/>
      <c r="U824" s="461"/>
      <c r="V824" s="461"/>
      <c r="W824" s="461"/>
      <c r="X824" s="462"/>
      <c r="Y824" s="461"/>
      <c r="Z824" s="461"/>
      <c r="AA824" s="461"/>
      <c r="AB824" s="461"/>
      <c r="AC824" s="461"/>
      <c r="AD824" s="461"/>
      <c r="AE824" s="461"/>
      <c r="AF824" s="461"/>
      <c r="AG824" s="461"/>
      <c r="AH824" s="461"/>
    </row>
    <row r="825">
      <c r="A825" s="461"/>
      <c r="B825" s="461"/>
      <c r="C825" s="461"/>
      <c r="D825" s="461"/>
      <c r="E825" s="461"/>
      <c r="F825" s="461"/>
      <c r="G825" s="461"/>
      <c r="H825" s="461"/>
      <c r="I825" s="461"/>
      <c r="J825" s="461"/>
      <c r="K825" s="461"/>
      <c r="L825" s="461"/>
      <c r="M825" s="461"/>
      <c r="N825" s="461"/>
      <c r="O825" s="461"/>
      <c r="P825" s="461"/>
      <c r="Q825" s="461"/>
      <c r="R825" s="461"/>
      <c r="S825" s="461"/>
      <c r="T825" s="461"/>
      <c r="U825" s="461"/>
      <c r="V825" s="461"/>
      <c r="W825" s="461"/>
      <c r="X825" s="462"/>
      <c r="Y825" s="461"/>
      <c r="Z825" s="461"/>
      <c r="AA825" s="461"/>
      <c r="AB825" s="461"/>
      <c r="AC825" s="461"/>
      <c r="AD825" s="461"/>
      <c r="AE825" s="461"/>
      <c r="AF825" s="461"/>
      <c r="AG825" s="461"/>
      <c r="AH825" s="461"/>
    </row>
    <row r="826">
      <c r="A826" s="461"/>
      <c r="B826" s="461"/>
      <c r="C826" s="461"/>
      <c r="D826" s="461"/>
      <c r="E826" s="461"/>
      <c r="F826" s="461"/>
      <c r="G826" s="461"/>
      <c r="H826" s="461"/>
      <c r="I826" s="461"/>
      <c r="J826" s="461"/>
      <c r="K826" s="461"/>
      <c r="L826" s="461"/>
      <c r="M826" s="461"/>
      <c r="N826" s="461"/>
      <c r="O826" s="461"/>
      <c r="P826" s="461"/>
      <c r="Q826" s="461"/>
      <c r="R826" s="461"/>
      <c r="S826" s="461"/>
      <c r="T826" s="461"/>
      <c r="U826" s="461"/>
      <c r="V826" s="461"/>
      <c r="W826" s="461"/>
      <c r="X826" s="462"/>
      <c r="Y826" s="461"/>
      <c r="Z826" s="461"/>
      <c r="AA826" s="461"/>
      <c r="AB826" s="461"/>
      <c r="AC826" s="461"/>
      <c r="AD826" s="461"/>
      <c r="AE826" s="461"/>
      <c r="AF826" s="461"/>
      <c r="AG826" s="461"/>
      <c r="AH826" s="461"/>
    </row>
    <row r="827">
      <c r="A827" s="461"/>
      <c r="B827" s="461"/>
      <c r="C827" s="461"/>
      <c r="D827" s="461"/>
      <c r="E827" s="461"/>
      <c r="F827" s="461"/>
      <c r="G827" s="461"/>
      <c r="H827" s="461"/>
      <c r="I827" s="461"/>
      <c r="J827" s="461"/>
      <c r="K827" s="461"/>
      <c r="L827" s="461"/>
      <c r="M827" s="461"/>
      <c r="N827" s="461"/>
      <c r="O827" s="461"/>
      <c r="P827" s="461"/>
      <c r="Q827" s="461"/>
      <c r="R827" s="461"/>
      <c r="S827" s="461"/>
      <c r="T827" s="461"/>
      <c r="U827" s="461"/>
      <c r="V827" s="461"/>
      <c r="W827" s="461"/>
      <c r="X827" s="462"/>
      <c r="Y827" s="461"/>
      <c r="Z827" s="461"/>
      <c r="AA827" s="461"/>
      <c r="AB827" s="461"/>
      <c r="AC827" s="461"/>
      <c r="AD827" s="461"/>
      <c r="AE827" s="461"/>
      <c r="AF827" s="461"/>
      <c r="AG827" s="461"/>
      <c r="AH827" s="461"/>
    </row>
    <row r="828">
      <c r="A828" s="461"/>
      <c r="B828" s="461"/>
      <c r="C828" s="461"/>
      <c r="D828" s="461"/>
      <c r="E828" s="461"/>
      <c r="F828" s="461"/>
      <c r="G828" s="461"/>
      <c r="H828" s="461"/>
      <c r="I828" s="461"/>
      <c r="J828" s="461"/>
      <c r="K828" s="461"/>
      <c r="L828" s="461"/>
      <c r="M828" s="461"/>
      <c r="N828" s="461"/>
      <c r="O828" s="461"/>
      <c r="P828" s="461"/>
      <c r="Q828" s="461"/>
      <c r="R828" s="461"/>
      <c r="S828" s="461"/>
      <c r="T828" s="461"/>
      <c r="U828" s="461"/>
      <c r="V828" s="461"/>
      <c r="W828" s="461"/>
      <c r="X828" s="462"/>
      <c r="Y828" s="461"/>
      <c r="Z828" s="461"/>
      <c r="AA828" s="461"/>
      <c r="AB828" s="461"/>
      <c r="AC828" s="461"/>
      <c r="AD828" s="461"/>
      <c r="AE828" s="461"/>
      <c r="AF828" s="461"/>
      <c r="AG828" s="461"/>
      <c r="AH828" s="461"/>
    </row>
    <row r="829">
      <c r="A829" s="461"/>
      <c r="B829" s="461"/>
      <c r="C829" s="461"/>
      <c r="D829" s="461"/>
      <c r="E829" s="461"/>
      <c r="F829" s="461"/>
      <c r="G829" s="461"/>
      <c r="H829" s="461"/>
      <c r="I829" s="461"/>
      <c r="J829" s="461"/>
      <c r="K829" s="461"/>
      <c r="L829" s="461"/>
      <c r="M829" s="461"/>
      <c r="N829" s="461"/>
      <c r="O829" s="461"/>
      <c r="P829" s="461"/>
      <c r="Q829" s="461"/>
      <c r="R829" s="461"/>
      <c r="S829" s="461"/>
      <c r="T829" s="461"/>
      <c r="U829" s="461"/>
      <c r="V829" s="461"/>
      <c r="W829" s="461"/>
      <c r="X829" s="462"/>
      <c r="Y829" s="461"/>
      <c r="Z829" s="461"/>
      <c r="AA829" s="461"/>
      <c r="AB829" s="461"/>
      <c r="AC829" s="461"/>
      <c r="AD829" s="461"/>
      <c r="AE829" s="461"/>
      <c r="AF829" s="461"/>
      <c r="AG829" s="461"/>
      <c r="AH829" s="461"/>
    </row>
    <row r="830">
      <c r="A830" s="461"/>
      <c r="B830" s="461"/>
      <c r="C830" s="461"/>
      <c r="D830" s="461"/>
      <c r="E830" s="461"/>
      <c r="F830" s="461"/>
      <c r="G830" s="461"/>
      <c r="H830" s="461"/>
      <c r="I830" s="461"/>
      <c r="J830" s="461"/>
      <c r="K830" s="461"/>
      <c r="L830" s="461"/>
      <c r="M830" s="461"/>
      <c r="N830" s="461"/>
      <c r="O830" s="461"/>
      <c r="P830" s="461"/>
      <c r="Q830" s="461"/>
      <c r="R830" s="461"/>
      <c r="S830" s="461"/>
      <c r="T830" s="461"/>
      <c r="U830" s="461"/>
      <c r="V830" s="461"/>
      <c r="W830" s="461"/>
      <c r="X830" s="462"/>
      <c r="Y830" s="461"/>
      <c r="Z830" s="461"/>
      <c r="AA830" s="461"/>
      <c r="AB830" s="461"/>
      <c r="AC830" s="461"/>
      <c r="AD830" s="461"/>
      <c r="AE830" s="461"/>
      <c r="AF830" s="461"/>
      <c r="AG830" s="461"/>
      <c r="AH830" s="461"/>
    </row>
    <row r="831">
      <c r="A831" s="461"/>
      <c r="B831" s="461"/>
      <c r="C831" s="461"/>
      <c r="D831" s="461"/>
      <c r="E831" s="461"/>
      <c r="F831" s="461"/>
      <c r="G831" s="461"/>
      <c r="H831" s="461"/>
      <c r="I831" s="461"/>
      <c r="J831" s="461"/>
      <c r="K831" s="461"/>
      <c r="L831" s="461"/>
      <c r="M831" s="461"/>
      <c r="N831" s="461"/>
      <c r="O831" s="461"/>
      <c r="P831" s="461"/>
      <c r="Q831" s="461"/>
      <c r="R831" s="461"/>
      <c r="S831" s="461"/>
      <c r="T831" s="461"/>
      <c r="U831" s="461"/>
      <c r="V831" s="461"/>
      <c r="W831" s="461"/>
      <c r="X831" s="462"/>
      <c r="Y831" s="461"/>
      <c r="Z831" s="461"/>
      <c r="AA831" s="461"/>
      <c r="AB831" s="461"/>
      <c r="AC831" s="461"/>
      <c r="AD831" s="461"/>
      <c r="AE831" s="461"/>
      <c r="AF831" s="461"/>
      <c r="AG831" s="461"/>
      <c r="AH831" s="461"/>
    </row>
    <row r="832">
      <c r="A832" s="461"/>
      <c r="B832" s="461"/>
      <c r="C832" s="461"/>
      <c r="D832" s="461"/>
      <c r="E832" s="461"/>
      <c r="F832" s="461"/>
      <c r="G832" s="461"/>
      <c r="H832" s="461"/>
      <c r="I832" s="461"/>
      <c r="J832" s="461"/>
      <c r="K832" s="461"/>
      <c r="L832" s="461"/>
      <c r="M832" s="461"/>
      <c r="N832" s="461"/>
      <c r="O832" s="461"/>
      <c r="P832" s="461"/>
      <c r="Q832" s="461"/>
      <c r="R832" s="461"/>
      <c r="S832" s="461"/>
      <c r="T832" s="461"/>
      <c r="U832" s="461"/>
      <c r="V832" s="461"/>
      <c r="W832" s="461"/>
      <c r="X832" s="462"/>
      <c r="Y832" s="461"/>
      <c r="Z832" s="461"/>
      <c r="AA832" s="461"/>
      <c r="AB832" s="461"/>
      <c r="AC832" s="461"/>
      <c r="AD832" s="461"/>
      <c r="AE832" s="461"/>
      <c r="AF832" s="461"/>
      <c r="AG832" s="461"/>
      <c r="AH832" s="461"/>
    </row>
    <row r="833">
      <c r="A833" s="461"/>
      <c r="B833" s="461"/>
      <c r="C833" s="461"/>
      <c r="D833" s="461"/>
      <c r="E833" s="461"/>
      <c r="F833" s="461"/>
      <c r="G833" s="461"/>
      <c r="H833" s="461"/>
      <c r="I833" s="461"/>
      <c r="J833" s="461"/>
      <c r="K833" s="461"/>
      <c r="L833" s="461"/>
      <c r="M833" s="461"/>
      <c r="N833" s="461"/>
      <c r="O833" s="461"/>
      <c r="P833" s="461"/>
      <c r="Q833" s="461"/>
      <c r="R833" s="461"/>
      <c r="S833" s="461"/>
      <c r="T833" s="461"/>
      <c r="U833" s="461"/>
      <c r="V833" s="461"/>
      <c r="W833" s="461"/>
      <c r="X833" s="462"/>
      <c r="Y833" s="461"/>
      <c r="Z833" s="461"/>
      <c r="AA833" s="461"/>
      <c r="AB833" s="461"/>
      <c r="AC833" s="461"/>
      <c r="AD833" s="461"/>
      <c r="AE833" s="461"/>
      <c r="AF833" s="461"/>
      <c r="AG833" s="461"/>
      <c r="AH833" s="461"/>
    </row>
    <row r="834">
      <c r="A834" s="461"/>
      <c r="B834" s="461"/>
      <c r="C834" s="461"/>
      <c r="D834" s="461"/>
      <c r="E834" s="461"/>
      <c r="F834" s="461"/>
      <c r="G834" s="461"/>
      <c r="H834" s="461"/>
      <c r="I834" s="461"/>
      <c r="J834" s="461"/>
      <c r="K834" s="461"/>
      <c r="L834" s="461"/>
      <c r="M834" s="461"/>
      <c r="N834" s="461"/>
      <c r="O834" s="461"/>
      <c r="P834" s="461"/>
      <c r="Q834" s="461"/>
      <c r="R834" s="461"/>
      <c r="S834" s="461"/>
      <c r="T834" s="461"/>
      <c r="U834" s="461"/>
      <c r="V834" s="461"/>
      <c r="W834" s="461"/>
      <c r="X834" s="462"/>
      <c r="Y834" s="461"/>
      <c r="Z834" s="461"/>
      <c r="AA834" s="461"/>
      <c r="AB834" s="461"/>
      <c r="AC834" s="461"/>
      <c r="AD834" s="461"/>
      <c r="AE834" s="461"/>
      <c r="AF834" s="461"/>
      <c r="AG834" s="461"/>
      <c r="AH834" s="461"/>
    </row>
    <row r="835">
      <c r="A835" s="461"/>
      <c r="B835" s="461"/>
      <c r="C835" s="461"/>
      <c r="D835" s="461"/>
      <c r="E835" s="461"/>
      <c r="F835" s="461"/>
      <c r="G835" s="461"/>
      <c r="H835" s="461"/>
      <c r="I835" s="461"/>
      <c r="J835" s="461"/>
      <c r="K835" s="461"/>
      <c r="L835" s="461"/>
      <c r="M835" s="461"/>
      <c r="N835" s="461"/>
      <c r="O835" s="461"/>
      <c r="P835" s="461"/>
      <c r="Q835" s="461"/>
      <c r="R835" s="461"/>
      <c r="S835" s="461"/>
      <c r="T835" s="461"/>
      <c r="U835" s="461"/>
      <c r="V835" s="461"/>
      <c r="W835" s="461"/>
      <c r="X835" s="462"/>
      <c r="Y835" s="461"/>
      <c r="Z835" s="461"/>
      <c r="AA835" s="461"/>
      <c r="AB835" s="461"/>
      <c r="AC835" s="461"/>
      <c r="AD835" s="461"/>
      <c r="AE835" s="461"/>
      <c r="AF835" s="461"/>
      <c r="AG835" s="461"/>
      <c r="AH835" s="461"/>
    </row>
    <row r="836">
      <c r="A836" s="461"/>
      <c r="B836" s="461"/>
      <c r="C836" s="461"/>
      <c r="D836" s="461"/>
      <c r="E836" s="461"/>
      <c r="F836" s="461"/>
      <c r="G836" s="461"/>
      <c r="H836" s="461"/>
      <c r="I836" s="461"/>
      <c r="J836" s="461"/>
      <c r="K836" s="461"/>
      <c r="L836" s="461"/>
      <c r="M836" s="461"/>
      <c r="N836" s="461"/>
      <c r="O836" s="461"/>
      <c r="P836" s="461"/>
      <c r="Q836" s="461"/>
      <c r="R836" s="461"/>
      <c r="S836" s="461"/>
      <c r="T836" s="461"/>
      <c r="U836" s="461"/>
      <c r="V836" s="461"/>
      <c r="W836" s="461"/>
      <c r="X836" s="462"/>
      <c r="Y836" s="461"/>
      <c r="Z836" s="461"/>
      <c r="AA836" s="461"/>
      <c r="AB836" s="461"/>
      <c r="AC836" s="461"/>
      <c r="AD836" s="461"/>
      <c r="AE836" s="461"/>
      <c r="AF836" s="461"/>
      <c r="AG836" s="461"/>
      <c r="AH836" s="461"/>
    </row>
    <row r="837">
      <c r="A837" s="461"/>
      <c r="B837" s="461"/>
      <c r="C837" s="461"/>
      <c r="D837" s="461"/>
      <c r="E837" s="461"/>
      <c r="F837" s="461"/>
      <c r="G837" s="461"/>
      <c r="H837" s="461"/>
      <c r="I837" s="461"/>
      <c r="J837" s="461"/>
      <c r="K837" s="461"/>
      <c r="L837" s="461"/>
      <c r="M837" s="461"/>
      <c r="N837" s="461"/>
      <c r="O837" s="461"/>
      <c r="P837" s="461"/>
      <c r="Q837" s="461"/>
      <c r="R837" s="461"/>
      <c r="S837" s="461"/>
      <c r="T837" s="461"/>
      <c r="U837" s="461"/>
      <c r="V837" s="461"/>
      <c r="W837" s="461"/>
      <c r="X837" s="462"/>
      <c r="Y837" s="461"/>
      <c r="Z837" s="461"/>
      <c r="AA837" s="461"/>
      <c r="AB837" s="461"/>
      <c r="AC837" s="461"/>
      <c r="AD837" s="461"/>
      <c r="AE837" s="461"/>
      <c r="AF837" s="461"/>
      <c r="AG837" s="461"/>
      <c r="AH837" s="461"/>
    </row>
    <row r="838">
      <c r="A838" s="461"/>
      <c r="B838" s="461"/>
      <c r="C838" s="461"/>
      <c r="D838" s="461"/>
      <c r="E838" s="461"/>
      <c r="F838" s="461"/>
      <c r="G838" s="461"/>
      <c r="H838" s="461"/>
      <c r="I838" s="461"/>
      <c r="J838" s="461"/>
      <c r="K838" s="461"/>
      <c r="L838" s="461"/>
      <c r="M838" s="461"/>
      <c r="N838" s="461"/>
      <c r="O838" s="461"/>
      <c r="P838" s="461"/>
      <c r="Q838" s="461"/>
      <c r="R838" s="461"/>
      <c r="S838" s="461"/>
      <c r="T838" s="461"/>
      <c r="U838" s="461"/>
      <c r="V838" s="461"/>
      <c r="W838" s="461"/>
      <c r="X838" s="462"/>
      <c r="Y838" s="461"/>
      <c r="Z838" s="461"/>
      <c r="AA838" s="461"/>
      <c r="AB838" s="461"/>
      <c r="AC838" s="461"/>
      <c r="AD838" s="461"/>
      <c r="AE838" s="461"/>
      <c r="AF838" s="461"/>
      <c r="AG838" s="461"/>
      <c r="AH838" s="461"/>
    </row>
    <row r="839">
      <c r="A839" s="461"/>
      <c r="B839" s="461"/>
      <c r="C839" s="461"/>
      <c r="D839" s="461"/>
      <c r="E839" s="461"/>
      <c r="F839" s="461"/>
      <c r="G839" s="461"/>
      <c r="H839" s="461"/>
      <c r="I839" s="461"/>
      <c r="J839" s="461"/>
      <c r="K839" s="461"/>
      <c r="L839" s="461"/>
      <c r="M839" s="461"/>
      <c r="N839" s="461"/>
      <c r="O839" s="461"/>
      <c r="P839" s="461"/>
      <c r="Q839" s="461"/>
      <c r="R839" s="461"/>
      <c r="S839" s="461"/>
      <c r="T839" s="461"/>
      <c r="U839" s="461"/>
      <c r="V839" s="461"/>
      <c r="W839" s="461"/>
      <c r="X839" s="462"/>
      <c r="Y839" s="461"/>
      <c r="Z839" s="461"/>
      <c r="AA839" s="461"/>
      <c r="AB839" s="461"/>
      <c r="AC839" s="461"/>
      <c r="AD839" s="461"/>
      <c r="AE839" s="461"/>
      <c r="AF839" s="461"/>
      <c r="AG839" s="461"/>
      <c r="AH839" s="461"/>
    </row>
    <row r="840">
      <c r="A840" s="461"/>
      <c r="B840" s="461"/>
      <c r="C840" s="461"/>
      <c r="D840" s="461"/>
      <c r="E840" s="461"/>
      <c r="F840" s="461"/>
      <c r="G840" s="461"/>
      <c r="H840" s="461"/>
      <c r="I840" s="461"/>
      <c r="J840" s="461"/>
      <c r="K840" s="461"/>
      <c r="L840" s="461"/>
      <c r="M840" s="461"/>
      <c r="N840" s="461"/>
      <c r="O840" s="461"/>
      <c r="P840" s="461"/>
      <c r="Q840" s="461"/>
      <c r="R840" s="461"/>
      <c r="S840" s="461"/>
      <c r="T840" s="461"/>
      <c r="U840" s="461"/>
      <c r="V840" s="461"/>
      <c r="W840" s="461"/>
      <c r="X840" s="462"/>
      <c r="Y840" s="461"/>
      <c r="Z840" s="461"/>
      <c r="AA840" s="461"/>
      <c r="AB840" s="461"/>
      <c r="AC840" s="461"/>
      <c r="AD840" s="461"/>
      <c r="AE840" s="461"/>
      <c r="AF840" s="461"/>
      <c r="AG840" s="461"/>
      <c r="AH840" s="461"/>
    </row>
    <row r="841">
      <c r="A841" s="461"/>
      <c r="B841" s="461"/>
      <c r="C841" s="461"/>
      <c r="D841" s="461"/>
      <c r="E841" s="461"/>
      <c r="F841" s="461"/>
      <c r="G841" s="461"/>
      <c r="H841" s="461"/>
      <c r="I841" s="461"/>
      <c r="J841" s="461"/>
      <c r="K841" s="461"/>
      <c r="L841" s="461"/>
      <c r="M841" s="461"/>
      <c r="N841" s="461"/>
      <c r="O841" s="461"/>
      <c r="P841" s="461"/>
      <c r="Q841" s="461"/>
      <c r="R841" s="461"/>
      <c r="S841" s="461"/>
      <c r="T841" s="461"/>
      <c r="U841" s="461"/>
      <c r="V841" s="461"/>
      <c r="W841" s="461"/>
      <c r="X841" s="462"/>
      <c r="Y841" s="461"/>
      <c r="Z841" s="461"/>
      <c r="AA841" s="461"/>
      <c r="AB841" s="461"/>
      <c r="AC841" s="461"/>
      <c r="AD841" s="461"/>
      <c r="AE841" s="461"/>
      <c r="AF841" s="461"/>
      <c r="AG841" s="461"/>
      <c r="AH841" s="461"/>
    </row>
    <row r="842">
      <c r="A842" s="461"/>
      <c r="B842" s="461"/>
      <c r="C842" s="461"/>
      <c r="D842" s="461"/>
      <c r="E842" s="461"/>
      <c r="F842" s="461"/>
      <c r="G842" s="461"/>
      <c r="H842" s="461"/>
      <c r="I842" s="461"/>
      <c r="J842" s="461"/>
      <c r="K842" s="461"/>
      <c r="L842" s="461"/>
      <c r="M842" s="461"/>
      <c r="N842" s="461"/>
      <c r="O842" s="461"/>
      <c r="P842" s="461"/>
      <c r="Q842" s="461"/>
      <c r="R842" s="461"/>
      <c r="S842" s="461"/>
      <c r="T842" s="461"/>
      <c r="U842" s="461"/>
      <c r="V842" s="461"/>
      <c r="W842" s="461"/>
      <c r="X842" s="462"/>
      <c r="Y842" s="461"/>
      <c r="Z842" s="461"/>
      <c r="AA842" s="461"/>
      <c r="AB842" s="461"/>
      <c r="AC842" s="461"/>
      <c r="AD842" s="461"/>
      <c r="AE842" s="461"/>
      <c r="AF842" s="461"/>
      <c r="AG842" s="461"/>
      <c r="AH842" s="461"/>
    </row>
    <row r="843">
      <c r="A843" s="461"/>
      <c r="B843" s="461"/>
      <c r="C843" s="461"/>
      <c r="D843" s="461"/>
      <c r="E843" s="461"/>
      <c r="F843" s="461"/>
      <c r="G843" s="461"/>
      <c r="H843" s="461"/>
      <c r="I843" s="461"/>
      <c r="J843" s="461"/>
      <c r="K843" s="461"/>
      <c r="L843" s="461"/>
      <c r="M843" s="461"/>
      <c r="N843" s="461"/>
      <c r="O843" s="461"/>
      <c r="P843" s="461"/>
      <c r="Q843" s="461"/>
      <c r="R843" s="461"/>
      <c r="S843" s="461"/>
      <c r="T843" s="461"/>
      <c r="U843" s="461"/>
      <c r="V843" s="461"/>
      <c r="W843" s="461"/>
      <c r="X843" s="462"/>
      <c r="Y843" s="461"/>
      <c r="Z843" s="461"/>
      <c r="AA843" s="461"/>
      <c r="AB843" s="461"/>
      <c r="AC843" s="461"/>
      <c r="AD843" s="461"/>
      <c r="AE843" s="461"/>
      <c r="AF843" s="461"/>
      <c r="AG843" s="461"/>
      <c r="AH843" s="461"/>
    </row>
    <row r="844">
      <c r="A844" s="461"/>
      <c r="B844" s="461"/>
      <c r="C844" s="461"/>
      <c r="D844" s="461"/>
      <c r="E844" s="461"/>
      <c r="F844" s="461"/>
      <c r="G844" s="461"/>
      <c r="H844" s="461"/>
      <c r="I844" s="461"/>
      <c r="J844" s="461"/>
      <c r="K844" s="461"/>
      <c r="L844" s="461"/>
      <c r="M844" s="461"/>
      <c r="N844" s="461"/>
      <c r="O844" s="461"/>
      <c r="P844" s="461"/>
      <c r="Q844" s="461"/>
      <c r="R844" s="461"/>
      <c r="S844" s="461"/>
      <c r="T844" s="461"/>
      <c r="U844" s="461"/>
      <c r="V844" s="461"/>
      <c r="W844" s="461"/>
      <c r="X844" s="462"/>
      <c r="Y844" s="461"/>
      <c r="Z844" s="461"/>
      <c r="AA844" s="461"/>
      <c r="AB844" s="461"/>
      <c r="AC844" s="461"/>
      <c r="AD844" s="461"/>
      <c r="AE844" s="461"/>
      <c r="AF844" s="461"/>
      <c r="AG844" s="461"/>
      <c r="AH844" s="461"/>
    </row>
    <row r="845">
      <c r="A845" s="461"/>
      <c r="B845" s="461"/>
      <c r="C845" s="461"/>
      <c r="D845" s="461"/>
      <c r="E845" s="461"/>
      <c r="F845" s="461"/>
      <c r="G845" s="461"/>
      <c r="H845" s="461"/>
      <c r="I845" s="461"/>
      <c r="J845" s="461"/>
      <c r="K845" s="461"/>
      <c r="L845" s="461"/>
      <c r="M845" s="461"/>
      <c r="N845" s="461"/>
      <c r="O845" s="461"/>
      <c r="P845" s="461"/>
      <c r="Q845" s="461"/>
      <c r="R845" s="461"/>
      <c r="S845" s="461"/>
      <c r="T845" s="461"/>
      <c r="U845" s="461"/>
      <c r="V845" s="461"/>
      <c r="W845" s="461"/>
      <c r="X845" s="462"/>
      <c r="Y845" s="461"/>
      <c r="Z845" s="461"/>
      <c r="AA845" s="461"/>
      <c r="AB845" s="461"/>
      <c r="AC845" s="461"/>
      <c r="AD845" s="461"/>
      <c r="AE845" s="461"/>
      <c r="AF845" s="461"/>
      <c r="AG845" s="461"/>
      <c r="AH845" s="461"/>
    </row>
    <row r="846">
      <c r="A846" s="461"/>
      <c r="B846" s="461"/>
      <c r="C846" s="461"/>
      <c r="D846" s="461"/>
      <c r="E846" s="461"/>
      <c r="F846" s="461"/>
      <c r="G846" s="461"/>
      <c r="H846" s="461"/>
      <c r="I846" s="461"/>
      <c r="J846" s="461"/>
      <c r="K846" s="461"/>
      <c r="L846" s="461"/>
      <c r="M846" s="461"/>
      <c r="N846" s="461"/>
      <c r="O846" s="461"/>
      <c r="P846" s="461"/>
      <c r="Q846" s="461"/>
      <c r="R846" s="461"/>
      <c r="S846" s="461"/>
      <c r="T846" s="461"/>
      <c r="U846" s="461"/>
      <c r="V846" s="461"/>
      <c r="W846" s="461"/>
      <c r="X846" s="462"/>
      <c r="Y846" s="461"/>
      <c r="Z846" s="461"/>
      <c r="AA846" s="461"/>
      <c r="AB846" s="461"/>
      <c r="AC846" s="461"/>
      <c r="AD846" s="461"/>
      <c r="AE846" s="461"/>
      <c r="AF846" s="461"/>
      <c r="AG846" s="461"/>
      <c r="AH846" s="461"/>
    </row>
    <row r="847">
      <c r="A847" s="461"/>
      <c r="B847" s="461"/>
      <c r="C847" s="461"/>
      <c r="D847" s="461"/>
      <c r="E847" s="461"/>
      <c r="F847" s="461"/>
      <c r="G847" s="461"/>
      <c r="H847" s="461"/>
      <c r="I847" s="461"/>
      <c r="J847" s="461"/>
      <c r="K847" s="461"/>
      <c r="L847" s="461"/>
      <c r="M847" s="461"/>
      <c r="N847" s="461"/>
      <c r="O847" s="461"/>
      <c r="P847" s="461"/>
      <c r="Q847" s="461"/>
      <c r="R847" s="461"/>
      <c r="S847" s="461"/>
      <c r="T847" s="461"/>
      <c r="U847" s="461"/>
      <c r="V847" s="461"/>
      <c r="W847" s="461"/>
      <c r="X847" s="462"/>
      <c r="Y847" s="461"/>
      <c r="Z847" s="461"/>
      <c r="AA847" s="461"/>
      <c r="AB847" s="461"/>
      <c r="AC847" s="461"/>
      <c r="AD847" s="461"/>
      <c r="AE847" s="461"/>
      <c r="AF847" s="461"/>
      <c r="AG847" s="461"/>
      <c r="AH847" s="461"/>
    </row>
    <row r="848">
      <c r="A848" s="461"/>
      <c r="B848" s="461"/>
      <c r="C848" s="461"/>
      <c r="D848" s="461"/>
      <c r="E848" s="461"/>
      <c r="F848" s="461"/>
      <c r="G848" s="461"/>
      <c r="H848" s="461"/>
      <c r="I848" s="461"/>
      <c r="J848" s="461"/>
      <c r="K848" s="461"/>
      <c r="L848" s="461"/>
      <c r="M848" s="461"/>
      <c r="N848" s="461"/>
      <c r="O848" s="461"/>
      <c r="P848" s="461"/>
      <c r="Q848" s="461"/>
      <c r="R848" s="461"/>
      <c r="S848" s="461"/>
      <c r="T848" s="461"/>
      <c r="U848" s="461"/>
      <c r="V848" s="461"/>
      <c r="W848" s="461"/>
      <c r="X848" s="462"/>
      <c r="Y848" s="461"/>
      <c r="Z848" s="461"/>
      <c r="AA848" s="461"/>
      <c r="AB848" s="461"/>
      <c r="AC848" s="461"/>
      <c r="AD848" s="461"/>
      <c r="AE848" s="461"/>
      <c r="AF848" s="461"/>
      <c r="AG848" s="461"/>
      <c r="AH848" s="461"/>
    </row>
    <row r="849">
      <c r="A849" s="461"/>
      <c r="B849" s="461"/>
      <c r="C849" s="461"/>
      <c r="D849" s="461"/>
      <c r="E849" s="461"/>
      <c r="F849" s="461"/>
      <c r="G849" s="461"/>
      <c r="H849" s="461"/>
      <c r="I849" s="461"/>
      <c r="J849" s="461"/>
      <c r="K849" s="461"/>
      <c r="L849" s="461"/>
      <c r="M849" s="461"/>
      <c r="N849" s="461"/>
      <c r="O849" s="461"/>
      <c r="P849" s="461"/>
      <c r="Q849" s="461"/>
      <c r="R849" s="461"/>
      <c r="S849" s="461"/>
      <c r="T849" s="461"/>
      <c r="U849" s="461"/>
      <c r="V849" s="461"/>
      <c r="W849" s="461"/>
      <c r="X849" s="462"/>
      <c r="Y849" s="461"/>
      <c r="Z849" s="461"/>
      <c r="AA849" s="461"/>
      <c r="AB849" s="461"/>
      <c r="AC849" s="461"/>
      <c r="AD849" s="461"/>
      <c r="AE849" s="461"/>
      <c r="AF849" s="461"/>
      <c r="AG849" s="461"/>
      <c r="AH849" s="461"/>
    </row>
    <row r="850">
      <c r="A850" s="461"/>
      <c r="B850" s="461"/>
      <c r="C850" s="461"/>
      <c r="D850" s="461"/>
      <c r="E850" s="461"/>
      <c r="F850" s="461"/>
      <c r="G850" s="461"/>
      <c r="H850" s="461"/>
      <c r="I850" s="461"/>
      <c r="J850" s="461"/>
      <c r="K850" s="461"/>
      <c r="L850" s="461"/>
      <c r="M850" s="461"/>
      <c r="N850" s="461"/>
      <c r="O850" s="461"/>
      <c r="P850" s="461"/>
      <c r="Q850" s="461"/>
      <c r="R850" s="461"/>
      <c r="S850" s="461"/>
      <c r="T850" s="461"/>
      <c r="U850" s="461"/>
      <c r="V850" s="461"/>
      <c r="W850" s="461"/>
      <c r="X850" s="462"/>
      <c r="Y850" s="461"/>
      <c r="Z850" s="461"/>
      <c r="AA850" s="461"/>
      <c r="AB850" s="461"/>
      <c r="AC850" s="461"/>
      <c r="AD850" s="461"/>
      <c r="AE850" s="461"/>
      <c r="AF850" s="461"/>
      <c r="AG850" s="461"/>
      <c r="AH850" s="461"/>
    </row>
    <row r="851">
      <c r="A851" s="461"/>
      <c r="B851" s="461"/>
      <c r="C851" s="461"/>
      <c r="D851" s="461"/>
      <c r="E851" s="461"/>
      <c r="F851" s="461"/>
      <c r="G851" s="461"/>
      <c r="H851" s="461"/>
      <c r="I851" s="461"/>
      <c r="J851" s="461"/>
      <c r="K851" s="461"/>
      <c r="L851" s="461"/>
      <c r="M851" s="461"/>
      <c r="N851" s="461"/>
      <c r="O851" s="461"/>
      <c r="P851" s="461"/>
      <c r="Q851" s="461"/>
      <c r="R851" s="461"/>
      <c r="S851" s="461"/>
      <c r="T851" s="461"/>
      <c r="U851" s="461"/>
      <c r="V851" s="461"/>
      <c r="W851" s="461"/>
      <c r="X851" s="462"/>
      <c r="Y851" s="461"/>
      <c r="Z851" s="461"/>
      <c r="AA851" s="461"/>
      <c r="AB851" s="461"/>
      <c r="AC851" s="461"/>
      <c r="AD851" s="461"/>
      <c r="AE851" s="461"/>
      <c r="AF851" s="461"/>
      <c r="AG851" s="461"/>
      <c r="AH851" s="461"/>
    </row>
    <row r="852">
      <c r="A852" s="461"/>
      <c r="B852" s="461"/>
      <c r="C852" s="461"/>
      <c r="D852" s="461"/>
      <c r="E852" s="461"/>
      <c r="F852" s="461"/>
      <c r="G852" s="461"/>
      <c r="H852" s="461"/>
      <c r="I852" s="461"/>
      <c r="J852" s="461"/>
      <c r="K852" s="461"/>
      <c r="L852" s="461"/>
      <c r="M852" s="461"/>
      <c r="N852" s="461"/>
      <c r="O852" s="461"/>
      <c r="P852" s="461"/>
      <c r="Q852" s="461"/>
      <c r="R852" s="461"/>
      <c r="S852" s="461"/>
      <c r="T852" s="461"/>
      <c r="U852" s="461"/>
      <c r="V852" s="461"/>
      <c r="W852" s="461"/>
      <c r="X852" s="462"/>
      <c r="Y852" s="461"/>
      <c r="Z852" s="461"/>
      <c r="AA852" s="461"/>
      <c r="AB852" s="461"/>
      <c r="AC852" s="461"/>
      <c r="AD852" s="461"/>
      <c r="AE852" s="461"/>
      <c r="AF852" s="461"/>
      <c r="AG852" s="461"/>
      <c r="AH852" s="461"/>
    </row>
    <row r="853">
      <c r="A853" s="461"/>
      <c r="B853" s="461"/>
      <c r="C853" s="461"/>
      <c r="D853" s="461"/>
      <c r="E853" s="461"/>
      <c r="F853" s="461"/>
      <c r="G853" s="461"/>
      <c r="H853" s="461"/>
      <c r="I853" s="461"/>
      <c r="J853" s="461"/>
      <c r="K853" s="461"/>
      <c r="L853" s="461"/>
      <c r="M853" s="461"/>
      <c r="N853" s="461"/>
      <c r="O853" s="461"/>
      <c r="P853" s="461"/>
      <c r="Q853" s="461"/>
      <c r="R853" s="461"/>
      <c r="S853" s="461"/>
      <c r="T853" s="461"/>
      <c r="U853" s="461"/>
      <c r="V853" s="461"/>
      <c r="W853" s="461"/>
      <c r="X853" s="462"/>
      <c r="Y853" s="461"/>
      <c r="Z853" s="461"/>
      <c r="AA853" s="461"/>
      <c r="AB853" s="461"/>
      <c r="AC853" s="461"/>
      <c r="AD853" s="461"/>
      <c r="AE853" s="461"/>
      <c r="AF853" s="461"/>
      <c r="AG853" s="461"/>
      <c r="AH853" s="461"/>
    </row>
    <row r="854">
      <c r="A854" s="461"/>
      <c r="B854" s="461"/>
      <c r="C854" s="461"/>
      <c r="D854" s="461"/>
      <c r="E854" s="461"/>
      <c r="F854" s="461"/>
      <c r="G854" s="461"/>
      <c r="H854" s="461"/>
      <c r="I854" s="461"/>
      <c r="J854" s="461"/>
      <c r="K854" s="461"/>
      <c r="L854" s="461"/>
      <c r="M854" s="461"/>
      <c r="N854" s="461"/>
      <c r="O854" s="461"/>
      <c r="P854" s="461"/>
      <c r="Q854" s="461"/>
      <c r="R854" s="461"/>
      <c r="S854" s="461"/>
      <c r="T854" s="461"/>
      <c r="U854" s="461"/>
      <c r="V854" s="461"/>
      <c r="W854" s="461"/>
      <c r="X854" s="462"/>
      <c r="Y854" s="461"/>
      <c r="Z854" s="461"/>
      <c r="AA854" s="461"/>
      <c r="AB854" s="461"/>
      <c r="AC854" s="461"/>
      <c r="AD854" s="461"/>
      <c r="AE854" s="461"/>
      <c r="AF854" s="461"/>
      <c r="AG854" s="461"/>
      <c r="AH854" s="461"/>
    </row>
    <row r="855">
      <c r="A855" s="461"/>
      <c r="B855" s="461"/>
      <c r="C855" s="461"/>
      <c r="D855" s="461"/>
      <c r="E855" s="461"/>
      <c r="F855" s="461"/>
      <c r="G855" s="461"/>
      <c r="H855" s="461"/>
      <c r="I855" s="461"/>
      <c r="J855" s="461"/>
      <c r="K855" s="461"/>
      <c r="L855" s="461"/>
      <c r="M855" s="461"/>
      <c r="N855" s="461"/>
      <c r="O855" s="461"/>
      <c r="P855" s="461"/>
      <c r="Q855" s="461"/>
      <c r="R855" s="461"/>
      <c r="S855" s="461"/>
      <c r="T855" s="461"/>
      <c r="U855" s="461"/>
      <c r="V855" s="461"/>
      <c r="W855" s="461"/>
      <c r="X855" s="462"/>
      <c r="Y855" s="461"/>
      <c r="Z855" s="461"/>
      <c r="AA855" s="461"/>
      <c r="AB855" s="461"/>
      <c r="AC855" s="461"/>
      <c r="AD855" s="461"/>
      <c r="AE855" s="461"/>
      <c r="AF855" s="461"/>
      <c r="AG855" s="461"/>
      <c r="AH855" s="461"/>
    </row>
    <row r="856">
      <c r="A856" s="461"/>
      <c r="B856" s="461"/>
      <c r="C856" s="461"/>
      <c r="D856" s="461"/>
      <c r="E856" s="461"/>
      <c r="F856" s="461"/>
      <c r="G856" s="461"/>
      <c r="H856" s="461"/>
      <c r="I856" s="461"/>
      <c r="J856" s="461"/>
      <c r="K856" s="461"/>
      <c r="L856" s="461"/>
      <c r="M856" s="461"/>
      <c r="N856" s="461"/>
      <c r="O856" s="461"/>
      <c r="P856" s="461"/>
      <c r="Q856" s="461"/>
      <c r="R856" s="461"/>
      <c r="S856" s="461"/>
      <c r="T856" s="461"/>
      <c r="U856" s="461"/>
      <c r="V856" s="461"/>
      <c r="W856" s="461"/>
      <c r="X856" s="462"/>
      <c r="Y856" s="461"/>
      <c r="Z856" s="461"/>
      <c r="AA856" s="461"/>
      <c r="AB856" s="461"/>
      <c r="AC856" s="461"/>
      <c r="AD856" s="461"/>
      <c r="AE856" s="461"/>
      <c r="AF856" s="461"/>
      <c r="AG856" s="461"/>
      <c r="AH856" s="461"/>
    </row>
    <row r="857">
      <c r="A857" s="461"/>
      <c r="B857" s="461"/>
      <c r="C857" s="461"/>
      <c r="D857" s="461"/>
      <c r="E857" s="461"/>
      <c r="F857" s="461"/>
      <c r="G857" s="461"/>
      <c r="H857" s="461"/>
      <c r="I857" s="461"/>
      <c r="J857" s="461"/>
      <c r="K857" s="461"/>
      <c r="L857" s="461"/>
      <c r="M857" s="461"/>
      <c r="N857" s="461"/>
      <c r="O857" s="461"/>
      <c r="P857" s="461"/>
      <c r="Q857" s="461"/>
      <c r="R857" s="461"/>
      <c r="S857" s="461"/>
      <c r="T857" s="461"/>
      <c r="U857" s="461"/>
      <c r="V857" s="461"/>
      <c r="W857" s="461"/>
      <c r="X857" s="462"/>
      <c r="Y857" s="461"/>
      <c r="Z857" s="461"/>
      <c r="AA857" s="461"/>
      <c r="AB857" s="461"/>
      <c r="AC857" s="461"/>
      <c r="AD857" s="461"/>
      <c r="AE857" s="461"/>
      <c r="AF857" s="461"/>
      <c r="AG857" s="461"/>
      <c r="AH857" s="461"/>
    </row>
    <row r="858">
      <c r="A858" s="461"/>
      <c r="B858" s="461"/>
      <c r="C858" s="461"/>
      <c r="D858" s="461"/>
      <c r="E858" s="461"/>
      <c r="F858" s="461"/>
      <c r="G858" s="461"/>
      <c r="H858" s="461"/>
      <c r="I858" s="461"/>
      <c r="J858" s="461"/>
      <c r="K858" s="461"/>
      <c r="L858" s="461"/>
      <c r="M858" s="461"/>
      <c r="N858" s="461"/>
      <c r="O858" s="461"/>
      <c r="P858" s="461"/>
      <c r="Q858" s="461"/>
      <c r="R858" s="461"/>
      <c r="S858" s="461"/>
      <c r="T858" s="461"/>
      <c r="U858" s="461"/>
      <c r="V858" s="461"/>
      <c r="W858" s="461"/>
      <c r="X858" s="462"/>
      <c r="Y858" s="461"/>
      <c r="Z858" s="461"/>
      <c r="AA858" s="461"/>
      <c r="AB858" s="461"/>
      <c r="AC858" s="461"/>
      <c r="AD858" s="461"/>
      <c r="AE858" s="461"/>
      <c r="AF858" s="461"/>
      <c r="AG858" s="461"/>
      <c r="AH858" s="461"/>
    </row>
    <row r="859">
      <c r="A859" s="461"/>
      <c r="B859" s="461"/>
      <c r="C859" s="461"/>
      <c r="D859" s="461"/>
      <c r="E859" s="461"/>
      <c r="F859" s="461"/>
      <c r="G859" s="461"/>
      <c r="H859" s="461"/>
      <c r="I859" s="461"/>
      <c r="J859" s="461"/>
      <c r="K859" s="461"/>
      <c r="L859" s="461"/>
      <c r="M859" s="461"/>
      <c r="N859" s="461"/>
      <c r="O859" s="461"/>
      <c r="P859" s="461"/>
      <c r="Q859" s="461"/>
      <c r="R859" s="461"/>
      <c r="S859" s="461"/>
      <c r="T859" s="461"/>
      <c r="U859" s="461"/>
      <c r="V859" s="461"/>
      <c r="W859" s="461"/>
      <c r="X859" s="462"/>
      <c r="Y859" s="461"/>
      <c r="Z859" s="461"/>
      <c r="AA859" s="461"/>
      <c r="AB859" s="461"/>
      <c r="AC859" s="461"/>
      <c r="AD859" s="461"/>
      <c r="AE859" s="461"/>
      <c r="AF859" s="461"/>
      <c r="AG859" s="461"/>
      <c r="AH859" s="461"/>
    </row>
    <row r="860">
      <c r="A860" s="461"/>
      <c r="B860" s="461"/>
      <c r="C860" s="461"/>
      <c r="D860" s="461"/>
      <c r="E860" s="461"/>
      <c r="F860" s="461"/>
      <c r="G860" s="461"/>
      <c r="H860" s="461"/>
      <c r="I860" s="461"/>
      <c r="J860" s="461"/>
      <c r="K860" s="461"/>
      <c r="L860" s="461"/>
      <c r="M860" s="461"/>
      <c r="N860" s="461"/>
      <c r="O860" s="461"/>
      <c r="P860" s="461"/>
      <c r="Q860" s="461"/>
      <c r="R860" s="461"/>
      <c r="S860" s="461"/>
      <c r="T860" s="461"/>
      <c r="U860" s="461"/>
      <c r="V860" s="461"/>
      <c r="W860" s="461"/>
      <c r="X860" s="462"/>
      <c r="Y860" s="461"/>
      <c r="Z860" s="461"/>
      <c r="AA860" s="461"/>
      <c r="AB860" s="461"/>
      <c r="AC860" s="461"/>
      <c r="AD860" s="461"/>
      <c r="AE860" s="461"/>
      <c r="AF860" s="461"/>
      <c r="AG860" s="461"/>
      <c r="AH860" s="461"/>
    </row>
    <row r="861">
      <c r="A861" s="461"/>
      <c r="B861" s="461"/>
      <c r="C861" s="461"/>
      <c r="D861" s="461"/>
      <c r="E861" s="461"/>
      <c r="F861" s="461"/>
      <c r="G861" s="461"/>
      <c r="H861" s="461"/>
      <c r="I861" s="461"/>
      <c r="J861" s="461"/>
      <c r="K861" s="461"/>
      <c r="L861" s="461"/>
      <c r="M861" s="461"/>
      <c r="N861" s="461"/>
      <c r="O861" s="461"/>
      <c r="P861" s="461"/>
      <c r="Q861" s="461"/>
      <c r="R861" s="461"/>
      <c r="S861" s="461"/>
      <c r="T861" s="461"/>
      <c r="U861" s="461"/>
      <c r="V861" s="461"/>
      <c r="W861" s="461"/>
      <c r="X861" s="462"/>
      <c r="Y861" s="461"/>
      <c r="Z861" s="461"/>
      <c r="AA861" s="461"/>
      <c r="AB861" s="461"/>
      <c r="AC861" s="461"/>
      <c r="AD861" s="461"/>
      <c r="AE861" s="461"/>
      <c r="AF861" s="461"/>
      <c r="AG861" s="461"/>
      <c r="AH861" s="461"/>
    </row>
    <row r="862">
      <c r="A862" s="461"/>
      <c r="B862" s="461"/>
      <c r="C862" s="461"/>
      <c r="D862" s="461"/>
      <c r="E862" s="461"/>
      <c r="F862" s="461"/>
      <c r="G862" s="461"/>
      <c r="H862" s="461"/>
      <c r="I862" s="461"/>
      <c r="J862" s="461"/>
      <c r="K862" s="461"/>
      <c r="L862" s="461"/>
      <c r="M862" s="461"/>
      <c r="N862" s="461"/>
      <c r="O862" s="461"/>
      <c r="P862" s="461"/>
      <c r="Q862" s="461"/>
      <c r="R862" s="461"/>
      <c r="S862" s="461"/>
      <c r="T862" s="461"/>
      <c r="U862" s="461"/>
      <c r="V862" s="461"/>
      <c r="W862" s="461"/>
      <c r="X862" s="462"/>
      <c r="Y862" s="461"/>
      <c r="Z862" s="461"/>
      <c r="AA862" s="461"/>
      <c r="AB862" s="461"/>
      <c r="AC862" s="461"/>
      <c r="AD862" s="461"/>
      <c r="AE862" s="461"/>
      <c r="AF862" s="461"/>
      <c r="AG862" s="461"/>
      <c r="AH862" s="461"/>
    </row>
    <row r="863">
      <c r="A863" s="461"/>
      <c r="B863" s="461"/>
      <c r="C863" s="461"/>
      <c r="D863" s="461"/>
      <c r="E863" s="461"/>
      <c r="F863" s="461"/>
      <c r="G863" s="461"/>
      <c r="H863" s="461"/>
      <c r="I863" s="461"/>
      <c r="J863" s="461"/>
      <c r="K863" s="461"/>
      <c r="L863" s="461"/>
      <c r="M863" s="461"/>
      <c r="N863" s="461"/>
      <c r="O863" s="461"/>
      <c r="P863" s="461"/>
      <c r="Q863" s="461"/>
      <c r="R863" s="461"/>
      <c r="S863" s="461"/>
      <c r="T863" s="461"/>
      <c r="U863" s="461"/>
      <c r="V863" s="461"/>
      <c r="W863" s="461"/>
      <c r="X863" s="462"/>
      <c r="Y863" s="461"/>
      <c r="Z863" s="461"/>
      <c r="AA863" s="461"/>
      <c r="AB863" s="461"/>
      <c r="AC863" s="461"/>
      <c r="AD863" s="461"/>
      <c r="AE863" s="461"/>
      <c r="AF863" s="461"/>
      <c r="AG863" s="461"/>
      <c r="AH863" s="461"/>
    </row>
    <row r="864">
      <c r="A864" s="461"/>
      <c r="B864" s="461"/>
      <c r="C864" s="461"/>
      <c r="D864" s="461"/>
      <c r="E864" s="461"/>
      <c r="F864" s="461"/>
      <c r="G864" s="461"/>
      <c r="H864" s="461"/>
      <c r="I864" s="461"/>
      <c r="J864" s="461"/>
      <c r="K864" s="461"/>
      <c r="L864" s="461"/>
      <c r="M864" s="461"/>
      <c r="N864" s="461"/>
      <c r="O864" s="461"/>
      <c r="P864" s="461"/>
      <c r="Q864" s="461"/>
      <c r="R864" s="461"/>
      <c r="S864" s="461"/>
      <c r="T864" s="461"/>
      <c r="U864" s="461"/>
      <c r="V864" s="461"/>
      <c r="W864" s="461"/>
      <c r="X864" s="462"/>
      <c r="Y864" s="461"/>
      <c r="Z864" s="461"/>
      <c r="AA864" s="461"/>
      <c r="AB864" s="461"/>
      <c r="AC864" s="461"/>
      <c r="AD864" s="461"/>
      <c r="AE864" s="461"/>
      <c r="AF864" s="461"/>
      <c r="AG864" s="461"/>
      <c r="AH864" s="461"/>
    </row>
    <row r="865">
      <c r="A865" s="461"/>
      <c r="B865" s="461"/>
      <c r="C865" s="461"/>
      <c r="D865" s="461"/>
      <c r="E865" s="461"/>
      <c r="F865" s="461"/>
      <c r="G865" s="461"/>
      <c r="H865" s="461"/>
      <c r="I865" s="461"/>
      <c r="J865" s="461"/>
      <c r="K865" s="461"/>
      <c r="L865" s="461"/>
      <c r="M865" s="461"/>
      <c r="N865" s="461"/>
      <c r="O865" s="461"/>
      <c r="P865" s="461"/>
      <c r="Q865" s="461"/>
      <c r="R865" s="461"/>
      <c r="S865" s="461"/>
      <c r="T865" s="461"/>
      <c r="U865" s="461"/>
      <c r="V865" s="461"/>
      <c r="W865" s="461"/>
      <c r="X865" s="462"/>
      <c r="Y865" s="461"/>
      <c r="Z865" s="461"/>
      <c r="AA865" s="461"/>
      <c r="AB865" s="461"/>
      <c r="AC865" s="461"/>
      <c r="AD865" s="461"/>
      <c r="AE865" s="461"/>
      <c r="AF865" s="461"/>
      <c r="AG865" s="461"/>
      <c r="AH865" s="461"/>
    </row>
    <row r="866">
      <c r="A866" s="461"/>
      <c r="B866" s="461"/>
      <c r="C866" s="461"/>
      <c r="D866" s="461"/>
      <c r="E866" s="461"/>
      <c r="F866" s="461"/>
      <c r="G866" s="461"/>
      <c r="H866" s="461"/>
      <c r="I866" s="461"/>
      <c r="J866" s="461"/>
      <c r="K866" s="461"/>
      <c r="L866" s="461"/>
      <c r="M866" s="461"/>
      <c r="N866" s="461"/>
      <c r="O866" s="461"/>
      <c r="P866" s="461"/>
      <c r="Q866" s="461"/>
      <c r="R866" s="461"/>
      <c r="S866" s="461"/>
      <c r="T866" s="461"/>
      <c r="U866" s="461"/>
      <c r="V866" s="461"/>
      <c r="W866" s="461"/>
      <c r="X866" s="462"/>
      <c r="Y866" s="461"/>
      <c r="Z866" s="461"/>
      <c r="AA866" s="461"/>
      <c r="AB866" s="461"/>
      <c r="AC866" s="461"/>
      <c r="AD866" s="461"/>
      <c r="AE866" s="461"/>
      <c r="AF866" s="461"/>
      <c r="AG866" s="461"/>
      <c r="AH866" s="461"/>
    </row>
    <row r="867">
      <c r="A867" s="461"/>
      <c r="B867" s="461"/>
      <c r="C867" s="461"/>
      <c r="D867" s="461"/>
      <c r="E867" s="461"/>
      <c r="F867" s="461"/>
      <c r="G867" s="461"/>
      <c r="H867" s="461"/>
      <c r="I867" s="461"/>
      <c r="J867" s="461"/>
      <c r="K867" s="461"/>
      <c r="L867" s="461"/>
      <c r="M867" s="461"/>
      <c r="N867" s="461"/>
      <c r="O867" s="461"/>
      <c r="P867" s="461"/>
      <c r="Q867" s="461"/>
      <c r="R867" s="461"/>
      <c r="S867" s="461"/>
      <c r="T867" s="461"/>
      <c r="U867" s="461"/>
      <c r="V867" s="461"/>
      <c r="W867" s="461"/>
      <c r="X867" s="462"/>
      <c r="Y867" s="461"/>
      <c r="Z867" s="461"/>
      <c r="AA867" s="461"/>
      <c r="AB867" s="461"/>
      <c r="AC867" s="461"/>
      <c r="AD867" s="461"/>
      <c r="AE867" s="461"/>
      <c r="AF867" s="461"/>
      <c r="AG867" s="461"/>
      <c r="AH867" s="461"/>
    </row>
    <row r="868">
      <c r="A868" s="461"/>
      <c r="B868" s="461"/>
      <c r="C868" s="461"/>
      <c r="D868" s="461"/>
      <c r="E868" s="461"/>
      <c r="F868" s="461"/>
      <c r="G868" s="461"/>
      <c r="H868" s="461"/>
      <c r="I868" s="461"/>
      <c r="J868" s="461"/>
      <c r="K868" s="461"/>
      <c r="L868" s="461"/>
      <c r="M868" s="461"/>
      <c r="N868" s="461"/>
      <c r="O868" s="461"/>
      <c r="P868" s="461"/>
      <c r="Q868" s="461"/>
      <c r="R868" s="461"/>
      <c r="S868" s="461"/>
      <c r="T868" s="461"/>
      <c r="U868" s="461"/>
      <c r="V868" s="461"/>
      <c r="W868" s="461"/>
      <c r="X868" s="462"/>
      <c r="Y868" s="461"/>
      <c r="Z868" s="461"/>
      <c r="AA868" s="461"/>
      <c r="AB868" s="461"/>
      <c r="AC868" s="461"/>
      <c r="AD868" s="461"/>
      <c r="AE868" s="461"/>
      <c r="AF868" s="461"/>
      <c r="AG868" s="461"/>
      <c r="AH868" s="461"/>
    </row>
    <row r="869">
      <c r="A869" s="461"/>
      <c r="B869" s="461"/>
      <c r="C869" s="461"/>
      <c r="D869" s="461"/>
      <c r="E869" s="461"/>
      <c r="F869" s="461"/>
      <c r="G869" s="461"/>
      <c r="H869" s="461"/>
      <c r="I869" s="461"/>
      <c r="J869" s="461"/>
      <c r="K869" s="461"/>
      <c r="L869" s="461"/>
      <c r="M869" s="461"/>
      <c r="N869" s="461"/>
      <c r="O869" s="461"/>
      <c r="P869" s="461"/>
      <c r="Q869" s="461"/>
      <c r="R869" s="461"/>
      <c r="S869" s="461"/>
      <c r="T869" s="461"/>
      <c r="U869" s="461"/>
      <c r="V869" s="461"/>
      <c r="W869" s="461"/>
      <c r="X869" s="462"/>
      <c r="Y869" s="461"/>
      <c r="Z869" s="461"/>
      <c r="AA869" s="461"/>
      <c r="AB869" s="461"/>
      <c r="AC869" s="461"/>
      <c r="AD869" s="461"/>
      <c r="AE869" s="461"/>
      <c r="AF869" s="461"/>
      <c r="AG869" s="461"/>
      <c r="AH869" s="461"/>
    </row>
    <row r="870">
      <c r="A870" s="461"/>
      <c r="B870" s="461"/>
      <c r="C870" s="461"/>
      <c r="D870" s="461"/>
      <c r="E870" s="461"/>
      <c r="F870" s="461"/>
      <c r="G870" s="461"/>
      <c r="H870" s="461"/>
      <c r="I870" s="461"/>
      <c r="J870" s="461"/>
      <c r="K870" s="461"/>
      <c r="L870" s="461"/>
      <c r="M870" s="461"/>
      <c r="N870" s="461"/>
      <c r="O870" s="461"/>
      <c r="P870" s="461"/>
      <c r="Q870" s="461"/>
      <c r="R870" s="461"/>
      <c r="S870" s="461"/>
      <c r="T870" s="461"/>
      <c r="U870" s="461"/>
      <c r="V870" s="461"/>
      <c r="W870" s="461"/>
      <c r="X870" s="462"/>
      <c r="Y870" s="461"/>
      <c r="Z870" s="461"/>
      <c r="AA870" s="461"/>
      <c r="AB870" s="461"/>
      <c r="AC870" s="461"/>
      <c r="AD870" s="461"/>
      <c r="AE870" s="461"/>
      <c r="AF870" s="461"/>
      <c r="AG870" s="461"/>
      <c r="AH870" s="461"/>
    </row>
    <row r="871">
      <c r="A871" s="461"/>
      <c r="B871" s="461"/>
      <c r="C871" s="461"/>
      <c r="D871" s="461"/>
      <c r="E871" s="461"/>
      <c r="F871" s="461"/>
      <c r="G871" s="461"/>
      <c r="H871" s="461"/>
      <c r="I871" s="461"/>
      <c r="J871" s="461"/>
      <c r="K871" s="461"/>
      <c r="L871" s="461"/>
      <c r="M871" s="461"/>
      <c r="N871" s="461"/>
      <c r="O871" s="461"/>
      <c r="P871" s="461"/>
      <c r="Q871" s="461"/>
      <c r="R871" s="461"/>
      <c r="S871" s="461"/>
      <c r="T871" s="461"/>
      <c r="U871" s="461"/>
      <c r="V871" s="461"/>
      <c r="W871" s="461"/>
      <c r="X871" s="462"/>
      <c r="Y871" s="461"/>
      <c r="Z871" s="461"/>
      <c r="AA871" s="461"/>
      <c r="AB871" s="461"/>
      <c r="AC871" s="461"/>
      <c r="AD871" s="461"/>
      <c r="AE871" s="461"/>
      <c r="AF871" s="461"/>
      <c r="AG871" s="461"/>
      <c r="AH871" s="461"/>
    </row>
    <row r="872">
      <c r="A872" s="461"/>
      <c r="B872" s="461"/>
      <c r="C872" s="461"/>
      <c r="D872" s="461"/>
      <c r="E872" s="461"/>
      <c r="F872" s="461"/>
      <c r="G872" s="461"/>
      <c r="H872" s="461"/>
      <c r="I872" s="461"/>
      <c r="J872" s="461"/>
      <c r="K872" s="461"/>
      <c r="L872" s="461"/>
      <c r="M872" s="461"/>
      <c r="N872" s="461"/>
      <c r="O872" s="461"/>
      <c r="P872" s="461"/>
      <c r="Q872" s="461"/>
      <c r="R872" s="461"/>
      <c r="S872" s="461"/>
      <c r="T872" s="461"/>
      <c r="U872" s="461"/>
      <c r="V872" s="461"/>
      <c r="W872" s="461"/>
      <c r="X872" s="462"/>
      <c r="Y872" s="461"/>
      <c r="Z872" s="461"/>
      <c r="AA872" s="461"/>
      <c r="AB872" s="461"/>
      <c r="AC872" s="461"/>
      <c r="AD872" s="461"/>
      <c r="AE872" s="461"/>
      <c r="AF872" s="461"/>
      <c r="AG872" s="461"/>
      <c r="AH872" s="461"/>
    </row>
    <row r="873">
      <c r="A873" s="461"/>
      <c r="B873" s="461"/>
      <c r="C873" s="461"/>
      <c r="D873" s="461"/>
      <c r="E873" s="461"/>
      <c r="F873" s="461"/>
      <c r="G873" s="461"/>
      <c r="H873" s="461"/>
      <c r="I873" s="461"/>
      <c r="J873" s="461"/>
      <c r="K873" s="461"/>
      <c r="L873" s="461"/>
      <c r="M873" s="461"/>
      <c r="N873" s="461"/>
      <c r="O873" s="461"/>
      <c r="P873" s="461"/>
      <c r="Q873" s="461"/>
      <c r="R873" s="461"/>
      <c r="S873" s="461"/>
      <c r="T873" s="461"/>
      <c r="U873" s="461"/>
      <c r="V873" s="461"/>
      <c r="W873" s="461"/>
      <c r="X873" s="462"/>
      <c r="Y873" s="461"/>
      <c r="Z873" s="461"/>
      <c r="AA873" s="461"/>
      <c r="AB873" s="461"/>
      <c r="AC873" s="461"/>
      <c r="AD873" s="461"/>
      <c r="AE873" s="461"/>
      <c r="AF873" s="461"/>
      <c r="AG873" s="461"/>
      <c r="AH873" s="461"/>
    </row>
    <row r="874">
      <c r="A874" s="461"/>
      <c r="B874" s="461"/>
      <c r="C874" s="461"/>
      <c r="D874" s="461"/>
      <c r="E874" s="461"/>
      <c r="F874" s="461"/>
      <c r="G874" s="461"/>
      <c r="H874" s="461"/>
      <c r="I874" s="461"/>
      <c r="J874" s="461"/>
      <c r="K874" s="461"/>
      <c r="L874" s="461"/>
      <c r="M874" s="461"/>
      <c r="N874" s="461"/>
      <c r="O874" s="461"/>
      <c r="P874" s="461"/>
      <c r="Q874" s="461"/>
      <c r="R874" s="461"/>
      <c r="S874" s="461"/>
      <c r="T874" s="461"/>
      <c r="U874" s="461"/>
      <c r="V874" s="461"/>
      <c r="W874" s="461"/>
      <c r="X874" s="462"/>
      <c r="Y874" s="461"/>
      <c r="Z874" s="461"/>
      <c r="AA874" s="461"/>
      <c r="AB874" s="461"/>
      <c r="AC874" s="461"/>
      <c r="AD874" s="461"/>
      <c r="AE874" s="461"/>
      <c r="AF874" s="461"/>
      <c r="AG874" s="461"/>
      <c r="AH874" s="461"/>
    </row>
    <row r="875">
      <c r="A875" s="461"/>
      <c r="B875" s="461"/>
      <c r="C875" s="461"/>
      <c r="D875" s="461"/>
      <c r="E875" s="461"/>
      <c r="F875" s="461"/>
      <c r="G875" s="461"/>
      <c r="H875" s="461"/>
      <c r="I875" s="461"/>
      <c r="J875" s="461"/>
      <c r="K875" s="461"/>
      <c r="L875" s="461"/>
      <c r="M875" s="461"/>
      <c r="N875" s="461"/>
      <c r="O875" s="461"/>
      <c r="P875" s="461"/>
      <c r="Q875" s="461"/>
      <c r="R875" s="461"/>
      <c r="S875" s="461"/>
      <c r="T875" s="461"/>
      <c r="U875" s="461"/>
      <c r="V875" s="461"/>
      <c r="W875" s="461"/>
      <c r="X875" s="462"/>
      <c r="Y875" s="461"/>
      <c r="Z875" s="461"/>
      <c r="AA875" s="461"/>
      <c r="AB875" s="461"/>
      <c r="AC875" s="461"/>
      <c r="AD875" s="461"/>
      <c r="AE875" s="461"/>
      <c r="AF875" s="461"/>
      <c r="AG875" s="461"/>
      <c r="AH875" s="461"/>
    </row>
    <row r="876">
      <c r="A876" s="461"/>
      <c r="B876" s="461"/>
      <c r="C876" s="461"/>
      <c r="D876" s="461"/>
      <c r="E876" s="461"/>
      <c r="F876" s="461"/>
      <c r="G876" s="461"/>
      <c r="H876" s="461"/>
      <c r="I876" s="461"/>
      <c r="J876" s="461"/>
      <c r="K876" s="461"/>
      <c r="L876" s="461"/>
      <c r="M876" s="461"/>
      <c r="N876" s="461"/>
      <c r="O876" s="461"/>
      <c r="P876" s="461"/>
      <c r="Q876" s="461"/>
      <c r="R876" s="461"/>
      <c r="S876" s="461"/>
      <c r="T876" s="461"/>
      <c r="U876" s="461"/>
      <c r="V876" s="461"/>
      <c r="W876" s="461"/>
      <c r="X876" s="462"/>
      <c r="Y876" s="461"/>
      <c r="Z876" s="461"/>
      <c r="AA876" s="461"/>
      <c r="AB876" s="461"/>
      <c r="AC876" s="461"/>
      <c r="AD876" s="461"/>
      <c r="AE876" s="461"/>
      <c r="AF876" s="461"/>
      <c r="AG876" s="461"/>
      <c r="AH876" s="461"/>
    </row>
    <row r="877">
      <c r="A877" s="461"/>
      <c r="B877" s="461"/>
      <c r="C877" s="461"/>
      <c r="D877" s="461"/>
      <c r="E877" s="461"/>
      <c r="F877" s="461"/>
      <c r="G877" s="461"/>
      <c r="H877" s="461"/>
      <c r="I877" s="461"/>
      <c r="J877" s="461"/>
      <c r="K877" s="461"/>
      <c r="L877" s="461"/>
      <c r="M877" s="461"/>
      <c r="N877" s="461"/>
      <c r="O877" s="461"/>
      <c r="P877" s="461"/>
      <c r="Q877" s="461"/>
      <c r="R877" s="461"/>
      <c r="S877" s="461"/>
      <c r="T877" s="461"/>
      <c r="U877" s="461"/>
      <c r="V877" s="461"/>
      <c r="W877" s="461"/>
      <c r="X877" s="462"/>
      <c r="Y877" s="461"/>
      <c r="Z877" s="461"/>
      <c r="AA877" s="461"/>
      <c r="AB877" s="461"/>
      <c r="AC877" s="461"/>
      <c r="AD877" s="461"/>
      <c r="AE877" s="461"/>
      <c r="AF877" s="461"/>
      <c r="AG877" s="461"/>
      <c r="AH877" s="461"/>
    </row>
    <row r="878">
      <c r="A878" s="461"/>
      <c r="B878" s="461"/>
      <c r="C878" s="461"/>
      <c r="D878" s="461"/>
      <c r="E878" s="461"/>
      <c r="F878" s="461"/>
      <c r="G878" s="461"/>
      <c r="H878" s="461"/>
      <c r="I878" s="461"/>
      <c r="J878" s="461"/>
      <c r="K878" s="461"/>
      <c r="L878" s="461"/>
      <c r="M878" s="461"/>
      <c r="N878" s="461"/>
      <c r="O878" s="461"/>
      <c r="P878" s="461"/>
      <c r="Q878" s="461"/>
      <c r="R878" s="461"/>
      <c r="S878" s="461"/>
      <c r="T878" s="461"/>
      <c r="U878" s="461"/>
      <c r="V878" s="461"/>
      <c r="W878" s="461"/>
      <c r="X878" s="462"/>
      <c r="Y878" s="461"/>
      <c r="Z878" s="461"/>
      <c r="AA878" s="461"/>
      <c r="AB878" s="461"/>
      <c r="AC878" s="461"/>
      <c r="AD878" s="461"/>
      <c r="AE878" s="461"/>
      <c r="AF878" s="461"/>
      <c r="AG878" s="461"/>
      <c r="AH878" s="461"/>
    </row>
    <row r="879">
      <c r="A879" s="461"/>
      <c r="B879" s="461"/>
      <c r="C879" s="461"/>
      <c r="D879" s="461"/>
      <c r="E879" s="461"/>
      <c r="F879" s="461"/>
      <c r="G879" s="461"/>
      <c r="H879" s="461"/>
      <c r="I879" s="461"/>
      <c r="J879" s="461"/>
      <c r="K879" s="461"/>
      <c r="L879" s="461"/>
      <c r="M879" s="461"/>
      <c r="N879" s="461"/>
      <c r="O879" s="461"/>
      <c r="P879" s="461"/>
      <c r="Q879" s="461"/>
      <c r="R879" s="461"/>
      <c r="S879" s="461"/>
      <c r="T879" s="461"/>
      <c r="U879" s="461"/>
      <c r="V879" s="461"/>
      <c r="W879" s="461"/>
      <c r="X879" s="462"/>
      <c r="Y879" s="461"/>
      <c r="Z879" s="461"/>
      <c r="AA879" s="461"/>
      <c r="AB879" s="461"/>
      <c r="AC879" s="461"/>
      <c r="AD879" s="461"/>
      <c r="AE879" s="461"/>
      <c r="AF879" s="461"/>
      <c r="AG879" s="461"/>
      <c r="AH879" s="461"/>
    </row>
    <row r="880">
      <c r="A880" s="461"/>
      <c r="B880" s="461"/>
      <c r="C880" s="461"/>
      <c r="D880" s="461"/>
      <c r="E880" s="461"/>
      <c r="F880" s="461"/>
      <c r="G880" s="461"/>
      <c r="H880" s="461"/>
      <c r="I880" s="461"/>
      <c r="J880" s="461"/>
      <c r="K880" s="461"/>
      <c r="L880" s="461"/>
      <c r="M880" s="461"/>
      <c r="N880" s="461"/>
      <c r="O880" s="461"/>
      <c r="P880" s="461"/>
      <c r="Q880" s="461"/>
      <c r="R880" s="461"/>
      <c r="S880" s="461"/>
      <c r="T880" s="461"/>
      <c r="U880" s="461"/>
      <c r="V880" s="461"/>
      <c r="W880" s="461"/>
      <c r="X880" s="462"/>
      <c r="Y880" s="461"/>
      <c r="Z880" s="461"/>
      <c r="AA880" s="461"/>
      <c r="AB880" s="461"/>
      <c r="AC880" s="461"/>
      <c r="AD880" s="461"/>
      <c r="AE880" s="461"/>
      <c r="AF880" s="461"/>
      <c r="AG880" s="461"/>
      <c r="AH880" s="461"/>
    </row>
    <row r="881">
      <c r="A881" s="461"/>
      <c r="B881" s="461"/>
      <c r="C881" s="461"/>
      <c r="D881" s="461"/>
      <c r="E881" s="461"/>
      <c r="F881" s="461"/>
      <c r="G881" s="461"/>
      <c r="H881" s="461"/>
      <c r="I881" s="461"/>
      <c r="J881" s="461"/>
      <c r="K881" s="461"/>
      <c r="L881" s="461"/>
      <c r="M881" s="461"/>
      <c r="N881" s="461"/>
      <c r="O881" s="461"/>
      <c r="P881" s="461"/>
      <c r="Q881" s="461"/>
      <c r="R881" s="461"/>
      <c r="S881" s="461"/>
      <c r="T881" s="461"/>
      <c r="U881" s="461"/>
      <c r="V881" s="461"/>
      <c r="W881" s="461"/>
      <c r="X881" s="462"/>
      <c r="Y881" s="461"/>
      <c r="Z881" s="461"/>
      <c r="AA881" s="461"/>
      <c r="AB881" s="461"/>
      <c r="AC881" s="461"/>
      <c r="AD881" s="461"/>
      <c r="AE881" s="461"/>
      <c r="AF881" s="461"/>
      <c r="AG881" s="461"/>
      <c r="AH881" s="461"/>
    </row>
    <row r="882">
      <c r="A882" s="461"/>
      <c r="B882" s="461"/>
      <c r="C882" s="461"/>
      <c r="D882" s="461"/>
      <c r="E882" s="461"/>
      <c r="F882" s="461"/>
      <c r="G882" s="461"/>
      <c r="H882" s="461"/>
      <c r="I882" s="461"/>
      <c r="J882" s="461"/>
      <c r="K882" s="461"/>
      <c r="L882" s="461"/>
      <c r="M882" s="461"/>
      <c r="N882" s="461"/>
      <c r="O882" s="461"/>
      <c r="P882" s="461"/>
      <c r="Q882" s="461"/>
      <c r="R882" s="461"/>
      <c r="S882" s="461"/>
      <c r="T882" s="461"/>
      <c r="U882" s="461"/>
      <c r="V882" s="461"/>
      <c r="W882" s="461"/>
      <c r="X882" s="462"/>
      <c r="Y882" s="461"/>
      <c r="Z882" s="461"/>
      <c r="AA882" s="461"/>
      <c r="AB882" s="461"/>
      <c r="AC882" s="461"/>
      <c r="AD882" s="461"/>
      <c r="AE882" s="461"/>
      <c r="AF882" s="461"/>
      <c r="AG882" s="461"/>
      <c r="AH882" s="461"/>
    </row>
    <row r="883">
      <c r="A883" s="461"/>
      <c r="B883" s="461"/>
      <c r="C883" s="461"/>
      <c r="D883" s="461"/>
      <c r="E883" s="461"/>
      <c r="F883" s="461"/>
      <c r="G883" s="461"/>
      <c r="H883" s="461"/>
      <c r="I883" s="461"/>
      <c r="J883" s="461"/>
      <c r="K883" s="461"/>
      <c r="L883" s="461"/>
      <c r="M883" s="461"/>
      <c r="N883" s="461"/>
      <c r="O883" s="461"/>
      <c r="P883" s="461"/>
      <c r="Q883" s="461"/>
      <c r="R883" s="461"/>
      <c r="S883" s="461"/>
      <c r="T883" s="461"/>
      <c r="U883" s="461"/>
      <c r="V883" s="461"/>
      <c r="W883" s="461"/>
      <c r="X883" s="462"/>
      <c r="Y883" s="461"/>
      <c r="Z883" s="461"/>
      <c r="AA883" s="461"/>
      <c r="AB883" s="461"/>
      <c r="AC883" s="461"/>
      <c r="AD883" s="461"/>
      <c r="AE883" s="461"/>
      <c r="AF883" s="461"/>
      <c r="AG883" s="461"/>
      <c r="AH883" s="461"/>
    </row>
    <row r="884">
      <c r="A884" s="461"/>
      <c r="B884" s="461"/>
      <c r="C884" s="461"/>
      <c r="D884" s="461"/>
      <c r="E884" s="461"/>
      <c r="F884" s="461"/>
      <c r="G884" s="461"/>
      <c r="H884" s="461"/>
      <c r="I884" s="461"/>
      <c r="J884" s="461"/>
      <c r="K884" s="461"/>
      <c r="L884" s="461"/>
      <c r="M884" s="461"/>
      <c r="N884" s="461"/>
      <c r="O884" s="461"/>
      <c r="P884" s="461"/>
      <c r="Q884" s="461"/>
      <c r="R884" s="461"/>
      <c r="S884" s="461"/>
      <c r="T884" s="461"/>
      <c r="U884" s="461"/>
      <c r="V884" s="461"/>
      <c r="W884" s="461"/>
      <c r="X884" s="462"/>
      <c r="Y884" s="461"/>
      <c r="Z884" s="461"/>
      <c r="AA884" s="461"/>
      <c r="AB884" s="461"/>
      <c r="AC884" s="461"/>
      <c r="AD884" s="461"/>
      <c r="AE884" s="461"/>
      <c r="AF884" s="461"/>
      <c r="AG884" s="461"/>
      <c r="AH884" s="461"/>
    </row>
    <row r="885">
      <c r="A885" s="461"/>
      <c r="B885" s="461"/>
      <c r="C885" s="461"/>
      <c r="D885" s="461"/>
      <c r="E885" s="461"/>
      <c r="F885" s="461"/>
      <c r="G885" s="461"/>
      <c r="H885" s="461"/>
      <c r="I885" s="461"/>
      <c r="J885" s="461"/>
      <c r="K885" s="461"/>
      <c r="L885" s="461"/>
      <c r="M885" s="461"/>
      <c r="N885" s="461"/>
      <c r="O885" s="461"/>
      <c r="P885" s="461"/>
      <c r="Q885" s="461"/>
      <c r="R885" s="461"/>
      <c r="S885" s="461"/>
      <c r="T885" s="461"/>
      <c r="U885" s="461"/>
      <c r="V885" s="461"/>
      <c r="W885" s="461"/>
      <c r="X885" s="462"/>
      <c r="Y885" s="461"/>
      <c r="Z885" s="461"/>
      <c r="AA885" s="461"/>
      <c r="AB885" s="461"/>
      <c r="AC885" s="461"/>
      <c r="AD885" s="461"/>
      <c r="AE885" s="461"/>
      <c r="AF885" s="461"/>
      <c r="AG885" s="461"/>
      <c r="AH885" s="461"/>
    </row>
    <row r="886">
      <c r="A886" s="461"/>
      <c r="B886" s="461"/>
      <c r="C886" s="461"/>
      <c r="D886" s="461"/>
      <c r="E886" s="461"/>
      <c r="F886" s="461"/>
      <c r="G886" s="461"/>
      <c r="H886" s="461"/>
      <c r="I886" s="461"/>
      <c r="J886" s="461"/>
      <c r="K886" s="461"/>
      <c r="L886" s="461"/>
      <c r="M886" s="461"/>
      <c r="N886" s="461"/>
      <c r="O886" s="461"/>
      <c r="P886" s="461"/>
      <c r="Q886" s="461"/>
      <c r="R886" s="461"/>
      <c r="S886" s="461"/>
      <c r="T886" s="461"/>
      <c r="U886" s="461"/>
      <c r="V886" s="461"/>
      <c r="W886" s="461"/>
      <c r="X886" s="462"/>
      <c r="Y886" s="461"/>
      <c r="Z886" s="461"/>
      <c r="AA886" s="461"/>
      <c r="AB886" s="461"/>
      <c r="AC886" s="461"/>
      <c r="AD886" s="461"/>
      <c r="AE886" s="461"/>
      <c r="AF886" s="461"/>
      <c r="AG886" s="461"/>
      <c r="AH886" s="461"/>
    </row>
    <row r="887">
      <c r="A887" s="461"/>
      <c r="B887" s="461"/>
      <c r="C887" s="461"/>
      <c r="D887" s="461"/>
      <c r="E887" s="461"/>
      <c r="F887" s="461"/>
      <c r="G887" s="461"/>
      <c r="H887" s="461"/>
      <c r="I887" s="461"/>
      <c r="J887" s="461"/>
      <c r="K887" s="461"/>
      <c r="L887" s="461"/>
      <c r="M887" s="461"/>
      <c r="N887" s="461"/>
      <c r="O887" s="461"/>
      <c r="P887" s="461"/>
      <c r="Q887" s="461"/>
      <c r="R887" s="461"/>
      <c r="S887" s="461"/>
      <c r="T887" s="461"/>
      <c r="U887" s="461"/>
      <c r="V887" s="461"/>
      <c r="W887" s="461"/>
      <c r="X887" s="462"/>
      <c r="Y887" s="461"/>
      <c r="Z887" s="461"/>
      <c r="AA887" s="461"/>
      <c r="AB887" s="461"/>
      <c r="AC887" s="461"/>
      <c r="AD887" s="461"/>
      <c r="AE887" s="461"/>
      <c r="AF887" s="461"/>
      <c r="AG887" s="461"/>
      <c r="AH887" s="461"/>
    </row>
    <row r="888">
      <c r="A888" s="461"/>
      <c r="B888" s="461"/>
      <c r="C888" s="461"/>
      <c r="D888" s="461"/>
      <c r="E888" s="461"/>
      <c r="F888" s="461"/>
      <c r="G888" s="461"/>
      <c r="H888" s="461"/>
      <c r="I888" s="461"/>
      <c r="J888" s="461"/>
      <c r="K888" s="461"/>
      <c r="L888" s="461"/>
      <c r="M888" s="461"/>
      <c r="N888" s="461"/>
      <c r="O888" s="461"/>
      <c r="P888" s="461"/>
      <c r="Q888" s="461"/>
      <c r="R888" s="461"/>
      <c r="S888" s="461"/>
      <c r="T888" s="461"/>
      <c r="U888" s="461"/>
      <c r="V888" s="461"/>
      <c r="W888" s="461"/>
      <c r="X888" s="462"/>
      <c r="Y888" s="461"/>
      <c r="Z888" s="461"/>
      <c r="AA888" s="461"/>
      <c r="AB888" s="461"/>
      <c r="AC888" s="461"/>
      <c r="AD888" s="461"/>
      <c r="AE888" s="461"/>
      <c r="AF888" s="461"/>
      <c r="AG888" s="461"/>
      <c r="AH888" s="461"/>
    </row>
    <row r="889">
      <c r="A889" s="461"/>
      <c r="B889" s="461"/>
      <c r="C889" s="461"/>
      <c r="D889" s="461"/>
      <c r="E889" s="461"/>
      <c r="F889" s="461"/>
      <c r="G889" s="461"/>
      <c r="H889" s="461"/>
      <c r="I889" s="461"/>
      <c r="J889" s="461"/>
      <c r="K889" s="461"/>
      <c r="L889" s="461"/>
      <c r="M889" s="461"/>
      <c r="N889" s="461"/>
      <c r="O889" s="461"/>
      <c r="P889" s="461"/>
      <c r="Q889" s="461"/>
      <c r="R889" s="461"/>
      <c r="S889" s="461"/>
      <c r="T889" s="461"/>
      <c r="U889" s="461"/>
      <c r="V889" s="461"/>
      <c r="W889" s="461"/>
      <c r="X889" s="462"/>
      <c r="Y889" s="461"/>
      <c r="Z889" s="461"/>
      <c r="AA889" s="461"/>
      <c r="AB889" s="461"/>
      <c r="AC889" s="461"/>
      <c r="AD889" s="461"/>
      <c r="AE889" s="461"/>
      <c r="AF889" s="461"/>
      <c r="AG889" s="461"/>
      <c r="AH889" s="461"/>
    </row>
    <row r="890">
      <c r="A890" s="461"/>
      <c r="B890" s="461"/>
      <c r="C890" s="461"/>
      <c r="D890" s="461"/>
      <c r="E890" s="461"/>
      <c r="F890" s="461"/>
      <c r="G890" s="461"/>
      <c r="H890" s="461"/>
      <c r="I890" s="461"/>
      <c r="J890" s="461"/>
      <c r="K890" s="461"/>
      <c r="L890" s="461"/>
      <c r="M890" s="461"/>
      <c r="N890" s="461"/>
      <c r="O890" s="461"/>
      <c r="P890" s="461"/>
      <c r="Q890" s="461"/>
      <c r="R890" s="461"/>
      <c r="S890" s="461"/>
      <c r="T890" s="461"/>
      <c r="U890" s="461"/>
      <c r="V890" s="461"/>
      <c r="W890" s="461"/>
      <c r="X890" s="462"/>
      <c r="Y890" s="461"/>
      <c r="Z890" s="461"/>
      <c r="AA890" s="461"/>
      <c r="AB890" s="461"/>
      <c r="AC890" s="461"/>
      <c r="AD890" s="461"/>
      <c r="AE890" s="461"/>
      <c r="AF890" s="461"/>
      <c r="AG890" s="461"/>
      <c r="AH890" s="461"/>
    </row>
    <row r="891">
      <c r="A891" s="461"/>
      <c r="B891" s="461"/>
      <c r="C891" s="461"/>
      <c r="D891" s="461"/>
      <c r="E891" s="461"/>
      <c r="F891" s="461"/>
      <c r="G891" s="461"/>
      <c r="H891" s="461"/>
      <c r="I891" s="461"/>
      <c r="J891" s="461"/>
      <c r="K891" s="461"/>
      <c r="L891" s="461"/>
      <c r="M891" s="461"/>
      <c r="N891" s="461"/>
      <c r="O891" s="461"/>
      <c r="P891" s="461"/>
      <c r="Q891" s="461"/>
      <c r="R891" s="461"/>
      <c r="S891" s="461"/>
      <c r="T891" s="461"/>
      <c r="U891" s="461"/>
      <c r="V891" s="461"/>
      <c r="W891" s="461"/>
      <c r="X891" s="462"/>
      <c r="Y891" s="461"/>
      <c r="Z891" s="461"/>
      <c r="AA891" s="461"/>
      <c r="AB891" s="461"/>
      <c r="AC891" s="461"/>
      <c r="AD891" s="461"/>
      <c r="AE891" s="461"/>
      <c r="AF891" s="461"/>
      <c r="AG891" s="461"/>
      <c r="AH891" s="461"/>
    </row>
    <row r="892">
      <c r="A892" s="461"/>
      <c r="B892" s="461"/>
      <c r="C892" s="461"/>
      <c r="D892" s="461"/>
      <c r="E892" s="461"/>
      <c r="F892" s="461"/>
      <c r="G892" s="461"/>
      <c r="H892" s="461"/>
      <c r="I892" s="461"/>
      <c r="J892" s="461"/>
      <c r="K892" s="461"/>
      <c r="L892" s="461"/>
      <c r="M892" s="461"/>
      <c r="N892" s="461"/>
      <c r="O892" s="461"/>
      <c r="P892" s="461"/>
      <c r="Q892" s="461"/>
      <c r="R892" s="461"/>
      <c r="S892" s="461"/>
      <c r="T892" s="461"/>
      <c r="U892" s="461"/>
      <c r="V892" s="461"/>
      <c r="W892" s="461"/>
      <c r="X892" s="462"/>
      <c r="Y892" s="461"/>
      <c r="Z892" s="461"/>
      <c r="AA892" s="461"/>
      <c r="AB892" s="461"/>
      <c r="AC892" s="461"/>
      <c r="AD892" s="461"/>
      <c r="AE892" s="461"/>
      <c r="AF892" s="461"/>
      <c r="AG892" s="461"/>
      <c r="AH892" s="461"/>
    </row>
    <row r="893">
      <c r="A893" s="461"/>
      <c r="B893" s="461"/>
      <c r="C893" s="461"/>
      <c r="D893" s="461"/>
      <c r="E893" s="461"/>
      <c r="F893" s="461"/>
      <c r="G893" s="461"/>
      <c r="H893" s="461"/>
      <c r="I893" s="461"/>
      <c r="J893" s="461"/>
      <c r="K893" s="461"/>
      <c r="L893" s="461"/>
      <c r="M893" s="461"/>
      <c r="N893" s="461"/>
      <c r="O893" s="461"/>
      <c r="P893" s="461"/>
      <c r="Q893" s="461"/>
      <c r="R893" s="461"/>
      <c r="S893" s="461"/>
      <c r="T893" s="461"/>
      <c r="U893" s="461"/>
      <c r="V893" s="461"/>
      <c r="W893" s="461"/>
      <c r="X893" s="462"/>
      <c r="Y893" s="461"/>
      <c r="Z893" s="461"/>
      <c r="AA893" s="461"/>
      <c r="AB893" s="461"/>
      <c r="AC893" s="461"/>
      <c r="AD893" s="461"/>
      <c r="AE893" s="461"/>
      <c r="AF893" s="461"/>
      <c r="AG893" s="461"/>
      <c r="AH893" s="461"/>
    </row>
    <row r="894">
      <c r="A894" s="461"/>
      <c r="B894" s="461"/>
      <c r="C894" s="461"/>
      <c r="D894" s="461"/>
      <c r="E894" s="461"/>
      <c r="F894" s="461"/>
      <c r="G894" s="461"/>
      <c r="H894" s="461"/>
      <c r="I894" s="461"/>
      <c r="J894" s="461"/>
      <c r="K894" s="461"/>
      <c r="L894" s="461"/>
      <c r="M894" s="461"/>
      <c r="N894" s="461"/>
      <c r="O894" s="461"/>
      <c r="P894" s="461"/>
      <c r="Q894" s="461"/>
      <c r="R894" s="461"/>
      <c r="S894" s="461"/>
      <c r="T894" s="461"/>
      <c r="U894" s="461"/>
      <c r="V894" s="461"/>
      <c r="W894" s="461"/>
      <c r="X894" s="462"/>
      <c r="Y894" s="461"/>
      <c r="Z894" s="461"/>
      <c r="AA894" s="461"/>
      <c r="AB894" s="461"/>
      <c r="AC894" s="461"/>
      <c r="AD894" s="461"/>
      <c r="AE894" s="461"/>
      <c r="AF894" s="461"/>
      <c r="AG894" s="461"/>
      <c r="AH894" s="461"/>
    </row>
    <row r="895">
      <c r="A895" s="461"/>
      <c r="B895" s="461"/>
      <c r="C895" s="461"/>
      <c r="D895" s="461"/>
      <c r="E895" s="461"/>
      <c r="F895" s="461"/>
      <c r="G895" s="461"/>
      <c r="H895" s="461"/>
      <c r="I895" s="461"/>
      <c r="J895" s="461"/>
      <c r="K895" s="461"/>
      <c r="L895" s="461"/>
      <c r="M895" s="461"/>
      <c r="N895" s="461"/>
      <c r="O895" s="461"/>
      <c r="P895" s="461"/>
      <c r="Q895" s="461"/>
      <c r="R895" s="461"/>
      <c r="S895" s="461"/>
      <c r="T895" s="461"/>
      <c r="U895" s="461"/>
      <c r="V895" s="461"/>
      <c r="W895" s="461"/>
      <c r="X895" s="462"/>
      <c r="Y895" s="461"/>
      <c r="Z895" s="461"/>
      <c r="AA895" s="461"/>
      <c r="AB895" s="461"/>
      <c r="AC895" s="461"/>
      <c r="AD895" s="461"/>
      <c r="AE895" s="461"/>
      <c r="AF895" s="461"/>
      <c r="AG895" s="461"/>
      <c r="AH895" s="461"/>
    </row>
    <row r="896">
      <c r="A896" s="461"/>
      <c r="B896" s="461"/>
      <c r="C896" s="461"/>
      <c r="D896" s="461"/>
      <c r="E896" s="461"/>
      <c r="F896" s="461"/>
      <c r="G896" s="461"/>
      <c r="H896" s="461"/>
      <c r="I896" s="461"/>
      <c r="J896" s="461"/>
      <c r="K896" s="461"/>
      <c r="L896" s="461"/>
      <c r="M896" s="461"/>
      <c r="N896" s="461"/>
      <c r="O896" s="461"/>
      <c r="P896" s="461"/>
      <c r="Q896" s="461"/>
      <c r="R896" s="461"/>
      <c r="S896" s="461"/>
      <c r="T896" s="461"/>
      <c r="U896" s="461"/>
      <c r="V896" s="461"/>
      <c r="W896" s="461"/>
      <c r="X896" s="462"/>
      <c r="Y896" s="461"/>
      <c r="Z896" s="461"/>
      <c r="AA896" s="461"/>
      <c r="AB896" s="461"/>
      <c r="AC896" s="461"/>
      <c r="AD896" s="461"/>
      <c r="AE896" s="461"/>
      <c r="AF896" s="461"/>
      <c r="AG896" s="461"/>
      <c r="AH896" s="461"/>
    </row>
    <row r="897">
      <c r="A897" s="461"/>
      <c r="B897" s="461"/>
      <c r="C897" s="461"/>
      <c r="D897" s="461"/>
      <c r="E897" s="461"/>
      <c r="F897" s="461"/>
      <c r="G897" s="461"/>
      <c r="H897" s="461"/>
      <c r="I897" s="461"/>
      <c r="J897" s="461"/>
      <c r="K897" s="461"/>
      <c r="L897" s="461"/>
      <c r="M897" s="461"/>
      <c r="N897" s="461"/>
      <c r="O897" s="461"/>
      <c r="P897" s="461"/>
      <c r="Q897" s="461"/>
      <c r="R897" s="461"/>
      <c r="S897" s="461"/>
      <c r="T897" s="461"/>
      <c r="U897" s="461"/>
      <c r="V897" s="461"/>
      <c r="W897" s="461"/>
      <c r="X897" s="462"/>
      <c r="Y897" s="461"/>
      <c r="Z897" s="461"/>
      <c r="AA897" s="461"/>
      <c r="AB897" s="461"/>
      <c r="AC897" s="461"/>
      <c r="AD897" s="461"/>
      <c r="AE897" s="461"/>
      <c r="AF897" s="461"/>
      <c r="AG897" s="461"/>
      <c r="AH897" s="461"/>
    </row>
    <row r="898">
      <c r="A898" s="461"/>
      <c r="B898" s="461"/>
      <c r="C898" s="461"/>
      <c r="D898" s="461"/>
      <c r="E898" s="461"/>
      <c r="F898" s="461"/>
      <c r="G898" s="461"/>
      <c r="H898" s="461"/>
      <c r="I898" s="461"/>
      <c r="J898" s="461"/>
      <c r="K898" s="461"/>
      <c r="L898" s="461"/>
      <c r="M898" s="461"/>
      <c r="N898" s="461"/>
      <c r="O898" s="461"/>
      <c r="P898" s="461"/>
      <c r="Q898" s="461"/>
      <c r="R898" s="461"/>
      <c r="S898" s="461"/>
      <c r="T898" s="461"/>
      <c r="U898" s="461"/>
      <c r="V898" s="461"/>
      <c r="W898" s="461"/>
      <c r="X898" s="462"/>
      <c r="Y898" s="461"/>
      <c r="Z898" s="461"/>
      <c r="AA898" s="461"/>
      <c r="AB898" s="461"/>
      <c r="AC898" s="461"/>
      <c r="AD898" s="461"/>
      <c r="AE898" s="461"/>
      <c r="AF898" s="461"/>
      <c r="AG898" s="461"/>
      <c r="AH898" s="461"/>
    </row>
    <row r="899">
      <c r="A899" s="461"/>
      <c r="B899" s="461"/>
      <c r="C899" s="461"/>
      <c r="D899" s="461"/>
      <c r="E899" s="461"/>
      <c r="F899" s="461"/>
      <c r="G899" s="461"/>
      <c r="H899" s="461"/>
      <c r="I899" s="461"/>
      <c r="J899" s="461"/>
      <c r="K899" s="461"/>
      <c r="L899" s="461"/>
      <c r="M899" s="461"/>
      <c r="N899" s="461"/>
      <c r="O899" s="461"/>
      <c r="P899" s="461"/>
      <c r="Q899" s="461"/>
      <c r="R899" s="461"/>
      <c r="S899" s="461"/>
      <c r="T899" s="461"/>
      <c r="U899" s="461"/>
      <c r="V899" s="461"/>
      <c r="W899" s="461"/>
      <c r="X899" s="462"/>
      <c r="Y899" s="461"/>
      <c r="Z899" s="461"/>
      <c r="AA899" s="461"/>
      <c r="AB899" s="461"/>
      <c r="AC899" s="461"/>
      <c r="AD899" s="461"/>
      <c r="AE899" s="461"/>
      <c r="AF899" s="461"/>
      <c r="AG899" s="461"/>
      <c r="AH899" s="461"/>
    </row>
    <row r="900">
      <c r="A900" s="461"/>
      <c r="B900" s="461"/>
      <c r="C900" s="461"/>
      <c r="D900" s="461"/>
      <c r="E900" s="461"/>
      <c r="F900" s="461"/>
      <c r="G900" s="461"/>
      <c r="H900" s="461"/>
      <c r="I900" s="461"/>
      <c r="J900" s="461"/>
      <c r="K900" s="461"/>
      <c r="L900" s="461"/>
      <c r="M900" s="461"/>
      <c r="N900" s="461"/>
      <c r="O900" s="461"/>
      <c r="P900" s="461"/>
      <c r="Q900" s="461"/>
      <c r="R900" s="461"/>
      <c r="S900" s="461"/>
      <c r="T900" s="461"/>
      <c r="U900" s="461"/>
      <c r="V900" s="461"/>
      <c r="W900" s="461"/>
      <c r="X900" s="462"/>
      <c r="Y900" s="461"/>
      <c r="Z900" s="461"/>
      <c r="AA900" s="461"/>
      <c r="AB900" s="461"/>
      <c r="AC900" s="461"/>
      <c r="AD900" s="461"/>
      <c r="AE900" s="461"/>
      <c r="AF900" s="461"/>
      <c r="AG900" s="461"/>
      <c r="AH900" s="461"/>
    </row>
    <row r="901">
      <c r="A901" s="461"/>
      <c r="B901" s="461"/>
      <c r="C901" s="461"/>
      <c r="D901" s="461"/>
      <c r="E901" s="461"/>
      <c r="F901" s="461"/>
      <c r="G901" s="461"/>
      <c r="H901" s="461"/>
      <c r="I901" s="461"/>
      <c r="J901" s="461"/>
      <c r="K901" s="461"/>
      <c r="L901" s="461"/>
      <c r="M901" s="461"/>
      <c r="N901" s="461"/>
      <c r="O901" s="461"/>
      <c r="P901" s="461"/>
      <c r="Q901" s="461"/>
      <c r="R901" s="461"/>
      <c r="S901" s="461"/>
      <c r="T901" s="461"/>
      <c r="U901" s="461"/>
      <c r="V901" s="461"/>
      <c r="W901" s="461"/>
      <c r="X901" s="462"/>
      <c r="Y901" s="461"/>
      <c r="Z901" s="461"/>
      <c r="AA901" s="461"/>
      <c r="AB901" s="461"/>
      <c r="AC901" s="461"/>
      <c r="AD901" s="461"/>
      <c r="AE901" s="461"/>
      <c r="AF901" s="461"/>
      <c r="AG901" s="461"/>
      <c r="AH901" s="461"/>
    </row>
    <row r="902">
      <c r="A902" s="461"/>
      <c r="B902" s="461"/>
      <c r="C902" s="461"/>
      <c r="D902" s="461"/>
      <c r="E902" s="461"/>
      <c r="F902" s="461"/>
      <c r="G902" s="461"/>
      <c r="H902" s="461"/>
      <c r="I902" s="461"/>
      <c r="J902" s="461"/>
      <c r="K902" s="461"/>
      <c r="L902" s="461"/>
      <c r="M902" s="461"/>
      <c r="N902" s="461"/>
      <c r="O902" s="461"/>
      <c r="P902" s="461"/>
      <c r="Q902" s="461"/>
      <c r="R902" s="461"/>
      <c r="S902" s="461"/>
      <c r="T902" s="461"/>
      <c r="U902" s="461"/>
      <c r="V902" s="461"/>
      <c r="W902" s="461"/>
      <c r="X902" s="462"/>
      <c r="Y902" s="461"/>
      <c r="Z902" s="461"/>
      <c r="AA902" s="461"/>
      <c r="AB902" s="461"/>
      <c r="AC902" s="461"/>
      <c r="AD902" s="461"/>
      <c r="AE902" s="461"/>
      <c r="AF902" s="461"/>
      <c r="AG902" s="461"/>
      <c r="AH902" s="461"/>
    </row>
    <row r="903">
      <c r="A903" s="461"/>
      <c r="B903" s="461"/>
      <c r="C903" s="461"/>
      <c r="D903" s="461"/>
      <c r="E903" s="461"/>
      <c r="F903" s="461"/>
      <c r="G903" s="461"/>
      <c r="H903" s="461"/>
      <c r="I903" s="461"/>
      <c r="J903" s="461"/>
      <c r="K903" s="461"/>
      <c r="L903" s="461"/>
      <c r="M903" s="461"/>
      <c r="N903" s="461"/>
      <c r="O903" s="461"/>
      <c r="P903" s="461"/>
      <c r="Q903" s="461"/>
      <c r="R903" s="461"/>
      <c r="S903" s="461"/>
      <c r="T903" s="461"/>
      <c r="U903" s="461"/>
      <c r="V903" s="461"/>
      <c r="W903" s="461"/>
      <c r="X903" s="462"/>
      <c r="Y903" s="461"/>
      <c r="Z903" s="461"/>
      <c r="AA903" s="461"/>
      <c r="AB903" s="461"/>
      <c r="AC903" s="461"/>
      <c r="AD903" s="461"/>
      <c r="AE903" s="461"/>
      <c r="AF903" s="461"/>
      <c r="AG903" s="461"/>
      <c r="AH903" s="461"/>
    </row>
    <row r="904">
      <c r="A904" s="461"/>
      <c r="B904" s="461"/>
      <c r="C904" s="461"/>
      <c r="D904" s="461"/>
      <c r="E904" s="461"/>
      <c r="F904" s="461"/>
      <c r="G904" s="461"/>
      <c r="H904" s="461"/>
      <c r="I904" s="461"/>
      <c r="J904" s="461"/>
      <c r="K904" s="461"/>
      <c r="L904" s="461"/>
      <c r="M904" s="461"/>
      <c r="N904" s="461"/>
      <c r="O904" s="461"/>
      <c r="P904" s="461"/>
      <c r="Q904" s="461"/>
      <c r="R904" s="461"/>
      <c r="S904" s="461"/>
      <c r="T904" s="461"/>
      <c r="U904" s="461"/>
      <c r="V904" s="461"/>
      <c r="W904" s="461"/>
      <c r="X904" s="462"/>
      <c r="Y904" s="461"/>
      <c r="Z904" s="461"/>
      <c r="AA904" s="461"/>
      <c r="AB904" s="461"/>
      <c r="AC904" s="461"/>
      <c r="AD904" s="461"/>
      <c r="AE904" s="461"/>
      <c r="AF904" s="461"/>
      <c r="AG904" s="461"/>
      <c r="AH904" s="461"/>
    </row>
    <row r="905">
      <c r="A905" s="461"/>
      <c r="B905" s="461"/>
      <c r="C905" s="461"/>
      <c r="D905" s="461"/>
      <c r="E905" s="461"/>
      <c r="F905" s="461"/>
      <c r="G905" s="461"/>
      <c r="H905" s="461"/>
      <c r="I905" s="461"/>
      <c r="J905" s="461"/>
      <c r="K905" s="461"/>
      <c r="L905" s="461"/>
      <c r="M905" s="461"/>
      <c r="N905" s="461"/>
      <c r="O905" s="461"/>
      <c r="P905" s="461"/>
      <c r="Q905" s="461"/>
      <c r="R905" s="461"/>
      <c r="S905" s="461"/>
      <c r="T905" s="461"/>
      <c r="U905" s="461"/>
      <c r="V905" s="461"/>
      <c r="W905" s="461"/>
      <c r="X905" s="462"/>
      <c r="Y905" s="461"/>
      <c r="Z905" s="461"/>
      <c r="AA905" s="461"/>
      <c r="AB905" s="461"/>
      <c r="AC905" s="461"/>
      <c r="AD905" s="461"/>
      <c r="AE905" s="461"/>
      <c r="AF905" s="461"/>
      <c r="AG905" s="461"/>
      <c r="AH905" s="461"/>
    </row>
    <row r="906">
      <c r="A906" s="461"/>
      <c r="B906" s="461"/>
      <c r="C906" s="461"/>
      <c r="D906" s="461"/>
      <c r="E906" s="461"/>
      <c r="F906" s="461"/>
      <c r="G906" s="461"/>
      <c r="H906" s="461"/>
      <c r="I906" s="461"/>
      <c r="J906" s="461"/>
      <c r="K906" s="461"/>
      <c r="L906" s="461"/>
      <c r="M906" s="461"/>
      <c r="N906" s="461"/>
      <c r="O906" s="461"/>
      <c r="P906" s="461"/>
      <c r="Q906" s="461"/>
      <c r="R906" s="461"/>
      <c r="S906" s="461"/>
      <c r="T906" s="461"/>
      <c r="U906" s="461"/>
      <c r="V906" s="461"/>
      <c r="W906" s="461"/>
      <c r="X906" s="462"/>
      <c r="Y906" s="461"/>
      <c r="Z906" s="461"/>
      <c r="AA906" s="461"/>
      <c r="AB906" s="461"/>
      <c r="AC906" s="461"/>
      <c r="AD906" s="461"/>
      <c r="AE906" s="461"/>
      <c r="AF906" s="461"/>
      <c r="AG906" s="461"/>
      <c r="AH906" s="461"/>
    </row>
    <row r="907">
      <c r="A907" s="461"/>
      <c r="B907" s="461"/>
      <c r="C907" s="461"/>
      <c r="D907" s="461"/>
      <c r="E907" s="461"/>
      <c r="F907" s="461"/>
      <c r="G907" s="461"/>
      <c r="H907" s="461"/>
      <c r="I907" s="461"/>
      <c r="J907" s="461"/>
      <c r="K907" s="461"/>
      <c r="L907" s="461"/>
      <c r="M907" s="461"/>
      <c r="N907" s="461"/>
      <c r="O907" s="461"/>
      <c r="P907" s="461"/>
      <c r="Q907" s="461"/>
      <c r="R907" s="461"/>
      <c r="S907" s="461"/>
      <c r="T907" s="461"/>
      <c r="U907" s="461"/>
      <c r="V907" s="461"/>
      <c r="W907" s="461"/>
      <c r="X907" s="462"/>
      <c r="Y907" s="461"/>
      <c r="Z907" s="461"/>
      <c r="AA907" s="461"/>
      <c r="AB907" s="461"/>
      <c r="AC907" s="461"/>
      <c r="AD907" s="461"/>
      <c r="AE907" s="461"/>
      <c r="AF907" s="461"/>
      <c r="AG907" s="461"/>
      <c r="AH907" s="461"/>
    </row>
    <row r="908">
      <c r="A908" s="461"/>
      <c r="B908" s="461"/>
      <c r="C908" s="461"/>
      <c r="D908" s="461"/>
      <c r="E908" s="461"/>
      <c r="F908" s="461"/>
      <c r="G908" s="461"/>
      <c r="H908" s="461"/>
      <c r="I908" s="461"/>
      <c r="J908" s="461"/>
      <c r="K908" s="461"/>
      <c r="L908" s="461"/>
      <c r="M908" s="461"/>
      <c r="N908" s="461"/>
      <c r="O908" s="461"/>
      <c r="P908" s="461"/>
      <c r="Q908" s="461"/>
      <c r="R908" s="461"/>
      <c r="S908" s="461"/>
      <c r="T908" s="461"/>
      <c r="U908" s="461"/>
      <c r="V908" s="461"/>
      <c r="W908" s="461"/>
      <c r="X908" s="462"/>
      <c r="Y908" s="461"/>
      <c r="Z908" s="461"/>
      <c r="AA908" s="461"/>
      <c r="AB908" s="461"/>
      <c r="AC908" s="461"/>
      <c r="AD908" s="461"/>
      <c r="AE908" s="461"/>
      <c r="AF908" s="461"/>
      <c r="AG908" s="461"/>
      <c r="AH908" s="461"/>
    </row>
    <row r="909">
      <c r="A909" s="461"/>
      <c r="B909" s="461"/>
      <c r="C909" s="461"/>
      <c r="D909" s="461"/>
      <c r="E909" s="461"/>
      <c r="F909" s="461"/>
      <c r="G909" s="461"/>
      <c r="H909" s="461"/>
      <c r="I909" s="461"/>
      <c r="J909" s="461"/>
      <c r="K909" s="461"/>
      <c r="L909" s="461"/>
      <c r="M909" s="461"/>
      <c r="N909" s="461"/>
      <c r="O909" s="461"/>
      <c r="P909" s="461"/>
      <c r="Q909" s="461"/>
      <c r="R909" s="461"/>
      <c r="S909" s="461"/>
      <c r="T909" s="461"/>
      <c r="U909" s="461"/>
      <c r="V909" s="461"/>
      <c r="W909" s="461"/>
      <c r="X909" s="462"/>
      <c r="Y909" s="461"/>
      <c r="Z909" s="461"/>
      <c r="AA909" s="461"/>
      <c r="AB909" s="461"/>
      <c r="AC909" s="461"/>
      <c r="AD909" s="461"/>
      <c r="AE909" s="461"/>
      <c r="AF909" s="461"/>
      <c r="AG909" s="461"/>
      <c r="AH909" s="461"/>
    </row>
    <row r="910">
      <c r="A910" s="461"/>
      <c r="B910" s="461"/>
      <c r="C910" s="461"/>
      <c r="D910" s="461"/>
      <c r="E910" s="461"/>
      <c r="F910" s="461"/>
      <c r="G910" s="461"/>
      <c r="H910" s="461"/>
      <c r="I910" s="461"/>
      <c r="J910" s="461"/>
      <c r="K910" s="461"/>
      <c r="L910" s="461"/>
      <c r="M910" s="461"/>
      <c r="N910" s="461"/>
      <c r="O910" s="461"/>
      <c r="P910" s="461"/>
      <c r="Q910" s="461"/>
      <c r="R910" s="461"/>
      <c r="S910" s="461"/>
      <c r="T910" s="461"/>
      <c r="U910" s="461"/>
      <c r="V910" s="461"/>
      <c r="W910" s="461"/>
      <c r="X910" s="462"/>
      <c r="Y910" s="461"/>
      <c r="Z910" s="461"/>
      <c r="AA910" s="461"/>
      <c r="AB910" s="461"/>
      <c r="AC910" s="461"/>
      <c r="AD910" s="461"/>
      <c r="AE910" s="461"/>
      <c r="AF910" s="461"/>
      <c r="AG910" s="461"/>
      <c r="AH910" s="461"/>
    </row>
    <row r="911">
      <c r="A911" s="461"/>
      <c r="B911" s="461"/>
      <c r="C911" s="461"/>
      <c r="D911" s="461"/>
      <c r="E911" s="461"/>
      <c r="F911" s="461"/>
      <c r="G911" s="461"/>
      <c r="H911" s="461"/>
      <c r="I911" s="461"/>
      <c r="J911" s="461"/>
      <c r="K911" s="461"/>
      <c r="L911" s="461"/>
      <c r="M911" s="461"/>
      <c r="N911" s="461"/>
      <c r="O911" s="461"/>
      <c r="P911" s="461"/>
      <c r="Q911" s="461"/>
      <c r="R911" s="461"/>
      <c r="S911" s="461"/>
      <c r="T911" s="461"/>
      <c r="U911" s="461"/>
      <c r="V911" s="461"/>
      <c r="W911" s="461"/>
      <c r="X911" s="462"/>
      <c r="Y911" s="461"/>
      <c r="Z911" s="461"/>
      <c r="AA911" s="461"/>
      <c r="AB911" s="461"/>
      <c r="AC911" s="461"/>
      <c r="AD911" s="461"/>
      <c r="AE911" s="461"/>
      <c r="AF911" s="461"/>
      <c r="AG911" s="461"/>
      <c r="AH911" s="461"/>
    </row>
    <row r="912">
      <c r="A912" s="461"/>
      <c r="B912" s="461"/>
      <c r="C912" s="461"/>
      <c r="D912" s="461"/>
      <c r="E912" s="461"/>
      <c r="F912" s="461"/>
      <c r="G912" s="461"/>
      <c r="H912" s="461"/>
      <c r="I912" s="461"/>
      <c r="J912" s="461"/>
      <c r="K912" s="461"/>
      <c r="L912" s="461"/>
      <c r="M912" s="461"/>
      <c r="N912" s="461"/>
      <c r="O912" s="461"/>
      <c r="P912" s="461"/>
      <c r="Q912" s="461"/>
      <c r="R912" s="461"/>
      <c r="S912" s="461"/>
      <c r="T912" s="461"/>
      <c r="U912" s="461"/>
      <c r="V912" s="461"/>
      <c r="W912" s="461"/>
      <c r="X912" s="462"/>
      <c r="Y912" s="461"/>
      <c r="Z912" s="461"/>
      <c r="AA912" s="461"/>
      <c r="AB912" s="461"/>
      <c r="AC912" s="461"/>
      <c r="AD912" s="461"/>
      <c r="AE912" s="461"/>
      <c r="AF912" s="461"/>
      <c r="AG912" s="461"/>
      <c r="AH912" s="461"/>
    </row>
    <row r="913">
      <c r="A913" s="461"/>
      <c r="B913" s="461"/>
      <c r="C913" s="461"/>
      <c r="D913" s="461"/>
      <c r="E913" s="461"/>
      <c r="F913" s="461"/>
      <c r="G913" s="461"/>
      <c r="H913" s="461"/>
      <c r="I913" s="461"/>
      <c r="J913" s="461"/>
      <c r="K913" s="461"/>
      <c r="L913" s="461"/>
      <c r="M913" s="461"/>
      <c r="N913" s="461"/>
      <c r="O913" s="461"/>
      <c r="P913" s="461"/>
      <c r="Q913" s="461"/>
      <c r="R913" s="461"/>
      <c r="S913" s="461"/>
      <c r="T913" s="461"/>
      <c r="U913" s="461"/>
      <c r="V913" s="461"/>
      <c r="W913" s="461"/>
      <c r="X913" s="462"/>
      <c r="Y913" s="461"/>
      <c r="Z913" s="461"/>
      <c r="AA913" s="461"/>
      <c r="AB913" s="461"/>
      <c r="AC913" s="461"/>
      <c r="AD913" s="461"/>
      <c r="AE913" s="461"/>
      <c r="AF913" s="461"/>
      <c r="AG913" s="461"/>
      <c r="AH913" s="461"/>
    </row>
    <row r="914">
      <c r="A914" s="461"/>
      <c r="B914" s="461"/>
      <c r="C914" s="461"/>
      <c r="D914" s="461"/>
      <c r="E914" s="461"/>
      <c r="F914" s="461"/>
      <c r="G914" s="461"/>
      <c r="H914" s="461"/>
      <c r="I914" s="461"/>
      <c r="J914" s="461"/>
      <c r="K914" s="461"/>
      <c r="L914" s="461"/>
      <c r="M914" s="461"/>
      <c r="N914" s="461"/>
      <c r="O914" s="461"/>
      <c r="P914" s="461"/>
      <c r="Q914" s="461"/>
      <c r="R914" s="461"/>
      <c r="S914" s="461"/>
      <c r="T914" s="461"/>
      <c r="U914" s="461"/>
      <c r="V914" s="461"/>
      <c r="W914" s="461"/>
      <c r="X914" s="462"/>
      <c r="Y914" s="461"/>
      <c r="Z914" s="461"/>
      <c r="AA914" s="461"/>
      <c r="AB914" s="461"/>
      <c r="AC914" s="461"/>
      <c r="AD914" s="461"/>
      <c r="AE914" s="461"/>
      <c r="AF914" s="461"/>
      <c r="AG914" s="461"/>
      <c r="AH914" s="461"/>
    </row>
    <row r="915">
      <c r="A915" s="461"/>
      <c r="B915" s="461"/>
      <c r="C915" s="461"/>
      <c r="D915" s="461"/>
      <c r="E915" s="461"/>
      <c r="F915" s="461"/>
      <c r="G915" s="461"/>
      <c r="H915" s="461"/>
      <c r="I915" s="461"/>
      <c r="J915" s="461"/>
      <c r="K915" s="461"/>
      <c r="L915" s="461"/>
      <c r="M915" s="461"/>
      <c r="N915" s="461"/>
      <c r="O915" s="461"/>
      <c r="P915" s="461"/>
      <c r="Q915" s="461"/>
      <c r="R915" s="461"/>
      <c r="S915" s="461"/>
      <c r="T915" s="461"/>
      <c r="U915" s="461"/>
      <c r="V915" s="461"/>
      <c r="W915" s="461"/>
      <c r="X915" s="462"/>
      <c r="Y915" s="461"/>
      <c r="Z915" s="461"/>
      <c r="AA915" s="461"/>
      <c r="AB915" s="461"/>
      <c r="AC915" s="461"/>
      <c r="AD915" s="461"/>
      <c r="AE915" s="461"/>
      <c r="AF915" s="461"/>
      <c r="AG915" s="461"/>
      <c r="AH915" s="461"/>
    </row>
    <row r="916">
      <c r="A916" s="461"/>
      <c r="B916" s="461"/>
      <c r="C916" s="461"/>
      <c r="D916" s="461"/>
      <c r="E916" s="461"/>
      <c r="F916" s="461"/>
      <c r="G916" s="461"/>
      <c r="H916" s="461"/>
      <c r="I916" s="461"/>
      <c r="J916" s="461"/>
      <c r="K916" s="461"/>
      <c r="L916" s="461"/>
      <c r="M916" s="461"/>
      <c r="N916" s="461"/>
      <c r="O916" s="461"/>
      <c r="P916" s="461"/>
      <c r="Q916" s="461"/>
      <c r="R916" s="461"/>
      <c r="S916" s="461"/>
      <c r="T916" s="461"/>
      <c r="U916" s="461"/>
      <c r="V916" s="461"/>
      <c r="W916" s="461"/>
      <c r="X916" s="462"/>
      <c r="Y916" s="461"/>
      <c r="Z916" s="461"/>
      <c r="AA916" s="461"/>
      <c r="AB916" s="461"/>
      <c r="AC916" s="461"/>
      <c r="AD916" s="461"/>
      <c r="AE916" s="461"/>
      <c r="AF916" s="461"/>
      <c r="AG916" s="461"/>
      <c r="AH916" s="461"/>
    </row>
    <row r="917">
      <c r="A917" s="461"/>
      <c r="B917" s="461"/>
      <c r="C917" s="461"/>
      <c r="D917" s="461"/>
      <c r="E917" s="461"/>
      <c r="F917" s="461"/>
      <c r="G917" s="461"/>
      <c r="H917" s="461"/>
      <c r="I917" s="461"/>
      <c r="J917" s="461"/>
      <c r="K917" s="461"/>
      <c r="L917" s="461"/>
      <c r="M917" s="461"/>
      <c r="N917" s="461"/>
      <c r="O917" s="461"/>
      <c r="P917" s="461"/>
      <c r="Q917" s="461"/>
      <c r="R917" s="461"/>
      <c r="S917" s="461"/>
      <c r="T917" s="461"/>
      <c r="U917" s="461"/>
      <c r="V917" s="461"/>
      <c r="W917" s="461"/>
      <c r="X917" s="462"/>
      <c r="Y917" s="461"/>
      <c r="Z917" s="461"/>
      <c r="AA917" s="461"/>
      <c r="AB917" s="461"/>
      <c r="AC917" s="461"/>
      <c r="AD917" s="461"/>
      <c r="AE917" s="461"/>
      <c r="AF917" s="461"/>
      <c r="AG917" s="461"/>
      <c r="AH917" s="461"/>
    </row>
    <row r="918">
      <c r="A918" s="461"/>
      <c r="B918" s="461"/>
      <c r="C918" s="461"/>
      <c r="D918" s="461"/>
      <c r="E918" s="461"/>
      <c r="F918" s="461"/>
      <c r="G918" s="461"/>
      <c r="H918" s="461"/>
      <c r="I918" s="461"/>
      <c r="J918" s="461"/>
      <c r="K918" s="461"/>
      <c r="L918" s="461"/>
      <c r="M918" s="461"/>
      <c r="N918" s="461"/>
      <c r="O918" s="461"/>
      <c r="P918" s="461"/>
      <c r="Q918" s="461"/>
      <c r="R918" s="461"/>
      <c r="S918" s="461"/>
      <c r="T918" s="461"/>
      <c r="U918" s="461"/>
      <c r="V918" s="461"/>
      <c r="W918" s="461"/>
      <c r="X918" s="462"/>
      <c r="Y918" s="461"/>
      <c r="Z918" s="461"/>
      <c r="AA918" s="461"/>
      <c r="AB918" s="461"/>
      <c r="AC918" s="461"/>
      <c r="AD918" s="461"/>
      <c r="AE918" s="461"/>
      <c r="AF918" s="461"/>
      <c r="AG918" s="461"/>
      <c r="AH918" s="461"/>
    </row>
    <row r="919">
      <c r="A919" s="461"/>
      <c r="B919" s="461"/>
      <c r="C919" s="461"/>
      <c r="D919" s="461"/>
      <c r="E919" s="461"/>
      <c r="F919" s="461"/>
      <c r="G919" s="461"/>
      <c r="H919" s="461"/>
      <c r="I919" s="461"/>
      <c r="J919" s="461"/>
      <c r="K919" s="461"/>
      <c r="L919" s="461"/>
      <c r="M919" s="461"/>
      <c r="N919" s="461"/>
      <c r="O919" s="461"/>
      <c r="P919" s="461"/>
      <c r="Q919" s="461"/>
      <c r="R919" s="461"/>
      <c r="S919" s="461"/>
      <c r="T919" s="461"/>
      <c r="U919" s="461"/>
      <c r="V919" s="461"/>
      <c r="W919" s="461"/>
      <c r="X919" s="462"/>
      <c r="Y919" s="461"/>
      <c r="Z919" s="461"/>
      <c r="AA919" s="461"/>
      <c r="AB919" s="461"/>
      <c r="AC919" s="461"/>
      <c r="AD919" s="461"/>
      <c r="AE919" s="461"/>
      <c r="AF919" s="461"/>
      <c r="AG919" s="461"/>
      <c r="AH919" s="461"/>
    </row>
    <row r="920">
      <c r="A920" s="461"/>
      <c r="B920" s="461"/>
      <c r="C920" s="461"/>
      <c r="D920" s="461"/>
      <c r="E920" s="461"/>
      <c r="F920" s="461"/>
      <c r="G920" s="461"/>
      <c r="H920" s="461"/>
      <c r="I920" s="461"/>
      <c r="J920" s="461"/>
      <c r="K920" s="461"/>
      <c r="L920" s="461"/>
      <c r="M920" s="461"/>
      <c r="N920" s="461"/>
      <c r="O920" s="461"/>
      <c r="P920" s="461"/>
      <c r="Q920" s="461"/>
      <c r="R920" s="461"/>
      <c r="S920" s="461"/>
      <c r="T920" s="461"/>
      <c r="U920" s="461"/>
      <c r="V920" s="461"/>
      <c r="W920" s="461"/>
      <c r="X920" s="462"/>
      <c r="Y920" s="461"/>
      <c r="Z920" s="461"/>
      <c r="AA920" s="461"/>
      <c r="AB920" s="461"/>
      <c r="AC920" s="461"/>
      <c r="AD920" s="461"/>
      <c r="AE920" s="461"/>
      <c r="AF920" s="461"/>
      <c r="AG920" s="461"/>
      <c r="AH920" s="461"/>
    </row>
    <row r="921">
      <c r="A921" s="461"/>
      <c r="B921" s="461"/>
      <c r="C921" s="461"/>
      <c r="D921" s="461"/>
      <c r="E921" s="461"/>
      <c r="F921" s="461"/>
      <c r="G921" s="461"/>
      <c r="H921" s="461"/>
      <c r="I921" s="461"/>
      <c r="J921" s="461"/>
      <c r="K921" s="461"/>
      <c r="L921" s="461"/>
      <c r="M921" s="461"/>
      <c r="N921" s="461"/>
      <c r="O921" s="461"/>
      <c r="P921" s="461"/>
      <c r="Q921" s="461"/>
      <c r="R921" s="461"/>
      <c r="S921" s="461"/>
      <c r="T921" s="461"/>
      <c r="U921" s="461"/>
      <c r="V921" s="461"/>
      <c r="W921" s="461"/>
      <c r="X921" s="462"/>
      <c r="Y921" s="461"/>
      <c r="Z921" s="461"/>
      <c r="AA921" s="461"/>
      <c r="AB921" s="461"/>
      <c r="AC921" s="461"/>
      <c r="AD921" s="461"/>
      <c r="AE921" s="461"/>
      <c r="AF921" s="461"/>
      <c r="AG921" s="461"/>
      <c r="AH921" s="461"/>
    </row>
    <row r="922">
      <c r="A922" s="461"/>
      <c r="B922" s="461"/>
      <c r="C922" s="461"/>
      <c r="D922" s="461"/>
      <c r="E922" s="461"/>
      <c r="F922" s="461"/>
      <c r="G922" s="461"/>
      <c r="H922" s="461"/>
      <c r="I922" s="461"/>
      <c r="J922" s="461"/>
      <c r="K922" s="461"/>
      <c r="L922" s="461"/>
      <c r="M922" s="461"/>
      <c r="N922" s="461"/>
      <c r="O922" s="461"/>
      <c r="P922" s="461"/>
      <c r="Q922" s="461"/>
      <c r="R922" s="461"/>
      <c r="S922" s="461"/>
      <c r="T922" s="461"/>
      <c r="U922" s="461"/>
      <c r="V922" s="461"/>
      <c r="W922" s="461"/>
      <c r="X922" s="462"/>
      <c r="Y922" s="461"/>
      <c r="Z922" s="461"/>
      <c r="AA922" s="461"/>
      <c r="AB922" s="461"/>
      <c r="AC922" s="461"/>
      <c r="AD922" s="461"/>
      <c r="AE922" s="461"/>
      <c r="AF922" s="461"/>
      <c r="AG922" s="461"/>
      <c r="AH922" s="461"/>
    </row>
    <row r="923">
      <c r="A923" s="461"/>
      <c r="B923" s="461"/>
      <c r="C923" s="461"/>
      <c r="D923" s="461"/>
      <c r="E923" s="461"/>
      <c r="F923" s="461"/>
      <c r="G923" s="461"/>
      <c r="H923" s="461"/>
      <c r="I923" s="461"/>
      <c r="J923" s="461"/>
      <c r="K923" s="461"/>
      <c r="L923" s="461"/>
      <c r="M923" s="461"/>
      <c r="N923" s="461"/>
      <c r="O923" s="461"/>
      <c r="P923" s="461"/>
      <c r="Q923" s="461"/>
      <c r="R923" s="461"/>
      <c r="S923" s="461"/>
      <c r="T923" s="461"/>
      <c r="U923" s="461"/>
      <c r="V923" s="461"/>
      <c r="W923" s="461"/>
      <c r="X923" s="462"/>
      <c r="Y923" s="461"/>
      <c r="Z923" s="461"/>
      <c r="AA923" s="461"/>
      <c r="AB923" s="461"/>
      <c r="AC923" s="461"/>
      <c r="AD923" s="461"/>
      <c r="AE923" s="461"/>
      <c r="AF923" s="461"/>
      <c r="AG923" s="461"/>
      <c r="AH923" s="461"/>
    </row>
    <row r="924">
      <c r="A924" s="461"/>
      <c r="B924" s="461"/>
      <c r="C924" s="461"/>
      <c r="D924" s="461"/>
      <c r="E924" s="461"/>
      <c r="F924" s="461"/>
      <c r="G924" s="461"/>
      <c r="H924" s="461"/>
      <c r="I924" s="461"/>
      <c r="J924" s="461"/>
      <c r="K924" s="461"/>
      <c r="L924" s="461"/>
      <c r="M924" s="461"/>
      <c r="N924" s="461"/>
      <c r="O924" s="461"/>
      <c r="P924" s="461"/>
      <c r="Q924" s="461"/>
      <c r="R924" s="461"/>
      <c r="S924" s="461"/>
      <c r="T924" s="461"/>
      <c r="U924" s="461"/>
      <c r="V924" s="461"/>
      <c r="W924" s="461"/>
      <c r="X924" s="462"/>
      <c r="Y924" s="461"/>
      <c r="Z924" s="461"/>
      <c r="AA924" s="461"/>
      <c r="AB924" s="461"/>
      <c r="AC924" s="461"/>
      <c r="AD924" s="461"/>
      <c r="AE924" s="461"/>
      <c r="AF924" s="461"/>
      <c r="AG924" s="461"/>
      <c r="AH924" s="461"/>
    </row>
    <row r="925">
      <c r="A925" s="461"/>
      <c r="B925" s="461"/>
      <c r="C925" s="461"/>
      <c r="D925" s="461"/>
      <c r="E925" s="461"/>
      <c r="F925" s="461"/>
      <c r="G925" s="461"/>
      <c r="H925" s="461"/>
      <c r="I925" s="461"/>
      <c r="J925" s="461"/>
      <c r="K925" s="461"/>
      <c r="L925" s="461"/>
      <c r="M925" s="461"/>
      <c r="N925" s="461"/>
      <c r="O925" s="461"/>
      <c r="P925" s="461"/>
      <c r="Q925" s="461"/>
      <c r="R925" s="461"/>
      <c r="S925" s="461"/>
      <c r="T925" s="461"/>
      <c r="U925" s="461"/>
      <c r="V925" s="461"/>
      <c r="W925" s="461"/>
      <c r="X925" s="462"/>
      <c r="Y925" s="461"/>
      <c r="Z925" s="461"/>
      <c r="AA925" s="461"/>
      <c r="AB925" s="461"/>
      <c r="AC925" s="461"/>
      <c r="AD925" s="461"/>
      <c r="AE925" s="461"/>
      <c r="AF925" s="461"/>
      <c r="AG925" s="461"/>
      <c r="AH925" s="461"/>
    </row>
    <row r="926">
      <c r="A926" s="461"/>
      <c r="B926" s="461"/>
      <c r="C926" s="461"/>
      <c r="D926" s="461"/>
      <c r="E926" s="461"/>
      <c r="F926" s="461"/>
      <c r="G926" s="461"/>
      <c r="H926" s="461"/>
      <c r="I926" s="461"/>
      <c r="J926" s="461"/>
      <c r="K926" s="461"/>
      <c r="L926" s="461"/>
      <c r="M926" s="461"/>
      <c r="N926" s="461"/>
      <c r="O926" s="461"/>
      <c r="P926" s="461"/>
      <c r="Q926" s="461"/>
      <c r="R926" s="461"/>
      <c r="S926" s="461"/>
      <c r="T926" s="461"/>
      <c r="U926" s="461"/>
      <c r="V926" s="461"/>
      <c r="W926" s="461"/>
      <c r="X926" s="462"/>
      <c r="Y926" s="461"/>
      <c r="Z926" s="461"/>
      <c r="AA926" s="461"/>
      <c r="AB926" s="461"/>
      <c r="AC926" s="461"/>
      <c r="AD926" s="461"/>
      <c r="AE926" s="461"/>
      <c r="AF926" s="461"/>
      <c r="AG926" s="461"/>
      <c r="AH926" s="461"/>
    </row>
    <row r="927">
      <c r="A927" s="461"/>
      <c r="B927" s="461"/>
      <c r="C927" s="461"/>
      <c r="D927" s="461"/>
      <c r="E927" s="461"/>
      <c r="F927" s="461"/>
      <c r="G927" s="461"/>
      <c r="H927" s="461"/>
      <c r="I927" s="461"/>
      <c r="J927" s="461"/>
      <c r="K927" s="461"/>
      <c r="L927" s="461"/>
      <c r="M927" s="461"/>
      <c r="N927" s="461"/>
      <c r="O927" s="461"/>
      <c r="P927" s="461"/>
      <c r="Q927" s="461"/>
      <c r="R927" s="461"/>
      <c r="S927" s="461"/>
      <c r="T927" s="461"/>
      <c r="U927" s="461"/>
      <c r="V927" s="461"/>
      <c r="W927" s="461"/>
      <c r="X927" s="462"/>
      <c r="Y927" s="461"/>
      <c r="Z927" s="461"/>
      <c r="AA927" s="461"/>
      <c r="AB927" s="461"/>
      <c r="AC927" s="461"/>
      <c r="AD927" s="461"/>
      <c r="AE927" s="461"/>
      <c r="AF927" s="461"/>
      <c r="AG927" s="461"/>
      <c r="AH927" s="461"/>
    </row>
    <row r="928">
      <c r="A928" s="461"/>
      <c r="B928" s="461"/>
      <c r="C928" s="461"/>
      <c r="D928" s="461"/>
      <c r="E928" s="461"/>
      <c r="F928" s="461"/>
      <c r="G928" s="461"/>
      <c r="H928" s="461"/>
      <c r="I928" s="461"/>
      <c r="J928" s="461"/>
      <c r="K928" s="461"/>
      <c r="L928" s="461"/>
      <c r="M928" s="461"/>
      <c r="N928" s="461"/>
      <c r="O928" s="461"/>
      <c r="P928" s="461"/>
      <c r="Q928" s="461"/>
      <c r="R928" s="461"/>
      <c r="S928" s="461"/>
      <c r="T928" s="461"/>
      <c r="U928" s="461"/>
      <c r="V928" s="461"/>
      <c r="W928" s="461"/>
      <c r="X928" s="462"/>
      <c r="Y928" s="461"/>
      <c r="Z928" s="461"/>
      <c r="AA928" s="461"/>
      <c r="AB928" s="461"/>
      <c r="AC928" s="461"/>
      <c r="AD928" s="461"/>
      <c r="AE928" s="461"/>
      <c r="AF928" s="461"/>
      <c r="AG928" s="461"/>
      <c r="AH928" s="461"/>
    </row>
    <row r="929">
      <c r="A929" s="461"/>
      <c r="B929" s="461"/>
      <c r="C929" s="461"/>
      <c r="D929" s="461"/>
      <c r="E929" s="461"/>
      <c r="F929" s="461"/>
      <c r="G929" s="461"/>
      <c r="H929" s="461"/>
      <c r="I929" s="461"/>
      <c r="J929" s="461"/>
      <c r="K929" s="461"/>
      <c r="L929" s="461"/>
      <c r="M929" s="461"/>
      <c r="N929" s="461"/>
      <c r="O929" s="461"/>
      <c r="P929" s="461"/>
      <c r="Q929" s="461"/>
      <c r="R929" s="461"/>
      <c r="S929" s="461"/>
      <c r="T929" s="461"/>
      <c r="U929" s="461"/>
      <c r="V929" s="461"/>
      <c r="W929" s="461"/>
      <c r="X929" s="462"/>
      <c r="Y929" s="461"/>
      <c r="Z929" s="461"/>
      <c r="AA929" s="461"/>
      <c r="AB929" s="461"/>
      <c r="AC929" s="461"/>
      <c r="AD929" s="461"/>
      <c r="AE929" s="461"/>
      <c r="AF929" s="461"/>
      <c r="AG929" s="461"/>
      <c r="AH929" s="461"/>
    </row>
    <row r="930">
      <c r="A930" s="461"/>
      <c r="B930" s="461"/>
      <c r="C930" s="461"/>
      <c r="D930" s="461"/>
      <c r="E930" s="461"/>
      <c r="F930" s="461"/>
      <c r="G930" s="461"/>
      <c r="H930" s="461"/>
      <c r="I930" s="461"/>
      <c r="J930" s="461"/>
      <c r="K930" s="461"/>
      <c r="L930" s="461"/>
      <c r="M930" s="461"/>
      <c r="N930" s="461"/>
      <c r="O930" s="461"/>
      <c r="P930" s="461"/>
      <c r="Q930" s="461"/>
      <c r="R930" s="461"/>
      <c r="S930" s="461"/>
      <c r="T930" s="461"/>
      <c r="U930" s="461"/>
      <c r="V930" s="461"/>
      <c r="W930" s="461"/>
      <c r="X930" s="462"/>
      <c r="Y930" s="461"/>
      <c r="Z930" s="461"/>
      <c r="AA930" s="461"/>
      <c r="AB930" s="461"/>
      <c r="AC930" s="461"/>
      <c r="AD930" s="461"/>
      <c r="AE930" s="461"/>
      <c r="AF930" s="461"/>
      <c r="AG930" s="461"/>
      <c r="AH930" s="461"/>
    </row>
    <row r="931">
      <c r="A931" s="461"/>
      <c r="B931" s="461"/>
      <c r="C931" s="461"/>
      <c r="D931" s="461"/>
      <c r="E931" s="461"/>
      <c r="F931" s="461"/>
      <c r="G931" s="461"/>
      <c r="H931" s="461"/>
      <c r="I931" s="461"/>
      <c r="J931" s="461"/>
      <c r="K931" s="461"/>
      <c r="L931" s="461"/>
      <c r="M931" s="461"/>
      <c r="N931" s="461"/>
      <c r="O931" s="461"/>
      <c r="P931" s="461"/>
      <c r="Q931" s="461"/>
      <c r="R931" s="461"/>
      <c r="S931" s="461"/>
      <c r="T931" s="461"/>
      <c r="U931" s="461"/>
      <c r="V931" s="461"/>
      <c r="W931" s="461"/>
      <c r="X931" s="462"/>
      <c r="Y931" s="461"/>
      <c r="Z931" s="461"/>
      <c r="AA931" s="461"/>
      <c r="AB931" s="461"/>
      <c r="AC931" s="461"/>
      <c r="AD931" s="461"/>
      <c r="AE931" s="461"/>
      <c r="AF931" s="461"/>
      <c r="AG931" s="461"/>
      <c r="AH931" s="461"/>
    </row>
    <row r="932">
      <c r="A932" s="461"/>
      <c r="B932" s="461"/>
      <c r="C932" s="461"/>
      <c r="D932" s="461"/>
      <c r="E932" s="461"/>
      <c r="F932" s="461"/>
      <c r="G932" s="461"/>
      <c r="H932" s="461"/>
      <c r="I932" s="461"/>
      <c r="J932" s="461"/>
      <c r="K932" s="461"/>
      <c r="L932" s="461"/>
      <c r="M932" s="461"/>
      <c r="N932" s="461"/>
      <c r="O932" s="461"/>
      <c r="P932" s="461"/>
      <c r="Q932" s="461"/>
      <c r="R932" s="461"/>
      <c r="S932" s="461"/>
      <c r="T932" s="461"/>
      <c r="U932" s="461"/>
      <c r="V932" s="461"/>
      <c r="W932" s="461"/>
      <c r="X932" s="462"/>
      <c r="Y932" s="461"/>
      <c r="Z932" s="461"/>
      <c r="AA932" s="461"/>
      <c r="AB932" s="461"/>
      <c r="AC932" s="461"/>
      <c r="AD932" s="461"/>
      <c r="AE932" s="461"/>
      <c r="AF932" s="461"/>
      <c r="AG932" s="461"/>
      <c r="AH932" s="461"/>
    </row>
    <row r="933">
      <c r="A933" s="461"/>
      <c r="B933" s="461"/>
      <c r="C933" s="461"/>
      <c r="D933" s="461"/>
      <c r="E933" s="461"/>
      <c r="F933" s="461"/>
      <c r="G933" s="461"/>
      <c r="H933" s="461"/>
      <c r="I933" s="461"/>
      <c r="J933" s="461"/>
      <c r="K933" s="461"/>
      <c r="L933" s="461"/>
      <c r="M933" s="461"/>
      <c r="N933" s="461"/>
      <c r="O933" s="461"/>
      <c r="P933" s="461"/>
      <c r="Q933" s="461"/>
      <c r="R933" s="461"/>
      <c r="S933" s="461"/>
      <c r="T933" s="461"/>
      <c r="U933" s="461"/>
      <c r="V933" s="461"/>
      <c r="W933" s="461"/>
      <c r="X933" s="462"/>
      <c r="Y933" s="461"/>
      <c r="Z933" s="461"/>
      <c r="AA933" s="461"/>
      <c r="AB933" s="461"/>
      <c r="AC933" s="461"/>
      <c r="AD933" s="461"/>
      <c r="AE933" s="461"/>
      <c r="AF933" s="461"/>
      <c r="AG933" s="461"/>
      <c r="AH933" s="461"/>
    </row>
    <row r="934">
      <c r="A934" s="461"/>
      <c r="B934" s="461"/>
      <c r="C934" s="461"/>
      <c r="D934" s="461"/>
      <c r="E934" s="461"/>
      <c r="F934" s="461"/>
      <c r="G934" s="461"/>
      <c r="H934" s="461"/>
      <c r="I934" s="461"/>
      <c r="J934" s="461"/>
      <c r="K934" s="461"/>
      <c r="L934" s="461"/>
      <c r="M934" s="461"/>
      <c r="N934" s="461"/>
      <c r="O934" s="461"/>
      <c r="P934" s="461"/>
      <c r="Q934" s="461"/>
      <c r="R934" s="461"/>
      <c r="S934" s="461"/>
      <c r="T934" s="461"/>
      <c r="U934" s="461"/>
      <c r="V934" s="461"/>
      <c r="W934" s="461"/>
      <c r="X934" s="462"/>
      <c r="Y934" s="461"/>
      <c r="Z934" s="461"/>
      <c r="AA934" s="461"/>
      <c r="AB934" s="461"/>
      <c r="AC934" s="461"/>
      <c r="AD934" s="461"/>
      <c r="AE934" s="461"/>
      <c r="AF934" s="461"/>
      <c r="AG934" s="461"/>
      <c r="AH934" s="461"/>
    </row>
    <row r="935">
      <c r="A935" s="461"/>
      <c r="B935" s="461"/>
      <c r="C935" s="461"/>
      <c r="D935" s="461"/>
      <c r="E935" s="461"/>
      <c r="F935" s="461"/>
      <c r="G935" s="461"/>
      <c r="H935" s="461"/>
      <c r="I935" s="461"/>
      <c r="J935" s="461"/>
      <c r="K935" s="461"/>
      <c r="L935" s="461"/>
      <c r="M935" s="461"/>
      <c r="N935" s="461"/>
      <c r="O935" s="461"/>
      <c r="P935" s="461"/>
      <c r="Q935" s="461"/>
      <c r="R935" s="461"/>
      <c r="S935" s="461"/>
      <c r="T935" s="461"/>
      <c r="U935" s="461"/>
      <c r="V935" s="461"/>
      <c r="W935" s="461"/>
      <c r="X935" s="462"/>
      <c r="Y935" s="461"/>
      <c r="Z935" s="461"/>
      <c r="AA935" s="461"/>
      <c r="AB935" s="461"/>
      <c r="AC935" s="461"/>
      <c r="AD935" s="461"/>
      <c r="AE935" s="461"/>
      <c r="AF935" s="461"/>
      <c r="AG935" s="461"/>
      <c r="AH935" s="461"/>
    </row>
    <row r="936">
      <c r="A936" s="461"/>
      <c r="B936" s="461"/>
      <c r="C936" s="461"/>
      <c r="D936" s="461"/>
      <c r="E936" s="461"/>
      <c r="F936" s="461"/>
      <c r="G936" s="461"/>
      <c r="H936" s="461"/>
      <c r="I936" s="461"/>
      <c r="J936" s="461"/>
      <c r="K936" s="461"/>
      <c r="L936" s="461"/>
      <c r="M936" s="461"/>
      <c r="N936" s="461"/>
      <c r="O936" s="461"/>
      <c r="P936" s="461"/>
      <c r="Q936" s="461"/>
      <c r="R936" s="461"/>
      <c r="S936" s="461"/>
      <c r="T936" s="461"/>
      <c r="U936" s="461"/>
      <c r="V936" s="461"/>
      <c r="W936" s="461"/>
      <c r="X936" s="462"/>
      <c r="Y936" s="461"/>
      <c r="Z936" s="461"/>
      <c r="AA936" s="461"/>
      <c r="AB936" s="461"/>
      <c r="AC936" s="461"/>
      <c r="AD936" s="461"/>
      <c r="AE936" s="461"/>
      <c r="AF936" s="461"/>
      <c r="AG936" s="461"/>
      <c r="AH936" s="461"/>
    </row>
    <row r="937">
      <c r="A937" s="461"/>
      <c r="B937" s="461"/>
      <c r="C937" s="461"/>
      <c r="D937" s="461"/>
      <c r="E937" s="461"/>
      <c r="F937" s="461"/>
      <c r="G937" s="461"/>
      <c r="H937" s="461"/>
      <c r="I937" s="461"/>
      <c r="J937" s="461"/>
      <c r="K937" s="461"/>
      <c r="L937" s="461"/>
      <c r="M937" s="461"/>
      <c r="N937" s="461"/>
      <c r="O937" s="461"/>
      <c r="P937" s="461"/>
      <c r="Q937" s="461"/>
      <c r="R937" s="461"/>
      <c r="S937" s="461"/>
      <c r="T937" s="461"/>
      <c r="U937" s="461"/>
      <c r="V937" s="461"/>
      <c r="W937" s="461"/>
      <c r="X937" s="462"/>
      <c r="Y937" s="461"/>
      <c r="Z937" s="461"/>
      <c r="AA937" s="461"/>
      <c r="AB937" s="461"/>
      <c r="AC937" s="461"/>
      <c r="AD937" s="461"/>
      <c r="AE937" s="461"/>
      <c r="AF937" s="461"/>
      <c r="AG937" s="461"/>
      <c r="AH937" s="461"/>
    </row>
    <row r="938">
      <c r="A938" s="461"/>
      <c r="B938" s="461"/>
      <c r="C938" s="461"/>
      <c r="D938" s="461"/>
      <c r="E938" s="461"/>
      <c r="F938" s="461"/>
      <c r="G938" s="461"/>
      <c r="H938" s="461"/>
      <c r="I938" s="461"/>
      <c r="J938" s="461"/>
      <c r="K938" s="461"/>
      <c r="L938" s="461"/>
      <c r="M938" s="461"/>
      <c r="N938" s="461"/>
      <c r="O938" s="461"/>
      <c r="P938" s="461"/>
      <c r="Q938" s="461"/>
      <c r="R938" s="461"/>
      <c r="S938" s="461"/>
      <c r="T938" s="461"/>
      <c r="U938" s="461"/>
      <c r="V938" s="461"/>
      <c r="W938" s="461"/>
      <c r="X938" s="462"/>
      <c r="Y938" s="461"/>
      <c r="Z938" s="461"/>
      <c r="AA938" s="461"/>
      <c r="AB938" s="461"/>
      <c r="AC938" s="461"/>
      <c r="AD938" s="461"/>
      <c r="AE938" s="461"/>
      <c r="AF938" s="461"/>
      <c r="AG938" s="461"/>
      <c r="AH938" s="461"/>
    </row>
    <row r="939">
      <c r="A939" s="461"/>
      <c r="B939" s="461"/>
      <c r="C939" s="461"/>
      <c r="D939" s="461"/>
      <c r="E939" s="461"/>
      <c r="F939" s="461"/>
      <c r="G939" s="461"/>
      <c r="H939" s="461"/>
      <c r="I939" s="461"/>
      <c r="J939" s="461"/>
      <c r="K939" s="461"/>
      <c r="L939" s="461"/>
      <c r="M939" s="461"/>
      <c r="N939" s="461"/>
      <c r="O939" s="461"/>
      <c r="P939" s="461"/>
      <c r="Q939" s="461"/>
      <c r="R939" s="461"/>
      <c r="S939" s="461"/>
      <c r="T939" s="461"/>
      <c r="U939" s="461"/>
      <c r="V939" s="461"/>
      <c r="W939" s="461"/>
      <c r="X939" s="462"/>
      <c r="Y939" s="461"/>
      <c r="Z939" s="461"/>
      <c r="AA939" s="461"/>
      <c r="AB939" s="461"/>
      <c r="AC939" s="461"/>
      <c r="AD939" s="461"/>
      <c r="AE939" s="461"/>
      <c r="AF939" s="461"/>
      <c r="AG939" s="461"/>
      <c r="AH939" s="461"/>
    </row>
    <row r="940">
      <c r="A940" s="461"/>
      <c r="B940" s="461"/>
      <c r="C940" s="461"/>
      <c r="D940" s="461"/>
      <c r="E940" s="461"/>
      <c r="F940" s="461"/>
      <c r="G940" s="461"/>
      <c r="H940" s="461"/>
      <c r="I940" s="461"/>
      <c r="J940" s="461"/>
      <c r="K940" s="461"/>
      <c r="L940" s="461"/>
      <c r="M940" s="461"/>
      <c r="N940" s="461"/>
      <c r="O940" s="461"/>
      <c r="P940" s="461"/>
      <c r="Q940" s="461"/>
      <c r="R940" s="461"/>
      <c r="S940" s="461"/>
      <c r="T940" s="461"/>
      <c r="U940" s="461"/>
      <c r="V940" s="461"/>
      <c r="W940" s="461"/>
      <c r="X940" s="462"/>
      <c r="Y940" s="461"/>
      <c r="Z940" s="461"/>
      <c r="AA940" s="461"/>
      <c r="AB940" s="461"/>
      <c r="AC940" s="461"/>
      <c r="AD940" s="461"/>
      <c r="AE940" s="461"/>
      <c r="AF940" s="461"/>
      <c r="AG940" s="461"/>
      <c r="AH940" s="461"/>
    </row>
    <row r="941">
      <c r="A941" s="461"/>
      <c r="B941" s="461"/>
      <c r="C941" s="461"/>
      <c r="D941" s="461"/>
      <c r="E941" s="461"/>
      <c r="F941" s="461"/>
      <c r="G941" s="461"/>
      <c r="H941" s="461"/>
      <c r="I941" s="461"/>
      <c r="J941" s="461"/>
      <c r="K941" s="461"/>
      <c r="L941" s="461"/>
      <c r="M941" s="461"/>
      <c r="N941" s="461"/>
      <c r="O941" s="461"/>
      <c r="P941" s="461"/>
      <c r="Q941" s="461"/>
      <c r="R941" s="461"/>
      <c r="S941" s="461"/>
      <c r="T941" s="461"/>
      <c r="U941" s="461"/>
      <c r="V941" s="461"/>
      <c r="W941" s="461"/>
      <c r="X941" s="462"/>
      <c r="Y941" s="461"/>
      <c r="Z941" s="461"/>
      <c r="AA941" s="461"/>
      <c r="AB941" s="461"/>
      <c r="AC941" s="461"/>
      <c r="AD941" s="461"/>
      <c r="AE941" s="461"/>
      <c r="AF941" s="461"/>
      <c r="AG941" s="461"/>
      <c r="AH941" s="461"/>
    </row>
    <row r="942">
      <c r="A942" s="461"/>
      <c r="B942" s="461"/>
      <c r="C942" s="461"/>
      <c r="D942" s="461"/>
      <c r="E942" s="461"/>
      <c r="F942" s="461"/>
      <c r="G942" s="461"/>
      <c r="H942" s="461"/>
      <c r="I942" s="461"/>
      <c r="J942" s="461"/>
      <c r="K942" s="461"/>
      <c r="L942" s="461"/>
      <c r="M942" s="461"/>
      <c r="N942" s="461"/>
      <c r="O942" s="461"/>
      <c r="P942" s="461"/>
      <c r="Q942" s="461"/>
      <c r="R942" s="461"/>
      <c r="S942" s="461"/>
      <c r="T942" s="461"/>
      <c r="U942" s="461"/>
      <c r="V942" s="461"/>
      <c r="W942" s="461"/>
      <c r="X942" s="462"/>
      <c r="Y942" s="461"/>
      <c r="Z942" s="461"/>
      <c r="AA942" s="461"/>
      <c r="AB942" s="461"/>
      <c r="AC942" s="461"/>
      <c r="AD942" s="461"/>
      <c r="AE942" s="461"/>
      <c r="AF942" s="461"/>
      <c r="AG942" s="461"/>
      <c r="AH942" s="461"/>
    </row>
    <row r="943">
      <c r="A943" s="461"/>
      <c r="B943" s="461"/>
      <c r="C943" s="461"/>
      <c r="D943" s="461"/>
      <c r="E943" s="461"/>
      <c r="F943" s="461"/>
      <c r="G943" s="461"/>
      <c r="H943" s="461"/>
      <c r="I943" s="461"/>
      <c r="J943" s="461"/>
      <c r="K943" s="461"/>
      <c r="L943" s="461"/>
      <c r="M943" s="461"/>
      <c r="N943" s="461"/>
      <c r="O943" s="461"/>
      <c r="P943" s="461"/>
      <c r="Q943" s="461"/>
      <c r="R943" s="461"/>
      <c r="S943" s="461"/>
      <c r="T943" s="461"/>
      <c r="U943" s="461"/>
      <c r="V943" s="461"/>
      <c r="W943" s="461"/>
      <c r="X943" s="462"/>
      <c r="Y943" s="461"/>
      <c r="Z943" s="461"/>
      <c r="AA943" s="461"/>
      <c r="AB943" s="461"/>
      <c r="AC943" s="461"/>
      <c r="AD943" s="461"/>
      <c r="AE943" s="461"/>
      <c r="AF943" s="461"/>
      <c r="AG943" s="461"/>
      <c r="AH943" s="461"/>
    </row>
    <row r="944">
      <c r="A944" s="461"/>
      <c r="B944" s="461"/>
      <c r="C944" s="461"/>
      <c r="D944" s="461"/>
      <c r="E944" s="461"/>
      <c r="F944" s="461"/>
      <c r="G944" s="461"/>
      <c r="H944" s="461"/>
      <c r="I944" s="461"/>
      <c r="J944" s="461"/>
      <c r="K944" s="461"/>
      <c r="L944" s="461"/>
      <c r="M944" s="461"/>
      <c r="N944" s="461"/>
      <c r="O944" s="461"/>
      <c r="P944" s="461"/>
      <c r="Q944" s="461"/>
      <c r="R944" s="461"/>
      <c r="S944" s="461"/>
      <c r="T944" s="461"/>
      <c r="U944" s="461"/>
      <c r="V944" s="461"/>
      <c r="W944" s="461"/>
      <c r="X944" s="462"/>
      <c r="Y944" s="461"/>
      <c r="Z944" s="461"/>
      <c r="AA944" s="461"/>
      <c r="AB944" s="461"/>
      <c r="AC944" s="461"/>
      <c r="AD944" s="461"/>
      <c r="AE944" s="461"/>
      <c r="AF944" s="461"/>
      <c r="AG944" s="461"/>
      <c r="AH944" s="461"/>
    </row>
    <row r="945">
      <c r="A945" s="461"/>
      <c r="B945" s="461"/>
      <c r="C945" s="461"/>
      <c r="D945" s="461"/>
      <c r="E945" s="461"/>
      <c r="F945" s="461"/>
      <c r="G945" s="461"/>
      <c r="H945" s="461"/>
      <c r="I945" s="461"/>
      <c r="J945" s="461"/>
      <c r="K945" s="461"/>
      <c r="L945" s="461"/>
      <c r="M945" s="461"/>
      <c r="N945" s="461"/>
      <c r="O945" s="461"/>
      <c r="P945" s="461"/>
      <c r="Q945" s="461"/>
      <c r="R945" s="461"/>
      <c r="S945" s="461"/>
      <c r="T945" s="461"/>
      <c r="U945" s="461"/>
      <c r="V945" s="461"/>
      <c r="W945" s="461"/>
      <c r="X945" s="462"/>
      <c r="Y945" s="461"/>
      <c r="Z945" s="461"/>
      <c r="AA945" s="461"/>
      <c r="AB945" s="461"/>
      <c r="AC945" s="461"/>
      <c r="AD945" s="461"/>
      <c r="AE945" s="461"/>
      <c r="AF945" s="461"/>
      <c r="AG945" s="461"/>
      <c r="AH945" s="461"/>
    </row>
    <row r="946">
      <c r="A946" s="461"/>
      <c r="B946" s="461"/>
      <c r="C946" s="461"/>
      <c r="D946" s="461"/>
      <c r="E946" s="461"/>
      <c r="F946" s="461"/>
      <c r="G946" s="461"/>
      <c r="H946" s="461"/>
      <c r="I946" s="461"/>
      <c r="J946" s="461"/>
      <c r="K946" s="461"/>
      <c r="L946" s="461"/>
      <c r="M946" s="461"/>
      <c r="N946" s="461"/>
      <c r="O946" s="461"/>
      <c r="P946" s="461"/>
      <c r="Q946" s="461"/>
      <c r="R946" s="461"/>
      <c r="S946" s="461"/>
      <c r="T946" s="461"/>
      <c r="U946" s="461"/>
      <c r="V946" s="461"/>
      <c r="W946" s="461"/>
      <c r="X946" s="462"/>
      <c r="Y946" s="461"/>
      <c r="Z946" s="461"/>
      <c r="AA946" s="461"/>
      <c r="AB946" s="461"/>
      <c r="AC946" s="461"/>
      <c r="AD946" s="461"/>
      <c r="AE946" s="461"/>
      <c r="AF946" s="461"/>
      <c r="AG946" s="461"/>
      <c r="AH946" s="461"/>
    </row>
    <row r="947">
      <c r="A947" s="461"/>
      <c r="B947" s="461"/>
      <c r="C947" s="461"/>
      <c r="D947" s="461"/>
      <c r="E947" s="461"/>
      <c r="F947" s="461"/>
      <c r="G947" s="461"/>
      <c r="H947" s="461"/>
      <c r="I947" s="461"/>
      <c r="J947" s="461"/>
      <c r="K947" s="461"/>
      <c r="L947" s="461"/>
      <c r="M947" s="461"/>
      <c r="N947" s="461"/>
      <c r="O947" s="461"/>
      <c r="P947" s="461"/>
      <c r="Q947" s="461"/>
      <c r="R947" s="461"/>
      <c r="S947" s="461"/>
      <c r="T947" s="461"/>
      <c r="U947" s="461"/>
      <c r="V947" s="461"/>
      <c r="W947" s="461"/>
      <c r="X947" s="462"/>
      <c r="Y947" s="461"/>
      <c r="Z947" s="461"/>
      <c r="AA947" s="461"/>
      <c r="AB947" s="461"/>
      <c r="AC947" s="461"/>
      <c r="AD947" s="461"/>
      <c r="AE947" s="461"/>
      <c r="AF947" s="461"/>
      <c r="AG947" s="461"/>
      <c r="AH947" s="461"/>
    </row>
    <row r="948">
      <c r="A948" s="461"/>
      <c r="B948" s="461"/>
      <c r="C948" s="461"/>
      <c r="D948" s="461"/>
      <c r="E948" s="461"/>
      <c r="F948" s="461"/>
      <c r="G948" s="461"/>
      <c r="H948" s="461"/>
      <c r="I948" s="461"/>
      <c r="J948" s="461"/>
      <c r="K948" s="461"/>
      <c r="L948" s="461"/>
      <c r="M948" s="461"/>
      <c r="N948" s="461"/>
      <c r="O948" s="461"/>
      <c r="P948" s="461"/>
      <c r="Q948" s="461"/>
      <c r="R948" s="461"/>
      <c r="S948" s="461"/>
      <c r="T948" s="461"/>
      <c r="U948" s="461"/>
      <c r="V948" s="461"/>
      <c r="W948" s="461"/>
      <c r="X948" s="462"/>
      <c r="Y948" s="461"/>
      <c r="Z948" s="461"/>
      <c r="AA948" s="461"/>
      <c r="AB948" s="461"/>
      <c r="AC948" s="461"/>
      <c r="AD948" s="461"/>
      <c r="AE948" s="461"/>
      <c r="AF948" s="461"/>
      <c r="AG948" s="461"/>
      <c r="AH948" s="461"/>
    </row>
    <row r="949">
      <c r="A949" s="461"/>
      <c r="B949" s="461"/>
      <c r="C949" s="461"/>
      <c r="D949" s="461"/>
      <c r="E949" s="461"/>
      <c r="F949" s="461"/>
      <c r="G949" s="461"/>
      <c r="H949" s="461"/>
      <c r="I949" s="461"/>
      <c r="J949" s="461"/>
      <c r="K949" s="461"/>
      <c r="L949" s="461"/>
      <c r="M949" s="461"/>
      <c r="N949" s="461"/>
      <c r="O949" s="461"/>
      <c r="P949" s="461"/>
      <c r="Q949" s="461"/>
      <c r="R949" s="461"/>
      <c r="S949" s="461"/>
      <c r="T949" s="461"/>
      <c r="U949" s="461"/>
      <c r="V949" s="461"/>
      <c r="W949" s="461"/>
      <c r="X949" s="462"/>
      <c r="Y949" s="461"/>
      <c r="Z949" s="461"/>
      <c r="AA949" s="461"/>
      <c r="AB949" s="461"/>
      <c r="AC949" s="461"/>
      <c r="AD949" s="461"/>
      <c r="AE949" s="461"/>
      <c r="AF949" s="461"/>
      <c r="AG949" s="461"/>
      <c r="AH949" s="461"/>
    </row>
    <row r="950">
      <c r="A950" s="461"/>
      <c r="B950" s="461"/>
      <c r="C950" s="461"/>
      <c r="D950" s="461"/>
      <c r="E950" s="461"/>
      <c r="F950" s="461"/>
      <c r="G950" s="461"/>
      <c r="H950" s="461"/>
      <c r="I950" s="461"/>
      <c r="J950" s="461"/>
      <c r="K950" s="461"/>
      <c r="L950" s="461"/>
      <c r="M950" s="461"/>
      <c r="N950" s="461"/>
      <c r="O950" s="461"/>
      <c r="P950" s="461"/>
      <c r="Q950" s="461"/>
      <c r="R950" s="461"/>
      <c r="S950" s="461"/>
      <c r="T950" s="461"/>
      <c r="U950" s="461"/>
      <c r="V950" s="461"/>
      <c r="W950" s="461"/>
      <c r="X950" s="462"/>
      <c r="Y950" s="461"/>
      <c r="Z950" s="461"/>
      <c r="AA950" s="461"/>
      <c r="AB950" s="461"/>
      <c r="AC950" s="461"/>
      <c r="AD950" s="461"/>
      <c r="AE950" s="461"/>
      <c r="AF950" s="461"/>
      <c r="AG950" s="461"/>
      <c r="AH950" s="461"/>
    </row>
    <row r="951">
      <c r="A951" s="461"/>
      <c r="B951" s="461"/>
      <c r="C951" s="461"/>
      <c r="D951" s="461"/>
      <c r="E951" s="461"/>
      <c r="F951" s="461"/>
      <c r="G951" s="461"/>
      <c r="H951" s="461"/>
      <c r="I951" s="461"/>
      <c r="J951" s="461"/>
      <c r="K951" s="461"/>
      <c r="L951" s="461"/>
      <c r="M951" s="461"/>
      <c r="N951" s="461"/>
      <c r="O951" s="461"/>
      <c r="P951" s="461"/>
      <c r="Q951" s="461"/>
      <c r="R951" s="461"/>
      <c r="S951" s="461"/>
      <c r="T951" s="461"/>
      <c r="U951" s="461"/>
      <c r="V951" s="461"/>
      <c r="W951" s="461"/>
      <c r="X951" s="462"/>
      <c r="Y951" s="461"/>
      <c r="Z951" s="461"/>
      <c r="AA951" s="461"/>
      <c r="AB951" s="461"/>
      <c r="AC951" s="461"/>
      <c r="AD951" s="461"/>
      <c r="AE951" s="461"/>
      <c r="AF951" s="461"/>
      <c r="AG951" s="461"/>
      <c r="AH951" s="461"/>
    </row>
    <row r="952">
      <c r="A952" s="461"/>
      <c r="B952" s="461"/>
      <c r="C952" s="461"/>
      <c r="D952" s="461"/>
      <c r="E952" s="461"/>
      <c r="F952" s="461"/>
      <c r="G952" s="461"/>
      <c r="H952" s="461"/>
      <c r="I952" s="461"/>
      <c r="J952" s="461"/>
      <c r="K952" s="461"/>
      <c r="L952" s="461"/>
      <c r="M952" s="461"/>
      <c r="N952" s="461"/>
      <c r="O952" s="461"/>
      <c r="P952" s="461"/>
      <c r="Q952" s="461"/>
      <c r="R952" s="461"/>
      <c r="S952" s="461"/>
      <c r="T952" s="461"/>
      <c r="U952" s="461"/>
      <c r="V952" s="461"/>
      <c r="W952" s="461"/>
      <c r="X952" s="462"/>
      <c r="Y952" s="461"/>
      <c r="Z952" s="461"/>
      <c r="AA952" s="461"/>
      <c r="AB952" s="461"/>
      <c r="AC952" s="461"/>
      <c r="AD952" s="461"/>
      <c r="AE952" s="461"/>
      <c r="AF952" s="461"/>
      <c r="AG952" s="461"/>
      <c r="AH952" s="461"/>
    </row>
    <row r="953">
      <c r="A953" s="461"/>
      <c r="B953" s="461"/>
      <c r="C953" s="461"/>
      <c r="D953" s="461"/>
      <c r="E953" s="461"/>
      <c r="F953" s="461"/>
      <c r="G953" s="461"/>
      <c r="H953" s="461"/>
      <c r="I953" s="461"/>
      <c r="J953" s="461"/>
      <c r="K953" s="461"/>
      <c r="L953" s="461"/>
      <c r="M953" s="461"/>
      <c r="N953" s="461"/>
      <c r="O953" s="461"/>
      <c r="P953" s="461"/>
      <c r="Q953" s="461"/>
      <c r="R953" s="461"/>
      <c r="S953" s="461"/>
      <c r="T953" s="461"/>
      <c r="U953" s="461"/>
      <c r="V953" s="461"/>
      <c r="W953" s="461"/>
      <c r="X953" s="462"/>
      <c r="Y953" s="461"/>
      <c r="Z953" s="461"/>
      <c r="AA953" s="461"/>
      <c r="AB953" s="461"/>
      <c r="AC953" s="461"/>
      <c r="AD953" s="461"/>
      <c r="AE953" s="461"/>
      <c r="AF953" s="461"/>
      <c r="AG953" s="461"/>
      <c r="AH953" s="461"/>
    </row>
    <row r="954">
      <c r="A954" s="461"/>
      <c r="B954" s="461"/>
      <c r="C954" s="461"/>
      <c r="D954" s="461"/>
      <c r="E954" s="461"/>
      <c r="F954" s="461"/>
      <c r="G954" s="461"/>
      <c r="H954" s="461"/>
      <c r="I954" s="461"/>
      <c r="J954" s="461"/>
      <c r="K954" s="461"/>
      <c r="L954" s="461"/>
      <c r="M954" s="461"/>
      <c r="N954" s="461"/>
      <c r="O954" s="461"/>
      <c r="P954" s="461"/>
      <c r="Q954" s="461"/>
      <c r="R954" s="461"/>
      <c r="S954" s="461"/>
      <c r="T954" s="461"/>
      <c r="U954" s="461"/>
      <c r="V954" s="461"/>
      <c r="W954" s="461"/>
      <c r="X954" s="462"/>
      <c r="Y954" s="461"/>
      <c r="Z954" s="461"/>
      <c r="AA954" s="461"/>
      <c r="AB954" s="461"/>
      <c r="AC954" s="461"/>
      <c r="AD954" s="461"/>
      <c r="AE954" s="461"/>
      <c r="AF954" s="461"/>
      <c r="AG954" s="461"/>
      <c r="AH954" s="461"/>
    </row>
    <row r="955">
      <c r="A955" s="461"/>
      <c r="B955" s="461"/>
      <c r="C955" s="461"/>
      <c r="D955" s="461"/>
      <c r="E955" s="461"/>
      <c r="F955" s="461"/>
      <c r="G955" s="461"/>
      <c r="H955" s="461"/>
      <c r="I955" s="461"/>
      <c r="J955" s="461"/>
      <c r="K955" s="461"/>
      <c r="L955" s="461"/>
      <c r="M955" s="461"/>
      <c r="N955" s="461"/>
      <c r="O955" s="461"/>
      <c r="P955" s="461"/>
      <c r="Q955" s="461"/>
      <c r="R955" s="461"/>
      <c r="S955" s="461"/>
      <c r="T955" s="461"/>
      <c r="U955" s="461"/>
      <c r="V955" s="461"/>
      <c r="W955" s="461"/>
      <c r="X955" s="462"/>
      <c r="Y955" s="461"/>
      <c r="Z955" s="461"/>
      <c r="AA955" s="461"/>
      <c r="AB955" s="461"/>
      <c r="AC955" s="461"/>
      <c r="AD955" s="461"/>
      <c r="AE955" s="461"/>
      <c r="AF955" s="461"/>
      <c r="AG955" s="461"/>
      <c r="AH955" s="461"/>
    </row>
    <row r="956">
      <c r="A956" s="461"/>
      <c r="B956" s="461"/>
      <c r="C956" s="461"/>
      <c r="D956" s="461"/>
      <c r="E956" s="461"/>
      <c r="F956" s="461"/>
      <c r="G956" s="461"/>
      <c r="H956" s="461"/>
      <c r="I956" s="461"/>
      <c r="J956" s="461"/>
      <c r="K956" s="461"/>
      <c r="L956" s="461"/>
      <c r="M956" s="461"/>
      <c r="N956" s="461"/>
      <c r="O956" s="461"/>
      <c r="P956" s="461"/>
      <c r="Q956" s="461"/>
      <c r="R956" s="461"/>
      <c r="S956" s="461"/>
      <c r="T956" s="461"/>
      <c r="U956" s="461"/>
      <c r="V956" s="461"/>
      <c r="W956" s="461"/>
      <c r="X956" s="462"/>
      <c r="Y956" s="461"/>
      <c r="Z956" s="461"/>
      <c r="AA956" s="461"/>
      <c r="AB956" s="461"/>
      <c r="AC956" s="461"/>
      <c r="AD956" s="461"/>
      <c r="AE956" s="461"/>
      <c r="AF956" s="461"/>
      <c r="AG956" s="461"/>
      <c r="AH956" s="461"/>
    </row>
    <row r="957">
      <c r="A957" s="461"/>
      <c r="B957" s="461"/>
      <c r="C957" s="461"/>
      <c r="D957" s="461"/>
      <c r="E957" s="461"/>
      <c r="F957" s="461"/>
      <c r="G957" s="461"/>
      <c r="H957" s="461"/>
      <c r="I957" s="461"/>
      <c r="J957" s="461"/>
      <c r="K957" s="461"/>
      <c r="L957" s="461"/>
      <c r="M957" s="461"/>
      <c r="N957" s="461"/>
      <c r="O957" s="461"/>
      <c r="P957" s="461"/>
      <c r="Q957" s="461"/>
      <c r="R957" s="461"/>
      <c r="S957" s="461"/>
      <c r="T957" s="461"/>
      <c r="U957" s="461"/>
      <c r="V957" s="461"/>
      <c r="W957" s="461"/>
      <c r="X957" s="462"/>
      <c r="Y957" s="461"/>
      <c r="Z957" s="461"/>
      <c r="AA957" s="461"/>
      <c r="AB957" s="461"/>
      <c r="AC957" s="461"/>
      <c r="AD957" s="461"/>
      <c r="AE957" s="461"/>
      <c r="AF957" s="461"/>
      <c r="AG957" s="461"/>
      <c r="AH957" s="461"/>
    </row>
    <row r="958">
      <c r="A958" s="461"/>
      <c r="B958" s="461"/>
      <c r="C958" s="461"/>
      <c r="D958" s="461"/>
      <c r="E958" s="461"/>
      <c r="F958" s="461"/>
      <c r="G958" s="461"/>
      <c r="H958" s="461"/>
      <c r="I958" s="461"/>
      <c r="J958" s="461"/>
      <c r="K958" s="461"/>
      <c r="L958" s="461"/>
      <c r="M958" s="461"/>
      <c r="N958" s="461"/>
      <c r="O958" s="461"/>
      <c r="P958" s="461"/>
      <c r="Q958" s="461"/>
      <c r="R958" s="461"/>
      <c r="S958" s="461"/>
      <c r="T958" s="461"/>
      <c r="U958" s="461"/>
      <c r="V958" s="461"/>
      <c r="W958" s="461"/>
      <c r="X958" s="462"/>
      <c r="Y958" s="461"/>
      <c r="Z958" s="461"/>
      <c r="AA958" s="461"/>
      <c r="AB958" s="461"/>
      <c r="AC958" s="461"/>
      <c r="AD958" s="461"/>
      <c r="AE958" s="461"/>
      <c r="AF958" s="461"/>
      <c r="AG958" s="461"/>
      <c r="AH958" s="461"/>
    </row>
    <row r="959">
      <c r="A959" s="461"/>
      <c r="B959" s="461"/>
      <c r="C959" s="461"/>
      <c r="D959" s="461"/>
      <c r="E959" s="461"/>
      <c r="F959" s="461"/>
      <c r="G959" s="461"/>
      <c r="H959" s="461"/>
      <c r="I959" s="461"/>
      <c r="J959" s="461"/>
      <c r="K959" s="461"/>
      <c r="L959" s="461"/>
      <c r="M959" s="461"/>
      <c r="N959" s="461"/>
      <c r="O959" s="461"/>
      <c r="P959" s="461"/>
      <c r="Q959" s="461"/>
      <c r="R959" s="461"/>
      <c r="S959" s="461"/>
      <c r="T959" s="461"/>
      <c r="U959" s="461"/>
      <c r="V959" s="461"/>
      <c r="W959" s="461"/>
      <c r="X959" s="462"/>
      <c r="Y959" s="461"/>
      <c r="Z959" s="461"/>
      <c r="AA959" s="461"/>
      <c r="AB959" s="461"/>
      <c r="AC959" s="461"/>
      <c r="AD959" s="461"/>
      <c r="AE959" s="461"/>
      <c r="AF959" s="461"/>
      <c r="AG959" s="461"/>
      <c r="AH959" s="461"/>
    </row>
    <row r="960">
      <c r="A960" s="461"/>
      <c r="B960" s="461"/>
      <c r="C960" s="461"/>
      <c r="D960" s="461"/>
      <c r="E960" s="461"/>
      <c r="F960" s="461"/>
      <c r="G960" s="461"/>
      <c r="H960" s="461"/>
      <c r="I960" s="461"/>
      <c r="J960" s="461"/>
      <c r="K960" s="461"/>
      <c r="L960" s="461"/>
      <c r="M960" s="461"/>
      <c r="N960" s="461"/>
      <c r="O960" s="461"/>
      <c r="P960" s="461"/>
      <c r="Q960" s="461"/>
      <c r="R960" s="461"/>
      <c r="S960" s="461"/>
      <c r="T960" s="461"/>
      <c r="U960" s="461"/>
      <c r="V960" s="461"/>
      <c r="W960" s="461"/>
      <c r="X960" s="462"/>
      <c r="Y960" s="461"/>
      <c r="Z960" s="461"/>
      <c r="AA960" s="461"/>
      <c r="AB960" s="461"/>
      <c r="AC960" s="461"/>
      <c r="AD960" s="461"/>
      <c r="AE960" s="461"/>
      <c r="AF960" s="461"/>
      <c r="AG960" s="461"/>
      <c r="AH960" s="461"/>
    </row>
    <row r="961">
      <c r="A961" s="461"/>
      <c r="B961" s="461"/>
      <c r="C961" s="461"/>
      <c r="D961" s="461"/>
      <c r="E961" s="461"/>
      <c r="F961" s="461"/>
      <c r="G961" s="461"/>
      <c r="H961" s="461"/>
      <c r="I961" s="461"/>
      <c r="J961" s="461"/>
      <c r="K961" s="461"/>
      <c r="L961" s="461"/>
      <c r="M961" s="461"/>
      <c r="N961" s="461"/>
      <c r="O961" s="461"/>
      <c r="P961" s="461"/>
      <c r="Q961" s="461"/>
      <c r="R961" s="461"/>
      <c r="S961" s="461"/>
      <c r="T961" s="461"/>
      <c r="U961" s="461"/>
      <c r="V961" s="461"/>
      <c r="W961" s="461"/>
      <c r="X961" s="462"/>
      <c r="Y961" s="461"/>
      <c r="Z961" s="461"/>
      <c r="AA961" s="461"/>
      <c r="AB961" s="461"/>
      <c r="AC961" s="461"/>
      <c r="AD961" s="461"/>
      <c r="AE961" s="461"/>
      <c r="AF961" s="461"/>
      <c r="AG961" s="461"/>
      <c r="AH961" s="461"/>
    </row>
    <row r="962">
      <c r="A962" s="461"/>
      <c r="B962" s="461"/>
      <c r="C962" s="461"/>
      <c r="D962" s="461"/>
      <c r="E962" s="461"/>
      <c r="F962" s="461"/>
      <c r="G962" s="461"/>
      <c r="H962" s="461"/>
      <c r="I962" s="461"/>
      <c r="J962" s="461"/>
      <c r="K962" s="461"/>
      <c r="L962" s="461"/>
      <c r="M962" s="461"/>
      <c r="N962" s="461"/>
      <c r="O962" s="461"/>
      <c r="P962" s="461"/>
      <c r="Q962" s="461"/>
      <c r="R962" s="461"/>
      <c r="S962" s="461"/>
      <c r="T962" s="461"/>
      <c r="U962" s="461"/>
      <c r="V962" s="461"/>
      <c r="W962" s="461"/>
      <c r="X962" s="462"/>
      <c r="Y962" s="461"/>
      <c r="Z962" s="461"/>
      <c r="AA962" s="461"/>
      <c r="AB962" s="461"/>
      <c r="AC962" s="461"/>
      <c r="AD962" s="461"/>
      <c r="AE962" s="461"/>
      <c r="AF962" s="461"/>
      <c r="AG962" s="461"/>
      <c r="AH962" s="461"/>
    </row>
    <row r="963">
      <c r="A963" s="461"/>
      <c r="B963" s="461"/>
      <c r="C963" s="461"/>
      <c r="D963" s="461"/>
      <c r="E963" s="461"/>
      <c r="F963" s="461"/>
      <c r="G963" s="461"/>
      <c r="H963" s="461"/>
      <c r="I963" s="461"/>
      <c r="J963" s="461"/>
      <c r="K963" s="461"/>
      <c r="L963" s="461"/>
      <c r="M963" s="461"/>
      <c r="N963" s="461"/>
      <c r="O963" s="461"/>
      <c r="P963" s="461"/>
      <c r="Q963" s="461"/>
      <c r="R963" s="461"/>
      <c r="S963" s="461"/>
      <c r="T963" s="461"/>
      <c r="U963" s="461"/>
      <c r="V963" s="461"/>
      <c r="W963" s="461"/>
      <c r="X963" s="462"/>
      <c r="Y963" s="461"/>
      <c r="Z963" s="461"/>
      <c r="AA963" s="461"/>
      <c r="AB963" s="461"/>
      <c r="AC963" s="461"/>
      <c r="AD963" s="461"/>
      <c r="AE963" s="461"/>
      <c r="AF963" s="461"/>
      <c r="AG963" s="461"/>
      <c r="AH963" s="461"/>
    </row>
    <row r="964">
      <c r="A964" s="461"/>
      <c r="B964" s="461"/>
      <c r="C964" s="461"/>
      <c r="D964" s="461"/>
      <c r="E964" s="461"/>
      <c r="F964" s="461"/>
      <c r="G964" s="461"/>
      <c r="H964" s="461"/>
      <c r="I964" s="461"/>
      <c r="J964" s="461"/>
      <c r="K964" s="461"/>
      <c r="L964" s="461"/>
      <c r="M964" s="461"/>
      <c r="N964" s="461"/>
      <c r="O964" s="461"/>
      <c r="P964" s="461"/>
      <c r="Q964" s="461"/>
      <c r="R964" s="461"/>
      <c r="S964" s="461"/>
      <c r="T964" s="461"/>
      <c r="U964" s="461"/>
      <c r="V964" s="461"/>
      <c r="W964" s="461"/>
      <c r="X964" s="462"/>
      <c r="Y964" s="461"/>
      <c r="Z964" s="461"/>
      <c r="AA964" s="461"/>
      <c r="AB964" s="461"/>
      <c r="AC964" s="461"/>
      <c r="AD964" s="461"/>
      <c r="AE964" s="461"/>
      <c r="AF964" s="461"/>
      <c r="AG964" s="461"/>
      <c r="AH964" s="461"/>
    </row>
    <row r="965">
      <c r="A965" s="461"/>
      <c r="B965" s="461"/>
      <c r="C965" s="461"/>
      <c r="D965" s="461"/>
      <c r="E965" s="461"/>
      <c r="F965" s="461"/>
      <c r="G965" s="461"/>
      <c r="H965" s="461"/>
      <c r="I965" s="461"/>
      <c r="J965" s="461"/>
      <c r="K965" s="461"/>
      <c r="L965" s="461"/>
      <c r="M965" s="461"/>
      <c r="N965" s="461"/>
      <c r="O965" s="461"/>
      <c r="P965" s="461"/>
      <c r="Q965" s="461"/>
      <c r="R965" s="461"/>
      <c r="S965" s="461"/>
      <c r="T965" s="461"/>
      <c r="U965" s="461"/>
      <c r="V965" s="461"/>
      <c r="W965" s="461"/>
      <c r="X965" s="462"/>
      <c r="Y965" s="461"/>
      <c r="Z965" s="461"/>
      <c r="AA965" s="461"/>
      <c r="AB965" s="461"/>
      <c r="AC965" s="461"/>
      <c r="AD965" s="461"/>
      <c r="AE965" s="461"/>
      <c r="AF965" s="461"/>
      <c r="AG965" s="461"/>
      <c r="AH965" s="461"/>
    </row>
    <row r="966">
      <c r="A966" s="461"/>
      <c r="B966" s="461"/>
      <c r="C966" s="461"/>
      <c r="D966" s="461"/>
      <c r="E966" s="461"/>
      <c r="F966" s="461"/>
      <c r="G966" s="461"/>
      <c r="H966" s="461"/>
      <c r="I966" s="461"/>
      <c r="J966" s="461"/>
      <c r="K966" s="461"/>
      <c r="L966" s="461"/>
      <c r="M966" s="461"/>
      <c r="N966" s="461"/>
      <c r="O966" s="461"/>
      <c r="P966" s="461"/>
      <c r="Q966" s="461"/>
      <c r="R966" s="461"/>
      <c r="S966" s="461"/>
      <c r="T966" s="461"/>
      <c r="U966" s="461"/>
      <c r="V966" s="461"/>
      <c r="W966" s="461"/>
      <c r="X966" s="462"/>
      <c r="Y966" s="461"/>
      <c r="Z966" s="461"/>
      <c r="AA966" s="461"/>
      <c r="AB966" s="461"/>
      <c r="AC966" s="461"/>
      <c r="AD966" s="461"/>
      <c r="AE966" s="461"/>
      <c r="AF966" s="461"/>
      <c r="AG966" s="461"/>
      <c r="AH966" s="461"/>
    </row>
    <row r="967">
      <c r="A967" s="461"/>
      <c r="B967" s="461"/>
      <c r="C967" s="461"/>
      <c r="D967" s="461"/>
      <c r="E967" s="461"/>
      <c r="F967" s="461"/>
      <c r="G967" s="461"/>
      <c r="H967" s="461"/>
      <c r="I967" s="461"/>
      <c r="J967" s="461"/>
      <c r="K967" s="461"/>
      <c r="L967" s="461"/>
      <c r="M967" s="461"/>
      <c r="N967" s="461"/>
      <c r="O967" s="461"/>
      <c r="P967" s="461"/>
      <c r="Q967" s="461"/>
      <c r="R967" s="461"/>
      <c r="S967" s="461"/>
      <c r="T967" s="461"/>
      <c r="U967" s="461"/>
      <c r="V967" s="461"/>
      <c r="W967" s="461"/>
      <c r="X967" s="462"/>
      <c r="Y967" s="461"/>
      <c r="Z967" s="461"/>
      <c r="AA967" s="461"/>
      <c r="AB967" s="461"/>
      <c r="AC967" s="461"/>
      <c r="AD967" s="461"/>
      <c r="AE967" s="461"/>
      <c r="AF967" s="461"/>
      <c r="AG967" s="461"/>
      <c r="AH967" s="461"/>
    </row>
    <row r="968">
      <c r="A968" s="461"/>
      <c r="B968" s="461"/>
      <c r="C968" s="461"/>
      <c r="D968" s="461"/>
      <c r="E968" s="461"/>
      <c r="F968" s="461"/>
      <c r="G968" s="461"/>
      <c r="H968" s="461"/>
      <c r="I968" s="461"/>
      <c r="J968" s="461"/>
      <c r="K968" s="461"/>
      <c r="L968" s="461"/>
      <c r="M968" s="461"/>
      <c r="N968" s="461"/>
      <c r="O968" s="461"/>
      <c r="P968" s="461"/>
      <c r="Q968" s="461"/>
      <c r="R968" s="461"/>
      <c r="S968" s="461"/>
      <c r="T968" s="461"/>
      <c r="U968" s="461"/>
      <c r="V968" s="461"/>
      <c r="W968" s="461"/>
      <c r="X968" s="462"/>
      <c r="Y968" s="461"/>
      <c r="Z968" s="461"/>
      <c r="AA968" s="461"/>
      <c r="AB968" s="461"/>
      <c r="AC968" s="461"/>
      <c r="AD968" s="461"/>
      <c r="AE968" s="461"/>
      <c r="AF968" s="461"/>
      <c r="AG968" s="461"/>
      <c r="AH968" s="461"/>
    </row>
    <row r="969">
      <c r="A969" s="461"/>
      <c r="B969" s="461"/>
      <c r="C969" s="461"/>
      <c r="D969" s="461"/>
      <c r="E969" s="461"/>
      <c r="F969" s="461"/>
      <c r="G969" s="461"/>
      <c r="H969" s="461"/>
      <c r="I969" s="461"/>
      <c r="J969" s="461"/>
      <c r="K969" s="461"/>
      <c r="L969" s="461"/>
      <c r="M969" s="461"/>
      <c r="N969" s="461"/>
      <c r="O969" s="461"/>
      <c r="P969" s="461"/>
      <c r="Q969" s="461"/>
      <c r="R969" s="461"/>
      <c r="S969" s="461"/>
      <c r="T969" s="461"/>
      <c r="U969" s="461"/>
      <c r="V969" s="461"/>
      <c r="W969" s="461"/>
      <c r="X969" s="462"/>
      <c r="Y969" s="461"/>
      <c r="Z969" s="461"/>
      <c r="AA969" s="461"/>
      <c r="AB969" s="461"/>
      <c r="AC969" s="461"/>
      <c r="AD969" s="461"/>
      <c r="AE969" s="461"/>
      <c r="AF969" s="461"/>
      <c r="AG969" s="461"/>
      <c r="AH969" s="461"/>
    </row>
    <row r="970">
      <c r="A970" s="461"/>
      <c r="B970" s="461"/>
      <c r="C970" s="461"/>
      <c r="D970" s="461"/>
      <c r="E970" s="461"/>
      <c r="F970" s="461"/>
      <c r="G970" s="461"/>
      <c r="H970" s="461"/>
      <c r="I970" s="461"/>
      <c r="J970" s="461"/>
      <c r="K970" s="461"/>
      <c r="L970" s="461"/>
      <c r="M970" s="461"/>
      <c r="N970" s="461"/>
      <c r="O970" s="461"/>
      <c r="P970" s="461"/>
      <c r="Q970" s="461"/>
      <c r="R970" s="461"/>
      <c r="S970" s="461"/>
      <c r="T970" s="461"/>
      <c r="U970" s="461"/>
      <c r="V970" s="461"/>
      <c r="W970" s="461"/>
      <c r="X970" s="462"/>
      <c r="Y970" s="461"/>
      <c r="Z970" s="461"/>
      <c r="AA970" s="461"/>
      <c r="AB970" s="461"/>
      <c r="AC970" s="461"/>
      <c r="AD970" s="461"/>
      <c r="AE970" s="461"/>
      <c r="AF970" s="461"/>
      <c r="AG970" s="461"/>
      <c r="AH970" s="461"/>
    </row>
    <row r="971">
      <c r="A971" s="461"/>
      <c r="B971" s="461"/>
      <c r="C971" s="461"/>
      <c r="D971" s="461"/>
      <c r="E971" s="461"/>
      <c r="F971" s="461"/>
      <c r="G971" s="461"/>
      <c r="H971" s="461"/>
      <c r="I971" s="461"/>
      <c r="J971" s="461"/>
      <c r="K971" s="461"/>
      <c r="L971" s="461"/>
      <c r="M971" s="461"/>
      <c r="N971" s="461"/>
      <c r="O971" s="461"/>
      <c r="P971" s="461"/>
      <c r="Q971" s="461"/>
      <c r="R971" s="461"/>
      <c r="S971" s="461"/>
      <c r="T971" s="461"/>
      <c r="U971" s="461"/>
      <c r="V971" s="461"/>
      <c r="W971" s="461"/>
      <c r="X971" s="462"/>
      <c r="Y971" s="461"/>
      <c r="Z971" s="461"/>
      <c r="AA971" s="461"/>
      <c r="AB971" s="461"/>
      <c r="AC971" s="461"/>
      <c r="AD971" s="461"/>
      <c r="AE971" s="461"/>
      <c r="AF971" s="461"/>
      <c r="AG971" s="461"/>
      <c r="AH971" s="461"/>
    </row>
    <row r="972">
      <c r="A972" s="461"/>
      <c r="B972" s="461"/>
      <c r="C972" s="461"/>
      <c r="D972" s="461"/>
      <c r="E972" s="461"/>
      <c r="F972" s="461"/>
      <c r="G972" s="461"/>
      <c r="H972" s="461"/>
      <c r="I972" s="461"/>
      <c r="J972" s="461"/>
      <c r="K972" s="461"/>
      <c r="L972" s="461"/>
      <c r="M972" s="461"/>
      <c r="N972" s="461"/>
      <c r="O972" s="461"/>
      <c r="P972" s="461"/>
      <c r="Q972" s="461"/>
      <c r="R972" s="461"/>
      <c r="S972" s="461"/>
      <c r="T972" s="461"/>
      <c r="U972" s="461"/>
      <c r="V972" s="461"/>
      <c r="W972" s="461"/>
      <c r="X972" s="462"/>
      <c r="Y972" s="461"/>
      <c r="Z972" s="461"/>
      <c r="AA972" s="461"/>
      <c r="AB972" s="461"/>
      <c r="AC972" s="461"/>
      <c r="AD972" s="461"/>
      <c r="AE972" s="461"/>
      <c r="AF972" s="461"/>
      <c r="AG972" s="461"/>
      <c r="AH972" s="461"/>
    </row>
    <row r="973">
      <c r="A973" s="461"/>
      <c r="B973" s="461"/>
      <c r="C973" s="461"/>
      <c r="D973" s="461"/>
      <c r="E973" s="461"/>
      <c r="F973" s="461"/>
      <c r="G973" s="461"/>
      <c r="H973" s="461"/>
      <c r="I973" s="461"/>
      <c r="J973" s="461"/>
      <c r="K973" s="461"/>
      <c r="L973" s="461"/>
      <c r="M973" s="461"/>
      <c r="N973" s="461"/>
      <c r="O973" s="461"/>
      <c r="P973" s="461"/>
      <c r="Q973" s="461"/>
      <c r="R973" s="461"/>
      <c r="S973" s="461"/>
      <c r="T973" s="461"/>
      <c r="U973" s="461"/>
      <c r="V973" s="461"/>
      <c r="W973" s="461"/>
      <c r="X973" s="462"/>
      <c r="Y973" s="461"/>
      <c r="Z973" s="461"/>
      <c r="AA973" s="461"/>
      <c r="AB973" s="461"/>
      <c r="AC973" s="461"/>
      <c r="AD973" s="461"/>
      <c r="AE973" s="461"/>
      <c r="AF973" s="461"/>
      <c r="AG973" s="461"/>
      <c r="AH973" s="461"/>
    </row>
    <row r="974">
      <c r="A974" s="461"/>
      <c r="B974" s="461"/>
      <c r="C974" s="461"/>
      <c r="D974" s="461"/>
      <c r="E974" s="461"/>
      <c r="F974" s="461"/>
      <c r="G974" s="461"/>
      <c r="H974" s="461"/>
      <c r="I974" s="461"/>
      <c r="J974" s="461"/>
      <c r="K974" s="461"/>
      <c r="L974" s="461"/>
      <c r="M974" s="461"/>
      <c r="N974" s="461"/>
      <c r="O974" s="461"/>
      <c r="P974" s="461"/>
      <c r="Q974" s="461"/>
      <c r="R974" s="461"/>
      <c r="S974" s="461"/>
      <c r="T974" s="461"/>
      <c r="U974" s="461"/>
      <c r="V974" s="461"/>
      <c r="W974" s="461"/>
      <c r="X974" s="462"/>
      <c r="Y974" s="461"/>
      <c r="Z974" s="461"/>
      <c r="AA974" s="461"/>
      <c r="AB974" s="461"/>
      <c r="AC974" s="461"/>
      <c r="AD974" s="461"/>
      <c r="AE974" s="461"/>
      <c r="AF974" s="461"/>
      <c r="AG974" s="461"/>
      <c r="AH974" s="461"/>
    </row>
    <row r="975">
      <c r="A975" s="461"/>
      <c r="B975" s="461"/>
      <c r="C975" s="461"/>
      <c r="D975" s="461"/>
      <c r="E975" s="461"/>
      <c r="F975" s="461"/>
      <c r="G975" s="461"/>
      <c r="H975" s="461"/>
      <c r="I975" s="461"/>
      <c r="J975" s="461"/>
      <c r="K975" s="461"/>
      <c r="L975" s="461"/>
      <c r="M975" s="461"/>
      <c r="N975" s="461"/>
      <c r="O975" s="461"/>
      <c r="P975" s="461"/>
      <c r="Q975" s="461"/>
      <c r="R975" s="461"/>
      <c r="S975" s="461"/>
      <c r="T975" s="461"/>
      <c r="U975" s="461"/>
      <c r="V975" s="461"/>
      <c r="W975" s="461"/>
      <c r="X975" s="462"/>
      <c r="Y975" s="461"/>
      <c r="Z975" s="461"/>
      <c r="AA975" s="461"/>
      <c r="AB975" s="461"/>
      <c r="AC975" s="461"/>
      <c r="AD975" s="461"/>
      <c r="AE975" s="461"/>
      <c r="AF975" s="461"/>
      <c r="AG975" s="461"/>
      <c r="AH975" s="461"/>
    </row>
    <row r="976">
      <c r="A976" s="461"/>
      <c r="B976" s="461"/>
      <c r="C976" s="461"/>
      <c r="D976" s="461"/>
      <c r="E976" s="461"/>
      <c r="F976" s="461"/>
      <c r="G976" s="461"/>
      <c r="H976" s="461"/>
      <c r="I976" s="461"/>
      <c r="J976" s="461"/>
      <c r="K976" s="461"/>
      <c r="L976" s="461"/>
      <c r="M976" s="461"/>
      <c r="N976" s="461"/>
      <c r="O976" s="461"/>
      <c r="P976" s="461"/>
      <c r="Q976" s="461"/>
      <c r="R976" s="461"/>
      <c r="S976" s="461"/>
      <c r="T976" s="461"/>
      <c r="U976" s="461"/>
      <c r="V976" s="461"/>
      <c r="W976" s="461"/>
      <c r="X976" s="462"/>
      <c r="Y976" s="461"/>
      <c r="Z976" s="461"/>
      <c r="AA976" s="461"/>
      <c r="AB976" s="461"/>
      <c r="AC976" s="461"/>
      <c r="AD976" s="461"/>
      <c r="AE976" s="461"/>
      <c r="AF976" s="461"/>
      <c r="AG976" s="461"/>
      <c r="AH976" s="461"/>
    </row>
    <row r="977">
      <c r="A977" s="461"/>
      <c r="B977" s="461"/>
      <c r="C977" s="461"/>
      <c r="D977" s="461"/>
      <c r="E977" s="461"/>
      <c r="F977" s="461"/>
      <c r="G977" s="461"/>
      <c r="H977" s="461"/>
      <c r="I977" s="461"/>
      <c r="J977" s="461"/>
      <c r="K977" s="461"/>
      <c r="L977" s="461"/>
      <c r="M977" s="461"/>
      <c r="N977" s="461"/>
      <c r="O977" s="461"/>
      <c r="P977" s="461"/>
      <c r="Q977" s="461"/>
      <c r="R977" s="461"/>
      <c r="S977" s="461"/>
      <c r="T977" s="461"/>
      <c r="U977" s="461"/>
      <c r="V977" s="461"/>
      <c r="W977" s="461"/>
      <c r="X977" s="462"/>
      <c r="Y977" s="461"/>
      <c r="Z977" s="461"/>
      <c r="AA977" s="461"/>
      <c r="AB977" s="461"/>
      <c r="AC977" s="461"/>
      <c r="AD977" s="461"/>
      <c r="AE977" s="461"/>
      <c r="AF977" s="461"/>
      <c r="AG977" s="461"/>
      <c r="AH977" s="461"/>
    </row>
    <row r="978">
      <c r="A978" s="461"/>
      <c r="B978" s="461"/>
      <c r="C978" s="461"/>
      <c r="D978" s="461"/>
      <c r="E978" s="461"/>
      <c r="F978" s="461"/>
      <c r="G978" s="461"/>
      <c r="H978" s="461"/>
      <c r="I978" s="461"/>
      <c r="J978" s="461"/>
      <c r="K978" s="461"/>
      <c r="L978" s="461"/>
      <c r="M978" s="461"/>
      <c r="N978" s="461"/>
      <c r="O978" s="461"/>
      <c r="P978" s="461"/>
      <c r="Q978" s="461"/>
      <c r="R978" s="461"/>
      <c r="S978" s="461"/>
      <c r="T978" s="461"/>
      <c r="U978" s="461"/>
      <c r="V978" s="461"/>
      <c r="W978" s="461"/>
      <c r="X978" s="462"/>
      <c r="Y978" s="461"/>
      <c r="Z978" s="461"/>
      <c r="AA978" s="461"/>
      <c r="AB978" s="461"/>
      <c r="AC978" s="461"/>
      <c r="AD978" s="461"/>
      <c r="AE978" s="461"/>
      <c r="AF978" s="461"/>
      <c r="AG978" s="461"/>
      <c r="AH978" s="461"/>
    </row>
    <row r="979">
      <c r="A979" s="461"/>
      <c r="B979" s="461"/>
      <c r="C979" s="461"/>
      <c r="D979" s="461"/>
      <c r="E979" s="461"/>
      <c r="F979" s="461"/>
      <c r="G979" s="461"/>
      <c r="H979" s="461"/>
      <c r="I979" s="461"/>
      <c r="J979" s="461"/>
      <c r="K979" s="461"/>
      <c r="L979" s="461"/>
      <c r="M979" s="461"/>
      <c r="N979" s="461"/>
      <c r="O979" s="461"/>
      <c r="P979" s="461"/>
      <c r="Q979" s="461"/>
      <c r="R979" s="461"/>
      <c r="S979" s="461"/>
      <c r="T979" s="461"/>
      <c r="U979" s="461"/>
      <c r="V979" s="461"/>
      <c r="W979" s="461"/>
      <c r="X979" s="462"/>
      <c r="Y979" s="461"/>
      <c r="Z979" s="461"/>
      <c r="AA979" s="461"/>
      <c r="AB979" s="461"/>
      <c r="AC979" s="461"/>
      <c r="AD979" s="461"/>
      <c r="AE979" s="461"/>
      <c r="AF979" s="461"/>
      <c r="AG979" s="461"/>
      <c r="AH979" s="461"/>
    </row>
    <row r="980">
      <c r="A980" s="461"/>
      <c r="B980" s="461"/>
      <c r="C980" s="461"/>
      <c r="D980" s="461"/>
      <c r="E980" s="461"/>
      <c r="F980" s="461"/>
      <c r="G980" s="461"/>
      <c r="H980" s="461"/>
      <c r="I980" s="461"/>
      <c r="J980" s="461"/>
      <c r="K980" s="461"/>
      <c r="L980" s="461"/>
      <c r="M980" s="461"/>
      <c r="N980" s="461"/>
      <c r="O980" s="461"/>
      <c r="P980" s="461"/>
      <c r="Q980" s="461"/>
      <c r="R980" s="461"/>
      <c r="S980" s="461"/>
      <c r="T980" s="461"/>
      <c r="U980" s="461"/>
      <c r="V980" s="461"/>
      <c r="W980" s="461"/>
      <c r="X980" s="462"/>
      <c r="Y980" s="461"/>
      <c r="Z980" s="461"/>
      <c r="AA980" s="461"/>
      <c r="AB980" s="461"/>
      <c r="AC980" s="461"/>
      <c r="AD980" s="461"/>
      <c r="AE980" s="461"/>
      <c r="AF980" s="461"/>
      <c r="AG980" s="461"/>
      <c r="AH980" s="461"/>
    </row>
    <row r="981">
      <c r="A981" s="461"/>
      <c r="B981" s="461"/>
      <c r="C981" s="461"/>
      <c r="D981" s="461"/>
      <c r="E981" s="461"/>
      <c r="F981" s="461"/>
      <c r="G981" s="461"/>
      <c r="H981" s="461"/>
      <c r="I981" s="461"/>
      <c r="J981" s="461"/>
      <c r="K981" s="461"/>
      <c r="L981" s="461"/>
      <c r="M981" s="461"/>
      <c r="N981" s="461"/>
      <c r="O981" s="461"/>
      <c r="P981" s="461"/>
      <c r="Q981" s="461"/>
      <c r="R981" s="461"/>
      <c r="S981" s="461"/>
      <c r="T981" s="461"/>
      <c r="U981" s="461"/>
      <c r="V981" s="461"/>
      <c r="W981" s="461"/>
      <c r="X981" s="462"/>
      <c r="Y981" s="461"/>
      <c r="Z981" s="461"/>
      <c r="AA981" s="461"/>
      <c r="AB981" s="461"/>
      <c r="AC981" s="461"/>
      <c r="AD981" s="461"/>
      <c r="AE981" s="461"/>
      <c r="AF981" s="461"/>
      <c r="AG981" s="461"/>
      <c r="AH981" s="461"/>
    </row>
    <row r="982">
      <c r="A982" s="461"/>
      <c r="B982" s="461"/>
      <c r="C982" s="461"/>
      <c r="D982" s="461"/>
      <c r="E982" s="461"/>
      <c r="F982" s="461"/>
      <c r="G982" s="461"/>
      <c r="H982" s="461"/>
      <c r="I982" s="461"/>
      <c r="J982" s="461"/>
      <c r="K982" s="461"/>
      <c r="L982" s="461"/>
      <c r="M982" s="461"/>
      <c r="N982" s="461"/>
      <c r="O982" s="461"/>
      <c r="P982" s="461"/>
      <c r="Q982" s="461"/>
      <c r="R982" s="461"/>
      <c r="S982" s="461"/>
      <c r="T982" s="461"/>
      <c r="U982" s="461"/>
      <c r="V982" s="461"/>
      <c r="W982" s="461"/>
      <c r="X982" s="462"/>
      <c r="Y982" s="461"/>
      <c r="Z982" s="461"/>
      <c r="AA982" s="461"/>
      <c r="AB982" s="461"/>
      <c r="AC982" s="461"/>
      <c r="AD982" s="461"/>
      <c r="AE982" s="461"/>
      <c r="AF982" s="461"/>
      <c r="AG982" s="461"/>
      <c r="AH982" s="461"/>
    </row>
    <row r="983">
      <c r="A983" s="461"/>
      <c r="B983" s="461"/>
      <c r="C983" s="461"/>
      <c r="D983" s="461"/>
      <c r="E983" s="461"/>
      <c r="F983" s="461"/>
      <c r="G983" s="461"/>
      <c r="H983" s="461"/>
      <c r="I983" s="461"/>
      <c r="J983" s="461"/>
      <c r="K983" s="461"/>
      <c r="L983" s="461"/>
      <c r="M983" s="461"/>
      <c r="N983" s="461"/>
      <c r="O983" s="461"/>
      <c r="P983" s="461"/>
      <c r="Q983" s="461"/>
      <c r="R983" s="461"/>
      <c r="S983" s="461"/>
      <c r="T983" s="461"/>
      <c r="U983" s="461"/>
      <c r="V983" s="461"/>
      <c r="W983" s="461"/>
      <c r="X983" s="462"/>
      <c r="Y983" s="461"/>
      <c r="Z983" s="461"/>
      <c r="AA983" s="461"/>
      <c r="AB983" s="461"/>
      <c r="AC983" s="461"/>
      <c r="AD983" s="461"/>
      <c r="AE983" s="461"/>
      <c r="AF983" s="461"/>
      <c r="AG983" s="461"/>
      <c r="AH983" s="461"/>
    </row>
    <row r="984">
      <c r="A984" s="461"/>
      <c r="B984" s="461"/>
      <c r="C984" s="461"/>
      <c r="D984" s="461"/>
      <c r="E984" s="461"/>
      <c r="F984" s="461"/>
      <c r="G984" s="461"/>
      <c r="H984" s="461"/>
      <c r="I984" s="461"/>
      <c r="J984" s="461"/>
      <c r="K984" s="461"/>
      <c r="L984" s="461"/>
      <c r="M984" s="461"/>
      <c r="N984" s="461"/>
      <c r="O984" s="461"/>
      <c r="P984" s="461"/>
      <c r="Q984" s="461"/>
      <c r="R984" s="461"/>
      <c r="S984" s="461"/>
      <c r="T984" s="461"/>
      <c r="U984" s="461"/>
      <c r="V984" s="461"/>
      <c r="W984" s="461"/>
      <c r="X984" s="462"/>
      <c r="Y984" s="461"/>
      <c r="Z984" s="461"/>
      <c r="AA984" s="461"/>
      <c r="AB984" s="461"/>
      <c r="AC984" s="461"/>
      <c r="AD984" s="461"/>
      <c r="AE984" s="461"/>
      <c r="AF984" s="461"/>
      <c r="AG984" s="461"/>
      <c r="AH984" s="461"/>
    </row>
    <row r="985">
      <c r="A985" s="461"/>
      <c r="B985" s="461"/>
      <c r="C985" s="461"/>
      <c r="D985" s="461"/>
      <c r="E985" s="461"/>
      <c r="F985" s="461"/>
      <c r="G985" s="461"/>
      <c r="H985" s="461"/>
      <c r="I985" s="461"/>
      <c r="J985" s="461"/>
      <c r="K985" s="461"/>
      <c r="L985" s="461"/>
      <c r="M985" s="461"/>
      <c r="N985" s="461"/>
      <c r="O985" s="461"/>
      <c r="P985" s="461"/>
      <c r="Q985" s="461"/>
      <c r="R985" s="461"/>
      <c r="S985" s="461"/>
      <c r="T985" s="461"/>
      <c r="U985" s="461"/>
      <c r="V985" s="461"/>
      <c r="W985" s="461"/>
      <c r="X985" s="462"/>
      <c r="Y985" s="461"/>
      <c r="Z985" s="461"/>
      <c r="AA985" s="461"/>
      <c r="AB985" s="461"/>
      <c r="AC985" s="461"/>
      <c r="AD985" s="461"/>
      <c r="AE985" s="461"/>
      <c r="AF985" s="461"/>
      <c r="AG985" s="461"/>
      <c r="AH985" s="461"/>
    </row>
    <row r="986">
      <c r="A986" s="461"/>
      <c r="B986" s="461"/>
      <c r="C986" s="461"/>
      <c r="D986" s="461"/>
      <c r="E986" s="461"/>
      <c r="F986" s="461"/>
      <c r="G986" s="461"/>
      <c r="H986" s="461"/>
      <c r="I986" s="461"/>
      <c r="J986" s="461"/>
      <c r="K986" s="461"/>
      <c r="L986" s="461"/>
      <c r="M986" s="461"/>
      <c r="N986" s="461"/>
      <c r="O986" s="461"/>
      <c r="P986" s="461"/>
      <c r="Q986" s="461"/>
      <c r="R986" s="461"/>
      <c r="S986" s="461"/>
      <c r="T986" s="461"/>
      <c r="U986" s="461"/>
      <c r="V986" s="461"/>
      <c r="W986" s="461"/>
      <c r="X986" s="462"/>
      <c r="Y986" s="461"/>
      <c r="Z986" s="461"/>
      <c r="AA986" s="461"/>
      <c r="AB986" s="461"/>
      <c r="AC986" s="461"/>
      <c r="AD986" s="461"/>
      <c r="AE986" s="461"/>
      <c r="AF986" s="461"/>
      <c r="AG986" s="461"/>
      <c r="AH986" s="461"/>
    </row>
    <row r="987">
      <c r="A987" s="461"/>
      <c r="B987" s="461"/>
      <c r="C987" s="461"/>
      <c r="D987" s="461"/>
      <c r="E987" s="461"/>
      <c r="F987" s="461"/>
      <c r="G987" s="461"/>
      <c r="H987" s="461"/>
      <c r="I987" s="461"/>
      <c r="J987" s="461"/>
      <c r="K987" s="461"/>
      <c r="L987" s="461"/>
      <c r="M987" s="461"/>
      <c r="N987" s="461"/>
      <c r="O987" s="461"/>
      <c r="P987" s="461"/>
      <c r="Q987" s="461"/>
      <c r="R987" s="461"/>
      <c r="S987" s="461"/>
      <c r="T987" s="461"/>
      <c r="U987" s="461"/>
      <c r="V987" s="461"/>
      <c r="W987" s="461"/>
      <c r="X987" s="462"/>
      <c r="Y987" s="461"/>
      <c r="Z987" s="461"/>
      <c r="AA987" s="461"/>
      <c r="AB987" s="461"/>
      <c r="AC987" s="461"/>
      <c r="AD987" s="461"/>
      <c r="AE987" s="461"/>
      <c r="AF987" s="461"/>
      <c r="AG987" s="461"/>
      <c r="AH987" s="461"/>
    </row>
    <row r="988">
      <c r="A988" s="461"/>
      <c r="B988" s="461"/>
      <c r="C988" s="461"/>
      <c r="D988" s="461"/>
      <c r="E988" s="461"/>
      <c r="F988" s="461"/>
      <c r="G988" s="461"/>
      <c r="H988" s="461"/>
      <c r="I988" s="461"/>
      <c r="J988" s="461"/>
      <c r="K988" s="461"/>
      <c r="L988" s="461"/>
      <c r="M988" s="461"/>
      <c r="N988" s="461"/>
      <c r="O988" s="461"/>
      <c r="P988" s="461"/>
      <c r="Q988" s="461"/>
      <c r="R988" s="461"/>
      <c r="S988" s="461"/>
      <c r="T988" s="461"/>
      <c r="U988" s="461"/>
      <c r="V988" s="461"/>
      <c r="W988" s="461"/>
      <c r="X988" s="462"/>
      <c r="Y988" s="461"/>
      <c r="Z988" s="461"/>
      <c r="AA988" s="461"/>
      <c r="AB988" s="461"/>
      <c r="AC988" s="461"/>
      <c r="AD988" s="461"/>
      <c r="AE988" s="461"/>
      <c r="AF988" s="461"/>
      <c r="AG988" s="461"/>
      <c r="AH988" s="461"/>
    </row>
    <row r="989">
      <c r="A989" s="461"/>
      <c r="B989" s="461"/>
      <c r="C989" s="461"/>
      <c r="D989" s="461"/>
      <c r="E989" s="461"/>
      <c r="F989" s="461"/>
      <c r="G989" s="461"/>
      <c r="H989" s="461"/>
      <c r="I989" s="461"/>
      <c r="J989" s="461"/>
      <c r="K989" s="461"/>
      <c r="L989" s="461"/>
      <c r="M989" s="461"/>
      <c r="N989" s="461"/>
      <c r="O989" s="461"/>
      <c r="P989" s="461"/>
      <c r="Q989" s="461"/>
      <c r="R989" s="461"/>
      <c r="S989" s="461"/>
      <c r="T989" s="461"/>
      <c r="U989" s="461"/>
      <c r="V989" s="461"/>
      <c r="W989" s="461"/>
      <c r="X989" s="462"/>
      <c r="Y989" s="461"/>
      <c r="Z989" s="461"/>
      <c r="AA989" s="461"/>
      <c r="AB989" s="461"/>
      <c r="AC989" s="461"/>
      <c r="AD989" s="461"/>
      <c r="AE989" s="461"/>
      <c r="AF989" s="461"/>
      <c r="AG989" s="461"/>
      <c r="AH989" s="461"/>
    </row>
    <row r="990">
      <c r="A990" s="461"/>
      <c r="B990" s="461"/>
      <c r="C990" s="461"/>
      <c r="D990" s="461"/>
      <c r="E990" s="461"/>
      <c r="F990" s="461"/>
      <c r="G990" s="461"/>
      <c r="H990" s="461"/>
      <c r="I990" s="461"/>
      <c r="J990" s="461"/>
      <c r="K990" s="461"/>
      <c r="L990" s="461"/>
      <c r="M990" s="461"/>
      <c r="N990" s="461"/>
      <c r="O990" s="461"/>
      <c r="P990" s="461"/>
      <c r="Q990" s="461"/>
      <c r="R990" s="461"/>
      <c r="S990" s="461"/>
      <c r="T990" s="461"/>
      <c r="U990" s="461"/>
      <c r="V990" s="461"/>
      <c r="W990" s="461"/>
      <c r="X990" s="462"/>
      <c r="Y990" s="461"/>
      <c r="Z990" s="461"/>
      <c r="AA990" s="461"/>
      <c r="AB990" s="461"/>
      <c r="AC990" s="461"/>
      <c r="AD990" s="461"/>
      <c r="AE990" s="461"/>
      <c r="AF990" s="461"/>
      <c r="AG990" s="461"/>
      <c r="AH990" s="461"/>
    </row>
    <row r="991">
      <c r="A991" s="461"/>
      <c r="B991" s="461"/>
      <c r="C991" s="461"/>
      <c r="D991" s="461"/>
      <c r="E991" s="461"/>
      <c r="F991" s="461"/>
      <c r="G991" s="461"/>
      <c r="H991" s="461"/>
      <c r="I991" s="461"/>
      <c r="J991" s="461"/>
      <c r="K991" s="461"/>
      <c r="L991" s="461"/>
      <c r="M991" s="461"/>
      <c r="N991" s="461"/>
      <c r="O991" s="461"/>
      <c r="P991" s="461"/>
      <c r="Q991" s="461"/>
      <c r="R991" s="461"/>
      <c r="S991" s="461"/>
      <c r="T991" s="461"/>
      <c r="U991" s="461"/>
      <c r="V991" s="461"/>
      <c r="W991" s="461"/>
      <c r="X991" s="462"/>
      <c r="Y991" s="461"/>
      <c r="Z991" s="461"/>
      <c r="AA991" s="461"/>
      <c r="AB991" s="461"/>
      <c r="AC991" s="461"/>
      <c r="AD991" s="461"/>
      <c r="AE991" s="461"/>
      <c r="AF991" s="461"/>
      <c r="AG991" s="461"/>
      <c r="AH991" s="461"/>
    </row>
    <row r="992">
      <c r="A992" s="461"/>
      <c r="B992" s="461"/>
      <c r="C992" s="461"/>
      <c r="D992" s="461"/>
      <c r="E992" s="461"/>
      <c r="F992" s="461"/>
      <c r="G992" s="461"/>
      <c r="H992" s="461"/>
      <c r="I992" s="461"/>
      <c r="J992" s="461"/>
      <c r="K992" s="461"/>
      <c r="L992" s="461"/>
      <c r="M992" s="461"/>
      <c r="N992" s="461"/>
      <c r="O992" s="461"/>
      <c r="P992" s="461"/>
      <c r="Q992" s="461"/>
      <c r="R992" s="461"/>
      <c r="S992" s="461"/>
      <c r="T992" s="461"/>
      <c r="U992" s="461"/>
      <c r="V992" s="461"/>
      <c r="W992" s="461"/>
      <c r="X992" s="462"/>
      <c r="Y992" s="461"/>
      <c r="Z992" s="461"/>
      <c r="AA992" s="461"/>
      <c r="AB992" s="461"/>
      <c r="AC992" s="461"/>
      <c r="AD992" s="461"/>
      <c r="AE992" s="461"/>
      <c r="AF992" s="461"/>
      <c r="AG992" s="461"/>
      <c r="AH992" s="461"/>
    </row>
    <row r="993">
      <c r="A993" s="461"/>
      <c r="B993" s="461"/>
      <c r="C993" s="461"/>
      <c r="D993" s="461"/>
      <c r="E993" s="461"/>
      <c r="F993" s="461"/>
      <c r="G993" s="461"/>
      <c r="H993" s="461"/>
      <c r="I993" s="461"/>
      <c r="J993" s="461"/>
      <c r="K993" s="461"/>
      <c r="L993" s="461"/>
      <c r="M993" s="461"/>
      <c r="N993" s="461"/>
      <c r="O993" s="461"/>
      <c r="P993" s="461"/>
      <c r="Q993" s="461"/>
      <c r="R993" s="461"/>
      <c r="S993" s="461"/>
      <c r="T993" s="461"/>
      <c r="U993" s="461"/>
      <c r="V993" s="461"/>
      <c r="W993" s="461"/>
      <c r="X993" s="462"/>
      <c r="Y993" s="461"/>
      <c r="Z993" s="461"/>
      <c r="AA993" s="461"/>
      <c r="AB993" s="461"/>
      <c r="AC993" s="461"/>
      <c r="AD993" s="461"/>
      <c r="AE993" s="461"/>
      <c r="AF993" s="461"/>
      <c r="AG993" s="461"/>
      <c r="AH993" s="461"/>
    </row>
    <row r="994">
      <c r="A994" s="461"/>
      <c r="B994" s="461"/>
      <c r="C994" s="461"/>
      <c r="D994" s="461"/>
      <c r="E994" s="461"/>
      <c r="F994" s="461"/>
      <c r="G994" s="461"/>
      <c r="H994" s="461"/>
      <c r="I994" s="461"/>
      <c r="J994" s="461"/>
      <c r="K994" s="461"/>
      <c r="L994" s="461"/>
      <c r="M994" s="461"/>
      <c r="N994" s="461"/>
      <c r="O994" s="461"/>
      <c r="P994" s="461"/>
      <c r="Q994" s="461"/>
      <c r="R994" s="461"/>
      <c r="S994" s="461"/>
      <c r="T994" s="461"/>
      <c r="U994" s="461"/>
      <c r="V994" s="461"/>
      <c r="W994" s="461"/>
      <c r="X994" s="462"/>
      <c r="Y994" s="461"/>
      <c r="Z994" s="461"/>
      <c r="AA994" s="461"/>
      <c r="AB994" s="461"/>
      <c r="AC994" s="461"/>
      <c r="AD994" s="461"/>
      <c r="AE994" s="461"/>
      <c r="AF994" s="461"/>
      <c r="AG994" s="461"/>
      <c r="AH994" s="461"/>
    </row>
    <row r="995">
      <c r="A995" s="461"/>
      <c r="B995" s="461"/>
      <c r="C995" s="461"/>
      <c r="D995" s="461"/>
      <c r="E995" s="461"/>
      <c r="F995" s="461"/>
      <c r="G995" s="461"/>
      <c r="H995" s="461"/>
      <c r="I995" s="461"/>
      <c r="J995" s="461"/>
      <c r="K995" s="461"/>
      <c r="L995" s="461"/>
      <c r="M995" s="461"/>
      <c r="N995" s="461"/>
      <c r="O995" s="461"/>
      <c r="P995" s="461"/>
      <c r="Q995" s="461"/>
      <c r="R995" s="461"/>
      <c r="S995" s="461"/>
      <c r="T995" s="461"/>
      <c r="U995" s="461"/>
      <c r="V995" s="461"/>
      <c r="W995" s="461"/>
      <c r="X995" s="462"/>
      <c r="Y995" s="461"/>
      <c r="Z995" s="461"/>
      <c r="AA995" s="461"/>
      <c r="AB995" s="461"/>
      <c r="AC995" s="461"/>
      <c r="AD995" s="461"/>
      <c r="AE995" s="461"/>
      <c r="AF995" s="461"/>
      <c r="AG995" s="461"/>
      <c r="AH995" s="461"/>
    </row>
    <row r="996">
      <c r="A996" s="461"/>
      <c r="B996" s="461"/>
      <c r="C996" s="461"/>
      <c r="D996" s="461"/>
      <c r="E996" s="461"/>
      <c r="F996" s="461"/>
      <c r="G996" s="461"/>
      <c r="H996" s="461"/>
      <c r="I996" s="461"/>
      <c r="J996" s="461"/>
      <c r="K996" s="461"/>
      <c r="L996" s="461"/>
      <c r="M996" s="461"/>
      <c r="N996" s="461"/>
      <c r="O996" s="461"/>
      <c r="P996" s="461"/>
      <c r="Q996" s="461"/>
      <c r="R996" s="461"/>
      <c r="S996" s="461"/>
      <c r="T996" s="461"/>
      <c r="U996" s="461"/>
      <c r="V996" s="461"/>
      <c r="W996" s="461"/>
      <c r="X996" s="462"/>
      <c r="Y996" s="461"/>
      <c r="Z996" s="461"/>
      <c r="AA996" s="461"/>
      <c r="AB996" s="461"/>
      <c r="AC996" s="461"/>
      <c r="AD996" s="461"/>
      <c r="AE996" s="461"/>
      <c r="AF996" s="461"/>
      <c r="AG996" s="461"/>
      <c r="AH996" s="461"/>
    </row>
    <row r="997">
      <c r="A997" s="461"/>
      <c r="B997" s="461"/>
      <c r="C997" s="461"/>
      <c r="D997" s="461"/>
      <c r="E997" s="461"/>
      <c r="F997" s="461"/>
      <c r="G997" s="461"/>
      <c r="H997" s="461"/>
      <c r="I997" s="461"/>
      <c r="J997" s="461"/>
      <c r="K997" s="461"/>
      <c r="L997" s="461"/>
      <c r="M997" s="461"/>
      <c r="N997" s="461"/>
      <c r="O997" s="461"/>
      <c r="P997" s="461"/>
      <c r="Q997" s="461"/>
      <c r="R997" s="461"/>
      <c r="S997" s="461"/>
      <c r="T997" s="461"/>
      <c r="U997" s="461"/>
      <c r="V997" s="461"/>
      <c r="W997" s="461"/>
      <c r="X997" s="462"/>
      <c r="Y997" s="461"/>
      <c r="Z997" s="461"/>
      <c r="AA997" s="461"/>
      <c r="AB997" s="461"/>
      <c r="AC997" s="461"/>
      <c r="AD997" s="461"/>
      <c r="AE997" s="461"/>
      <c r="AF997" s="461"/>
      <c r="AG997" s="461"/>
      <c r="AH997" s="461"/>
    </row>
    <row r="998">
      <c r="A998" s="461"/>
      <c r="B998" s="461"/>
      <c r="C998" s="461"/>
      <c r="D998" s="461"/>
      <c r="E998" s="461"/>
      <c r="F998" s="461"/>
      <c r="G998" s="461"/>
      <c r="H998" s="461"/>
      <c r="I998" s="461"/>
      <c r="J998" s="461"/>
      <c r="K998" s="461"/>
      <c r="L998" s="461"/>
      <c r="M998" s="461"/>
      <c r="N998" s="461"/>
      <c r="O998" s="461"/>
      <c r="P998" s="461"/>
      <c r="Q998" s="461"/>
      <c r="R998" s="461"/>
      <c r="S998" s="461"/>
      <c r="T998" s="461"/>
      <c r="U998" s="461"/>
      <c r="V998" s="461"/>
      <c r="W998" s="461"/>
      <c r="X998" s="462"/>
      <c r="Y998" s="461"/>
      <c r="Z998" s="461"/>
      <c r="AA998" s="461"/>
      <c r="AB998" s="461"/>
      <c r="AC998" s="461"/>
      <c r="AD998" s="461"/>
      <c r="AE998" s="461"/>
      <c r="AF998" s="461"/>
      <c r="AG998" s="461"/>
      <c r="AH998" s="461"/>
    </row>
    <row r="999">
      <c r="A999" s="461"/>
      <c r="B999" s="461"/>
      <c r="C999" s="461"/>
      <c r="D999" s="461"/>
      <c r="E999" s="461"/>
      <c r="F999" s="461"/>
      <c r="G999" s="461"/>
      <c r="H999" s="461"/>
      <c r="I999" s="461"/>
      <c r="J999" s="461"/>
      <c r="K999" s="461"/>
      <c r="L999" s="461"/>
      <c r="M999" s="461"/>
      <c r="N999" s="461"/>
      <c r="O999" s="461"/>
      <c r="P999" s="461"/>
      <c r="Q999" s="461"/>
      <c r="R999" s="461"/>
      <c r="S999" s="461"/>
      <c r="T999" s="461"/>
      <c r="U999" s="461"/>
      <c r="V999" s="461"/>
      <c r="W999" s="461"/>
      <c r="X999" s="462"/>
      <c r="Y999" s="461"/>
      <c r="Z999" s="461"/>
      <c r="AA999" s="461"/>
      <c r="AB999" s="461"/>
      <c r="AC999" s="461"/>
      <c r="AD999" s="461"/>
      <c r="AE999" s="461"/>
      <c r="AF999" s="461"/>
      <c r="AG999" s="461"/>
      <c r="AH999" s="461"/>
    </row>
    <row r="1000">
      <c r="A1000" s="461"/>
      <c r="B1000" s="461"/>
      <c r="C1000" s="461"/>
      <c r="D1000" s="461"/>
      <c r="E1000" s="461"/>
      <c r="F1000" s="461"/>
      <c r="G1000" s="461"/>
      <c r="H1000" s="461"/>
      <c r="I1000" s="461"/>
      <c r="J1000" s="461"/>
      <c r="K1000" s="461"/>
      <c r="L1000" s="461"/>
      <c r="M1000" s="461"/>
      <c r="N1000" s="461"/>
      <c r="O1000" s="461"/>
      <c r="P1000" s="461"/>
      <c r="Q1000" s="461"/>
      <c r="R1000" s="461"/>
      <c r="S1000" s="461"/>
      <c r="T1000" s="461"/>
      <c r="U1000" s="461"/>
      <c r="V1000" s="461"/>
      <c r="W1000" s="461"/>
      <c r="X1000" s="462"/>
      <c r="Y1000" s="461"/>
      <c r="Z1000" s="461"/>
      <c r="AA1000" s="461"/>
      <c r="AB1000" s="461"/>
      <c r="AC1000" s="461"/>
      <c r="AD1000" s="461"/>
      <c r="AE1000" s="461"/>
      <c r="AF1000" s="461"/>
      <c r="AG1000" s="461"/>
      <c r="AH1000" s="461"/>
    </row>
    <row r="1001">
      <c r="A1001" s="461"/>
      <c r="B1001" s="461"/>
      <c r="C1001" s="461"/>
      <c r="D1001" s="461"/>
      <c r="E1001" s="461"/>
      <c r="F1001" s="461"/>
      <c r="G1001" s="461"/>
      <c r="H1001" s="461"/>
      <c r="I1001" s="461"/>
      <c r="J1001" s="461"/>
      <c r="K1001" s="461"/>
      <c r="L1001" s="461"/>
      <c r="M1001" s="461"/>
      <c r="N1001" s="461"/>
      <c r="O1001" s="461"/>
      <c r="P1001" s="461"/>
      <c r="Q1001" s="461"/>
      <c r="R1001" s="461"/>
      <c r="S1001" s="461"/>
      <c r="T1001" s="461"/>
      <c r="U1001" s="461"/>
      <c r="V1001" s="461"/>
      <c r="W1001" s="461"/>
      <c r="X1001" s="462"/>
      <c r="Y1001" s="461"/>
      <c r="Z1001" s="461"/>
      <c r="AA1001" s="461"/>
      <c r="AB1001" s="461"/>
      <c r="AC1001" s="461"/>
      <c r="AD1001" s="461"/>
      <c r="AE1001" s="461"/>
      <c r="AF1001" s="461"/>
      <c r="AG1001" s="461"/>
      <c r="AH1001" s="461"/>
    </row>
    <row r="1002">
      <c r="A1002" s="461"/>
      <c r="B1002" s="461"/>
      <c r="C1002" s="461"/>
      <c r="D1002" s="461"/>
      <c r="E1002" s="461"/>
      <c r="F1002" s="461"/>
      <c r="G1002" s="461"/>
      <c r="H1002" s="461"/>
      <c r="I1002" s="461"/>
      <c r="J1002" s="461"/>
      <c r="K1002" s="461"/>
      <c r="L1002" s="461"/>
      <c r="M1002" s="461"/>
      <c r="N1002" s="461"/>
      <c r="O1002" s="461"/>
      <c r="P1002" s="461"/>
      <c r="Q1002" s="461"/>
      <c r="R1002" s="461"/>
      <c r="S1002" s="461"/>
      <c r="T1002" s="461"/>
      <c r="U1002" s="461"/>
      <c r="V1002" s="461"/>
      <c r="W1002" s="461"/>
      <c r="X1002" s="462"/>
      <c r="Y1002" s="461"/>
      <c r="Z1002" s="461"/>
      <c r="AA1002" s="461"/>
      <c r="AB1002" s="461"/>
      <c r="AC1002" s="461"/>
      <c r="AD1002" s="461"/>
      <c r="AE1002" s="461"/>
      <c r="AF1002" s="461"/>
      <c r="AG1002" s="461"/>
      <c r="AH1002" s="461"/>
    </row>
    <row r="1003">
      <c r="A1003" s="461"/>
      <c r="B1003" s="461"/>
      <c r="C1003" s="461"/>
      <c r="D1003" s="461"/>
      <c r="E1003" s="461"/>
      <c r="F1003" s="461"/>
      <c r="G1003" s="461"/>
      <c r="H1003" s="461"/>
      <c r="I1003" s="461"/>
      <c r="J1003" s="461"/>
      <c r="K1003" s="461"/>
      <c r="L1003" s="461"/>
      <c r="M1003" s="461"/>
      <c r="N1003" s="461"/>
      <c r="O1003" s="461"/>
      <c r="P1003" s="461"/>
      <c r="Q1003" s="461"/>
      <c r="R1003" s="461"/>
      <c r="S1003" s="461"/>
      <c r="T1003" s="461"/>
      <c r="U1003" s="461"/>
      <c r="V1003" s="461"/>
      <c r="W1003" s="461"/>
      <c r="X1003" s="462"/>
      <c r="Y1003" s="461"/>
      <c r="Z1003" s="461"/>
      <c r="AA1003" s="461"/>
      <c r="AB1003" s="461"/>
      <c r="AC1003" s="461"/>
      <c r="AD1003" s="461"/>
      <c r="AE1003" s="461"/>
      <c r="AF1003" s="461"/>
      <c r="AG1003" s="461"/>
      <c r="AH1003" s="461"/>
    </row>
    <row r="1004">
      <c r="A1004" s="461"/>
      <c r="B1004" s="461"/>
      <c r="C1004" s="461"/>
      <c r="D1004" s="461"/>
      <c r="E1004" s="461"/>
      <c r="F1004" s="461"/>
      <c r="G1004" s="461"/>
      <c r="H1004" s="461"/>
      <c r="I1004" s="461"/>
      <c r="J1004" s="461"/>
      <c r="K1004" s="461"/>
      <c r="L1004" s="461"/>
      <c r="M1004" s="461"/>
      <c r="N1004" s="461"/>
      <c r="O1004" s="461"/>
      <c r="P1004" s="461"/>
      <c r="Q1004" s="461"/>
      <c r="R1004" s="461"/>
      <c r="S1004" s="461"/>
      <c r="T1004" s="461"/>
      <c r="U1004" s="461"/>
      <c r="V1004" s="461"/>
      <c r="W1004" s="461"/>
      <c r="X1004" s="462"/>
      <c r="Y1004" s="461"/>
      <c r="Z1004" s="461"/>
      <c r="AA1004" s="461"/>
      <c r="AB1004" s="461"/>
      <c r="AC1004" s="461"/>
      <c r="AD1004" s="461"/>
      <c r="AE1004" s="461"/>
      <c r="AF1004" s="461"/>
      <c r="AG1004" s="461"/>
      <c r="AH1004" s="461"/>
    </row>
    <row r="1005">
      <c r="A1005" s="461"/>
      <c r="B1005" s="461"/>
      <c r="C1005" s="461"/>
      <c r="D1005" s="461"/>
      <c r="E1005" s="461"/>
      <c r="F1005" s="461"/>
      <c r="G1005" s="461"/>
      <c r="H1005" s="461"/>
      <c r="I1005" s="461"/>
      <c r="J1005" s="461"/>
      <c r="K1005" s="461"/>
      <c r="L1005" s="461"/>
      <c r="M1005" s="461"/>
      <c r="N1005" s="461"/>
      <c r="O1005" s="461"/>
      <c r="P1005" s="461"/>
      <c r="Q1005" s="461"/>
      <c r="R1005" s="461"/>
      <c r="S1005" s="461"/>
      <c r="T1005" s="461"/>
      <c r="U1005" s="461"/>
      <c r="V1005" s="461"/>
      <c r="W1005" s="461"/>
      <c r="X1005" s="462"/>
      <c r="Y1005" s="461"/>
      <c r="Z1005" s="461"/>
      <c r="AA1005" s="461"/>
      <c r="AB1005" s="461"/>
      <c r="AC1005" s="461"/>
      <c r="AD1005" s="461"/>
      <c r="AE1005" s="461"/>
      <c r="AF1005" s="461"/>
      <c r="AG1005" s="461"/>
      <c r="AH1005" s="461"/>
    </row>
    <row r="1006">
      <c r="A1006" s="461"/>
      <c r="B1006" s="461"/>
      <c r="C1006" s="461"/>
      <c r="D1006" s="461"/>
      <c r="E1006" s="461"/>
      <c r="F1006" s="461"/>
      <c r="G1006" s="461"/>
      <c r="H1006" s="461"/>
      <c r="I1006" s="461"/>
      <c r="J1006" s="461"/>
      <c r="K1006" s="461"/>
      <c r="L1006" s="461"/>
      <c r="M1006" s="461"/>
      <c r="N1006" s="461"/>
      <c r="O1006" s="461"/>
      <c r="P1006" s="461"/>
      <c r="Q1006" s="461"/>
      <c r="R1006" s="461"/>
      <c r="S1006" s="461"/>
      <c r="T1006" s="461"/>
      <c r="U1006" s="461"/>
      <c r="V1006" s="461"/>
      <c r="W1006" s="461"/>
      <c r="X1006" s="462"/>
      <c r="Y1006" s="461"/>
      <c r="Z1006" s="461"/>
      <c r="AA1006" s="461"/>
      <c r="AB1006" s="461"/>
      <c r="AC1006" s="461"/>
      <c r="AD1006" s="461"/>
      <c r="AE1006" s="461"/>
      <c r="AF1006" s="461"/>
      <c r="AG1006" s="461"/>
      <c r="AH1006" s="461"/>
    </row>
    <row r="1007">
      <c r="A1007" s="461"/>
      <c r="B1007" s="461"/>
      <c r="C1007" s="461"/>
      <c r="D1007" s="461"/>
      <c r="E1007" s="461"/>
      <c r="F1007" s="461"/>
      <c r="G1007" s="461"/>
      <c r="H1007" s="461"/>
      <c r="I1007" s="461"/>
      <c r="J1007" s="461"/>
      <c r="K1007" s="461"/>
      <c r="L1007" s="461"/>
      <c r="M1007" s="461"/>
      <c r="N1007" s="461"/>
      <c r="O1007" s="461"/>
      <c r="P1007" s="461"/>
      <c r="Q1007" s="461"/>
      <c r="R1007" s="461"/>
      <c r="S1007" s="461"/>
      <c r="T1007" s="461"/>
      <c r="U1007" s="461"/>
      <c r="V1007" s="461"/>
      <c r="W1007" s="461"/>
      <c r="X1007" s="462"/>
      <c r="Y1007" s="461"/>
      <c r="Z1007" s="461"/>
      <c r="AA1007" s="461"/>
      <c r="AB1007" s="461"/>
      <c r="AC1007" s="461"/>
      <c r="AD1007" s="461"/>
      <c r="AE1007" s="461"/>
      <c r="AF1007" s="461"/>
      <c r="AG1007" s="461"/>
      <c r="AH1007" s="461"/>
    </row>
    <row r="1008">
      <c r="A1008" s="461"/>
      <c r="B1008" s="461"/>
      <c r="C1008" s="461"/>
      <c r="D1008" s="461"/>
      <c r="E1008" s="461"/>
      <c r="F1008" s="461"/>
      <c r="G1008" s="461"/>
      <c r="H1008" s="461"/>
      <c r="I1008" s="461"/>
      <c r="J1008" s="461"/>
      <c r="K1008" s="461"/>
      <c r="L1008" s="461"/>
      <c r="M1008" s="461"/>
      <c r="N1008" s="461"/>
      <c r="O1008" s="461"/>
      <c r="P1008" s="461"/>
      <c r="Q1008" s="461"/>
      <c r="R1008" s="461"/>
      <c r="S1008" s="461"/>
      <c r="T1008" s="461"/>
      <c r="U1008" s="461"/>
      <c r="V1008" s="461"/>
      <c r="W1008" s="461"/>
      <c r="X1008" s="462"/>
      <c r="Y1008" s="461"/>
      <c r="Z1008" s="461"/>
      <c r="AA1008" s="461"/>
      <c r="AB1008" s="461"/>
      <c r="AC1008" s="461"/>
      <c r="AD1008" s="461"/>
      <c r="AE1008" s="461"/>
      <c r="AF1008" s="461"/>
      <c r="AG1008" s="461"/>
      <c r="AH1008" s="461"/>
    </row>
    <row r="1009">
      <c r="A1009" s="461"/>
      <c r="B1009" s="461"/>
      <c r="C1009" s="461"/>
      <c r="D1009" s="461"/>
      <c r="E1009" s="461"/>
      <c r="F1009" s="461"/>
      <c r="G1009" s="461"/>
      <c r="H1009" s="461"/>
      <c r="I1009" s="461"/>
      <c r="J1009" s="461"/>
      <c r="K1009" s="461"/>
      <c r="L1009" s="461"/>
      <c r="M1009" s="461"/>
      <c r="N1009" s="461"/>
      <c r="O1009" s="461"/>
      <c r="P1009" s="461"/>
      <c r="Q1009" s="461"/>
      <c r="R1009" s="461"/>
      <c r="S1009" s="461"/>
      <c r="T1009" s="461"/>
      <c r="U1009" s="461"/>
      <c r="V1009" s="461"/>
      <c r="W1009" s="461"/>
      <c r="X1009" s="462"/>
      <c r="Y1009" s="461"/>
      <c r="Z1009" s="461"/>
      <c r="AA1009" s="461"/>
      <c r="AB1009" s="461"/>
      <c r="AC1009" s="461"/>
      <c r="AD1009" s="461"/>
      <c r="AE1009" s="461"/>
      <c r="AF1009" s="461"/>
      <c r="AG1009" s="461"/>
      <c r="AH1009" s="461"/>
    </row>
    <row r="1010">
      <c r="A1010" s="461"/>
      <c r="B1010" s="461"/>
      <c r="C1010" s="461"/>
      <c r="D1010" s="461"/>
      <c r="E1010" s="461"/>
      <c r="F1010" s="461"/>
      <c r="G1010" s="461"/>
      <c r="H1010" s="461"/>
      <c r="I1010" s="461"/>
      <c r="J1010" s="461"/>
      <c r="K1010" s="461"/>
      <c r="L1010" s="461"/>
      <c r="M1010" s="461"/>
      <c r="N1010" s="461"/>
      <c r="O1010" s="461"/>
      <c r="P1010" s="461"/>
      <c r="Q1010" s="461"/>
      <c r="R1010" s="461"/>
      <c r="S1010" s="461"/>
      <c r="T1010" s="461"/>
      <c r="U1010" s="461"/>
      <c r="V1010" s="461"/>
      <c r="W1010" s="461"/>
      <c r="X1010" s="462"/>
      <c r="Y1010" s="461"/>
      <c r="Z1010" s="461"/>
      <c r="AA1010" s="461"/>
      <c r="AB1010" s="461"/>
      <c r="AC1010" s="461"/>
      <c r="AD1010" s="461"/>
      <c r="AE1010" s="461"/>
      <c r="AF1010" s="461"/>
      <c r="AG1010" s="461"/>
      <c r="AH1010" s="461"/>
    </row>
    <row r="1011">
      <c r="A1011" s="461"/>
      <c r="B1011" s="461"/>
      <c r="C1011" s="461"/>
      <c r="D1011" s="461"/>
      <c r="E1011" s="461"/>
      <c r="F1011" s="461"/>
      <c r="G1011" s="461"/>
      <c r="H1011" s="461"/>
      <c r="I1011" s="461"/>
      <c r="J1011" s="461"/>
      <c r="K1011" s="461"/>
      <c r="L1011" s="461"/>
      <c r="M1011" s="461"/>
      <c r="N1011" s="461"/>
      <c r="O1011" s="461"/>
      <c r="P1011" s="461"/>
      <c r="Q1011" s="461"/>
      <c r="R1011" s="461"/>
      <c r="S1011" s="461"/>
      <c r="T1011" s="461"/>
      <c r="U1011" s="461"/>
      <c r="V1011" s="461"/>
      <c r="W1011" s="461"/>
      <c r="X1011" s="462"/>
      <c r="Y1011" s="461"/>
      <c r="Z1011" s="461"/>
      <c r="AA1011" s="461"/>
      <c r="AB1011" s="461"/>
      <c r="AC1011" s="461"/>
      <c r="AD1011" s="461"/>
      <c r="AE1011" s="461"/>
      <c r="AF1011" s="461"/>
      <c r="AG1011" s="461"/>
      <c r="AH1011" s="461"/>
    </row>
    <row r="1012">
      <c r="A1012" s="461"/>
      <c r="B1012" s="461"/>
      <c r="C1012" s="461"/>
      <c r="D1012" s="461"/>
      <c r="E1012" s="461"/>
      <c r="F1012" s="461"/>
      <c r="G1012" s="461"/>
      <c r="H1012" s="461"/>
      <c r="I1012" s="461"/>
      <c r="J1012" s="461"/>
      <c r="K1012" s="461"/>
      <c r="L1012" s="461"/>
      <c r="M1012" s="461"/>
      <c r="N1012" s="461"/>
      <c r="O1012" s="461"/>
      <c r="P1012" s="461"/>
      <c r="Q1012" s="461"/>
      <c r="R1012" s="461"/>
      <c r="S1012" s="461"/>
      <c r="T1012" s="461"/>
      <c r="U1012" s="461"/>
      <c r="V1012" s="461"/>
      <c r="W1012" s="461"/>
      <c r="X1012" s="462"/>
      <c r="Y1012" s="461"/>
      <c r="Z1012" s="461"/>
      <c r="AA1012" s="461"/>
      <c r="AB1012" s="461"/>
      <c r="AC1012" s="461"/>
      <c r="AD1012" s="461"/>
      <c r="AE1012" s="461"/>
      <c r="AF1012" s="461"/>
      <c r="AG1012" s="461"/>
      <c r="AH1012" s="461"/>
    </row>
    <row r="1013">
      <c r="A1013" s="461"/>
      <c r="B1013" s="461"/>
      <c r="C1013" s="461"/>
      <c r="D1013" s="461"/>
      <c r="E1013" s="461"/>
      <c r="F1013" s="461"/>
      <c r="G1013" s="461"/>
      <c r="H1013" s="461"/>
      <c r="I1013" s="461"/>
      <c r="J1013" s="461"/>
      <c r="K1013" s="461"/>
      <c r="L1013" s="461"/>
      <c r="M1013" s="461"/>
      <c r="N1013" s="461"/>
      <c r="O1013" s="461"/>
      <c r="P1013" s="461"/>
      <c r="Q1013" s="461"/>
      <c r="R1013" s="461"/>
      <c r="S1013" s="461"/>
      <c r="T1013" s="461"/>
      <c r="U1013" s="461"/>
      <c r="V1013" s="461"/>
      <c r="W1013" s="461"/>
      <c r="X1013" s="462"/>
      <c r="Y1013" s="461"/>
      <c r="Z1013" s="461"/>
      <c r="AA1013" s="461"/>
      <c r="AB1013" s="461"/>
      <c r="AC1013" s="461"/>
      <c r="AD1013" s="461"/>
      <c r="AE1013" s="461"/>
      <c r="AF1013" s="461"/>
      <c r="AG1013" s="461"/>
      <c r="AH1013" s="461"/>
    </row>
    <row r="1014">
      <c r="A1014" s="461"/>
      <c r="B1014" s="461"/>
      <c r="C1014" s="461"/>
      <c r="D1014" s="461"/>
      <c r="E1014" s="461"/>
      <c r="F1014" s="461"/>
      <c r="G1014" s="461"/>
      <c r="H1014" s="461"/>
      <c r="I1014" s="461"/>
      <c r="J1014" s="461"/>
      <c r="K1014" s="461"/>
      <c r="L1014" s="461"/>
      <c r="M1014" s="461"/>
      <c r="N1014" s="461"/>
      <c r="O1014" s="461"/>
      <c r="P1014" s="461"/>
      <c r="Q1014" s="461"/>
      <c r="R1014" s="461"/>
      <c r="S1014" s="461"/>
      <c r="T1014" s="461"/>
      <c r="U1014" s="461"/>
      <c r="V1014" s="461"/>
      <c r="W1014" s="461"/>
      <c r="X1014" s="462"/>
      <c r="Y1014" s="461"/>
      <c r="Z1014" s="461"/>
      <c r="AA1014" s="461"/>
      <c r="AB1014" s="461"/>
      <c r="AC1014" s="461"/>
      <c r="AD1014" s="461"/>
      <c r="AE1014" s="461"/>
      <c r="AF1014" s="461"/>
      <c r="AG1014" s="461"/>
      <c r="AH1014" s="461"/>
    </row>
    <row r="1015">
      <c r="A1015" s="461"/>
      <c r="B1015" s="461"/>
      <c r="C1015" s="461"/>
      <c r="D1015" s="461"/>
      <c r="E1015" s="461"/>
      <c r="F1015" s="461"/>
      <c r="G1015" s="461"/>
      <c r="H1015" s="461"/>
      <c r="I1015" s="461"/>
      <c r="J1015" s="461"/>
      <c r="K1015" s="461"/>
      <c r="L1015" s="461"/>
      <c r="M1015" s="461"/>
      <c r="N1015" s="461"/>
      <c r="O1015" s="461"/>
      <c r="P1015" s="461"/>
      <c r="Q1015" s="461"/>
      <c r="R1015" s="461"/>
      <c r="S1015" s="461"/>
      <c r="T1015" s="461"/>
      <c r="U1015" s="461"/>
      <c r="V1015" s="461"/>
      <c r="W1015" s="461"/>
      <c r="X1015" s="462"/>
      <c r="Y1015" s="461"/>
      <c r="Z1015" s="461"/>
      <c r="AA1015" s="461"/>
      <c r="AB1015" s="461"/>
      <c r="AC1015" s="461"/>
      <c r="AD1015" s="461"/>
      <c r="AE1015" s="461"/>
      <c r="AF1015" s="461"/>
      <c r="AG1015" s="461"/>
      <c r="AH1015" s="461"/>
    </row>
    <row r="1016">
      <c r="A1016" s="461"/>
      <c r="B1016" s="461"/>
      <c r="C1016" s="461"/>
      <c r="D1016" s="461"/>
      <c r="E1016" s="461"/>
      <c r="F1016" s="461"/>
      <c r="G1016" s="461"/>
      <c r="H1016" s="461"/>
      <c r="I1016" s="461"/>
      <c r="J1016" s="461"/>
      <c r="K1016" s="461"/>
      <c r="L1016" s="461"/>
      <c r="M1016" s="461"/>
      <c r="N1016" s="461"/>
      <c r="O1016" s="461"/>
      <c r="P1016" s="461"/>
      <c r="Q1016" s="461"/>
      <c r="R1016" s="461"/>
      <c r="S1016" s="461"/>
      <c r="T1016" s="461"/>
      <c r="U1016" s="461"/>
      <c r="V1016" s="461"/>
      <c r="W1016" s="461"/>
      <c r="X1016" s="462"/>
      <c r="Y1016" s="461"/>
      <c r="Z1016" s="461"/>
      <c r="AA1016" s="461"/>
      <c r="AB1016" s="461"/>
      <c r="AC1016" s="461"/>
      <c r="AD1016" s="461"/>
      <c r="AE1016" s="461"/>
      <c r="AF1016" s="461"/>
      <c r="AG1016" s="461"/>
      <c r="AH1016" s="461"/>
    </row>
    <row r="1017">
      <c r="A1017" s="461"/>
      <c r="B1017" s="461"/>
      <c r="C1017" s="461"/>
      <c r="D1017" s="461"/>
      <c r="E1017" s="461"/>
      <c r="F1017" s="461"/>
      <c r="G1017" s="461"/>
      <c r="H1017" s="461"/>
      <c r="I1017" s="461"/>
      <c r="J1017" s="461"/>
      <c r="K1017" s="461"/>
      <c r="L1017" s="461"/>
      <c r="M1017" s="461"/>
      <c r="N1017" s="461"/>
      <c r="O1017" s="461"/>
      <c r="P1017" s="461"/>
      <c r="Q1017" s="461"/>
      <c r="R1017" s="461"/>
      <c r="S1017" s="461"/>
      <c r="T1017" s="461"/>
      <c r="U1017" s="461"/>
      <c r="V1017" s="461"/>
      <c r="W1017" s="461"/>
      <c r="X1017" s="462"/>
      <c r="Y1017" s="461"/>
      <c r="Z1017" s="461"/>
      <c r="AA1017" s="461"/>
      <c r="AB1017" s="461"/>
      <c r="AC1017" s="461"/>
      <c r="AD1017" s="461"/>
      <c r="AE1017" s="461"/>
      <c r="AF1017" s="461"/>
      <c r="AG1017" s="461"/>
      <c r="AH1017" s="461"/>
    </row>
    <row r="1018">
      <c r="A1018" s="461"/>
      <c r="B1018" s="461"/>
      <c r="C1018" s="461"/>
      <c r="D1018" s="461"/>
      <c r="E1018" s="461"/>
      <c r="F1018" s="461"/>
      <c r="G1018" s="461"/>
      <c r="H1018" s="461"/>
      <c r="I1018" s="461"/>
      <c r="J1018" s="461"/>
      <c r="K1018" s="461"/>
      <c r="L1018" s="461"/>
      <c r="M1018" s="461"/>
      <c r="N1018" s="461"/>
      <c r="O1018" s="461"/>
      <c r="P1018" s="461"/>
      <c r="Q1018" s="461"/>
      <c r="R1018" s="461"/>
      <c r="S1018" s="461"/>
      <c r="T1018" s="461"/>
      <c r="U1018" s="461"/>
      <c r="V1018" s="461"/>
      <c r="W1018" s="461"/>
      <c r="X1018" s="462"/>
      <c r="Y1018" s="461"/>
      <c r="Z1018" s="461"/>
      <c r="AA1018" s="461"/>
      <c r="AB1018" s="461"/>
      <c r="AC1018" s="461"/>
      <c r="AD1018" s="461"/>
      <c r="AE1018" s="461"/>
      <c r="AF1018" s="461"/>
      <c r="AG1018" s="461"/>
      <c r="AH1018" s="461"/>
    </row>
    <row r="1019">
      <c r="A1019" s="461"/>
      <c r="B1019" s="461"/>
      <c r="C1019" s="461"/>
      <c r="D1019" s="461"/>
      <c r="E1019" s="461"/>
      <c r="F1019" s="461"/>
      <c r="G1019" s="461"/>
      <c r="H1019" s="461"/>
      <c r="I1019" s="461"/>
      <c r="J1019" s="461"/>
      <c r="K1019" s="461"/>
      <c r="L1019" s="461"/>
      <c r="M1019" s="461"/>
      <c r="N1019" s="461"/>
      <c r="O1019" s="461"/>
      <c r="P1019" s="461"/>
      <c r="Q1019" s="461"/>
      <c r="R1019" s="461"/>
      <c r="S1019" s="461"/>
      <c r="T1019" s="461"/>
      <c r="U1019" s="461"/>
      <c r="V1019" s="461"/>
      <c r="W1019" s="461"/>
      <c r="X1019" s="462"/>
      <c r="Y1019" s="461"/>
      <c r="Z1019" s="461"/>
      <c r="AA1019" s="461"/>
      <c r="AB1019" s="461"/>
      <c r="AC1019" s="461"/>
      <c r="AD1019" s="461"/>
      <c r="AE1019" s="461"/>
      <c r="AF1019" s="461"/>
      <c r="AG1019" s="461"/>
      <c r="AH1019" s="461"/>
    </row>
    <row r="1020">
      <c r="A1020" s="461"/>
      <c r="B1020" s="461"/>
      <c r="C1020" s="461"/>
      <c r="D1020" s="461"/>
      <c r="E1020" s="461"/>
      <c r="F1020" s="461"/>
      <c r="G1020" s="461"/>
      <c r="H1020" s="461"/>
      <c r="I1020" s="461"/>
      <c r="J1020" s="461"/>
      <c r="K1020" s="461"/>
      <c r="L1020" s="461"/>
      <c r="M1020" s="461"/>
      <c r="N1020" s="461"/>
      <c r="O1020" s="461"/>
      <c r="P1020" s="461"/>
      <c r="Q1020" s="461"/>
      <c r="R1020" s="461"/>
      <c r="S1020" s="461"/>
      <c r="T1020" s="461"/>
      <c r="U1020" s="461"/>
      <c r="V1020" s="461"/>
      <c r="W1020" s="461"/>
      <c r="X1020" s="462"/>
      <c r="Y1020" s="461"/>
      <c r="Z1020" s="461"/>
      <c r="AA1020" s="461"/>
      <c r="AB1020" s="461"/>
      <c r="AC1020" s="461"/>
      <c r="AD1020" s="461"/>
      <c r="AE1020" s="461"/>
      <c r="AF1020" s="461"/>
      <c r="AG1020" s="461"/>
      <c r="AH1020" s="461"/>
    </row>
    <row r="1021">
      <c r="A1021" s="461"/>
      <c r="B1021" s="461"/>
      <c r="C1021" s="461"/>
      <c r="D1021" s="461"/>
      <c r="E1021" s="461"/>
      <c r="F1021" s="461"/>
      <c r="G1021" s="461"/>
      <c r="H1021" s="461"/>
      <c r="I1021" s="461"/>
      <c r="J1021" s="461"/>
      <c r="K1021" s="461"/>
      <c r="L1021" s="461"/>
      <c r="M1021" s="461"/>
      <c r="N1021" s="461"/>
      <c r="O1021" s="461"/>
      <c r="P1021" s="461"/>
      <c r="Q1021" s="461"/>
      <c r="R1021" s="461"/>
      <c r="S1021" s="461"/>
      <c r="T1021" s="461"/>
      <c r="U1021" s="461"/>
      <c r="V1021" s="461"/>
      <c r="W1021" s="461"/>
      <c r="X1021" s="462"/>
      <c r="Y1021" s="461"/>
      <c r="Z1021" s="461"/>
      <c r="AA1021" s="461"/>
      <c r="AB1021" s="461"/>
      <c r="AC1021" s="461"/>
      <c r="AD1021" s="461"/>
      <c r="AE1021" s="461"/>
      <c r="AF1021" s="461"/>
      <c r="AG1021" s="461"/>
      <c r="AH1021" s="461"/>
    </row>
    <row r="1022">
      <c r="A1022" s="461"/>
      <c r="B1022" s="461"/>
      <c r="C1022" s="461"/>
      <c r="D1022" s="461"/>
      <c r="E1022" s="461"/>
      <c r="F1022" s="461"/>
      <c r="G1022" s="461"/>
      <c r="H1022" s="461"/>
      <c r="I1022" s="461"/>
      <c r="J1022" s="461"/>
      <c r="K1022" s="461"/>
      <c r="L1022" s="461"/>
      <c r="M1022" s="461"/>
      <c r="N1022" s="461"/>
      <c r="O1022" s="461"/>
      <c r="P1022" s="461"/>
      <c r="Q1022" s="461"/>
      <c r="R1022" s="461"/>
      <c r="S1022" s="461"/>
      <c r="T1022" s="461"/>
      <c r="U1022" s="461"/>
      <c r="V1022" s="461"/>
      <c r="W1022" s="461"/>
      <c r="X1022" s="462"/>
      <c r="Y1022" s="461"/>
      <c r="Z1022" s="461"/>
      <c r="AA1022" s="461"/>
      <c r="AB1022" s="461"/>
      <c r="AC1022" s="461"/>
      <c r="AD1022" s="461"/>
      <c r="AE1022" s="461"/>
      <c r="AF1022" s="461"/>
      <c r="AG1022" s="461"/>
      <c r="AH1022" s="461"/>
    </row>
    <row r="1023">
      <c r="A1023" s="461"/>
      <c r="B1023" s="461"/>
      <c r="C1023" s="461"/>
      <c r="D1023" s="461"/>
      <c r="E1023" s="461"/>
      <c r="F1023" s="461"/>
      <c r="G1023" s="461"/>
      <c r="H1023" s="461"/>
      <c r="I1023" s="461"/>
      <c r="J1023" s="461"/>
      <c r="K1023" s="461"/>
      <c r="L1023" s="461"/>
      <c r="M1023" s="461"/>
      <c r="N1023" s="461"/>
      <c r="O1023" s="461"/>
      <c r="P1023" s="461"/>
      <c r="Q1023" s="461"/>
      <c r="R1023" s="461"/>
      <c r="S1023" s="461"/>
      <c r="T1023" s="461"/>
      <c r="U1023" s="461"/>
      <c r="V1023" s="461"/>
      <c r="W1023" s="461"/>
      <c r="X1023" s="462"/>
      <c r="Y1023" s="461"/>
      <c r="Z1023" s="461"/>
      <c r="AA1023" s="461"/>
      <c r="AB1023" s="461"/>
      <c r="AC1023" s="461"/>
      <c r="AD1023" s="461"/>
      <c r="AE1023" s="461"/>
      <c r="AF1023" s="461"/>
      <c r="AG1023" s="461"/>
      <c r="AH1023" s="461"/>
    </row>
    <row r="1024">
      <c r="A1024" s="461"/>
      <c r="B1024" s="461"/>
      <c r="C1024" s="461"/>
      <c r="D1024" s="461"/>
      <c r="E1024" s="461"/>
      <c r="F1024" s="461"/>
      <c r="G1024" s="461"/>
      <c r="H1024" s="461"/>
      <c r="I1024" s="461"/>
      <c r="J1024" s="461"/>
      <c r="K1024" s="461"/>
      <c r="L1024" s="461"/>
      <c r="M1024" s="461"/>
      <c r="N1024" s="461"/>
      <c r="O1024" s="461"/>
      <c r="P1024" s="461"/>
      <c r="Q1024" s="461"/>
      <c r="R1024" s="461"/>
      <c r="S1024" s="461"/>
      <c r="T1024" s="461"/>
      <c r="U1024" s="461"/>
      <c r="V1024" s="461"/>
      <c r="W1024" s="461"/>
      <c r="X1024" s="462"/>
      <c r="Y1024" s="461"/>
      <c r="Z1024" s="461"/>
      <c r="AA1024" s="461"/>
      <c r="AB1024" s="461"/>
      <c r="AC1024" s="461"/>
      <c r="AD1024" s="461"/>
      <c r="AE1024" s="461"/>
      <c r="AF1024" s="461"/>
      <c r="AG1024" s="461"/>
      <c r="AH1024" s="461"/>
    </row>
    <row r="1025">
      <c r="A1025" s="461"/>
      <c r="B1025" s="461"/>
      <c r="C1025" s="461"/>
      <c r="D1025" s="461"/>
      <c r="E1025" s="461"/>
      <c r="F1025" s="461"/>
      <c r="G1025" s="461"/>
      <c r="H1025" s="461"/>
      <c r="I1025" s="461"/>
      <c r="J1025" s="461"/>
      <c r="K1025" s="461"/>
      <c r="L1025" s="461"/>
      <c r="M1025" s="461"/>
      <c r="N1025" s="461"/>
      <c r="O1025" s="461"/>
      <c r="P1025" s="461"/>
      <c r="Q1025" s="461"/>
      <c r="R1025" s="461"/>
      <c r="S1025" s="461"/>
      <c r="T1025" s="461"/>
      <c r="U1025" s="461"/>
      <c r="V1025" s="461"/>
      <c r="W1025" s="461"/>
      <c r="X1025" s="462"/>
      <c r="Y1025" s="461"/>
      <c r="Z1025" s="461"/>
      <c r="AA1025" s="461"/>
      <c r="AB1025" s="461"/>
      <c r="AC1025" s="461"/>
      <c r="AD1025" s="461"/>
      <c r="AE1025" s="461"/>
      <c r="AF1025" s="461"/>
      <c r="AG1025" s="461"/>
      <c r="AH1025" s="461"/>
    </row>
    <row r="1026">
      <c r="A1026" s="461"/>
      <c r="B1026" s="461"/>
      <c r="C1026" s="461"/>
      <c r="D1026" s="461"/>
      <c r="E1026" s="461"/>
      <c r="F1026" s="461"/>
      <c r="G1026" s="461"/>
      <c r="H1026" s="461"/>
      <c r="I1026" s="461"/>
      <c r="J1026" s="461"/>
      <c r="K1026" s="461"/>
      <c r="L1026" s="461"/>
      <c r="M1026" s="461"/>
      <c r="N1026" s="461"/>
      <c r="O1026" s="461"/>
      <c r="P1026" s="461"/>
      <c r="Q1026" s="461"/>
      <c r="R1026" s="461"/>
      <c r="S1026" s="461"/>
      <c r="T1026" s="461"/>
      <c r="U1026" s="461"/>
      <c r="V1026" s="461"/>
      <c r="W1026" s="461"/>
      <c r="X1026" s="462"/>
      <c r="Y1026" s="461"/>
      <c r="Z1026" s="461"/>
      <c r="AA1026" s="461"/>
      <c r="AB1026" s="461"/>
      <c r="AC1026" s="461"/>
      <c r="AD1026" s="461"/>
      <c r="AE1026" s="461"/>
      <c r="AF1026" s="461"/>
      <c r="AG1026" s="461"/>
      <c r="AH1026" s="461"/>
    </row>
    <row r="1027">
      <c r="A1027" s="461"/>
      <c r="B1027" s="461"/>
      <c r="C1027" s="461"/>
      <c r="D1027" s="461"/>
      <c r="E1027" s="461"/>
      <c r="F1027" s="461"/>
      <c r="G1027" s="461"/>
      <c r="H1027" s="461"/>
      <c r="I1027" s="461"/>
      <c r="J1027" s="461"/>
      <c r="K1027" s="461"/>
      <c r="L1027" s="461"/>
      <c r="M1027" s="461"/>
      <c r="N1027" s="461"/>
      <c r="O1027" s="461"/>
      <c r="P1027" s="461"/>
      <c r="Q1027" s="461"/>
      <c r="R1027" s="461"/>
      <c r="S1027" s="461"/>
      <c r="T1027" s="461"/>
      <c r="U1027" s="461"/>
      <c r="V1027" s="461"/>
      <c r="W1027" s="461"/>
      <c r="X1027" s="462"/>
      <c r="Y1027" s="461"/>
      <c r="Z1027" s="461"/>
      <c r="AA1027" s="461"/>
      <c r="AB1027" s="461"/>
      <c r="AC1027" s="461"/>
      <c r="AD1027" s="461"/>
      <c r="AE1027" s="461"/>
      <c r="AF1027" s="461"/>
      <c r="AG1027" s="461"/>
      <c r="AH1027" s="461"/>
    </row>
    <row r="1028">
      <c r="A1028" s="461"/>
      <c r="B1028" s="461"/>
      <c r="C1028" s="461"/>
      <c r="D1028" s="461"/>
      <c r="E1028" s="461"/>
      <c r="F1028" s="461"/>
      <c r="G1028" s="461"/>
      <c r="H1028" s="461"/>
      <c r="I1028" s="461"/>
      <c r="J1028" s="461"/>
      <c r="K1028" s="461"/>
      <c r="L1028" s="461"/>
      <c r="M1028" s="461"/>
      <c r="N1028" s="461"/>
      <c r="O1028" s="461"/>
      <c r="P1028" s="461"/>
      <c r="Q1028" s="461"/>
      <c r="R1028" s="461"/>
      <c r="S1028" s="461"/>
      <c r="T1028" s="461"/>
      <c r="U1028" s="461"/>
      <c r="V1028" s="461"/>
      <c r="W1028" s="461"/>
      <c r="X1028" s="462"/>
      <c r="Y1028" s="461"/>
      <c r="Z1028" s="461"/>
      <c r="AA1028" s="461"/>
      <c r="AB1028" s="461"/>
      <c r="AC1028" s="461"/>
      <c r="AD1028" s="461"/>
      <c r="AE1028" s="461"/>
      <c r="AF1028" s="461"/>
      <c r="AG1028" s="461"/>
      <c r="AH1028" s="461"/>
    </row>
    <row r="1029">
      <c r="A1029" s="461"/>
      <c r="B1029" s="461"/>
      <c r="C1029" s="461"/>
      <c r="D1029" s="461"/>
      <c r="E1029" s="461"/>
      <c r="F1029" s="461"/>
      <c r="G1029" s="461"/>
      <c r="H1029" s="461"/>
      <c r="I1029" s="461"/>
      <c r="J1029" s="461"/>
      <c r="K1029" s="461"/>
      <c r="L1029" s="461"/>
      <c r="M1029" s="461"/>
      <c r="N1029" s="461"/>
      <c r="O1029" s="461"/>
      <c r="P1029" s="461"/>
      <c r="Q1029" s="461"/>
      <c r="R1029" s="461"/>
      <c r="S1029" s="461"/>
      <c r="T1029" s="461"/>
      <c r="U1029" s="461"/>
      <c r="V1029" s="461"/>
      <c r="W1029" s="461"/>
      <c r="X1029" s="462"/>
      <c r="Y1029" s="461"/>
      <c r="Z1029" s="461"/>
      <c r="AA1029" s="461"/>
      <c r="AB1029" s="461"/>
      <c r="AC1029" s="461"/>
      <c r="AD1029" s="461"/>
      <c r="AE1029" s="461"/>
      <c r="AF1029" s="461"/>
      <c r="AG1029" s="461"/>
      <c r="AH1029" s="461"/>
    </row>
    <row r="1030">
      <c r="A1030" s="461"/>
      <c r="B1030" s="461"/>
      <c r="C1030" s="461"/>
      <c r="D1030" s="461"/>
      <c r="E1030" s="461"/>
      <c r="F1030" s="461"/>
      <c r="G1030" s="461"/>
      <c r="H1030" s="461"/>
      <c r="I1030" s="461"/>
      <c r="J1030" s="461"/>
      <c r="K1030" s="461"/>
      <c r="L1030" s="461"/>
      <c r="M1030" s="461"/>
      <c r="N1030" s="461"/>
      <c r="O1030" s="461"/>
      <c r="P1030" s="461"/>
      <c r="Q1030" s="461"/>
      <c r="R1030" s="461"/>
      <c r="S1030" s="461"/>
      <c r="T1030" s="461"/>
      <c r="U1030" s="461"/>
      <c r="V1030" s="461"/>
      <c r="W1030" s="461"/>
      <c r="X1030" s="462"/>
      <c r="Y1030" s="461"/>
      <c r="Z1030" s="461"/>
      <c r="AA1030" s="461"/>
      <c r="AB1030" s="461"/>
      <c r="AC1030" s="461"/>
      <c r="AD1030" s="461"/>
      <c r="AE1030" s="461"/>
      <c r="AF1030" s="461"/>
      <c r="AG1030" s="461"/>
      <c r="AH1030" s="461"/>
    </row>
    <row r="1031">
      <c r="A1031" s="461"/>
      <c r="B1031" s="461"/>
      <c r="C1031" s="461"/>
      <c r="D1031" s="461"/>
      <c r="E1031" s="461"/>
      <c r="F1031" s="461"/>
      <c r="G1031" s="461"/>
      <c r="H1031" s="461"/>
      <c r="I1031" s="461"/>
      <c r="J1031" s="461"/>
      <c r="K1031" s="461"/>
      <c r="L1031" s="461"/>
      <c r="M1031" s="461"/>
      <c r="N1031" s="461"/>
      <c r="O1031" s="461"/>
      <c r="P1031" s="461"/>
      <c r="Q1031" s="461"/>
      <c r="R1031" s="461"/>
      <c r="S1031" s="461"/>
      <c r="T1031" s="461"/>
      <c r="U1031" s="461"/>
      <c r="V1031" s="461"/>
      <c r="W1031" s="461"/>
      <c r="X1031" s="462"/>
      <c r="Y1031" s="461"/>
      <c r="Z1031" s="461"/>
      <c r="AA1031" s="461"/>
      <c r="AB1031" s="461"/>
      <c r="AC1031" s="461"/>
      <c r="AD1031" s="461"/>
      <c r="AE1031" s="461"/>
      <c r="AF1031" s="461"/>
      <c r="AG1031" s="461"/>
      <c r="AH1031" s="461"/>
    </row>
    <row r="1032">
      <c r="A1032" s="461"/>
      <c r="B1032" s="461"/>
      <c r="C1032" s="461"/>
      <c r="D1032" s="461"/>
      <c r="E1032" s="461"/>
      <c r="F1032" s="461"/>
      <c r="G1032" s="461"/>
      <c r="H1032" s="461"/>
      <c r="I1032" s="461"/>
      <c r="J1032" s="461"/>
      <c r="K1032" s="461"/>
      <c r="L1032" s="461"/>
      <c r="M1032" s="461"/>
      <c r="N1032" s="461"/>
      <c r="O1032" s="461"/>
      <c r="P1032" s="461"/>
      <c r="Q1032" s="461"/>
      <c r="R1032" s="461"/>
      <c r="S1032" s="461"/>
      <c r="T1032" s="461"/>
      <c r="U1032" s="461"/>
      <c r="V1032" s="461"/>
      <c r="W1032" s="461"/>
      <c r="X1032" s="462"/>
      <c r="Y1032" s="461"/>
      <c r="Z1032" s="461"/>
      <c r="AA1032" s="461"/>
      <c r="AB1032" s="461"/>
      <c r="AC1032" s="461"/>
      <c r="AD1032" s="461"/>
      <c r="AE1032" s="461"/>
      <c r="AF1032" s="461"/>
      <c r="AG1032" s="461"/>
      <c r="AH1032" s="461"/>
    </row>
    <row r="1033">
      <c r="A1033" s="461"/>
      <c r="B1033" s="461"/>
      <c r="C1033" s="461"/>
      <c r="D1033" s="461"/>
      <c r="E1033" s="461"/>
      <c r="F1033" s="461"/>
      <c r="G1033" s="461"/>
      <c r="H1033" s="461"/>
      <c r="I1033" s="461"/>
      <c r="J1033" s="461"/>
      <c r="K1033" s="461"/>
      <c r="L1033" s="461"/>
      <c r="M1033" s="461"/>
      <c r="N1033" s="461"/>
      <c r="O1033" s="461"/>
      <c r="P1033" s="461"/>
      <c r="Q1033" s="461"/>
      <c r="R1033" s="461"/>
      <c r="S1033" s="461"/>
      <c r="T1033" s="461"/>
      <c r="U1033" s="461"/>
      <c r="V1033" s="461"/>
      <c r="W1033" s="461"/>
      <c r="X1033" s="462"/>
      <c r="Y1033" s="461"/>
      <c r="Z1033" s="461"/>
      <c r="AA1033" s="461"/>
      <c r="AB1033" s="461"/>
      <c r="AC1033" s="461"/>
      <c r="AD1033" s="461"/>
      <c r="AE1033" s="461"/>
      <c r="AF1033" s="461"/>
      <c r="AG1033" s="461"/>
      <c r="AH1033" s="461"/>
    </row>
    <row r="1034">
      <c r="A1034" s="461"/>
      <c r="B1034" s="461"/>
      <c r="C1034" s="461"/>
      <c r="D1034" s="461"/>
      <c r="E1034" s="461"/>
      <c r="F1034" s="461"/>
      <c r="G1034" s="461"/>
      <c r="H1034" s="461"/>
      <c r="I1034" s="461"/>
      <c r="J1034" s="461"/>
      <c r="K1034" s="461"/>
      <c r="L1034" s="461"/>
      <c r="M1034" s="461"/>
      <c r="N1034" s="461"/>
      <c r="O1034" s="461"/>
      <c r="P1034" s="461"/>
      <c r="Q1034" s="461"/>
      <c r="R1034" s="461"/>
      <c r="S1034" s="461"/>
      <c r="T1034" s="461"/>
      <c r="U1034" s="461"/>
      <c r="V1034" s="461"/>
      <c r="W1034" s="461"/>
      <c r="X1034" s="462"/>
      <c r="Y1034" s="461"/>
      <c r="Z1034" s="461"/>
      <c r="AA1034" s="461"/>
      <c r="AB1034" s="461"/>
      <c r="AC1034" s="461"/>
      <c r="AD1034" s="461"/>
      <c r="AE1034" s="461"/>
      <c r="AF1034" s="461"/>
      <c r="AG1034" s="461"/>
      <c r="AH1034" s="461"/>
    </row>
    <row r="1035">
      <c r="A1035" s="461"/>
      <c r="B1035" s="461"/>
      <c r="C1035" s="461"/>
      <c r="D1035" s="461"/>
      <c r="E1035" s="461"/>
      <c r="F1035" s="461"/>
      <c r="G1035" s="461"/>
      <c r="H1035" s="461"/>
      <c r="I1035" s="461"/>
      <c r="J1035" s="461"/>
      <c r="K1035" s="461"/>
      <c r="L1035" s="461"/>
      <c r="M1035" s="461"/>
      <c r="N1035" s="461"/>
      <c r="O1035" s="461"/>
      <c r="P1035" s="461"/>
      <c r="Q1035" s="461"/>
      <c r="R1035" s="461"/>
      <c r="S1035" s="461"/>
      <c r="T1035" s="461"/>
      <c r="U1035" s="461"/>
      <c r="V1035" s="461"/>
      <c r="W1035" s="461"/>
      <c r="X1035" s="462"/>
      <c r="Y1035" s="461"/>
      <c r="Z1035" s="461"/>
      <c r="AA1035" s="461"/>
      <c r="AB1035" s="461"/>
      <c r="AC1035" s="461"/>
      <c r="AD1035" s="461"/>
      <c r="AE1035" s="461"/>
      <c r="AF1035" s="461"/>
      <c r="AG1035" s="461"/>
      <c r="AH1035" s="461"/>
    </row>
    <row r="1036">
      <c r="A1036" s="461"/>
      <c r="B1036" s="461"/>
      <c r="C1036" s="461"/>
      <c r="D1036" s="461"/>
      <c r="E1036" s="461"/>
      <c r="F1036" s="461"/>
      <c r="G1036" s="461"/>
      <c r="H1036" s="461"/>
      <c r="I1036" s="461"/>
      <c r="J1036" s="461"/>
      <c r="K1036" s="461"/>
      <c r="L1036" s="461"/>
      <c r="M1036" s="461"/>
      <c r="N1036" s="461"/>
      <c r="O1036" s="461"/>
      <c r="P1036" s="461"/>
      <c r="Q1036" s="461"/>
      <c r="R1036" s="461"/>
      <c r="S1036" s="461"/>
      <c r="T1036" s="461"/>
      <c r="U1036" s="461"/>
      <c r="V1036" s="461"/>
      <c r="W1036" s="461"/>
      <c r="X1036" s="462"/>
      <c r="Y1036" s="461"/>
      <c r="Z1036" s="461"/>
      <c r="AA1036" s="461"/>
      <c r="AB1036" s="461"/>
      <c r="AC1036" s="461"/>
      <c r="AD1036" s="461"/>
      <c r="AE1036" s="461"/>
      <c r="AF1036" s="461"/>
      <c r="AG1036" s="461"/>
      <c r="AH1036" s="461"/>
    </row>
    <row r="1037">
      <c r="A1037" s="461"/>
      <c r="B1037" s="461"/>
      <c r="C1037" s="461"/>
      <c r="D1037" s="461"/>
      <c r="E1037" s="461"/>
      <c r="F1037" s="461"/>
      <c r="G1037" s="461"/>
      <c r="H1037" s="461"/>
      <c r="I1037" s="461"/>
      <c r="J1037" s="461"/>
      <c r="K1037" s="461"/>
      <c r="L1037" s="461"/>
      <c r="M1037" s="461"/>
      <c r="N1037" s="461"/>
      <c r="O1037" s="461"/>
      <c r="P1037" s="461"/>
      <c r="Q1037" s="461"/>
      <c r="R1037" s="461"/>
      <c r="S1037" s="461"/>
      <c r="T1037" s="461"/>
      <c r="U1037" s="461"/>
      <c r="V1037" s="461"/>
      <c r="W1037" s="461"/>
      <c r="X1037" s="462"/>
      <c r="Y1037" s="461"/>
      <c r="Z1037" s="461"/>
      <c r="AA1037" s="461"/>
      <c r="AB1037" s="461"/>
      <c r="AC1037" s="461"/>
      <c r="AD1037" s="461"/>
      <c r="AE1037" s="461"/>
      <c r="AF1037" s="461"/>
      <c r="AG1037" s="461"/>
      <c r="AH1037" s="461"/>
    </row>
    <row r="1038">
      <c r="A1038" s="461"/>
      <c r="B1038" s="461"/>
      <c r="C1038" s="461"/>
      <c r="D1038" s="461"/>
      <c r="E1038" s="461"/>
      <c r="F1038" s="461"/>
      <c r="G1038" s="461"/>
      <c r="H1038" s="461"/>
      <c r="I1038" s="461"/>
      <c r="J1038" s="461"/>
      <c r="K1038" s="461"/>
      <c r="L1038" s="461"/>
      <c r="M1038" s="461"/>
      <c r="N1038" s="461"/>
      <c r="O1038" s="461"/>
      <c r="P1038" s="461"/>
      <c r="Q1038" s="461"/>
      <c r="R1038" s="461"/>
      <c r="S1038" s="461"/>
      <c r="T1038" s="461"/>
      <c r="U1038" s="461"/>
      <c r="V1038" s="461"/>
      <c r="W1038" s="461"/>
      <c r="X1038" s="462"/>
      <c r="Y1038" s="461"/>
      <c r="Z1038" s="461"/>
      <c r="AA1038" s="461"/>
      <c r="AB1038" s="461"/>
      <c r="AC1038" s="461"/>
      <c r="AD1038" s="461"/>
      <c r="AE1038" s="461"/>
      <c r="AF1038" s="461"/>
      <c r="AG1038" s="461"/>
      <c r="AH1038" s="461"/>
    </row>
    <row r="1039">
      <c r="A1039" s="461"/>
      <c r="B1039" s="461"/>
      <c r="C1039" s="461"/>
      <c r="D1039" s="461"/>
      <c r="E1039" s="461"/>
      <c r="F1039" s="461"/>
      <c r="G1039" s="461"/>
      <c r="H1039" s="461"/>
      <c r="I1039" s="461"/>
      <c r="J1039" s="461"/>
      <c r="K1039" s="461"/>
      <c r="L1039" s="461"/>
      <c r="M1039" s="461"/>
      <c r="N1039" s="461"/>
      <c r="O1039" s="461"/>
      <c r="P1039" s="461"/>
      <c r="Q1039" s="461"/>
      <c r="R1039" s="461"/>
      <c r="S1039" s="461"/>
      <c r="T1039" s="461"/>
      <c r="U1039" s="461"/>
      <c r="V1039" s="461"/>
      <c r="W1039" s="461"/>
      <c r="X1039" s="462"/>
      <c r="Y1039" s="461"/>
      <c r="Z1039" s="461"/>
      <c r="AA1039" s="461"/>
      <c r="AB1039" s="461"/>
      <c r="AC1039" s="461"/>
      <c r="AD1039" s="461"/>
      <c r="AE1039" s="461"/>
      <c r="AF1039" s="461"/>
      <c r="AG1039" s="461"/>
      <c r="AH1039" s="461"/>
    </row>
    <row r="1040">
      <c r="A1040" s="461"/>
      <c r="B1040" s="461"/>
      <c r="C1040" s="461"/>
      <c r="D1040" s="461"/>
      <c r="E1040" s="461"/>
      <c r="F1040" s="461"/>
      <c r="G1040" s="461"/>
      <c r="H1040" s="461"/>
      <c r="I1040" s="461"/>
      <c r="J1040" s="461"/>
      <c r="K1040" s="461"/>
      <c r="L1040" s="461"/>
      <c r="M1040" s="461"/>
      <c r="N1040" s="461"/>
      <c r="O1040" s="461"/>
      <c r="P1040" s="461"/>
      <c r="Q1040" s="461"/>
      <c r="R1040" s="461"/>
      <c r="S1040" s="461"/>
      <c r="T1040" s="461"/>
      <c r="U1040" s="461"/>
      <c r="V1040" s="461"/>
      <c r="W1040" s="461"/>
      <c r="X1040" s="462"/>
      <c r="Y1040" s="461"/>
      <c r="Z1040" s="461"/>
      <c r="AA1040" s="461"/>
      <c r="AB1040" s="461"/>
      <c r="AC1040" s="461"/>
      <c r="AD1040" s="461"/>
      <c r="AE1040" s="461"/>
      <c r="AF1040" s="461"/>
      <c r="AG1040" s="461"/>
      <c r="AH1040" s="461"/>
    </row>
    <row r="1041">
      <c r="A1041" s="461"/>
      <c r="B1041" s="461"/>
      <c r="C1041" s="461"/>
      <c r="D1041" s="461"/>
      <c r="E1041" s="461"/>
      <c r="F1041" s="461"/>
      <c r="G1041" s="461"/>
      <c r="H1041" s="461"/>
      <c r="I1041" s="461"/>
      <c r="J1041" s="461"/>
      <c r="K1041" s="461"/>
      <c r="L1041" s="461"/>
      <c r="M1041" s="461"/>
      <c r="N1041" s="461"/>
      <c r="O1041" s="461"/>
      <c r="P1041" s="461"/>
      <c r="Q1041" s="461"/>
      <c r="R1041" s="461"/>
      <c r="S1041" s="461"/>
      <c r="T1041" s="461"/>
      <c r="U1041" s="461"/>
      <c r="V1041" s="461"/>
      <c r="W1041" s="461"/>
      <c r="X1041" s="462"/>
      <c r="Y1041" s="461"/>
      <c r="Z1041" s="461"/>
      <c r="AA1041" s="461"/>
      <c r="AB1041" s="461"/>
      <c r="AC1041" s="461"/>
      <c r="AD1041" s="461"/>
      <c r="AE1041" s="461"/>
      <c r="AF1041" s="461"/>
      <c r="AG1041" s="461"/>
      <c r="AH1041" s="461"/>
    </row>
    <row r="1042">
      <c r="A1042" s="461"/>
      <c r="B1042" s="461"/>
      <c r="C1042" s="461"/>
      <c r="D1042" s="461"/>
      <c r="E1042" s="461"/>
      <c r="F1042" s="461"/>
      <c r="G1042" s="461"/>
      <c r="H1042" s="461"/>
      <c r="I1042" s="461"/>
      <c r="J1042" s="461"/>
      <c r="K1042" s="461"/>
      <c r="L1042" s="461"/>
      <c r="M1042" s="461"/>
      <c r="N1042" s="461"/>
      <c r="O1042" s="461"/>
      <c r="P1042" s="461"/>
      <c r="Q1042" s="461"/>
      <c r="R1042" s="461"/>
      <c r="S1042" s="461"/>
      <c r="T1042" s="461"/>
      <c r="U1042" s="461"/>
      <c r="V1042" s="461"/>
      <c r="W1042" s="461"/>
      <c r="X1042" s="462"/>
      <c r="Y1042" s="461"/>
      <c r="Z1042" s="461"/>
      <c r="AA1042" s="461"/>
      <c r="AB1042" s="461"/>
      <c r="AC1042" s="461"/>
      <c r="AD1042" s="461"/>
      <c r="AE1042" s="461"/>
      <c r="AF1042" s="461"/>
      <c r="AG1042" s="461"/>
      <c r="AH1042" s="461"/>
    </row>
    <row r="1043">
      <c r="A1043" s="461"/>
      <c r="B1043" s="461"/>
      <c r="C1043" s="461"/>
      <c r="D1043" s="461"/>
      <c r="E1043" s="461"/>
      <c r="F1043" s="461"/>
      <c r="G1043" s="461"/>
      <c r="H1043" s="461"/>
      <c r="I1043" s="461"/>
      <c r="J1043" s="461"/>
      <c r="K1043" s="461"/>
      <c r="L1043" s="461"/>
      <c r="M1043" s="461"/>
      <c r="N1043" s="461"/>
      <c r="O1043" s="461"/>
      <c r="P1043" s="461"/>
      <c r="Q1043" s="461"/>
      <c r="R1043" s="461"/>
      <c r="S1043" s="461"/>
      <c r="T1043" s="461"/>
      <c r="U1043" s="461"/>
      <c r="V1043" s="461"/>
      <c r="W1043" s="461"/>
      <c r="X1043" s="462"/>
      <c r="Y1043" s="461"/>
      <c r="Z1043" s="461"/>
      <c r="AA1043" s="461"/>
      <c r="AB1043" s="461"/>
      <c r="AC1043" s="461"/>
      <c r="AD1043" s="461"/>
      <c r="AE1043" s="461"/>
      <c r="AF1043" s="461"/>
      <c r="AG1043" s="461"/>
      <c r="AH1043" s="461"/>
    </row>
    <row r="1044">
      <c r="A1044" s="461"/>
      <c r="B1044" s="461"/>
      <c r="C1044" s="461"/>
      <c r="D1044" s="461"/>
      <c r="E1044" s="461"/>
      <c r="F1044" s="461"/>
      <c r="G1044" s="461"/>
      <c r="H1044" s="461"/>
      <c r="I1044" s="461"/>
      <c r="J1044" s="461"/>
      <c r="K1044" s="461"/>
      <c r="L1044" s="461"/>
      <c r="M1044" s="461"/>
      <c r="N1044" s="461"/>
      <c r="O1044" s="461"/>
      <c r="P1044" s="461"/>
      <c r="Q1044" s="461"/>
      <c r="R1044" s="461"/>
      <c r="S1044" s="461"/>
      <c r="T1044" s="461"/>
      <c r="U1044" s="461"/>
      <c r="V1044" s="461"/>
      <c r="W1044" s="461"/>
      <c r="X1044" s="462"/>
      <c r="Y1044" s="461"/>
      <c r="Z1044" s="461"/>
      <c r="AA1044" s="461"/>
      <c r="AB1044" s="461"/>
      <c r="AC1044" s="461"/>
      <c r="AD1044" s="461"/>
      <c r="AE1044" s="461"/>
      <c r="AF1044" s="461"/>
      <c r="AG1044" s="461"/>
      <c r="AH1044" s="461"/>
    </row>
    <row r="1045">
      <c r="A1045" s="461"/>
      <c r="B1045" s="461"/>
      <c r="C1045" s="461"/>
      <c r="D1045" s="461"/>
      <c r="E1045" s="461"/>
      <c r="F1045" s="461"/>
      <c r="G1045" s="461"/>
      <c r="H1045" s="461"/>
      <c r="I1045" s="461"/>
      <c r="J1045" s="461"/>
      <c r="K1045" s="461"/>
      <c r="L1045" s="461"/>
      <c r="M1045" s="461"/>
      <c r="N1045" s="461"/>
      <c r="O1045" s="461"/>
      <c r="P1045" s="461"/>
      <c r="Q1045" s="461"/>
      <c r="R1045" s="461"/>
      <c r="S1045" s="461"/>
      <c r="T1045" s="461"/>
      <c r="U1045" s="461"/>
      <c r="V1045" s="461"/>
      <c r="W1045" s="461"/>
      <c r="X1045" s="462"/>
      <c r="Y1045" s="461"/>
      <c r="Z1045" s="461"/>
      <c r="AA1045" s="461"/>
      <c r="AB1045" s="461"/>
      <c r="AC1045" s="461"/>
      <c r="AD1045" s="461"/>
      <c r="AE1045" s="461"/>
      <c r="AF1045" s="461"/>
      <c r="AG1045" s="461"/>
      <c r="AH1045" s="461"/>
    </row>
    <row r="1046">
      <c r="A1046" s="461"/>
      <c r="B1046" s="461"/>
      <c r="C1046" s="461"/>
      <c r="D1046" s="461"/>
      <c r="E1046" s="461"/>
      <c r="F1046" s="461"/>
      <c r="G1046" s="461"/>
      <c r="H1046" s="461"/>
      <c r="I1046" s="461"/>
      <c r="J1046" s="461"/>
      <c r="K1046" s="461"/>
      <c r="L1046" s="461"/>
      <c r="M1046" s="461"/>
      <c r="N1046" s="461"/>
      <c r="O1046" s="461"/>
      <c r="P1046" s="461"/>
      <c r="Q1046" s="461"/>
      <c r="R1046" s="461"/>
      <c r="S1046" s="461"/>
      <c r="T1046" s="461"/>
      <c r="U1046" s="461"/>
      <c r="V1046" s="461"/>
      <c r="W1046" s="461"/>
      <c r="X1046" s="462"/>
      <c r="Y1046" s="461"/>
      <c r="Z1046" s="461"/>
      <c r="AA1046" s="461"/>
      <c r="AB1046" s="461"/>
      <c r="AC1046" s="461"/>
      <c r="AD1046" s="461"/>
      <c r="AE1046" s="461"/>
      <c r="AF1046" s="461"/>
      <c r="AG1046" s="461"/>
      <c r="AH1046" s="461"/>
    </row>
    <row r="1047">
      <c r="A1047" s="461"/>
      <c r="B1047" s="461"/>
      <c r="C1047" s="461"/>
      <c r="D1047" s="461"/>
      <c r="E1047" s="461"/>
      <c r="F1047" s="461"/>
      <c r="G1047" s="461"/>
      <c r="H1047" s="461"/>
      <c r="I1047" s="461"/>
      <c r="J1047" s="461"/>
      <c r="K1047" s="461"/>
      <c r="L1047" s="461"/>
      <c r="M1047" s="461"/>
      <c r="N1047" s="461"/>
      <c r="O1047" s="461"/>
      <c r="P1047" s="461"/>
      <c r="Q1047" s="461"/>
      <c r="R1047" s="461"/>
      <c r="S1047" s="461"/>
      <c r="T1047" s="461"/>
      <c r="U1047" s="461"/>
      <c r="V1047" s="461"/>
      <c r="W1047" s="461"/>
      <c r="X1047" s="462"/>
      <c r="Y1047" s="461"/>
      <c r="Z1047" s="461"/>
      <c r="AA1047" s="461"/>
      <c r="AB1047" s="461"/>
      <c r="AC1047" s="461"/>
      <c r="AD1047" s="461"/>
      <c r="AE1047" s="461"/>
      <c r="AF1047" s="461"/>
      <c r="AG1047" s="461"/>
      <c r="AH1047" s="461"/>
    </row>
    <row r="1048">
      <c r="A1048" s="461"/>
      <c r="B1048" s="461"/>
      <c r="C1048" s="461"/>
      <c r="D1048" s="461"/>
      <c r="E1048" s="461"/>
      <c r="F1048" s="461"/>
      <c r="G1048" s="461"/>
      <c r="H1048" s="461"/>
      <c r="I1048" s="461"/>
      <c r="J1048" s="461"/>
      <c r="K1048" s="461"/>
      <c r="L1048" s="461"/>
      <c r="M1048" s="461"/>
      <c r="N1048" s="461"/>
      <c r="O1048" s="461"/>
      <c r="P1048" s="461"/>
      <c r="Q1048" s="461"/>
      <c r="R1048" s="461"/>
      <c r="S1048" s="461"/>
      <c r="T1048" s="461"/>
      <c r="U1048" s="461"/>
      <c r="V1048" s="461"/>
      <c r="W1048" s="461"/>
      <c r="X1048" s="462"/>
      <c r="Y1048" s="461"/>
      <c r="Z1048" s="461"/>
      <c r="AA1048" s="461"/>
      <c r="AB1048" s="461"/>
      <c r="AC1048" s="461"/>
      <c r="AD1048" s="461"/>
      <c r="AE1048" s="461"/>
      <c r="AF1048" s="461"/>
      <c r="AG1048" s="461"/>
      <c r="AH1048" s="461"/>
    </row>
    <row r="1049">
      <c r="A1049" s="461"/>
      <c r="B1049" s="461"/>
      <c r="C1049" s="461"/>
      <c r="D1049" s="461"/>
      <c r="E1049" s="461"/>
      <c r="F1049" s="461"/>
      <c r="G1049" s="461"/>
      <c r="H1049" s="461"/>
      <c r="I1049" s="461"/>
      <c r="J1049" s="461"/>
      <c r="K1049" s="461"/>
      <c r="L1049" s="461"/>
      <c r="M1049" s="461"/>
      <c r="N1049" s="461"/>
      <c r="O1049" s="461"/>
      <c r="P1049" s="461"/>
      <c r="Q1049" s="461"/>
      <c r="R1049" s="461"/>
      <c r="S1049" s="461"/>
      <c r="T1049" s="461"/>
      <c r="U1049" s="461"/>
      <c r="V1049" s="461"/>
      <c r="W1049" s="461"/>
      <c r="X1049" s="462"/>
      <c r="Y1049" s="461"/>
      <c r="Z1049" s="461"/>
      <c r="AA1049" s="461"/>
      <c r="AB1049" s="461"/>
      <c r="AC1049" s="461"/>
      <c r="AD1049" s="461"/>
      <c r="AE1049" s="461"/>
      <c r="AF1049" s="461"/>
      <c r="AG1049" s="461"/>
      <c r="AH1049" s="461"/>
    </row>
    <row r="1050">
      <c r="A1050" s="461"/>
      <c r="B1050" s="461"/>
      <c r="C1050" s="461"/>
      <c r="D1050" s="461"/>
      <c r="E1050" s="461"/>
      <c r="F1050" s="461"/>
      <c r="G1050" s="461"/>
      <c r="H1050" s="461"/>
      <c r="I1050" s="461"/>
      <c r="J1050" s="461"/>
      <c r="K1050" s="461"/>
      <c r="L1050" s="461"/>
      <c r="M1050" s="461"/>
      <c r="N1050" s="461"/>
      <c r="O1050" s="461"/>
      <c r="P1050" s="461"/>
      <c r="Q1050" s="461"/>
      <c r="R1050" s="461"/>
      <c r="S1050" s="461"/>
      <c r="T1050" s="461"/>
      <c r="U1050" s="461"/>
      <c r="V1050" s="461"/>
      <c r="W1050" s="461"/>
      <c r="X1050" s="462"/>
      <c r="Y1050" s="461"/>
      <c r="Z1050" s="461"/>
      <c r="AA1050" s="461"/>
      <c r="AB1050" s="461"/>
      <c r="AC1050" s="461"/>
      <c r="AD1050" s="461"/>
      <c r="AE1050" s="461"/>
      <c r="AF1050" s="461"/>
      <c r="AG1050" s="461"/>
      <c r="AH1050" s="461"/>
    </row>
    <row r="1051">
      <c r="A1051" s="461"/>
      <c r="B1051" s="461"/>
      <c r="C1051" s="461"/>
      <c r="D1051" s="461"/>
      <c r="E1051" s="461"/>
      <c r="F1051" s="461"/>
      <c r="G1051" s="461"/>
      <c r="H1051" s="461"/>
      <c r="I1051" s="461"/>
      <c r="J1051" s="461"/>
      <c r="K1051" s="461"/>
      <c r="L1051" s="461"/>
      <c r="M1051" s="461"/>
      <c r="N1051" s="461"/>
      <c r="O1051" s="461"/>
      <c r="P1051" s="461"/>
      <c r="Q1051" s="461"/>
      <c r="R1051" s="461"/>
      <c r="S1051" s="461"/>
      <c r="T1051" s="461"/>
      <c r="U1051" s="461"/>
      <c r="V1051" s="461"/>
      <c r="W1051" s="461"/>
      <c r="X1051" s="462"/>
      <c r="Y1051" s="461"/>
      <c r="Z1051" s="461"/>
      <c r="AA1051" s="461"/>
      <c r="AB1051" s="461"/>
      <c r="AC1051" s="461"/>
      <c r="AD1051" s="461"/>
      <c r="AE1051" s="461"/>
      <c r="AF1051" s="461"/>
      <c r="AG1051" s="461"/>
      <c r="AH1051" s="461"/>
    </row>
    <row r="1052">
      <c r="A1052" s="461"/>
      <c r="B1052" s="461"/>
      <c r="C1052" s="461"/>
      <c r="D1052" s="461"/>
      <c r="E1052" s="461"/>
      <c r="F1052" s="461"/>
      <c r="G1052" s="461"/>
      <c r="H1052" s="461"/>
      <c r="I1052" s="461"/>
      <c r="J1052" s="461"/>
      <c r="K1052" s="461"/>
      <c r="L1052" s="461"/>
      <c r="M1052" s="461"/>
      <c r="N1052" s="461"/>
      <c r="O1052" s="461"/>
      <c r="P1052" s="461"/>
      <c r="Q1052" s="461"/>
      <c r="R1052" s="461"/>
      <c r="S1052" s="461"/>
      <c r="T1052" s="461"/>
      <c r="U1052" s="461"/>
      <c r="V1052" s="461"/>
      <c r="W1052" s="461"/>
      <c r="X1052" s="462"/>
      <c r="Y1052" s="461"/>
      <c r="Z1052" s="461"/>
      <c r="AA1052" s="461"/>
      <c r="AB1052" s="461"/>
      <c r="AC1052" s="461"/>
      <c r="AD1052" s="461"/>
      <c r="AE1052" s="461"/>
      <c r="AF1052" s="461"/>
      <c r="AG1052" s="461"/>
      <c r="AH1052" s="461"/>
    </row>
    <row r="1053">
      <c r="A1053" s="461"/>
      <c r="B1053" s="461"/>
      <c r="C1053" s="461"/>
      <c r="D1053" s="461"/>
      <c r="E1053" s="461"/>
      <c r="F1053" s="461"/>
      <c r="G1053" s="461"/>
      <c r="H1053" s="461"/>
      <c r="I1053" s="461"/>
      <c r="J1053" s="461"/>
      <c r="K1053" s="461"/>
      <c r="L1053" s="461"/>
      <c r="M1053" s="461"/>
      <c r="N1053" s="461"/>
      <c r="O1053" s="461"/>
      <c r="P1053" s="461"/>
      <c r="Q1053" s="461"/>
      <c r="R1053" s="461"/>
      <c r="S1053" s="461"/>
      <c r="T1053" s="461"/>
      <c r="U1053" s="461"/>
      <c r="V1053" s="461"/>
      <c r="W1053" s="461"/>
      <c r="X1053" s="462"/>
      <c r="Y1053" s="461"/>
      <c r="Z1053" s="461"/>
      <c r="AA1053" s="461"/>
      <c r="AB1053" s="461"/>
      <c r="AC1053" s="461"/>
      <c r="AD1053" s="461"/>
      <c r="AE1053" s="461"/>
      <c r="AF1053" s="461"/>
      <c r="AG1053" s="461"/>
      <c r="AH1053" s="461"/>
    </row>
    <row r="1054">
      <c r="A1054" s="461"/>
      <c r="B1054" s="461"/>
      <c r="C1054" s="461"/>
      <c r="D1054" s="461"/>
      <c r="E1054" s="461"/>
      <c r="F1054" s="461"/>
      <c r="G1054" s="461"/>
      <c r="H1054" s="461"/>
      <c r="I1054" s="461"/>
      <c r="J1054" s="461"/>
      <c r="K1054" s="461"/>
      <c r="L1054" s="461"/>
      <c r="M1054" s="461"/>
      <c r="N1054" s="461"/>
      <c r="O1054" s="461"/>
      <c r="P1054" s="461"/>
      <c r="Q1054" s="461"/>
      <c r="R1054" s="461"/>
      <c r="S1054" s="461"/>
      <c r="T1054" s="461"/>
      <c r="U1054" s="461"/>
      <c r="V1054" s="461"/>
      <c r="W1054" s="461"/>
      <c r="X1054" s="462"/>
      <c r="Y1054" s="461"/>
      <c r="Z1054" s="461"/>
      <c r="AA1054" s="461"/>
      <c r="AB1054" s="461"/>
      <c r="AC1054" s="461"/>
      <c r="AD1054" s="461"/>
      <c r="AE1054" s="461"/>
      <c r="AF1054" s="461"/>
      <c r="AG1054" s="461"/>
      <c r="AH1054" s="461"/>
    </row>
    <row r="1055">
      <c r="A1055" s="461"/>
      <c r="B1055" s="461"/>
      <c r="C1055" s="461"/>
      <c r="D1055" s="461"/>
      <c r="E1055" s="461"/>
      <c r="F1055" s="461"/>
      <c r="G1055" s="461"/>
      <c r="H1055" s="461"/>
      <c r="I1055" s="461"/>
      <c r="J1055" s="461"/>
      <c r="K1055" s="461"/>
      <c r="L1055" s="461"/>
      <c r="M1055" s="461"/>
      <c r="N1055" s="461"/>
      <c r="O1055" s="461"/>
      <c r="P1055" s="461"/>
      <c r="Q1055" s="461"/>
      <c r="R1055" s="461"/>
      <c r="S1055" s="461"/>
      <c r="T1055" s="461"/>
      <c r="U1055" s="461"/>
      <c r="V1055" s="461"/>
      <c r="W1055" s="461"/>
      <c r="X1055" s="462"/>
      <c r="Y1055" s="461"/>
      <c r="Z1055" s="461"/>
      <c r="AA1055" s="461"/>
      <c r="AB1055" s="461"/>
      <c r="AC1055" s="461"/>
      <c r="AD1055" s="461"/>
      <c r="AE1055" s="461"/>
      <c r="AF1055" s="461"/>
      <c r="AG1055" s="461"/>
      <c r="AH1055" s="461"/>
    </row>
    <row r="1056">
      <c r="A1056" s="461"/>
      <c r="B1056" s="461"/>
      <c r="C1056" s="461"/>
      <c r="D1056" s="461"/>
      <c r="E1056" s="461"/>
      <c r="F1056" s="461"/>
      <c r="G1056" s="461"/>
      <c r="H1056" s="461"/>
      <c r="I1056" s="461"/>
      <c r="J1056" s="461"/>
      <c r="K1056" s="461"/>
      <c r="L1056" s="461"/>
      <c r="M1056" s="461"/>
      <c r="N1056" s="461"/>
      <c r="O1056" s="461"/>
      <c r="P1056" s="461"/>
      <c r="Q1056" s="461"/>
      <c r="R1056" s="461"/>
      <c r="S1056" s="461"/>
      <c r="T1056" s="461"/>
      <c r="U1056" s="461"/>
      <c r="V1056" s="461"/>
      <c r="W1056" s="461"/>
      <c r="X1056" s="462"/>
      <c r="Y1056" s="461"/>
      <c r="Z1056" s="461"/>
      <c r="AA1056" s="461"/>
      <c r="AB1056" s="461"/>
      <c r="AC1056" s="461"/>
      <c r="AD1056" s="461"/>
      <c r="AE1056" s="461"/>
      <c r="AF1056" s="461"/>
      <c r="AG1056" s="461"/>
      <c r="AH1056" s="461"/>
    </row>
    <row r="1057">
      <c r="A1057" s="362"/>
      <c r="B1057" s="362"/>
      <c r="C1057" s="362"/>
      <c r="D1057" s="362"/>
      <c r="E1057" s="362"/>
      <c r="F1057" s="362"/>
      <c r="G1057" s="362"/>
      <c r="H1057" s="362"/>
      <c r="I1057" s="362"/>
      <c r="J1057" s="362"/>
      <c r="K1057" s="362"/>
      <c r="L1057" s="362"/>
      <c r="M1057" s="362"/>
      <c r="N1057" s="362"/>
      <c r="O1057" s="362"/>
      <c r="P1057" s="362"/>
      <c r="Q1057" s="362"/>
      <c r="R1057" s="362"/>
      <c r="S1057" s="362"/>
      <c r="T1057" s="362"/>
      <c r="U1057" s="362"/>
      <c r="V1057" s="362"/>
      <c r="W1057" s="362"/>
      <c r="X1057" s="656"/>
      <c r="Y1057" s="362"/>
      <c r="Z1057" s="362"/>
      <c r="AA1057" s="362"/>
      <c r="AB1057" s="362"/>
      <c r="AC1057" s="362"/>
      <c r="AD1057" s="362"/>
      <c r="AE1057" s="362"/>
      <c r="AF1057" s="362"/>
      <c r="AG1057" s="362"/>
      <c r="AH1057" s="362"/>
    </row>
    <row r="1058">
      <c r="A1058" s="362"/>
      <c r="B1058" s="362"/>
      <c r="C1058" s="362"/>
      <c r="D1058" s="362"/>
      <c r="E1058" s="362"/>
      <c r="F1058" s="362"/>
      <c r="G1058" s="362"/>
      <c r="H1058" s="362"/>
      <c r="I1058" s="362"/>
      <c r="J1058" s="362"/>
      <c r="K1058" s="362"/>
      <c r="L1058" s="362"/>
      <c r="M1058" s="362"/>
      <c r="N1058" s="362"/>
      <c r="O1058" s="362"/>
      <c r="P1058" s="362"/>
      <c r="Q1058" s="362"/>
      <c r="R1058" s="362"/>
      <c r="S1058" s="362"/>
      <c r="T1058" s="362"/>
      <c r="U1058" s="362"/>
      <c r="V1058" s="362"/>
      <c r="W1058" s="362"/>
      <c r="X1058" s="656"/>
      <c r="Y1058" s="362"/>
      <c r="Z1058" s="362"/>
      <c r="AA1058" s="362"/>
      <c r="AB1058" s="362"/>
      <c r="AC1058" s="362"/>
      <c r="AD1058" s="362"/>
      <c r="AE1058" s="362"/>
      <c r="AF1058" s="362"/>
      <c r="AG1058" s="362"/>
      <c r="AH1058" s="362"/>
    </row>
  </sheetData>
  <mergeCells count="365">
    <mergeCell ref="P15:P23"/>
    <mergeCell ref="Q15:Q23"/>
    <mergeCell ref="J21:J23"/>
    <mergeCell ref="K21:K23"/>
    <mergeCell ref="L21:L23"/>
    <mergeCell ref="M21:M23"/>
    <mergeCell ref="T21:T23"/>
    <mergeCell ref="U21:U23"/>
    <mergeCell ref="X18:X20"/>
    <mergeCell ref="X21:X23"/>
    <mergeCell ref="B24:B26"/>
    <mergeCell ref="C24:C26"/>
    <mergeCell ref="D24:D26"/>
    <mergeCell ref="E24:E26"/>
    <mergeCell ref="P24:P32"/>
    <mergeCell ref="Q24:Q32"/>
    <mergeCell ref="S30:S32"/>
    <mergeCell ref="T30:T32"/>
    <mergeCell ref="U30:U32"/>
    <mergeCell ref="V30:V32"/>
    <mergeCell ref="X12:X14"/>
    <mergeCell ref="A15:A35"/>
    <mergeCell ref="C15:C17"/>
    <mergeCell ref="D15:D17"/>
    <mergeCell ref="E15:E17"/>
    <mergeCell ref="X15:X17"/>
    <mergeCell ref="V21:V23"/>
    <mergeCell ref="Q33:Q35"/>
    <mergeCell ref="I36:I38"/>
    <mergeCell ref="J36:J38"/>
    <mergeCell ref="K36:K38"/>
    <mergeCell ref="L36:L38"/>
    <mergeCell ref="M36:M38"/>
    <mergeCell ref="N36:N38"/>
    <mergeCell ref="AE12:AE14"/>
    <mergeCell ref="AF12:AF14"/>
    <mergeCell ref="AE15:AE17"/>
    <mergeCell ref="AF15:AF17"/>
    <mergeCell ref="J4:L4"/>
    <mergeCell ref="N4:Q4"/>
    <mergeCell ref="S4:V4"/>
    <mergeCell ref="X4:Z4"/>
    <mergeCell ref="AB4:AF4"/>
    <mergeCell ref="A6:A14"/>
    <mergeCell ref="M12:M14"/>
    <mergeCell ref="F15:F17"/>
    <mergeCell ref="H15:H17"/>
    <mergeCell ref="I15:I17"/>
    <mergeCell ref="J15:J17"/>
    <mergeCell ref="K15:K17"/>
    <mergeCell ref="L15:L17"/>
    <mergeCell ref="M15:M17"/>
    <mergeCell ref="N15:N17"/>
    <mergeCell ref="S15:S17"/>
    <mergeCell ref="T15:T17"/>
    <mergeCell ref="U15:U17"/>
    <mergeCell ref="V15:V17"/>
    <mergeCell ref="Z12:Z14"/>
    <mergeCell ref="Z15:Z17"/>
    <mergeCell ref="Z18:Z20"/>
    <mergeCell ref="AE18:AE20"/>
    <mergeCell ref="AF18:AF20"/>
    <mergeCell ref="B18:B20"/>
    <mergeCell ref="C18:C20"/>
    <mergeCell ref="D18:D20"/>
    <mergeCell ref="E18:E20"/>
    <mergeCell ref="F18:F20"/>
    <mergeCell ref="H18:H20"/>
    <mergeCell ref="I18:I20"/>
    <mergeCell ref="J18:J20"/>
    <mergeCell ref="K18:K20"/>
    <mergeCell ref="L18:L20"/>
    <mergeCell ref="M18:M20"/>
    <mergeCell ref="N18:N20"/>
    <mergeCell ref="S18:S20"/>
    <mergeCell ref="T18:T20"/>
    <mergeCell ref="U18:U20"/>
    <mergeCell ref="V18:V20"/>
    <mergeCell ref="Z21:Z23"/>
    <mergeCell ref="AE21:AE23"/>
    <mergeCell ref="AF21:AF23"/>
    <mergeCell ref="B15:B17"/>
    <mergeCell ref="B21:B23"/>
    <mergeCell ref="C21:C23"/>
    <mergeCell ref="D21:D23"/>
    <mergeCell ref="E21:E23"/>
    <mergeCell ref="F21:F23"/>
    <mergeCell ref="H21:H23"/>
    <mergeCell ref="I21:I23"/>
    <mergeCell ref="N21:N23"/>
    <mergeCell ref="S21:S23"/>
    <mergeCell ref="F24:F26"/>
    <mergeCell ref="H24:H26"/>
    <mergeCell ref="I24:I26"/>
    <mergeCell ref="J24:J26"/>
    <mergeCell ref="K24:K26"/>
    <mergeCell ref="L24:L26"/>
    <mergeCell ref="M24:M26"/>
    <mergeCell ref="N24:N26"/>
    <mergeCell ref="S24:S26"/>
    <mergeCell ref="T24:T26"/>
    <mergeCell ref="U24:U26"/>
    <mergeCell ref="V24:V26"/>
    <mergeCell ref="B27:B29"/>
    <mergeCell ref="C27:C29"/>
    <mergeCell ref="D27:D29"/>
    <mergeCell ref="E27:E29"/>
    <mergeCell ref="F27:F29"/>
    <mergeCell ref="H27:H29"/>
    <mergeCell ref="I27:I29"/>
    <mergeCell ref="J27:J29"/>
    <mergeCell ref="K27:K29"/>
    <mergeCell ref="L27:L29"/>
    <mergeCell ref="M27:M29"/>
    <mergeCell ref="N27:N29"/>
    <mergeCell ref="S27:S29"/>
    <mergeCell ref="T27:T29"/>
    <mergeCell ref="U27:U29"/>
    <mergeCell ref="V27:V29"/>
    <mergeCell ref="B30:B32"/>
    <mergeCell ref="C30:C32"/>
    <mergeCell ref="D30:D32"/>
    <mergeCell ref="E30:E32"/>
    <mergeCell ref="F30:F32"/>
    <mergeCell ref="H30:H32"/>
    <mergeCell ref="I30:I32"/>
    <mergeCell ref="J30:J32"/>
    <mergeCell ref="K30:K32"/>
    <mergeCell ref="L30:L32"/>
    <mergeCell ref="M30:M32"/>
    <mergeCell ref="N30:N32"/>
    <mergeCell ref="F36:F38"/>
    <mergeCell ref="H36:H38"/>
    <mergeCell ref="P36:P44"/>
    <mergeCell ref="Q36:Q44"/>
    <mergeCell ref="B39:B41"/>
    <mergeCell ref="C39:C41"/>
    <mergeCell ref="D39:D41"/>
    <mergeCell ref="E39:E41"/>
    <mergeCell ref="I39:I41"/>
    <mergeCell ref="J39:J41"/>
    <mergeCell ref="K39:K41"/>
    <mergeCell ref="L39:L41"/>
    <mergeCell ref="M39:M41"/>
    <mergeCell ref="N39:N41"/>
    <mergeCell ref="H60:H62"/>
    <mergeCell ref="H63:H65"/>
    <mergeCell ref="H66:H68"/>
    <mergeCell ref="I66:I68"/>
    <mergeCell ref="H69:H71"/>
    <mergeCell ref="I69:I71"/>
    <mergeCell ref="I72:I74"/>
    <mergeCell ref="H72:H74"/>
    <mergeCell ref="H78:H80"/>
    <mergeCell ref="I78:I80"/>
    <mergeCell ref="H81:H83"/>
    <mergeCell ref="I81:I83"/>
    <mergeCell ref="I84:I86"/>
    <mergeCell ref="I87:I89"/>
    <mergeCell ref="F45:F47"/>
    <mergeCell ref="H45:H47"/>
    <mergeCell ref="D48:D50"/>
    <mergeCell ref="E48:E50"/>
    <mergeCell ref="I48:I50"/>
    <mergeCell ref="J48:J50"/>
    <mergeCell ref="K48:K50"/>
    <mergeCell ref="L48:L50"/>
    <mergeCell ref="D51:D53"/>
    <mergeCell ref="E51:E53"/>
    <mergeCell ref="D57:D59"/>
    <mergeCell ref="E57:E59"/>
    <mergeCell ref="F57:F59"/>
    <mergeCell ref="H57:H59"/>
    <mergeCell ref="I57:I59"/>
    <mergeCell ref="D60:D62"/>
    <mergeCell ref="E60:E62"/>
    <mergeCell ref="F60:F62"/>
    <mergeCell ref="I60:I62"/>
    <mergeCell ref="D63:D65"/>
    <mergeCell ref="E63:E65"/>
    <mergeCell ref="F63:F65"/>
    <mergeCell ref="I63:I65"/>
    <mergeCell ref="H87:H89"/>
    <mergeCell ref="H90:H92"/>
    <mergeCell ref="I90:I92"/>
    <mergeCell ref="F39:F41"/>
    <mergeCell ref="H39:H41"/>
    <mergeCell ref="B42:B44"/>
    <mergeCell ref="C42:C44"/>
    <mergeCell ref="D42:D44"/>
    <mergeCell ref="E42:E44"/>
    <mergeCell ref="I42:I44"/>
    <mergeCell ref="J42:J44"/>
    <mergeCell ref="K42:K44"/>
    <mergeCell ref="L42:L44"/>
    <mergeCell ref="M42:M44"/>
    <mergeCell ref="N42:N44"/>
    <mergeCell ref="B45:B47"/>
    <mergeCell ref="C45:C47"/>
    <mergeCell ref="F48:F50"/>
    <mergeCell ref="H48:H50"/>
    <mergeCell ref="M54:M56"/>
    <mergeCell ref="P54:P56"/>
    <mergeCell ref="Q54:Q56"/>
    <mergeCell ref="M33:M35"/>
    <mergeCell ref="P33:P35"/>
    <mergeCell ref="A36:A56"/>
    <mergeCell ref="B36:B38"/>
    <mergeCell ref="C36:C38"/>
    <mergeCell ref="D36:D38"/>
    <mergeCell ref="E36:E38"/>
    <mergeCell ref="L51:L53"/>
    <mergeCell ref="M51:M53"/>
    <mergeCell ref="N51:N53"/>
    <mergeCell ref="X57:X59"/>
    <mergeCell ref="AE57:AE59"/>
    <mergeCell ref="AF57:AF59"/>
    <mergeCell ref="X60:X62"/>
    <mergeCell ref="X69:X71"/>
    <mergeCell ref="X72:X74"/>
    <mergeCell ref="X78:X80"/>
    <mergeCell ref="X81:X83"/>
    <mergeCell ref="X84:X86"/>
    <mergeCell ref="X87:X89"/>
    <mergeCell ref="X90:X92"/>
    <mergeCell ref="X93:X95"/>
    <mergeCell ref="AE69:AE71"/>
    <mergeCell ref="AE72:AE74"/>
    <mergeCell ref="AE78:AE80"/>
    <mergeCell ref="AE81:AE83"/>
    <mergeCell ref="AE84:AE86"/>
    <mergeCell ref="AE87:AE89"/>
    <mergeCell ref="AE90:AE92"/>
    <mergeCell ref="AE93:AE95"/>
    <mergeCell ref="Z72:Z74"/>
    <mergeCell ref="Z78:Z80"/>
    <mergeCell ref="Z81:Z83"/>
    <mergeCell ref="Z84:Z86"/>
    <mergeCell ref="Z87:Z89"/>
    <mergeCell ref="Z90:Z92"/>
    <mergeCell ref="Z93:Z95"/>
    <mergeCell ref="Z57:Z59"/>
    <mergeCell ref="Z60:Z62"/>
    <mergeCell ref="X63:X65"/>
    <mergeCell ref="Z63:Z65"/>
    <mergeCell ref="X66:X68"/>
    <mergeCell ref="Z66:Z68"/>
    <mergeCell ref="Z69:Z71"/>
    <mergeCell ref="AF72:AF74"/>
    <mergeCell ref="AF78:AF80"/>
    <mergeCell ref="AF81:AF83"/>
    <mergeCell ref="AF84:AF86"/>
    <mergeCell ref="AF87:AF89"/>
    <mergeCell ref="AF90:AF92"/>
    <mergeCell ref="AF93:AF95"/>
    <mergeCell ref="AE60:AE62"/>
    <mergeCell ref="AF60:AF62"/>
    <mergeCell ref="AE63:AE65"/>
    <mergeCell ref="AF63:AF65"/>
    <mergeCell ref="AE66:AE68"/>
    <mergeCell ref="AF66:AF68"/>
    <mergeCell ref="AF69:AF71"/>
    <mergeCell ref="F42:F44"/>
    <mergeCell ref="H42:H44"/>
    <mergeCell ref="I45:I47"/>
    <mergeCell ref="J45:J47"/>
    <mergeCell ref="K45:K47"/>
    <mergeCell ref="L45:L47"/>
    <mergeCell ref="M45:M47"/>
    <mergeCell ref="N45:N47"/>
    <mergeCell ref="P45:P53"/>
    <mergeCell ref="Q45:Q53"/>
    <mergeCell ref="B48:B50"/>
    <mergeCell ref="C48:C50"/>
    <mergeCell ref="D45:D47"/>
    <mergeCell ref="E45:E47"/>
    <mergeCell ref="F51:F53"/>
    <mergeCell ref="H51:H53"/>
    <mergeCell ref="I51:I53"/>
    <mergeCell ref="J51:J53"/>
    <mergeCell ref="K51:K53"/>
    <mergeCell ref="M48:M50"/>
    <mergeCell ref="N48:N50"/>
    <mergeCell ref="M57:M59"/>
    <mergeCell ref="Q57:Q65"/>
    <mergeCell ref="M60:M62"/>
    <mergeCell ref="M63:M65"/>
    <mergeCell ref="M66:M68"/>
    <mergeCell ref="P87:P95"/>
    <mergeCell ref="Q87:Q95"/>
    <mergeCell ref="P96:P98"/>
    <mergeCell ref="Q96:Q98"/>
    <mergeCell ref="P57:P65"/>
    <mergeCell ref="P66:P74"/>
    <mergeCell ref="Q66:Q74"/>
    <mergeCell ref="P75:P77"/>
    <mergeCell ref="Q75:Q77"/>
    <mergeCell ref="P78:P86"/>
    <mergeCell ref="Q78:Q86"/>
    <mergeCell ref="M90:M92"/>
    <mergeCell ref="M93:M95"/>
    <mergeCell ref="M96:M98"/>
    <mergeCell ref="M69:M71"/>
    <mergeCell ref="M72:M74"/>
    <mergeCell ref="M75:M77"/>
    <mergeCell ref="M78:M80"/>
    <mergeCell ref="M81:M83"/>
    <mergeCell ref="M84:M86"/>
    <mergeCell ref="M87:M89"/>
    <mergeCell ref="B60:B62"/>
    <mergeCell ref="B78:B80"/>
    <mergeCell ref="B90:B92"/>
    <mergeCell ref="C90:C92"/>
    <mergeCell ref="B93:B95"/>
    <mergeCell ref="C93:C95"/>
    <mergeCell ref="B51:B53"/>
    <mergeCell ref="C51:C53"/>
    <mergeCell ref="A57:A77"/>
    <mergeCell ref="B57:B59"/>
    <mergeCell ref="C57:C59"/>
    <mergeCell ref="C60:C62"/>
    <mergeCell ref="A78:A103"/>
    <mergeCell ref="B63:B65"/>
    <mergeCell ref="C63:C65"/>
    <mergeCell ref="B66:B68"/>
    <mergeCell ref="C66:C68"/>
    <mergeCell ref="D66:D68"/>
    <mergeCell ref="E66:E68"/>
    <mergeCell ref="F66:F68"/>
    <mergeCell ref="B69:B71"/>
    <mergeCell ref="C69:C71"/>
    <mergeCell ref="D69:D71"/>
    <mergeCell ref="E69:E71"/>
    <mergeCell ref="F69:F71"/>
    <mergeCell ref="B72:B74"/>
    <mergeCell ref="C72:C74"/>
    <mergeCell ref="D72:D74"/>
    <mergeCell ref="E72:E74"/>
    <mergeCell ref="F72:F74"/>
    <mergeCell ref="D78:D80"/>
    <mergeCell ref="E78:E80"/>
    <mergeCell ref="F78:F80"/>
    <mergeCell ref="C78:C80"/>
    <mergeCell ref="B81:B83"/>
    <mergeCell ref="C81:C83"/>
    <mergeCell ref="D81:D83"/>
    <mergeCell ref="E81:E83"/>
    <mergeCell ref="F81:F83"/>
    <mergeCell ref="B84:B86"/>
    <mergeCell ref="C84:C86"/>
    <mergeCell ref="D84:D86"/>
    <mergeCell ref="E84:E86"/>
    <mergeCell ref="F84:F86"/>
    <mergeCell ref="D90:D92"/>
    <mergeCell ref="D93:D95"/>
    <mergeCell ref="E93:E95"/>
    <mergeCell ref="F93:F95"/>
    <mergeCell ref="I93:I95"/>
    <mergeCell ref="B87:B89"/>
    <mergeCell ref="C87:C89"/>
    <mergeCell ref="D87:D89"/>
    <mergeCell ref="E87:E89"/>
    <mergeCell ref="F87:F89"/>
    <mergeCell ref="E90:E92"/>
    <mergeCell ref="F90:F9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2.88"/>
    <col customWidth="1" min="6" max="6" width="31.13"/>
    <col customWidth="1" min="9" max="9" width="35.38"/>
  </cols>
  <sheetData>
    <row r="1">
      <c r="A1" s="461"/>
      <c r="B1" s="461"/>
      <c r="C1" s="461"/>
      <c r="D1" s="461"/>
      <c r="E1" s="461"/>
      <c r="F1" s="461"/>
      <c r="G1" s="461"/>
      <c r="H1" s="461"/>
      <c r="I1" s="461"/>
      <c r="J1" s="461"/>
      <c r="K1" s="461"/>
      <c r="L1" s="461"/>
      <c r="M1" s="461"/>
      <c r="N1" s="461"/>
      <c r="O1" s="461"/>
      <c r="P1" s="461"/>
      <c r="Q1" s="461"/>
      <c r="R1" s="461"/>
      <c r="S1" s="461"/>
      <c r="T1" s="461"/>
      <c r="U1" s="461"/>
      <c r="V1" s="461"/>
      <c r="W1" s="461"/>
      <c r="X1" s="461"/>
      <c r="Y1" s="461"/>
      <c r="Z1" s="461"/>
      <c r="AA1" s="461"/>
      <c r="AB1" s="461"/>
      <c r="AC1" s="461"/>
      <c r="AD1" s="461"/>
      <c r="AE1" s="461"/>
      <c r="AF1" s="461"/>
      <c r="AG1" s="461"/>
      <c r="AH1" s="461"/>
      <c r="AI1" s="461"/>
      <c r="AJ1" s="461"/>
      <c r="AK1" s="461"/>
      <c r="AL1" s="461"/>
      <c r="AM1" s="461"/>
      <c r="AN1" s="461"/>
      <c r="AO1" s="461"/>
      <c r="AP1" s="461"/>
      <c r="AQ1" s="461"/>
      <c r="AR1" s="461"/>
      <c r="AS1" s="461"/>
      <c r="AT1" s="461"/>
      <c r="AU1" s="461"/>
      <c r="AV1" s="461"/>
      <c r="AW1" s="461"/>
      <c r="AX1" s="461"/>
      <c r="AY1" s="461"/>
    </row>
    <row r="2">
      <c r="A2" s="461"/>
      <c r="B2" s="657" t="s">
        <v>653</v>
      </c>
      <c r="C2" s="461"/>
      <c r="D2" s="461"/>
      <c r="E2" s="461"/>
      <c r="F2" s="461"/>
      <c r="G2" s="461"/>
      <c r="H2" s="461"/>
      <c r="I2" s="461"/>
      <c r="J2" s="461"/>
      <c r="K2" s="461"/>
      <c r="L2" s="461"/>
      <c r="M2" s="461"/>
      <c r="N2" s="461"/>
      <c r="O2" s="461"/>
      <c r="P2" s="461"/>
      <c r="Q2" s="461"/>
      <c r="R2" s="461"/>
      <c r="S2" s="461"/>
      <c r="T2" s="461"/>
      <c r="U2" s="461"/>
      <c r="V2" s="362"/>
      <c r="W2" s="461"/>
      <c r="X2" s="461"/>
      <c r="Y2" s="461"/>
      <c r="Z2" s="461"/>
      <c r="AA2" s="658"/>
      <c r="AB2" s="461"/>
      <c r="AC2" s="461"/>
      <c r="AD2" s="461"/>
      <c r="AE2" s="461"/>
      <c r="AF2" s="461"/>
      <c r="AG2" s="461"/>
      <c r="AH2" s="461"/>
      <c r="AI2" s="461"/>
      <c r="AJ2" s="461"/>
      <c r="AK2" s="461"/>
      <c r="AL2" s="461"/>
      <c r="AM2" s="461"/>
      <c r="AN2" s="461"/>
      <c r="AO2" s="461"/>
      <c r="AP2" s="461"/>
      <c r="AQ2" s="461"/>
      <c r="AR2" s="461"/>
      <c r="AS2" s="461"/>
      <c r="AT2" s="461"/>
      <c r="AU2" s="461"/>
      <c r="AV2" s="461"/>
      <c r="AW2" s="461"/>
      <c r="AX2" s="461"/>
      <c r="AY2" s="461"/>
    </row>
    <row r="3">
      <c r="A3" s="461"/>
      <c r="B3" s="659" t="s">
        <v>654</v>
      </c>
      <c r="C3" s="660">
        <v>45384.0</v>
      </c>
      <c r="D3" s="461"/>
      <c r="E3" s="461"/>
      <c r="F3" s="461"/>
      <c r="G3" s="461"/>
      <c r="H3" s="461"/>
      <c r="I3" s="461"/>
      <c r="J3" s="461"/>
      <c r="K3" s="461"/>
      <c r="L3" s="461"/>
      <c r="M3" s="461"/>
      <c r="N3" s="461"/>
      <c r="O3" s="461"/>
      <c r="P3" s="461"/>
      <c r="Q3" s="461"/>
      <c r="R3" s="461"/>
      <c r="S3" s="461"/>
      <c r="T3" s="461"/>
      <c r="U3" s="461"/>
      <c r="V3" s="461"/>
      <c r="W3" s="461"/>
      <c r="X3" s="461"/>
      <c r="Y3" s="461"/>
      <c r="Z3" s="461"/>
      <c r="AA3" s="461"/>
      <c r="AB3" s="461"/>
      <c r="AC3" s="461"/>
      <c r="AD3" s="658"/>
      <c r="AE3" s="461"/>
      <c r="AF3" s="461"/>
      <c r="AG3" s="461"/>
      <c r="AH3" s="461"/>
      <c r="AI3" s="461"/>
      <c r="AJ3" s="461"/>
      <c r="AK3" s="461"/>
      <c r="AL3" s="461"/>
      <c r="AM3" s="461"/>
      <c r="AN3" s="461"/>
      <c r="AO3" s="461"/>
      <c r="AP3" s="461"/>
      <c r="AQ3" s="461"/>
      <c r="AR3" s="461"/>
      <c r="AS3" s="461"/>
      <c r="AT3" s="461"/>
      <c r="AU3" s="461"/>
      <c r="AV3" s="461"/>
      <c r="AW3" s="461"/>
      <c r="AX3" s="461"/>
      <c r="AY3" s="461"/>
    </row>
    <row r="4">
      <c r="A4" s="461"/>
      <c r="B4" s="461"/>
      <c r="C4" s="461"/>
      <c r="D4" s="461"/>
      <c r="E4" s="461"/>
      <c r="F4" s="461"/>
      <c r="G4" s="461"/>
      <c r="H4" s="461"/>
      <c r="I4" s="461"/>
      <c r="J4" s="367" t="s">
        <v>412</v>
      </c>
      <c r="K4" s="368"/>
      <c r="L4" s="368"/>
      <c r="M4" s="461"/>
      <c r="N4" s="367" t="s">
        <v>413</v>
      </c>
      <c r="O4" s="368"/>
      <c r="P4" s="368"/>
      <c r="Q4" s="368"/>
      <c r="R4" s="368"/>
      <c r="S4" s="368"/>
      <c r="T4" s="461"/>
      <c r="U4" s="661" t="s">
        <v>655</v>
      </c>
      <c r="V4" s="368"/>
      <c r="W4" s="368"/>
      <c r="X4" s="368"/>
      <c r="Y4" s="368"/>
      <c r="Z4" s="368"/>
      <c r="AA4" s="368"/>
      <c r="AB4" s="368"/>
      <c r="AC4" s="368"/>
      <c r="AD4" s="368"/>
      <c r="AE4" s="662"/>
      <c r="AF4" s="461"/>
      <c r="AG4" s="661" t="s">
        <v>430</v>
      </c>
      <c r="AH4" s="368"/>
      <c r="AI4" s="368"/>
      <c r="AJ4" s="368"/>
      <c r="AK4" s="368"/>
      <c r="AL4" s="368"/>
      <c r="AM4" s="368"/>
      <c r="AN4" s="368"/>
      <c r="AO4" s="368"/>
      <c r="AP4" s="662"/>
      <c r="AQ4" s="663"/>
      <c r="AR4" s="461"/>
      <c r="AS4" s="367" t="s">
        <v>415</v>
      </c>
      <c r="AT4" s="368"/>
      <c r="AU4" s="461"/>
      <c r="AV4" s="367" t="s">
        <v>416</v>
      </c>
      <c r="AW4" s="368"/>
      <c r="AX4" s="461"/>
      <c r="AY4" s="461"/>
    </row>
    <row r="5">
      <c r="A5" s="664"/>
      <c r="B5" s="373" t="s">
        <v>417</v>
      </c>
      <c r="C5" s="373" t="s">
        <v>418</v>
      </c>
      <c r="D5" s="373" t="s">
        <v>566</v>
      </c>
      <c r="E5" s="373" t="s">
        <v>567</v>
      </c>
      <c r="F5" s="372" t="s">
        <v>568</v>
      </c>
      <c r="G5" s="372" t="s">
        <v>616</v>
      </c>
      <c r="H5" s="372" t="s">
        <v>617</v>
      </c>
      <c r="I5" s="665" t="s">
        <v>656</v>
      </c>
      <c r="J5" s="372" t="s">
        <v>571</v>
      </c>
      <c r="K5" s="372" t="s">
        <v>428</v>
      </c>
      <c r="L5" s="372" t="s">
        <v>572</v>
      </c>
      <c r="M5" s="372" t="s">
        <v>573</v>
      </c>
      <c r="N5" s="372" t="s">
        <v>431</v>
      </c>
      <c r="O5" s="372" t="s">
        <v>432</v>
      </c>
      <c r="P5" s="372" t="s">
        <v>574</v>
      </c>
      <c r="Q5" s="372" t="s">
        <v>433</v>
      </c>
      <c r="R5" s="373" t="s">
        <v>575</v>
      </c>
      <c r="S5" s="373" t="s">
        <v>576</v>
      </c>
      <c r="T5" s="666"/>
      <c r="U5" s="372" t="s">
        <v>657</v>
      </c>
      <c r="V5" s="372" t="s">
        <v>658</v>
      </c>
      <c r="W5" s="372" t="s">
        <v>362</v>
      </c>
      <c r="X5" s="372" t="s">
        <v>659</v>
      </c>
      <c r="Y5" s="372" t="s">
        <v>660</v>
      </c>
      <c r="Z5" s="372" t="s">
        <v>577</v>
      </c>
      <c r="AA5" s="372" t="s">
        <v>578</v>
      </c>
      <c r="AB5" s="372" t="s">
        <v>579</v>
      </c>
      <c r="AC5" s="372" t="s">
        <v>580</v>
      </c>
      <c r="AD5" s="372" t="s">
        <v>581</v>
      </c>
      <c r="AE5" s="372" t="s">
        <v>582</v>
      </c>
      <c r="AF5" s="666"/>
      <c r="AG5" s="667" t="s">
        <v>657</v>
      </c>
      <c r="AH5" s="667" t="s">
        <v>658</v>
      </c>
      <c r="AI5" s="667" t="s">
        <v>362</v>
      </c>
      <c r="AJ5" s="667" t="s">
        <v>659</v>
      </c>
      <c r="AK5" s="667" t="s">
        <v>660</v>
      </c>
      <c r="AL5" s="667" t="s">
        <v>577</v>
      </c>
      <c r="AM5" s="667" t="s">
        <v>578</v>
      </c>
      <c r="AN5" s="667" t="s">
        <v>579</v>
      </c>
      <c r="AO5" s="667" t="s">
        <v>580</v>
      </c>
      <c r="AP5" s="667" t="s">
        <v>581</v>
      </c>
      <c r="AQ5" s="667" t="s">
        <v>582</v>
      </c>
      <c r="AR5" s="664"/>
      <c r="AS5" s="372" t="s">
        <v>16</v>
      </c>
      <c r="AT5" s="372" t="s">
        <v>442</v>
      </c>
      <c r="AU5" s="666"/>
      <c r="AV5" s="372" t="s">
        <v>583</v>
      </c>
      <c r="AW5" s="372" t="s">
        <v>584</v>
      </c>
      <c r="AX5" s="666"/>
      <c r="AY5" s="373" t="s">
        <v>447</v>
      </c>
    </row>
    <row r="6">
      <c r="A6" s="461"/>
      <c r="B6" s="668" t="s">
        <v>661</v>
      </c>
      <c r="C6" s="669"/>
      <c r="D6" s="669"/>
      <c r="E6" s="669"/>
      <c r="F6" s="669"/>
      <c r="G6" s="669"/>
      <c r="H6" s="669"/>
      <c r="I6" s="669"/>
      <c r="J6" s="669"/>
      <c r="K6" s="669"/>
      <c r="L6" s="669"/>
      <c r="M6" s="669"/>
      <c r="N6" s="669"/>
      <c r="O6" s="669"/>
      <c r="P6" s="669"/>
      <c r="Q6" s="669"/>
      <c r="R6" s="378">
        <f t="shared" ref="R6:S6" si="1">SUM(R7:R21)</f>
        <v>198628.8798</v>
      </c>
      <c r="S6" s="378">
        <f t="shared" si="1"/>
        <v>131863.8108</v>
      </c>
      <c r="T6" s="670">
        <f>K115</f>
        <v>144375</v>
      </c>
      <c r="U6" s="380">
        <f t="shared" ref="U6:AE6" si="2">SUM(U7:U21)</f>
        <v>12495.1906</v>
      </c>
      <c r="V6" s="380">
        <f t="shared" si="2"/>
        <v>12495.1906</v>
      </c>
      <c r="W6" s="380">
        <f t="shared" si="2"/>
        <v>12495.1906</v>
      </c>
      <c r="X6" s="380">
        <f t="shared" si="2"/>
        <v>12495.1906</v>
      </c>
      <c r="Y6" s="380">
        <f t="shared" si="2"/>
        <v>12495.1906</v>
      </c>
      <c r="Z6" s="380">
        <f t="shared" si="2"/>
        <v>9426.591007</v>
      </c>
      <c r="AA6" s="380">
        <f t="shared" si="2"/>
        <v>15563.7902</v>
      </c>
      <c r="AB6" s="380">
        <f t="shared" si="2"/>
        <v>12495.1906</v>
      </c>
      <c r="AC6" s="380">
        <f t="shared" si="2"/>
        <v>12495.1906</v>
      </c>
      <c r="AD6" s="380">
        <f t="shared" si="2"/>
        <v>6911.904792</v>
      </c>
      <c r="AE6" s="380">
        <f t="shared" si="2"/>
        <v>12495.1906</v>
      </c>
      <c r="AF6" s="671"/>
      <c r="AG6" s="382">
        <f t="shared" ref="AG6:AQ6" si="3">SUM(AG7:AG21)</f>
        <v>212101.9257</v>
      </c>
      <c r="AH6" s="382">
        <f t="shared" si="3"/>
        <v>212101.9257</v>
      </c>
      <c r="AI6" s="382">
        <f t="shared" si="3"/>
        <v>212101.9257</v>
      </c>
      <c r="AJ6" s="382">
        <f t="shared" si="3"/>
        <v>212101.9257</v>
      </c>
      <c r="AK6" s="382">
        <f t="shared" si="3"/>
        <v>212101.9257</v>
      </c>
      <c r="AL6" s="382">
        <f t="shared" si="3"/>
        <v>207187.7064</v>
      </c>
      <c r="AM6" s="382">
        <f t="shared" si="3"/>
        <v>198665.7807</v>
      </c>
      <c r="AN6" s="382">
        <f t="shared" si="3"/>
        <v>212101.9257</v>
      </c>
      <c r="AO6" s="382">
        <f t="shared" si="3"/>
        <v>202926.7435</v>
      </c>
      <c r="AP6" s="382">
        <f t="shared" si="3"/>
        <v>89386.49435</v>
      </c>
      <c r="AQ6" s="382">
        <f t="shared" si="3"/>
        <v>174714.0518</v>
      </c>
      <c r="AR6" s="672"/>
      <c r="AS6" s="671"/>
      <c r="AT6" s="671"/>
      <c r="AU6" s="671"/>
      <c r="AV6" s="671"/>
      <c r="AW6" s="671"/>
      <c r="AX6" s="671"/>
      <c r="AY6" s="671"/>
    </row>
    <row r="7" ht="25.5" customHeight="1">
      <c r="A7" s="673"/>
      <c r="B7" s="674" t="s">
        <v>586</v>
      </c>
      <c r="C7" s="675" t="s">
        <v>587</v>
      </c>
      <c r="D7" s="675" t="s">
        <v>588</v>
      </c>
      <c r="E7" s="675" t="s">
        <v>589</v>
      </c>
      <c r="F7" s="676" t="s">
        <v>378</v>
      </c>
      <c r="G7" s="677" t="s">
        <v>662</v>
      </c>
      <c r="H7" s="677">
        <v>1.0</v>
      </c>
      <c r="I7" s="678" t="s">
        <v>122</v>
      </c>
      <c r="J7" s="679">
        <v>45717.0</v>
      </c>
      <c r="K7" s="679">
        <v>46053.0</v>
      </c>
      <c r="L7" s="680" t="s">
        <v>591</v>
      </c>
      <c r="M7" s="681">
        <f t="shared" ref="M7:M17" si="6">S7/Q7*1000</f>
        <v>116744.1018</v>
      </c>
      <c r="N7" s="682" t="s">
        <v>407</v>
      </c>
      <c r="O7" s="678" t="s">
        <v>293</v>
      </c>
      <c r="P7" s="683">
        <f>95.1*1.1</f>
        <v>104.61</v>
      </c>
      <c r="Q7" s="683">
        <v>49.676</v>
      </c>
      <c r="R7" s="684">
        <f t="shared" ref="R7:R17" si="7">P7*M7/1000</f>
        <v>12212.60049</v>
      </c>
      <c r="S7" s="684">
        <v>5799.379999999999</v>
      </c>
      <c r="T7" s="685">
        <f t="shared" ref="T7:T18" si="8">S7/SUM($S$7:$S$21)</f>
        <v>0.0439800728</v>
      </c>
      <c r="U7" s="686">
        <f t="shared" ref="U7:Y7" si="4">($S7/11)+(($AD7*3)/10)+(SUM($S$18:$S$21)*($S7/SUM($S$7:$S$16))/11)</f>
        <v>662.014811</v>
      </c>
      <c r="V7" s="686">
        <f t="shared" si="4"/>
        <v>662.014811</v>
      </c>
      <c r="W7" s="686">
        <f t="shared" si="4"/>
        <v>662.014811</v>
      </c>
      <c r="X7" s="686">
        <f t="shared" si="4"/>
        <v>662.014811</v>
      </c>
      <c r="Y7" s="686">
        <f t="shared" si="4"/>
        <v>662.014811</v>
      </c>
      <c r="Z7" s="686">
        <f t="shared" ref="Z7:Z16" si="10">($S7/11)+(($AD7*3)/10)+(SUM($S$18:$S$21)*($S7/SUM($S$7:$S$16))/11)+((($S7/11)+(($AD7*3)/10)+(SUM($S$18:$S$21)*($S7/SUM($S$7:$S$16))/11)-(SUM($S$18:$S$19)*($S7/SUM($S$7:$S$16))))*0.5)</f>
        <v>857.7841053</v>
      </c>
      <c r="AA7" s="686">
        <f t="shared" ref="AA7:AA16" si="11">(($S7/11)+(($AD7*3)/10)+(SUM($S$18:$S$21)*($S7/SUM($S$7:$S$16))/11)-(SUM($S$18:$S$19)*($S7/SUM($S$7:$S$16))))*0.5</f>
        <v>195.7692943</v>
      </c>
      <c r="AB7" s="686">
        <f t="shared" ref="AB7:AB16" si="12">($S7/11)+(($AD7*3)/10)+(SUM($S$18:$S$21)*($S7/SUM($S$7:$S$16))/11)</f>
        <v>662.014811</v>
      </c>
      <c r="AC7" s="686">
        <f t="shared" ref="AC7:AC16" si="13">($S7/11)+(($AD7*3)/10)+(SUM($S$18:$S$21)*($S7/SUM($S$7:$S$16))/11)-($S$20*($S7/SUM($S$7:$S$16)))</f>
        <v>526.7766998</v>
      </c>
      <c r="AD7" s="686">
        <f t="shared" ref="AD7:AD16" si="14">(($S7/11)+(SUM($S$18:$S$21)*($S7/SUM($S$7:$S$16))/11))*0.25</f>
        <v>153.9569328</v>
      </c>
      <c r="AE7" s="686">
        <f t="shared" ref="AE7:AE16" si="15">($S7/11)+(($AD7*3)/10)+(SUM($S$18:$S$21)*($S7/SUM($S$7:$S$16))/11)-($S$21*($S7/SUM($S$7:$S$16)))</f>
        <v>93.00410188</v>
      </c>
      <c r="AF7" s="687">
        <f t="shared" ref="AF7:AF18" si="16">SUM(U7:AE7)</f>
        <v>5799.38</v>
      </c>
      <c r="AG7" s="681">
        <f t="shared" ref="AG7:AQ7" si="5">U7/$Q7*1000</f>
        <v>13326.65293</v>
      </c>
      <c r="AH7" s="681">
        <f t="shared" si="5"/>
        <v>13326.65293</v>
      </c>
      <c r="AI7" s="681">
        <f t="shared" si="5"/>
        <v>13326.65293</v>
      </c>
      <c r="AJ7" s="681">
        <f t="shared" si="5"/>
        <v>13326.65293</v>
      </c>
      <c r="AK7" s="681">
        <f t="shared" si="5"/>
        <v>13326.65293</v>
      </c>
      <c r="AL7" s="681">
        <f t="shared" si="5"/>
        <v>17267.576</v>
      </c>
      <c r="AM7" s="681">
        <f t="shared" si="5"/>
        <v>3940.923068</v>
      </c>
      <c r="AN7" s="681">
        <f t="shared" si="5"/>
        <v>13326.65293</v>
      </c>
      <c r="AO7" s="681">
        <f t="shared" si="5"/>
        <v>10604.24953</v>
      </c>
      <c r="AP7" s="681">
        <f t="shared" si="5"/>
        <v>3099.221612</v>
      </c>
      <c r="AQ7" s="681">
        <f t="shared" si="5"/>
        <v>1872.213984</v>
      </c>
      <c r="AR7" s="461"/>
      <c r="AS7" s="682">
        <v>581400.0</v>
      </c>
      <c r="AT7" s="688">
        <v>0.01227970025005798</v>
      </c>
      <c r="AU7" s="461"/>
      <c r="AV7" s="689">
        <v>7.0E-4</v>
      </c>
      <c r="AW7" s="690">
        <f t="shared" ref="AW7:AW16" si="18">AV7*M7</f>
        <v>81.72087125</v>
      </c>
      <c r="AX7" s="461"/>
      <c r="AY7" s="691"/>
    </row>
    <row r="8" ht="22.5" customHeight="1">
      <c r="A8" s="673"/>
      <c r="B8" s="674" t="s">
        <v>586</v>
      </c>
      <c r="C8" s="675" t="s">
        <v>587</v>
      </c>
      <c r="D8" s="675" t="s">
        <v>588</v>
      </c>
      <c r="E8" s="675" t="s">
        <v>589</v>
      </c>
      <c r="F8" s="676" t="s">
        <v>378</v>
      </c>
      <c r="G8" s="677" t="s">
        <v>662</v>
      </c>
      <c r="H8" s="677">
        <v>1.0</v>
      </c>
      <c r="I8" s="678" t="s">
        <v>159</v>
      </c>
      <c r="J8" s="679">
        <v>45717.0</v>
      </c>
      <c r="K8" s="679">
        <v>46053.0</v>
      </c>
      <c r="L8" s="680" t="s">
        <v>591</v>
      </c>
      <c r="M8" s="681">
        <f t="shared" si="6"/>
        <v>85263.08536</v>
      </c>
      <c r="N8" s="682" t="s">
        <v>407</v>
      </c>
      <c r="O8" s="678" t="s">
        <v>293</v>
      </c>
      <c r="P8" s="683">
        <v>89.3</v>
      </c>
      <c r="Q8" s="683">
        <v>41.92</v>
      </c>
      <c r="R8" s="684">
        <f t="shared" si="7"/>
        <v>7613.993522</v>
      </c>
      <c r="S8" s="684">
        <v>3574.2285382017526</v>
      </c>
      <c r="T8" s="685">
        <f t="shared" si="8"/>
        <v>0.0271054546</v>
      </c>
      <c r="U8" s="686">
        <f t="shared" ref="U8:Y8" si="9">($S8/11)+(($AD8*3)/10)+(SUM($S$18:$S$21)*($S8/SUM($S$7:$S$16))/11)</f>
        <v>408.0077922</v>
      </c>
      <c r="V8" s="686">
        <f t="shared" si="9"/>
        <v>408.0077922</v>
      </c>
      <c r="W8" s="686">
        <f t="shared" si="9"/>
        <v>408.0077922</v>
      </c>
      <c r="X8" s="686">
        <f t="shared" si="9"/>
        <v>408.0077922</v>
      </c>
      <c r="Y8" s="686">
        <f t="shared" si="9"/>
        <v>408.0077922</v>
      </c>
      <c r="Z8" s="686">
        <f t="shared" si="10"/>
        <v>528.6627931</v>
      </c>
      <c r="AA8" s="686">
        <f t="shared" si="11"/>
        <v>120.6550008</v>
      </c>
      <c r="AB8" s="686">
        <f t="shared" si="12"/>
        <v>408.0077922</v>
      </c>
      <c r="AC8" s="686">
        <f t="shared" si="13"/>
        <v>324.6588969</v>
      </c>
      <c r="AD8" s="686">
        <f t="shared" si="14"/>
        <v>94.88553308</v>
      </c>
      <c r="AE8" s="686">
        <f t="shared" si="15"/>
        <v>57.3195609</v>
      </c>
      <c r="AF8" s="687">
        <f t="shared" si="16"/>
        <v>3574.228538</v>
      </c>
      <c r="AG8" s="681">
        <f t="shared" ref="AG8:AQ8" si="17">U8/$Q8*1000</f>
        <v>9733.010311</v>
      </c>
      <c r="AH8" s="681">
        <f t="shared" si="17"/>
        <v>9733.010311</v>
      </c>
      <c r="AI8" s="681">
        <f t="shared" si="17"/>
        <v>9733.010311</v>
      </c>
      <c r="AJ8" s="681">
        <f t="shared" si="17"/>
        <v>9733.010311</v>
      </c>
      <c r="AK8" s="681">
        <f t="shared" si="17"/>
        <v>9733.010311</v>
      </c>
      <c r="AL8" s="681">
        <f t="shared" si="17"/>
        <v>12611.23075</v>
      </c>
      <c r="AM8" s="681">
        <f t="shared" si="17"/>
        <v>2878.220439</v>
      </c>
      <c r="AN8" s="681">
        <f t="shared" si="17"/>
        <v>9733.010311</v>
      </c>
      <c r="AO8" s="681">
        <f t="shared" si="17"/>
        <v>7744.725595</v>
      </c>
      <c r="AP8" s="681">
        <f t="shared" si="17"/>
        <v>2263.49077</v>
      </c>
      <c r="AQ8" s="681">
        <f t="shared" si="17"/>
        <v>1367.355938</v>
      </c>
      <c r="AR8" s="461"/>
      <c r="AS8" s="682">
        <v>581400.0</v>
      </c>
      <c r="AT8" s="688">
        <v>0.010561272261756965</v>
      </c>
      <c r="AU8" s="461"/>
      <c r="AV8" s="689">
        <v>5.0E-4</v>
      </c>
      <c r="AW8" s="690">
        <f t="shared" si="18"/>
        <v>42.63154268</v>
      </c>
      <c r="AX8" s="461"/>
      <c r="AY8" s="691"/>
    </row>
    <row r="9" ht="22.5" customHeight="1">
      <c r="A9" s="673"/>
      <c r="B9" s="674" t="s">
        <v>586</v>
      </c>
      <c r="C9" s="675" t="s">
        <v>592</v>
      </c>
      <c r="D9" s="675" t="s">
        <v>588</v>
      </c>
      <c r="E9" s="675" t="s">
        <v>589</v>
      </c>
      <c r="F9" s="676" t="s">
        <v>378</v>
      </c>
      <c r="G9" s="677" t="s">
        <v>662</v>
      </c>
      <c r="H9" s="677">
        <v>1.0</v>
      </c>
      <c r="I9" s="678" t="s">
        <v>379</v>
      </c>
      <c r="J9" s="679">
        <v>45717.0</v>
      </c>
      <c r="K9" s="679">
        <v>46053.0</v>
      </c>
      <c r="L9" s="680" t="s">
        <v>591</v>
      </c>
      <c r="M9" s="681">
        <f t="shared" si="6"/>
        <v>93833.58854</v>
      </c>
      <c r="N9" s="682" t="s">
        <v>407</v>
      </c>
      <c r="O9" s="678" t="s">
        <v>293</v>
      </c>
      <c r="P9" s="683">
        <f>60.8*1.1</f>
        <v>66.88</v>
      </c>
      <c r="Q9" s="683">
        <v>41.92</v>
      </c>
      <c r="R9" s="684">
        <f t="shared" si="7"/>
        <v>6275.590401</v>
      </c>
      <c r="S9" s="684">
        <v>3933.504031399539</v>
      </c>
      <c r="T9" s="685">
        <f t="shared" si="8"/>
        <v>0.0298300497</v>
      </c>
      <c r="U9" s="686">
        <f t="shared" ref="U9:Y9" si="19">($S9/11)+(($AD9*3)/10)+(SUM($S$18:$S$21)*($S9/SUM($S$7:$S$16))/11)</f>
        <v>449.0200552</v>
      </c>
      <c r="V9" s="686">
        <f t="shared" si="19"/>
        <v>449.0200552</v>
      </c>
      <c r="W9" s="686">
        <f t="shared" si="19"/>
        <v>449.0200552</v>
      </c>
      <c r="X9" s="686">
        <f t="shared" si="19"/>
        <v>449.0200552</v>
      </c>
      <c r="Y9" s="686">
        <f t="shared" si="19"/>
        <v>449.0200552</v>
      </c>
      <c r="Z9" s="686">
        <f t="shared" si="10"/>
        <v>581.8030956</v>
      </c>
      <c r="AA9" s="686">
        <f t="shared" si="11"/>
        <v>132.7830403</v>
      </c>
      <c r="AB9" s="686">
        <f t="shared" si="12"/>
        <v>449.0200552</v>
      </c>
      <c r="AC9" s="686">
        <f t="shared" si="13"/>
        <v>357.2930679</v>
      </c>
      <c r="AD9" s="686">
        <f t="shared" si="14"/>
        <v>104.4232687</v>
      </c>
      <c r="AE9" s="686">
        <f t="shared" si="15"/>
        <v>63.08122759</v>
      </c>
      <c r="AF9" s="687">
        <f t="shared" si="16"/>
        <v>3933.504031</v>
      </c>
      <c r="AG9" s="681">
        <f t="shared" ref="AG9:AQ9" si="20">U9/$Q9*1000</f>
        <v>10711.35628</v>
      </c>
      <c r="AH9" s="681">
        <f t="shared" si="20"/>
        <v>10711.35628</v>
      </c>
      <c r="AI9" s="681">
        <f t="shared" si="20"/>
        <v>10711.35628</v>
      </c>
      <c r="AJ9" s="681">
        <f t="shared" si="20"/>
        <v>10711.35628</v>
      </c>
      <c r="AK9" s="681">
        <f t="shared" si="20"/>
        <v>10711.35628</v>
      </c>
      <c r="AL9" s="681">
        <f t="shared" si="20"/>
        <v>13878.89064</v>
      </c>
      <c r="AM9" s="681">
        <f t="shared" si="20"/>
        <v>3167.534359</v>
      </c>
      <c r="AN9" s="681">
        <f t="shared" si="20"/>
        <v>10711.35628</v>
      </c>
      <c r="AO9" s="681">
        <f t="shared" si="20"/>
        <v>8523.212499</v>
      </c>
      <c r="AP9" s="681">
        <f t="shared" si="20"/>
        <v>2491.013088</v>
      </c>
      <c r="AQ9" s="681">
        <f t="shared" si="20"/>
        <v>1504.800277</v>
      </c>
      <c r="AR9" s="461"/>
      <c r="AS9" s="682">
        <v>581400.0</v>
      </c>
      <c r="AT9" s="688">
        <v>0.005919294837394543</v>
      </c>
      <c r="AU9" s="461"/>
      <c r="AV9" s="689">
        <v>0.003</v>
      </c>
      <c r="AW9" s="690">
        <f t="shared" si="18"/>
        <v>281.5007656</v>
      </c>
      <c r="AX9" s="461"/>
      <c r="AY9" s="691"/>
    </row>
    <row r="10">
      <c r="A10" s="673"/>
      <c r="B10" s="674" t="s">
        <v>586</v>
      </c>
      <c r="C10" s="675" t="s">
        <v>587</v>
      </c>
      <c r="D10" s="675" t="s">
        <v>663</v>
      </c>
      <c r="E10" s="675" t="s">
        <v>453</v>
      </c>
      <c r="F10" s="692" t="s">
        <v>380</v>
      </c>
      <c r="G10" s="677" t="s">
        <v>662</v>
      </c>
      <c r="H10" s="677">
        <v>1.0</v>
      </c>
      <c r="I10" s="678" t="s">
        <v>122</v>
      </c>
      <c r="J10" s="679">
        <v>45717.0</v>
      </c>
      <c r="K10" s="679">
        <v>46053.0</v>
      </c>
      <c r="L10" s="680" t="s">
        <v>591</v>
      </c>
      <c r="M10" s="681">
        <f t="shared" si="6"/>
        <v>82440.81172</v>
      </c>
      <c r="N10" s="682" t="s">
        <v>407</v>
      </c>
      <c r="O10" s="678" t="s">
        <v>293</v>
      </c>
      <c r="P10" s="683">
        <f>85.5*1.1</f>
        <v>94.05</v>
      </c>
      <c r="Q10" s="683">
        <v>44.35</v>
      </c>
      <c r="R10" s="684">
        <f t="shared" si="7"/>
        <v>7753.558343</v>
      </c>
      <c r="S10" s="684">
        <v>3656.2500000000005</v>
      </c>
      <c r="T10" s="685">
        <f t="shared" si="8"/>
        <v>0.02772747107</v>
      </c>
      <c r="U10" s="686">
        <f t="shared" ref="U10:Y10" si="21">($S10/11)+(($AD10*3)/10)+(SUM($S$18:$S$21)*($S10/SUM($S$7:$S$16))/11)</f>
        <v>417.3707625</v>
      </c>
      <c r="V10" s="686">
        <f t="shared" si="21"/>
        <v>417.3707625</v>
      </c>
      <c r="W10" s="686">
        <f t="shared" si="21"/>
        <v>417.3707625</v>
      </c>
      <c r="X10" s="686">
        <f t="shared" si="21"/>
        <v>417.3707625</v>
      </c>
      <c r="Y10" s="686">
        <f t="shared" si="21"/>
        <v>417.3707625</v>
      </c>
      <c r="Z10" s="686">
        <f t="shared" si="10"/>
        <v>540.7945565</v>
      </c>
      <c r="AA10" s="686">
        <f t="shared" si="11"/>
        <v>123.423794</v>
      </c>
      <c r="AB10" s="686">
        <f t="shared" si="12"/>
        <v>417.3707625</v>
      </c>
      <c r="AC10" s="686">
        <f t="shared" si="13"/>
        <v>332.1091752</v>
      </c>
      <c r="AD10" s="686">
        <f t="shared" si="14"/>
        <v>97.06296802</v>
      </c>
      <c r="AE10" s="686">
        <f t="shared" si="15"/>
        <v>58.63493123</v>
      </c>
      <c r="AF10" s="687">
        <f t="shared" si="16"/>
        <v>3656.25</v>
      </c>
      <c r="AG10" s="681">
        <f t="shared" ref="AG10:AQ10" si="22">U10/$Q10*1000</f>
        <v>9410.840192</v>
      </c>
      <c r="AH10" s="681">
        <f t="shared" si="22"/>
        <v>9410.840192</v>
      </c>
      <c r="AI10" s="681">
        <f t="shared" si="22"/>
        <v>9410.840192</v>
      </c>
      <c r="AJ10" s="681">
        <f t="shared" si="22"/>
        <v>9410.840192</v>
      </c>
      <c r="AK10" s="681">
        <f t="shared" si="22"/>
        <v>9410.840192</v>
      </c>
      <c r="AL10" s="681">
        <f t="shared" si="22"/>
        <v>12193.78932</v>
      </c>
      <c r="AM10" s="681">
        <f t="shared" si="22"/>
        <v>2782.949132</v>
      </c>
      <c r="AN10" s="681">
        <f t="shared" si="22"/>
        <v>9410.840192</v>
      </c>
      <c r="AO10" s="681">
        <f t="shared" si="22"/>
        <v>7488.369227</v>
      </c>
      <c r="AP10" s="681">
        <f t="shared" si="22"/>
        <v>2188.567486</v>
      </c>
      <c r="AQ10" s="681">
        <f t="shared" si="22"/>
        <v>1322.095406</v>
      </c>
      <c r="AR10" s="461"/>
      <c r="AS10" s="682">
        <v>4175000.0</v>
      </c>
      <c r="AT10" s="688">
        <v>0.01</v>
      </c>
      <c r="AU10" s="461"/>
      <c r="AV10" s="689">
        <v>7.0E-4</v>
      </c>
      <c r="AW10" s="690">
        <f t="shared" si="18"/>
        <v>57.70856821</v>
      </c>
      <c r="AX10" s="461"/>
      <c r="AY10" s="691"/>
    </row>
    <row r="11">
      <c r="A11" s="673"/>
      <c r="B11" s="674" t="s">
        <v>586</v>
      </c>
      <c r="C11" s="675" t="s">
        <v>587</v>
      </c>
      <c r="D11" s="675" t="s">
        <v>663</v>
      </c>
      <c r="E11" s="675" t="s">
        <v>453</v>
      </c>
      <c r="F11" s="692" t="s">
        <v>380</v>
      </c>
      <c r="G11" s="677" t="s">
        <v>662</v>
      </c>
      <c r="H11" s="677">
        <v>1.0</v>
      </c>
      <c r="I11" s="678" t="s">
        <v>159</v>
      </c>
      <c r="J11" s="679">
        <v>45717.0</v>
      </c>
      <c r="K11" s="679">
        <v>46053.0</v>
      </c>
      <c r="L11" s="680" t="s">
        <v>591</v>
      </c>
      <c r="M11" s="681">
        <f t="shared" si="6"/>
        <v>47754.06207</v>
      </c>
      <c r="N11" s="682" t="s">
        <v>407</v>
      </c>
      <c r="O11" s="678" t="s">
        <v>293</v>
      </c>
      <c r="P11" s="683">
        <v>79.8</v>
      </c>
      <c r="Q11" s="683">
        <v>37.9</v>
      </c>
      <c r="R11" s="684">
        <f t="shared" si="7"/>
        <v>3810.774154</v>
      </c>
      <c r="S11" s="684">
        <v>1809.8789526307492</v>
      </c>
      <c r="T11" s="685">
        <f t="shared" si="8"/>
        <v>0.01372536514</v>
      </c>
      <c r="U11" s="686">
        <f t="shared" ref="U11:Y11" si="23">($S11/11)+(($AD11*3)/10)+(SUM($S$18:$S$21)*($S11/SUM($S$7:$S$16))/11)</f>
        <v>206.6025459</v>
      </c>
      <c r="V11" s="686">
        <f t="shared" si="23"/>
        <v>206.6025459</v>
      </c>
      <c r="W11" s="686">
        <f t="shared" si="23"/>
        <v>206.6025459</v>
      </c>
      <c r="X11" s="686">
        <f t="shared" si="23"/>
        <v>206.6025459</v>
      </c>
      <c r="Y11" s="686">
        <f t="shared" si="23"/>
        <v>206.6025459</v>
      </c>
      <c r="Z11" s="686">
        <f t="shared" si="10"/>
        <v>267.6985123</v>
      </c>
      <c r="AA11" s="686">
        <f t="shared" si="11"/>
        <v>61.09596636</v>
      </c>
      <c r="AB11" s="686">
        <f t="shared" si="12"/>
        <v>206.6025459</v>
      </c>
      <c r="AC11" s="686">
        <f t="shared" si="13"/>
        <v>164.3972393</v>
      </c>
      <c r="AD11" s="686">
        <f t="shared" si="14"/>
        <v>48.0471037</v>
      </c>
      <c r="AE11" s="686">
        <f t="shared" si="15"/>
        <v>29.0248555</v>
      </c>
      <c r="AF11" s="687">
        <f t="shared" si="16"/>
        <v>1809.878953</v>
      </c>
      <c r="AG11" s="681">
        <f t="shared" ref="AG11:AQ11" si="24">U11/$Q11*1000</f>
        <v>5451.25451</v>
      </c>
      <c r="AH11" s="681">
        <f t="shared" si="24"/>
        <v>5451.25451</v>
      </c>
      <c r="AI11" s="681">
        <f t="shared" si="24"/>
        <v>5451.25451</v>
      </c>
      <c r="AJ11" s="681">
        <f t="shared" si="24"/>
        <v>5451.25451</v>
      </c>
      <c r="AK11" s="681">
        <f t="shared" si="24"/>
        <v>5451.25451</v>
      </c>
      <c r="AL11" s="681">
        <f t="shared" si="24"/>
        <v>7063.285284</v>
      </c>
      <c r="AM11" s="681">
        <f t="shared" si="24"/>
        <v>1612.030775</v>
      </c>
      <c r="AN11" s="681">
        <f t="shared" si="24"/>
        <v>5451.25451</v>
      </c>
      <c r="AO11" s="681">
        <f t="shared" si="24"/>
        <v>4337.658029</v>
      </c>
      <c r="AP11" s="681">
        <f t="shared" si="24"/>
        <v>1267.733607</v>
      </c>
      <c r="AQ11" s="681">
        <f t="shared" si="24"/>
        <v>765.827322</v>
      </c>
      <c r="AR11" s="461"/>
      <c r="AS11" s="682">
        <v>4175000.0</v>
      </c>
      <c r="AT11" s="688">
        <v>0.01</v>
      </c>
      <c r="AU11" s="461"/>
      <c r="AV11" s="689">
        <v>5.0E-4</v>
      </c>
      <c r="AW11" s="690">
        <f t="shared" si="18"/>
        <v>23.87703104</v>
      </c>
      <c r="AX11" s="461"/>
      <c r="AY11" s="691"/>
    </row>
    <row r="12">
      <c r="A12" s="673"/>
      <c r="B12" s="674" t="s">
        <v>586</v>
      </c>
      <c r="C12" s="675" t="s">
        <v>592</v>
      </c>
      <c r="D12" s="675" t="s">
        <v>663</v>
      </c>
      <c r="E12" s="675" t="s">
        <v>453</v>
      </c>
      <c r="F12" s="692" t="s">
        <v>380</v>
      </c>
      <c r="G12" s="677" t="s">
        <v>662</v>
      </c>
      <c r="H12" s="677">
        <v>1.0</v>
      </c>
      <c r="I12" s="678" t="s">
        <v>379</v>
      </c>
      <c r="J12" s="679">
        <v>45717.0</v>
      </c>
      <c r="K12" s="679">
        <v>46053.0</v>
      </c>
      <c r="L12" s="680" t="s">
        <v>591</v>
      </c>
      <c r="M12" s="681">
        <f t="shared" si="6"/>
        <v>82417.56723</v>
      </c>
      <c r="N12" s="682" t="s">
        <v>407</v>
      </c>
      <c r="O12" s="678" t="s">
        <v>293</v>
      </c>
      <c r="P12" s="683">
        <f>55.1*1.1</f>
        <v>60.61</v>
      </c>
      <c r="Q12" s="683">
        <v>37.9</v>
      </c>
      <c r="R12" s="684">
        <f t="shared" si="7"/>
        <v>4995.32875</v>
      </c>
      <c r="S12" s="684">
        <v>3123.6257978303493</v>
      </c>
      <c r="T12" s="685">
        <f t="shared" si="8"/>
        <v>0.02368827185</v>
      </c>
      <c r="U12" s="686">
        <f t="shared" ref="U12:Y12" si="25">($S12/11)+(($AD12*3)/10)+(SUM($S$18:$S$21)*($S12/SUM($S$7:$S$16))/11)</f>
        <v>356.5702786</v>
      </c>
      <c r="V12" s="686">
        <f t="shared" si="25"/>
        <v>356.5702786</v>
      </c>
      <c r="W12" s="686">
        <f t="shared" si="25"/>
        <v>356.5702786</v>
      </c>
      <c r="X12" s="686">
        <f t="shared" si="25"/>
        <v>356.5702786</v>
      </c>
      <c r="Y12" s="686">
        <f t="shared" si="25"/>
        <v>356.5702786</v>
      </c>
      <c r="Z12" s="686">
        <f t="shared" si="10"/>
        <v>462.0143119</v>
      </c>
      <c r="AA12" s="686">
        <f t="shared" si="11"/>
        <v>105.4440334</v>
      </c>
      <c r="AB12" s="686">
        <f t="shared" si="12"/>
        <v>356.5702786</v>
      </c>
      <c r="AC12" s="686">
        <f t="shared" si="13"/>
        <v>283.7291726</v>
      </c>
      <c r="AD12" s="686">
        <f t="shared" si="14"/>
        <v>82.9233206</v>
      </c>
      <c r="AE12" s="686">
        <f t="shared" si="15"/>
        <v>50.09328789</v>
      </c>
      <c r="AF12" s="687">
        <f t="shared" si="16"/>
        <v>3123.625798</v>
      </c>
      <c r="AG12" s="681">
        <f t="shared" ref="AG12:AQ12" si="26">U12/$Q12*1000</f>
        <v>9408.18677</v>
      </c>
      <c r="AH12" s="681">
        <f t="shared" si="26"/>
        <v>9408.18677</v>
      </c>
      <c r="AI12" s="681">
        <f t="shared" si="26"/>
        <v>9408.18677</v>
      </c>
      <c r="AJ12" s="681">
        <f t="shared" si="26"/>
        <v>9408.18677</v>
      </c>
      <c r="AK12" s="681">
        <f t="shared" si="26"/>
        <v>9408.18677</v>
      </c>
      <c r="AL12" s="681">
        <f t="shared" si="26"/>
        <v>12190.35124</v>
      </c>
      <c r="AM12" s="681">
        <f t="shared" si="26"/>
        <v>2782.164468</v>
      </c>
      <c r="AN12" s="681">
        <f t="shared" si="26"/>
        <v>9408.18677</v>
      </c>
      <c r="AO12" s="681">
        <f t="shared" si="26"/>
        <v>7486.257853</v>
      </c>
      <c r="AP12" s="681">
        <f t="shared" si="26"/>
        <v>2187.950412</v>
      </c>
      <c r="AQ12" s="681">
        <f t="shared" si="26"/>
        <v>1321.722636</v>
      </c>
      <c r="AR12" s="461"/>
      <c r="AS12" s="682">
        <v>4175000.0</v>
      </c>
      <c r="AT12" s="688">
        <v>0.01</v>
      </c>
      <c r="AU12" s="461"/>
      <c r="AV12" s="689">
        <v>0.003</v>
      </c>
      <c r="AW12" s="690">
        <f t="shared" si="18"/>
        <v>247.2527017</v>
      </c>
      <c r="AX12" s="461"/>
      <c r="AY12" s="691"/>
    </row>
    <row r="13">
      <c r="A13" s="673"/>
      <c r="B13" s="674" t="s">
        <v>586</v>
      </c>
      <c r="C13" s="675" t="s">
        <v>587</v>
      </c>
      <c r="D13" s="675" t="s">
        <v>588</v>
      </c>
      <c r="E13" s="675" t="s">
        <v>453</v>
      </c>
      <c r="F13" s="678" t="s">
        <v>381</v>
      </c>
      <c r="G13" s="677" t="s">
        <v>662</v>
      </c>
      <c r="H13" s="677">
        <v>1.0</v>
      </c>
      <c r="I13" s="678" t="s">
        <v>122</v>
      </c>
      <c r="J13" s="679">
        <v>45717.0</v>
      </c>
      <c r="K13" s="679">
        <v>46053.0</v>
      </c>
      <c r="L13" s="680" t="s">
        <v>591</v>
      </c>
      <c r="M13" s="681">
        <f t="shared" si="6"/>
        <v>257657.0619</v>
      </c>
      <c r="N13" s="682" t="s">
        <v>407</v>
      </c>
      <c r="O13" s="678" t="s">
        <v>293</v>
      </c>
      <c r="P13" s="683">
        <f>95.1*1.1</f>
        <v>104.61</v>
      </c>
      <c r="Q13" s="683">
        <v>49.676</v>
      </c>
      <c r="R13" s="684">
        <f t="shared" si="7"/>
        <v>26953.50525</v>
      </c>
      <c r="S13" s="684">
        <v>12799.372206948869</v>
      </c>
      <c r="T13" s="685">
        <f t="shared" si="8"/>
        <v>0.09706508651</v>
      </c>
      <c r="U13" s="686">
        <f t="shared" ref="U13:Y13" si="27">($S13/11)+(($AD13*3)/10)+(SUM($S$18:$S$21)*($S13/SUM($S$7:$S$16))/11)</f>
        <v>1461.082732</v>
      </c>
      <c r="V13" s="686">
        <f t="shared" si="27"/>
        <v>1461.082732</v>
      </c>
      <c r="W13" s="686">
        <f t="shared" si="27"/>
        <v>1461.082732</v>
      </c>
      <c r="X13" s="686">
        <f t="shared" si="27"/>
        <v>1461.082732</v>
      </c>
      <c r="Y13" s="686">
        <f t="shared" si="27"/>
        <v>1461.082732</v>
      </c>
      <c r="Z13" s="686">
        <f t="shared" si="10"/>
        <v>1893.150309</v>
      </c>
      <c r="AA13" s="686">
        <f t="shared" si="11"/>
        <v>432.067577</v>
      </c>
      <c r="AB13" s="686">
        <f t="shared" si="12"/>
        <v>1461.082732</v>
      </c>
      <c r="AC13" s="686">
        <f t="shared" si="13"/>
        <v>1162.608943</v>
      </c>
      <c r="AD13" s="686">
        <f t="shared" si="14"/>
        <v>339.7866818</v>
      </c>
      <c r="AE13" s="686">
        <f t="shared" si="15"/>
        <v>205.2623068</v>
      </c>
      <c r="AF13" s="687">
        <f t="shared" si="16"/>
        <v>12799.37221</v>
      </c>
      <c r="AG13" s="681">
        <f t="shared" ref="AG13:AQ13" si="28">U13/$Q13*1000</f>
        <v>29412.24599</v>
      </c>
      <c r="AH13" s="681">
        <f t="shared" si="28"/>
        <v>29412.24599</v>
      </c>
      <c r="AI13" s="681">
        <f t="shared" si="28"/>
        <v>29412.24599</v>
      </c>
      <c r="AJ13" s="681">
        <f t="shared" si="28"/>
        <v>29412.24599</v>
      </c>
      <c r="AK13" s="681">
        <f t="shared" si="28"/>
        <v>29412.24599</v>
      </c>
      <c r="AL13" s="681">
        <f t="shared" si="28"/>
        <v>38109.95871</v>
      </c>
      <c r="AM13" s="681">
        <f t="shared" si="28"/>
        <v>8697.712718</v>
      </c>
      <c r="AN13" s="681">
        <f t="shared" si="28"/>
        <v>29412.24599</v>
      </c>
      <c r="AO13" s="681">
        <f t="shared" si="28"/>
        <v>23403.83571</v>
      </c>
      <c r="AP13" s="681">
        <f t="shared" si="28"/>
        <v>6840.057206</v>
      </c>
      <c r="AQ13" s="681">
        <f t="shared" si="28"/>
        <v>4132.021636</v>
      </c>
      <c r="AR13" s="461"/>
      <c r="AS13" s="682">
        <v>456000.0</v>
      </c>
      <c r="AT13" s="688">
        <v>0.014784829739876576</v>
      </c>
      <c r="AU13" s="461"/>
      <c r="AV13" s="689">
        <v>7.0E-4</v>
      </c>
      <c r="AW13" s="690">
        <f t="shared" si="18"/>
        <v>180.3599433</v>
      </c>
      <c r="AX13" s="461"/>
      <c r="AY13" s="691"/>
    </row>
    <row r="14">
      <c r="A14" s="673"/>
      <c r="B14" s="674" t="s">
        <v>586</v>
      </c>
      <c r="C14" s="675" t="s">
        <v>587</v>
      </c>
      <c r="D14" s="675" t="s">
        <v>588</v>
      </c>
      <c r="E14" s="675" t="s">
        <v>453</v>
      </c>
      <c r="F14" s="678" t="s">
        <v>381</v>
      </c>
      <c r="G14" s="677" t="s">
        <v>662</v>
      </c>
      <c r="H14" s="677">
        <v>1.0</v>
      </c>
      <c r="I14" s="678" t="s">
        <v>159</v>
      </c>
      <c r="J14" s="679">
        <v>45717.0</v>
      </c>
      <c r="K14" s="679">
        <v>46053.0</v>
      </c>
      <c r="L14" s="680" t="s">
        <v>591</v>
      </c>
      <c r="M14" s="681">
        <f t="shared" si="6"/>
        <v>263773.9378</v>
      </c>
      <c r="N14" s="682" t="s">
        <v>407</v>
      </c>
      <c r="O14" s="678" t="s">
        <v>293</v>
      </c>
      <c r="P14" s="683">
        <v>89.3</v>
      </c>
      <c r="Q14" s="683">
        <v>41.92</v>
      </c>
      <c r="R14" s="684">
        <f t="shared" si="7"/>
        <v>23555.01264</v>
      </c>
      <c r="S14" s="684">
        <v>11057.403470748948</v>
      </c>
      <c r="T14" s="685">
        <f t="shared" si="8"/>
        <v>0.08385472405</v>
      </c>
      <c r="U14" s="686">
        <f t="shared" ref="U14:Y14" si="29">($S14/11)+(($AD14*3)/10)+(SUM($S$18:$S$21)*($S14/SUM($S$7:$S$16))/11)</f>
        <v>1262.232319</v>
      </c>
      <c r="V14" s="686">
        <f t="shared" si="29"/>
        <v>1262.232319</v>
      </c>
      <c r="W14" s="686">
        <f t="shared" si="29"/>
        <v>1262.232319</v>
      </c>
      <c r="X14" s="686">
        <f t="shared" si="29"/>
        <v>1262.232319</v>
      </c>
      <c r="Y14" s="686">
        <f t="shared" si="29"/>
        <v>1262.232319</v>
      </c>
      <c r="Z14" s="686">
        <f t="shared" si="10"/>
        <v>1635.496371</v>
      </c>
      <c r="AA14" s="686">
        <f t="shared" si="11"/>
        <v>373.2640514</v>
      </c>
      <c r="AB14" s="686">
        <f t="shared" si="12"/>
        <v>1262.232319</v>
      </c>
      <c r="AC14" s="686">
        <f t="shared" si="13"/>
        <v>1004.380211</v>
      </c>
      <c r="AD14" s="686">
        <f t="shared" si="14"/>
        <v>293.5423999</v>
      </c>
      <c r="AE14" s="686">
        <f t="shared" si="15"/>
        <v>177.3265209</v>
      </c>
      <c r="AF14" s="687">
        <f t="shared" si="16"/>
        <v>11057.40347</v>
      </c>
      <c r="AG14" s="681">
        <f t="shared" ref="AG14:AQ14" si="30">U14/$Q14*1000</f>
        <v>30110.5038</v>
      </c>
      <c r="AH14" s="681">
        <f t="shared" si="30"/>
        <v>30110.5038</v>
      </c>
      <c r="AI14" s="681">
        <f t="shared" si="30"/>
        <v>30110.5038</v>
      </c>
      <c r="AJ14" s="681">
        <f t="shared" si="30"/>
        <v>30110.5038</v>
      </c>
      <c r="AK14" s="681">
        <f t="shared" si="30"/>
        <v>30110.5038</v>
      </c>
      <c r="AL14" s="681">
        <f t="shared" si="30"/>
        <v>39014.7035</v>
      </c>
      <c r="AM14" s="681">
        <f t="shared" si="30"/>
        <v>8904.1997</v>
      </c>
      <c r="AN14" s="681">
        <f t="shared" si="30"/>
        <v>30110.5038</v>
      </c>
      <c r="AO14" s="681">
        <f t="shared" si="30"/>
        <v>23959.4516</v>
      </c>
      <c r="AP14" s="681">
        <f t="shared" si="30"/>
        <v>7002.442745</v>
      </c>
      <c r="AQ14" s="681">
        <f t="shared" si="30"/>
        <v>4230.117388</v>
      </c>
      <c r="AR14" s="461"/>
      <c r="AS14" s="682">
        <v>456000.0</v>
      </c>
      <c r="AT14" s="688">
        <v>0.013839844530706746</v>
      </c>
      <c r="AU14" s="461"/>
      <c r="AV14" s="689">
        <v>5.0E-4</v>
      </c>
      <c r="AW14" s="690">
        <f t="shared" si="18"/>
        <v>131.8869689</v>
      </c>
      <c r="AX14" s="461"/>
      <c r="AY14" s="691"/>
    </row>
    <row r="15">
      <c r="A15" s="673"/>
      <c r="B15" s="674" t="s">
        <v>586</v>
      </c>
      <c r="C15" s="675" t="s">
        <v>592</v>
      </c>
      <c r="D15" s="675" t="s">
        <v>588</v>
      </c>
      <c r="E15" s="675" t="s">
        <v>453</v>
      </c>
      <c r="F15" s="678" t="s">
        <v>381</v>
      </c>
      <c r="G15" s="677" t="s">
        <v>662</v>
      </c>
      <c r="H15" s="677">
        <v>1.0</v>
      </c>
      <c r="I15" s="678" t="s">
        <v>379</v>
      </c>
      <c r="J15" s="679">
        <v>45717.0</v>
      </c>
      <c r="K15" s="679">
        <v>46053.0</v>
      </c>
      <c r="L15" s="680" t="s">
        <v>591</v>
      </c>
      <c r="M15" s="681">
        <f t="shared" si="6"/>
        <v>236439.6418</v>
      </c>
      <c r="N15" s="682" t="s">
        <v>407</v>
      </c>
      <c r="O15" s="678" t="s">
        <v>293</v>
      </c>
      <c r="P15" s="683">
        <f>60.8*1.1</f>
        <v>66.88</v>
      </c>
      <c r="Q15" s="683">
        <v>41.92</v>
      </c>
      <c r="R15" s="684">
        <f t="shared" si="7"/>
        <v>15813.08325</v>
      </c>
      <c r="S15" s="684">
        <v>9911.54978539503</v>
      </c>
      <c r="T15" s="685">
        <f t="shared" si="8"/>
        <v>0.07516504887</v>
      </c>
      <c r="U15" s="686">
        <f t="shared" ref="U15:Y15" si="31">($S15/11)+(($AD15*3)/10)+(SUM($S$18:$S$21)*($S15/SUM($S$7:$S$16))/11)</f>
        <v>1131.430042</v>
      </c>
      <c r="V15" s="686">
        <f t="shared" si="31"/>
        <v>1131.430042</v>
      </c>
      <c r="W15" s="686">
        <f t="shared" si="31"/>
        <v>1131.430042</v>
      </c>
      <c r="X15" s="686">
        <f t="shared" si="31"/>
        <v>1131.430042</v>
      </c>
      <c r="Y15" s="686">
        <f t="shared" si="31"/>
        <v>1131.430042</v>
      </c>
      <c r="Z15" s="686">
        <f t="shared" si="10"/>
        <v>1466.013585</v>
      </c>
      <c r="AA15" s="686">
        <f t="shared" si="11"/>
        <v>334.5835429</v>
      </c>
      <c r="AB15" s="686">
        <f t="shared" si="12"/>
        <v>1131.430042</v>
      </c>
      <c r="AC15" s="686">
        <f t="shared" si="13"/>
        <v>900.298564</v>
      </c>
      <c r="AD15" s="686">
        <f t="shared" si="14"/>
        <v>263.1232656</v>
      </c>
      <c r="AE15" s="686">
        <f t="shared" si="15"/>
        <v>158.9505751</v>
      </c>
      <c r="AF15" s="687">
        <f t="shared" si="16"/>
        <v>9911.549785</v>
      </c>
      <c r="AG15" s="681">
        <f t="shared" ref="AG15:AQ15" si="32">U15/$Q15*1000</f>
        <v>26990.22047</v>
      </c>
      <c r="AH15" s="681">
        <f t="shared" si="32"/>
        <v>26990.22047</v>
      </c>
      <c r="AI15" s="681">
        <f t="shared" si="32"/>
        <v>26990.22047</v>
      </c>
      <c r="AJ15" s="681">
        <f t="shared" si="32"/>
        <v>26990.22047</v>
      </c>
      <c r="AK15" s="681">
        <f t="shared" si="32"/>
        <v>26990.22047</v>
      </c>
      <c r="AL15" s="681">
        <f t="shared" si="32"/>
        <v>34971.69812</v>
      </c>
      <c r="AM15" s="681">
        <f t="shared" si="32"/>
        <v>7981.477646</v>
      </c>
      <c r="AN15" s="681">
        <f t="shared" si="32"/>
        <v>26990.22047</v>
      </c>
      <c r="AO15" s="681">
        <f t="shared" si="32"/>
        <v>21476.58788</v>
      </c>
      <c r="AP15" s="681">
        <f t="shared" si="32"/>
        <v>6276.795458</v>
      </c>
      <c r="AQ15" s="681">
        <f t="shared" si="32"/>
        <v>3791.759901</v>
      </c>
      <c r="AR15" s="461"/>
      <c r="AS15" s="682">
        <v>456000.0</v>
      </c>
      <c r="AT15" s="688">
        <v>0.01</v>
      </c>
      <c r="AU15" s="461"/>
      <c r="AV15" s="689">
        <v>0.003</v>
      </c>
      <c r="AW15" s="690">
        <f t="shared" si="18"/>
        <v>709.3189255</v>
      </c>
      <c r="AX15" s="461"/>
      <c r="AY15" s="691"/>
    </row>
    <row r="16">
      <c r="A16" s="461"/>
      <c r="B16" s="674" t="s">
        <v>586</v>
      </c>
      <c r="C16" s="675" t="s">
        <v>594</v>
      </c>
      <c r="D16" s="675" t="s">
        <v>588</v>
      </c>
      <c r="E16" s="675" t="s">
        <v>453</v>
      </c>
      <c r="F16" s="678" t="s">
        <v>381</v>
      </c>
      <c r="G16" s="677" t="s">
        <v>662</v>
      </c>
      <c r="H16" s="677">
        <v>1.0</v>
      </c>
      <c r="I16" s="678" t="s">
        <v>157</v>
      </c>
      <c r="J16" s="679">
        <v>45717.0</v>
      </c>
      <c r="K16" s="679">
        <v>46053.0</v>
      </c>
      <c r="L16" s="680" t="s">
        <v>591</v>
      </c>
      <c r="M16" s="681">
        <f t="shared" si="6"/>
        <v>134448.4726</v>
      </c>
      <c r="N16" s="682" t="s">
        <v>407</v>
      </c>
      <c r="O16" s="678" t="s">
        <v>293</v>
      </c>
      <c r="P16" s="683">
        <f t="shared" ref="P16:P21" si="35">Q16/85*100</f>
        <v>70.58823529</v>
      </c>
      <c r="Q16" s="693">
        <v>60.0</v>
      </c>
      <c r="R16" s="684">
        <f t="shared" si="7"/>
        <v>9490.48042</v>
      </c>
      <c r="S16" s="684">
        <v>8066.908357282242</v>
      </c>
      <c r="T16" s="685">
        <f t="shared" si="8"/>
        <v>0.06117605965</v>
      </c>
      <c r="U16" s="686">
        <f t="shared" ref="U16:Y16" si="33">($S16/11)+(($AD16*3)/10)+(SUM($S$18:$S$21)*($S16/SUM($S$7:$S$16))/11)</f>
        <v>920.8592662</v>
      </c>
      <c r="V16" s="686">
        <f t="shared" si="33"/>
        <v>920.8592662</v>
      </c>
      <c r="W16" s="686">
        <f t="shared" si="33"/>
        <v>920.8592662</v>
      </c>
      <c r="X16" s="686">
        <f t="shared" si="33"/>
        <v>920.8592662</v>
      </c>
      <c r="Y16" s="686">
        <f t="shared" si="33"/>
        <v>920.8592662</v>
      </c>
      <c r="Z16" s="686">
        <f t="shared" si="10"/>
        <v>1193.173368</v>
      </c>
      <c r="AA16" s="686">
        <f t="shared" si="11"/>
        <v>272.3141019</v>
      </c>
      <c r="AB16" s="686">
        <f t="shared" si="12"/>
        <v>920.8592662</v>
      </c>
      <c r="AC16" s="686">
        <f t="shared" si="13"/>
        <v>732.743735</v>
      </c>
      <c r="AD16" s="686">
        <f t="shared" si="14"/>
        <v>214.1533177</v>
      </c>
      <c r="AE16" s="686">
        <f t="shared" si="15"/>
        <v>129.3682371</v>
      </c>
      <c r="AF16" s="687">
        <f t="shared" si="16"/>
        <v>8066.908357</v>
      </c>
      <c r="AG16" s="681">
        <f t="shared" ref="AG16:AQ16" si="34">U16/$Q16*1000</f>
        <v>15347.65444</v>
      </c>
      <c r="AH16" s="681">
        <f t="shared" si="34"/>
        <v>15347.65444</v>
      </c>
      <c r="AI16" s="681">
        <f t="shared" si="34"/>
        <v>15347.65444</v>
      </c>
      <c r="AJ16" s="681">
        <f t="shared" si="34"/>
        <v>15347.65444</v>
      </c>
      <c r="AK16" s="681">
        <f t="shared" si="34"/>
        <v>15347.65444</v>
      </c>
      <c r="AL16" s="681">
        <f t="shared" si="34"/>
        <v>19886.2228</v>
      </c>
      <c r="AM16" s="681">
        <f t="shared" si="34"/>
        <v>4538.568366</v>
      </c>
      <c r="AN16" s="681">
        <f t="shared" si="34"/>
        <v>15347.65444</v>
      </c>
      <c r="AO16" s="681">
        <f t="shared" si="34"/>
        <v>12212.39558</v>
      </c>
      <c r="AP16" s="681">
        <f t="shared" si="34"/>
        <v>3569.221962</v>
      </c>
      <c r="AQ16" s="681">
        <f t="shared" si="34"/>
        <v>2156.137285</v>
      </c>
      <c r="AR16" s="461"/>
      <c r="AS16" s="682">
        <v>445000.0</v>
      </c>
      <c r="AT16" s="688">
        <v>0.01</v>
      </c>
      <c r="AU16" s="461"/>
      <c r="AV16" s="689">
        <v>7.0E-4</v>
      </c>
      <c r="AW16" s="690">
        <f t="shared" si="18"/>
        <v>94.11393083</v>
      </c>
      <c r="AX16" s="461"/>
      <c r="AY16" s="691"/>
    </row>
    <row r="17" ht="19.5" customHeight="1">
      <c r="A17" s="673"/>
      <c r="B17" s="674" t="s">
        <v>586</v>
      </c>
      <c r="C17" s="675" t="s">
        <v>594</v>
      </c>
      <c r="D17" s="675" t="s">
        <v>588</v>
      </c>
      <c r="E17" s="675" t="s">
        <v>453</v>
      </c>
      <c r="F17" s="678" t="s">
        <v>381</v>
      </c>
      <c r="G17" s="677" t="s">
        <v>664</v>
      </c>
      <c r="H17" s="677">
        <v>1.0</v>
      </c>
      <c r="I17" s="694" t="s">
        <v>382</v>
      </c>
      <c r="J17" s="679">
        <v>45717.0</v>
      </c>
      <c r="K17" s="679">
        <v>46053.0</v>
      </c>
      <c r="L17" s="680" t="s">
        <v>591</v>
      </c>
      <c r="M17" s="681">
        <f t="shared" si="6"/>
        <v>574200</v>
      </c>
      <c r="N17" s="682" t="s">
        <v>407</v>
      </c>
      <c r="O17" s="678" t="s">
        <v>293</v>
      </c>
      <c r="P17" s="683">
        <f t="shared" si="35"/>
        <v>117.6470588</v>
      </c>
      <c r="Q17" s="683">
        <v>100.0</v>
      </c>
      <c r="R17" s="684">
        <f t="shared" si="7"/>
        <v>67552.94118</v>
      </c>
      <c r="S17" s="684">
        <v>57420.0</v>
      </c>
      <c r="T17" s="685">
        <f t="shared" si="8"/>
        <v>0.4354492687</v>
      </c>
      <c r="U17" s="686">
        <f t="shared" ref="U17:Y17" si="36">$S17/11</f>
        <v>5220</v>
      </c>
      <c r="V17" s="686">
        <f t="shared" si="36"/>
        <v>5220</v>
      </c>
      <c r="W17" s="686">
        <f t="shared" si="36"/>
        <v>5220</v>
      </c>
      <c r="X17" s="686">
        <f t="shared" si="36"/>
        <v>5220</v>
      </c>
      <c r="Y17" s="686">
        <f t="shared" si="36"/>
        <v>5220</v>
      </c>
      <c r="Z17" s="686">
        <v>0.0</v>
      </c>
      <c r="AA17" s="686">
        <f>$S17/11*2</f>
        <v>10440</v>
      </c>
      <c r="AB17" s="686">
        <f t="shared" ref="AB17:AE17" si="37">$S17/11</f>
        <v>5220</v>
      </c>
      <c r="AC17" s="686">
        <f t="shared" si="37"/>
        <v>5220</v>
      </c>
      <c r="AD17" s="686">
        <f t="shared" si="37"/>
        <v>5220</v>
      </c>
      <c r="AE17" s="686">
        <f t="shared" si="37"/>
        <v>5220</v>
      </c>
      <c r="AF17" s="687">
        <f t="shared" si="16"/>
        <v>57420</v>
      </c>
      <c r="AG17" s="681">
        <f t="shared" ref="AG17:AQ17" si="38">U17/$Q17*1000</f>
        <v>52200</v>
      </c>
      <c r="AH17" s="681">
        <f t="shared" si="38"/>
        <v>52200</v>
      </c>
      <c r="AI17" s="681">
        <f t="shared" si="38"/>
        <v>52200</v>
      </c>
      <c r="AJ17" s="681">
        <f t="shared" si="38"/>
        <v>52200</v>
      </c>
      <c r="AK17" s="681">
        <f t="shared" si="38"/>
        <v>52200</v>
      </c>
      <c r="AL17" s="681">
        <f t="shared" si="38"/>
        <v>0</v>
      </c>
      <c r="AM17" s="681">
        <f t="shared" si="38"/>
        <v>104400</v>
      </c>
      <c r="AN17" s="681">
        <f t="shared" si="38"/>
        <v>52200</v>
      </c>
      <c r="AO17" s="681">
        <f t="shared" si="38"/>
        <v>52200</v>
      </c>
      <c r="AP17" s="681">
        <f t="shared" si="38"/>
        <v>52200</v>
      </c>
      <c r="AQ17" s="681">
        <f t="shared" si="38"/>
        <v>52200</v>
      </c>
      <c r="AR17" s="461"/>
      <c r="AS17" s="682">
        <v>445000.0</v>
      </c>
      <c r="AT17" s="695">
        <v>0.2</v>
      </c>
      <c r="AU17" s="461"/>
      <c r="AV17" s="696">
        <v>0.0</v>
      </c>
      <c r="AW17" s="697">
        <v>0.0</v>
      </c>
      <c r="AX17" s="461"/>
      <c r="AY17" s="691"/>
    </row>
    <row r="18">
      <c r="A18" s="673"/>
      <c r="B18" s="674" t="s">
        <v>586</v>
      </c>
      <c r="C18" s="675" t="s">
        <v>596</v>
      </c>
      <c r="D18" s="675" t="s">
        <v>48</v>
      </c>
      <c r="E18" s="675" t="s">
        <v>453</v>
      </c>
      <c r="F18" s="678" t="s">
        <v>383</v>
      </c>
      <c r="G18" s="677" t="s">
        <v>665</v>
      </c>
      <c r="H18" s="677">
        <v>1.0</v>
      </c>
      <c r="I18" s="694" t="s">
        <v>384</v>
      </c>
      <c r="J18" s="698">
        <v>45917.0</v>
      </c>
      <c r="K18" s="698">
        <v>45917.0</v>
      </c>
      <c r="L18" s="682" t="s">
        <v>591</v>
      </c>
      <c r="M18" s="681">
        <f t="shared" ref="M18:M20" si="39">27000*0.87</f>
        <v>23490</v>
      </c>
      <c r="N18" s="682" t="s">
        <v>407</v>
      </c>
      <c r="O18" s="678" t="s">
        <v>597</v>
      </c>
      <c r="P18" s="683">
        <f t="shared" si="35"/>
        <v>1748.464588</v>
      </c>
      <c r="Q18" s="683">
        <f t="shared" ref="Q18:Q20" si="40">1708.27*0.87</f>
        <v>1486.1949</v>
      </c>
      <c r="R18" s="684">
        <f t="shared" ref="R18:R21" si="41">P18</f>
        <v>1748.464588</v>
      </c>
      <c r="S18" s="684">
        <v>1486.1949</v>
      </c>
      <c r="T18" s="685">
        <f t="shared" si="8"/>
        <v>0.01127068064</v>
      </c>
      <c r="U18" s="686">
        <v>0.0</v>
      </c>
      <c r="V18" s="686">
        <v>0.0</v>
      </c>
      <c r="W18" s="686">
        <v>0.0</v>
      </c>
      <c r="X18" s="686">
        <v>0.0</v>
      </c>
      <c r="Y18" s="686">
        <v>0.0</v>
      </c>
      <c r="Z18" s="686">
        <v>0.0</v>
      </c>
      <c r="AA18" s="686">
        <f t="shared" ref="AA18:AA19" si="42">Q18</f>
        <v>1486.1949</v>
      </c>
      <c r="AB18" s="686">
        <v>0.0</v>
      </c>
      <c r="AC18" s="686">
        <v>0.0</v>
      </c>
      <c r="AD18" s="395">
        <v>0.0</v>
      </c>
      <c r="AE18" s="395">
        <v>0.0</v>
      </c>
      <c r="AF18" s="687">
        <f t="shared" si="16"/>
        <v>1486.1949</v>
      </c>
      <c r="AG18" s="682">
        <v>0.0</v>
      </c>
      <c r="AH18" s="682">
        <v>0.0</v>
      </c>
      <c r="AI18" s="682">
        <v>0.0</v>
      </c>
      <c r="AJ18" s="682">
        <v>0.0</v>
      </c>
      <c r="AK18" s="682">
        <v>0.0</v>
      </c>
      <c r="AL18" s="682">
        <v>0.0</v>
      </c>
      <c r="AM18" s="682">
        <f t="shared" ref="AM18:AM19" si="43">M18</f>
        <v>23490</v>
      </c>
      <c r="AN18" s="682">
        <v>0.0</v>
      </c>
      <c r="AO18" s="682">
        <v>0.0</v>
      </c>
      <c r="AP18" s="682">
        <v>0.0</v>
      </c>
      <c r="AQ18" s="682">
        <v>0.0</v>
      </c>
      <c r="AR18" s="461"/>
      <c r="AS18" s="682">
        <v>445000.0</v>
      </c>
      <c r="AT18" s="695">
        <v>1.0</v>
      </c>
      <c r="AU18" s="461"/>
      <c r="AV18" s="689">
        <v>7.0E-4</v>
      </c>
      <c r="AW18" s="690">
        <f t="shared" ref="AW18:AW21" si="44">AV18*M18</f>
        <v>16.443</v>
      </c>
      <c r="AX18" s="461"/>
      <c r="AY18" s="691"/>
    </row>
    <row r="19">
      <c r="A19" s="673"/>
      <c r="B19" s="674" t="s">
        <v>586</v>
      </c>
      <c r="C19" s="675" t="s">
        <v>596</v>
      </c>
      <c r="D19" s="675" t="s">
        <v>48</v>
      </c>
      <c r="E19" s="675" t="s">
        <v>453</v>
      </c>
      <c r="F19" s="678" t="s">
        <v>383</v>
      </c>
      <c r="G19" s="677" t="s">
        <v>665</v>
      </c>
      <c r="H19" s="677">
        <v>1.0</v>
      </c>
      <c r="I19" s="694" t="s">
        <v>384</v>
      </c>
      <c r="J19" s="698">
        <v>45922.0</v>
      </c>
      <c r="K19" s="698">
        <v>45922.0</v>
      </c>
      <c r="L19" s="682" t="s">
        <v>591</v>
      </c>
      <c r="M19" s="681">
        <f t="shared" si="39"/>
        <v>23490</v>
      </c>
      <c r="N19" s="682" t="s">
        <v>407</v>
      </c>
      <c r="O19" s="678" t="s">
        <v>597</v>
      </c>
      <c r="P19" s="683">
        <f t="shared" si="35"/>
        <v>1748.464588</v>
      </c>
      <c r="Q19" s="683">
        <f t="shared" si="40"/>
        <v>1486.1949</v>
      </c>
      <c r="R19" s="684">
        <f t="shared" si="41"/>
        <v>1748.464588</v>
      </c>
      <c r="S19" s="684">
        <v>1486.1949</v>
      </c>
      <c r="T19" s="685"/>
      <c r="U19" s="686">
        <v>0.0</v>
      </c>
      <c r="V19" s="686">
        <v>0.0</v>
      </c>
      <c r="W19" s="686">
        <v>0.0</v>
      </c>
      <c r="X19" s="686">
        <v>0.0</v>
      </c>
      <c r="Y19" s="686">
        <v>0.0</v>
      </c>
      <c r="Z19" s="686">
        <v>0.0</v>
      </c>
      <c r="AA19" s="686">
        <f t="shared" si="42"/>
        <v>1486.1949</v>
      </c>
      <c r="AB19" s="686">
        <v>0.0</v>
      </c>
      <c r="AC19" s="686">
        <v>0.0</v>
      </c>
      <c r="AD19" s="395">
        <v>0.0</v>
      </c>
      <c r="AE19" s="395">
        <v>0.0</v>
      </c>
      <c r="AF19" s="687"/>
      <c r="AG19" s="682">
        <v>0.0</v>
      </c>
      <c r="AH19" s="682">
        <v>0.0</v>
      </c>
      <c r="AI19" s="682">
        <v>0.0</v>
      </c>
      <c r="AJ19" s="682">
        <v>0.0</v>
      </c>
      <c r="AK19" s="682">
        <v>0.0</v>
      </c>
      <c r="AL19" s="682">
        <v>0.0</v>
      </c>
      <c r="AM19" s="682">
        <f t="shared" si="43"/>
        <v>23490</v>
      </c>
      <c r="AN19" s="682">
        <v>0.0</v>
      </c>
      <c r="AO19" s="682">
        <v>0.0</v>
      </c>
      <c r="AP19" s="682">
        <v>0.0</v>
      </c>
      <c r="AQ19" s="682">
        <v>0.0</v>
      </c>
      <c r="AR19" s="461"/>
      <c r="AS19" s="682">
        <v>445000.0</v>
      </c>
      <c r="AT19" s="695">
        <v>1.0</v>
      </c>
      <c r="AU19" s="461"/>
      <c r="AV19" s="689">
        <v>7.0E-4</v>
      </c>
      <c r="AW19" s="690">
        <f t="shared" si="44"/>
        <v>16.443</v>
      </c>
      <c r="AX19" s="461"/>
      <c r="AY19" s="691"/>
    </row>
    <row r="20">
      <c r="A20" s="673"/>
      <c r="B20" s="674" t="s">
        <v>586</v>
      </c>
      <c r="C20" s="675" t="s">
        <v>596</v>
      </c>
      <c r="D20" s="675" t="s">
        <v>48</v>
      </c>
      <c r="E20" s="675" t="s">
        <v>453</v>
      </c>
      <c r="F20" s="678" t="s">
        <v>383</v>
      </c>
      <c r="G20" s="699" t="s">
        <v>665</v>
      </c>
      <c r="H20" s="677">
        <v>1.0</v>
      </c>
      <c r="I20" s="694" t="s">
        <v>384</v>
      </c>
      <c r="J20" s="698">
        <v>45971.0</v>
      </c>
      <c r="K20" s="698">
        <v>45971.0</v>
      </c>
      <c r="L20" s="682" t="s">
        <v>591</v>
      </c>
      <c r="M20" s="682">
        <f t="shared" si="39"/>
        <v>23490</v>
      </c>
      <c r="N20" s="682" t="s">
        <v>407</v>
      </c>
      <c r="O20" s="678" t="s">
        <v>597</v>
      </c>
      <c r="P20" s="683">
        <f t="shared" si="35"/>
        <v>1748.464588</v>
      </c>
      <c r="Q20" s="683">
        <f t="shared" si="40"/>
        <v>1486.1949</v>
      </c>
      <c r="R20" s="684">
        <f t="shared" si="41"/>
        <v>1748.464588</v>
      </c>
      <c r="S20" s="684">
        <v>1486.1949</v>
      </c>
      <c r="T20" s="685"/>
      <c r="U20" s="686">
        <v>0.0</v>
      </c>
      <c r="V20" s="686">
        <v>0.0</v>
      </c>
      <c r="W20" s="686">
        <v>0.0</v>
      </c>
      <c r="X20" s="686">
        <v>0.0</v>
      </c>
      <c r="Y20" s="686">
        <v>0.0</v>
      </c>
      <c r="Z20" s="686">
        <v>0.0</v>
      </c>
      <c r="AA20" s="686">
        <v>0.0</v>
      </c>
      <c r="AB20" s="686">
        <v>0.0</v>
      </c>
      <c r="AC20" s="395">
        <f>Q20</f>
        <v>1486.1949</v>
      </c>
      <c r="AD20" s="395">
        <v>0.0</v>
      </c>
      <c r="AE20" s="395">
        <v>0.0</v>
      </c>
      <c r="AF20" s="687"/>
      <c r="AG20" s="682">
        <v>0.0</v>
      </c>
      <c r="AH20" s="682">
        <v>0.0</v>
      </c>
      <c r="AI20" s="682">
        <v>0.0</v>
      </c>
      <c r="AJ20" s="682">
        <v>0.0</v>
      </c>
      <c r="AK20" s="682">
        <v>0.0</v>
      </c>
      <c r="AL20" s="682">
        <v>0.0</v>
      </c>
      <c r="AM20" s="682">
        <v>0.0</v>
      </c>
      <c r="AN20" s="682">
        <v>0.0</v>
      </c>
      <c r="AO20" s="682">
        <f>M20</f>
        <v>23490</v>
      </c>
      <c r="AP20" s="682">
        <v>0.0</v>
      </c>
      <c r="AQ20" s="682">
        <v>0.0</v>
      </c>
      <c r="AR20" s="461"/>
      <c r="AS20" s="682">
        <v>445000.0</v>
      </c>
      <c r="AT20" s="688">
        <v>1.0</v>
      </c>
      <c r="AU20" s="461"/>
      <c r="AV20" s="689">
        <v>7.0E-4</v>
      </c>
      <c r="AW20" s="690">
        <f t="shared" si="44"/>
        <v>16.443</v>
      </c>
      <c r="AX20" s="461"/>
      <c r="AY20" s="691"/>
    </row>
    <row r="21">
      <c r="A21" s="673"/>
      <c r="B21" s="674" t="s">
        <v>586</v>
      </c>
      <c r="C21" s="675" t="s">
        <v>596</v>
      </c>
      <c r="D21" s="675" t="s">
        <v>48</v>
      </c>
      <c r="E21" s="675" t="s">
        <v>453</v>
      </c>
      <c r="F21" s="678" t="s">
        <v>385</v>
      </c>
      <c r="G21" s="677" t="s">
        <v>665</v>
      </c>
      <c r="H21" s="677">
        <v>1.0</v>
      </c>
      <c r="I21" s="694" t="s">
        <v>384</v>
      </c>
      <c r="J21" s="679">
        <v>46042.0</v>
      </c>
      <c r="K21" s="679">
        <v>46042.0</v>
      </c>
      <c r="L21" s="680" t="s">
        <v>591</v>
      </c>
      <c r="M21" s="681">
        <f>115000*0.87</f>
        <v>100050</v>
      </c>
      <c r="N21" s="682" t="s">
        <v>407</v>
      </c>
      <c r="O21" s="678" t="s">
        <v>597</v>
      </c>
      <c r="P21" s="683">
        <f t="shared" si="35"/>
        <v>7356.617647</v>
      </c>
      <c r="Q21" s="683">
        <f>7187.5*0.87</f>
        <v>6253.125</v>
      </c>
      <c r="R21" s="684">
        <f t="shared" si="41"/>
        <v>7356.617647</v>
      </c>
      <c r="S21" s="684">
        <v>6253.125</v>
      </c>
      <c r="T21" s="685">
        <f>S21/SUM($S$7:$S$21)</f>
        <v>0.04742108513</v>
      </c>
      <c r="U21" s="686">
        <v>0.0</v>
      </c>
      <c r="V21" s="686">
        <v>0.0</v>
      </c>
      <c r="W21" s="686">
        <v>0.0</v>
      </c>
      <c r="X21" s="686">
        <v>0.0</v>
      </c>
      <c r="Y21" s="686">
        <v>0.0</v>
      </c>
      <c r="Z21" s="686">
        <v>0.0</v>
      </c>
      <c r="AA21" s="686">
        <v>0.0</v>
      </c>
      <c r="AB21" s="686">
        <v>0.0</v>
      </c>
      <c r="AC21" s="395">
        <v>0.0</v>
      </c>
      <c r="AD21" s="395">
        <v>0.0</v>
      </c>
      <c r="AE21" s="395">
        <f>S21</f>
        <v>6253.125</v>
      </c>
      <c r="AF21" s="687">
        <f>SUM(U21:AE21)</f>
        <v>6253.125</v>
      </c>
      <c r="AG21" s="682">
        <v>0.0</v>
      </c>
      <c r="AH21" s="682">
        <v>0.0</v>
      </c>
      <c r="AI21" s="682">
        <v>0.0</v>
      </c>
      <c r="AJ21" s="682">
        <v>0.0</v>
      </c>
      <c r="AK21" s="682">
        <v>0.0</v>
      </c>
      <c r="AL21" s="682">
        <v>0.0</v>
      </c>
      <c r="AM21" s="682">
        <v>0.0</v>
      </c>
      <c r="AN21" s="682">
        <v>0.0</v>
      </c>
      <c r="AO21" s="682">
        <v>0.0</v>
      </c>
      <c r="AP21" s="682">
        <v>0.0</v>
      </c>
      <c r="AQ21" s="682">
        <f>M21</f>
        <v>100050</v>
      </c>
      <c r="AR21" s="461"/>
      <c r="AS21" s="682">
        <v>445000.0</v>
      </c>
      <c r="AT21" s="700">
        <v>1.0</v>
      </c>
      <c r="AU21" s="461"/>
      <c r="AV21" s="689">
        <v>7.0E-4</v>
      </c>
      <c r="AW21" s="690">
        <f t="shared" si="44"/>
        <v>70.035</v>
      </c>
      <c r="AX21" s="461"/>
      <c r="AY21" s="691"/>
    </row>
    <row r="22">
      <c r="A22" s="461"/>
      <c r="B22" s="701" t="s">
        <v>666</v>
      </c>
      <c r="C22" s="671"/>
      <c r="D22" s="671"/>
      <c r="E22" s="671"/>
      <c r="F22" s="671"/>
      <c r="G22" s="671"/>
      <c r="H22" s="671"/>
      <c r="I22" s="671"/>
      <c r="J22" s="671"/>
      <c r="K22" s="671"/>
      <c r="L22" s="671"/>
      <c r="M22" s="671"/>
      <c r="N22" s="671"/>
      <c r="O22" s="671"/>
      <c r="P22" s="671"/>
      <c r="Q22" s="671"/>
      <c r="R22" s="378">
        <f t="shared" ref="R22:S22" si="45">SUM(R23:R37)</f>
        <v>74687.73912</v>
      </c>
      <c r="S22" s="378">
        <f t="shared" si="45"/>
        <v>43954.61573</v>
      </c>
      <c r="T22" s="670">
        <f>K114</f>
        <v>48125</v>
      </c>
      <c r="U22" s="380">
        <f t="shared" ref="U22:AE22" si="46">SUM(U23:U37)</f>
        <v>4156.667865</v>
      </c>
      <c r="V22" s="380">
        <f t="shared" si="46"/>
        <v>4156.667865</v>
      </c>
      <c r="W22" s="380">
        <f t="shared" si="46"/>
        <v>4156.667865</v>
      </c>
      <c r="X22" s="380">
        <f t="shared" si="46"/>
        <v>4156.667865</v>
      </c>
      <c r="Y22" s="380">
        <f t="shared" si="46"/>
        <v>4156.667865</v>
      </c>
      <c r="Z22" s="380">
        <f t="shared" si="46"/>
        <v>3376.667865</v>
      </c>
      <c r="AA22" s="380">
        <f t="shared" si="46"/>
        <v>4936.667865</v>
      </c>
      <c r="AB22" s="380">
        <f t="shared" si="46"/>
        <v>4156.667865</v>
      </c>
      <c r="AC22" s="380">
        <f t="shared" si="46"/>
        <v>4156.667865</v>
      </c>
      <c r="AD22" s="380">
        <f t="shared" si="46"/>
        <v>2387.937079</v>
      </c>
      <c r="AE22" s="380">
        <f t="shared" si="46"/>
        <v>4156.667865</v>
      </c>
      <c r="AF22" s="671"/>
      <c r="AG22" s="382">
        <f t="shared" ref="AG22:AQ22" si="47">SUM(AG23:AG37)</f>
        <v>82713.61781</v>
      </c>
      <c r="AH22" s="382">
        <f t="shared" si="47"/>
        <v>82713.61781</v>
      </c>
      <c r="AI22" s="382">
        <f t="shared" si="47"/>
        <v>82713.61781</v>
      </c>
      <c r="AJ22" s="382">
        <f t="shared" si="47"/>
        <v>82713.61781</v>
      </c>
      <c r="AK22" s="382">
        <f t="shared" si="47"/>
        <v>82713.61781</v>
      </c>
      <c r="AL22" s="382">
        <f t="shared" si="47"/>
        <v>74913.61781</v>
      </c>
      <c r="AM22" s="382">
        <f t="shared" si="47"/>
        <v>87679.85083</v>
      </c>
      <c r="AN22" s="382">
        <f t="shared" si="47"/>
        <v>82713.61781</v>
      </c>
      <c r="AO22" s="382">
        <f t="shared" si="47"/>
        <v>81296.73432</v>
      </c>
      <c r="AP22" s="382">
        <f t="shared" si="47"/>
        <v>43473.15134</v>
      </c>
      <c r="AQ22" s="382">
        <f t="shared" si="47"/>
        <v>76933.88826</v>
      </c>
      <c r="AR22" s="672"/>
      <c r="AS22" s="671"/>
      <c r="AT22" s="702"/>
      <c r="AU22" s="671"/>
      <c r="AV22" s="671"/>
      <c r="AW22" s="671"/>
      <c r="AX22" s="671"/>
      <c r="AY22" s="671"/>
    </row>
    <row r="23">
      <c r="A23" s="673"/>
      <c r="B23" s="674" t="s">
        <v>586</v>
      </c>
      <c r="C23" s="675" t="s">
        <v>587</v>
      </c>
      <c r="D23" s="675" t="s">
        <v>588</v>
      </c>
      <c r="E23" s="675" t="s">
        <v>589</v>
      </c>
      <c r="F23" s="703" t="s">
        <v>378</v>
      </c>
      <c r="G23" s="677" t="s">
        <v>662</v>
      </c>
      <c r="H23" s="677">
        <v>1.0</v>
      </c>
      <c r="I23" s="678" t="s">
        <v>122</v>
      </c>
      <c r="J23" s="679">
        <v>45717.0</v>
      </c>
      <c r="K23" s="679">
        <v>46053.0</v>
      </c>
      <c r="L23" s="680" t="s">
        <v>591</v>
      </c>
      <c r="M23" s="681">
        <f t="shared" ref="M23:M33" si="50">S23/Q23*1000</f>
        <v>72465.40926</v>
      </c>
      <c r="N23" s="682" t="s">
        <v>407</v>
      </c>
      <c r="O23" s="678" t="s">
        <v>293</v>
      </c>
      <c r="P23" s="683">
        <f>95.1*1.1</f>
        <v>104.61</v>
      </c>
      <c r="Q23" s="683">
        <v>49.676</v>
      </c>
      <c r="R23" s="684">
        <f t="shared" ref="R23:R33" si="51">P23*M23/1000</f>
        <v>7580.606463</v>
      </c>
      <c r="S23" s="684">
        <v>3599.7916706063975</v>
      </c>
      <c r="T23" s="685">
        <f t="shared" ref="T23:T37" si="52">S23/SUM($S$23:$S$37)</f>
        <v>0.08189792154</v>
      </c>
      <c r="U23" s="686">
        <f t="shared" ref="U23:Z23" si="48">($S23/11)+($AD23/10)+(SUM($S$34:$S$37)*($S23/SUM($S$23:$S$32))/11)</f>
        <v>359.9009683</v>
      </c>
      <c r="V23" s="686">
        <f t="shared" si="48"/>
        <v>359.9009683</v>
      </c>
      <c r="W23" s="686">
        <f t="shared" si="48"/>
        <v>359.9009683</v>
      </c>
      <c r="X23" s="686">
        <f t="shared" si="48"/>
        <v>359.9009683</v>
      </c>
      <c r="Y23" s="686">
        <f t="shared" si="48"/>
        <v>359.9009683</v>
      </c>
      <c r="Z23" s="686">
        <f t="shared" si="48"/>
        <v>359.9009683</v>
      </c>
      <c r="AA23" s="686">
        <f t="shared" ref="AA23:AA32" si="54">($S23/11)+($AD23/10)+(SUM($S$34:$S$37)*($S23/SUM($S$23:$S$32))/11)-(SUM($S$34:$S$35)*($S23/SUM($S$23:$S$32)))</f>
        <v>312.5613739</v>
      </c>
      <c r="AB23" s="686">
        <f t="shared" ref="AB23:AB32" si="55">($S23/11)+($AD23/10)+(SUM($S$34:$S$37)*($S23/SUM($S$23:$S$32))/11)</f>
        <v>359.9009683</v>
      </c>
      <c r="AC23" s="686">
        <f t="shared" ref="AC23:AC32" si="56">($S23/11)+($AD23/10)+(SUM($S$34:$S$37)*($S23/SUM($S$23:$S$32))/11)-($S$36*($S23/SUM($S$23:$S$32)))</f>
        <v>336.2311711</v>
      </c>
      <c r="AD23" s="686">
        <f t="shared" ref="AD23:AD32" si="57">(($S23/11)+(SUM($S$34:$S$37)*($S23/SUM($S$23:$S$32))/11))/2</f>
        <v>171.3814135</v>
      </c>
      <c r="AE23" s="686">
        <f t="shared" ref="AE23:AE32" si="58">($S23/11)+($AD23/10)+(SUM($S$34:$S$37)*($S23/SUM($S$23:$S$32))/11)-($S$37*($S23/SUM($S$23:$S$32)))</f>
        <v>260.3109343</v>
      </c>
      <c r="AF23" s="687">
        <f t="shared" ref="AF23:AF37" si="59">S23-SUM(U23:AE23)</f>
        <v>0</v>
      </c>
      <c r="AG23" s="681">
        <f t="shared" ref="AG23:AQ23" si="49">U23/$Q23*1000</f>
        <v>7244.96675</v>
      </c>
      <c r="AH23" s="681">
        <f t="shared" si="49"/>
        <v>7244.96675</v>
      </c>
      <c r="AI23" s="681">
        <f t="shared" si="49"/>
        <v>7244.96675</v>
      </c>
      <c r="AJ23" s="681">
        <f t="shared" si="49"/>
        <v>7244.96675</v>
      </c>
      <c r="AK23" s="681">
        <f t="shared" si="49"/>
        <v>7244.96675</v>
      </c>
      <c r="AL23" s="681">
        <f t="shared" si="49"/>
        <v>7244.96675</v>
      </c>
      <c r="AM23" s="681">
        <f t="shared" si="49"/>
        <v>6291.999636</v>
      </c>
      <c r="AN23" s="681">
        <f t="shared" si="49"/>
        <v>7244.96675</v>
      </c>
      <c r="AO23" s="681">
        <f t="shared" si="49"/>
        <v>6768.483193</v>
      </c>
      <c r="AP23" s="681">
        <f t="shared" si="49"/>
        <v>3449.984167</v>
      </c>
      <c r="AQ23" s="681">
        <f t="shared" si="49"/>
        <v>5240.175021</v>
      </c>
      <c r="AR23" s="461"/>
      <c r="AS23" s="682">
        <v>64600.0</v>
      </c>
      <c r="AT23" s="688">
        <v>0.07463174484239125</v>
      </c>
      <c r="AU23" s="461"/>
      <c r="AV23" s="689">
        <v>7.0E-4</v>
      </c>
      <c r="AW23" s="690">
        <f t="shared" ref="AW23:AW32" si="61">AV23*M23</f>
        <v>50.72578648</v>
      </c>
      <c r="AX23" s="461"/>
      <c r="AY23" s="691"/>
    </row>
    <row r="24">
      <c r="A24" s="673"/>
      <c r="B24" s="674" t="s">
        <v>586</v>
      </c>
      <c r="C24" s="675" t="s">
        <v>587</v>
      </c>
      <c r="D24" s="675" t="s">
        <v>588</v>
      </c>
      <c r="E24" s="675" t="s">
        <v>589</v>
      </c>
      <c r="F24" s="703" t="s">
        <v>378</v>
      </c>
      <c r="G24" s="677" t="s">
        <v>662</v>
      </c>
      <c r="H24" s="677">
        <v>1.0</v>
      </c>
      <c r="I24" s="678" t="s">
        <v>159</v>
      </c>
      <c r="J24" s="679">
        <v>45717.0</v>
      </c>
      <c r="K24" s="679">
        <v>46053.0</v>
      </c>
      <c r="L24" s="680" t="s">
        <v>591</v>
      </c>
      <c r="M24" s="681">
        <f t="shared" si="50"/>
        <v>55336.08276</v>
      </c>
      <c r="N24" s="682" t="s">
        <v>407</v>
      </c>
      <c r="O24" s="678" t="s">
        <v>293</v>
      </c>
      <c r="P24" s="683">
        <v>89.3</v>
      </c>
      <c r="Q24" s="683">
        <v>41.92</v>
      </c>
      <c r="R24" s="684">
        <f t="shared" si="51"/>
        <v>4941.51219</v>
      </c>
      <c r="S24" s="684">
        <v>2319.6885893040394</v>
      </c>
      <c r="T24" s="685">
        <f t="shared" si="52"/>
        <v>0.05277463017</v>
      </c>
      <c r="U24" s="686">
        <f t="shared" ref="U24:Z24" si="53">($S24/11)+($AD24/10)+(SUM($S$34:$S$37)*($S24/SUM($S$23:$S$32))/11)</f>
        <v>231.918468</v>
      </c>
      <c r="V24" s="686">
        <f t="shared" si="53"/>
        <v>231.918468</v>
      </c>
      <c r="W24" s="686">
        <f t="shared" si="53"/>
        <v>231.918468</v>
      </c>
      <c r="X24" s="686">
        <f t="shared" si="53"/>
        <v>231.918468</v>
      </c>
      <c r="Y24" s="686">
        <f t="shared" si="53"/>
        <v>231.918468</v>
      </c>
      <c r="Z24" s="686">
        <f t="shared" si="53"/>
        <v>231.918468</v>
      </c>
      <c r="AA24" s="686">
        <f t="shared" si="54"/>
        <v>201.4130591</v>
      </c>
      <c r="AB24" s="686">
        <f t="shared" si="55"/>
        <v>231.918468</v>
      </c>
      <c r="AC24" s="686">
        <f t="shared" si="56"/>
        <v>216.6657635</v>
      </c>
      <c r="AD24" s="686">
        <f t="shared" si="57"/>
        <v>110.4373657</v>
      </c>
      <c r="AE24" s="686">
        <f t="shared" si="58"/>
        <v>167.743125</v>
      </c>
      <c r="AF24" s="687">
        <f t="shared" si="59"/>
        <v>0</v>
      </c>
      <c r="AG24" s="681">
        <f t="shared" ref="AG24:AQ24" si="60">U24/$Q24*1000</f>
        <v>5532.406202</v>
      </c>
      <c r="AH24" s="681">
        <f t="shared" si="60"/>
        <v>5532.406202</v>
      </c>
      <c r="AI24" s="681">
        <f t="shared" si="60"/>
        <v>5532.406202</v>
      </c>
      <c r="AJ24" s="681">
        <f t="shared" si="60"/>
        <v>5532.406202</v>
      </c>
      <c r="AK24" s="681">
        <f t="shared" si="60"/>
        <v>5532.406202</v>
      </c>
      <c r="AL24" s="681">
        <f t="shared" si="60"/>
        <v>5532.406202</v>
      </c>
      <c r="AM24" s="681">
        <f t="shared" si="60"/>
        <v>4804.700837</v>
      </c>
      <c r="AN24" s="681">
        <f t="shared" si="60"/>
        <v>5532.406202</v>
      </c>
      <c r="AO24" s="681">
        <f t="shared" si="60"/>
        <v>5168.55352</v>
      </c>
      <c r="AP24" s="681">
        <f t="shared" si="60"/>
        <v>2634.479144</v>
      </c>
      <c r="AQ24" s="681">
        <f t="shared" si="60"/>
        <v>4001.505844</v>
      </c>
      <c r="AR24" s="461"/>
      <c r="AS24" s="682">
        <v>64600.0</v>
      </c>
      <c r="AT24" s="688">
        <v>0.057468848531341314</v>
      </c>
      <c r="AU24" s="461"/>
      <c r="AV24" s="689">
        <v>5.0E-4</v>
      </c>
      <c r="AW24" s="690">
        <f t="shared" si="61"/>
        <v>27.66804138</v>
      </c>
      <c r="AX24" s="461"/>
      <c r="AY24" s="691"/>
    </row>
    <row r="25">
      <c r="A25" s="673"/>
      <c r="B25" s="674" t="s">
        <v>586</v>
      </c>
      <c r="C25" s="675" t="s">
        <v>592</v>
      </c>
      <c r="D25" s="675" t="s">
        <v>588</v>
      </c>
      <c r="E25" s="675" t="s">
        <v>589</v>
      </c>
      <c r="F25" s="703" t="s">
        <v>378</v>
      </c>
      <c r="G25" s="677" t="s">
        <v>662</v>
      </c>
      <c r="H25" s="677">
        <v>1.0</v>
      </c>
      <c r="I25" s="678" t="s">
        <v>379</v>
      </c>
      <c r="J25" s="679">
        <v>45717.0</v>
      </c>
      <c r="K25" s="679">
        <v>46053.0</v>
      </c>
      <c r="L25" s="680" t="s">
        <v>591</v>
      </c>
      <c r="M25" s="681">
        <f t="shared" si="50"/>
        <v>88303.77535</v>
      </c>
      <c r="N25" s="682" t="s">
        <v>407</v>
      </c>
      <c r="O25" s="678" t="s">
        <v>293</v>
      </c>
      <c r="P25" s="683">
        <f>60.8*1.1</f>
        <v>66.88</v>
      </c>
      <c r="Q25" s="683">
        <v>41.92</v>
      </c>
      <c r="R25" s="684">
        <f t="shared" si="51"/>
        <v>5905.756496</v>
      </c>
      <c r="S25" s="684">
        <v>3701.694262814513</v>
      </c>
      <c r="T25" s="685">
        <f t="shared" si="52"/>
        <v>0.08421628085</v>
      </c>
      <c r="U25" s="686">
        <f t="shared" ref="U25:Z25" si="62">($S25/11)+($AD25/10)+(SUM($S$34:$S$37)*($S25/SUM($S$23:$S$32))/11)</f>
        <v>370.0890138</v>
      </c>
      <c r="V25" s="686">
        <f t="shared" si="62"/>
        <v>370.0890138</v>
      </c>
      <c r="W25" s="686">
        <f t="shared" si="62"/>
        <v>370.0890138</v>
      </c>
      <c r="X25" s="686">
        <f t="shared" si="62"/>
        <v>370.0890138</v>
      </c>
      <c r="Y25" s="686">
        <f t="shared" si="62"/>
        <v>370.0890138</v>
      </c>
      <c r="Z25" s="686">
        <f t="shared" si="62"/>
        <v>370.0890138</v>
      </c>
      <c r="AA25" s="686">
        <f t="shared" si="54"/>
        <v>321.4093343</v>
      </c>
      <c r="AB25" s="686">
        <f t="shared" si="55"/>
        <v>370.0890138</v>
      </c>
      <c r="AC25" s="686">
        <f t="shared" si="56"/>
        <v>345.7491741</v>
      </c>
      <c r="AD25" s="686">
        <f t="shared" si="57"/>
        <v>176.2328637</v>
      </c>
      <c r="AE25" s="686">
        <f t="shared" si="58"/>
        <v>267.6797938</v>
      </c>
      <c r="AF25" s="687">
        <f t="shared" si="59"/>
        <v>0</v>
      </c>
      <c r="AG25" s="681">
        <f t="shared" ref="AG25:AQ25" si="63">U25/$Q25*1000</f>
        <v>8828.4593</v>
      </c>
      <c r="AH25" s="681">
        <f t="shared" si="63"/>
        <v>8828.4593</v>
      </c>
      <c r="AI25" s="681">
        <f t="shared" si="63"/>
        <v>8828.4593</v>
      </c>
      <c r="AJ25" s="681">
        <f t="shared" si="63"/>
        <v>8828.4593</v>
      </c>
      <c r="AK25" s="681">
        <f t="shared" si="63"/>
        <v>8828.4593</v>
      </c>
      <c r="AL25" s="681">
        <f t="shared" si="63"/>
        <v>8828.4593</v>
      </c>
      <c r="AM25" s="681">
        <f t="shared" si="63"/>
        <v>7667.207403</v>
      </c>
      <c r="AN25" s="681">
        <f t="shared" si="63"/>
        <v>8828.4593</v>
      </c>
      <c r="AO25" s="681">
        <f t="shared" si="63"/>
        <v>8247.833351</v>
      </c>
      <c r="AP25" s="681">
        <f t="shared" si="63"/>
        <v>4204.028238</v>
      </c>
      <c r="AQ25" s="681">
        <f t="shared" si="63"/>
        <v>6385.491265</v>
      </c>
      <c r="AR25" s="461"/>
      <c r="AS25" s="682">
        <v>64600.0</v>
      </c>
      <c r="AT25" s="688">
        <v>0.03168096325500024</v>
      </c>
      <c r="AU25" s="461"/>
      <c r="AV25" s="689">
        <v>0.003</v>
      </c>
      <c r="AW25" s="690">
        <f t="shared" si="61"/>
        <v>264.9113261</v>
      </c>
      <c r="AX25" s="461"/>
      <c r="AY25" s="691"/>
    </row>
    <row r="26">
      <c r="A26" s="673"/>
      <c r="B26" s="674" t="s">
        <v>586</v>
      </c>
      <c r="C26" s="675" t="s">
        <v>587</v>
      </c>
      <c r="D26" s="675" t="s">
        <v>663</v>
      </c>
      <c r="E26" s="675" t="s">
        <v>453</v>
      </c>
      <c r="F26" s="692" t="s">
        <v>380</v>
      </c>
      <c r="G26" s="677" t="s">
        <v>662</v>
      </c>
      <c r="H26" s="677">
        <v>1.0</v>
      </c>
      <c r="I26" s="678" t="s">
        <v>122</v>
      </c>
      <c r="J26" s="679">
        <v>45717.0</v>
      </c>
      <c r="K26" s="679">
        <v>46053.0</v>
      </c>
      <c r="L26" s="680" t="s">
        <v>591</v>
      </c>
      <c r="M26" s="681">
        <f t="shared" si="50"/>
        <v>42512.2923</v>
      </c>
      <c r="N26" s="682" t="s">
        <v>407</v>
      </c>
      <c r="O26" s="678" t="s">
        <v>293</v>
      </c>
      <c r="P26" s="683">
        <f>85.5*1.1</f>
        <v>94.05</v>
      </c>
      <c r="Q26" s="683">
        <v>44.35</v>
      </c>
      <c r="R26" s="684">
        <f t="shared" si="51"/>
        <v>3998.28109</v>
      </c>
      <c r="S26" s="684">
        <v>1885.4201633189364</v>
      </c>
      <c r="T26" s="685">
        <f t="shared" si="52"/>
        <v>0.04289470246</v>
      </c>
      <c r="U26" s="686">
        <f t="shared" ref="U26:Z26" si="64">($S26/11)+($AD26/10)+(SUM($S$34:$S$37)*($S26/SUM($S$23:$S$32))/11)</f>
        <v>188.5010591</v>
      </c>
      <c r="V26" s="686">
        <f t="shared" si="64"/>
        <v>188.5010591</v>
      </c>
      <c r="W26" s="686">
        <f t="shared" si="64"/>
        <v>188.5010591</v>
      </c>
      <c r="X26" s="686">
        <f t="shared" si="64"/>
        <v>188.5010591</v>
      </c>
      <c r="Y26" s="686">
        <f t="shared" si="64"/>
        <v>188.5010591</v>
      </c>
      <c r="Z26" s="686">
        <f t="shared" si="64"/>
        <v>188.5010591</v>
      </c>
      <c r="AA26" s="686">
        <f t="shared" si="54"/>
        <v>163.7065615</v>
      </c>
      <c r="AB26" s="686">
        <f t="shared" si="55"/>
        <v>188.5010591</v>
      </c>
      <c r="AC26" s="686">
        <f t="shared" si="56"/>
        <v>176.1038103</v>
      </c>
      <c r="AD26" s="686">
        <f t="shared" si="57"/>
        <v>89.76240908</v>
      </c>
      <c r="AE26" s="686">
        <f t="shared" si="58"/>
        <v>136.3399689</v>
      </c>
      <c r="AF26" s="687">
        <f t="shared" si="59"/>
        <v>0</v>
      </c>
      <c r="AG26" s="681">
        <f t="shared" ref="AG26:AQ26" si="65">U26/$Q26*1000</f>
        <v>4250.305729</v>
      </c>
      <c r="AH26" s="681">
        <f t="shared" si="65"/>
        <v>4250.305729</v>
      </c>
      <c r="AI26" s="681">
        <f t="shared" si="65"/>
        <v>4250.305729</v>
      </c>
      <c r="AJ26" s="681">
        <f t="shared" si="65"/>
        <v>4250.305729</v>
      </c>
      <c r="AK26" s="681">
        <f t="shared" si="65"/>
        <v>4250.305729</v>
      </c>
      <c r="AL26" s="681">
        <f t="shared" si="65"/>
        <v>4250.305729</v>
      </c>
      <c r="AM26" s="681">
        <f t="shared" si="65"/>
        <v>3691.241523</v>
      </c>
      <c r="AN26" s="681">
        <f t="shared" si="65"/>
        <v>4250.305729</v>
      </c>
      <c r="AO26" s="681">
        <f t="shared" si="65"/>
        <v>3970.773626</v>
      </c>
      <c r="AP26" s="681">
        <f t="shared" si="65"/>
        <v>2023.955109</v>
      </c>
      <c r="AQ26" s="681">
        <f t="shared" si="65"/>
        <v>3074.181936</v>
      </c>
      <c r="AR26" s="461"/>
      <c r="AS26" s="682">
        <v>402000.0</v>
      </c>
      <c r="AT26" s="688">
        <v>0.006121997152373899</v>
      </c>
      <c r="AU26" s="461"/>
      <c r="AV26" s="689">
        <v>7.0E-4</v>
      </c>
      <c r="AW26" s="690">
        <f t="shared" si="61"/>
        <v>29.75860461</v>
      </c>
      <c r="AX26" s="461"/>
      <c r="AY26" s="691"/>
    </row>
    <row r="27">
      <c r="A27" s="673"/>
      <c r="B27" s="674" t="s">
        <v>586</v>
      </c>
      <c r="C27" s="675" t="s">
        <v>587</v>
      </c>
      <c r="D27" s="675" t="s">
        <v>663</v>
      </c>
      <c r="E27" s="675" t="s">
        <v>453</v>
      </c>
      <c r="F27" s="692" t="s">
        <v>380</v>
      </c>
      <c r="G27" s="677" t="s">
        <v>662</v>
      </c>
      <c r="H27" s="677">
        <v>1.0</v>
      </c>
      <c r="I27" s="678" t="s">
        <v>159</v>
      </c>
      <c r="J27" s="679">
        <v>45717.0</v>
      </c>
      <c r="K27" s="679">
        <v>46053.0</v>
      </c>
      <c r="L27" s="680" t="s">
        <v>591</v>
      </c>
      <c r="M27" s="681">
        <f t="shared" si="50"/>
        <v>19523.84102</v>
      </c>
      <c r="N27" s="682" t="s">
        <v>407</v>
      </c>
      <c r="O27" s="678" t="s">
        <v>293</v>
      </c>
      <c r="P27" s="683">
        <v>79.8</v>
      </c>
      <c r="Q27" s="683">
        <v>37.9</v>
      </c>
      <c r="R27" s="684">
        <f t="shared" si="51"/>
        <v>1558.002514</v>
      </c>
      <c r="S27" s="684">
        <v>739.9535747108205</v>
      </c>
      <c r="T27" s="685">
        <f t="shared" si="52"/>
        <v>0.01683449081</v>
      </c>
      <c r="U27" s="686">
        <f t="shared" ref="U27:Z27" si="66">($S27/11)+($AD27/10)+(SUM($S$34:$S$37)*($S27/SUM($S$23:$S$32))/11)</f>
        <v>73.97928335</v>
      </c>
      <c r="V27" s="686">
        <f t="shared" si="66"/>
        <v>73.97928335</v>
      </c>
      <c r="W27" s="686">
        <f t="shared" si="66"/>
        <v>73.97928335</v>
      </c>
      <c r="X27" s="686">
        <f t="shared" si="66"/>
        <v>73.97928335</v>
      </c>
      <c r="Y27" s="686">
        <f t="shared" si="66"/>
        <v>73.97928335</v>
      </c>
      <c r="Z27" s="686">
        <f t="shared" si="66"/>
        <v>73.97928335</v>
      </c>
      <c r="AA27" s="686">
        <f t="shared" si="54"/>
        <v>64.2484141</v>
      </c>
      <c r="AB27" s="686">
        <f t="shared" si="55"/>
        <v>73.97928335</v>
      </c>
      <c r="AC27" s="686">
        <f t="shared" si="56"/>
        <v>69.11384873</v>
      </c>
      <c r="AD27" s="686">
        <f t="shared" si="57"/>
        <v>35.22823017</v>
      </c>
      <c r="AE27" s="686">
        <f t="shared" si="58"/>
        <v>53.50809825</v>
      </c>
      <c r="AF27" s="687">
        <f t="shared" si="59"/>
        <v>0</v>
      </c>
      <c r="AG27" s="681">
        <f t="shared" ref="AG27:AQ27" si="67">U27/$Q27*1000</f>
        <v>1951.959983</v>
      </c>
      <c r="AH27" s="681">
        <f t="shared" si="67"/>
        <v>1951.959983</v>
      </c>
      <c r="AI27" s="681">
        <f t="shared" si="67"/>
        <v>1951.959983</v>
      </c>
      <c r="AJ27" s="681">
        <f t="shared" si="67"/>
        <v>1951.959983</v>
      </c>
      <c r="AK27" s="681">
        <f t="shared" si="67"/>
        <v>1951.959983</v>
      </c>
      <c r="AL27" s="681">
        <f t="shared" si="67"/>
        <v>1951.959983</v>
      </c>
      <c r="AM27" s="681">
        <f t="shared" si="67"/>
        <v>1695.208815</v>
      </c>
      <c r="AN27" s="681">
        <f t="shared" si="67"/>
        <v>1951.959983</v>
      </c>
      <c r="AO27" s="681">
        <f t="shared" si="67"/>
        <v>1823.584399</v>
      </c>
      <c r="AP27" s="681">
        <f t="shared" si="67"/>
        <v>929.5047538</v>
      </c>
      <c r="AQ27" s="681">
        <f t="shared" si="67"/>
        <v>1411.823173</v>
      </c>
      <c r="AR27" s="461"/>
      <c r="AS27" s="682">
        <v>402000.0</v>
      </c>
      <c r="AT27" s="688">
        <v>0.007596110616207127</v>
      </c>
      <c r="AU27" s="461"/>
      <c r="AV27" s="689">
        <v>5.0E-4</v>
      </c>
      <c r="AW27" s="690">
        <f t="shared" si="61"/>
        <v>9.761920511</v>
      </c>
      <c r="AX27" s="461"/>
      <c r="AY27" s="691"/>
    </row>
    <row r="28">
      <c r="A28" s="673"/>
      <c r="B28" s="674" t="s">
        <v>586</v>
      </c>
      <c r="C28" s="675" t="s">
        <v>592</v>
      </c>
      <c r="D28" s="675" t="s">
        <v>663</v>
      </c>
      <c r="E28" s="675" t="s">
        <v>453</v>
      </c>
      <c r="F28" s="692" t="s">
        <v>380</v>
      </c>
      <c r="G28" s="677" t="s">
        <v>662</v>
      </c>
      <c r="H28" s="677">
        <v>1.0</v>
      </c>
      <c r="I28" s="678" t="s">
        <v>379</v>
      </c>
      <c r="J28" s="679">
        <v>45717.0</v>
      </c>
      <c r="K28" s="679">
        <v>46053.0</v>
      </c>
      <c r="L28" s="680" t="s">
        <v>591</v>
      </c>
      <c r="M28" s="681">
        <f t="shared" si="50"/>
        <v>45062.71252</v>
      </c>
      <c r="N28" s="682" t="s">
        <v>407</v>
      </c>
      <c r="O28" s="678" t="s">
        <v>293</v>
      </c>
      <c r="P28" s="683">
        <f>55.1*1.1</f>
        <v>60.61</v>
      </c>
      <c r="Q28" s="683">
        <v>37.9</v>
      </c>
      <c r="R28" s="684">
        <f t="shared" si="51"/>
        <v>2731.251006</v>
      </c>
      <c r="S28" s="684">
        <v>1707.8768046861005</v>
      </c>
      <c r="T28" s="685">
        <f t="shared" si="52"/>
        <v>0.0388554598</v>
      </c>
      <c r="U28" s="686">
        <f t="shared" ref="U28:Z28" si="68">($S28/11)+($AD28/10)+(SUM($S$34:$S$37)*($S28/SUM($S$23:$S$32))/11)</f>
        <v>170.75058</v>
      </c>
      <c r="V28" s="686">
        <f t="shared" si="68"/>
        <v>170.75058</v>
      </c>
      <c r="W28" s="686">
        <f t="shared" si="68"/>
        <v>170.75058</v>
      </c>
      <c r="X28" s="686">
        <f t="shared" si="68"/>
        <v>170.75058</v>
      </c>
      <c r="Y28" s="686">
        <f t="shared" si="68"/>
        <v>170.75058</v>
      </c>
      <c r="Z28" s="686">
        <f t="shared" si="68"/>
        <v>170.75058</v>
      </c>
      <c r="AA28" s="686">
        <f t="shared" si="54"/>
        <v>148.2908927</v>
      </c>
      <c r="AB28" s="686">
        <f t="shared" si="55"/>
        <v>170.75058</v>
      </c>
      <c r="AC28" s="686">
        <f t="shared" si="56"/>
        <v>159.5207364</v>
      </c>
      <c r="AD28" s="686">
        <f t="shared" si="57"/>
        <v>81.30980001</v>
      </c>
      <c r="AE28" s="686">
        <f t="shared" si="58"/>
        <v>123.5013155</v>
      </c>
      <c r="AF28" s="687">
        <f t="shared" si="59"/>
        <v>0</v>
      </c>
      <c r="AG28" s="681">
        <f t="shared" ref="AG28:AQ28" si="69">U28/$Q28*1000</f>
        <v>4505.292349</v>
      </c>
      <c r="AH28" s="681">
        <f t="shared" si="69"/>
        <v>4505.292349</v>
      </c>
      <c r="AI28" s="681">
        <f t="shared" si="69"/>
        <v>4505.292349</v>
      </c>
      <c r="AJ28" s="681">
        <f t="shared" si="69"/>
        <v>4505.292349</v>
      </c>
      <c r="AK28" s="681">
        <f t="shared" si="69"/>
        <v>4505.292349</v>
      </c>
      <c r="AL28" s="681">
        <f t="shared" si="69"/>
        <v>4505.292349</v>
      </c>
      <c r="AM28" s="681">
        <f t="shared" si="69"/>
        <v>3912.688463</v>
      </c>
      <c r="AN28" s="681">
        <f t="shared" si="69"/>
        <v>4505.292349</v>
      </c>
      <c r="AO28" s="681">
        <f t="shared" si="69"/>
        <v>4208.990406</v>
      </c>
      <c r="AP28" s="681">
        <f t="shared" si="69"/>
        <v>2145.377309</v>
      </c>
      <c r="AQ28" s="681">
        <f t="shared" si="69"/>
        <v>3258.609907</v>
      </c>
      <c r="AR28" s="461"/>
      <c r="AS28" s="682">
        <v>402000.0</v>
      </c>
      <c r="AT28" s="688">
        <v>0.01</v>
      </c>
      <c r="AU28" s="461"/>
      <c r="AV28" s="689">
        <v>0.003</v>
      </c>
      <c r="AW28" s="690">
        <f t="shared" si="61"/>
        <v>135.1881376</v>
      </c>
      <c r="AX28" s="461"/>
      <c r="AY28" s="691"/>
    </row>
    <row r="29">
      <c r="A29" s="673"/>
      <c r="B29" s="674" t="s">
        <v>586</v>
      </c>
      <c r="C29" s="675" t="s">
        <v>587</v>
      </c>
      <c r="D29" s="675" t="s">
        <v>588</v>
      </c>
      <c r="E29" s="675" t="s">
        <v>453</v>
      </c>
      <c r="F29" s="678" t="s">
        <v>381</v>
      </c>
      <c r="G29" s="677" t="s">
        <v>662</v>
      </c>
      <c r="H29" s="677">
        <v>1.0</v>
      </c>
      <c r="I29" s="678" t="s">
        <v>122</v>
      </c>
      <c r="J29" s="679">
        <v>45717.0</v>
      </c>
      <c r="K29" s="679">
        <v>46053.0</v>
      </c>
      <c r="L29" s="680" t="s">
        <v>591</v>
      </c>
      <c r="M29" s="681">
        <f t="shared" si="50"/>
        <v>120308.2968</v>
      </c>
      <c r="N29" s="682" t="s">
        <v>407</v>
      </c>
      <c r="O29" s="678" t="s">
        <v>293</v>
      </c>
      <c r="P29" s="683">
        <f>95.1*1.1</f>
        <v>104.61</v>
      </c>
      <c r="Q29" s="683">
        <v>49.676</v>
      </c>
      <c r="R29" s="684">
        <f t="shared" si="51"/>
        <v>12585.45093</v>
      </c>
      <c r="S29" s="684">
        <v>5976.434953042144</v>
      </c>
      <c r="T29" s="685">
        <f t="shared" si="52"/>
        <v>0.1359683131</v>
      </c>
      <c r="U29" s="686">
        <f t="shared" ref="U29:Z29" si="70">($S29/11)+($AD29/10)+(SUM($S$34:$S$37)*($S29/SUM($S$23:$S$32))/11)</f>
        <v>597.5136683</v>
      </c>
      <c r="V29" s="686">
        <f t="shared" si="70"/>
        <v>597.5136683</v>
      </c>
      <c r="W29" s="686">
        <f t="shared" si="70"/>
        <v>597.5136683</v>
      </c>
      <c r="X29" s="686">
        <f t="shared" si="70"/>
        <v>597.5136683</v>
      </c>
      <c r="Y29" s="686">
        <f t="shared" si="70"/>
        <v>597.5136683</v>
      </c>
      <c r="Z29" s="686">
        <f t="shared" si="70"/>
        <v>597.5136683</v>
      </c>
      <c r="AA29" s="686">
        <f t="shared" si="54"/>
        <v>518.9196739</v>
      </c>
      <c r="AB29" s="686">
        <f t="shared" si="55"/>
        <v>597.5136683</v>
      </c>
      <c r="AC29" s="686">
        <f t="shared" si="56"/>
        <v>558.2166711</v>
      </c>
      <c r="AD29" s="686">
        <f t="shared" si="57"/>
        <v>284.5303183</v>
      </c>
      <c r="AE29" s="686">
        <f t="shared" si="58"/>
        <v>432.1726114</v>
      </c>
      <c r="AF29" s="687">
        <f t="shared" si="59"/>
        <v>0</v>
      </c>
      <c r="AG29" s="681">
        <f t="shared" ref="AG29:AQ29" si="71">U29/$Q29*1000</f>
        <v>12028.21621</v>
      </c>
      <c r="AH29" s="681">
        <f t="shared" si="71"/>
        <v>12028.21621</v>
      </c>
      <c r="AI29" s="681">
        <f t="shared" si="71"/>
        <v>12028.21621</v>
      </c>
      <c r="AJ29" s="681">
        <f t="shared" si="71"/>
        <v>12028.21621</v>
      </c>
      <c r="AK29" s="681">
        <f t="shared" si="71"/>
        <v>12028.21621</v>
      </c>
      <c r="AL29" s="681">
        <f t="shared" si="71"/>
        <v>12028.21621</v>
      </c>
      <c r="AM29" s="681">
        <f t="shared" si="71"/>
        <v>10446.0841</v>
      </c>
      <c r="AN29" s="681">
        <f t="shared" si="71"/>
        <v>12028.21621</v>
      </c>
      <c r="AO29" s="681">
        <f t="shared" si="71"/>
        <v>11237.15016</v>
      </c>
      <c r="AP29" s="681">
        <f t="shared" si="71"/>
        <v>5727.722004</v>
      </c>
      <c r="AQ29" s="681">
        <f t="shared" si="71"/>
        <v>8699.827107</v>
      </c>
      <c r="AR29" s="461"/>
      <c r="AS29" s="682">
        <v>48000.0</v>
      </c>
      <c r="AT29" s="695">
        <v>0.028433859851575857</v>
      </c>
      <c r="AU29" s="461"/>
      <c r="AV29" s="689">
        <v>7.0E-4</v>
      </c>
      <c r="AW29" s="690">
        <f t="shared" si="61"/>
        <v>84.21580778</v>
      </c>
      <c r="AX29" s="461"/>
      <c r="AY29" s="691"/>
    </row>
    <row r="30">
      <c r="A30" s="673"/>
      <c r="B30" s="674" t="s">
        <v>586</v>
      </c>
      <c r="C30" s="675" t="s">
        <v>587</v>
      </c>
      <c r="D30" s="675" t="s">
        <v>588</v>
      </c>
      <c r="E30" s="675" t="s">
        <v>453</v>
      </c>
      <c r="F30" s="678" t="s">
        <v>381</v>
      </c>
      <c r="G30" s="677" t="s">
        <v>662</v>
      </c>
      <c r="H30" s="677">
        <v>1.0</v>
      </c>
      <c r="I30" s="678" t="s">
        <v>159</v>
      </c>
      <c r="J30" s="679">
        <v>45717.0</v>
      </c>
      <c r="K30" s="679">
        <v>46053.0</v>
      </c>
      <c r="L30" s="680" t="s">
        <v>591</v>
      </c>
      <c r="M30" s="681">
        <f t="shared" si="50"/>
        <v>122593.8532</v>
      </c>
      <c r="N30" s="682" t="s">
        <v>407</v>
      </c>
      <c r="O30" s="678" t="s">
        <v>293</v>
      </c>
      <c r="P30" s="683">
        <v>89.3</v>
      </c>
      <c r="Q30" s="683">
        <v>41.92</v>
      </c>
      <c r="R30" s="684">
        <f t="shared" si="51"/>
        <v>10947.63109</v>
      </c>
      <c r="S30" s="684">
        <v>5139.134325029004</v>
      </c>
      <c r="T30" s="685">
        <f t="shared" si="52"/>
        <v>0.1169191048</v>
      </c>
      <c r="U30" s="686">
        <f t="shared" ref="U30:Z30" si="72">($S30/11)+($AD30/10)+(SUM($S$34:$S$37)*($S30/SUM($S$23:$S$32))/11)</f>
        <v>513.8017943</v>
      </c>
      <c r="V30" s="686">
        <f t="shared" si="72"/>
        <v>513.8017943</v>
      </c>
      <c r="W30" s="686">
        <f t="shared" si="72"/>
        <v>513.8017943</v>
      </c>
      <c r="X30" s="686">
        <f t="shared" si="72"/>
        <v>513.8017943</v>
      </c>
      <c r="Y30" s="686">
        <f t="shared" si="72"/>
        <v>513.8017943</v>
      </c>
      <c r="Z30" s="686">
        <f t="shared" si="72"/>
        <v>513.8017943</v>
      </c>
      <c r="AA30" s="686">
        <f t="shared" si="54"/>
        <v>446.2188461</v>
      </c>
      <c r="AB30" s="686">
        <f t="shared" si="55"/>
        <v>513.8017943</v>
      </c>
      <c r="AC30" s="686">
        <f t="shared" si="56"/>
        <v>480.0103202</v>
      </c>
      <c r="AD30" s="686">
        <f t="shared" si="57"/>
        <v>244.6675211</v>
      </c>
      <c r="AE30" s="686">
        <f t="shared" si="58"/>
        <v>371.6250773</v>
      </c>
      <c r="AF30" s="687">
        <f t="shared" si="59"/>
        <v>0</v>
      </c>
      <c r="AG30" s="681">
        <f t="shared" ref="AG30:AQ30" si="73">U30/$Q30*1000</f>
        <v>12256.72219</v>
      </c>
      <c r="AH30" s="681">
        <f t="shared" si="73"/>
        <v>12256.72219</v>
      </c>
      <c r="AI30" s="681">
        <f t="shared" si="73"/>
        <v>12256.72219</v>
      </c>
      <c r="AJ30" s="681">
        <f t="shared" si="73"/>
        <v>12256.72219</v>
      </c>
      <c r="AK30" s="681">
        <f t="shared" si="73"/>
        <v>12256.72219</v>
      </c>
      <c r="AL30" s="681">
        <f t="shared" si="73"/>
        <v>12256.72219</v>
      </c>
      <c r="AM30" s="681">
        <f t="shared" si="73"/>
        <v>10644.53354</v>
      </c>
      <c r="AN30" s="681">
        <f t="shared" si="73"/>
        <v>12256.72219</v>
      </c>
      <c r="AO30" s="681">
        <f t="shared" si="73"/>
        <v>11450.62787</v>
      </c>
      <c r="AP30" s="681">
        <f t="shared" si="73"/>
        <v>5836.534378</v>
      </c>
      <c r="AQ30" s="681">
        <f t="shared" si="73"/>
        <v>8865.102035</v>
      </c>
      <c r="AR30" s="461"/>
      <c r="AS30" s="682">
        <v>48000.0</v>
      </c>
      <c r="AT30" s="695">
        <v>0.03423792969235838</v>
      </c>
      <c r="AU30" s="461"/>
      <c r="AV30" s="689">
        <v>5.0E-4</v>
      </c>
      <c r="AW30" s="690">
        <f t="shared" si="61"/>
        <v>61.29692659</v>
      </c>
      <c r="AX30" s="461"/>
      <c r="AY30" s="691"/>
    </row>
    <row r="31">
      <c r="A31" s="673"/>
      <c r="B31" s="674" t="s">
        <v>586</v>
      </c>
      <c r="C31" s="675" t="s">
        <v>592</v>
      </c>
      <c r="D31" s="675" t="s">
        <v>588</v>
      </c>
      <c r="E31" s="675" t="s">
        <v>453</v>
      </c>
      <c r="F31" s="678" t="s">
        <v>381</v>
      </c>
      <c r="G31" s="677" t="s">
        <v>662</v>
      </c>
      <c r="H31" s="677">
        <v>1.0</v>
      </c>
      <c r="I31" s="678" t="s">
        <v>379</v>
      </c>
      <c r="J31" s="679">
        <v>45717.0</v>
      </c>
      <c r="K31" s="679">
        <v>46053.0</v>
      </c>
      <c r="L31" s="680" t="s">
        <v>591</v>
      </c>
      <c r="M31" s="681">
        <f t="shared" si="50"/>
        <v>126523.2349</v>
      </c>
      <c r="N31" s="682" t="s">
        <v>407</v>
      </c>
      <c r="O31" s="678" t="s">
        <v>293</v>
      </c>
      <c r="P31" s="683">
        <f>60.8*1.1</f>
        <v>66.88</v>
      </c>
      <c r="Q31" s="683">
        <v>41.92</v>
      </c>
      <c r="R31" s="684">
        <f t="shared" si="51"/>
        <v>8461.873947</v>
      </c>
      <c r="S31" s="684">
        <v>5303.854005040418</v>
      </c>
      <c r="T31" s="685">
        <f t="shared" si="52"/>
        <v>0.1206665993</v>
      </c>
      <c r="U31" s="686">
        <f t="shared" ref="U31:Z31" si="74">($S31/11)+($AD31/10)+(SUM($S$34:$S$37)*($S31/SUM($S$23:$S$32))/11)</f>
        <v>530.2701841</v>
      </c>
      <c r="V31" s="686">
        <f t="shared" si="74"/>
        <v>530.2701841</v>
      </c>
      <c r="W31" s="686">
        <f t="shared" si="74"/>
        <v>530.2701841</v>
      </c>
      <c r="X31" s="686">
        <f t="shared" si="74"/>
        <v>530.2701841</v>
      </c>
      <c r="Y31" s="686">
        <f t="shared" si="74"/>
        <v>530.2701841</v>
      </c>
      <c r="Z31" s="686">
        <f t="shared" si="74"/>
        <v>530.2701841</v>
      </c>
      <c r="AA31" s="686">
        <f t="shared" si="54"/>
        <v>460.5210652</v>
      </c>
      <c r="AB31" s="686">
        <f t="shared" si="55"/>
        <v>530.2701841</v>
      </c>
      <c r="AC31" s="686">
        <f t="shared" si="56"/>
        <v>495.3956247</v>
      </c>
      <c r="AD31" s="686">
        <f t="shared" si="57"/>
        <v>252.5096115</v>
      </c>
      <c r="AE31" s="686">
        <f t="shared" si="58"/>
        <v>383.5364149</v>
      </c>
      <c r="AF31" s="687">
        <f t="shared" si="59"/>
        <v>0</v>
      </c>
      <c r="AG31" s="681">
        <f t="shared" ref="AG31:AQ31" si="75">U31/$Q31*1000</f>
        <v>12649.575</v>
      </c>
      <c r="AH31" s="681">
        <f t="shared" si="75"/>
        <v>12649.575</v>
      </c>
      <c r="AI31" s="681">
        <f t="shared" si="75"/>
        <v>12649.575</v>
      </c>
      <c r="AJ31" s="681">
        <f t="shared" si="75"/>
        <v>12649.575</v>
      </c>
      <c r="AK31" s="681">
        <f t="shared" si="75"/>
        <v>12649.575</v>
      </c>
      <c r="AL31" s="681">
        <f t="shared" si="75"/>
        <v>12649.575</v>
      </c>
      <c r="AM31" s="681">
        <f t="shared" si="75"/>
        <v>10985.71243</v>
      </c>
      <c r="AN31" s="681">
        <f t="shared" si="75"/>
        <v>12649.575</v>
      </c>
      <c r="AO31" s="681">
        <f t="shared" si="75"/>
        <v>11817.64372</v>
      </c>
      <c r="AP31" s="681">
        <f t="shared" si="75"/>
        <v>6023.607144</v>
      </c>
      <c r="AQ31" s="681">
        <f t="shared" si="75"/>
        <v>9149.246538</v>
      </c>
      <c r="AR31" s="461"/>
      <c r="AS31" s="682">
        <v>48000.0</v>
      </c>
      <c r="AT31" s="695">
        <v>0.005649352603169561</v>
      </c>
      <c r="AU31" s="461"/>
      <c r="AV31" s="689">
        <v>0.003</v>
      </c>
      <c r="AW31" s="690">
        <f t="shared" si="61"/>
        <v>379.5697046</v>
      </c>
      <c r="AX31" s="461"/>
      <c r="AY31" s="691"/>
    </row>
    <row r="32">
      <c r="A32" s="673"/>
      <c r="B32" s="674" t="s">
        <v>586</v>
      </c>
      <c r="C32" s="675" t="s">
        <v>594</v>
      </c>
      <c r="D32" s="675" t="s">
        <v>588</v>
      </c>
      <c r="E32" s="675" t="s">
        <v>453</v>
      </c>
      <c r="F32" s="678" t="s">
        <v>381</v>
      </c>
      <c r="G32" s="677" t="s">
        <v>662</v>
      </c>
      <c r="H32" s="677">
        <v>1.0</v>
      </c>
      <c r="I32" s="678" t="s">
        <v>157</v>
      </c>
      <c r="J32" s="679">
        <v>45717.0</v>
      </c>
      <c r="K32" s="679">
        <v>46053.0</v>
      </c>
      <c r="L32" s="682" t="s">
        <v>591</v>
      </c>
      <c r="M32" s="681">
        <f t="shared" si="50"/>
        <v>56669.45137</v>
      </c>
      <c r="N32" s="682" t="s">
        <v>407</v>
      </c>
      <c r="O32" s="678" t="s">
        <v>293</v>
      </c>
      <c r="P32" s="683">
        <f t="shared" ref="P32:P37" si="78">Q32/85*100</f>
        <v>70.58823529</v>
      </c>
      <c r="Q32" s="693">
        <v>60.0</v>
      </c>
      <c r="R32" s="684">
        <f t="shared" si="51"/>
        <v>4000.196567</v>
      </c>
      <c r="S32" s="684">
        <v>3400.167082166337</v>
      </c>
      <c r="T32" s="685">
        <f t="shared" si="52"/>
        <v>0.07735631459</v>
      </c>
      <c r="U32" s="686">
        <f t="shared" ref="U32:Z32" si="76">($S32/11)+($AD32/10)+(SUM($S$34:$S$37)*($S32/SUM($S$23:$S$32))/11)</f>
        <v>339.9428459</v>
      </c>
      <c r="V32" s="686">
        <f t="shared" si="76"/>
        <v>339.9428459</v>
      </c>
      <c r="W32" s="686">
        <f t="shared" si="76"/>
        <v>339.9428459</v>
      </c>
      <c r="X32" s="686">
        <f t="shared" si="76"/>
        <v>339.9428459</v>
      </c>
      <c r="Y32" s="686">
        <f t="shared" si="76"/>
        <v>339.9428459</v>
      </c>
      <c r="Z32" s="686">
        <f t="shared" si="76"/>
        <v>339.9428459</v>
      </c>
      <c r="AA32" s="686">
        <f t="shared" si="54"/>
        <v>295.2284443</v>
      </c>
      <c r="AB32" s="686">
        <f t="shared" si="55"/>
        <v>339.9428459</v>
      </c>
      <c r="AC32" s="686">
        <f t="shared" si="56"/>
        <v>317.5856451</v>
      </c>
      <c r="AD32" s="686">
        <f t="shared" si="57"/>
        <v>161.8775457</v>
      </c>
      <c r="AE32" s="686">
        <f t="shared" si="58"/>
        <v>245.8755259</v>
      </c>
      <c r="AF32" s="687">
        <f t="shared" si="59"/>
        <v>0</v>
      </c>
      <c r="AG32" s="681">
        <f t="shared" ref="AG32:AQ32" si="77">U32/$Q32*1000</f>
        <v>5665.714098</v>
      </c>
      <c r="AH32" s="681">
        <f t="shared" si="77"/>
        <v>5665.714098</v>
      </c>
      <c r="AI32" s="681">
        <f t="shared" si="77"/>
        <v>5665.714098</v>
      </c>
      <c r="AJ32" s="681">
        <f t="shared" si="77"/>
        <v>5665.714098</v>
      </c>
      <c r="AK32" s="681">
        <f t="shared" si="77"/>
        <v>5665.714098</v>
      </c>
      <c r="AL32" s="681">
        <f t="shared" si="77"/>
        <v>5665.714098</v>
      </c>
      <c r="AM32" s="681">
        <f t="shared" si="77"/>
        <v>4920.474072</v>
      </c>
      <c r="AN32" s="681">
        <f t="shared" si="77"/>
        <v>5665.714098</v>
      </c>
      <c r="AO32" s="681">
        <f t="shared" si="77"/>
        <v>5293.094085</v>
      </c>
      <c r="AP32" s="681">
        <f t="shared" si="77"/>
        <v>2697.959094</v>
      </c>
      <c r="AQ32" s="681">
        <f t="shared" si="77"/>
        <v>4097.925431</v>
      </c>
      <c r="AR32" s="461"/>
      <c r="AS32" s="682">
        <v>77000.0</v>
      </c>
      <c r="AT32" s="695">
        <v>0.014547428836245239</v>
      </c>
      <c r="AU32" s="461"/>
      <c r="AV32" s="689">
        <v>7.0E-4</v>
      </c>
      <c r="AW32" s="690">
        <f t="shared" si="61"/>
        <v>39.66861596</v>
      </c>
      <c r="AX32" s="461"/>
      <c r="AY32" s="691"/>
    </row>
    <row r="33">
      <c r="A33" s="461"/>
      <c r="B33" s="674" t="s">
        <v>586</v>
      </c>
      <c r="C33" s="675" t="s">
        <v>594</v>
      </c>
      <c r="D33" s="675" t="s">
        <v>588</v>
      </c>
      <c r="E33" s="675" t="s">
        <v>453</v>
      </c>
      <c r="F33" s="678" t="s">
        <v>381</v>
      </c>
      <c r="G33" s="677" t="s">
        <v>664</v>
      </c>
      <c r="H33" s="677">
        <v>1.0</v>
      </c>
      <c r="I33" s="694" t="s">
        <v>382</v>
      </c>
      <c r="J33" s="679">
        <v>45717.0</v>
      </c>
      <c r="K33" s="679">
        <v>46053.0</v>
      </c>
      <c r="L33" s="680" t="s">
        <v>591</v>
      </c>
      <c r="M33" s="681">
        <f t="shared" si="50"/>
        <v>85800</v>
      </c>
      <c r="N33" s="682" t="s">
        <v>407</v>
      </c>
      <c r="O33" s="678" t="s">
        <v>293</v>
      </c>
      <c r="P33" s="683">
        <f t="shared" si="78"/>
        <v>117.6470588</v>
      </c>
      <c r="Q33" s="683">
        <v>100.0</v>
      </c>
      <c r="R33" s="684">
        <f t="shared" si="51"/>
        <v>10094.11765</v>
      </c>
      <c r="S33" s="684">
        <v>8580.0</v>
      </c>
      <c r="T33" s="685">
        <f t="shared" si="52"/>
        <v>0.1952013425</v>
      </c>
      <c r="U33" s="686">
        <f t="shared" ref="U33:Y33" si="79">$S33/11</f>
        <v>780</v>
      </c>
      <c r="V33" s="686">
        <f t="shared" si="79"/>
        <v>780</v>
      </c>
      <c r="W33" s="686">
        <f t="shared" si="79"/>
        <v>780</v>
      </c>
      <c r="X33" s="686">
        <f t="shared" si="79"/>
        <v>780</v>
      </c>
      <c r="Y33" s="686">
        <f t="shared" si="79"/>
        <v>780</v>
      </c>
      <c r="Z33" s="686">
        <v>0.0</v>
      </c>
      <c r="AA33" s="686">
        <f>$S33/11*2</f>
        <v>1560</v>
      </c>
      <c r="AB33" s="686">
        <f t="shared" ref="AB33:AE33" si="80">$S33/11</f>
        <v>780</v>
      </c>
      <c r="AC33" s="686">
        <f t="shared" si="80"/>
        <v>780</v>
      </c>
      <c r="AD33" s="686">
        <f t="shared" si="80"/>
        <v>780</v>
      </c>
      <c r="AE33" s="686">
        <f t="shared" si="80"/>
        <v>780</v>
      </c>
      <c r="AF33" s="687">
        <f t="shared" si="59"/>
        <v>0</v>
      </c>
      <c r="AG33" s="681">
        <f t="shared" ref="AG33:AQ33" si="81">U33/$Q33*1000</f>
        <v>7800</v>
      </c>
      <c r="AH33" s="681">
        <f t="shared" si="81"/>
        <v>7800</v>
      </c>
      <c r="AI33" s="681">
        <f t="shared" si="81"/>
        <v>7800</v>
      </c>
      <c r="AJ33" s="681">
        <f t="shared" si="81"/>
        <v>7800</v>
      </c>
      <c r="AK33" s="681">
        <f t="shared" si="81"/>
        <v>7800</v>
      </c>
      <c r="AL33" s="681">
        <f t="shared" si="81"/>
        <v>0</v>
      </c>
      <c r="AM33" s="681">
        <f t="shared" si="81"/>
        <v>15600</v>
      </c>
      <c r="AN33" s="681">
        <f t="shared" si="81"/>
        <v>7800</v>
      </c>
      <c r="AO33" s="681">
        <f t="shared" si="81"/>
        <v>7800</v>
      </c>
      <c r="AP33" s="681">
        <f t="shared" si="81"/>
        <v>7800</v>
      </c>
      <c r="AQ33" s="681">
        <f t="shared" si="81"/>
        <v>7800</v>
      </c>
      <c r="AR33" s="461"/>
      <c r="AS33" s="682">
        <v>77000.0</v>
      </c>
      <c r="AT33" s="695">
        <v>0.2</v>
      </c>
      <c r="AU33" s="461"/>
      <c r="AV33" s="704">
        <v>0.0</v>
      </c>
      <c r="AW33" s="697">
        <v>0.0</v>
      </c>
      <c r="AX33" s="461"/>
      <c r="AY33" s="691"/>
    </row>
    <row r="34">
      <c r="A34" s="673"/>
      <c r="B34" s="674" t="s">
        <v>586</v>
      </c>
      <c r="C34" s="675" t="s">
        <v>596</v>
      </c>
      <c r="D34" s="675" t="s">
        <v>48</v>
      </c>
      <c r="E34" s="675" t="s">
        <v>453</v>
      </c>
      <c r="F34" s="678" t="s">
        <v>383</v>
      </c>
      <c r="G34" s="677" t="s">
        <v>665</v>
      </c>
      <c r="H34" s="677">
        <v>1.0</v>
      </c>
      <c r="I34" s="694" t="s">
        <v>384</v>
      </c>
      <c r="J34" s="698">
        <v>45917.0</v>
      </c>
      <c r="K34" s="698">
        <v>45917.0</v>
      </c>
      <c r="L34" s="682" t="s">
        <v>591</v>
      </c>
      <c r="M34" s="681">
        <f t="shared" ref="M34:M36" si="82">27000*0.13</f>
        <v>3510</v>
      </c>
      <c r="N34" s="682" t="s">
        <v>407</v>
      </c>
      <c r="O34" s="678" t="s">
        <v>597</v>
      </c>
      <c r="P34" s="683">
        <f t="shared" si="78"/>
        <v>261.2648235</v>
      </c>
      <c r="Q34" s="683">
        <f t="shared" ref="Q34:Q36" si="83">1708.27*0.13</f>
        <v>222.0751</v>
      </c>
      <c r="R34" s="684">
        <f t="shared" ref="R34:R37" si="84">P34</f>
        <v>261.2648235</v>
      </c>
      <c r="S34" s="684">
        <v>222.0751</v>
      </c>
      <c r="T34" s="685">
        <f t="shared" si="52"/>
        <v>0.005052372687</v>
      </c>
      <c r="U34" s="686">
        <v>0.0</v>
      </c>
      <c r="V34" s="686">
        <v>0.0</v>
      </c>
      <c r="W34" s="686">
        <v>0.0</v>
      </c>
      <c r="X34" s="686">
        <v>0.0</v>
      </c>
      <c r="Y34" s="686">
        <v>0.0</v>
      </c>
      <c r="Z34" s="686">
        <v>0.0</v>
      </c>
      <c r="AA34" s="686">
        <f t="shared" ref="AA34:AA35" si="85">Q34</f>
        <v>222.0751</v>
      </c>
      <c r="AB34" s="686">
        <v>0.0</v>
      </c>
      <c r="AC34" s="686">
        <v>0.0</v>
      </c>
      <c r="AD34" s="395">
        <v>0.0</v>
      </c>
      <c r="AE34" s="395">
        <v>0.0</v>
      </c>
      <c r="AF34" s="687">
        <f t="shared" si="59"/>
        <v>0</v>
      </c>
      <c r="AG34" s="682">
        <v>0.0</v>
      </c>
      <c r="AH34" s="682">
        <v>0.0</v>
      </c>
      <c r="AI34" s="682">
        <v>0.0</v>
      </c>
      <c r="AJ34" s="682">
        <v>0.0</v>
      </c>
      <c r="AK34" s="682">
        <v>0.0</v>
      </c>
      <c r="AL34" s="682">
        <v>0.0</v>
      </c>
      <c r="AM34" s="682">
        <f t="shared" ref="AM34:AM35" si="86">M34</f>
        <v>3510</v>
      </c>
      <c r="AN34" s="682">
        <v>0.0</v>
      </c>
      <c r="AO34" s="682">
        <v>0.0</v>
      </c>
      <c r="AP34" s="682">
        <v>0.0</v>
      </c>
      <c r="AQ34" s="682">
        <v>0.0</v>
      </c>
      <c r="AR34" s="461"/>
      <c r="AS34" s="682">
        <v>445000.0</v>
      </c>
      <c r="AT34" s="695">
        <v>1.0</v>
      </c>
      <c r="AU34" s="461"/>
      <c r="AV34" s="689">
        <v>7.0E-4</v>
      </c>
      <c r="AW34" s="690">
        <f t="shared" ref="AW34:AW37" si="87">AV34*M34</f>
        <v>2.457</v>
      </c>
      <c r="AX34" s="461"/>
      <c r="AY34" s="691"/>
    </row>
    <row r="35">
      <c r="A35" s="673"/>
      <c r="B35" s="674" t="s">
        <v>586</v>
      </c>
      <c r="C35" s="675" t="s">
        <v>596</v>
      </c>
      <c r="D35" s="675" t="s">
        <v>48</v>
      </c>
      <c r="E35" s="675" t="s">
        <v>453</v>
      </c>
      <c r="F35" s="678" t="s">
        <v>383</v>
      </c>
      <c r="G35" s="677" t="s">
        <v>665</v>
      </c>
      <c r="H35" s="677">
        <v>1.0</v>
      </c>
      <c r="I35" s="694" t="s">
        <v>384</v>
      </c>
      <c r="J35" s="698">
        <v>45922.0</v>
      </c>
      <c r="K35" s="698">
        <v>45922.0</v>
      </c>
      <c r="L35" s="682" t="s">
        <v>591</v>
      </c>
      <c r="M35" s="681">
        <f t="shared" si="82"/>
        <v>3510</v>
      </c>
      <c r="N35" s="682" t="s">
        <v>407</v>
      </c>
      <c r="O35" s="678" t="s">
        <v>597</v>
      </c>
      <c r="P35" s="683">
        <f t="shared" si="78"/>
        <v>261.2648235</v>
      </c>
      <c r="Q35" s="683">
        <f t="shared" si="83"/>
        <v>222.0751</v>
      </c>
      <c r="R35" s="684">
        <f t="shared" si="84"/>
        <v>261.2648235</v>
      </c>
      <c r="S35" s="684">
        <v>222.0751</v>
      </c>
      <c r="T35" s="685">
        <f t="shared" si="52"/>
        <v>0.005052372687</v>
      </c>
      <c r="U35" s="686">
        <v>0.0</v>
      </c>
      <c r="V35" s="686">
        <v>0.0</v>
      </c>
      <c r="W35" s="686">
        <v>0.0</v>
      </c>
      <c r="X35" s="686">
        <v>0.0</v>
      </c>
      <c r="Y35" s="686">
        <v>0.0</v>
      </c>
      <c r="Z35" s="686">
        <v>0.0</v>
      </c>
      <c r="AA35" s="686">
        <f t="shared" si="85"/>
        <v>222.0751</v>
      </c>
      <c r="AB35" s="686">
        <v>0.0</v>
      </c>
      <c r="AC35" s="686">
        <v>0.0</v>
      </c>
      <c r="AD35" s="395">
        <v>0.0</v>
      </c>
      <c r="AE35" s="395">
        <v>0.0</v>
      </c>
      <c r="AF35" s="687">
        <f t="shared" si="59"/>
        <v>0</v>
      </c>
      <c r="AG35" s="682">
        <v>0.0</v>
      </c>
      <c r="AH35" s="682">
        <v>0.0</v>
      </c>
      <c r="AI35" s="682">
        <v>0.0</v>
      </c>
      <c r="AJ35" s="682">
        <v>0.0</v>
      </c>
      <c r="AK35" s="682">
        <v>0.0</v>
      </c>
      <c r="AL35" s="682">
        <v>0.0</v>
      </c>
      <c r="AM35" s="682">
        <f t="shared" si="86"/>
        <v>3510</v>
      </c>
      <c r="AN35" s="682">
        <v>0.0</v>
      </c>
      <c r="AO35" s="682">
        <v>0.0</v>
      </c>
      <c r="AP35" s="682">
        <v>0.0</v>
      </c>
      <c r="AQ35" s="682">
        <v>0.0</v>
      </c>
      <c r="AR35" s="461"/>
      <c r="AS35" s="682">
        <v>445000.0</v>
      </c>
      <c r="AT35" s="695">
        <v>1.0</v>
      </c>
      <c r="AU35" s="461"/>
      <c r="AV35" s="689">
        <v>7.0E-4</v>
      </c>
      <c r="AW35" s="690">
        <f t="shared" si="87"/>
        <v>2.457</v>
      </c>
      <c r="AX35" s="461"/>
      <c r="AY35" s="691"/>
    </row>
    <row r="36">
      <c r="A36" s="673"/>
      <c r="B36" s="674" t="s">
        <v>586</v>
      </c>
      <c r="C36" s="675" t="s">
        <v>596</v>
      </c>
      <c r="D36" s="675" t="s">
        <v>48</v>
      </c>
      <c r="E36" s="675" t="s">
        <v>453</v>
      </c>
      <c r="F36" s="678" t="s">
        <v>383</v>
      </c>
      <c r="G36" s="699" t="s">
        <v>665</v>
      </c>
      <c r="H36" s="699">
        <v>1.0</v>
      </c>
      <c r="I36" s="678" t="s">
        <v>384</v>
      </c>
      <c r="J36" s="698">
        <v>45971.0</v>
      </c>
      <c r="K36" s="698">
        <v>45971.0</v>
      </c>
      <c r="L36" s="682" t="s">
        <v>591</v>
      </c>
      <c r="M36" s="682">
        <f t="shared" si="82"/>
        <v>3510</v>
      </c>
      <c r="N36" s="682" t="s">
        <v>407</v>
      </c>
      <c r="O36" s="678" t="s">
        <v>597</v>
      </c>
      <c r="P36" s="683">
        <f t="shared" si="78"/>
        <v>261.2648235</v>
      </c>
      <c r="Q36" s="683">
        <f t="shared" si="83"/>
        <v>222.0751</v>
      </c>
      <c r="R36" s="684">
        <f t="shared" si="84"/>
        <v>261.2648235</v>
      </c>
      <c r="S36" s="705">
        <v>222.0751</v>
      </c>
      <c r="T36" s="685">
        <f t="shared" si="52"/>
        <v>0.005052372687</v>
      </c>
      <c r="U36" s="686">
        <v>0.0</v>
      </c>
      <c r="V36" s="686">
        <v>0.0</v>
      </c>
      <c r="W36" s="686">
        <v>0.0</v>
      </c>
      <c r="X36" s="686">
        <v>0.0</v>
      </c>
      <c r="Y36" s="686">
        <v>0.0</v>
      </c>
      <c r="Z36" s="686">
        <v>0.0</v>
      </c>
      <c r="AA36" s="686">
        <v>0.0</v>
      </c>
      <c r="AB36" s="686">
        <v>0.0</v>
      </c>
      <c r="AC36" s="395">
        <f>Q36</f>
        <v>222.0751</v>
      </c>
      <c r="AD36" s="395">
        <v>0.0</v>
      </c>
      <c r="AE36" s="395">
        <v>0.0</v>
      </c>
      <c r="AF36" s="687">
        <f t="shared" si="59"/>
        <v>0</v>
      </c>
      <c r="AG36" s="682">
        <v>0.0</v>
      </c>
      <c r="AH36" s="682">
        <v>0.0</v>
      </c>
      <c r="AI36" s="682">
        <v>0.0</v>
      </c>
      <c r="AJ36" s="682">
        <v>0.0</v>
      </c>
      <c r="AK36" s="682">
        <v>0.0</v>
      </c>
      <c r="AL36" s="682">
        <v>0.0</v>
      </c>
      <c r="AM36" s="682">
        <v>0.0</v>
      </c>
      <c r="AN36" s="682">
        <v>0.0</v>
      </c>
      <c r="AO36" s="682">
        <f>M36</f>
        <v>3510</v>
      </c>
      <c r="AP36" s="682">
        <v>0.0</v>
      </c>
      <c r="AQ36" s="682">
        <v>0.0</v>
      </c>
      <c r="AR36" s="461"/>
      <c r="AS36" s="682">
        <v>445000.0</v>
      </c>
      <c r="AT36" s="688">
        <v>1.0</v>
      </c>
      <c r="AU36" s="461"/>
      <c r="AV36" s="689">
        <v>7.0E-4</v>
      </c>
      <c r="AW36" s="690">
        <f t="shared" si="87"/>
        <v>2.457</v>
      </c>
      <c r="AX36" s="461"/>
      <c r="AY36" s="691"/>
    </row>
    <row r="37">
      <c r="A37" s="673"/>
      <c r="B37" s="674" t="s">
        <v>586</v>
      </c>
      <c r="C37" s="675" t="s">
        <v>596</v>
      </c>
      <c r="D37" s="675" t="s">
        <v>48</v>
      </c>
      <c r="E37" s="675" t="s">
        <v>453</v>
      </c>
      <c r="F37" s="678" t="s">
        <v>385</v>
      </c>
      <c r="G37" s="677" t="s">
        <v>665</v>
      </c>
      <c r="H37" s="677">
        <v>1.0</v>
      </c>
      <c r="I37" s="694" t="s">
        <v>384</v>
      </c>
      <c r="J37" s="679">
        <v>46042.0</v>
      </c>
      <c r="K37" s="679">
        <v>46042.0</v>
      </c>
      <c r="L37" s="680" t="s">
        <v>591</v>
      </c>
      <c r="M37" s="681">
        <f>115000*0.13</f>
        <v>14950</v>
      </c>
      <c r="N37" s="682" t="s">
        <v>407</v>
      </c>
      <c r="O37" s="678" t="s">
        <v>597</v>
      </c>
      <c r="P37" s="683">
        <f t="shared" si="78"/>
        <v>1099.264706</v>
      </c>
      <c r="Q37" s="683">
        <f>7187.5*0.13</f>
        <v>934.375</v>
      </c>
      <c r="R37" s="684">
        <f t="shared" si="84"/>
        <v>1099.264706</v>
      </c>
      <c r="S37" s="684">
        <v>934.375</v>
      </c>
      <c r="T37" s="685">
        <f t="shared" si="52"/>
        <v>0.02125772196</v>
      </c>
      <c r="U37" s="686">
        <v>0.0</v>
      </c>
      <c r="V37" s="686">
        <v>0.0</v>
      </c>
      <c r="W37" s="686">
        <v>0.0</v>
      </c>
      <c r="X37" s="686">
        <v>0.0</v>
      </c>
      <c r="Y37" s="686">
        <v>0.0</v>
      </c>
      <c r="Z37" s="686">
        <v>0.0</v>
      </c>
      <c r="AA37" s="686">
        <v>0.0</v>
      </c>
      <c r="AB37" s="686">
        <v>0.0</v>
      </c>
      <c r="AC37" s="686">
        <v>0.0</v>
      </c>
      <c r="AD37" s="686">
        <v>0.0</v>
      </c>
      <c r="AE37" s="686">
        <f>S37</f>
        <v>934.375</v>
      </c>
      <c r="AF37" s="687">
        <f t="shared" si="59"/>
        <v>0</v>
      </c>
      <c r="AG37" s="682">
        <v>0.0</v>
      </c>
      <c r="AH37" s="682">
        <v>0.0</v>
      </c>
      <c r="AI37" s="682">
        <v>0.0</v>
      </c>
      <c r="AJ37" s="682">
        <v>0.0</v>
      </c>
      <c r="AK37" s="682">
        <v>0.0</v>
      </c>
      <c r="AL37" s="682">
        <v>0.0</v>
      </c>
      <c r="AM37" s="682">
        <v>0.0</v>
      </c>
      <c r="AN37" s="682">
        <v>0.0</v>
      </c>
      <c r="AO37" s="682">
        <v>0.0</v>
      </c>
      <c r="AP37" s="682">
        <v>0.0</v>
      </c>
      <c r="AQ37" s="682">
        <f>M37</f>
        <v>14950</v>
      </c>
      <c r="AR37" s="461"/>
      <c r="AS37" s="682">
        <v>445000.0</v>
      </c>
      <c r="AT37" s="700">
        <v>1.0</v>
      </c>
      <c r="AU37" s="461"/>
      <c r="AV37" s="689">
        <v>7.0E-4</v>
      </c>
      <c r="AW37" s="690">
        <f t="shared" si="87"/>
        <v>10.465</v>
      </c>
      <c r="AX37" s="461"/>
      <c r="AY37" s="691"/>
    </row>
    <row r="38">
      <c r="A38" s="461"/>
      <c r="B38" s="701" t="s">
        <v>667</v>
      </c>
      <c r="C38" s="671"/>
      <c r="D38" s="671"/>
      <c r="E38" s="671"/>
      <c r="F38" s="671"/>
      <c r="G38" s="671"/>
      <c r="H38" s="671"/>
      <c r="I38" s="671"/>
      <c r="J38" s="671"/>
      <c r="K38" s="671"/>
      <c r="L38" s="671"/>
      <c r="M38" s="671"/>
      <c r="N38" s="671"/>
      <c r="O38" s="671"/>
      <c r="P38" s="671"/>
      <c r="Q38" s="671"/>
      <c r="R38" s="378">
        <f t="shared" ref="R38:S38" si="88">SUM(R39:R53)</f>
        <v>257426.9424</v>
      </c>
      <c r="S38" s="378">
        <f t="shared" si="88"/>
        <v>140654.7316</v>
      </c>
      <c r="T38" s="670">
        <f>K118</f>
        <v>154000</v>
      </c>
      <c r="U38" s="380">
        <f t="shared" ref="U38:AE38" si="89">SUM(U39:U53)</f>
        <v>13376.63348</v>
      </c>
      <c r="V38" s="380">
        <f t="shared" si="89"/>
        <v>13376.63348</v>
      </c>
      <c r="W38" s="380">
        <f t="shared" si="89"/>
        <v>13376.63348</v>
      </c>
      <c r="X38" s="380">
        <f t="shared" si="89"/>
        <v>13376.63348</v>
      </c>
      <c r="Y38" s="380">
        <f t="shared" si="89"/>
        <v>13376.63348</v>
      </c>
      <c r="Z38" s="380">
        <f t="shared" si="89"/>
        <v>18168.70021</v>
      </c>
      <c r="AA38" s="380">
        <f t="shared" si="89"/>
        <v>8584.566738</v>
      </c>
      <c r="AB38" s="380">
        <f t="shared" si="89"/>
        <v>13376.63348</v>
      </c>
      <c r="AC38" s="380">
        <f t="shared" si="89"/>
        <v>13376.63348</v>
      </c>
      <c r="AD38" s="380">
        <f t="shared" si="89"/>
        <v>6888.396893</v>
      </c>
      <c r="AE38" s="380">
        <f t="shared" si="89"/>
        <v>13376.63348</v>
      </c>
      <c r="AF38" s="671"/>
      <c r="AG38" s="382">
        <f t="shared" ref="AG38:AQ38" si="90">SUM(AG39:AG53)</f>
        <v>290501.1615</v>
      </c>
      <c r="AH38" s="382">
        <f t="shared" si="90"/>
        <v>290501.1615</v>
      </c>
      <c r="AI38" s="382">
        <f t="shared" si="90"/>
        <v>290501.1615</v>
      </c>
      <c r="AJ38" s="382">
        <f t="shared" si="90"/>
        <v>290501.1615</v>
      </c>
      <c r="AK38" s="382">
        <f t="shared" si="90"/>
        <v>290501.1615</v>
      </c>
      <c r="AL38" s="382">
        <f t="shared" si="90"/>
        <v>411585.4718</v>
      </c>
      <c r="AM38" s="382">
        <f t="shared" si="90"/>
        <v>163784.3103</v>
      </c>
      <c r="AN38" s="382">
        <f t="shared" si="90"/>
        <v>290501.1615</v>
      </c>
      <c r="AO38" s="382">
        <f t="shared" si="90"/>
        <v>287684.891</v>
      </c>
      <c r="AP38" s="382">
        <f t="shared" si="90"/>
        <v>143519.6007</v>
      </c>
      <c r="AQ38" s="382">
        <f t="shared" si="90"/>
        <v>276778.2245</v>
      </c>
      <c r="AR38" s="672"/>
      <c r="AS38" s="671"/>
      <c r="AT38" s="702"/>
      <c r="AU38" s="671"/>
      <c r="AV38" s="671"/>
      <c r="AW38" s="671"/>
      <c r="AX38" s="671"/>
      <c r="AY38" s="671"/>
    </row>
    <row r="39">
      <c r="A39" s="461"/>
      <c r="B39" s="674" t="s">
        <v>586</v>
      </c>
      <c r="C39" s="675" t="s">
        <v>587</v>
      </c>
      <c r="D39" s="675" t="s">
        <v>588</v>
      </c>
      <c r="E39" s="675" t="s">
        <v>589</v>
      </c>
      <c r="F39" s="703" t="s">
        <v>378</v>
      </c>
      <c r="G39" s="677" t="s">
        <v>662</v>
      </c>
      <c r="H39" s="677">
        <v>1.0</v>
      </c>
      <c r="I39" s="678" t="s">
        <v>122</v>
      </c>
      <c r="J39" s="679">
        <v>45717.0</v>
      </c>
      <c r="K39" s="679">
        <v>46053.0</v>
      </c>
      <c r="L39" s="680" t="s">
        <v>591</v>
      </c>
      <c r="M39" s="681">
        <f t="shared" ref="M39:M49" si="93">S39/Q39*1000</f>
        <v>231889.3564</v>
      </c>
      <c r="N39" s="682" t="s">
        <v>407</v>
      </c>
      <c r="O39" s="678" t="s">
        <v>293</v>
      </c>
      <c r="P39" s="683">
        <f>95.1*1.1</f>
        <v>104.61</v>
      </c>
      <c r="Q39" s="683">
        <v>49.676</v>
      </c>
      <c r="R39" s="684">
        <f t="shared" ref="R39:R49" si="94">P39*M39/1000</f>
        <v>24257.94557</v>
      </c>
      <c r="S39" s="684">
        <v>11519.335668059652</v>
      </c>
      <c r="T39" s="685">
        <f t="shared" ref="T39:T53" si="95">S39/SUM($S$39:$S$53)</f>
        <v>0.08189796058</v>
      </c>
      <c r="U39" s="686">
        <f t="shared" ref="U39:Y39" si="91">($S39/11)+($AD39/10)+(SUM($S$50:$S$53)*($S39/SUM($S$39:$S$48))/11)</f>
        <v>1128.232006</v>
      </c>
      <c r="V39" s="686">
        <f t="shared" si="91"/>
        <v>1128.232006</v>
      </c>
      <c r="W39" s="686">
        <f t="shared" si="91"/>
        <v>1128.232006</v>
      </c>
      <c r="X39" s="686">
        <f t="shared" si="91"/>
        <v>1128.232006</v>
      </c>
      <c r="Y39" s="686">
        <f t="shared" si="91"/>
        <v>1128.232006</v>
      </c>
      <c r="Z39" s="686">
        <f t="shared" ref="Z39:Z48" si="97">($S39/11)+($AD39/10)+(SUM($S$50:$S$53)*($S39/SUM($S$39:$S$48))/11)+AA39</f>
        <v>1654.889453</v>
      </c>
      <c r="AA39" s="686">
        <f t="shared" ref="AA39:AA48" si="98">(($S39/11)+($AD39/10)+(SUM($S$50:$S$53)*($S39/SUM($S$39:$S$48))/11)-(SUM($S$50:$S$51)*($S39/SUM($S$39:$S$48))))/2</f>
        <v>526.6574465</v>
      </c>
      <c r="AB39" s="686">
        <f t="shared" ref="AB39:AB48" si="99">($S39/11)+($AD39/10)+(SUM($S$50:$S$53)*($S39/SUM($S$39:$S$48))/11)</f>
        <v>1128.232006</v>
      </c>
      <c r="AC39" s="686">
        <f t="shared" ref="AC39:AC48" si="100">($S39/11)+($AD39/10)+(SUM($S$50:$S$53)*($S39/SUM($S$39:$S$48))/11)-($S$52*($S39/SUM($S$39:$S$48)))</f>
        <v>1090.77345</v>
      </c>
      <c r="AD39" s="686">
        <f t="shared" ref="AD39:AD48" si="101">(($S39/11)+(SUM($S$50:$S$53)*($S39/SUM($S$39:$S$48))/11))/2</f>
        <v>537.2533364</v>
      </c>
      <c r="AE39" s="686">
        <f t="shared" ref="AE39:AE48" si="102">($S39/11)+($AD39/10)+(SUM($S$50:$S$53)*($S39/SUM($S$39:$S$48))/11)-($S$53*($S39/SUM($S$39:$S$48)))</f>
        <v>940.3699438</v>
      </c>
      <c r="AF39" s="687">
        <f t="shared" ref="AF39:AF53" si="103">S39-SUM(U39:AE39)</f>
        <v>0</v>
      </c>
      <c r="AG39" s="681">
        <f t="shared" ref="AG39:AQ39" si="92">U39/$Q39*1000</f>
        <v>22711.81267</v>
      </c>
      <c r="AH39" s="681">
        <f t="shared" si="92"/>
        <v>22711.81267</v>
      </c>
      <c r="AI39" s="681">
        <f t="shared" si="92"/>
        <v>22711.81267</v>
      </c>
      <c r="AJ39" s="681">
        <f t="shared" si="92"/>
        <v>22711.81267</v>
      </c>
      <c r="AK39" s="681">
        <f t="shared" si="92"/>
        <v>22711.81267</v>
      </c>
      <c r="AL39" s="681">
        <f t="shared" si="92"/>
        <v>33313.66159</v>
      </c>
      <c r="AM39" s="681">
        <f t="shared" si="92"/>
        <v>10601.84891</v>
      </c>
      <c r="AN39" s="681">
        <f t="shared" si="92"/>
        <v>22711.81267</v>
      </c>
      <c r="AO39" s="681">
        <f t="shared" si="92"/>
        <v>21957.75525</v>
      </c>
      <c r="AP39" s="681">
        <f t="shared" si="92"/>
        <v>10815.14889</v>
      </c>
      <c r="AQ39" s="681">
        <f t="shared" si="92"/>
        <v>18930.0657</v>
      </c>
      <c r="AR39" s="461"/>
      <c r="AS39" s="682">
        <v>279500.0</v>
      </c>
      <c r="AT39" s="688">
        <v>0.20684844365151495</v>
      </c>
      <c r="AU39" s="461"/>
      <c r="AV39" s="689">
        <v>7.0E-4</v>
      </c>
      <c r="AW39" s="690">
        <f t="shared" ref="AW39:AW48" si="105">AV39*M39</f>
        <v>162.3225495</v>
      </c>
      <c r="AX39" s="461"/>
      <c r="AY39" s="691"/>
    </row>
    <row r="40">
      <c r="A40" s="461"/>
      <c r="B40" s="674" t="s">
        <v>586</v>
      </c>
      <c r="C40" s="675" t="s">
        <v>587</v>
      </c>
      <c r="D40" s="675" t="s">
        <v>588</v>
      </c>
      <c r="E40" s="675" t="s">
        <v>589</v>
      </c>
      <c r="F40" s="703" t="s">
        <v>378</v>
      </c>
      <c r="G40" s="677" t="s">
        <v>662</v>
      </c>
      <c r="H40" s="677">
        <v>1.0</v>
      </c>
      <c r="I40" s="678" t="s">
        <v>159</v>
      </c>
      <c r="J40" s="679">
        <v>45717.0</v>
      </c>
      <c r="K40" s="679">
        <v>46053.0</v>
      </c>
      <c r="L40" s="680" t="s">
        <v>591</v>
      </c>
      <c r="M40" s="681">
        <f t="shared" si="93"/>
        <v>240693.4109</v>
      </c>
      <c r="N40" s="682" t="s">
        <v>407</v>
      </c>
      <c r="O40" s="678" t="s">
        <v>293</v>
      </c>
      <c r="P40" s="683">
        <v>89.3</v>
      </c>
      <c r="Q40" s="683">
        <v>41.92</v>
      </c>
      <c r="R40" s="684">
        <f t="shared" si="94"/>
        <v>21493.9216</v>
      </c>
      <c r="S40" s="684">
        <v>10089.867786725032</v>
      </c>
      <c r="T40" s="685">
        <f t="shared" si="95"/>
        <v>0.07173500435</v>
      </c>
      <c r="U40" s="686">
        <f t="shared" ref="U40:Y40" si="96">($S40/11)+($AD40/10)+(SUM($S$50:$S$53)*($S40/SUM($S$39:$S$48))/11)</f>
        <v>988.2264139</v>
      </c>
      <c r="V40" s="686">
        <f t="shared" si="96"/>
        <v>988.2264139</v>
      </c>
      <c r="W40" s="686">
        <f t="shared" si="96"/>
        <v>988.2264139</v>
      </c>
      <c r="X40" s="686">
        <f t="shared" si="96"/>
        <v>988.2264139</v>
      </c>
      <c r="Y40" s="686">
        <f t="shared" si="96"/>
        <v>988.2264139</v>
      </c>
      <c r="Z40" s="686">
        <f t="shared" si="97"/>
        <v>1449.529405</v>
      </c>
      <c r="AA40" s="686">
        <f t="shared" si="98"/>
        <v>461.3029915</v>
      </c>
      <c r="AB40" s="686">
        <f t="shared" si="99"/>
        <v>988.2264139</v>
      </c>
      <c r="AC40" s="686">
        <f t="shared" si="100"/>
        <v>955.4161985</v>
      </c>
      <c r="AD40" s="686">
        <f t="shared" si="101"/>
        <v>470.5840066</v>
      </c>
      <c r="AE40" s="686">
        <f t="shared" si="102"/>
        <v>823.6767013</v>
      </c>
      <c r="AF40" s="687">
        <f t="shared" si="103"/>
        <v>0</v>
      </c>
      <c r="AG40" s="681">
        <f t="shared" ref="AG40:AQ40" si="104">U40/$Q40*1000</f>
        <v>23574.10339</v>
      </c>
      <c r="AH40" s="681">
        <f t="shared" si="104"/>
        <v>23574.10339</v>
      </c>
      <c r="AI40" s="681">
        <f t="shared" si="104"/>
        <v>23574.10339</v>
      </c>
      <c r="AJ40" s="681">
        <f t="shared" si="104"/>
        <v>23574.10339</v>
      </c>
      <c r="AK40" s="681">
        <f t="shared" si="104"/>
        <v>23574.10339</v>
      </c>
      <c r="AL40" s="681">
        <f t="shared" si="104"/>
        <v>34578.46864</v>
      </c>
      <c r="AM40" s="681">
        <f t="shared" si="104"/>
        <v>11004.36526</v>
      </c>
      <c r="AN40" s="681">
        <f t="shared" si="104"/>
        <v>23574.10339</v>
      </c>
      <c r="AO40" s="681">
        <f t="shared" si="104"/>
        <v>22791.41695</v>
      </c>
      <c r="AP40" s="681">
        <f t="shared" si="104"/>
        <v>11225.76352</v>
      </c>
      <c r="AQ40" s="681">
        <f t="shared" si="104"/>
        <v>19648.77627</v>
      </c>
      <c r="AR40" s="461"/>
      <c r="AS40" s="682">
        <v>279500.0</v>
      </c>
      <c r="AT40" s="688">
        <v>0.15397308634627296</v>
      </c>
      <c r="AU40" s="461"/>
      <c r="AV40" s="689">
        <v>5.0E-4</v>
      </c>
      <c r="AW40" s="690">
        <f t="shared" si="105"/>
        <v>120.3467055</v>
      </c>
      <c r="AX40" s="461"/>
      <c r="AY40" s="691"/>
    </row>
    <row r="41">
      <c r="A41" s="461"/>
      <c r="B41" s="674" t="s">
        <v>586</v>
      </c>
      <c r="C41" s="675" t="s">
        <v>592</v>
      </c>
      <c r="D41" s="675" t="s">
        <v>588</v>
      </c>
      <c r="E41" s="675" t="s">
        <v>589</v>
      </c>
      <c r="F41" s="703" t="s">
        <v>378</v>
      </c>
      <c r="G41" s="677" t="s">
        <v>662</v>
      </c>
      <c r="H41" s="677">
        <v>1.0</v>
      </c>
      <c r="I41" s="678" t="s">
        <v>379</v>
      </c>
      <c r="J41" s="679">
        <v>45717.0</v>
      </c>
      <c r="K41" s="679">
        <v>46053.0</v>
      </c>
      <c r="L41" s="680" t="s">
        <v>591</v>
      </c>
      <c r="M41" s="681">
        <f t="shared" si="93"/>
        <v>293081.9777</v>
      </c>
      <c r="N41" s="682" t="s">
        <v>407</v>
      </c>
      <c r="O41" s="678" t="s">
        <v>293</v>
      </c>
      <c r="P41" s="683">
        <f>60.8*1.1</f>
        <v>66.88</v>
      </c>
      <c r="Q41" s="683">
        <v>41.92</v>
      </c>
      <c r="R41" s="684">
        <f t="shared" si="94"/>
        <v>19601.32267</v>
      </c>
      <c r="S41" s="684">
        <v>12285.99650550792</v>
      </c>
      <c r="T41" s="685">
        <f t="shared" si="95"/>
        <v>0.08734861858</v>
      </c>
      <c r="U41" s="686">
        <f t="shared" ref="U41:Y41" si="106">($S41/11)+($AD41/10)+(SUM($S$50:$S$53)*($S41/SUM($S$39:$S$48))/11)</f>
        <v>1203.32065</v>
      </c>
      <c r="V41" s="686">
        <f t="shared" si="106"/>
        <v>1203.32065</v>
      </c>
      <c r="W41" s="686">
        <f t="shared" si="106"/>
        <v>1203.32065</v>
      </c>
      <c r="X41" s="686">
        <f t="shared" si="106"/>
        <v>1203.32065</v>
      </c>
      <c r="Y41" s="686">
        <f t="shared" si="106"/>
        <v>1203.32065</v>
      </c>
      <c r="Z41" s="686">
        <f t="shared" si="97"/>
        <v>1765.029392</v>
      </c>
      <c r="AA41" s="686">
        <f t="shared" si="98"/>
        <v>561.708742</v>
      </c>
      <c r="AB41" s="686">
        <f t="shared" si="99"/>
        <v>1203.32065</v>
      </c>
      <c r="AC41" s="686">
        <f t="shared" si="100"/>
        <v>1163.369067</v>
      </c>
      <c r="AD41" s="686">
        <f t="shared" si="101"/>
        <v>573.0098335</v>
      </c>
      <c r="AE41" s="686">
        <f t="shared" si="102"/>
        <v>1002.955568</v>
      </c>
      <c r="AF41" s="687">
        <f t="shared" si="103"/>
        <v>0</v>
      </c>
      <c r="AG41" s="681">
        <f t="shared" ref="AG41:AQ41" si="107">U41/$Q41*1000</f>
        <v>28705.16819</v>
      </c>
      <c r="AH41" s="681">
        <f t="shared" si="107"/>
        <v>28705.16819</v>
      </c>
      <c r="AI41" s="681">
        <f t="shared" si="107"/>
        <v>28705.16819</v>
      </c>
      <c r="AJ41" s="681">
        <f t="shared" si="107"/>
        <v>28705.16819</v>
      </c>
      <c r="AK41" s="681">
        <f t="shared" si="107"/>
        <v>28705.16819</v>
      </c>
      <c r="AL41" s="681">
        <f t="shared" si="107"/>
        <v>42104.70879</v>
      </c>
      <c r="AM41" s="681">
        <f t="shared" si="107"/>
        <v>13399.5406</v>
      </c>
      <c r="AN41" s="681">
        <f t="shared" si="107"/>
        <v>28705.16819</v>
      </c>
      <c r="AO41" s="681">
        <f t="shared" si="107"/>
        <v>27752.1247</v>
      </c>
      <c r="AP41" s="681">
        <f t="shared" si="107"/>
        <v>13669.12771</v>
      </c>
      <c r="AQ41" s="681">
        <f t="shared" si="107"/>
        <v>23925.46679</v>
      </c>
      <c r="AR41" s="461"/>
      <c r="AS41" s="682">
        <v>279500.0</v>
      </c>
      <c r="AT41" s="688">
        <v>0.0915003037923288</v>
      </c>
      <c r="AU41" s="461"/>
      <c r="AV41" s="689">
        <v>0.003</v>
      </c>
      <c r="AW41" s="690">
        <f t="shared" si="105"/>
        <v>879.2459331</v>
      </c>
      <c r="AX41" s="461"/>
      <c r="AY41" s="691"/>
    </row>
    <row r="42">
      <c r="A42" s="461"/>
      <c r="B42" s="674" t="s">
        <v>586</v>
      </c>
      <c r="C42" s="675" t="s">
        <v>587</v>
      </c>
      <c r="D42" s="675" t="s">
        <v>663</v>
      </c>
      <c r="E42" s="675" t="s">
        <v>453</v>
      </c>
      <c r="F42" s="692" t="s">
        <v>380</v>
      </c>
      <c r="G42" s="677" t="s">
        <v>662</v>
      </c>
      <c r="H42" s="677">
        <v>1.0</v>
      </c>
      <c r="I42" s="678" t="s">
        <v>122</v>
      </c>
      <c r="J42" s="679">
        <v>45717.0</v>
      </c>
      <c r="K42" s="679">
        <v>46053.0</v>
      </c>
      <c r="L42" s="680" t="s">
        <v>591</v>
      </c>
      <c r="M42" s="681">
        <f t="shared" si="93"/>
        <v>136039.0634</v>
      </c>
      <c r="N42" s="682" t="s">
        <v>407</v>
      </c>
      <c r="O42" s="678" t="s">
        <v>293</v>
      </c>
      <c r="P42" s="683">
        <f>85.5*1.1</f>
        <v>94.05</v>
      </c>
      <c r="Q42" s="683">
        <v>44.35</v>
      </c>
      <c r="R42" s="684">
        <f t="shared" si="94"/>
        <v>12794.47391</v>
      </c>
      <c r="S42" s="684">
        <v>6033.332459918968</v>
      </c>
      <c r="T42" s="685">
        <f t="shared" si="95"/>
        <v>0.04289462849</v>
      </c>
      <c r="U42" s="686">
        <f t="shared" ref="U42:Y42" si="108">($S42/11)+($AD42/10)+(SUM($S$50:$S$53)*($S42/SUM($S$39:$S$48))/11)</f>
        <v>590.9193883</v>
      </c>
      <c r="V42" s="686">
        <f t="shared" si="108"/>
        <v>590.9193883</v>
      </c>
      <c r="W42" s="686">
        <f t="shared" si="108"/>
        <v>590.9193883</v>
      </c>
      <c r="X42" s="686">
        <f t="shared" si="108"/>
        <v>590.9193883</v>
      </c>
      <c r="Y42" s="686">
        <f t="shared" si="108"/>
        <v>590.9193883</v>
      </c>
      <c r="Z42" s="686">
        <f t="shared" si="97"/>
        <v>866.7599019</v>
      </c>
      <c r="AA42" s="686">
        <f t="shared" si="98"/>
        <v>275.8405136</v>
      </c>
      <c r="AB42" s="686">
        <f t="shared" si="99"/>
        <v>590.9193883</v>
      </c>
      <c r="AC42" s="686">
        <f t="shared" si="100"/>
        <v>571.3002078</v>
      </c>
      <c r="AD42" s="686">
        <f t="shared" si="101"/>
        <v>281.3901849</v>
      </c>
      <c r="AE42" s="686">
        <f t="shared" si="102"/>
        <v>492.5253218</v>
      </c>
      <c r="AF42" s="687">
        <f t="shared" si="103"/>
        <v>0</v>
      </c>
      <c r="AG42" s="681">
        <f t="shared" ref="AG42:AQ42" si="109">U42/$Q42*1000</f>
        <v>13323.99974</v>
      </c>
      <c r="AH42" s="681">
        <f t="shared" si="109"/>
        <v>13323.99974</v>
      </c>
      <c r="AI42" s="681">
        <f t="shared" si="109"/>
        <v>13323.99974</v>
      </c>
      <c r="AJ42" s="681">
        <f t="shared" si="109"/>
        <v>13323.99974</v>
      </c>
      <c r="AK42" s="681">
        <f t="shared" si="109"/>
        <v>13323.99974</v>
      </c>
      <c r="AL42" s="681">
        <f t="shared" si="109"/>
        <v>19543.628</v>
      </c>
      <c r="AM42" s="681">
        <f t="shared" si="109"/>
        <v>6219.628266</v>
      </c>
      <c r="AN42" s="681">
        <f t="shared" si="109"/>
        <v>13323.99974</v>
      </c>
      <c r="AO42" s="681">
        <f t="shared" si="109"/>
        <v>12881.62813</v>
      </c>
      <c r="AP42" s="681">
        <f t="shared" si="109"/>
        <v>6344.761779</v>
      </c>
      <c r="AQ42" s="681">
        <f t="shared" si="109"/>
        <v>11105.41875</v>
      </c>
      <c r="AR42" s="461"/>
      <c r="AS42" s="682">
        <v>1060000.0</v>
      </c>
      <c r="AT42" s="688">
        <v>0.008582391421606283</v>
      </c>
      <c r="AU42" s="461"/>
      <c r="AV42" s="689">
        <v>7.0E-4</v>
      </c>
      <c r="AW42" s="690">
        <f t="shared" si="105"/>
        <v>95.22734435</v>
      </c>
      <c r="AX42" s="461"/>
      <c r="AY42" s="691"/>
    </row>
    <row r="43">
      <c r="A43" s="461"/>
      <c r="B43" s="674" t="s">
        <v>586</v>
      </c>
      <c r="C43" s="675" t="s">
        <v>587</v>
      </c>
      <c r="D43" s="675" t="s">
        <v>663</v>
      </c>
      <c r="E43" s="675" t="s">
        <v>453</v>
      </c>
      <c r="F43" s="692" t="s">
        <v>380</v>
      </c>
      <c r="G43" s="677" t="s">
        <v>662</v>
      </c>
      <c r="H43" s="677">
        <v>1.0</v>
      </c>
      <c r="I43" s="678" t="s">
        <v>159</v>
      </c>
      <c r="J43" s="679">
        <v>45717.0</v>
      </c>
      <c r="K43" s="679">
        <v>46053.0</v>
      </c>
      <c r="L43" s="680" t="s">
        <v>591</v>
      </c>
      <c r="M43" s="681">
        <f t="shared" si="93"/>
        <v>142046.6024</v>
      </c>
      <c r="N43" s="682" t="s">
        <v>407</v>
      </c>
      <c r="O43" s="678" t="s">
        <v>293</v>
      </c>
      <c r="P43" s="683">
        <v>79.8</v>
      </c>
      <c r="Q43" s="683">
        <v>37.9</v>
      </c>
      <c r="R43" s="684">
        <f t="shared" si="94"/>
        <v>11335.31887</v>
      </c>
      <c r="S43" s="684">
        <v>5383.566230176853</v>
      </c>
      <c r="T43" s="685">
        <f t="shared" si="95"/>
        <v>0.03827504533</v>
      </c>
      <c r="U43" s="686">
        <f t="shared" ref="U43:Y43" si="110">($S43/11)+($AD43/10)+(SUM($S$50:$S$53)*($S43/SUM($S$39:$S$48))/11)</f>
        <v>527.2796891</v>
      </c>
      <c r="V43" s="686">
        <f t="shared" si="110"/>
        <v>527.2796891</v>
      </c>
      <c r="W43" s="686">
        <f t="shared" si="110"/>
        <v>527.2796891</v>
      </c>
      <c r="X43" s="686">
        <f t="shared" si="110"/>
        <v>527.2796891</v>
      </c>
      <c r="Y43" s="686">
        <f t="shared" si="110"/>
        <v>527.2796891</v>
      </c>
      <c r="Z43" s="686">
        <f t="shared" si="97"/>
        <v>773.4132619</v>
      </c>
      <c r="AA43" s="686">
        <f t="shared" si="98"/>
        <v>246.1335728</v>
      </c>
      <c r="AB43" s="686">
        <f t="shared" si="99"/>
        <v>527.2796891</v>
      </c>
      <c r="AC43" s="686">
        <f t="shared" si="100"/>
        <v>509.7734173</v>
      </c>
      <c r="AD43" s="686">
        <f t="shared" si="101"/>
        <v>251.0855662</v>
      </c>
      <c r="AE43" s="686">
        <f t="shared" si="102"/>
        <v>439.4822774</v>
      </c>
      <c r="AF43" s="687">
        <f t="shared" si="103"/>
        <v>0</v>
      </c>
      <c r="AG43" s="681">
        <f t="shared" ref="AG43:AQ43" si="111">U43/$Q43*1000</f>
        <v>13912.39285</v>
      </c>
      <c r="AH43" s="681">
        <f t="shared" si="111"/>
        <v>13912.39285</v>
      </c>
      <c r="AI43" s="681">
        <f t="shared" si="111"/>
        <v>13912.39285</v>
      </c>
      <c r="AJ43" s="681">
        <f t="shared" si="111"/>
        <v>13912.39285</v>
      </c>
      <c r="AK43" s="681">
        <f t="shared" si="111"/>
        <v>13912.39285</v>
      </c>
      <c r="AL43" s="681">
        <f t="shared" si="111"/>
        <v>20406.68237</v>
      </c>
      <c r="AM43" s="681">
        <f t="shared" si="111"/>
        <v>6494.289519</v>
      </c>
      <c r="AN43" s="681">
        <f t="shared" si="111"/>
        <v>13912.39285</v>
      </c>
      <c r="AO43" s="681">
        <f t="shared" si="111"/>
        <v>13450.48594</v>
      </c>
      <c r="AP43" s="681">
        <f t="shared" si="111"/>
        <v>6624.948977</v>
      </c>
      <c r="AQ43" s="681">
        <f t="shared" si="111"/>
        <v>11595.83845</v>
      </c>
      <c r="AR43" s="461"/>
      <c r="AS43" s="682">
        <v>1060000.0</v>
      </c>
      <c r="AT43" s="688">
        <v>0.013682219287920504</v>
      </c>
      <c r="AU43" s="461"/>
      <c r="AV43" s="689">
        <v>5.0E-4</v>
      </c>
      <c r="AW43" s="690">
        <f t="shared" si="105"/>
        <v>71.02330119</v>
      </c>
      <c r="AX43" s="461"/>
      <c r="AY43" s="691"/>
    </row>
    <row r="44">
      <c r="A44" s="461"/>
      <c r="B44" s="674" t="s">
        <v>586</v>
      </c>
      <c r="C44" s="675" t="s">
        <v>592</v>
      </c>
      <c r="D44" s="675" t="s">
        <v>663</v>
      </c>
      <c r="E44" s="675" t="s">
        <v>453</v>
      </c>
      <c r="F44" s="692" t="s">
        <v>380</v>
      </c>
      <c r="G44" s="677" t="s">
        <v>662</v>
      </c>
      <c r="H44" s="677">
        <v>1.0</v>
      </c>
      <c r="I44" s="678" t="s">
        <v>379</v>
      </c>
      <c r="J44" s="679">
        <v>45717.0</v>
      </c>
      <c r="K44" s="679">
        <v>46053.0</v>
      </c>
      <c r="L44" s="680" t="s">
        <v>591</v>
      </c>
      <c r="M44" s="681">
        <f t="shared" si="93"/>
        <v>159190.8301</v>
      </c>
      <c r="N44" s="682" t="s">
        <v>407</v>
      </c>
      <c r="O44" s="678" t="s">
        <v>293</v>
      </c>
      <c r="P44" s="683">
        <f>55.1*1.1</f>
        <v>60.61</v>
      </c>
      <c r="Q44" s="683">
        <v>37.9</v>
      </c>
      <c r="R44" s="684">
        <f t="shared" si="94"/>
        <v>9648.556211</v>
      </c>
      <c r="S44" s="684">
        <v>6033.332459918968</v>
      </c>
      <c r="T44" s="685">
        <f t="shared" si="95"/>
        <v>0.04289462849</v>
      </c>
      <c r="U44" s="686">
        <f t="shared" ref="U44:Y44" si="112">($S44/11)+($AD44/10)+(SUM($S$50:$S$53)*($S44/SUM($S$39:$S$48))/11)</f>
        <v>590.9193883</v>
      </c>
      <c r="V44" s="686">
        <f t="shared" si="112"/>
        <v>590.9193883</v>
      </c>
      <c r="W44" s="686">
        <f t="shared" si="112"/>
        <v>590.9193883</v>
      </c>
      <c r="X44" s="686">
        <f t="shared" si="112"/>
        <v>590.9193883</v>
      </c>
      <c r="Y44" s="686">
        <f t="shared" si="112"/>
        <v>590.9193883</v>
      </c>
      <c r="Z44" s="686">
        <f t="shared" si="97"/>
        <v>866.7599019</v>
      </c>
      <c r="AA44" s="686">
        <f t="shared" si="98"/>
        <v>275.8405136</v>
      </c>
      <c r="AB44" s="686">
        <f t="shared" si="99"/>
        <v>590.9193883</v>
      </c>
      <c r="AC44" s="686">
        <f t="shared" si="100"/>
        <v>571.3002078</v>
      </c>
      <c r="AD44" s="686">
        <f t="shared" si="101"/>
        <v>281.3901849</v>
      </c>
      <c r="AE44" s="686">
        <f t="shared" si="102"/>
        <v>492.5253218</v>
      </c>
      <c r="AF44" s="687">
        <f t="shared" si="103"/>
        <v>0</v>
      </c>
      <c r="AG44" s="681">
        <f t="shared" ref="AG44:AQ44" si="113">U44/$Q44*1000</f>
        <v>15591.54059</v>
      </c>
      <c r="AH44" s="681">
        <f t="shared" si="113"/>
        <v>15591.54059</v>
      </c>
      <c r="AI44" s="681">
        <f t="shared" si="113"/>
        <v>15591.54059</v>
      </c>
      <c r="AJ44" s="681">
        <f t="shared" si="113"/>
        <v>15591.54059</v>
      </c>
      <c r="AK44" s="681">
        <f t="shared" si="113"/>
        <v>15591.54059</v>
      </c>
      <c r="AL44" s="681">
        <f t="shared" si="113"/>
        <v>22869.6544</v>
      </c>
      <c r="AM44" s="681">
        <f t="shared" si="113"/>
        <v>7278.113816</v>
      </c>
      <c r="AN44" s="681">
        <f t="shared" si="113"/>
        <v>15591.54059</v>
      </c>
      <c r="AO44" s="681">
        <f t="shared" si="113"/>
        <v>15073.88411</v>
      </c>
      <c r="AP44" s="681">
        <f t="shared" si="113"/>
        <v>7424.543138</v>
      </c>
      <c r="AQ44" s="681">
        <f t="shared" si="113"/>
        <v>12995.39108</v>
      </c>
      <c r="AR44" s="461"/>
      <c r="AS44" s="682">
        <v>1060000.0</v>
      </c>
      <c r="AT44" s="688">
        <v>0.006958396109537022</v>
      </c>
      <c r="AU44" s="461"/>
      <c r="AV44" s="689">
        <v>0.003</v>
      </c>
      <c r="AW44" s="690">
        <f t="shared" si="105"/>
        <v>477.5724902</v>
      </c>
      <c r="AX44" s="461"/>
      <c r="AY44" s="691"/>
    </row>
    <row r="45">
      <c r="A45" s="461"/>
      <c r="B45" s="674" t="s">
        <v>586</v>
      </c>
      <c r="C45" s="675" t="s">
        <v>587</v>
      </c>
      <c r="D45" s="675" t="s">
        <v>588</v>
      </c>
      <c r="E45" s="675" t="s">
        <v>453</v>
      </c>
      <c r="F45" s="678" t="s">
        <v>381</v>
      </c>
      <c r="G45" s="677" t="s">
        <v>662</v>
      </c>
      <c r="H45" s="677">
        <v>1.0</v>
      </c>
      <c r="I45" s="678" t="s">
        <v>122</v>
      </c>
      <c r="J45" s="679">
        <v>45717.0</v>
      </c>
      <c r="K45" s="679">
        <v>46053.0</v>
      </c>
      <c r="L45" s="680" t="s">
        <v>591</v>
      </c>
      <c r="M45" s="681">
        <f t="shared" si="93"/>
        <v>532503.9749</v>
      </c>
      <c r="N45" s="682" t="s">
        <v>407</v>
      </c>
      <c r="O45" s="678" t="s">
        <v>293</v>
      </c>
      <c r="P45" s="683">
        <f>95.1*1.1</f>
        <v>104.61</v>
      </c>
      <c r="Q45" s="683">
        <v>49.676</v>
      </c>
      <c r="R45" s="684">
        <f t="shared" si="94"/>
        <v>55705.24082</v>
      </c>
      <c r="S45" s="684">
        <v>26452.667458356318</v>
      </c>
      <c r="T45" s="685">
        <f t="shared" si="95"/>
        <v>0.1880680952</v>
      </c>
      <c r="U45" s="686">
        <f t="shared" ref="U45:Y45" si="114">($S45/11)+($AD45/10)+(SUM($S$50:$S$53)*($S45/SUM($S$39:$S$48))/11)</f>
        <v>2590.839172</v>
      </c>
      <c r="V45" s="686">
        <f t="shared" si="114"/>
        <v>2590.839172</v>
      </c>
      <c r="W45" s="686">
        <f t="shared" si="114"/>
        <v>2590.839172</v>
      </c>
      <c r="X45" s="686">
        <f t="shared" si="114"/>
        <v>2590.839172</v>
      </c>
      <c r="Y45" s="686">
        <f t="shared" si="114"/>
        <v>2590.839172</v>
      </c>
      <c r="Z45" s="686">
        <f t="shared" si="97"/>
        <v>3800.240017</v>
      </c>
      <c r="AA45" s="686">
        <f t="shared" si="98"/>
        <v>1209.400846</v>
      </c>
      <c r="AB45" s="686">
        <f t="shared" si="99"/>
        <v>2590.839172</v>
      </c>
      <c r="AC45" s="686">
        <f t="shared" si="100"/>
        <v>2504.820431</v>
      </c>
      <c r="AD45" s="686">
        <f t="shared" si="101"/>
        <v>1233.732939</v>
      </c>
      <c r="AE45" s="686">
        <f t="shared" si="102"/>
        <v>2159.438194</v>
      </c>
      <c r="AF45" s="687">
        <f t="shared" si="103"/>
        <v>0</v>
      </c>
      <c r="AG45" s="681">
        <f t="shared" ref="AG45:AQ45" si="115">U45/$Q45*1000</f>
        <v>52154.74619</v>
      </c>
      <c r="AH45" s="681">
        <f t="shared" si="115"/>
        <v>52154.74619</v>
      </c>
      <c r="AI45" s="681">
        <f t="shared" si="115"/>
        <v>52154.74619</v>
      </c>
      <c r="AJ45" s="681">
        <f t="shared" si="115"/>
        <v>52154.74619</v>
      </c>
      <c r="AK45" s="681">
        <f t="shared" si="115"/>
        <v>52154.74619</v>
      </c>
      <c r="AL45" s="681">
        <f t="shared" si="115"/>
        <v>76500.52374</v>
      </c>
      <c r="AM45" s="681">
        <f t="shared" si="115"/>
        <v>24345.77755</v>
      </c>
      <c r="AN45" s="681">
        <f t="shared" si="115"/>
        <v>52154.74619</v>
      </c>
      <c r="AO45" s="681">
        <f t="shared" si="115"/>
        <v>50423.15064</v>
      </c>
      <c r="AP45" s="681">
        <f t="shared" si="115"/>
        <v>24835.59342</v>
      </c>
      <c r="AQ45" s="681">
        <f t="shared" si="115"/>
        <v>43470.45241</v>
      </c>
      <c r="AR45" s="461"/>
      <c r="AS45" s="682">
        <v>155000.0</v>
      </c>
      <c r="AT45" s="695">
        <v>0.04321886160884264</v>
      </c>
      <c r="AU45" s="461"/>
      <c r="AV45" s="689">
        <v>7.0E-4</v>
      </c>
      <c r="AW45" s="690">
        <f t="shared" si="105"/>
        <v>372.7527824</v>
      </c>
      <c r="AX45" s="461"/>
      <c r="AY45" s="691"/>
    </row>
    <row r="46">
      <c r="A46" s="461"/>
      <c r="B46" s="674" t="s">
        <v>586</v>
      </c>
      <c r="C46" s="675" t="s">
        <v>587</v>
      </c>
      <c r="D46" s="675" t="s">
        <v>588</v>
      </c>
      <c r="E46" s="675" t="s">
        <v>453</v>
      </c>
      <c r="F46" s="678" t="s">
        <v>381</v>
      </c>
      <c r="G46" s="677" t="s">
        <v>662</v>
      </c>
      <c r="H46" s="677">
        <v>1.0</v>
      </c>
      <c r="I46" s="678" t="s">
        <v>159</v>
      </c>
      <c r="J46" s="679">
        <v>45717.0</v>
      </c>
      <c r="K46" s="679">
        <v>46053.0</v>
      </c>
      <c r="L46" s="680" t="s">
        <v>591</v>
      </c>
      <c r="M46" s="681">
        <f t="shared" si="93"/>
        <v>449936.4285</v>
      </c>
      <c r="N46" s="682" t="s">
        <v>407</v>
      </c>
      <c r="O46" s="678" t="s">
        <v>293</v>
      </c>
      <c r="P46" s="683">
        <v>89.3</v>
      </c>
      <c r="Q46" s="683">
        <v>41.92</v>
      </c>
      <c r="R46" s="684">
        <f t="shared" si="94"/>
        <v>40179.32307</v>
      </c>
      <c r="S46" s="684">
        <v>18861.33508442292</v>
      </c>
      <c r="T46" s="685">
        <f t="shared" si="95"/>
        <v>0.1340966981</v>
      </c>
      <c r="U46" s="686">
        <f t="shared" ref="U46:Y46" si="116">($S46/11)+($AD46/10)+(SUM($S$50:$S$53)*($S46/SUM($S$39:$S$48))/11)</f>
        <v>1847.325448</v>
      </c>
      <c r="V46" s="686">
        <f t="shared" si="116"/>
        <v>1847.325448</v>
      </c>
      <c r="W46" s="686">
        <f t="shared" si="116"/>
        <v>1847.325448</v>
      </c>
      <c r="X46" s="686">
        <f t="shared" si="116"/>
        <v>1847.325448</v>
      </c>
      <c r="Y46" s="686">
        <f t="shared" si="116"/>
        <v>1847.325448</v>
      </c>
      <c r="Z46" s="686">
        <f t="shared" si="97"/>
        <v>2709.654914</v>
      </c>
      <c r="AA46" s="686">
        <f t="shared" si="98"/>
        <v>862.3294658</v>
      </c>
      <c r="AB46" s="686">
        <f t="shared" si="99"/>
        <v>1847.325448</v>
      </c>
      <c r="AC46" s="686">
        <f t="shared" si="100"/>
        <v>1785.99219</v>
      </c>
      <c r="AD46" s="686">
        <f t="shared" si="101"/>
        <v>879.6787849</v>
      </c>
      <c r="AE46" s="686">
        <f t="shared" si="102"/>
        <v>1539.72704</v>
      </c>
      <c r="AF46" s="687">
        <f t="shared" si="103"/>
        <v>0</v>
      </c>
      <c r="AG46" s="681">
        <f t="shared" ref="AG46:AQ46" si="117">U46/$Q46*1000</f>
        <v>44067.87806</v>
      </c>
      <c r="AH46" s="681">
        <f t="shared" si="117"/>
        <v>44067.87806</v>
      </c>
      <c r="AI46" s="681">
        <f t="shared" si="117"/>
        <v>44067.87806</v>
      </c>
      <c r="AJ46" s="681">
        <f t="shared" si="117"/>
        <v>44067.87806</v>
      </c>
      <c r="AK46" s="681">
        <f t="shared" si="117"/>
        <v>44067.87806</v>
      </c>
      <c r="AL46" s="681">
        <f t="shared" si="117"/>
        <v>64638.71455</v>
      </c>
      <c r="AM46" s="681">
        <f t="shared" si="117"/>
        <v>20570.83649</v>
      </c>
      <c r="AN46" s="681">
        <f t="shared" si="117"/>
        <v>44067.87806</v>
      </c>
      <c r="AO46" s="681">
        <f t="shared" si="117"/>
        <v>42604.77552</v>
      </c>
      <c r="AP46" s="681">
        <f t="shared" si="117"/>
        <v>20984.70384</v>
      </c>
      <c r="AQ46" s="681">
        <f t="shared" si="117"/>
        <v>36730.12978</v>
      </c>
      <c r="AR46" s="461"/>
      <c r="AS46" s="682">
        <v>155000.0</v>
      </c>
      <c r="AT46" s="695">
        <v>0.05657197820586793</v>
      </c>
      <c r="AU46" s="461"/>
      <c r="AV46" s="689">
        <v>5.0E-4</v>
      </c>
      <c r="AW46" s="690">
        <f t="shared" si="105"/>
        <v>224.9682143</v>
      </c>
      <c r="AX46" s="461"/>
      <c r="AY46" s="691"/>
    </row>
    <row r="47">
      <c r="A47" s="461"/>
      <c r="B47" s="674" t="s">
        <v>586</v>
      </c>
      <c r="C47" s="675" t="s">
        <v>592</v>
      </c>
      <c r="D47" s="675" t="s">
        <v>588</v>
      </c>
      <c r="E47" s="675" t="s">
        <v>453</v>
      </c>
      <c r="F47" s="678" t="s">
        <v>381</v>
      </c>
      <c r="G47" s="677" t="s">
        <v>662</v>
      </c>
      <c r="H47" s="677">
        <v>1.0</v>
      </c>
      <c r="I47" s="678" t="s">
        <v>379</v>
      </c>
      <c r="J47" s="679">
        <v>45717.0</v>
      </c>
      <c r="K47" s="679">
        <v>46053.0</v>
      </c>
      <c r="L47" s="680" t="s">
        <v>591</v>
      </c>
      <c r="M47" s="681">
        <f t="shared" si="93"/>
        <v>606505.6073</v>
      </c>
      <c r="N47" s="682" t="s">
        <v>407</v>
      </c>
      <c r="O47" s="678" t="s">
        <v>293</v>
      </c>
      <c r="P47" s="683">
        <f>60.8*1.1</f>
        <v>66.88</v>
      </c>
      <c r="Q47" s="683">
        <v>41.92</v>
      </c>
      <c r="R47" s="684">
        <f t="shared" si="94"/>
        <v>40563.09502</v>
      </c>
      <c r="S47" s="684">
        <v>25424.715058922015</v>
      </c>
      <c r="T47" s="685">
        <f t="shared" si="95"/>
        <v>0.1807597566</v>
      </c>
      <c r="U47" s="686">
        <f t="shared" ref="U47:Y47" si="118">($S47/11)+($AD47/10)+(SUM($S$50:$S$53)*($S47/SUM($S$39:$S$48))/11)</f>
        <v>2490.158991</v>
      </c>
      <c r="V47" s="686">
        <f t="shared" si="118"/>
        <v>2490.158991</v>
      </c>
      <c r="W47" s="686">
        <f t="shared" si="118"/>
        <v>2490.158991</v>
      </c>
      <c r="X47" s="686">
        <f t="shared" si="118"/>
        <v>2490.158991</v>
      </c>
      <c r="Y47" s="686">
        <f t="shared" si="118"/>
        <v>2490.158991</v>
      </c>
      <c r="Z47" s="686">
        <f t="shared" si="97"/>
        <v>3652.56244</v>
      </c>
      <c r="AA47" s="686">
        <f t="shared" si="98"/>
        <v>1162.403449</v>
      </c>
      <c r="AB47" s="686">
        <f t="shared" si="99"/>
        <v>2490.158991</v>
      </c>
      <c r="AC47" s="686">
        <f t="shared" si="100"/>
        <v>2407.482945</v>
      </c>
      <c r="AD47" s="686">
        <f t="shared" si="101"/>
        <v>1185.789996</v>
      </c>
      <c r="AE47" s="686">
        <f t="shared" si="102"/>
        <v>2075.522284</v>
      </c>
      <c r="AF47" s="687">
        <f t="shared" si="103"/>
        <v>0</v>
      </c>
      <c r="AG47" s="681">
        <f t="shared" ref="AG47:AQ47" si="119">U47/$Q47*1000</f>
        <v>59402.64769</v>
      </c>
      <c r="AH47" s="681">
        <f t="shared" si="119"/>
        <v>59402.64769</v>
      </c>
      <c r="AI47" s="681">
        <f t="shared" si="119"/>
        <v>59402.64769</v>
      </c>
      <c r="AJ47" s="681">
        <f t="shared" si="119"/>
        <v>59402.64769</v>
      </c>
      <c r="AK47" s="681">
        <f t="shared" si="119"/>
        <v>59402.64769</v>
      </c>
      <c r="AL47" s="681">
        <f t="shared" si="119"/>
        <v>87131.7376</v>
      </c>
      <c r="AM47" s="681">
        <f t="shared" si="119"/>
        <v>27729.08991</v>
      </c>
      <c r="AN47" s="681">
        <f t="shared" si="119"/>
        <v>59402.64769</v>
      </c>
      <c r="AO47" s="681">
        <f t="shared" si="119"/>
        <v>57430.41375</v>
      </c>
      <c r="AP47" s="681">
        <f t="shared" si="119"/>
        <v>28286.97509</v>
      </c>
      <c r="AQ47" s="681">
        <f t="shared" si="119"/>
        <v>49511.50486</v>
      </c>
      <c r="AR47" s="461"/>
      <c r="AS47" s="682">
        <v>155000.0</v>
      </c>
      <c r="AT47" s="695">
        <v>0.010488714947709294</v>
      </c>
      <c r="AU47" s="461"/>
      <c r="AV47" s="689">
        <v>0.003</v>
      </c>
      <c r="AW47" s="690">
        <f t="shared" si="105"/>
        <v>1819.516822</v>
      </c>
      <c r="AX47" s="461"/>
      <c r="AY47" s="691"/>
    </row>
    <row r="48">
      <c r="A48" s="461"/>
      <c r="B48" s="674" t="s">
        <v>586</v>
      </c>
      <c r="C48" s="675" t="s">
        <v>594</v>
      </c>
      <c r="D48" s="675" t="s">
        <v>588</v>
      </c>
      <c r="E48" s="675" t="s">
        <v>453</v>
      </c>
      <c r="F48" s="678" t="s">
        <v>381</v>
      </c>
      <c r="G48" s="677" t="s">
        <v>662</v>
      </c>
      <c r="H48" s="677">
        <v>1.0</v>
      </c>
      <c r="I48" s="678" t="s">
        <v>157</v>
      </c>
      <c r="J48" s="679">
        <v>45717.0</v>
      </c>
      <c r="K48" s="679">
        <v>46053.0</v>
      </c>
      <c r="L48" s="682" t="s">
        <v>591</v>
      </c>
      <c r="M48" s="681">
        <f t="shared" si="93"/>
        <v>73072.21558</v>
      </c>
      <c r="N48" s="682" t="s">
        <v>407</v>
      </c>
      <c r="O48" s="678" t="s">
        <v>293</v>
      </c>
      <c r="P48" s="683">
        <f t="shared" ref="P48:P53" si="122">Q48/85*100</f>
        <v>70.58823529</v>
      </c>
      <c r="Q48" s="693">
        <v>60.0</v>
      </c>
      <c r="R48" s="684">
        <f t="shared" si="94"/>
        <v>5158.038747</v>
      </c>
      <c r="S48" s="684">
        <v>4384.332934924658</v>
      </c>
      <c r="T48" s="685">
        <f t="shared" si="95"/>
        <v>0.03117088834</v>
      </c>
      <c r="U48" s="686">
        <f t="shared" ref="U48:Y48" si="120">($S48/11)+($AD48/10)+(SUM($S$50:$S$53)*($S48/SUM($S$39:$S$48))/11)</f>
        <v>429.4123278</v>
      </c>
      <c r="V48" s="686">
        <f t="shared" si="120"/>
        <v>429.4123278</v>
      </c>
      <c r="W48" s="686">
        <f t="shared" si="120"/>
        <v>429.4123278</v>
      </c>
      <c r="X48" s="686">
        <f t="shared" si="120"/>
        <v>429.4123278</v>
      </c>
      <c r="Y48" s="686">
        <f t="shared" si="120"/>
        <v>429.4123278</v>
      </c>
      <c r="Z48" s="686">
        <f t="shared" si="97"/>
        <v>629.8615251</v>
      </c>
      <c r="AA48" s="686">
        <f t="shared" si="98"/>
        <v>200.4491973</v>
      </c>
      <c r="AB48" s="686">
        <f t="shared" si="99"/>
        <v>429.4123278</v>
      </c>
      <c r="AC48" s="686">
        <f t="shared" si="100"/>
        <v>415.1553612</v>
      </c>
      <c r="AD48" s="686">
        <f t="shared" si="101"/>
        <v>204.4820609</v>
      </c>
      <c r="AE48" s="686">
        <f t="shared" si="102"/>
        <v>357.9108236</v>
      </c>
      <c r="AF48" s="687">
        <f t="shared" si="103"/>
        <v>0</v>
      </c>
      <c r="AG48" s="681">
        <f t="shared" ref="AG48:AQ48" si="121">U48/$Q48*1000</f>
        <v>7156.87213</v>
      </c>
      <c r="AH48" s="681">
        <f t="shared" si="121"/>
        <v>7156.87213</v>
      </c>
      <c r="AI48" s="681">
        <f t="shared" si="121"/>
        <v>7156.87213</v>
      </c>
      <c r="AJ48" s="681">
        <f t="shared" si="121"/>
        <v>7156.87213</v>
      </c>
      <c r="AK48" s="681">
        <f t="shared" si="121"/>
        <v>7156.87213</v>
      </c>
      <c r="AL48" s="681">
        <f t="shared" si="121"/>
        <v>10497.69209</v>
      </c>
      <c r="AM48" s="681">
        <f t="shared" si="121"/>
        <v>3340.819955</v>
      </c>
      <c r="AN48" s="681">
        <f t="shared" si="121"/>
        <v>7156.87213</v>
      </c>
      <c r="AO48" s="681">
        <f t="shared" si="121"/>
        <v>6919.25602</v>
      </c>
      <c r="AP48" s="681">
        <f t="shared" si="121"/>
        <v>3408.034348</v>
      </c>
      <c r="AQ48" s="681">
        <f t="shared" si="121"/>
        <v>5965.180393</v>
      </c>
      <c r="AR48" s="461"/>
      <c r="AS48" s="682">
        <v>155000.0</v>
      </c>
      <c r="AT48" s="695">
        <v>0.018573701670531986</v>
      </c>
      <c r="AU48" s="461"/>
      <c r="AV48" s="689">
        <v>7.0E-4</v>
      </c>
      <c r="AW48" s="690">
        <f t="shared" si="105"/>
        <v>51.15055091</v>
      </c>
      <c r="AX48" s="461"/>
      <c r="AY48" s="691"/>
    </row>
    <row r="49">
      <c r="A49" s="461"/>
      <c r="B49" s="674" t="s">
        <v>586</v>
      </c>
      <c r="C49" s="675" t="s">
        <v>594</v>
      </c>
      <c r="D49" s="675" t="s">
        <v>588</v>
      </c>
      <c r="E49" s="675" t="s">
        <v>453</v>
      </c>
      <c r="F49" s="678" t="s">
        <v>381</v>
      </c>
      <c r="G49" s="677" t="s">
        <v>664</v>
      </c>
      <c r="H49" s="677">
        <v>1.0</v>
      </c>
      <c r="I49" s="694" t="s">
        <v>382</v>
      </c>
      <c r="J49" s="679">
        <v>45717.0</v>
      </c>
      <c r="K49" s="679">
        <v>46053.0</v>
      </c>
      <c r="L49" s="680" t="s">
        <v>591</v>
      </c>
      <c r="M49" s="681">
        <f t="shared" si="93"/>
        <v>108900</v>
      </c>
      <c r="N49" s="682" t="s">
        <v>407</v>
      </c>
      <c r="O49" s="678" t="s">
        <v>293</v>
      </c>
      <c r="P49" s="683">
        <f t="shared" si="122"/>
        <v>117.6470588</v>
      </c>
      <c r="Q49" s="683">
        <v>100.0</v>
      </c>
      <c r="R49" s="684">
        <f t="shared" si="94"/>
        <v>12811.76471</v>
      </c>
      <c r="S49" s="684">
        <v>10890.0</v>
      </c>
      <c r="T49" s="685">
        <f t="shared" si="95"/>
        <v>0.07742363071</v>
      </c>
      <c r="U49" s="686">
        <f t="shared" ref="U49:Y49" si="123">$S49/11</f>
        <v>990</v>
      </c>
      <c r="V49" s="686">
        <f t="shared" si="123"/>
        <v>990</v>
      </c>
      <c r="W49" s="686">
        <f t="shared" si="123"/>
        <v>990</v>
      </c>
      <c r="X49" s="686">
        <f t="shared" si="123"/>
        <v>990</v>
      </c>
      <c r="Y49" s="686">
        <f t="shared" si="123"/>
        <v>990</v>
      </c>
      <c r="Z49" s="686">
        <v>0.0</v>
      </c>
      <c r="AA49" s="686">
        <f>$S49/11*2</f>
        <v>1980</v>
      </c>
      <c r="AB49" s="686">
        <f t="shared" ref="AB49:AE49" si="124">$S49/11</f>
        <v>990</v>
      </c>
      <c r="AC49" s="686">
        <f t="shared" si="124"/>
        <v>990</v>
      </c>
      <c r="AD49" s="686">
        <f t="shared" si="124"/>
        <v>990</v>
      </c>
      <c r="AE49" s="686">
        <f t="shared" si="124"/>
        <v>990</v>
      </c>
      <c r="AF49" s="687">
        <f t="shared" si="103"/>
        <v>0</v>
      </c>
      <c r="AG49" s="681">
        <f t="shared" ref="AG49:AQ49" si="125">U49/$Q49*1000</f>
        <v>9900</v>
      </c>
      <c r="AH49" s="681">
        <f t="shared" si="125"/>
        <v>9900</v>
      </c>
      <c r="AI49" s="681">
        <f t="shared" si="125"/>
        <v>9900</v>
      </c>
      <c r="AJ49" s="681">
        <f t="shared" si="125"/>
        <v>9900</v>
      </c>
      <c r="AK49" s="681">
        <f t="shared" si="125"/>
        <v>9900</v>
      </c>
      <c r="AL49" s="681">
        <f t="shared" si="125"/>
        <v>0</v>
      </c>
      <c r="AM49" s="681">
        <f t="shared" si="125"/>
        <v>19800</v>
      </c>
      <c r="AN49" s="681">
        <f t="shared" si="125"/>
        <v>9900</v>
      </c>
      <c r="AO49" s="681">
        <f t="shared" si="125"/>
        <v>9900</v>
      </c>
      <c r="AP49" s="681">
        <f t="shared" si="125"/>
        <v>9900</v>
      </c>
      <c r="AQ49" s="681">
        <f t="shared" si="125"/>
        <v>9900</v>
      </c>
      <c r="AR49" s="461"/>
      <c r="AS49" s="682">
        <v>155000.0</v>
      </c>
      <c r="AT49" s="695">
        <v>0.2</v>
      </c>
      <c r="AU49" s="461"/>
      <c r="AV49" s="704">
        <v>0.0</v>
      </c>
      <c r="AW49" s="697">
        <v>0.0</v>
      </c>
      <c r="AX49" s="461"/>
      <c r="AY49" s="691"/>
    </row>
    <row r="50">
      <c r="A50" s="461"/>
      <c r="B50" s="674" t="s">
        <v>586</v>
      </c>
      <c r="C50" s="675" t="s">
        <v>596</v>
      </c>
      <c r="D50" s="675" t="s">
        <v>48</v>
      </c>
      <c r="E50" s="675" t="s">
        <v>453</v>
      </c>
      <c r="F50" s="678" t="s">
        <v>383</v>
      </c>
      <c r="G50" s="677" t="s">
        <v>665</v>
      </c>
      <c r="H50" s="677">
        <v>1.0</v>
      </c>
      <c r="I50" s="694" t="s">
        <v>384</v>
      </c>
      <c r="J50" s="698">
        <v>45917.0</v>
      </c>
      <c r="K50" s="698">
        <v>45917.0</v>
      </c>
      <c r="L50" s="682" t="s">
        <v>591</v>
      </c>
      <c r="M50" s="681">
        <f t="shared" ref="M50:M52" si="126">13000/2</f>
        <v>6500</v>
      </c>
      <c r="N50" s="682" t="s">
        <v>407</v>
      </c>
      <c r="O50" s="678" t="s">
        <v>597</v>
      </c>
      <c r="P50" s="683">
        <f t="shared" si="122"/>
        <v>483.8235294</v>
      </c>
      <c r="Q50" s="683">
        <f t="shared" ref="Q50:Q52" si="127">822.5/2</f>
        <v>411.25</v>
      </c>
      <c r="R50" s="684">
        <f t="shared" ref="R50:R53" si="128">P50</f>
        <v>483.8235294</v>
      </c>
      <c r="S50" s="684">
        <v>411.25</v>
      </c>
      <c r="T50" s="685">
        <f t="shared" si="95"/>
        <v>0.002923826274</v>
      </c>
      <c r="U50" s="686">
        <v>0.0</v>
      </c>
      <c r="V50" s="686">
        <v>0.0</v>
      </c>
      <c r="W50" s="686">
        <v>0.0</v>
      </c>
      <c r="X50" s="686">
        <v>0.0</v>
      </c>
      <c r="Y50" s="686">
        <v>0.0</v>
      </c>
      <c r="Z50" s="686">
        <v>0.0</v>
      </c>
      <c r="AA50" s="686">
        <f t="shared" ref="AA50:AA51" si="129">Q50</f>
        <v>411.25</v>
      </c>
      <c r="AB50" s="686">
        <v>0.0</v>
      </c>
      <c r="AC50" s="686">
        <v>0.0</v>
      </c>
      <c r="AD50" s="395">
        <v>0.0</v>
      </c>
      <c r="AE50" s="395">
        <v>0.0</v>
      </c>
      <c r="AF50" s="687">
        <f t="shared" si="103"/>
        <v>0</v>
      </c>
      <c r="AG50" s="682">
        <v>0.0</v>
      </c>
      <c r="AH50" s="682">
        <v>0.0</v>
      </c>
      <c r="AI50" s="682">
        <v>0.0</v>
      </c>
      <c r="AJ50" s="682">
        <v>0.0</v>
      </c>
      <c r="AK50" s="682">
        <v>0.0</v>
      </c>
      <c r="AL50" s="682">
        <v>0.0</v>
      </c>
      <c r="AM50" s="682">
        <f t="shared" ref="AM50:AM51" si="130">M50</f>
        <v>6500</v>
      </c>
      <c r="AN50" s="682">
        <v>0.0</v>
      </c>
      <c r="AO50" s="682">
        <v>0.0</v>
      </c>
      <c r="AP50" s="682">
        <v>0.0</v>
      </c>
      <c r="AQ50" s="682">
        <v>0.0</v>
      </c>
      <c r="AR50" s="461"/>
      <c r="AS50" s="682">
        <v>445000.0</v>
      </c>
      <c r="AT50" s="695">
        <v>1.0</v>
      </c>
      <c r="AU50" s="461"/>
      <c r="AV50" s="689">
        <v>7.0E-4</v>
      </c>
      <c r="AW50" s="690">
        <f t="shared" ref="AW50:AW53" si="131">AV50*M50</f>
        <v>4.55</v>
      </c>
      <c r="AX50" s="461"/>
      <c r="AY50" s="691"/>
    </row>
    <row r="51">
      <c r="A51" s="461"/>
      <c r="B51" s="674" t="s">
        <v>586</v>
      </c>
      <c r="C51" s="675" t="s">
        <v>596</v>
      </c>
      <c r="D51" s="675" t="s">
        <v>48</v>
      </c>
      <c r="E51" s="675" t="s">
        <v>453</v>
      </c>
      <c r="F51" s="678" t="s">
        <v>383</v>
      </c>
      <c r="G51" s="677" t="s">
        <v>665</v>
      </c>
      <c r="H51" s="677">
        <v>1.0</v>
      </c>
      <c r="I51" s="694" t="s">
        <v>384</v>
      </c>
      <c r="J51" s="698">
        <v>45922.0</v>
      </c>
      <c r="K51" s="698">
        <v>45922.0</v>
      </c>
      <c r="L51" s="682" t="s">
        <v>591</v>
      </c>
      <c r="M51" s="681">
        <f t="shared" si="126"/>
        <v>6500</v>
      </c>
      <c r="N51" s="682" t="s">
        <v>407</v>
      </c>
      <c r="O51" s="678" t="s">
        <v>597</v>
      </c>
      <c r="P51" s="683">
        <f t="shared" si="122"/>
        <v>483.8235294</v>
      </c>
      <c r="Q51" s="683">
        <f t="shared" si="127"/>
        <v>411.25</v>
      </c>
      <c r="R51" s="684">
        <f t="shared" si="128"/>
        <v>483.8235294</v>
      </c>
      <c r="S51" s="684">
        <v>411.25</v>
      </c>
      <c r="T51" s="685">
        <f t="shared" si="95"/>
        <v>0.002923826274</v>
      </c>
      <c r="U51" s="686">
        <v>0.0</v>
      </c>
      <c r="V51" s="686">
        <v>0.0</v>
      </c>
      <c r="W51" s="686">
        <v>0.0</v>
      </c>
      <c r="X51" s="686">
        <v>0.0</v>
      </c>
      <c r="Y51" s="686">
        <v>0.0</v>
      </c>
      <c r="Z51" s="686">
        <v>0.0</v>
      </c>
      <c r="AA51" s="686">
        <f t="shared" si="129"/>
        <v>411.25</v>
      </c>
      <c r="AB51" s="686">
        <v>0.0</v>
      </c>
      <c r="AC51" s="686">
        <v>0.0</v>
      </c>
      <c r="AD51" s="395">
        <v>0.0</v>
      </c>
      <c r="AE51" s="395">
        <v>0.0</v>
      </c>
      <c r="AF51" s="687">
        <f t="shared" si="103"/>
        <v>0</v>
      </c>
      <c r="AG51" s="682">
        <v>0.0</v>
      </c>
      <c r="AH51" s="682">
        <v>0.0</v>
      </c>
      <c r="AI51" s="682">
        <v>0.0</v>
      </c>
      <c r="AJ51" s="682">
        <v>0.0</v>
      </c>
      <c r="AK51" s="682">
        <v>0.0</v>
      </c>
      <c r="AL51" s="682">
        <v>0.0</v>
      </c>
      <c r="AM51" s="682">
        <f t="shared" si="130"/>
        <v>6500</v>
      </c>
      <c r="AN51" s="682">
        <v>0.0</v>
      </c>
      <c r="AO51" s="682">
        <v>0.0</v>
      </c>
      <c r="AP51" s="682">
        <v>0.0</v>
      </c>
      <c r="AQ51" s="682">
        <v>0.0</v>
      </c>
      <c r="AR51" s="461"/>
      <c r="AS51" s="682">
        <v>445000.0</v>
      </c>
      <c r="AT51" s="695">
        <v>1.0</v>
      </c>
      <c r="AU51" s="461"/>
      <c r="AV51" s="689">
        <v>7.0E-4</v>
      </c>
      <c r="AW51" s="690">
        <f t="shared" si="131"/>
        <v>4.55</v>
      </c>
      <c r="AX51" s="461"/>
      <c r="AY51" s="691"/>
    </row>
    <row r="52">
      <c r="A52" s="461"/>
      <c r="B52" s="674" t="s">
        <v>586</v>
      </c>
      <c r="C52" s="675" t="s">
        <v>596</v>
      </c>
      <c r="D52" s="675" t="s">
        <v>48</v>
      </c>
      <c r="E52" s="675" t="s">
        <v>453</v>
      </c>
      <c r="F52" s="678" t="s">
        <v>383</v>
      </c>
      <c r="G52" s="677" t="s">
        <v>665</v>
      </c>
      <c r="H52" s="699">
        <v>1.0</v>
      </c>
      <c r="I52" s="678" t="s">
        <v>384</v>
      </c>
      <c r="J52" s="698">
        <v>45971.0</v>
      </c>
      <c r="K52" s="698">
        <v>45971.0</v>
      </c>
      <c r="L52" s="682" t="s">
        <v>591</v>
      </c>
      <c r="M52" s="682">
        <f t="shared" si="126"/>
        <v>6500</v>
      </c>
      <c r="N52" s="682" t="s">
        <v>407</v>
      </c>
      <c r="O52" s="678" t="s">
        <v>597</v>
      </c>
      <c r="P52" s="683">
        <f t="shared" si="122"/>
        <v>483.8235294</v>
      </c>
      <c r="Q52" s="683">
        <f t="shared" si="127"/>
        <v>411.25</v>
      </c>
      <c r="R52" s="684">
        <f t="shared" si="128"/>
        <v>483.8235294</v>
      </c>
      <c r="S52" s="684">
        <v>411.25</v>
      </c>
      <c r="T52" s="685">
        <f t="shared" si="95"/>
        <v>0.002923826274</v>
      </c>
      <c r="U52" s="686">
        <v>0.0</v>
      </c>
      <c r="V52" s="686">
        <v>0.0</v>
      </c>
      <c r="W52" s="686">
        <v>0.0</v>
      </c>
      <c r="X52" s="686">
        <v>0.0</v>
      </c>
      <c r="Y52" s="686">
        <v>0.0</v>
      </c>
      <c r="Z52" s="686">
        <v>0.0</v>
      </c>
      <c r="AA52" s="686">
        <v>0.0</v>
      </c>
      <c r="AB52" s="686">
        <v>0.0</v>
      </c>
      <c r="AC52" s="395">
        <f>Q52</f>
        <v>411.25</v>
      </c>
      <c r="AD52" s="395">
        <v>0.0</v>
      </c>
      <c r="AE52" s="395">
        <v>0.0</v>
      </c>
      <c r="AF52" s="687">
        <f t="shared" si="103"/>
        <v>0</v>
      </c>
      <c r="AG52" s="682">
        <v>0.0</v>
      </c>
      <c r="AH52" s="682">
        <v>0.0</v>
      </c>
      <c r="AI52" s="682">
        <v>0.0</v>
      </c>
      <c r="AJ52" s="682">
        <v>0.0</v>
      </c>
      <c r="AK52" s="682">
        <v>0.0</v>
      </c>
      <c r="AL52" s="682">
        <v>0.0</v>
      </c>
      <c r="AM52" s="682">
        <v>0.0</v>
      </c>
      <c r="AN52" s="682">
        <v>0.0</v>
      </c>
      <c r="AO52" s="682">
        <f>M52</f>
        <v>6500</v>
      </c>
      <c r="AP52" s="682">
        <v>0.0</v>
      </c>
      <c r="AQ52" s="682">
        <v>0.0</v>
      </c>
      <c r="AR52" s="461"/>
      <c r="AS52" s="682">
        <v>445000.0</v>
      </c>
      <c r="AT52" s="688">
        <v>1.0</v>
      </c>
      <c r="AU52" s="461"/>
      <c r="AV52" s="689">
        <v>7.0E-4</v>
      </c>
      <c r="AW52" s="690">
        <f t="shared" si="131"/>
        <v>4.55</v>
      </c>
      <c r="AX52" s="461"/>
      <c r="AY52" s="691"/>
    </row>
    <row r="53">
      <c r="A53" s="461"/>
      <c r="B53" s="674" t="s">
        <v>586</v>
      </c>
      <c r="C53" s="675" t="s">
        <v>596</v>
      </c>
      <c r="D53" s="675" t="s">
        <v>48</v>
      </c>
      <c r="E53" s="675" t="s">
        <v>453</v>
      </c>
      <c r="F53" s="678" t="s">
        <v>385</v>
      </c>
      <c r="G53" s="677" t="s">
        <v>665</v>
      </c>
      <c r="H53" s="677">
        <v>1.0</v>
      </c>
      <c r="I53" s="694" t="s">
        <v>384</v>
      </c>
      <c r="J53" s="679">
        <v>46042.0</v>
      </c>
      <c r="K53" s="679">
        <v>46042.0</v>
      </c>
      <c r="L53" s="680" t="s">
        <v>591</v>
      </c>
      <c r="M53" s="681">
        <f>66000/2</f>
        <v>33000</v>
      </c>
      <c r="N53" s="682" t="s">
        <v>407</v>
      </c>
      <c r="O53" s="678" t="s">
        <v>597</v>
      </c>
      <c r="P53" s="683">
        <f t="shared" si="122"/>
        <v>2426.470588</v>
      </c>
      <c r="Q53" s="683">
        <f>4125/2</f>
        <v>2062.5</v>
      </c>
      <c r="R53" s="684">
        <f t="shared" si="128"/>
        <v>2426.470588</v>
      </c>
      <c r="S53" s="684">
        <v>2062.5</v>
      </c>
      <c r="T53" s="685">
        <f t="shared" si="95"/>
        <v>0.01466356642</v>
      </c>
      <c r="U53" s="686">
        <v>0.0</v>
      </c>
      <c r="V53" s="686">
        <v>0.0</v>
      </c>
      <c r="W53" s="686">
        <v>0.0</v>
      </c>
      <c r="X53" s="686">
        <v>0.0</v>
      </c>
      <c r="Y53" s="686">
        <v>0.0</v>
      </c>
      <c r="Z53" s="686">
        <v>0.0</v>
      </c>
      <c r="AA53" s="686">
        <v>0.0</v>
      </c>
      <c r="AB53" s="686">
        <v>0.0</v>
      </c>
      <c r="AC53" s="686">
        <v>0.0</v>
      </c>
      <c r="AD53" s="686">
        <v>0.0</v>
      </c>
      <c r="AE53" s="686">
        <f>S53</f>
        <v>2062.5</v>
      </c>
      <c r="AF53" s="687">
        <f t="shared" si="103"/>
        <v>0</v>
      </c>
      <c r="AG53" s="682">
        <v>0.0</v>
      </c>
      <c r="AH53" s="682">
        <v>0.0</v>
      </c>
      <c r="AI53" s="682">
        <v>0.0</v>
      </c>
      <c r="AJ53" s="682">
        <v>0.0</v>
      </c>
      <c r="AK53" s="682">
        <v>0.0</v>
      </c>
      <c r="AL53" s="682">
        <v>0.0</v>
      </c>
      <c r="AM53" s="682">
        <v>0.0</v>
      </c>
      <c r="AN53" s="682">
        <v>0.0</v>
      </c>
      <c r="AO53" s="682">
        <v>0.0</v>
      </c>
      <c r="AP53" s="682">
        <v>0.0</v>
      </c>
      <c r="AQ53" s="682">
        <f>M53</f>
        <v>33000</v>
      </c>
      <c r="AR53" s="461"/>
      <c r="AS53" s="682">
        <v>445000.0</v>
      </c>
      <c r="AT53" s="700">
        <v>1.0</v>
      </c>
      <c r="AU53" s="461"/>
      <c r="AV53" s="689">
        <v>7.0E-4</v>
      </c>
      <c r="AW53" s="690">
        <f t="shared" si="131"/>
        <v>23.1</v>
      </c>
      <c r="AX53" s="461"/>
      <c r="AY53" s="691"/>
    </row>
    <row r="54">
      <c r="A54" s="461"/>
      <c r="B54" s="701" t="s">
        <v>668</v>
      </c>
      <c r="C54" s="671"/>
      <c r="D54" s="671"/>
      <c r="E54" s="671"/>
      <c r="F54" s="671"/>
      <c r="G54" s="671"/>
      <c r="H54" s="671"/>
      <c r="I54" s="671"/>
      <c r="J54" s="671"/>
      <c r="K54" s="671"/>
      <c r="L54" s="671"/>
      <c r="M54" s="671"/>
      <c r="N54" s="671"/>
      <c r="O54" s="671"/>
      <c r="P54" s="671"/>
      <c r="Q54" s="671"/>
      <c r="R54" s="378">
        <f t="shared" ref="R54:S54" si="132">SUM(R55:R69)</f>
        <v>104188.3254</v>
      </c>
      <c r="S54" s="378">
        <f t="shared" si="132"/>
        <v>60280.5931</v>
      </c>
      <c r="T54" s="670">
        <f>K119</f>
        <v>66000</v>
      </c>
      <c r="U54" s="380">
        <f t="shared" ref="U54:AE54" si="133">SUM(U55:U71)</f>
        <v>8289.679443</v>
      </c>
      <c r="V54" s="380">
        <f t="shared" si="133"/>
        <v>8289.679443</v>
      </c>
      <c r="W54" s="380">
        <f t="shared" si="133"/>
        <v>8289.679443</v>
      </c>
      <c r="X54" s="380">
        <f t="shared" si="133"/>
        <v>8289.679443</v>
      </c>
      <c r="Y54" s="380">
        <f t="shared" si="133"/>
        <v>8289.679443</v>
      </c>
      <c r="Z54" s="380">
        <f t="shared" si="133"/>
        <v>6849.679443</v>
      </c>
      <c r="AA54" s="380">
        <f t="shared" si="133"/>
        <v>9688.247554</v>
      </c>
      <c r="AB54" s="380">
        <f t="shared" si="133"/>
        <v>8289.679443</v>
      </c>
      <c r="AC54" s="380">
        <f t="shared" si="133"/>
        <v>8268.963498</v>
      </c>
      <c r="AD54" s="380">
        <f t="shared" si="133"/>
        <v>4701.752116</v>
      </c>
      <c r="AE54" s="380">
        <f t="shared" si="133"/>
        <v>8207.824121</v>
      </c>
      <c r="AF54" s="671"/>
      <c r="AG54" s="382">
        <f t="shared" ref="AG54:AQ54" si="134">SUM(AG55:AG69)</f>
        <v>116413.5192</v>
      </c>
      <c r="AH54" s="382">
        <f t="shared" si="134"/>
        <v>116413.5192</v>
      </c>
      <c r="AI54" s="382">
        <f t="shared" si="134"/>
        <v>116413.5192</v>
      </c>
      <c r="AJ54" s="382">
        <f t="shared" si="134"/>
        <v>116413.5192</v>
      </c>
      <c r="AK54" s="382">
        <f t="shared" si="134"/>
        <v>116413.5192</v>
      </c>
      <c r="AL54" s="382">
        <f t="shared" si="134"/>
        <v>106513.5192</v>
      </c>
      <c r="AM54" s="382">
        <f t="shared" si="134"/>
        <v>120731.2056</v>
      </c>
      <c r="AN54" s="382">
        <f t="shared" si="134"/>
        <v>116413.5192</v>
      </c>
      <c r="AO54" s="382">
        <f t="shared" si="134"/>
        <v>113622.3624</v>
      </c>
      <c r="AP54" s="382">
        <f t="shared" si="134"/>
        <v>60620.72341</v>
      </c>
      <c r="AQ54" s="382">
        <f t="shared" si="134"/>
        <v>102816.5322</v>
      </c>
      <c r="AR54" s="672"/>
      <c r="AS54" s="671"/>
      <c r="AT54" s="702"/>
      <c r="AU54" s="671"/>
      <c r="AV54" s="671"/>
      <c r="AW54" s="671"/>
      <c r="AX54" s="671"/>
      <c r="AY54" s="671"/>
    </row>
    <row r="55">
      <c r="A55" s="461"/>
      <c r="B55" s="674" t="s">
        <v>586</v>
      </c>
      <c r="C55" s="675" t="s">
        <v>587</v>
      </c>
      <c r="D55" s="675" t="s">
        <v>588</v>
      </c>
      <c r="E55" s="675" t="s">
        <v>589</v>
      </c>
      <c r="F55" s="703" t="s">
        <v>378</v>
      </c>
      <c r="G55" s="677" t="s">
        <v>662</v>
      </c>
      <c r="H55" s="677">
        <v>1.0</v>
      </c>
      <c r="I55" s="678" t="s">
        <v>122</v>
      </c>
      <c r="J55" s="679">
        <v>45717.0</v>
      </c>
      <c r="K55" s="679">
        <v>46053.0</v>
      </c>
      <c r="L55" s="680" t="s">
        <v>591</v>
      </c>
      <c r="M55" s="681">
        <f t="shared" ref="M55:M65" si="137">S55/Q55*1000</f>
        <v>99381.1326</v>
      </c>
      <c r="N55" s="682" t="s">
        <v>407</v>
      </c>
      <c r="O55" s="678" t="s">
        <v>293</v>
      </c>
      <c r="P55" s="683">
        <f>95.1*1.1</f>
        <v>104.61</v>
      </c>
      <c r="Q55" s="683">
        <v>49.676</v>
      </c>
      <c r="R55" s="684">
        <f t="shared" ref="R55:R65" si="138">P55*M55/1000</f>
        <v>10396.26028</v>
      </c>
      <c r="S55" s="684">
        <v>4936.857142857142</v>
      </c>
      <c r="T55" s="685">
        <f t="shared" ref="T55:T69" si="139">S55/SUM($S$55:$S$69)</f>
        <v>0.08189795238</v>
      </c>
      <c r="U55" s="686">
        <f t="shared" ref="U55:Z55" si="135">($S55/11)+($AD55/10)+(SUM($S$66:$S$69)*($S55/SUM($S$55:$S$64))/11)</f>
        <v>504.944662</v>
      </c>
      <c r="V55" s="686">
        <f t="shared" si="135"/>
        <v>504.944662</v>
      </c>
      <c r="W55" s="686">
        <f t="shared" si="135"/>
        <v>504.944662</v>
      </c>
      <c r="X55" s="686">
        <f t="shared" si="135"/>
        <v>504.944662</v>
      </c>
      <c r="Y55" s="686">
        <f t="shared" si="135"/>
        <v>504.944662</v>
      </c>
      <c r="Z55" s="686">
        <f t="shared" si="135"/>
        <v>504.944662</v>
      </c>
      <c r="AA55" s="686">
        <f t="shared" ref="AA55:AA64" si="141">($S55/11)+($AD55/10)+(SUM($S$66:$S$69)*($S55/SUM($S$55:$S$64))/11)-(SUM($S$66:$S$67)*($S55/SUM($S$55:$S$64)))</f>
        <v>416.8521819</v>
      </c>
      <c r="AB55" s="686">
        <f t="shared" ref="AB55:AB64" si="142">($S55/11)+($AD55/10)+(SUM($S$66:$S$69)*($S55/SUM($S$55:$S$64))/11)</f>
        <v>504.944662</v>
      </c>
      <c r="AC55" s="686">
        <f t="shared" ref="AC55:AC64" si="143">($S55/11)+($AD55/10)+(SUM($S$66:$S$69)*($S55/SUM($S$55:$S$64))/11)-($S$68*($S55/SUM($S$55:$S$64)))</f>
        <v>460.898422</v>
      </c>
      <c r="AD55" s="686">
        <f t="shared" ref="AD55:AD64" si="144">(($S55/11)+(SUM($S$66:$S$69)*($S55/SUM($S$55:$S$64))/11))/2</f>
        <v>240.449839</v>
      </c>
      <c r="AE55" s="686">
        <f t="shared" ref="AE55:AE64" si="145">($S55/11)+($AD55/10)+(SUM($S$66:$S$69)*($S55/SUM($S$55:$S$64))/11)-($S$69*($S55/SUM($S$55:$S$64)))</f>
        <v>284.0440661</v>
      </c>
      <c r="AF55" s="687">
        <f t="shared" ref="AF55:AF69" si="146">S55-SUM(U55:AE55)</f>
        <v>0</v>
      </c>
      <c r="AG55" s="681">
        <f t="shared" ref="AG55:AQ55" si="136">U55/$Q55*1000</f>
        <v>10164.76089</v>
      </c>
      <c r="AH55" s="681">
        <f t="shared" si="136"/>
        <v>10164.76089</v>
      </c>
      <c r="AI55" s="681">
        <f t="shared" si="136"/>
        <v>10164.76089</v>
      </c>
      <c r="AJ55" s="681">
        <f t="shared" si="136"/>
        <v>10164.76089</v>
      </c>
      <c r="AK55" s="681">
        <f t="shared" si="136"/>
        <v>10164.76089</v>
      </c>
      <c r="AL55" s="681">
        <f t="shared" si="136"/>
        <v>10164.76089</v>
      </c>
      <c r="AM55" s="681">
        <f t="shared" si="136"/>
        <v>8391.42004</v>
      </c>
      <c r="AN55" s="681">
        <f t="shared" si="136"/>
        <v>10164.76089</v>
      </c>
      <c r="AO55" s="681">
        <f t="shared" si="136"/>
        <v>9278.090465</v>
      </c>
      <c r="AP55" s="681">
        <f t="shared" si="136"/>
        <v>4840.362329</v>
      </c>
      <c r="AQ55" s="681">
        <f t="shared" si="136"/>
        <v>5717.933531</v>
      </c>
      <c r="AR55" s="461"/>
      <c r="AS55" s="682">
        <v>279500.0</v>
      </c>
      <c r="AT55" s="688">
        <v>0.1539186749273507</v>
      </c>
      <c r="AU55" s="461"/>
      <c r="AV55" s="689">
        <v>7.0E-4</v>
      </c>
      <c r="AW55" s="690">
        <f t="shared" ref="AW55:AW64" si="148">AV55*M55</f>
        <v>69.56679282</v>
      </c>
      <c r="AX55" s="461"/>
      <c r="AY55" s="691"/>
    </row>
    <row r="56">
      <c r="A56" s="461"/>
      <c r="B56" s="674" t="s">
        <v>586</v>
      </c>
      <c r="C56" s="675" t="s">
        <v>587</v>
      </c>
      <c r="D56" s="675" t="s">
        <v>588</v>
      </c>
      <c r="E56" s="675" t="s">
        <v>589</v>
      </c>
      <c r="F56" s="703" t="s">
        <v>378</v>
      </c>
      <c r="G56" s="677" t="s">
        <v>662</v>
      </c>
      <c r="H56" s="677">
        <v>1.0</v>
      </c>
      <c r="I56" s="678" t="s">
        <v>159</v>
      </c>
      <c r="J56" s="679">
        <v>45717.0</v>
      </c>
      <c r="K56" s="679">
        <v>46053.0</v>
      </c>
      <c r="L56" s="680" t="s">
        <v>591</v>
      </c>
      <c r="M56" s="681">
        <f t="shared" si="137"/>
        <v>83778.62595</v>
      </c>
      <c r="N56" s="682" t="s">
        <v>407</v>
      </c>
      <c r="O56" s="678" t="s">
        <v>293</v>
      </c>
      <c r="P56" s="683">
        <v>89.3</v>
      </c>
      <c r="Q56" s="683">
        <v>41.92</v>
      </c>
      <c r="R56" s="684">
        <f t="shared" si="138"/>
        <v>7481.431298</v>
      </c>
      <c r="S56" s="684">
        <v>3512.0</v>
      </c>
      <c r="T56" s="685">
        <f t="shared" si="139"/>
        <v>0.05826087335</v>
      </c>
      <c r="U56" s="686">
        <f t="shared" ref="U56:Z56" si="140">($S56/11)+($AD56/10)+(SUM($S$66:$S$69)*($S56/SUM($S$55:$S$64))/11)</f>
        <v>359.2094325</v>
      </c>
      <c r="V56" s="686">
        <f t="shared" si="140"/>
        <v>359.2094325</v>
      </c>
      <c r="W56" s="686">
        <f t="shared" si="140"/>
        <v>359.2094325</v>
      </c>
      <c r="X56" s="686">
        <f t="shared" si="140"/>
        <v>359.2094325</v>
      </c>
      <c r="Y56" s="686">
        <f t="shared" si="140"/>
        <v>359.2094325</v>
      </c>
      <c r="Z56" s="686">
        <f t="shared" si="140"/>
        <v>359.2094325</v>
      </c>
      <c r="AA56" s="686">
        <f t="shared" si="141"/>
        <v>296.5418728</v>
      </c>
      <c r="AB56" s="686">
        <f t="shared" si="142"/>
        <v>359.2094325</v>
      </c>
      <c r="AC56" s="686">
        <f t="shared" si="143"/>
        <v>327.8756527</v>
      </c>
      <c r="AD56" s="686">
        <f t="shared" si="144"/>
        <v>171.0521107</v>
      </c>
      <c r="AE56" s="686">
        <f t="shared" si="145"/>
        <v>202.0643359</v>
      </c>
      <c r="AF56" s="687">
        <f t="shared" si="146"/>
        <v>0</v>
      </c>
      <c r="AG56" s="681">
        <f t="shared" ref="AG56:AQ56" si="147">U56/$Q56*1000</f>
        <v>8568.927303</v>
      </c>
      <c r="AH56" s="681">
        <f t="shared" si="147"/>
        <v>8568.927303</v>
      </c>
      <c r="AI56" s="681">
        <f t="shared" si="147"/>
        <v>8568.927303</v>
      </c>
      <c r="AJ56" s="681">
        <f t="shared" si="147"/>
        <v>8568.927303</v>
      </c>
      <c r="AK56" s="681">
        <f t="shared" si="147"/>
        <v>8568.927303</v>
      </c>
      <c r="AL56" s="681">
        <f t="shared" si="147"/>
        <v>8568.927303</v>
      </c>
      <c r="AM56" s="681">
        <f t="shared" si="147"/>
        <v>7073.995057</v>
      </c>
      <c r="AN56" s="681">
        <f t="shared" si="147"/>
        <v>8568.927303</v>
      </c>
      <c r="AO56" s="681">
        <f t="shared" si="147"/>
        <v>7821.46118</v>
      </c>
      <c r="AP56" s="681">
        <f t="shared" si="147"/>
        <v>4080.441573</v>
      </c>
      <c r="AQ56" s="681">
        <f t="shared" si="147"/>
        <v>4820.237021</v>
      </c>
      <c r="AR56" s="461"/>
      <c r="AS56" s="682">
        <v>279500.0</v>
      </c>
      <c r="AT56" s="688">
        <v>0.12975395587890226</v>
      </c>
      <c r="AU56" s="461"/>
      <c r="AV56" s="689">
        <v>5.0E-4</v>
      </c>
      <c r="AW56" s="690">
        <f t="shared" si="148"/>
        <v>41.88931298</v>
      </c>
      <c r="AX56" s="461"/>
      <c r="AY56" s="691"/>
    </row>
    <row r="57">
      <c r="A57" s="461"/>
      <c r="B57" s="674" t="s">
        <v>586</v>
      </c>
      <c r="C57" s="675" t="s">
        <v>592</v>
      </c>
      <c r="D57" s="675" t="s">
        <v>588</v>
      </c>
      <c r="E57" s="675" t="s">
        <v>589</v>
      </c>
      <c r="F57" s="703" t="s">
        <v>378</v>
      </c>
      <c r="G57" s="677" t="s">
        <v>662</v>
      </c>
      <c r="H57" s="677">
        <v>1.0</v>
      </c>
      <c r="I57" s="678" t="s">
        <v>379</v>
      </c>
      <c r="J57" s="679">
        <v>45717.0</v>
      </c>
      <c r="K57" s="679">
        <v>46053.0</v>
      </c>
      <c r="L57" s="680" t="s">
        <v>591</v>
      </c>
      <c r="M57" s="681">
        <f t="shared" si="137"/>
        <v>125606.5976</v>
      </c>
      <c r="N57" s="682" t="s">
        <v>407</v>
      </c>
      <c r="O57" s="678" t="s">
        <v>293</v>
      </c>
      <c r="P57" s="683">
        <f>60.8*1.1</f>
        <v>66.88</v>
      </c>
      <c r="Q57" s="683">
        <v>41.92</v>
      </c>
      <c r="R57" s="684">
        <f t="shared" si="138"/>
        <v>8400.569248</v>
      </c>
      <c r="S57" s="684">
        <v>5265.428571428571</v>
      </c>
      <c r="T57" s="685">
        <f t="shared" si="139"/>
        <v>0.08734865237</v>
      </c>
      <c r="U57" s="686">
        <f t="shared" ref="U57:Z57" si="149">($S57/11)+($AD57/10)+(SUM($S$66:$S$69)*($S57/SUM($S$55:$S$64))/11)</f>
        <v>538.5511416</v>
      </c>
      <c r="V57" s="686">
        <f t="shared" si="149"/>
        <v>538.5511416</v>
      </c>
      <c r="W57" s="686">
        <f t="shared" si="149"/>
        <v>538.5511416</v>
      </c>
      <c r="X57" s="686">
        <f t="shared" si="149"/>
        <v>538.5511416</v>
      </c>
      <c r="Y57" s="686">
        <f t="shared" si="149"/>
        <v>538.5511416</v>
      </c>
      <c r="Z57" s="686">
        <f t="shared" si="149"/>
        <v>538.5511416</v>
      </c>
      <c r="AA57" s="686">
        <f t="shared" si="141"/>
        <v>444.5956861</v>
      </c>
      <c r="AB57" s="686">
        <f t="shared" si="142"/>
        <v>538.5511416</v>
      </c>
      <c r="AC57" s="686">
        <f t="shared" si="143"/>
        <v>491.5734139</v>
      </c>
      <c r="AD57" s="686">
        <f t="shared" si="144"/>
        <v>256.4529246</v>
      </c>
      <c r="AE57" s="686">
        <f t="shared" si="145"/>
        <v>302.9485557</v>
      </c>
      <c r="AF57" s="687">
        <f t="shared" si="146"/>
        <v>0</v>
      </c>
      <c r="AG57" s="681">
        <f t="shared" ref="AG57:AQ57" si="150">U57/$Q57*1000</f>
        <v>12847.11693</v>
      </c>
      <c r="AH57" s="681">
        <f t="shared" si="150"/>
        <v>12847.11693</v>
      </c>
      <c r="AI57" s="681">
        <f t="shared" si="150"/>
        <v>12847.11693</v>
      </c>
      <c r="AJ57" s="681">
        <f t="shared" si="150"/>
        <v>12847.11693</v>
      </c>
      <c r="AK57" s="681">
        <f t="shared" si="150"/>
        <v>12847.11693</v>
      </c>
      <c r="AL57" s="681">
        <f t="shared" si="150"/>
        <v>12847.11693</v>
      </c>
      <c r="AM57" s="681">
        <f t="shared" si="150"/>
        <v>10605.81312</v>
      </c>
      <c r="AN57" s="681">
        <f t="shared" si="150"/>
        <v>12847.11693</v>
      </c>
      <c r="AO57" s="681">
        <f t="shared" si="150"/>
        <v>11726.46503</v>
      </c>
      <c r="AP57" s="681">
        <f t="shared" si="150"/>
        <v>6117.674727</v>
      </c>
      <c r="AQ57" s="681">
        <f t="shared" si="150"/>
        <v>7226.826234</v>
      </c>
      <c r="AR57" s="461"/>
      <c r="AS57" s="682">
        <v>279500.0</v>
      </c>
      <c r="AT57" s="688">
        <v>0.1088771829342874</v>
      </c>
      <c r="AU57" s="461"/>
      <c r="AV57" s="689">
        <v>0.003</v>
      </c>
      <c r="AW57" s="690">
        <f t="shared" si="148"/>
        <v>376.8197928</v>
      </c>
      <c r="AX57" s="461"/>
      <c r="AY57" s="691"/>
    </row>
    <row r="58">
      <c r="A58" s="461"/>
      <c r="B58" s="674" t="s">
        <v>586</v>
      </c>
      <c r="C58" s="675" t="s">
        <v>587</v>
      </c>
      <c r="D58" s="675" t="s">
        <v>663</v>
      </c>
      <c r="E58" s="675" t="s">
        <v>453</v>
      </c>
      <c r="F58" s="692" t="s">
        <v>380</v>
      </c>
      <c r="G58" s="677" t="s">
        <v>662</v>
      </c>
      <c r="H58" s="677">
        <v>1.0</v>
      </c>
      <c r="I58" s="678" t="s">
        <v>122</v>
      </c>
      <c r="J58" s="679">
        <v>45717.0</v>
      </c>
      <c r="K58" s="679">
        <v>46053.0</v>
      </c>
      <c r="L58" s="680" t="s">
        <v>591</v>
      </c>
      <c r="M58" s="681">
        <f t="shared" si="137"/>
        <v>58302.46416</v>
      </c>
      <c r="N58" s="682" t="s">
        <v>407</v>
      </c>
      <c r="O58" s="678" t="s">
        <v>293</v>
      </c>
      <c r="P58" s="683">
        <f>85.5*1.1</f>
        <v>94.05</v>
      </c>
      <c r="Q58" s="683">
        <v>44.35</v>
      </c>
      <c r="R58" s="684">
        <f t="shared" si="138"/>
        <v>5483.346755</v>
      </c>
      <c r="S58" s="684">
        <v>2585.714285714285</v>
      </c>
      <c r="T58" s="685">
        <f t="shared" si="139"/>
        <v>0.0428946391</v>
      </c>
      <c r="U58" s="686">
        <f t="shared" ref="U58:Z58" si="151">($S58/11)+($AD58/10)+(SUM($S$66:$S$69)*($S58/SUM($S$55:$S$64))/11)</f>
        <v>264.4683831</v>
      </c>
      <c r="V58" s="686">
        <f t="shared" si="151"/>
        <v>264.4683831</v>
      </c>
      <c r="W58" s="686">
        <f t="shared" si="151"/>
        <v>264.4683831</v>
      </c>
      <c r="X58" s="686">
        <f t="shared" si="151"/>
        <v>264.4683831</v>
      </c>
      <c r="Y58" s="686">
        <f t="shared" si="151"/>
        <v>264.4683831</v>
      </c>
      <c r="Z58" s="686">
        <f t="shared" si="151"/>
        <v>264.4683831</v>
      </c>
      <c r="AA58" s="686">
        <f t="shared" si="141"/>
        <v>218.3293157</v>
      </c>
      <c r="AB58" s="686">
        <f t="shared" si="142"/>
        <v>264.4683831</v>
      </c>
      <c r="AC58" s="686">
        <f t="shared" si="143"/>
        <v>241.3988494</v>
      </c>
      <c r="AD58" s="686">
        <f t="shared" si="144"/>
        <v>125.9373253</v>
      </c>
      <c r="AE58" s="686">
        <f t="shared" si="145"/>
        <v>148.7701139</v>
      </c>
      <c r="AF58" s="687">
        <f t="shared" si="146"/>
        <v>0</v>
      </c>
      <c r="AG58" s="681">
        <f t="shared" ref="AG58:AQ58" si="152">U58/$Q58*1000</f>
        <v>5963.210441</v>
      </c>
      <c r="AH58" s="681">
        <f t="shared" si="152"/>
        <v>5963.210441</v>
      </c>
      <c r="AI58" s="681">
        <f t="shared" si="152"/>
        <v>5963.210441</v>
      </c>
      <c r="AJ58" s="681">
        <f t="shared" si="152"/>
        <v>5963.210441</v>
      </c>
      <c r="AK58" s="681">
        <f t="shared" si="152"/>
        <v>5963.210441</v>
      </c>
      <c r="AL58" s="681">
        <f t="shared" si="152"/>
        <v>5963.210441</v>
      </c>
      <c r="AM58" s="681">
        <f t="shared" si="152"/>
        <v>4922.870704</v>
      </c>
      <c r="AN58" s="681">
        <f t="shared" si="152"/>
        <v>5963.210441</v>
      </c>
      <c r="AO58" s="681">
        <f t="shared" si="152"/>
        <v>5443.040573</v>
      </c>
      <c r="AP58" s="681">
        <f t="shared" si="152"/>
        <v>2839.62402</v>
      </c>
      <c r="AQ58" s="681">
        <f t="shared" si="152"/>
        <v>3354.455781</v>
      </c>
      <c r="AR58" s="461"/>
      <c r="AS58" s="682">
        <v>1060000.0</v>
      </c>
      <c r="AT58" s="688">
        <v>0.010381971705055821</v>
      </c>
      <c r="AU58" s="461"/>
      <c r="AV58" s="689">
        <v>7.0E-4</v>
      </c>
      <c r="AW58" s="690">
        <f t="shared" si="148"/>
        <v>40.81172492</v>
      </c>
      <c r="AX58" s="461"/>
      <c r="AY58" s="691"/>
    </row>
    <row r="59">
      <c r="A59" s="461"/>
      <c r="B59" s="674" t="s">
        <v>586</v>
      </c>
      <c r="C59" s="675" t="s">
        <v>587</v>
      </c>
      <c r="D59" s="675" t="s">
        <v>663</v>
      </c>
      <c r="E59" s="675" t="s">
        <v>453</v>
      </c>
      <c r="F59" s="692" t="s">
        <v>380</v>
      </c>
      <c r="G59" s="677" t="s">
        <v>662</v>
      </c>
      <c r="H59" s="677">
        <v>1.0</v>
      </c>
      <c r="I59" s="678" t="s">
        <v>159</v>
      </c>
      <c r="J59" s="679">
        <v>45717.0</v>
      </c>
      <c r="K59" s="679">
        <v>46053.0</v>
      </c>
      <c r="L59" s="680" t="s">
        <v>591</v>
      </c>
      <c r="M59" s="681">
        <f t="shared" si="137"/>
        <v>30757.63287</v>
      </c>
      <c r="N59" s="682" t="s">
        <v>407</v>
      </c>
      <c r="O59" s="678" t="s">
        <v>293</v>
      </c>
      <c r="P59" s="683">
        <v>79.8</v>
      </c>
      <c r="Q59" s="683">
        <v>37.9</v>
      </c>
      <c r="R59" s="684">
        <f t="shared" si="138"/>
        <v>2454.459103</v>
      </c>
      <c r="S59" s="684">
        <v>1165.7142857142856</v>
      </c>
      <c r="T59" s="685">
        <f t="shared" si="139"/>
        <v>0.01933813564</v>
      </c>
      <c r="U59" s="686">
        <f t="shared" ref="U59:Z59" si="153">($S59/11)+($AD59/10)+(SUM($S$66:$S$69)*($S59/SUM($S$55:$S$64))/11)</f>
        <v>119.2299451</v>
      </c>
      <c r="V59" s="686">
        <f t="shared" si="153"/>
        <v>119.2299451</v>
      </c>
      <c r="W59" s="686">
        <f t="shared" si="153"/>
        <v>119.2299451</v>
      </c>
      <c r="X59" s="686">
        <f t="shared" si="153"/>
        <v>119.2299451</v>
      </c>
      <c r="Y59" s="686">
        <f t="shared" si="153"/>
        <v>119.2299451</v>
      </c>
      <c r="Z59" s="686">
        <f t="shared" si="153"/>
        <v>119.2299451</v>
      </c>
      <c r="AA59" s="686">
        <f t="shared" si="141"/>
        <v>98.42912797</v>
      </c>
      <c r="AB59" s="686">
        <f t="shared" si="142"/>
        <v>119.2299451</v>
      </c>
      <c r="AC59" s="686">
        <f t="shared" si="143"/>
        <v>108.8295365</v>
      </c>
      <c r="AD59" s="686">
        <f t="shared" si="144"/>
        <v>56.77616432</v>
      </c>
      <c r="AE59" s="686">
        <f t="shared" si="145"/>
        <v>67.06984141</v>
      </c>
      <c r="AF59" s="687">
        <f t="shared" si="146"/>
        <v>0</v>
      </c>
      <c r="AG59" s="681">
        <f t="shared" ref="AG59:AQ59" si="154">U59/$Q59*1000</f>
        <v>3145.908841</v>
      </c>
      <c r="AH59" s="681">
        <f t="shared" si="154"/>
        <v>3145.908841</v>
      </c>
      <c r="AI59" s="681">
        <f t="shared" si="154"/>
        <v>3145.908841</v>
      </c>
      <c r="AJ59" s="681">
        <f t="shared" si="154"/>
        <v>3145.908841</v>
      </c>
      <c r="AK59" s="681">
        <f t="shared" si="154"/>
        <v>3145.908841</v>
      </c>
      <c r="AL59" s="681">
        <f t="shared" si="154"/>
        <v>3145.908841</v>
      </c>
      <c r="AM59" s="681">
        <f t="shared" si="154"/>
        <v>2597.074617</v>
      </c>
      <c r="AN59" s="681">
        <f t="shared" si="154"/>
        <v>3145.908841</v>
      </c>
      <c r="AO59" s="681">
        <f t="shared" si="154"/>
        <v>2871.491729</v>
      </c>
      <c r="AP59" s="681">
        <f t="shared" si="154"/>
        <v>1498.051829</v>
      </c>
      <c r="AQ59" s="681">
        <f t="shared" si="154"/>
        <v>1769.652808</v>
      </c>
      <c r="AR59" s="461"/>
      <c r="AS59" s="682">
        <v>1060000.0</v>
      </c>
      <c r="AT59" s="688">
        <v>0.018973228089478857</v>
      </c>
      <c r="AU59" s="461"/>
      <c r="AV59" s="689">
        <v>5.0E-4</v>
      </c>
      <c r="AW59" s="690">
        <f t="shared" si="148"/>
        <v>15.37881643</v>
      </c>
      <c r="AX59" s="461"/>
      <c r="AY59" s="691"/>
    </row>
    <row r="60">
      <c r="A60" s="461"/>
      <c r="B60" s="674" t="s">
        <v>586</v>
      </c>
      <c r="C60" s="675" t="s">
        <v>592</v>
      </c>
      <c r="D60" s="675" t="s">
        <v>663</v>
      </c>
      <c r="E60" s="675" t="s">
        <v>453</v>
      </c>
      <c r="F60" s="692" t="s">
        <v>380</v>
      </c>
      <c r="G60" s="677" t="s">
        <v>662</v>
      </c>
      <c r="H60" s="677">
        <v>1.0</v>
      </c>
      <c r="I60" s="678" t="s">
        <v>379</v>
      </c>
      <c r="J60" s="679">
        <v>45717.0</v>
      </c>
      <c r="K60" s="679">
        <v>46053.0</v>
      </c>
      <c r="L60" s="680" t="s">
        <v>591</v>
      </c>
      <c r="M60" s="681">
        <f t="shared" si="137"/>
        <v>66224.65134</v>
      </c>
      <c r="N60" s="682" t="s">
        <v>407</v>
      </c>
      <c r="O60" s="678" t="s">
        <v>293</v>
      </c>
      <c r="P60" s="683">
        <f>55.1*1.1</f>
        <v>60.61</v>
      </c>
      <c r="Q60" s="683">
        <v>37.9</v>
      </c>
      <c r="R60" s="684">
        <f t="shared" si="138"/>
        <v>4013.876118</v>
      </c>
      <c r="S60" s="684">
        <v>2509.9142857142847</v>
      </c>
      <c r="T60" s="685">
        <f t="shared" si="139"/>
        <v>0.04163718631</v>
      </c>
      <c r="U60" s="686">
        <f t="shared" ref="U60:Z60" si="155">($S60/11)+($AD60/10)+(SUM($S$66:$S$69)*($S60/SUM($S$55:$S$64))/11)</f>
        <v>256.7155143</v>
      </c>
      <c r="V60" s="686">
        <f t="shared" si="155"/>
        <v>256.7155143</v>
      </c>
      <c r="W60" s="686">
        <f t="shared" si="155"/>
        <v>256.7155143</v>
      </c>
      <c r="X60" s="686">
        <f t="shared" si="155"/>
        <v>256.7155143</v>
      </c>
      <c r="Y60" s="686">
        <f t="shared" si="155"/>
        <v>256.7155143</v>
      </c>
      <c r="Z60" s="686">
        <f t="shared" si="155"/>
        <v>256.7155143</v>
      </c>
      <c r="AA60" s="686">
        <f t="shared" si="141"/>
        <v>211.9290099</v>
      </c>
      <c r="AB60" s="686">
        <f t="shared" si="142"/>
        <v>256.7155143</v>
      </c>
      <c r="AC60" s="686">
        <f t="shared" si="143"/>
        <v>234.3222621</v>
      </c>
      <c r="AD60" s="686">
        <f t="shared" si="144"/>
        <v>122.245483</v>
      </c>
      <c r="AE60" s="686">
        <f t="shared" si="145"/>
        <v>144.4089303</v>
      </c>
      <c r="AF60" s="687">
        <f t="shared" si="146"/>
        <v>0</v>
      </c>
      <c r="AG60" s="681">
        <f t="shared" ref="AG60:AQ60" si="156">U60/$Q60*1000</f>
        <v>6773.49642</v>
      </c>
      <c r="AH60" s="681">
        <f t="shared" si="156"/>
        <v>6773.49642</v>
      </c>
      <c r="AI60" s="681">
        <f t="shared" si="156"/>
        <v>6773.49642</v>
      </c>
      <c r="AJ60" s="681">
        <f t="shared" si="156"/>
        <v>6773.49642</v>
      </c>
      <c r="AK60" s="681">
        <f t="shared" si="156"/>
        <v>6773.49642</v>
      </c>
      <c r="AL60" s="681">
        <f t="shared" si="156"/>
        <v>6773.49642</v>
      </c>
      <c r="AM60" s="681">
        <f t="shared" si="156"/>
        <v>5591.794457</v>
      </c>
      <c r="AN60" s="681">
        <f t="shared" si="156"/>
        <v>6773.49642</v>
      </c>
      <c r="AO60" s="681">
        <f t="shared" si="156"/>
        <v>6182.645439</v>
      </c>
      <c r="AP60" s="681">
        <f t="shared" si="156"/>
        <v>3225.474486</v>
      </c>
      <c r="AQ60" s="681">
        <f t="shared" si="156"/>
        <v>3810.262014</v>
      </c>
      <c r="AR60" s="461"/>
      <c r="AS60" s="682">
        <v>1060000.0</v>
      </c>
      <c r="AT60" s="688">
        <v>0.009170131621545329</v>
      </c>
      <c r="AU60" s="461"/>
      <c r="AV60" s="689">
        <v>0.003</v>
      </c>
      <c r="AW60" s="690">
        <f t="shared" si="148"/>
        <v>198.673954</v>
      </c>
      <c r="AX60" s="461"/>
      <c r="AY60" s="691"/>
    </row>
    <row r="61">
      <c r="A61" s="461"/>
      <c r="B61" s="674" t="s">
        <v>586</v>
      </c>
      <c r="C61" s="675" t="s">
        <v>587</v>
      </c>
      <c r="D61" s="675" t="s">
        <v>588</v>
      </c>
      <c r="E61" s="675" t="s">
        <v>453</v>
      </c>
      <c r="F61" s="678" t="s">
        <v>381</v>
      </c>
      <c r="G61" s="677" t="s">
        <v>662</v>
      </c>
      <c r="H61" s="677">
        <v>1.0</v>
      </c>
      <c r="I61" s="678" t="s">
        <v>122</v>
      </c>
      <c r="J61" s="679">
        <v>45717.0</v>
      </c>
      <c r="K61" s="679">
        <v>46053.0</v>
      </c>
      <c r="L61" s="680" t="s">
        <v>591</v>
      </c>
      <c r="M61" s="681">
        <f t="shared" si="137"/>
        <v>167824.5652</v>
      </c>
      <c r="N61" s="682" t="s">
        <v>407</v>
      </c>
      <c r="O61" s="678" t="s">
        <v>293</v>
      </c>
      <c r="P61" s="683">
        <f>95.1*1.1</f>
        <v>104.61</v>
      </c>
      <c r="Q61" s="683">
        <v>49.676</v>
      </c>
      <c r="R61" s="684">
        <f t="shared" si="138"/>
        <v>17556.12777</v>
      </c>
      <c r="S61" s="684">
        <v>8336.85310211874</v>
      </c>
      <c r="T61" s="685">
        <f t="shared" si="139"/>
        <v>0.138300781</v>
      </c>
      <c r="U61" s="686">
        <f t="shared" ref="U61:Z61" si="157">($S61/11)+($AD61/10)+(SUM($S$66:$S$69)*($S61/SUM($S$55:$S$64))/11)</f>
        <v>852.6982551</v>
      </c>
      <c r="V61" s="686">
        <f t="shared" si="157"/>
        <v>852.6982551</v>
      </c>
      <c r="W61" s="686">
        <f t="shared" si="157"/>
        <v>852.6982551</v>
      </c>
      <c r="X61" s="686">
        <f t="shared" si="157"/>
        <v>852.6982551</v>
      </c>
      <c r="Y61" s="686">
        <f t="shared" si="157"/>
        <v>852.6982551</v>
      </c>
      <c r="Z61" s="686">
        <f t="shared" si="157"/>
        <v>852.6982551</v>
      </c>
      <c r="AA61" s="686">
        <f t="shared" si="141"/>
        <v>703.9367973</v>
      </c>
      <c r="AB61" s="686">
        <f t="shared" si="142"/>
        <v>852.6982551</v>
      </c>
      <c r="AC61" s="686">
        <f t="shared" si="143"/>
        <v>778.3175262</v>
      </c>
      <c r="AD61" s="686">
        <f t="shared" si="144"/>
        <v>406.0467882</v>
      </c>
      <c r="AE61" s="686">
        <f t="shared" si="145"/>
        <v>479.6642044</v>
      </c>
      <c r="AF61" s="687">
        <f t="shared" si="146"/>
        <v>0</v>
      </c>
      <c r="AG61" s="681">
        <f t="shared" ref="AG61:AQ61" si="158">U61/$Q61*1000</f>
        <v>17165.19557</v>
      </c>
      <c r="AH61" s="681">
        <f t="shared" si="158"/>
        <v>17165.19557</v>
      </c>
      <c r="AI61" s="681">
        <f t="shared" si="158"/>
        <v>17165.19557</v>
      </c>
      <c r="AJ61" s="681">
        <f t="shared" si="158"/>
        <v>17165.19557</v>
      </c>
      <c r="AK61" s="681">
        <f t="shared" si="158"/>
        <v>17165.19557</v>
      </c>
      <c r="AL61" s="681">
        <f t="shared" si="158"/>
        <v>17165.19557</v>
      </c>
      <c r="AM61" s="681">
        <f t="shared" si="158"/>
        <v>14170.56118</v>
      </c>
      <c r="AN61" s="681">
        <f t="shared" si="158"/>
        <v>17165.19557</v>
      </c>
      <c r="AO61" s="681">
        <f t="shared" si="158"/>
        <v>15667.87838</v>
      </c>
      <c r="AP61" s="681">
        <f t="shared" si="158"/>
        <v>8173.902652</v>
      </c>
      <c r="AQ61" s="681">
        <f t="shared" si="158"/>
        <v>9655.854022</v>
      </c>
      <c r="AR61" s="461"/>
      <c r="AS61" s="682">
        <v>155000.0</v>
      </c>
      <c r="AT61" s="688">
        <v>0.06340047861598987</v>
      </c>
      <c r="AU61" s="461"/>
      <c r="AV61" s="689">
        <v>7.0E-4</v>
      </c>
      <c r="AW61" s="690">
        <f t="shared" si="148"/>
        <v>117.4771957</v>
      </c>
      <c r="AX61" s="461"/>
      <c r="AY61" s="691"/>
    </row>
    <row r="62">
      <c r="A62" s="461"/>
      <c r="B62" s="674" t="s">
        <v>586</v>
      </c>
      <c r="C62" s="675" t="s">
        <v>587</v>
      </c>
      <c r="D62" s="675" t="s">
        <v>588</v>
      </c>
      <c r="E62" s="675" t="s">
        <v>453</v>
      </c>
      <c r="F62" s="678" t="s">
        <v>381</v>
      </c>
      <c r="G62" s="677" t="s">
        <v>662</v>
      </c>
      <c r="H62" s="677">
        <v>1.0</v>
      </c>
      <c r="I62" s="678" t="s">
        <v>159</v>
      </c>
      <c r="J62" s="679">
        <v>45717.0</v>
      </c>
      <c r="K62" s="679">
        <v>46053.0</v>
      </c>
      <c r="L62" s="680" t="s">
        <v>591</v>
      </c>
      <c r="M62" s="681">
        <f t="shared" si="137"/>
        <v>187259.3034</v>
      </c>
      <c r="N62" s="682" t="s">
        <v>407</v>
      </c>
      <c r="O62" s="678" t="s">
        <v>293</v>
      </c>
      <c r="P62" s="683">
        <v>89.3</v>
      </c>
      <c r="Q62" s="683">
        <v>41.92</v>
      </c>
      <c r="R62" s="684">
        <f t="shared" si="138"/>
        <v>16722.2558</v>
      </c>
      <c r="S62" s="684">
        <v>7849.909999999999</v>
      </c>
      <c r="T62" s="685">
        <f t="shared" si="139"/>
        <v>0.1302228395</v>
      </c>
      <c r="U62" s="686">
        <f t="shared" ref="U62:Z62" si="159">($S62/11)+($AD62/10)+(SUM($S$66:$S$69)*($S62/SUM($S$55:$S$64))/11)</f>
        <v>802.8934273</v>
      </c>
      <c r="V62" s="686">
        <f t="shared" si="159"/>
        <v>802.8934273</v>
      </c>
      <c r="W62" s="686">
        <f t="shared" si="159"/>
        <v>802.8934273</v>
      </c>
      <c r="X62" s="686">
        <f t="shared" si="159"/>
        <v>802.8934273</v>
      </c>
      <c r="Y62" s="686">
        <f t="shared" si="159"/>
        <v>802.8934273</v>
      </c>
      <c r="Z62" s="686">
        <f t="shared" si="159"/>
        <v>802.8934273</v>
      </c>
      <c r="AA62" s="686">
        <f t="shared" si="141"/>
        <v>662.8209034</v>
      </c>
      <c r="AB62" s="686">
        <f t="shared" si="142"/>
        <v>802.8934273</v>
      </c>
      <c r="AC62" s="686">
        <f t="shared" si="143"/>
        <v>732.8571654</v>
      </c>
      <c r="AD62" s="686">
        <f t="shared" si="144"/>
        <v>382.3302035</v>
      </c>
      <c r="AE62" s="686">
        <f t="shared" si="145"/>
        <v>451.6477367</v>
      </c>
      <c r="AF62" s="687">
        <f t="shared" si="146"/>
        <v>0</v>
      </c>
      <c r="AG62" s="681">
        <f t="shared" ref="AG62:AQ62" si="160">U62/$Q62*1000</f>
        <v>19152.99206</v>
      </c>
      <c r="AH62" s="681">
        <f t="shared" si="160"/>
        <v>19152.99206</v>
      </c>
      <c r="AI62" s="681">
        <f t="shared" si="160"/>
        <v>19152.99206</v>
      </c>
      <c r="AJ62" s="681">
        <f t="shared" si="160"/>
        <v>19152.99206</v>
      </c>
      <c r="AK62" s="681">
        <f t="shared" si="160"/>
        <v>19152.99206</v>
      </c>
      <c r="AL62" s="681">
        <f t="shared" si="160"/>
        <v>19152.99206</v>
      </c>
      <c r="AM62" s="681">
        <f t="shared" si="160"/>
        <v>15811.56735</v>
      </c>
      <c r="AN62" s="681">
        <f t="shared" si="160"/>
        <v>19152.99206</v>
      </c>
      <c r="AO62" s="681">
        <f t="shared" si="160"/>
        <v>17482.27971</v>
      </c>
      <c r="AP62" s="681">
        <f t="shared" si="160"/>
        <v>9120.472411</v>
      </c>
      <c r="AQ62" s="681">
        <f t="shared" si="160"/>
        <v>10774.03952</v>
      </c>
      <c r="AR62" s="461"/>
      <c r="AS62" s="682">
        <v>155000.0</v>
      </c>
      <c r="AT62" s="688">
        <v>0.06537778470906154</v>
      </c>
      <c r="AU62" s="461"/>
      <c r="AV62" s="689">
        <v>5.0E-4</v>
      </c>
      <c r="AW62" s="690">
        <f t="shared" si="148"/>
        <v>93.62965172</v>
      </c>
      <c r="AX62" s="461"/>
      <c r="AY62" s="691"/>
    </row>
    <row r="63">
      <c r="A63" s="461"/>
      <c r="B63" s="674" t="s">
        <v>586</v>
      </c>
      <c r="C63" s="675" t="s">
        <v>592</v>
      </c>
      <c r="D63" s="675" t="s">
        <v>588</v>
      </c>
      <c r="E63" s="675" t="s">
        <v>453</v>
      </c>
      <c r="F63" s="678" t="s">
        <v>381</v>
      </c>
      <c r="G63" s="677" t="s">
        <v>662</v>
      </c>
      <c r="H63" s="677">
        <v>1.0</v>
      </c>
      <c r="I63" s="678" t="s">
        <v>379</v>
      </c>
      <c r="J63" s="679">
        <v>45717.0</v>
      </c>
      <c r="K63" s="679">
        <v>46053.0</v>
      </c>
      <c r="L63" s="680" t="s">
        <v>591</v>
      </c>
      <c r="M63" s="681">
        <f t="shared" si="137"/>
        <v>188223.321</v>
      </c>
      <c r="N63" s="682" t="s">
        <v>407</v>
      </c>
      <c r="O63" s="678" t="s">
        <v>293</v>
      </c>
      <c r="P63" s="683">
        <f>60.8*1.1</f>
        <v>66.88</v>
      </c>
      <c r="Q63" s="683">
        <v>41.92</v>
      </c>
      <c r="R63" s="684">
        <f t="shared" si="138"/>
        <v>12588.37571</v>
      </c>
      <c r="S63" s="684">
        <v>7890.321617368048</v>
      </c>
      <c r="T63" s="685">
        <f t="shared" si="139"/>
        <v>0.1308932313</v>
      </c>
      <c r="U63" s="686">
        <f t="shared" ref="U63:Z63" si="161">($S63/11)+($AD63/10)+(SUM($S$66:$S$69)*($S63/SUM($S$55:$S$64))/11)</f>
        <v>807.0267514</v>
      </c>
      <c r="V63" s="686">
        <f t="shared" si="161"/>
        <v>807.0267514</v>
      </c>
      <c r="W63" s="686">
        <f t="shared" si="161"/>
        <v>807.0267514</v>
      </c>
      <c r="X63" s="686">
        <f t="shared" si="161"/>
        <v>807.0267514</v>
      </c>
      <c r="Y63" s="686">
        <f t="shared" si="161"/>
        <v>807.0267514</v>
      </c>
      <c r="Z63" s="686">
        <f t="shared" si="161"/>
        <v>807.0267514</v>
      </c>
      <c r="AA63" s="686">
        <f t="shared" si="141"/>
        <v>666.2331291</v>
      </c>
      <c r="AB63" s="686">
        <f t="shared" si="142"/>
        <v>807.0267514</v>
      </c>
      <c r="AC63" s="686">
        <f t="shared" si="143"/>
        <v>736.6299402</v>
      </c>
      <c r="AD63" s="686">
        <f t="shared" si="144"/>
        <v>384.298453</v>
      </c>
      <c r="AE63" s="686">
        <f t="shared" si="145"/>
        <v>453.9728354</v>
      </c>
      <c r="AF63" s="687">
        <f t="shared" si="146"/>
        <v>0</v>
      </c>
      <c r="AG63" s="681">
        <f t="shared" ref="AG63:AQ63" si="162">U63/$Q63*1000</f>
        <v>19251.59235</v>
      </c>
      <c r="AH63" s="681">
        <f t="shared" si="162"/>
        <v>19251.59235</v>
      </c>
      <c r="AI63" s="681">
        <f t="shared" si="162"/>
        <v>19251.59235</v>
      </c>
      <c r="AJ63" s="681">
        <f t="shared" si="162"/>
        <v>19251.59235</v>
      </c>
      <c r="AK63" s="681">
        <f t="shared" si="162"/>
        <v>19251.59235</v>
      </c>
      <c r="AL63" s="681">
        <f t="shared" si="162"/>
        <v>19251.59235</v>
      </c>
      <c r="AM63" s="681">
        <f t="shared" si="162"/>
        <v>15892.96587</v>
      </c>
      <c r="AN63" s="681">
        <f t="shared" si="162"/>
        <v>19251.59235</v>
      </c>
      <c r="AO63" s="681">
        <f t="shared" si="162"/>
        <v>17572.27911</v>
      </c>
      <c r="AP63" s="681">
        <f t="shared" si="162"/>
        <v>9167.424929</v>
      </c>
      <c r="AQ63" s="681">
        <f t="shared" si="162"/>
        <v>10829.50466</v>
      </c>
      <c r="AR63" s="461"/>
      <c r="AS63" s="682">
        <v>155000.0</v>
      </c>
      <c r="AT63" s="688">
        <v>0.03399460855075329</v>
      </c>
      <c r="AU63" s="461"/>
      <c r="AV63" s="689">
        <v>0.003</v>
      </c>
      <c r="AW63" s="690">
        <f t="shared" si="148"/>
        <v>564.6699631</v>
      </c>
      <c r="AX63" s="461"/>
      <c r="AY63" s="691"/>
    </row>
    <row r="64">
      <c r="A64" s="461"/>
      <c r="B64" s="674" t="s">
        <v>586</v>
      </c>
      <c r="C64" s="675" t="s">
        <v>594</v>
      </c>
      <c r="D64" s="675" t="s">
        <v>588</v>
      </c>
      <c r="E64" s="675" t="s">
        <v>453</v>
      </c>
      <c r="F64" s="678" t="s">
        <v>381</v>
      </c>
      <c r="G64" s="677" t="s">
        <v>662</v>
      </c>
      <c r="H64" s="677">
        <v>1.0</v>
      </c>
      <c r="I64" s="678" t="s">
        <v>157</v>
      </c>
      <c r="J64" s="679">
        <v>45717.0</v>
      </c>
      <c r="K64" s="679">
        <v>46053.0</v>
      </c>
      <c r="L64" s="682" t="s">
        <v>591</v>
      </c>
      <c r="M64" s="681">
        <f t="shared" si="137"/>
        <v>34027.16347</v>
      </c>
      <c r="N64" s="682" t="s">
        <v>407</v>
      </c>
      <c r="O64" s="678" t="s">
        <v>293</v>
      </c>
      <c r="P64" s="683">
        <f t="shared" ref="P64:P69" si="165">Q64/85*100</f>
        <v>70.58823529</v>
      </c>
      <c r="Q64" s="693">
        <v>60.0</v>
      </c>
      <c r="R64" s="684">
        <f t="shared" si="138"/>
        <v>2401.917421</v>
      </c>
      <c r="S64" s="684">
        <v>2041.6298079945414</v>
      </c>
      <c r="T64" s="685">
        <f t="shared" si="139"/>
        <v>0.03386877439</v>
      </c>
      <c r="U64" s="686">
        <f t="shared" ref="U64:Z64" si="163">($S64/11)+($AD64/10)+(SUM($S$66:$S$69)*($S64/SUM($S$55:$S$64))/11)</f>
        <v>208.8191016</v>
      </c>
      <c r="V64" s="686">
        <f t="shared" si="163"/>
        <v>208.8191016</v>
      </c>
      <c r="W64" s="686">
        <f t="shared" si="163"/>
        <v>208.8191016</v>
      </c>
      <c r="X64" s="686">
        <f t="shared" si="163"/>
        <v>208.8191016</v>
      </c>
      <c r="Y64" s="686">
        <f t="shared" si="163"/>
        <v>208.8191016</v>
      </c>
      <c r="Z64" s="686">
        <f t="shared" si="163"/>
        <v>208.8191016</v>
      </c>
      <c r="AA64" s="686">
        <f t="shared" si="141"/>
        <v>172.3885896</v>
      </c>
      <c r="AB64" s="686">
        <f t="shared" si="142"/>
        <v>208.8191016</v>
      </c>
      <c r="AC64" s="686">
        <f t="shared" si="143"/>
        <v>190.6038456</v>
      </c>
      <c r="AD64" s="686">
        <f t="shared" si="144"/>
        <v>99.43766743</v>
      </c>
      <c r="AE64" s="686">
        <f t="shared" si="145"/>
        <v>117.4659941</v>
      </c>
      <c r="AF64" s="687">
        <f t="shared" si="146"/>
        <v>0</v>
      </c>
      <c r="AG64" s="681">
        <f t="shared" ref="AG64:AQ64" si="164">U64/$Q64*1000</f>
        <v>3480.31836</v>
      </c>
      <c r="AH64" s="681">
        <f t="shared" si="164"/>
        <v>3480.31836</v>
      </c>
      <c r="AI64" s="681">
        <f t="shared" si="164"/>
        <v>3480.31836</v>
      </c>
      <c r="AJ64" s="681">
        <f t="shared" si="164"/>
        <v>3480.31836</v>
      </c>
      <c r="AK64" s="681">
        <f t="shared" si="164"/>
        <v>3480.31836</v>
      </c>
      <c r="AL64" s="681">
        <f t="shared" si="164"/>
        <v>3480.31836</v>
      </c>
      <c r="AM64" s="681">
        <f t="shared" si="164"/>
        <v>2873.143161</v>
      </c>
      <c r="AN64" s="681">
        <f t="shared" si="164"/>
        <v>3480.31836</v>
      </c>
      <c r="AO64" s="681">
        <f t="shared" si="164"/>
        <v>3176.73076</v>
      </c>
      <c r="AP64" s="681">
        <f t="shared" si="164"/>
        <v>1657.294457</v>
      </c>
      <c r="AQ64" s="681">
        <f t="shared" si="164"/>
        <v>1957.766569</v>
      </c>
      <c r="AR64" s="461"/>
      <c r="AS64" s="682">
        <v>155000.0</v>
      </c>
      <c r="AT64" s="688">
        <v>0.0165589427787327</v>
      </c>
      <c r="AU64" s="461"/>
      <c r="AV64" s="689">
        <v>7.0E-4</v>
      </c>
      <c r="AW64" s="690">
        <f t="shared" si="148"/>
        <v>23.81901443</v>
      </c>
      <c r="AX64" s="461"/>
      <c r="AY64" s="691"/>
    </row>
    <row r="65">
      <c r="A65" s="461"/>
      <c r="B65" s="674" t="s">
        <v>586</v>
      </c>
      <c r="C65" s="675" t="s">
        <v>594</v>
      </c>
      <c r="D65" s="675" t="s">
        <v>588</v>
      </c>
      <c r="E65" s="675" t="s">
        <v>453</v>
      </c>
      <c r="F65" s="678" t="s">
        <v>381</v>
      </c>
      <c r="G65" s="677" t="s">
        <v>664</v>
      </c>
      <c r="H65" s="677">
        <v>1.0</v>
      </c>
      <c r="I65" s="694" t="s">
        <v>382</v>
      </c>
      <c r="J65" s="679">
        <v>45717.0</v>
      </c>
      <c r="K65" s="679">
        <v>46053.0</v>
      </c>
      <c r="L65" s="680" t="s">
        <v>591</v>
      </c>
      <c r="M65" s="681">
        <f t="shared" si="137"/>
        <v>108900</v>
      </c>
      <c r="N65" s="682" t="s">
        <v>407</v>
      </c>
      <c r="O65" s="678" t="s">
        <v>293</v>
      </c>
      <c r="P65" s="683">
        <f t="shared" si="165"/>
        <v>117.6470588</v>
      </c>
      <c r="Q65" s="683">
        <v>100.0</v>
      </c>
      <c r="R65" s="684">
        <f t="shared" si="138"/>
        <v>12811.76471</v>
      </c>
      <c r="S65" s="684">
        <v>10890.0</v>
      </c>
      <c r="T65" s="685">
        <f t="shared" si="139"/>
        <v>0.1806551568</v>
      </c>
      <c r="U65" s="686">
        <f t="shared" ref="U65:Y65" si="166">$S65/11</f>
        <v>990</v>
      </c>
      <c r="V65" s="686">
        <f t="shared" si="166"/>
        <v>990</v>
      </c>
      <c r="W65" s="686">
        <f t="shared" si="166"/>
        <v>990</v>
      </c>
      <c r="X65" s="686">
        <f t="shared" si="166"/>
        <v>990</v>
      </c>
      <c r="Y65" s="686">
        <f t="shared" si="166"/>
        <v>990</v>
      </c>
      <c r="Z65" s="686">
        <v>0.0</v>
      </c>
      <c r="AA65" s="686">
        <f>$S65/11*2</f>
        <v>1980</v>
      </c>
      <c r="AB65" s="686">
        <f t="shared" ref="AB65:AE65" si="167">$S65/11</f>
        <v>990</v>
      </c>
      <c r="AC65" s="686">
        <f t="shared" si="167"/>
        <v>990</v>
      </c>
      <c r="AD65" s="686">
        <f t="shared" si="167"/>
        <v>990</v>
      </c>
      <c r="AE65" s="686">
        <f t="shared" si="167"/>
        <v>990</v>
      </c>
      <c r="AF65" s="687">
        <f t="shared" si="146"/>
        <v>0</v>
      </c>
      <c r="AG65" s="681">
        <f t="shared" ref="AG65:AQ65" si="168">U65/$Q65*1000</f>
        <v>9900</v>
      </c>
      <c r="AH65" s="681">
        <f t="shared" si="168"/>
        <v>9900</v>
      </c>
      <c r="AI65" s="681">
        <f t="shared" si="168"/>
        <v>9900</v>
      </c>
      <c r="AJ65" s="681">
        <f t="shared" si="168"/>
        <v>9900</v>
      </c>
      <c r="AK65" s="681">
        <f t="shared" si="168"/>
        <v>9900</v>
      </c>
      <c r="AL65" s="681">
        <f t="shared" si="168"/>
        <v>0</v>
      </c>
      <c r="AM65" s="681">
        <f t="shared" si="168"/>
        <v>19800</v>
      </c>
      <c r="AN65" s="681">
        <f t="shared" si="168"/>
        <v>9900</v>
      </c>
      <c r="AO65" s="681">
        <f t="shared" si="168"/>
        <v>9900</v>
      </c>
      <c r="AP65" s="681">
        <f t="shared" si="168"/>
        <v>9900</v>
      </c>
      <c r="AQ65" s="681">
        <f t="shared" si="168"/>
        <v>9900</v>
      </c>
      <c r="AR65" s="461"/>
      <c r="AS65" s="682">
        <v>155000.0</v>
      </c>
      <c r="AT65" s="695">
        <v>0.2</v>
      </c>
      <c r="AU65" s="461"/>
      <c r="AV65" s="706">
        <v>0.0</v>
      </c>
      <c r="AW65" s="697">
        <v>0.0</v>
      </c>
      <c r="AX65" s="461"/>
      <c r="AY65" s="691"/>
    </row>
    <row r="66">
      <c r="A66" s="461"/>
      <c r="B66" s="674" t="s">
        <v>586</v>
      </c>
      <c r="C66" s="675" t="s">
        <v>596</v>
      </c>
      <c r="D66" s="675" t="s">
        <v>48</v>
      </c>
      <c r="E66" s="675" t="s">
        <v>453</v>
      </c>
      <c r="F66" s="678" t="s">
        <v>383</v>
      </c>
      <c r="G66" s="677" t="s">
        <v>665</v>
      </c>
      <c r="H66" s="677">
        <v>1.0</v>
      </c>
      <c r="I66" s="694" t="s">
        <v>384</v>
      </c>
      <c r="J66" s="698">
        <v>45917.0</v>
      </c>
      <c r="K66" s="698">
        <v>45917.0</v>
      </c>
      <c r="L66" s="682" t="s">
        <v>591</v>
      </c>
      <c r="M66" s="681">
        <f t="shared" ref="M66:M68" si="169">13000/2</f>
        <v>6500</v>
      </c>
      <c r="N66" s="682" t="s">
        <v>407</v>
      </c>
      <c r="O66" s="678" t="s">
        <v>597</v>
      </c>
      <c r="P66" s="683">
        <f t="shared" si="165"/>
        <v>483.8235294</v>
      </c>
      <c r="Q66" s="683">
        <f t="shared" ref="Q66:Q68" si="170">822.5/2</f>
        <v>411.25</v>
      </c>
      <c r="R66" s="684">
        <f t="shared" ref="R66:R69" si="171">P66</f>
        <v>483.8235294</v>
      </c>
      <c r="S66" s="684">
        <v>411.25</v>
      </c>
      <c r="T66" s="685">
        <f t="shared" si="139"/>
        <v>0.006822262006</v>
      </c>
      <c r="U66" s="686">
        <v>0.0</v>
      </c>
      <c r="V66" s="686">
        <v>0.0</v>
      </c>
      <c r="W66" s="686">
        <v>0.0</v>
      </c>
      <c r="X66" s="686">
        <v>0.0</v>
      </c>
      <c r="Y66" s="686">
        <v>0.0</v>
      </c>
      <c r="Z66" s="686">
        <v>0.0</v>
      </c>
      <c r="AA66" s="686">
        <f t="shared" ref="AA66:AA67" si="172">Q66</f>
        <v>411.25</v>
      </c>
      <c r="AB66" s="686">
        <v>0.0</v>
      </c>
      <c r="AC66" s="686">
        <v>0.0</v>
      </c>
      <c r="AD66" s="395">
        <v>0.0</v>
      </c>
      <c r="AE66" s="395">
        <v>0.0</v>
      </c>
      <c r="AF66" s="687">
        <f t="shared" si="146"/>
        <v>0</v>
      </c>
      <c r="AG66" s="682">
        <v>0.0</v>
      </c>
      <c r="AH66" s="682">
        <v>0.0</v>
      </c>
      <c r="AI66" s="682">
        <v>0.0</v>
      </c>
      <c r="AJ66" s="682">
        <v>0.0</v>
      </c>
      <c r="AK66" s="682">
        <v>0.0</v>
      </c>
      <c r="AL66" s="682">
        <v>0.0</v>
      </c>
      <c r="AM66" s="682">
        <f t="shared" ref="AM66:AM67" si="173">M66</f>
        <v>6500</v>
      </c>
      <c r="AN66" s="682">
        <v>0.0</v>
      </c>
      <c r="AO66" s="682">
        <v>0.0</v>
      </c>
      <c r="AP66" s="682">
        <v>0.0</v>
      </c>
      <c r="AQ66" s="682">
        <v>0.0</v>
      </c>
      <c r="AR66" s="461"/>
      <c r="AS66" s="682">
        <v>445000.0</v>
      </c>
      <c r="AT66" s="695">
        <v>1.0</v>
      </c>
      <c r="AU66" s="461"/>
      <c r="AV66" s="689">
        <v>7.0E-4</v>
      </c>
      <c r="AW66" s="690">
        <f t="shared" ref="AW66:AW69" si="174">AV66*M66</f>
        <v>4.55</v>
      </c>
      <c r="AX66" s="461"/>
      <c r="AY66" s="691"/>
    </row>
    <row r="67">
      <c r="A67" s="461"/>
      <c r="B67" s="674" t="s">
        <v>586</v>
      </c>
      <c r="C67" s="675" t="s">
        <v>596</v>
      </c>
      <c r="D67" s="675" t="s">
        <v>48</v>
      </c>
      <c r="E67" s="675" t="s">
        <v>453</v>
      </c>
      <c r="F67" s="678" t="s">
        <v>383</v>
      </c>
      <c r="G67" s="677" t="s">
        <v>665</v>
      </c>
      <c r="H67" s="677">
        <v>1.0</v>
      </c>
      <c r="I67" s="694" t="s">
        <v>384</v>
      </c>
      <c r="J67" s="698">
        <v>45922.0</v>
      </c>
      <c r="K67" s="698">
        <v>45922.0</v>
      </c>
      <c r="L67" s="682" t="s">
        <v>591</v>
      </c>
      <c r="M67" s="681">
        <f t="shared" si="169"/>
        <v>6500</v>
      </c>
      <c r="N67" s="682" t="s">
        <v>407</v>
      </c>
      <c r="O67" s="678" t="s">
        <v>597</v>
      </c>
      <c r="P67" s="683">
        <f t="shared" si="165"/>
        <v>483.8235294</v>
      </c>
      <c r="Q67" s="683">
        <f t="shared" si="170"/>
        <v>411.25</v>
      </c>
      <c r="R67" s="684">
        <f t="shared" si="171"/>
        <v>483.8235294</v>
      </c>
      <c r="S67" s="684">
        <v>411.25</v>
      </c>
      <c r="T67" s="685">
        <f t="shared" si="139"/>
        <v>0.006822262006</v>
      </c>
      <c r="U67" s="686">
        <v>0.0</v>
      </c>
      <c r="V67" s="686">
        <v>0.0</v>
      </c>
      <c r="W67" s="686">
        <v>0.0</v>
      </c>
      <c r="X67" s="686">
        <v>0.0</v>
      </c>
      <c r="Y67" s="686">
        <v>0.0</v>
      </c>
      <c r="Z67" s="686">
        <v>0.0</v>
      </c>
      <c r="AA67" s="686">
        <f t="shared" si="172"/>
        <v>411.25</v>
      </c>
      <c r="AB67" s="686">
        <v>0.0</v>
      </c>
      <c r="AC67" s="686">
        <v>0.0</v>
      </c>
      <c r="AD67" s="395">
        <v>0.0</v>
      </c>
      <c r="AE67" s="395">
        <v>0.0</v>
      </c>
      <c r="AF67" s="687">
        <f t="shared" si="146"/>
        <v>0</v>
      </c>
      <c r="AG67" s="682">
        <v>0.0</v>
      </c>
      <c r="AH67" s="682">
        <v>0.0</v>
      </c>
      <c r="AI67" s="682">
        <v>0.0</v>
      </c>
      <c r="AJ67" s="682">
        <v>0.0</v>
      </c>
      <c r="AK67" s="682">
        <v>0.0</v>
      </c>
      <c r="AL67" s="682">
        <v>0.0</v>
      </c>
      <c r="AM67" s="682">
        <f t="shared" si="173"/>
        <v>6500</v>
      </c>
      <c r="AN67" s="682">
        <v>0.0</v>
      </c>
      <c r="AO67" s="682">
        <v>0.0</v>
      </c>
      <c r="AP67" s="682">
        <v>0.0</v>
      </c>
      <c r="AQ67" s="682">
        <v>0.0</v>
      </c>
      <c r="AR67" s="461"/>
      <c r="AS67" s="682">
        <v>445000.0</v>
      </c>
      <c r="AT67" s="695">
        <v>1.0</v>
      </c>
      <c r="AU67" s="461"/>
      <c r="AV67" s="689">
        <v>7.0E-4</v>
      </c>
      <c r="AW67" s="690">
        <f t="shared" si="174"/>
        <v>4.55</v>
      </c>
      <c r="AX67" s="461"/>
      <c r="AY67" s="691"/>
    </row>
    <row r="68">
      <c r="A68" s="461"/>
      <c r="B68" s="674" t="s">
        <v>586</v>
      </c>
      <c r="C68" s="675" t="s">
        <v>596</v>
      </c>
      <c r="D68" s="675" t="s">
        <v>48</v>
      </c>
      <c r="E68" s="675" t="s">
        <v>453</v>
      </c>
      <c r="F68" s="678" t="s">
        <v>383</v>
      </c>
      <c r="G68" s="677" t="s">
        <v>665</v>
      </c>
      <c r="H68" s="699">
        <v>1.0</v>
      </c>
      <c r="I68" s="678" t="s">
        <v>384</v>
      </c>
      <c r="J68" s="698">
        <v>45971.0</v>
      </c>
      <c r="K68" s="698">
        <v>45971.0</v>
      </c>
      <c r="L68" s="682" t="s">
        <v>591</v>
      </c>
      <c r="M68" s="682">
        <f t="shared" si="169"/>
        <v>6500</v>
      </c>
      <c r="N68" s="682" t="s">
        <v>407</v>
      </c>
      <c r="O68" s="678" t="s">
        <v>597</v>
      </c>
      <c r="P68" s="683">
        <f t="shared" si="165"/>
        <v>483.8235294</v>
      </c>
      <c r="Q68" s="683">
        <f t="shared" si="170"/>
        <v>411.25</v>
      </c>
      <c r="R68" s="684">
        <f t="shared" si="171"/>
        <v>483.8235294</v>
      </c>
      <c r="S68" s="684">
        <v>411.25</v>
      </c>
      <c r="T68" s="685">
        <f t="shared" si="139"/>
        <v>0.006822262006</v>
      </c>
      <c r="U68" s="686">
        <v>0.0</v>
      </c>
      <c r="V68" s="686">
        <v>0.0</v>
      </c>
      <c r="W68" s="686">
        <v>0.0</v>
      </c>
      <c r="X68" s="686">
        <v>0.0</v>
      </c>
      <c r="Y68" s="686">
        <v>0.0</v>
      </c>
      <c r="Z68" s="686">
        <v>0.0</v>
      </c>
      <c r="AA68" s="686">
        <v>0.0</v>
      </c>
      <c r="AB68" s="686">
        <v>0.0</v>
      </c>
      <c r="AC68" s="395">
        <f>Q68</f>
        <v>411.25</v>
      </c>
      <c r="AD68" s="395">
        <v>0.0</v>
      </c>
      <c r="AE68" s="395">
        <v>0.0</v>
      </c>
      <c r="AF68" s="687">
        <f t="shared" si="146"/>
        <v>0</v>
      </c>
      <c r="AG68" s="682">
        <v>0.0</v>
      </c>
      <c r="AH68" s="682">
        <v>0.0</v>
      </c>
      <c r="AI68" s="682">
        <v>0.0</v>
      </c>
      <c r="AJ68" s="682">
        <v>0.0</v>
      </c>
      <c r="AK68" s="682">
        <v>0.0</v>
      </c>
      <c r="AL68" s="682">
        <v>0.0</v>
      </c>
      <c r="AM68" s="682">
        <v>0.0</v>
      </c>
      <c r="AN68" s="682">
        <v>0.0</v>
      </c>
      <c r="AO68" s="682">
        <f>M68</f>
        <v>6500</v>
      </c>
      <c r="AP68" s="682">
        <v>0.0</v>
      </c>
      <c r="AQ68" s="682">
        <v>0.0</v>
      </c>
      <c r="AR68" s="461"/>
      <c r="AS68" s="682">
        <v>445000.0</v>
      </c>
      <c r="AT68" s="688">
        <v>1.0</v>
      </c>
      <c r="AU68" s="461"/>
      <c r="AV68" s="689">
        <v>7.0E-4</v>
      </c>
      <c r="AW68" s="690">
        <f t="shared" si="174"/>
        <v>4.55</v>
      </c>
      <c r="AX68" s="461"/>
      <c r="AY68" s="691"/>
    </row>
    <row r="69">
      <c r="A69" s="461"/>
      <c r="B69" s="674" t="s">
        <v>586</v>
      </c>
      <c r="C69" s="675" t="s">
        <v>596</v>
      </c>
      <c r="D69" s="675" t="s">
        <v>48</v>
      </c>
      <c r="E69" s="675" t="s">
        <v>453</v>
      </c>
      <c r="F69" s="678" t="s">
        <v>385</v>
      </c>
      <c r="G69" s="677" t="s">
        <v>665</v>
      </c>
      <c r="H69" s="677">
        <v>1.0</v>
      </c>
      <c r="I69" s="694" t="s">
        <v>384</v>
      </c>
      <c r="J69" s="679">
        <v>46042.0</v>
      </c>
      <c r="K69" s="679">
        <v>46042.0</v>
      </c>
      <c r="L69" s="680" t="s">
        <v>591</v>
      </c>
      <c r="M69" s="681">
        <f>66000/2</f>
        <v>33000</v>
      </c>
      <c r="N69" s="682" t="s">
        <v>407</v>
      </c>
      <c r="O69" s="678" t="s">
        <v>597</v>
      </c>
      <c r="P69" s="683">
        <f t="shared" si="165"/>
        <v>2426.470588</v>
      </c>
      <c r="Q69" s="683">
        <f>4125/2</f>
        <v>2062.5</v>
      </c>
      <c r="R69" s="684">
        <f t="shared" si="171"/>
        <v>2426.470588</v>
      </c>
      <c r="S69" s="684">
        <v>2062.5</v>
      </c>
      <c r="T69" s="685">
        <f t="shared" si="139"/>
        <v>0.03421499182</v>
      </c>
      <c r="U69" s="686">
        <v>0.0</v>
      </c>
      <c r="V69" s="686">
        <v>0.0</v>
      </c>
      <c r="W69" s="686">
        <v>0.0</v>
      </c>
      <c r="X69" s="686">
        <v>0.0</v>
      </c>
      <c r="Y69" s="686">
        <v>0.0</v>
      </c>
      <c r="Z69" s="686">
        <v>0.0</v>
      </c>
      <c r="AA69" s="686">
        <v>0.0</v>
      </c>
      <c r="AB69" s="686">
        <v>0.0</v>
      </c>
      <c r="AC69" s="686">
        <v>0.0</v>
      </c>
      <c r="AD69" s="686">
        <v>0.0</v>
      </c>
      <c r="AE69" s="686">
        <f>S69</f>
        <v>2062.5</v>
      </c>
      <c r="AF69" s="687">
        <f t="shared" si="146"/>
        <v>0</v>
      </c>
      <c r="AG69" s="682">
        <v>0.0</v>
      </c>
      <c r="AH69" s="682">
        <v>0.0</v>
      </c>
      <c r="AI69" s="682">
        <v>0.0</v>
      </c>
      <c r="AJ69" s="682">
        <v>0.0</v>
      </c>
      <c r="AK69" s="682">
        <v>0.0</v>
      </c>
      <c r="AL69" s="682">
        <v>0.0</v>
      </c>
      <c r="AM69" s="682">
        <v>0.0</v>
      </c>
      <c r="AN69" s="682">
        <v>0.0</v>
      </c>
      <c r="AO69" s="682">
        <v>0.0</v>
      </c>
      <c r="AP69" s="682">
        <v>0.0</v>
      </c>
      <c r="AQ69" s="682">
        <f>M69</f>
        <v>33000</v>
      </c>
      <c r="AR69" s="461"/>
      <c r="AS69" s="682">
        <v>445000.0</v>
      </c>
      <c r="AT69" s="700">
        <v>1.0</v>
      </c>
      <c r="AU69" s="461"/>
      <c r="AV69" s="689">
        <v>7.0E-4</v>
      </c>
      <c r="AW69" s="690">
        <f t="shared" si="174"/>
        <v>23.1</v>
      </c>
      <c r="AX69" s="461"/>
      <c r="AY69" s="691"/>
    </row>
    <row r="70">
      <c r="A70" s="461"/>
      <c r="B70" s="409" t="s">
        <v>439</v>
      </c>
      <c r="C70" s="671"/>
      <c r="D70" s="671"/>
      <c r="E70" s="671"/>
      <c r="F70" s="671"/>
      <c r="G70" s="671"/>
      <c r="H70" s="671"/>
      <c r="I70" s="671"/>
      <c r="J70" s="671"/>
      <c r="K70" s="671"/>
      <c r="L70" s="671"/>
      <c r="M70" s="671"/>
      <c r="N70" s="671"/>
      <c r="O70" s="671"/>
      <c r="P70" s="671"/>
      <c r="Q70" s="671"/>
      <c r="R70" s="380">
        <f t="shared" ref="R70:S70" si="175">SUM(R71:R87)</f>
        <v>243646.5878</v>
      </c>
      <c r="S70" s="380">
        <f t="shared" si="175"/>
        <v>133812.6888</v>
      </c>
      <c r="T70" s="670">
        <f>K116</f>
        <v>27500</v>
      </c>
      <c r="U70" s="380">
        <f t="shared" ref="U70:AE70" si="176">SUM(U71:U85)</f>
        <v>2375.024796</v>
      </c>
      <c r="V70" s="380">
        <f t="shared" si="176"/>
        <v>2375.024796</v>
      </c>
      <c r="W70" s="380">
        <f t="shared" si="176"/>
        <v>2375.024796</v>
      </c>
      <c r="X70" s="380">
        <f t="shared" si="176"/>
        <v>2375.024796</v>
      </c>
      <c r="Y70" s="380">
        <f t="shared" si="176"/>
        <v>2375.024796</v>
      </c>
      <c r="Z70" s="380">
        <f t="shared" si="176"/>
        <v>1925.024796</v>
      </c>
      <c r="AA70" s="380">
        <f t="shared" si="176"/>
        <v>2825.024796</v>
      </c>
      <c r="AB70" s="380">
        <f t="shared" si="176"/>
        <v>2375.024796</v>
      </c>
      <c r="AC70" s="380">
        <f t="shared" si="176"/>
        <v>2375.024796</v>
      </c>
      <c r="AD70" s="380">
        <f t="shared" si="176"/>
        <v>1366.678474</v>
      </c>
      <c r="AE70" s="380">
        <f t="shared" si="176"/>
        <v>2375.024796</v>
      </c>
      <c r="AF70" s="671"/>
      <c r="AG70" s="382">
        <f t="shared" ref="AG70:AQ70" si="177">SUM(AG71:AG85)</f>
        <v>47259.41307</v>
      </c>
      <c r="AH70" s="382">
        <f t="shared" si="177"/>
        <v>47259.41307</v>
      </c>
      <c r="AI70" s="382">
        <f t="shared" si="177"/>
        <v>47259.41307</v>
      </c>
      <c r="AJ70" s="382">
        <f t="shared" si="177"/>
        <v>47259.41307</v>
      </c>
      <c r="AK70" s="382">
        <f t="shared" si="177"/>
        <v>47259.41307</v>
      </c>
      <c r="AL70" s="382">
        <f t="shared" si="177"/>
        <v>42759.41307</v>
      </c>
      <c r="AM70" s="382">
        <f t="shared" si="177"/>
        <v>49327.14331</v>
      </c>
      <c r="AN70" s="382">
        <f t="shared" si="177"/>
        <v>47259.41307</v>
      </c>
      <c r="AO70" s="382">
        <f t="shared" si="177"/>
        <v>46043.27819</v>
      </c>
      <c r="AP70" s="382">
        <f t="shared" si="177"/>
        <v>24861.62527</v>
      </c>
      <c r="AQ70" s="382">
        <f t="shared" si="177"/>
        <v>42600.11608</v>
      </c>
      <c r="AR70" s="672"/>
      <c r="AS70" s="671"/>
      <c r="AT70" s="702"/>
      <c r="AU70" s="671"/>
      <c r="AV70" s="671"/>
      <c r="AW70" s="671"/>
      <c r="AX70" s="671"/>
      <c r="AY70" s="671"/>
    </row>
    <row r="71">
      <c r="A71" s="461"/>
      <c r="B71" s="674" t="s">
        <v>586</v>
      </c>
      <c r="C71" s="675" t="s">
        <v>587</v>
      </c>
      <c r="D71" s="675" t="s">
        <v>588</v>
      </c>
      <c r="E71" s="675" t="s">
        <v>589</v>
      </c>
      <c r="F71" s="703" t="s">
        <v>378</v>
      </c>
      <c r="G71" s="677" t="s">
        <v>662</v>
      </c>
      <c r="H71" s="677">
        <v>1.0</v>
      </c>
      <c r="I71" s="678" t="s">
        <v>122</v>
      </c>
      <c r="J71" s="679">
        <v>45717.0</v>
      </c>
      <c r="K71" s="679">
        <v>46053.0</v>
      </c>
      <c r="L71" s="680" t="s">
        <v>591</v>
      </c>
      <c r="M71" s="681">
        <f t="shared" ref="M71:M81" si="180">S71/Q71*1000</f>
        <v>41408.80624</v>
      </c>
      <c r="N71" s="682" t="s">
        <v>407</v>
      </c>
      <c r="O71" s="678" t="s">
        <v>293</v>
      </c>
      <c r="P71" s="683">
        <f>95.1*1.1</f>
        <v>104.61</v>
      </c>
      <c r="Q71" s="683">
        <v>49.676</v>
      </c>
      <c r="R71" s="684">
        <f t="shared" ref="R71:R81" si="181">P71*M71/1000</f>
        <v>4331.775221</v>
      </c>
      <c r="S71" s="684">
        <v>2057.023858790936</v>
      </c>
      <c r="T71" s="685">
        <f t="shared" ref="T71:T85" si="182">S71/SUM($S$71:$S$85)</f>
        <v>0.08189791311</v>
      </c>
      <c r="U71" s="686">
        <f t="shared" ref="U71:Z71" si="178">($S71/11)+($AD71/10)+(SUM($S$82:$S$85)*($S71/SUM($S$71:$S$80))/11)</f>
        <v>210.0980333</v>
      </c>
      <c r="V71" s="686">
        <f t="shared" si="178"/>
        <v>210.0980333</v>
      </c>
      <c r="W71" s="686">
        <f t="shared" si="178"/>
        <v>210.0980333</v>
      </c>
      <c r="X71" s="686">
        <f t="shared" si="178"/>
        <v>210.0980333</v>
      </c>
      <c r="Y71" s="686">
        <f t="shared" si="178"/>
        <v>210.0980333</v>
      </c>
      <c r="Z71" s="686">
        <f t="shared" si="178"/>
        <v>210.0980333</v>
      </c>
      <c r="AA71" s="686">
        <f t="shared" ref="AA71:AA80" si="184">($S71/11)+($AD71/10)+(SUM($S$82:$S$85)*($S71/SUM($S$71:$S$80))/11)-(SUM($S$82:$S$83)*($S71/SUM($S$71:$S$80)))</f>
        <v>168.6661434</v>
      </c>
      <c r="AB71" s="686">
        <f t="shared" ref="AB71:AB80" si="185">($S71/11)+($AD71/10)+(SUM($S$82:$S$85)*($S71/SUM($S$71:$S$80))/11)</f>
        <v>210.0980333</v>
      </c>
      <c r="AC71" s="686">
        <f t="shared" ref="AC71:AC80" si="186">($S71/11)+($AD71/10)+(SUM($S$82:$S$85)*($S71/SUM($S$71:$S$80))/11)-($S$84*($S71/SUM($S$71:$S$80)))</f>
        <v>189.3820884</v>
      </c>
      <c r="AD71" s="686">
        <f t="shared" ref="AD71:AD80" si="187">(($S71/11)+(SUM($S$82:$S$85)*($S71/SUM($S$71:$S$80))/11))/2</f>
        <v>100.0466825</v>
      </c>
      <c r="AE71" s="686">
        <f t="shared" ref="AE71:AE80" si="188">($S71/11)+($AD71/10)+(SUM($S$82:$S$85)*($S71/SUM($S$71:$S$80))/11)-($S$85*($S71/SUM($S$71:$S$80)))</f>
        <v>128.2427111</v>
      </c>
      <c r="AF71" s="687">
        <f t="shared" ref="AF71:AF85" si="189">S71-SUM(U71:AE71)</f>
        <v>0</v>
      </c>
      <c r="AG71" s="681">
        <f t="shared" ref="AG71:AQ71" si="179">U71/$Q71*1000</f>
        <v>4229.366965</v>
      </c>
      <c r="AH71" s="681">
        <f t="shared" si="179"/>
        <v>4229.366965</v>
      </c>
      <c r="AI71" s="681">
        <f t="shared" si="179"/>
        <v>4229.366965</v>
      </c>
      <c r="AJ71" s="681">
        <f t="shared" si="179"/>
        <v>4229.366965</v>
      </c>
      <c r="AK71" s="681">
        <f t="shared" si="179"/>
        <v>4229.366965</v>
      </c>
      <c r="AL71" s="681">
        <f t="shared" si="179"/>
        <v>4229.366965</v>
      </c>
      <c r="AM71" s="681">
        <f t="shared" si="179"/>
        <v>3395.324572</v>
      </c>
      <c r="AN71" s="681">
        <f t="shared" si="179"/>
        <v>4229.366965</v>
      </c>
      <c r="AO71" s="681">
        <f t="shared" si="179"/>
        <v>3812.345768</v>
      </c>
      <c r="AP71" s="681">
        <f t="shared" si="179"/>
        <v>2013.984269</v>
      </c>
      <c r="AQ71" s="681">
        <f t="shared" si="179"/>
        <v>2581.582879</v>
      </c>
      <c r="AR71" s="461"/>
      <c r="AS71" s="682">
        <v>42000.0</v>
      </c>
      <c r="AT71" s="688">
        <v>0.04846921951710386</v>
      </c>
      <c r="AU71" s="461"/>
      <c r="AV71" s="689">
        <v>7.0E-4</v>
      </c>
      <c r="AW71" s="690">
        <f t="shared" ref="AW71:AW80" si="191">AV71*M71</f>
        <v>28.98616437</v>
      </c>
      <c r="AX71" s="461"/>
      <c r="AY71" s="691"/>
    </row>
    <row r="72">
      <c r="A72" s="461"/>
      <c r="B72" s="674" t="s">
        <v>586</v>
      </c>
      <c r="C72" s="675" t="s">
        <v>587</v>
      </c>
      <c r="D72" s="675" t="s">
        <v>588</v>
      </c>
      <c r="E72" s="675" t="s">
        <v>589</v>
      </c>
      <c r="F72" s="703" t="s">
        <v>378</v>
      </c>
      <c r="G72" s="677" t="s">
        <v>662</v>
      </c>
      <c r="H72" s="677">
        <v>1.0</v>
      </c>
      <c r="I72" s="678" t="s">
        <v>159</v>
      </c>
      <c r="J72" s="679">
        <v>45717.0</v>
      </c>
      <c r="K72" s="679">
        <v>46053.0</v>
      </c>
      <c r="L72" s="680" t="s">
        <v>591</v>
      </c>
      <c r="M72" s="681">
        <f t="shared" si="180"/>
        <v>32107.76081</v>
      </c>
      <c r="N72" s="682" t="s">
        <v>407</v>
      </c>
      <c r="O72" s="678" t="s">
        <v>293</v>
      </c>
      <c r="P72" s="683">
        <v>89.3</v>
      </c>
      <c r="Q72" s="683">
        <v>41.92</v>
      </c>
      <c r="R72" s="684">
        <f t="shared" si="181"/>
        <v>2867.223041</v>
      </c>
      <c r="S72" s="684">
        <v>1345.957333333333</v>
      </c>
      <c r="T72" s="685">
        <f t="shared" si="182"/>
        <v>0.05358766077</v>
      </c>
      <c r="U72" s="686">
        <f t="shared" ref="U72:Z72" si="183">($S72/11)+($AD72/10)+(SUM($S$82:$S$85)*($S72/SUM($S$71:$S$80))/11)</f>
        <v>137.4719051</v>
      </c>
      <c r="V72" s="686">
        <f t="shared" si="183"/>
        <v>137.4719051</v>
      </c>
      <c r="W72" s="686">
        <f t="shared" si="183"/>
        <v>137.4719051</v>
      </c>
      <c r="X72" s="686">
        <f t="shared" si="183"/>
        <v>137.4719051</v>
      </c>
      <c r="Y72" s="686">
        <f t="shared" si="183"/>
        <v>137.4719051</v>
      </c>
      <c r="Z72" s="686">
        <f t="shared" si="183"/>
        <v>137.4719051</v>
      </c>
      <c r="AA72" s="686">
        <f t="shared" si="184"/>
        <v>110.3620805</v>
      </c>
      <c r="AB72" s="686">
        <f t="shared" si="185"/>
        <v>137.4719051</v>
      </c>
      <c r="AC72" s="686">
        <f t="shared" si="186"/>
        <v>123.9169928</v>
      </c>
      <c r="AD72" s="686">
        <f t="shared" si="187"/>
        <v>65.46281195</v>
      </c>
      <c r="AE72" s="686">
        <f t="shared" si="188"/>
        <v>83.9121125</v>
      </c>
      <c r="AF72" s="687">
        <f t="shared" si="189"/>
        <v>0</v>
      </c>
      <c r="AG72" s="681">
        <f t="shared" ref="AG72:AQ72" si="190">U72/$Q72*1000</f>
        <v>3279.387049</v>
      </c>
      <c r="AH72" s="681">
        <f t="shared" si="190"/>
        <v>3279.387049</v>
      </c>
      <c r="AI72" s="681">
        <f t="shared" si="190"/>
        <v>3279.387049</v>
      </c>
      <c r="AJ72" s="681">
        <f t="shared" si="190"/>
        <v>3279.387049</v>
      </c>
      <c r="AK72" s="681">
        <f t="shared" si="190"/>
        <v>3279.387049</v>
      </c>
      <c r="AL72" s="681">
        <f t="shared" si="190"/>
        <v>3279.387049</v>
      </c>
      <c r="AM72" s="681">
        <f t="shared" si="190"/>
        <v>2632.683217</v>
      </c>
      <c r="AN72" s="681">
        <f t="shared" si="190"/>
        <v>3279.387049</v>
      </c>
      <c r="AO72" s="681">
        <f t="shared" si="190"/>
        <v>2956.035133</v>
      </c>
      <c r="AP72" s="681">
        <f t="shared" si="190"/>
        <v>1561.61288</v>
      </c>
      <c r="AQ72" s="681">
        <f t="shared" si="190"/>
        <v>2001.720241</v>
      </c>
      <c r="AR72" s="461"/>
      <c r="AS72" s="682">
        <v>42000.0</v>
      </c>
      <c r="AT72" s="688">
        <v>0.05306719612748704</v>
      </c>
      <c r="AU72" s="461"/>
      <c r="AV72" s="689">
        <v>5.0E-4</v>
      </c>
      <c r="AW72" s="690">
        <f t="shared" si="191"/>
        <v>16.05388041</v>
      </c>
      <c r="AX72" s="461"/>
      <c r="AY72" s="691"/>
    </row>
    <row r="73">
      <c r="A73" s="461"/>
      <c r="B73" s="674" t="s">
        <v>586</v>
      </c>
      <c r="C73" s="675" t="s">
        <v>592</v>
      </c>
      <c r="D73" s="675" t="s">
        <v>588</v>
      </c>
      <c r="E73" s="675" t="s">
        <v>589</v>
      </c>
      <c r="F73" s="703" t="s">
        <v>378</v>
      </c>
      <c r="G73" s="677" t="s">
        <v>662</v>
      </c>
      <c r="H73" s="677">
        <v>1.0</v>
      </c>
      <c r="I73" s="678" t="s">
        <v>379</v>
      </c>
      <c r="J73" s="679">
        <v>45717.0</v>
      </c>
      <c r="K73" s="679">
        <v>46053.0</v>
      </c>
      <c r="L73" s="680" t="s">
        <v>591</v>
      </c>
      <c r="M73" s="681">
        <f t="shared" si="180"/>
        <v>51336.08233</v>
      </c>
      <c r="N73" s="682" t="s">
        <v>407</v>
      </c>
      <c r="O73" s="678" t="s">
        <v>293</v>
      </c>
      <c r="P73" s="683">
        <f>60.8*1.1</f>
        <v>66.88</v>
      </c>
      <c r="Q73" s="683">
        <v>41.92</v>
      </c>
      <c r="R73" s="684">
        <f t="shared" si="181"/>
        <v>3433.357186</v>
      </c>
      <c r="S73" s="684">
        <v>2152.008571428571</v>
      </c>
      <c r="T73" s="685">
        <f t="shared" si="182"/>
        <v>0.08567961438</v>
      </c>
      <c r="U73" s="686">
        <f t="shared" ref="U73:Z73" si="192">($S73/11)+($AD73/10)+(SUM($S$82:$S$85)*($S73/SUM($S$71:$S$80))/11)</f>
        <v>219.7994771</v>
      </c>
      <c r="V73" s="686">
        <f t="shared" si="192"/>
        <v>219.7994771</v>
      </c>
      <c r="W73" s="686">
        <f t="shared" si="192"/>
        <v>219.7994771</v>
      </c>
      <c r="X73" s="686">
        <f t="shared" si="192"/>
        <v>219.7994771</v>
      </c>
      <c r="Y73" s="686">
        <f t="shared" si="192"/>
        <v>219.7994771</v>
      </c>
      <c r="Z73" s="686">
        <f t="shared" si="192"/>
        <v>219.7994771</v>
      </c>
      <c r="AA73" s="686">
        <f t="shared" si="184"/>
        <v>176.4544367</v>
      </c>
      <c r="AB73" s="686">
        <f t="shared" si="185"/>
        <v>219.7994771</v>
      </c>
      <c r="AC73" s="686">
        <f t="shared" si="186"/>
        <v>198.1269569</v>
      </c>
      <c r="AD73" s="686">
        <f t="shared" si="187"/>
        <v>104.6664177</v>
      </c>
      <c r="AE73" s="686">
        <f t="shared" si="188"/>
        <v>134.1644203</v>
      </c>
      <c r="AF73" s="687">
        <f t="shared" si="189"/>
        <v>0</v>
      </c>
      <c r="AG73" s="681">
        <f t="shared" ref="AG73:AQ73" si="193">U73/$Q73*1000</f>
        <v>5243.308137</v>
      </c>
      <c r="AH73" s="681">
        <f t="shared" si="193"/>
        <v>5243.308137</v>
      </c>
      <c r="AI73" s="681">
        <f t="shared" si="193"/>
        <v>5243.308137</v>
      </c>
      <c r="AJ73" s="681">
        <f t="shared" si="193"/>
        <v>5243.308137</v>
      </c>
      <c r="AK73" s="681">
        <f t="shared" si="193"/>
        <v>5243.308137</v>
      </c>
      <c r="AL73" s="681">
        <f t="shared" si="193"/>
        <v>5243.308137</v>
      </c>
      <c r="AM73" s="681">
        <f t="shared" si="193"/>
        <v>4209.313854</v>
      </c>
      <c r="AN73" s="681">
        <f t="shared" si="193"/>
        <v>5243.308137</v>
      </c>
      <c r="AO73" s="681">
        <f t="shared" si="193"/>
        <v>4726.310995</v>
      </c>
      <c r="AP73" s="681">
        <f t="shared" si="193"/>
        <v>2496.813399</v>
      </c>
      <c r="AQ73" s="681">
        <f t="shared" si="193"/>
        <v>3200.487125</v>
      </c>
      <c r="AR73" s="461"/>
      <c r="AS73" s="682">
        <v>42000.0</v>
      </c>
      <c r="AT73" s="688">
        <v>0.028780410222317997</v>
      </c>
      <c r="AU73" s="461"/>
      <c r="AV73" s="689">
        <v>0.003</v>
      </c>
      <c r="AW73" s="690">
        <f t="shared" si="191"/>
        <v>154.008247</v>
      </c>
      <c r="AX73" s="461"/>
      <c r="AY73" s="691"/>
    </row>
    <row r="74">
      <c r="A74" s="461"/>
      <c r="B74" s="674" t="s">
        <v>586</v>
      </c>
      <c r="C74" s="675" t="s">
        <v>587</v>
      </c>
      <c r="D74" s="675" t="s">
        <v>663</v>
      </c>
      <c r="E74" s="675" t="s">
        <v>453</v>
      </c>
      <c r="F74" s="692" t="s">
        <v>380</v>
      </c>
      <c r="G74" s="677" t="s">
        <v>662</v>
      </c>
      <c r="H74" s="677">
        <v>1.0</v>
      </c>
      <c r="I74" s="678" t="s">
        <v>122</v>
      </c>
      <c r="J74" s="679">
        <v>45717.0</v>
      </c>
      <c r="K74" s="679">
        <v>46053.0</v>
      </c>
      <c r="L74" s="680" t="s">
        <v>591</v>
      </c>
      <c r="M74" s="681">
        <f t="shared" si="180"/>
        <v>24292.6934</v>
      </c>
      <c r="N74" s="682" t="s">
        <v>407</v>
      </c>
      <c r="O74" s="678" t="s">
        <v>293</v>
      </c>
      <c r="P74" s="683">
        <f>85.5*1.1</f>
        <v>94.05</v>
      </c>
      <c r="Q74" s="683">
        <v>44.35</v>
      </c>
      <c r="R74" s="684">
        <f t="shared" si="181"/>
        <v>2284.727814</v>
      </c>
      <c r="S74" s="684">
        <v>1077.3809523809523</v>
      </c>
      <c r="T74" s="685">
        <f t="shared" si="182"/>
        <v>0.04289461751</v>
      </c>
      <c r="U74" s="686">
        <f t="shared" ref="U74:Z74" si="194">($S74/11)+($AD74/10)+(SUM($S$82:$S$85)*($S74/SUM($S$71:$S$80))/11)</f>
        <v>110.040347</v>
      </c>
      <c r="V74" s="686">
        <f t="shared" si="194"/>
        <v>110.040347</v>
      </c>
      <c r="W74" s="686">
        <f t="shared" si="194"/>
        <v>110.040347</v>
      </c>
      <c r="X74" s="686">
        <f t="shared" si="194"/>
        <v>110.040347</v>
      </c>
      <c r="Y74" s="686">
        <f t="shared" si="194"/>
        <v>110.040347</v>
      </c>
      <c r="Z74" s="686">
        <f t="shared" si="194"/>
        <v>110.040347</v>
      </c>
      <c r="AA74" s="686">
        <f t="shared" si="184"/>
        <v>88.34009847</v>
      </c>
      <c r="AB74" s="686">
        <f t="shared" si="185"/>
        <v>110.040347</v>
      </c>
      <c r="AC74" s="686">
        <f t="shared" si="186"/>
        <v>99.19022275</v>
      </c>
      <c r="AD74" s="686">
        <f t="shared" si="187"/>
        <v>52.40016525</v>
      </c>
      <c r="AE74" s="686">
        <f t="shared" si="188"/>
        <v>67.16803679</v>
      </c>
      <c r="AF74" s="687">
        <f t="shared" si="189"/>
        <v>0</v>
      </c>
      <c r="AG74" s="681">
        <f t="shared" ref="AG74:AQ74" si="195">U74/$Q74*1000</f>
        <v>2481.180316</v>
      </c>
      <c r="AH74" s="681">
        <f t="shared" si="195"/>
        <v>2481.180316</v>
      </c>
      <c r="AI74" s="681">
        <f t="shared" si="195"/>
        <v>2481.180316</v>
      </c>
      <c r="AJ74" s="681">
        <f t="shared" si="195"/>
        <v>2481.180316</v>
      </c>
      <c r="AK74" s="681">
        <f t="shared" si="195"/>
        <v>2481.180316</v>
      </c>
      <c r="AL74" s="681">
        <f t="shared" si="195"/>
        <v>2481.180316</v>
      </c>
      <c r="AM74" s="681">
        <f t="shared" si="195"/>
        <v>1991.884971</v>
      </c>
      <c r="AN74" s="681">
        <f t="shared" si="195"/>
        <v>2481.180316</v>
      </c>
      <c r="AO74" s="681">
        <f t="shared" si="195"/>
        <v>2236.532644</v>
      </c>
      <c r="AP74" s="681">
        <f t="shared" si="195"/>
        <v>1181.514436</v>
      </c>
      <c r="AQ74" s="681">
        <f t="shared" si="195"/>
        <v>1514.499138</v>
      </c>
      <c r="AR74" s="461"/>
      <c r="AS74" s="682">
        <v>594000.0</v>
      </c>
      <c r="AT74" s="688">
        <v>0.006723340551903411</v>
      </c>
      <c r="AU74" s="461"/>
      <c r="AV74" s="689">
        <v>7.0E-4</v>
      </c>
      <c r="AW74" s="690">
        <f t="shared" si="191"/>
        <v>17.00488538</v>
      </c>
      <c r="AX74" s="461"/>
      <c r="AY74" s="691"/>
    </row>
    <row r="75">
      <c r="A75" s="461"/>
      <c r="B75" s="674" t="s">
        <v>586</v>
      </c>
      <c r="C75" s="675" t="s">
        <v>587</v>
      </c>
      <c r="D75" s="675" t="s">
        <v>663</v>
      </c>
      <c r="E75" s="675" t="s">
        <v>453</v>
      </c>
      <c r="F75" s="692" t="s">
        <v>380</v>
      </c>
      <c r="G75" s="677" t="s">
        <v>662</v>
      </c>
      <c r="H75" s="677">
        <v>1.0</v>
      </c>
      <c r="I75" s="678" t="s">
        <v>159</v>
      </c>
      <c r="J75" s="679">
        <v>45717.0</v>
      </c>
      <c r="K75" s="679">
        <v>46053.0</v>
      </c>
      <c r="L75" s="680" t="s">
        <v>591</v>
      </c>
      <c r="M75" s="681">
        <f t="shared" si="180"/>
        <v>8970.352059</v>
      </c>
      <c r="N75" s="682" t="s">
        <v>407</v>
      </c>
      <c r="O75" s="678" t="s">
        <v>293</v>
      </c>
      <c r="P75" s="683">
        <v>79.8</v>
      </c>
      <c r="Q75" s="683">
        <v>37.9</v>
      </c>
      <c r="R75" s="684">
        <f t="shared" si="181"/>
        <v>715.8340943</v>
      </c>
      <c r="S75" s="684">
        <v>339.9763430392954</v>
      </c>
      <c r="T75" s="685">
        <f t="shared" si="182"/>
        <v>0.01353574626</v>
      </c>
      <c r="U75" s="686">
        <f t="shared" ref="U75:Z75" si="196">($S75/11)+($AD75/10)+(SUM($S$82:$S$85)*($S75/SUM($S$71:$S$80))/11)</f>
        <v>34.72412862</v>
      </c>
      <c r="V75" s="686">
        <f t="shared" si="196"/>
        <v>34.72412862</v>
      </c>
      <c r="W75" s="686">
        <f t="shared" si="196"/>
        <v>34.72412862</v>
      </c>
      <c r="X75" s="686">
        <f t="shared" si="196"/>
        <v>34.72412862</v>
      </c>
      <c r="Y75" s="686">
        <f t="shared" si="196"/>
        <v>34.72412862</v>
      </c>
      <c r="Z75" s="686">
        <f t="shared" si="196"/>
        <v>34.72412862</v>
      </c>
      <c r="AA75" s="686">
        <f t="shared" si="184"/>
        <v>27.87643828</v>
      </c>
      <c r="AB75" s="686">
        <f t="shared" si="185"/>
        <v>34.72412862</v>
      </c>
      <c r="AC75" s="686">
        <f t="shared" si="186"/>
        <v>31.30028345</v>
      </c>
      <c r="AD75" s="686">
        <f t="shared" si="187"/>
        <v>16.53529934</v>
      </c>
      <c r="AE75" s="686">
        <f t="shared" si="188"/>
        <v>21.19542161</v>
      </c>
      <c r="AF75" s="687">
        <f t="shared" si="189"/>
        <v>0</v>
      </c>
      <c r="AG75" s="681">
        <f t="shared" ref="AG75:AQ75" si="197">U75/$Q75*1000</f>
        <v>916.2039214</v>
      </c>
      <c r="AH75" s="681">
        <f t="shared" si="197"/>
        <v>916.2039214</v>
      </c>
      <c r="AI75" s="681">
        <f t="shared" si="197"/>
        <v>916.2039214</v>
      </c>
      <c r="AJ75" s="681">
        <f t="shared" si="197"/>
        <v>916.2039214</v>
      </c>
      <c r="AK75" s="681">
        <f t="shared" si="197"/>
        <v>916.2039214</v>
      </c>
      <c r="AL75" s="681">
        <f t="shared" si="197"/>
        <v>916.2039214</v>
      </c>
      <c r="AM75" s="681">
        <f t="shared" si="197"/>
        <v>735.526076</v>
      </c>
      <c r="AN75" s="681">
        <f t="shared" si="197"/>
        <v>916.2039214</v>
      </c>
      <c r="AO75" s="681">
        <f t="shared" si="197"/>
        <v>825.8649987</v>
      </c>
      <c r="AP75" s="681">
        <f t="shared" si="197"/>
        <v>436.2875816</v>
      </c>
      <c r="AQ75" s="681">
        <f t="shared" si="197"/>
        <v>559.2459527</v>
      </c>
      <c r="AR75" s="461"/>
      <c r="AS75" s="682">
        <v>594000.0</v>
      </c>
      <c r="AT75" s="688">
        <v>0.009814037396163195</v>
      </c>
      <c r="AU75" s="461"/>
      <c r="AV75" s="689">
        <v>5.0E-4</v>
      </c>
      <c r="AW75" s="690">
        <f t="shared" si="191"/>
        <v>4.48517603</v>
      </c>
      <c r="AX75" s="461"/>
      <c r="AY75" s="691"/>
    </row>
    <row r="76">
      <c r="A76" s="461"/>
      <c r="B76" s="674" t="s">
        <v>586</v>
      </c>
      <c r="C76" s="675" t="s">
        <v>592</v>
      </c>
      <c r="D76" s="675" t="s">
        <v>663</v>
      </c>
      <c r="E76" s="675" t="s">
        <v>453</v>
      </c>
      <c r="F76" s="692" t="s">
        <v>380</v>
      </c>
      <c r="G76" s="677" t="s">
        <v>662</v>
      </c>
      <c r="H76" s="677">
        <v>1.0</v>
      </c>
      <c r="I76" s="678" t="s">
        <v>379</v>
      </c>
      <c r="J76" s="679">
        <v>45717.0</v>
      </c>
      <c r="K76" s="679">
        <v>46053.0</v>
      </c>
      <c r="L76" s="680" t="s">
        <v>591</v>
      </c>
      <c r="M76" s="681">
        <f t="shared" si="180"/>
        <v>25750.07699</v>
      </c>
      <c r="N76" s="682" t="s">
        <v>407</v>
      </c>
      <c r="O76" s="678" t="s">
        <v>293</v>
      </c>
      <c r="P76" s="683">
        <f>55.1*1.1</f>
        <v>60.61</v>
      </c>
      <c r="Q76" s="683">
        <v>37.9</v>
      </c>
      <c r="R76" s="684">
        <f t="shared" si="181"/>
        <v>1560.712166</v>
      </c>
      <c r="S76" s="684">
        <v>975.9279177709865</v>
      </c>
      <c r="T76" s="685">
        <f t="shared" si="182"/>
        <v>0.03885538783</v>
      </c>
      <c r="U76" s="686">
        <f t="shared" ref="U76:Z76" si="198">($S76/11)+($AD76/10)+(SUM($S$82:$S$85)*($S76/SUM($S$71:$S$80))/11)</f>
        <v>99.6782489</v>
      </c>
      <c r="V76" s="686">
        <f t="shared" si="198"/>
        <v>99.6782489</v>
      </c>
      <c r="W76" s="686">
        <f t="shared" si="198"/>
        <v>99.6782489</v>
      </c>
      <c r="X76" s="686">
        <f t="shared" si="198"/>
        <v>99.6782489</v>
      </c>
      <c r="Y76" s="686">
        <f t="shared" si="198"/>
        <v>99.6782489</v>
      </c>
      <c r="Z76" s="686">
        <f t="shared" si="198"/>
        <v>99.6782489</v>
      </c>
      <c r="AA76" s="686">
        <f t="shared" si="184"/>
        <v>80.02143361</v>
      </c>
      <c r="AB76" s="686">
        <f t="shared" si="185"/>
        <v>99.6782489</v>
      </c>
      <c r="AC76" s="686">
        <f t="shared" si="186"/>
        <v>89.84984126</v>
      </c>
      <c r="AD76" s="686">
        <f t="shared" si="187"/>
        <v>47.46583281</v>
      </c>
      <c r="AE76" s="686">
        <f t="shared" si="188"/>
        <v>60.84306775</v>
      </c>
      <c r="AF76" s="687">
        <f t="shared" si="189"/>
        <v>0</v>
      </c>
      <c r="AG76" s="681">
        <f t="shared" ref="AG76:AQ76" si="199">U76/$Q76*1000</f>
        <v>2630.032953</v>
      </c>
      <c r="AH76" s="681">
        <f t="shared" si="199"/>
        <v>2630.032953</v>
      </c>
      <c r="AI76" s="681">
        <f t="shared" si="199"/>
        <v>2630.032953</v>
      </c>
      <c r="AJ76" s="681">
        <f t="shared" si="199"/>
        <v>2630.032953</v>
      </c>
      <c r="AK76" s="681">
        <f t="shared" si="199"/>
        <v>2630.032953</v>
      </c>
      <c r="AL76" s="681">
        <f t="shared" si="199"/>
        <v>2630.032953</v>
      </c>
      <c r="AM76" s="681">
        <f t="shared" si="199"/>
        <v>2111.383473</v>
      </c>
      <c r="AN76" s="681">
        <f t="shared" si="199"/>
        <v>2630.032953</v>
      </c>
      <c r="AO76" s="681">
        <f t="shared" si="199"/>
        <v>2370.708213</v>
      </c>
      <c r="AP76" s="681">
        <f t="shared" si="199"/>
        <v>1252.396644</v>
      </c>
      <c r="AQ76" s="681">
        <f t="shared" si="199"/>
        <v>1605.357988</v>
      </c>
      <c r="AR76" s="461"/>
      <c r="AS76" s="682">
        <v>594000.0</v>
      </c>
      <c r="AT76" s="688">
        <v>0.01</v>
      </c>
      <c r="AU76" s="461"/>
      <c r="AV76" s="689">
        <v>0.003</v>
      </c>
      <c r="AW76" s="690">
        <f t="shared" si="191"/>
        <v>77.25023096</v>
      </c>
      <c r="AX76" s="461"/>
      <c r="AY76" s="691"/>
    </row>
    <row r="77">
      <c r="A77" s="461"/>
      <c r="B77" s="674" t="s">
        <v>586</v>
      </c>
      <c r="C77" s="675" t="s">
        <v>587</v>
      </c>
      <c r="D77" s="675" t="s">
        <v>588</v>
      </c>
      <c r="E77" s="675" t="s">
        <v>453</v>
      </c>
      <c r="F77" s="678" t="s">
        <v>381</v>
      </c>
      <c r="G77" s="677" t="s">
        <v>662</v>
      </c>
      <c r="H77" s="677">
        <v>1.0</v>
      </c>
      <c r="I77" s="678" t="s">
        <v>122</v>
      </c>
      <c r="J77" s="679">
        <v>45717.0</v>
      </c>
      <c r="K77" s="679">
        <v>46053.0</v>
      </c>
      <c r="L77" s="680" t="s">
        <v>591</v>
      </c>
      <c r="M77" s="681">
        <f t="shared" si="180"/>
        <v>68897.66214</v>
      </c>
      <c r="N77" s="682" t="s">
        <v>407</v>
      </c>
      <c r="O77" s="678" t="s">
        <v>293</v>
      </c>
      <c r="P77" s="683">
        <f>95.1*1.1</f>
        <v>104.61</v>
      </c>
      <c r="Q77" s="683">
        <v>49.676</v>
      </c>
      <c r="R77" s="684">
        <f t="shared" si="181"/>
        <v>7207.384436</v>
      </c>
      <c r="S77" s="684">
        <v>3422.5602644509127</v>
      </c>
      <c r="T77" s="685">
        <f t="shared" si="182"/>
        <v>0.1362650909</v>
      </c>
      <c r="U77" s="686">
        <f t="shared" ref="U77:Z77" si="200">($S77/11)+($AD77/10)+(SUM($S$82:$S$85)*($S77/SUM($S$71:$S$80))/11)</f>
        <v>349.5696841</v>
      </c>
      <c r="V77" s="686">
        <f t="shared" si="200"/>
        <v>349.5696841</v>
      </c>
      <c r="W77" s="686">
        <f t="shared" si="200"/>
        <v>349.5696841</v>
      </c>
      <c r="X77" s="686">
        <f t="shared" si="200"/>
        <v>349.5696841</v>
      </c>
      <c r="Y77" s="686">
        <f t="shared" si="200"/>
        <v>349.5696841</v>
      </c>
      <c r="Z77" s="686">
        <f t="shared" si="200"/>
        <v>349.5696841</v>
      </c>
      <c r="AA77" s="686">
        <f t="shared" si="184"/>
        <v>280.6336144</v>
      </c>
      <c r="AB77" s="686">
        <f t="shared" si="185"/>
        <v>349.5696841</v>
      </c>
      <c r="AC77" s="686">
        <f t="shared" si="186"/>
        <v>315.1016493</v>
      </c>
      <c r="AD77" s="686">
        <f t="shared" si="187"/>
        <v>166.4617543</v>
      </c>
      <c r="AE77" s="686">
        <f t="shared" si="188"/>
        <v>213.3754576</v>
      </c>
      <c r="AF77" s="687">
        <f t="shared" si="189"/>
        <v>0</v>
      </c>
      <c r="AG77" s="681">
        <f t="shared" ref="AG77:AQ77" si="201">U77/$Q77*1000</f>
        <v>7036.993399</v>
      </c>
      <c r="AH77" s="681">
        <f t="shared" si="201"/>
        <v>7036.993399</v>
      </c>
      <c r="AI77" s="681">
        <f t="shared" si="201"/>
        <v>7036.993399</v>
      </c>
      <c r="AJ77" s="681">
        <f t="shared" si="201"/>
        <v>7036.993399</v>
      </c>
      <c r="AK77" s="681">
        <f t="shared" si="201"/>
        <v>7036.993399</v>
      </c>
      <c r="AL77" s="681">
        <f t="shared" si="201"/>
        <v>7036.993399</v>
      </c>
      <c r="AM77" s="681">
        <f t="shared" si="201"/>
        <v>5649.279621</v>
      </c>
      <c r="AN77" s="681">
        <f t="shared" si="201"/>
        <v>7036.993399</v>
      </c>
      <c r="AO77" s="681">
        <f t="shared" si="201"/>
        <v>6343.13651</v>
      </c>
      <c r="AP77" s="681">
        <f t="shared" si="201"/>
        <v>3350.949238</v>
      </c>
      <c r="AQ77" s="681">
        <f t="shared" si="201"/>
        <v>4295.342975</v>
      </c>
      <c r="AR77" s="461"/>
      <c r="AS77" s="682">
        <v>23000.0</v>
      </c>
      <c r="AT77" s="688">
        <v>0.030791676330318474</v>
      </c>
      <c r="AU77" s="461"/>
      <c r="AV77" s="689">
        <v>7.0E-4</v>
      </c>
      <c r="AW77" s="690">
        <f t="shared" si="191"/>
        <v>48.2283635</v>
      </c>
      <c r="AX77" s="461"/>
      <c r="AY77" s="691"/>
    </row>
    <row r="78">
      <c r="A78" s="461"/>
      <c r="B78" s="674" t="s">
        <v>586</v>
      </c>
      <c r="C78" s="675" t="s">
        <v>587</v>
      </c>
      <c r="D78" s="675" t="s">
        <v>588</v>
      </c>
      <c r="E78" s="675" t="s">
        <v>453</v>
      </c>
      <c r="F78" s="678" t="s">
        <v>381</v>
      </c>
      <c r="G78" s="677" t="s">
        <v>662</v>
      </c>
      <c r="H78" s="677">
        <v>1.0</v>
      </c>
      <c r="I78" s="678" t="s">
        <v>159</v>
      </c>
      <c r="J78" s="679">
        <v>45717.0</v>
      </c>
      <c r="K78" s="679">
        <v>46053.0</v>
      </c>
      <c r="L78" s="680" t="s">
        <v>591</v>
      </c>
      <c r="M78" s="681">
        <f t="shared" si="180"/>
        <v>65596.58293</v>
      </c>
      <c r="N78" s="682" t="s">
        <v>407</v>
      </c>
      <c r="O78" s="678" t="s">
        <v>293</v>
      </c>
      <c r="P78" s="683">
        <v>89.3</v>
      </c>
      <c r="Q78" s="683">
        <v>41.92</v>
      </c>
      <c r="R78" s="684">
        <f t="shared" si="181"/>
        <v>5857.774855</v>
      </c>
      <c r="S78" s="684">
        <v>2749.8087563331324</v>
      </c>
      <c r="T78" s="685">
        <f t="shared" si="182"/>
        <v>0.1094803046</v>
      </c>
      <c r="U78" s="686">
        <f t="shared" ref="U78:Z78" si="202">($S78/11)+($AD78/10)+(SUM($S$82:$S$85)*($S78/SUM($S$71:$S$80))/11)</f>
        <v>280.8569328</v>
      </c>
      <c r="V78" s="686">
        <f t="shared" si="202"/>
        <v>280.8569328</v>
      </c>
      <c r="W78" s="686">
        <f t="shared" si="202"/>
        <v>280.8569328</v>
      </c>
      <c r="X78" s="686">
        <f t="shared" si="202"/>
        <v>280.8569328</v>
      </c>
      <c r="Y78" s="686">
        <f t="shared" si="202"/>
        <v>280.8569328</v>
      </c>
      <c r="Z78" s="686">
        <f t="shared" si="202"/>
        <v>280.8569328</v>
      </c>
      <c r="AA78" s="686">
        <f t="shared" si="184"/>
        <v>225.4712001</v>
      </c>
      <c r="AB78" s="686">
        <f t="shared" si="185"/>
        <v>280.8569328</v>
      </c>
      <c r="AC78" s="686">
        <f t="shared" si="186"/>
        <v>253.1640665</v>
      </c>
      <c r="AD78" s="686">
        <f t="shared" si="187"/>
        <v>133.7413966</v>
      </c>
      <c r="AE78" s="686">
        <f t="shared" si="188"/>
        <v>171.4335633</v>
      </c>
      <c r="AF78" s="687">
        <f t="shared" si="189"/>
        <v>0</v>
      </c>
      <c r="AG78" s="681">
        <f t="shared" ref="AG78:AQ78" si="203">U78/$Q78*1000</f>
        <v>6699.831413</v>
      </c>
      <c r="AH78" s="681">
        <f t="shared" si="203"/>
        <v>6699.831413</v>
      </c>
      <c r="AI78" s="681">
        <f t="shared" si="203"/>
        <v>6699.831413</v>
      </c>
      <c r="AJ78" s="681">
        <f t="shared" si="203"/>
        <v>6699.831413</v>
      </c>
      <c r="AK78" s="681">
        <f t="shared" si="203"/>
        <v>6699.831413</v>
      </c>
      <c r="AL78" s="681">
        <f t="shared" si="203"/>
        <v>6699.831413</v>
      </c>
      <c r="AM78" s="681">
        <f t="shared" si="203"/>
        <v>5378.606873</v>
      </c>
      <c r="AN78" s="681">
        <f t="shared" si="203"/>
        <v>6699.831413</v>
      </c>
      <c r="AO78" s="681">
        <f t="shared" si="203"/>
        <v>6039.219143</v>
      </c>
      <c r="AP78" s="681">
        <f t="shared" si="203"/>
        <v>3190.395911</v>
      </c>
      <c r="AQ78" s="681">
        <f t="shared" si="203"/>
        <v>4089.541109</v>
      </c>
      <c r="AR78" s="461"/>
      <c r="AS78" s="682">
        <v>23000.0</v>
      </c>
      <c r="AT78" s="688">
        <v>0.03552275049894002</v>
      </c>
      <c r="AU78" s="461"/>
      <c r="AV78" s="689">
        <v>5.0E-4</v>
      </c>
      <c r="AW78" s="690">
        <f t="shared" si="191"/>
        <v>32.79829146</v>
      </c>
      <c r="AX78" s="461"/>
      <c r="AY78" s="691"/>
    </row>
    <row r="79">
      <c r="A79" s="461"/>
      <c r="B79" s="674" t="s">
        <v>586</v>
      </c>
      <c r="C79" s="675" t="s">
        <v>592</v>
      </c>
      <c r="D79" s="675" t="s">
        <v>588</v>
      </c>
      <c r="E79" s="675" t="s">
        <v>453</v>
      </c>
      <c r="F79" s="678" t="s">
        <v>381</v>
      </c>
      <c r="G79" s="677" t="s">
        <v>662</v>
      </c>
      <c r="H79" s="677">
        <v>1.0</v>
      </c>
      <c r="I79" s="678" t="s">
        <v>379</v>
      </c>
      <c r="J79" s="679">
        <v>45717.0</v>
      </c>
      <c r="K79" s="679">
        <v>46053.0</v>
      </c>
      <c r="L79" s="680" t="s">
        <v>591</v>
      </c>
      <c r="M79" s="681">
        <f t="shared" si="180"/>
        <v>71373.33015</v>
      </c>
      <c r="N79" s="682" t="s">
        <v>407</v>
      </c>
      <c r="O79" s="678" t="s">
        <v>293</v>
      </c>
      <c r="P79" s="683">
        <f>60.8*1.1</f>
        <v>66.88</v>
      </c>
      <c r="Q79" s="683">
        <v>41.92</v>
      </c>
      <c r="R79" s="684">
        <f t="shared" si="181"/>
        <v>4773.448321</v>
      </c>
      <c r="S79" s="684">
        <v>2991.9700000000007</v>
      </c>
      <c r="T79" s="685">
        <f t="shared" si="182"/>
        <v>0.1191216612</v>
      </c>
      <c r="U79" s="686">
        <f t="shared" ref="U79:Z79" si="204">($S79/11)+($AD79/10)+(SUM($S$82:$S$85)*($S79/SUM($S$71:$S$80))/11)</f>
        <v>305.5905308</v>
      </c>
      <c r="V79" s="686">
        <f t="shared" si="204"/>
        <v>305.5905308</v>
      </c>
      <c r="W79" s="686">
        <f t="shared" si="204"/>
        <v>305.5905308</v>
      </c>
      <c r="X79" s="686">
        <f t="shared" si="204"/>
        <v>305.5905308</v>
      </c>
      <c r="Y79" s="686">
        <f t="shared" si="204"/>
        <v>305.5905308</v>
      </c>
      <c r="Z79" s="686">
        <f t="shared" si="204"/>
        <v>305.5905308</v>
      </c>
      <c r="AA79" s="686">
        <f t="shared" si="184"/>
        <v>245.3272669</v>
      </c>
      <c r="AB79" s="686">
        <f t="shared" si="185"/>
        <v>305.5905308</v>
      </c>
      <c r="AC79" s="686">
        <f t="shared" si="186"/>
        <v>275.4588988</v>
      </c>
      <c r="AD79" s="686">
        <f t="shared" si="187"/>
        <v>145.5193004</v>
      </c>
      <c r="AE79" s="686">
        <f t="shared" si="188"/>
        <v>186.5308186</v>
      </c>
      <c r="AF79" s="687">
        <f t="shared" si="189"/>
        <v>0</v>
      </c>
      <c r="AG79" s="681">
        <f t="shared" ref="AG79:AQ79" si="205">U79/$Q79*1000</f>
        <v>7289.850448</v>
      </c>
      <c r="AH79" s="681">
        <f t="shared" si="205"/>
        <v>7289.850448</v>
      </c>
      <c r="AI79" s="681">
        <f t="shared" si="205"/>
        <v>7289.850448</v>
      </c>
      <c r="AJ79" s="681">
        <f t="shared" si="205"/>
        <v>7289.850448</v>
      </c>
      <c r="AK79" s="681">
        <f t="shared" si="205"/>
        <v>7289.850448</v>
      </c>
      <c r="AL79" s="681">
        <f t="shared" si="205"/>
        <v>7289.850448</v>
      </c>
      <c r="AM79" s="681">
        <f t="shared" si="205"/>
        <v>5852.272588</v>
      </c>
      <c r="AN79" s="681">
        <f t="shared" si="205"/>
        <v>7289.850448</v>
      </c>
      <c r="AO79" s="681">
        <f t="shared" si="205"/>
        <v>6571.061518</v>
      </c>
      <c r="AP79" s="681">
        <f t="shared" si="205"/>
        <v>3471.357356</v>
      </c>
      <c r="AQ79" s="681">
        <f t="shared" si="205"/>
        <v>4449.685559</v>
      </c>
      <c r="AR79" s="461"/>
      <c r="AS79" s="682">
        <v>23000.0</v>
      </c>
      <c r="AT79" s="688">
        <v>0.01870263780129838</v>
      </c>
      <c r="AU79" s="461"/>
      <c r="AV79" s="689">
        <v>0.003</v>
      </c>
      <c r="AW79" s="690">
        <f t="shared" si="191"/>
        <v>214.1199905</v>
      </c>
      <c r="AX79" s="461"/>
      <c r="AY79" s="691"/>
    </row>
    <row r="80">
      <c r="A80" s="461"/>
      <c r="B80" s="674" t="s">
        <v>586</v>
      </c>
      <c r="C80" s="675" t="s">
        <v>594</v>
      </c>
      <c r="D80" s="675" t="s">
        <v>588</v>
      </c>
      <c r="E80" s="675" t="s">
        <v>453</v>
      </c>
      <c r="F80" s="678" t="s">
        <v>381</v>
      </c>
      <c r="G80" s="677" t="s">
        <v>662</v>
      </c>
      <c r="H80" s="677">
        <v>1.0</v>
      </c>
      <c r="I80" s="678" t="s">
        <v>157</v>
      </c>
      <c r="J80" s="679">
        <v>45717.0</v>
      </c>
      <c r="K80" s="679">
        <v>46053.0</v>
      </c>
      <c r="L80" s="682" t="s">
        <v>591</v>
      </c>
      <c r="M80" s="681">
        <f t="shared" si="180"/>
        <v>28914.7073</v>
      </c>
      <c r="N80" s="682" t="s">
        <v>407</v>
      </c>
      <c r="O80" s="678" t="s">
        <v>293</v>
      </c>
      <c r="P80" s="683">
        <f t="shared" ref="P80:P85" si="208">Q80/85*100</f>
        <v>70.58823529</v>
      </c>
      <c r="Q80" s="693">
        <v>60.0</v>
      </c>
      <c r="R80" s="684">
        <f t="shared" si="181"/>
        <v>2041.038162</v>
      </c>
      <c r="S80" s="684">
        <v>1734.882438095237</v>
      </c>
      <c r="T80" s="685">
        <f t="shared" si="182"/>
        <v>0.06907224268</v>
      </c>
      <c r="U80" s="686">
        <f t="shared" ref="U80:Z80" si="206">($S80/11)+($AD80/10)+(SUM($S$82:$S$85)*($S80/SUM($S$71:$S$80))/11)</f>
        <v>177.1955083</v>
      </c>
      <c r="V80" s="686">
        <f t="shared" si="206"/>
        <v>177.1955083</v>
      </c>
      <c r="W80" s="686">
        <f t="shared" si="206"/>
        <v>177.1955083</v>
      </c>
      <c r="X80" s="686">
        <f t="shared" si="206"/>
        <v>177.1955083</v>
      </c>
      <c r="Y80" s="686">
        <f t="shared" si="206"/>
        <v>177.1955083</v>
      </c>
      <c r="Z80" s="686">
        <f t="shared" si="206"/>
        <v>177.1955083</v>
      </c>
      <c r="AA80" s="686">
        <f t="shared" si="184"/>
        <v>142.2520837</v>
      </c>
      <c r="AB80" s="686">
        <f t="shared" si="185"/>
        <v>177.1955083</v>
      </c>
      <c r="AC80" s="686">
        <f t="shared" si="186"/>
        <v>159.723796</v>
      </c>
      <c r="AD80" s="686">
        <f t="shared" si="187"/>
        <v>84.37881349</v>
      </c>
      <c r="AE80" s="686">
        <f t="shared" si="188"/>
        <v>108.1591866</v>
      </c>
      <c r="AF80" s="687">
        <f t="shared" si="189"/>
        <v>0</v>
      </c>
      <c r="AG80" s="681">
        <f t="shared" ref="AG80:AQ80" si="207">U80/$Q80*1000</f>
        <v>2953.258472</v>
      </c>
      <c r="AH80" s="681">
        <f t="shared" si="207"/>
        <v>2953.258472</v>
      </c>
      <c r="AI80" s="681">
        <f t="shared" si="207"/>
        <v>2953.258472</v>
      </c>
      <c r="AJ80" s="681">
        <f t="shared" si="207"/>
        <v>2953.258472</v>
      </c>
      <c r="AK80" s="681">
        <f t="shared" si="207"/>
        <v>2953.258472</v>
      </c>
      <c r="AL80" s="681">
        <f t="shared" si="207"/>
        <v>2953.258472</v>
      </c>
      <c r="AM80" s="681">
        <f t="shared" si="207"/>
        <v>2370.868062</v>
      </c>
      <c r="AN80" s="681">
        <f t="shared" si="207"/>
        <v>2953.258472</v>
      </c>
      <c r="AO80" s="681">
        <f t="shared" si="207"/>
        <v>2662.063267</v>
      </c>
      <c r="AP80" s="681">
        <f t="shared" si="207"/>
        <v>1406.313558</v>
      </c>
      <c r="AQ80" s="681">
        <f t="shared" si="207"/>
        <v>1802.653109</v>
      </c>
      <c r="AR80" s="461"/>
      <c r="AS80" s="682">
        <v>23000.0</v>
      </c>
      <c r="AT80" s="688">
        <v>0.008998972154037208</v>
      </c>
      <c r="AU80" s="461"/>
      <c r="AV80" s="689">
        <v>7.0E-4</v>
      </c>
      <c r="AW80" s="690">
        <f t="shared" si="191"/>
        <v>20.24029511</v>
      </c>
      <c r="AX80" s="461"/>
      <c r="AY80" s="691"/>
    </row>
    <row r="81">
      <c r="A81" s="461"/>
      <c r="B81" s="674" t="s">
        <v>586</v>
      </c>
      <c r="C81" s="675" t="s">
        <v>594</v>
      </c>
      <c r="D81" s="675" t="s">
        <v>588</v>
      </c>
      <c r="E81" s="675" t="s">
        <v>453</v>
      </c>
      <c r="F81" s="678" t="s">
        <v>381</v>
      </c>
      <c r="G81" s="677" t="s">
        <v>664</v>
      </c>
      <c r="H81" s="677">
        <v>1.0</v>
      </c>
      <c r="I81" s="694" t="s">
        <v>382</v>
      </c>
      <c r="J81" s="679">
        <v>45717.0</v>
      </c>
      <c r="K81" s="679">
        <v>46053.0</v>
      </c>
      <c r="L81" s="680" t="s">
        <v>591</v>
      </c>
      <c r="M81" s="681">
        <f t="shared" si="180"/>
        <v>49500</v>
      </c>
      <c r="N81" s="682" t="s">
        <v>407</v>
      </c>
      <c r="O81" s="678" t="s">
        <v>293</v>
      </c>
      <c r="P81" s="683">
        <f t="shared" si="208"/>
        <v>117.6470588</v>
      </c>
      <c r="Q81" s="683">
        <v>100.0</v>
      </c>
      <c r="R81" s="684">
        <f t="shared" si="181"/>
        <v>5823.529412</v>
      </c>
      <c r="S81" s="684">
        <v>4950.0</v>
      </c>
      <c r="T81" s="685">
        <f t="shared" si="182"/>
        <v>0.1970782537</v>
      </c>
      <c r="U81" s="686">
        <f t="shared" ref="U81:Y81" si="209">$S81/11</f>
        <v>450</v>
      </c>
      <c r="V81" s="686">
        <f t="shared" si="209"/>
        <v>450</v>
      </c>
      <c r="W81" s="686">
        <f t="shared" si="209"/>
        <v>450</v>
      </c>
      <c r="X81" s="686">
        <f t="shared" si="209"/>
        <v>450</v>
      </c>
      <c r="Y81" s="686">
        <f t="shared" si="209"/>
        <v>450</v>
      </c>
      <c r="Z81" s="686">
        <v>0.0</v>
      </c>
      <c r="AA81" s="686">
        <f>$S81/11*2</f>
        <v>900</v>
      </c>
      <c r="AB81" s="686">
        <f t="shared" ref="AB81:AE81" si="210">$S81/11</f>
        <v>450</v>
      </c>
      <c r="AC81" s="686">
        <f t="shared" si="210"/>
        <v>450</v>
      </c>
      <c r="AD81" s="686">
        <f t="shared" si="210"/>
        <v>450</v>
      </c>
      <c r="AE81" s="686">
        <f t="shared" si="210"/>
        <v>450</v>
      </c>
      <c r="AF81" s="687">
        <f t="shared" si="189"/>
        <v>0</v>
      </c>
      <c r="AG81" s="681">
        <f t="shared" ref="AG81:AQ81" si="211">U81/$Q81*1000</f>
        <v>4500</v>
      </c>
      <c r="AH81" s="681">
        <f t="shared" si="211"/>
        <v>4500</v>
      </c>
      <c r="AI81" s="681">
        <f t="shared" si="211"/>
        <v>4500</v>
      </c>
      <c r="AJ81" s="681">
        <f t="shared" si="211"/>
        <v>4500</v>
      </c>
      <c r="AK81" s="681">
        <f t="shared" si="211"/>
        <v>4500</v>
      </c>
      <c r="AL81" s="681">
        <f t="shared" si="211"/>
        <v>0</v>
      </c>
      <c r="AM81" s="681">
        <f t="shared" si="211"/>
        <v>9000</v>
      </c>
      <c r="AN81" s="681">
        <f t="shared" si="211"/>
        <v>4500</v>
      </c>
      <c r="AO81" s="681">
        <f t="shared" si="211"/>
        <v>4500</v>
      </c>
      <c r="AP81" s="681">
        <f t="shared" si="211"/>
        <v>4500</v>
      </c>
      <c r="AQ81" s="681">
        <f t="shared" si="211"/>
        <v>4500</v>
      </c>
      <c r="AR81" s="461"/>
      <c r="AS81" s="682">
        <v>23000.0</v>
      </c>
      <c r="AT81" s="695">
        <v>0.2</v>
      </c>
      <c r="AU81" s="461"/>
      <c r="AV81" s="704">
        <v>0.0</v>
      </c>
      <c r="AW81" s="697">
        <v>0.0</v>
      </c>
      <c r="AX81" s="461"/>
      <c r="AY81" s="691"/>
    </row>
    <row r="82">
      <c r="A82" s="461"/>
      <c r="B82" s="674" t="s">
        <v>586</v>
      </c>
      <c r="C82" s="675" t="s">
        <v>596</v>
      </c>
      <c r="D82" s="675" t="s">
        <v>48</v>
      </c>
      <c r="E82" s="675" t="s">
        <v>453</v>
      </c>
      <c r="F82" s="678" t="s">
        <v>383</v>
      </c>
      <c r="G82" s="677" t="s">
        <v>665</v>
      </c>
      <c r="H82" s="677">
        <v>1.0</v>
      </c>
      <c r="I82" s="694" t="s">
        <v>384</v>
      </c>
      <c r="J82" s="698">
        <v>45917.0</v>
      </c>
      <c r="K82" s="698">
        <v>45917.0</v>
      </c>
      <c r="L82" s="682" t="s">
        <v>591</v>
      </c>
      <c r="M82" s="681">
        <v>3000.0</v>
      </c>
      <c r="N82" s="682" t="s">
        <v>407</v>
      </c>
      <c r="O82" s="678" t="s">
        <v>597</v>
      </c>
      <c r="P82" s="683">
        <f t="shared" si="208"/>
        <v>223.3058824</v>
      </c>
      <c r="Q82" s="683">
        <v>189.81</v>
      </c>
      <c r="R82" s="684">
        <f t="shared" ref="R82:R85" si="212">P82</f>
        <v>223.3058824</v>
      </c>
      <c r="S82" s="684">
        <v>189.81</v>
      </c>
      <c r="T82" s="685">
        <f t="shared" si="182"/>
        <v>0.007557055219</v>
      </c>
      <c r="U82" s="686">
        <v>0.0</v>
      </c>
      <c r="V82" s="686">
        <v>0.0</v>
      </c>
      <c r="W82" s="686">
        <v>0.0</v>
      </c>
      <c r="X82" s="686">
        <v>0.0</v>
      </c>
      <c r="Y82" s="686">
        <v>0.0</v>
      </c>
      <c r="Z82" s="686">
        <v>0.0</v>
      </c>
      <c r="AA82" s="686">
        <f t="shared" ref="AA82:AA83" si="213">Q82</f>
        <v>189.81</v>
      </c>
      <c r="AB82" s="686">
        <v>0.0</v>
      </c>
      <c r="AC82" s="686">
        <v>0.0</v>
      </c>
      <c r="AD82" s="395">
        <v>0.0</v>
      </c>
      <c r="AE82" s="395">
        <v>0.0</v>
      </c>
      <c r="AF82" s="687">
        <f t="shared" si="189"/>
        <v>0</v>
      </c>
      <c r="AG82" s="682">
        <v>0.0</v>
      </c>
      <c r="AH82" s="682">
        <v>0.0</v>
      </c>
      <c r="AI82" s="682">
        <v>0.0</v>
      </c>
      <c r="AJ82" s="682">
        <v>0.0</v>
      </c>
      <c r="AK82" s="682">
        <v>0.0</v>
      </c>
      <c r="AL82" s="682">
        <v>0.0</v>
      </c>
      <c r="AM82" s="682">
        <f t="shared" ref="AM82:AM83" si="214">M82</f>
        <v>3000</v>
      </c>
      <c r="AN82" s="682">
        <v>0.0</v>
      </c>
      <c r="AO82" s="682">
        <v>0.0</v>
      </c>
      <c r="AP82" s="682">
        <v>0.0</v>
      </c>
      <c r="AQ82" s="682">
        <v>0.0</v>
      </c>
      <c r="AR82" s="461"/>
      <c r="AS82" s="682">
        <v>445000.0</v>
      </c>
      <c r="AT82" s="695">
        <v>1.0</v>
      </c>
      <c r="AU82" s="461"/>
      <c r="AV82" s="689">
        <v>7.0E-4</v>
      </c>
      <c r="AW82" s="690">
        <f t="shared" ref="AW82:AW85" si="215">AV82*M82</f>
        <v>2.1</v>
      </c>
      <c r="AX82" s="461"/>
      <c r="AY82" s="691"/>
    </row>
    <row r="83">
      <c r="A83" s="461"/>
      <c r="B83" s="674" t="s">
        <v>586</v>
      </c>
      <c r="C83" s="675" t="s">
        <v>596</v>
      </c>
      <c r="D83" s="675" t="s">
        <v>48</v>
      </c>
      <c r="E83" s="675" t="s">
        <v>453</v>
      </c>
      <c r="F83" s="678" t="s">
        <v>383</v>
      </c>
      <c r="G83" s="677" t="s">
        <v>665</v>
      </c>
      <c r="H83" s="677">
        <v>1.0</v>
      </c>
      <c r="I83" s="694" t="s">
        <v>384</v>
      </c>
      <c r="J83" s="698">
        <v>45922.0</v>
      </c>
      <c r="K83" s="698">
        <v>45922.0</v>
      </c>
      <c r="L83" s="682" t="s">
        <v>591</v>
      </c>
      <c r="M83" s="681">
        <v>3000.0</v>
      </c>
      <c r="N83" s="682" t="s">
        <v>407</v>
      </c>
      <c r="O83" s="678" t="s">
        <v>597</v>
      </c>
      <c r="P83" s="683">
        <f t="shared" si="208"/>
        <v>223.3058824</v>
      </c>
      <c r="Q83" s="683">
        <v>189.81</v>
      </c>
      <c r="R83" s="684">
        <f t="shared" si="212"/>
        <v>223.3058824</v>
      </c>
      <c r="S83" s="684">
        <v>189.81</v>
      </c>
      <c r="T83" s="685">
        <f t="shared" si="182"/>
        <v>0.007557055219</v>
      </c>
      <c r="U83" s="686">
        <v>0.0</v>
      </c>
      <c r="V83" s="686">
        <v>0.0</v>
      </c>
      <c r="W83" s="686">
        <v>0.0</v>
      </c>
      <c r="X83" s="686">
        <v>0.0</v>
      </c>
      <c r="Y83" s="686">
        <v>0.0</v>
      </c>
      <c r="Z83" s="686">
        <v>0.0</v>
      </c>
      <c r="AA83" s="686">
        <f t="shared" si="213"/>
        <v>189.81</v>
      </c>
      <c r="AB83" s="686">
        <v>0.0</v>
      </c>
      <c r="AC83" s="686">
        <v>0.0</v>
      </c>
      <c r="AD83" s="395">
        <v>0.0</v>
      </c>
      <c r="AE83" s="395">
        <v>0.0</v>
      </c>
      <c r="AF83" s="687">
        <f t="shared" si="189"/>
        <v>0</v>
      </c>
      <c r="AG83" s="682">
        <v>0.0</v>
      </c>
      <c r="AH83" s="682">
        <v>0.0</v>
      </c>
      <c r="AI83" s="682">
        <v>0.0</v>
      </c>
      <c r="AJ83" s="682">
        <v>0.0</v>
      </c>
      <c r="AK83" s="682">
        <v>0.0</v>
      </c>
      <c r="AL83" s="682">
        <v>0.0</v>
      </c>
      <c r="AM83" s="682">
        <f t="shared" si="214"/>
        <v>3000</v>
      </c>
      <c r="AN83" s="682">
        <v>0.0</v>
      </c>
      <c r="AO83" s="682">
        <v>0.0</v>
      </c>
      <c r="AP83" s="682">
        <v>0.0</v>
      </c>
      <c r="AQ83" s="682">
        <v>0.0</v>
      </c>
      <c r="AR83" s="461"/>
      <c r="AS83" s="682">
        <v>445000.0</v>
      </c>
      <c r="AT83" s="695">
        <v>1.0</v>
      </c>
      <c r="AU83" s="461"/>
      <c r="AV83" s="689">
        <v>7.0E-4</v>
      </c>
      <c r="AW83" s="690">
        <f t="shared" si="215"/>
        <v>2.1</v>
      </c>
      <c r="AX83" s="461"/>
      <c r="AY83" s="691"/>
    </row>
    <row r="84">
      <c r="A84" s="461"/>
      <c r="B84" s="674" t="s">
        <v>586</v>
      </c>
      <c r="C84" s="675" t="s">
        <v>596</v>
      </c>
      <c r="D84" s="675" t="s">
        <v>48</v>
      </c>
      <c r="E84" s="675" t="s">
        <v>453</v>
      </c>
      <c r="F84" s="678" t="s">
        <v>383</v>
      </c>
      <c r="G84" s="677" t="s">
        <v>665</v>
      </c>
      <c r="H84" s="699">
        <v>1.0</v>
      </c>
      <c r="I84" s="678" t="s">
        <v>384</v>
      </c>
      <c r="J84" s="698">
        <v>45971.0</v>
      </c>
      <c r="K84" s="698">
        <v>45971.0</v>
      </c>
      <c r="L84" s="682" t="s">
        <v>591</v>
      </c>
      <c r="M84" s="682">
        <v>3000.0</v>
      </c>
      <c r="N84" s="682" t="s">
        <v>407</v>
      </c>
      <c r="O84" s="678" t="s">
        <v>597</v>
      </c>
      <c r="P84" s="683">
        <f t="shared" si="208"/>
        <v>223.3058824</v>
      </c>
      <c r="Q84" s="683">
        <v>189.81</v>
      </c>
      <c r="R84" s="684">
        <f t="shared" si="212"/>
        <v>223.3058824</v>
      </c>
      <c r="S84" s="684">
        <v>189.81</v>
      </c>
      <c r="T84" s="685">
        <f t="shared" si="182"/>
        <v>0.007557055219</v>
      </c>
      <c r="U84" s="686">
        <v>0.0</v>
      </c>
      <c r="V84" s="686">
        <v>0.0</v>
      </c>
      <c r="W84" s="686">
        <v>0.0</v>
      </c>
      <c r="X84" s="686">
        <v>0.0</v>
      </c>
      <c r="Y84" s="686">
        <v>0.0</v>
      </c>
      <c r="Z84" s="686">
        <v>0.0</v>
      </c>
      <c r="AA84" s="686">
        <v>0.0</v>
      </c>
      <c r="AB84" s="686">
        <v>0.0</v>
      </c>
      <c r="AC84" s="395">
        <f>Q84</f>
        <v>189.81</v>
      </c>
      <c r="AD84" s="395">
        <v>0.0</v>
      </c>
      <c r="AE84" s="395">
        <v>0.0</v>
      </c>
      <c r="AF84" s="687">
        <f t="shared" si="189"/>
        <v>0</v>
      </c>
      <c r="AG84" s="682">
        <v>0.0</v>
      </c>
      <c r="AH84" s="682">
        <v>0.0</v>
      </c>
      <c r="AI84" s="682">
        <v>0.0</v>
      </c>
      <c r="AJ84" s="682">
        <v>0.0</v>
      </c>
      <c r="AK84" s="682">
        <v>0.0</v>
      </c>
      <c r="AL84" s="682">
        <v>0.0</v>
      </c>
      <c r="AM84" s="682">
        <v>0.0</v>
      </c>
      <c r="AN84" s="682">
        <v>0.0</v>
      </c>
      <c r="AO84" s="682">
        <f>M84</f>
        <v>3000</v>
      </c>
      <c r="AP84" s="682">
        <v>0.0</v>
      </c>
      <c r="AQ84" s="682">
        <v>0.0</v>
      </c>
      <c r="AR84" s="461"/>
      <c r="AS84" s="682">
        <v>445000.0</v>
      </c>
      <c r="AT84" s="688">
        <v>1.0</v>
      </c>
      <c r="AU84" s="461"/>
      <c r="AV84" s="689">
        <v>7.0E-4</v>
      </c>
      <c r="AW84" s="690">
        <f t="shared" si="215"/>
        <v>2.1</v>
      </c>
      <c r="AX84" s="461"/>
      <c r="AY84" s="691"/>
    </row>
    <row r="85">
      <c r="A85" s="461"/>
      <c r="B85" s="674" t="s">
        <v>586</v>
      </c>
      <c r="C85" s="675" t="s">
        <v>596</v>
      </c>
      <c r="D85" s="675" t="s">
        <v>48</v>
      </c>
      <c r="E85" s="675" t="s">
        <v>453</v>
      </c>
      <c r="F85" s="678" t="s">
        <v>385</v>
      </c>
      <c r="G85" s="677" t="s">
        <v>665</v>
      </c>
      <c r="H85" s="677">
        <v>1.0</v>
      </c>
      <c r="I85" s="694" t="s">
        <v>384</v>
      </c>
      <c r="J85" s="679">
        <v>46042.0</v>
      </c>
      <c r="K85" s="679">
        <v>46042.0</v>
      </c>
      <c r="L85" s="680" t="s">
        <v>591</v>
      </c>
      <c r="M85" s="681">
        <v>12000.0</v>
      </c>
      <c r="N85" s="682" t="s">
        <v>407</v>
      </c>
      <c r="O85" s="678" t="s">
        <v>597</v>
      </c>
      <c r="P85" s="683">
        <f t="shared" si="208"/>
        <v>882.3529412</v>
      </c>
      <c r="Q85" s="683">
        <v>750.0</v>
      </c>
      <c r="R85" s="684">
        <f t="shared" si="212"/>
        <v>882.3529412</v>
      </c>
      <c r="S85" s="684">
        <v>750.0</v>
      </c>
      <c r="T85" s="685">
        <f t="shared" si="182"/>
        <v>0.02986034147</v>
      </c>
      <c r="U85" s="686">
        <v>0.0</v>
      </c>
      <c r="V85" s="686">
        <v>0.0</v>
      </c>
      <c r="W85" s="686">
        <v>0.0</v>
      </c>
      <c r="X85" s="686">
        <v>0.0</v>
      </c>
      <c r="Y85" s="686">
        <v>0.0</v>
      </c>
      <c r="Z85" s="686">
        <v>0.0</v>
      </c>
      <c r="AA85" s="686">
        <v>0.0</v>
      </c>
      <c r="AB85" s="686">
        <v>0.0</v>
      </c>
      <c r="AC85" s="686">
        <v>0.0</v>
      </c>
      <c r="AD85" s="686">
        <v>0.0</v>
      </c>
      <c r="AE85" s="686">
        <f>S85</f>
        <v>750</v>
      </c>
      <c r="AF85" s="687">
        <f t="shared" si="189"/>
        <v>0</v>
      </c>
      <c r="AG85" s="682">
        <v>0.0</v>
      </c>
      <c r="AH85" s="682">
        <v>0.0</v>
      </c>
      <c r="AI85" s="682">
        <v>0.0</v>
      </c>
      <c r="AJ85" s="682">
        <v>0.0</v>
      </c>
      <c r="AK85" s="682">
        <v>0.0</v>
      </c>
      <c r="AL85" s="682">
        <v>0.0</v>
      </c>
      <c r="AM85" s="682">
        <v>0.0</v>
      </c>
      <c r="AN85" s="682">
        <v>0.0</v>
      </c>
      <c r="AO85" s="682">
        <v>0.0</v>
      </c>
      <c r="AP85" s="682">
        <v>0.0</v>
      </c>
      <c r="AQ85" s="682">
        <f>M85</f>
        <v>12000</v>
      </c>
      <c r="AR85" s="461"/>
      <c r="AS85" s="682">
        <v>445000.0</v>
      </c>
      <c r="AT85" s="700">
        <v>1.0</v>
      </c>
      <c r="AU85" s="461"/>
      <c r="AV85" s="689">
        <v>7.0E-4</v>
      </c>
      <c r="AW85" s="690">
        <f t="shared" si="215"/>
        <v>8.4</v>
      </c>
      <c r="AX85" s="461"/>
      <c r="AY85" s="691"/>
    </row>
    <row r="86">
      <c r="A86" s="461"/>
      <c r="B86" s="409" t="s">
        <v>438</v>
      </c>
      <c r="C86" s="671"/>
      <c r="D86" s="671"/>
      <c r="E86" s="671"/>
      <c r="F86" s="671"/>
      <c r="G86" s="671"/>
      <c r="H86" s="671"/>
      <c r="I86" s="671"/>
      <c r="J86" s="671"/>
      <c r="K86" s="671"/>
      <c r="L86" s="671"/>
      <c r="M86" s="671"/>
      <c r="N86" s="671"/>
      <c r="O86" s="671"/>
      <c r="P86" s="671"/>
      <c r="Q86" s="671"/>
      <c r="R86" s="378">
        <f t="shared" ref="R86:S86" si="216">SUM(R87:R101)</f>
        <v>183870.412</v>
      </c>
      <c r="S86" s="378">
        <f t="shared" si="216"/>
        <v>100467.6671</v>
      </c>
      <c r="T86" s="670">
        <f>K120</f>
        <v>110000</v>
      </c>
      <c r="U86" s="380">
        <f t="shared" ref="U86:AE86" si="217">SUM(U87:U101)</f>
        <v>9575.095496</v>
      </c>
      <c r="V86" s="380">
        <f t="shared" si="217"/>
        <v>9575.095496</v>
      </c>
      <c r="W86" s="380">
        <f t="shared" si="217"/>
        <v>9575.095496</v>
      </c>
      <c r="X86" s="380">
        <f t="shared" si="217"/>
        <v>9575.095496</v>
      </c>
      <c r="Y86" s="380">
        <f t="shared" si="217"/>
        <v>9575.095496</v>
      </c>
      <c r="Z86" s="380">
        <f t="shared" si="217"/>
        <v>9275.095496</v>
      </c>
      <c r="AA86" s="380">
        <f t="shared" si="217"/>
        <v>9875.095496</v>
      </c>
      <c r="AB86" s="380">
        <f t="shared" si="217"/>
        <v>9575.095496</v>
      </c>
      <c r="AC86" s="380">
        <f t="shared" si="217"/>
        <v>9575.095496</v>
      </c>
      <c r="AD86" s="380">
        <f t="shared" si="217"/>
        <v>4716.712141</v>
      </c>
      <c r="AE86" s="380">
        <f t="shared" si="217"/>
        <v>9575.095496</v>
      </c>
      <c r="AF86" s="671"/>
      <c r="AG86" s="382">
        <f t="shared" ref="AG86:AQ86" si="218">SUM(AG87:AG101)</f>
        <v>210481.7669</v>
      </c>
      <c r="AH86" s="382">
        <f t="shared" si="218"/>
        <v>210481.7669</v>
      </c>
      <c r="AI86" s="382">
        <f t="shared" si="218"/>
        <v>210481.7669</v>
      </c>
      <c r="AJ86" s="382">
        <f t="shared" si="218"/>
        <v>210481.7669</v>
      </c>
      <c r="AK86" s="382">
        <f t="shared" si="218"/>
        <v>210481.7669</v>
      </c>
      <c r="AL86" s="382">
        <f t="shared" si="218"/>
        <v>207481.7669</v>
      </c>
      <c r="AM86" s="382">
        <f t="shared" si="218"/>
        <v>206006.1763</v>
      </c>
      <c r="AN86" s="382">
        <f t="shared" si="218"/>
        <v>210481.7669</v>
      </c>
      <c r="AO86" s="382">
        <f t="shared" si="218"/>
        <v>206743.9716</v>
      </c>
      <c r="AP86" s="382">
        <f t="shared" si="218"/>
        <v>101800.8414</v>
      </c>
      <c r="AQ86" s="382">
        <f t="shared" si="218"/>
        <v>191770.5631</v>
      </c>
      <c r="AR86" s="672"/>
      <c r="AS86" s="671"/>
      <c r="AT86" s="702"/>
      <c r="AU86" s="671"/>
      <c r="AV86" s="671"/>
      <c r="AW86" s="671"/>
      <c r="AX86" s="671"/>
      <c r="AY86" s="671"/>
    </row>
    <row r="87">
      <c r="A87" s="461"/>
      <c r="B87" s="674" t="s">
        <v>586</v>
      </c>
      <c r="C87" s="675" t="s">
        <v>587</v>
      </c>
      <c r="D87" s="675" t="s">
        <v>588</v>
      </c>
      <c r="E87" s="675" t="s">
        <v>589</v>
      </c>
      <c r="F87" s="703" t="s">
        <v>378</v>
      </c>
      <c r="G87" s="677" t="s">
        <v>662</v>
      </c>
      <c r="H87" s="677">
        <v>1.0</v>
      </c>
      <c r="I87" s="678" t="s">
        <v>122</v>
      </c>
      <c r="J87" s="679">
        <v>45717.0</v>
      </c>
      <c r="K87" s="679">
        <v>46053.0</v>
      </c>
      <c r="L87" s="680" t="s">
        <v>591</v>
      </c>
      <c r="M87" s="681">
        <f t="shared" ref="M87:M97" si="221">S87/Q87*1000</f>
        <v>165635.221</v>
      </c>
      <c r="N87" s="682" t="s">
        <v>407</v>
      </c>
      <c r="O87" s="678" t="s">
        <v>293</v>
      </c>
      <c r="P87" s="683">
        <f>95.1*1.1</f>
        <v>104.61</v>
      </c>
      <c r="Q87" s="683">
        <v>49.676</v>
      </c>
      <c r="R87" s="684">
        <f t="shared" ref="R87:R97" si="222">P87*M87/1000</f>
        <v>17327.10047</v>
      </c>
      <c r="S87" s="684">
        <v>8228.095238095237</v>
      </c>
      <c r="T87" s="685">
        <f t="shared" ref="T87:T101" si="223">S87/SUM($S$87:$S$101)</f>
        <v>0.08189794265</v>
      </c>
      <c r="U87" s="686">
        <f t="shared" ref="U87:Z87" si="219">($S87/11)+($AD87/10)+(SUM($S$98:$S$101)*($S87/SUM($S$87:$S$96))/11)</f>
        <v>824.8464766</v>
      </c>
      <c r="V87" s="686">
        <f t="shared" si="219"/>
        <v>824.8464766</v>
      </c>
      <c r="W87" s="686">
        <f t="shared" si="219"/>
        <v>824.8464766</v>
      </c>
      <c r="X87" s="686">
        <f t="shared" si="219"/>
        <v>824.8464766</v>
      </c>
      <c r="Y87" s="686">
        <f t="shared" si="219"/>
        <v>824.8464766</v>
      </c>
      <c r="Z87" s="686">
        <f t="shared" si="219"/>
        <v>824.8464766</v>
      </c>
      <c r="AA87" s="686">
        <f t="shared" ref="AA87:AA96" si="225">($S87/11)+($AD87/10)+(SUM($S$98:$S$101)*($S87/SUM($S$87:$S$96))/11)-(SUM($S$98:$S$99)*($S87/SUM($S$87:$S$96)))</f>
        <v>723.5679333</v>
      </c>
      <c r="AB87" s="686">
        <f t="shared" ref="AB87:AB96" si="226">($S87/11)+($AD87/10)+(SUM($S$98:$S$101)*($S87/SUM($S$87:$S$96))/11)</f>
        <v>824.8464766</v>
      </c>
      <c r="AC87" s="686">
        <f t="shared" ref="AC87:AC96" si="227">($S87/11)+($AD87/10)+(SUM($S$98:$S$101)*($S87/SUM($S$87:$S$96))/11)-($S$100*($S87/SUM($S$87:$S$96)))</f>
        <v>774.2072049</v>
      </c>
      <c r="AD87" s="686">
        <f t="shared" ref="AD87:AD96" si="228">(($S87/11)+(SUM($S$98:$S$101)*($S87/SUM($S$87:$S$96))/11))/2</f>
        <v>392.7840365</v>
      </c>
      <c r="AE87" s="686">
        <f t="shared" ref="AE87:AE96" si="229">($S87/11)+($AD87/10)+(SUM($S$98:$S$101)*($S87/SUM($S$87:$S$96))/11)-($S$101*($S87/SUM($S$87:$S$96)))</f>
        <v>563.610727</v>
      </c>
      <c r="AF87" s="687">
        <f t="shared" ref="AF87:AF101" si="230">S87-SUM(U87:AE87)</f>
        <v>0</v>
      </c>
      <c r="AG87" s="681">
        <f t="shared" ref="AG87:AQ87" si="220">U87/$Q87*1000</f>
        <v>16604.52687</v>
      </c>
      <c r="AH87" s="681">
        <f t="shared" si="220"/>
        <v>16604.52687</v>
      </c>
      <c r="AI87" s="681">
        <f t="shared" si="220"/>
        <v>16604.52687</v>
      </c>
      <c r="AJ87" s="681">
        <f t="shared" si="220"/>
        <v>16604.52687</v>
      </c>
      <c r="AK87" s="681">
        <f t="shared" si="220"/>
        <v>16604.52687</v>
      </c>
      <c r="AL87" s="681">
        <f t="shared" si="220"/>
        <v>16604.52687</v>
      </c>
      <c r="AM87" s="681">
        <f t="shared" si="220"/>
        <v>14565.74469</v>
      </c>
      <c r="AN87" s="681">
        <f t="shared" si="220"/>
        <v>16604.52687</v>
      </c>
      <c r="AO87" s="681">
        <f t="shared" si="220"/>
        <v>15585.13578</v>
      </c>
      <c r="AP87" s="681">
        <f t="shared" si="220"/>
        <v>7906.917556</v>
      </c>
      <c r="AQ87" s="681">
        <f t="shared" si="220"/>
        <v>11345.7349</v>
      </c>
      <c r="AR87" s="461"/>
      <c r="AS87" s="682">
        <v>85000.0</v>
      </c>
      <c r="AT87" s="688">
        <v>0.23783470125345763</v>
      </c>
      <c r="AU87" s="461"/>
      <c r="AV87" s="689">
        <v>7.0E-4</v>
      </c>
      <c r="AW87" s="690">
        <f t="shared" ref="AW87:AW96" si="232">AV87*M87</f>
        <v>115.9446547</v>
      </c>
      <c r="AX87" s="461"/>
      <c r="AY87" s="691"/>
    </row>
    <row r="88">
      <c r="A88" s="461"/>
      <c r="B88" s="674" t="s">
        <v>586</v>
      </c>
      <c r="C88" s="675" t="s">
        <v>587</v>
      </c>
      <c r="D88" s="675" t="s">
        <v>588</v>
      </c>
      <c r="E88" s="675" t="s">
        <v>589</v>
      </c>
      <c r="F88" s="703" t="s">
        <v>378</v>
      </c>
      <c r="G88" s="677" t="s">
        <v>662</v>
      </c>
      <c r="H88" s="677">
        <v>1.0</v>
      </c>
      <c r="I88" s="678" t="s">
        <v>159</v>
      </c>
      <c r="J88" s="679">
        <v>45717.0</v>
      </c>
      <c r="K88" s="679">
        <v>46053.0</v>
      </c>
      <c r="L88" s="680" t="s">
        <v>591</v>
      </c>
      <c r="M88" s="681">
        <f t="shared" si="221"/>
        <v>199707.2996</v>
      </c>
      <c r="N88" s="682" t="s">
        <v>407</v>
      </c>
      <c r="O88" s="678" t="s">
        <v>293</v>
      </c>
      <c r="P88" s="683">
        <v>89.3</v>
      </c>
      <c r="Q88" s="683">
        <v>41.92</v>
      </c>
      <c r="R88" s="684">
        <f t="shared" si="222"/>
        <v>17833.86186</v>
      </c>
      <c r="S88" s="684">
        <v>8371.73</v>
      </c>
      <c r="T88" s="685">
        <f t="shared" si="223"/>
        <v>0.08332760421</v>
      </c>
      <c r="U88" s="686">
        <f t="shared" ref="U88:Z88" si="224">($S88/11)+($AD88/10)+(SUM($S$98:$S$101)*($S88/SUM($S$87:$S$96))/11)</f>
        <v>839.2455111</v>
      </c>
      <c r="V88" s="686">
        <f t="shared" si="224"/>
        <v>839.2455111</v>
      </c>
      <c r="W88" s="686">
        <f t="shared" si="224"/>
        <v>839.2455111</v>
      </c>
      <c r="X88" s="686">
        <f t="shared" si="224"/>
        <v>839.2455111</v>
      </c>
      <c r="Y88" s="686">
        <f t="shared" si="224"/>
        <v>839.2455111</v>
      </c>
      <c r="Z88" s="686">
        <f t="shared" si="224"/>
        <v>839.2455111</v>
      </c>
      <c r="AA88" s="686">
        <f t="shared" si="225"/>
        <v>736.1989864</v>
      </c>
      <c r="AB88" s="686">
        <f t="shared" si="226"/>
        <v>839.2455111</v>
      </c>
      <c r="AC88" s="686">
        <f t="shared" si="227"/>
        <v>787.7222487</v>
      </c>
      <c r="AD88" s="686">
        <f t="shared" si="228"/>
        <v>399.6407196</v>
      </c>
      <c r="AE88" s="686">
        <f t="shared" si="229"/>
        <v>573.4494673</v>
      </c>
      <c r="AF88" s="687">
        <f t="shared" si="230"/>
        <v>0</v>
      </c>
      <c r="AG88" s="681">
        <f t="shared" ref="AG88:AQ88" si="231">U88/$Q88*1000</f>
        <v>20020.16964</v>
      </c>
      <c r="AH88" s="681">
        <f t="shared" si="231"/>
        <v>20020.16964</v>
      </c>
      <c r="AI88" s="681">
        <f t="shared" si="231"/>
        <v>20020.16964</v>
      </c>
      <c r="AJ88" s="681">
        <f t="shared" si="231"/>
        <v>20020.16964</v>
      </c>
      <c r="AK88" s="681">
        <f t="shared" si="231"/>
        <v>20020.16964</v>
      </c>
      <c r="AL88" s="681">
        <f t="shared" si="231"/>
        <v>20020.16964</v>
      </c>
      <c r="AM88" s="681">
        <f t="shared" si="231"/>
        <v>17561.99872</v>
      </c>
      <c r="AN88" s="681">
        <f t="shared" si="231"/>
        <v>20020.16964</v>
      </c>
      <c r="AO88" s="681">
        <f t="shared" si="231"/>
        <v>18791.08418</v>
      </c>
      <c r="AP88" s="681">
        <f t="shared" si="231"/>
        <v>9533.414112</v>
      </c>
      <c r="AQ88" s="681">
        <f t="shared" si="231"/>
        <v>13679.61516</v>
      </c>
      <c r="AR88" s="461"/>
      <c r="AS88" s="682">
        <v>85000.0</v>
      </c>
      <c r="AT88" s="688">
        <v>0.20021945146474343</v>
      </c>
      <c r="AU88" s="461"/>
      <c r="AV88" s="689">
        <v>5.0E-4</v>
      </c>
      <c r="AW88" s="690">
        <f t="shared" si="232"/>
        <v>99.85364981</v>
      </c>
      <c r="AX88" s="461"/>
      <c r="AY88" s="691"/>
    </row>
    <row r="89">
      <c r="A89" s="461"/>
      <c r="B89" s="674" t="s">
        <v>586</v>
      </c>
      <c r="C89" s="675" t="s">
        <v>592</v>
      </c>
      <c r="D89" s="675" t="s">
        <v>588</v>
      </c>
      <c r="E89" s="675" t="s">
        <v>589</v>
      </c>
      <c r="F89" s="703" t="s">
        <v>378</v>
      </c>
      <c r="G89" s="677" t="s">
        <v>662</v>
      </c>
      <c r="H89" s="677">
        <v>1.0</v>
      </c>
      <c r="I89" s="678" t="s">
        <v>379</v>
      </c>
      <c r="J89" s="679">
        <v>45717.0</v>
      </c>
      <c r="K89" s="679">
        <v>46053.0</v>
      </c>
      <c r="L89" s="680" t="s">
        <v>591</v>
      </c>
      <c r="M89" s="681">
        <f t="shared" si="221"/>
        <v>205344.3293</v>
      </c>
      <c r="N89" s="682" t="s">
        <v>407</v>
      </c>
      <c r="O89" s="678" t="s">
        <v>293</v>
      </c>
      <c r="P89" s="683">
        <f>60.8*1.1</f>
        <v>66.88</v>
      </c>
      <c r="Q89" s="683">
        <v>41.92</v>
      </c>
      <c r="R89" s="684">
        <f t="shared" si="222"/>
        <v>13733.42875</v>
      </c>
      <c r="S89" s="684">
        <v>8608.034285714286</v>
      </c>
      <c r="T89" s="685">
        <f t="shared" si="223"/>
        <v>0.08567964733</v>
      </c>
      <c r="U89" s="686">
        <f t="shared" ref="U89:Z89" si="233">($S89/11)+($AD89/10)+(SUM($S$98:$S$101)*($S89/SUM($S$87:$S$96))/11)</f>
        <v>862.9344394</v>
      </c>
      <c r="V89" s="686">
        <f t="shared" si="233"/>
        <v>862.9344394</v>
      </c>
      <c r="W89" s="686">
        <f t="shared" si="233"/>
        <v>862.9344394</v>
      </c>
      <c r="X89" s="686">
        <f t="shared" si="233"/>
        <v>862.9344394</v>
      </c>
      <c r="Y89" s="686">
        <f t="shared" si="233"/>
        <v>862.9344394</v>
      </c>
      <c r="Z89" s="686">
        <f t="shared" si="233"/>
        <v>862.9344394</v>
      </c>
      <c r="AA89" s="686">
        <f t="shared" si="225"/>
        <v>756.9792762</v>
      </c>
      <c r="AB89" s="686">
        <f t="shared" si="226"/>
        <v>862.9344394</v>
      </c>
      <c r="AC89" s="686">
        <f t="shared" si="227"/>
        <v>809.9568578</v>
      </c>
      <c r="AD89" s="686">
        <f t="shared" si="228"/>
        <v>410.9211616</v>
      </c>
      <c r="AE89" s="686">
        <f t="shared" si="229"/>
        <v>589.6359147</v>
      </c>
      <c r="AF89" s="687">
        <f t="shared" si="230"/>
        <v>0</v>
      </c>
      <c r="AG89" s="681">
        <f t="shared" ref="AG89:AQ89" si="234">U89/$Q89*1000</f>
        <v>20585.26811</v>
      </c>
      <c r="AH89" s="681">
        <f t="shared" si="234"/>
        <v>20585.26811</v>
      </c>
      <c r="AI89" s="681">
        <f t="shared" si="234"/>
        <v>20585.26811</v>
      </c>
      <c r="AJ89" s="681">
        <f t="shared" si="234"/>
        <v>20585.26811</v>
      </c>
      <c r="AK89" s="681">
        <f t="shared" si="234"/>
        <v>20585.26811</v>
      </c>
      <c r="AL89" s="681">
        <f t="shared" si="234"/>
        <v>20585.26811</v>
      </c>
      <c r="AM89" s="681">
        <f t="shared" si="234"/>
        <v>18057.71174</v>
      </c>
      <c r="AN89" s="681">
        <f t="shared" si="234"/>
        <v>20585.26811</v>
      </c>
      <c r="AO89" s="681">
        <f t="shared" si="234"/>
        <v>19321.48993</v>
      </c>
      <c r="AP89" s="681">
        <f t="shared" si="234"/>
        <v>9802.508626</v>
      </c>
      <c r="AQ89" s="681">
        <f t="shared" si="234"/>
        <v>14065.74224</v>
      </c>
      <c r="AR89" s="461"/>
      <c r="AS89" s="682">
        <v>85000.0</v>
      </c>
      <c r="AT89" s="688">
        <v>0.12427602392313694</v>
      </c>
      <c r="AU89" s="461"/>
      <c r="AV89" s="689">
        <v>0.003</v>
      </c>
      <c r="AW89" s="690">
        <f t="shared" si="232"/>
        <v>616.032988</v>
      </c>
      <c r="AX89" s="461"/>
      <c r="AY89" s="691"/>
    </row>
    <row r="90">
      <c r="A90" s="461"/>
      <c r="B90" s="674" t="s">
        <v>586</v>
      </c>
      <c r="C90" s="675" t="s">
        <v>587</v>
      </c>
      <c r="D90" s="675" t="s">
        <v>663</v>
      </c>
      <c r="E90" s="675" t="s">
        <v>453</v>
      </c>
      <c r="F90" s="692" t="s">
        <v>380</v>
      </c>
      <c r="G90" s="677" t="s">
        <v>662</v>
      </c>
      <c r="H90" s="677">
        <v>1.0</v>
      </c>
      <c r="I90" s="678" t="s">
        <v>122</v>
      </c>
      <c r="J90" s="679">
        <v>45717.0</v>
      </c>
      <c r="K90" s="679">
        <v>46053.0</v>
      </c>
      <c r="L90" s="680" t="s">
        <v>591</v>
      </c>
      <c r="M90" s="681">
        <f t="shared" si="221"/>
        <v>97170.77361</v>
      </c>
      <c r="N90" s="682" t="s">
        <v>407</v>
      </c>
      <c r="O90" s="678" t="s">
        <v>293</v>
      </c>
      <c r="P90" s="683">
        <f>85.5*1.1</f>
        <v>94.05</v>
      </c>
      <c r="Q90" s="683">
        <v>44.35</v>
      </c>
      <c r="R90" s="684">
        <f t="shared" si="222"/>
        <v>9138.911258</v>
      </c>
      <c r="S90" s="684">
        <v>4309.523809523809</v>
      </c>
      <c r="T90" s="685">
        <f t="shared" si="223"/>
        <v>0.042894634</v>
      </c>
      <c r="U90" s="686">
        <f t="shared" ref="U90:Z90" si="235">($S90/11)+($AD90/10)+(SUM($S$98:$S$101)*($S90/SUM($S$87:$S$96))/11)</f>
        <v>432.0192496</v>
      </c>
      <c r="V90" s="686">
        <f t="shared" si="235"/>
        <v>432.0192496</v>
      </c>
      <c r="W90" s="686">
        <f t="shared" si="235"/>
        <v>432.0192496</v>
      </c>
      <c r="X90" s="686">
        <f t="shared" si="235"/>
        <v>432.0192496</v>
      </c>
      <c r="Y90" s="686">
        <f t="shared" si="235"/>
        <v>432.0192496</v>
      </c>
      <c r="Z90" s="686">
        <f t="shared" si="235"/>
        <v>432.0192496</v>
      </c>
      <c r="AA90" s="686">
        <f t="shared" si="225"/>
        <v>378.9738871</v>
      </c>
      <c r="AB90" s="686">
        <f t="shared" si="226"/>
        <v>432.0192496</v>
      </c>
      <c r="AC90" s="686">
        <f t="shared" si="227"/>
        <v>405.4965684</v>
      </c>
      <c r="AD90" s="686">
        <f t="shared" si="228"/>
        <v>205.7234522</v>
      </c>
      <c r="AE90" s="686">
        <f t="shared" si="229"/>
        <v>295.1951548</v>
      </c>
      <c r="AF90" s="687">
        <f t="shared" si="230"/>
        <v>0</v>
      </c>
      <c r="AG90" s="681">
        <f t="shared" ref="AG90:AQ90" si="236">U90/$Q90*1000</f>
        <v>9741.133023</v>
      </c>
      <c r="AH90" s="681">
        <f t="shared" si="236"/>
        <v>9741.133023</v>
      </c>
      <c r="AI90" s="681">
        <f t="shared" si="236"/>
        <v>9741.133023</v>
      </c>
      <c r="AJ90" s="681">
        <f t="shared" si="236"/>
        <v>9741.133023</v>
      </c>
      <c r="AK90" s="681">
        <f t="shared" si="236"/>
        <v>9741.133023</v>
      </c>
      <c r="AL90" s="681">
        <f t="shared" si="236"/>
        <v>9741.133023</v>
      </c>
      <c r="AM90" s="681">
        <f t="shared" si="236"/>
        <v>8545.070736</v>
      </c>
      <c r="AN90" s="681">
        <f t="shared" si="236"/>
        <v>9741.133023</v>
      </c>
      <c r="AO90" s="681">
        <f t="shared" si="236"/>
        <v>9143.10188</v>
      </c>
      <c r="AP90" s="681">
        <f t="shared" si="236"/>
        <v>4638.634773</v>
      </c>
      <c r="AQ90" s="681">
        <f t="shared" si="236"/>
        <v>6656.035057</v>
      </c>
      <c r="AR90" s="461"/>
      <c r="AS90" s="682">
        <v>1220000.0</v>
      </c>
      <c r="AT90" s="688">
        <v>0.006015806991034131</v>
      </c>
      <c r="AU90" s="461"/>
      <c r="AV90" s="689">
        <v>7.0E-4</v>
      </c>
      <c r="AW90" s="690">
        <f t="shared" si="232"/>
        <v>68.01954153</v>
      </c>
      <c r="AX90" s="461"/>
      <c r="AY90" s="691"/>
    </row>
    <row r="91">
      <c r="A91" s="461"/>
      <c r="B91" s="674" t="s">
        <v>586</v>
      </c>
      <c r="C91" s="675" t="s">
        <v>587</v>
      </c>
      <c r="D91" s="675" t="s">
        <v>663</v>
      </c>
      <c r="E91" s="675" t="s">
        <v>453</v>
      </c>
      <c r="F91" s="692" t="s">
        <v>380</v>
      </c>
      <c r="G91" s="677" t="s">
        <v>662</v>
      </c>
      <c r="H91" s="677">
        <v>1.0</v>
      </c>
      <c r="I91" s="678" t="s">
        <v>159</v>
      </c>
      <c r="J91" s="679">
        <v>45717.0</v>
      </c>
      <c r="K91" s="679">
        <v>46053.0</v>
      </c>
      <c r="L91" s="680" t="s">
        <v>591</v>
      </c>
      <c r="M91" s="681">
        <f t="shared" si="221"/>
        <v>40630.74861</v>
      </c>
      <c r="N91" s="682" t="s">
        <v>407</v>
      </c>
      <c r="O91" s="678" t="s">
        <v>293</v>
      </c>
      <c r="P91" s="683">
        <v>79.8</v>
      </c>
      <c r="Q91" s="683">
        <v>37.9</v>
      </c>
      <c r="R91" s="684">
        <f t="shared" si="222"/>
        <v>3242.333739</v>
      </c>
      <c r="S91" s="684">
        <v>1539.9053721571815</v>
      </c>
      <c r="T91" s="685">
        <f t="shared" si="223"/>
        <v>0.01532737264</v>
      </c>
      <c r="U91" s="686">
        <f t="shared" ref="U91:Z91" si="237">($S91/11)+($AD91/10)+(SUM($S$98:$S$101)*($S91/SUM($S$87:$S$96))/11)</f>
        <v>154.3717572</v>
      </c>
      <c r="V91" s="686">
        <f t="shared" si="237"/>
        <v>154.3717572</v>
      </c>
      <c r="W91" s="686">
        <f t="shared" si="237"/>
        <v>154.3717572</v>
      </c>
      <c r="X91" s="686">
        <f t="shared" si="237"/>
        <v>154.3717572</v>
      </c>
      <c r="Y91" s="686">
        <f t="shared" si="237"/>
        <v>154.3717572</v>
      </c>
      <c r="Z91" s="686">
        <f t="shared" si="237"/>
        <v>154.3717572</v>
      </c>
      <c r="AA91" s="686">
        <f t="shared" si="225"/>
        <v>135.4172643</v>
      </c>
      <c r="AB91" s="686">
        <f t="shared" si="226"/>
        <v>154.3717572</v>
      </c>
      <c r="AC91" s="686">
        <f t="shared" si="227"/>
        <v>144.8945108</v>
      </c>
      <c r="AD91" s="686">
        <f t="shared" si="228"/>
        <v>73.51036059</v>
      </c>
      <c r="AE91" s="686">
        <f t="shared" si="229"/>
        <v>105.4809359</v>
      </c>
      <c r="AF91" s="687">
        <f t="shared" si="230"/>
        <v>0</v>
      </c>
      <c r="AG91" s="681">
        <f t="shared" ref="AG91:AQ91" si="238">U91/$Q91*1000</f>
        <v>4073.133436</v>
      </c>
      <c r="AH91" s="681">
        <f t="shared" si="238"/>
        <v>4073.133436</v>
      </c>
      <c r="AI91" s="681">
        <f t="shared" si="238"/>
        <v>4073.133436</v>
      </c>
      <c r="AJ91" s="681">
        <f t="shared" si="238"/>
        <v>4073.133436</v>
      </c>
      <c r="AK91" s="681">
        <f t="shared" si="238"/>
        <v>4073.133436</v>
      </c>
      <c r="AL91" s="681">
        <f t="shared" si="238"/>
        <v>4073.133436</v>
      </c>
      <c r="AM91" s="681">
        <f t="shared" si="238"/>
        <v>3573.014889</v>
      </c>
      <c r="AN91" s="681">
        <f t="shared" si="238"/>
        <v>4073.133436</v>
      </c>
      <c r="AO91" s="681">
        <f t="shared" si="238"/>
        <v>3823.074163</v>
      </c>
      <c r="AP91" s="681">
        <f t="shared" si="238"/>
        <v>1939.587351</v>
      </c>
      <c r="AQ91" s="681">
        <f t="shared" si="238"/>
        <v>2783.13815</v>
      </c>
      <c r="AR91" s="461"/>
      <c r="AS91" s="682">
        <v>1220000.0</v>
      </c>
      <c r="AT91" s="688">
        <v>0.007516287814761639</v>
      </c>
      <c r="AU91" s="461"/>
      <c r="AV91" s="689">
        <v>5.0E-4</v>
      </c>
      <c r="AW91" s="690">
        <f t="shared" si="232"/>
        <v>20.3153743</v>
      </c>
      <c r="AX91" s="461"/>
      <c r="AY91" s="691"/>
    </row>
    <row r="92">
      <c r="A92" s="461"/>
      <c r="B92" s="674" t="s">
        <v>586</v>
      </c>
      <c r="C92" s="675" t="s">
        <v>592</v>
      </c>
      <c r="D92" s="675" t="s">
        <v>663</v>
      </c>
      <c r="E92" s="675" t="s">
        <v>453</v>
      </c>
      <c r="F92" s="692" t="s">
        <v>380</v>
      </c>
      <c r="G92" s="677" t="s">
        <v>662</v>
      </c>
      <c r="H92" s="677">
        <v>1.0</v>
      </c>
      <c r="I92" s="678" t="s">
        <v>379</v>
      </c>
      <c r="J92" s="679">
        <v>45717.0</v>
      </c>
      <c r="K92" s="679">
        <v>46053.0</v>
      </c>
      <c r="L92" s="680" t="s">
        <v>591</v>
      </c>
      <c r="M92" s="681">
        <f t="shared" si="221"/>
        <v>104847.2736</v>
      </c>
      <c r="N92" s="682" t="s">
        <v>407</v>
      </c>
      <c r="O92" s="678" t="s">
        <v>293</v>
      </c>
      <c r="P92" s="683">
        <f>55.1*1.1</f>
        <v>60.61</v>
      </c>
      <c r="Q92" s="683">
        <v>37.9</v>
      </c>
      <c r="R92" s="684">
        <f t="shared" si="222"/>
        <v>6354.793256</v>
      </c>
      <c r="S92" s="684">
        <v>3973.711671083946</v>
      </c>
      <c r="T92" s="685">
        <f t="shared" si="223"/>
        <v>0.03955214434</v>
      </c>
      <c r="U92" s="686">
        <f t="shared" ref="U92:Z92" si="239">($S92/11)+($AD92/10)+(SUM($S$98:$S$101)*($S92/SUM($S$87:$S$96))/11)</f>
        <v>398.3549019</v>
      </c>
      <c r="V92" s="686">
        <f t="shared" si="239"/>
        <v>398.3549019</v>
      </c>
      <c r="W92" s="686">
        <f t="shared" si="239"/>
        <v>398.3549019</v>
      </c>
      <c r="X92" s="686">
        <f t="shared" si="239"/>
        <v>398.3549019</v>
      </c>
      <c r="Y92" s="686">
        <f t="shared" si="239"/>
        <v>398.3549019</v>
      </c>
      <c r="Z92" s="686">
        <f t="shared" si="239"/>
        <v>398.3549019</v>
      </c>
      <c r="AA92" s="686">
        <f t="shared" si="225"/>
        <v>349.4430069</v>
      </c>
      <c r="AB92" s="686">
        <f t="shared" si="226"/>
        <v>398.3549019</v>
      </c>
      <c r="AC92" s="686">
        <f t="shared" si="227"/>
        <v>373.8989544</v>
      </c>
      <c r="AD92" s="686">
        <f t="shared" si="228"/>
        <v>189.6928104</v>
      </c>
      <c r="AE92" s="686">
        <f t="shared" si="229"/>
        <v>272.1925864</v>
      </c>
      <c r="AF92" s="687">
        <f t="shared" si="230"/>
        <v>0</v>
      </c>
      <c r="AG92" s="681">
        <f t="shared" ref="AG92:AQ92" si="240">U92/$Q92*1000</f>
        <v>10510.68343</v>
      </c>
      <c r="AH92" s="681">
        <f t="shared" si="240"/>
        <v>10510.68343</v>
      </c>
      <c r="AI92" s="681">
        <f t="shared" si="240"/>
        <v>10510.68343</v>
      </c>
      <c r="AJ92" s="681">
        <f t="shared" si="240"/>
        <v>10510.68343</v>
      </c>
      <c r="AK92" s="681">
        <f t="shared" si="240"/>
        <v>10510.68343</v>
      </c>
      <c r="AL92" s="681">
        <f t="shared" si="240"/>
        <v>10510.68343</v>
      </c>
      <c r="AM92" s="681">
        <f t="shared" si="240"/>
        <v>9220.132109</v>
      </c>
      <c r="AN92" s="681">
        <f t="shared" si="240"/>
        <v>10510.68343</v>
      </c>
      <c r="AO92" s="681">
        <f t="shared" si="240"/>
        <v>9865.407768</v>
      </c>
      <c r="AP92" s="681">
        <f t="shared" si="240"/>
        <v>5005.087346</v>
      </c>
      <c r="AQ92" s="681">
        <f t="shared" si="240"/>
        <v>7181.862437</v>
      </c>
      <c r="AR92" s="461"/>
      <c r="AS92" s="682">
        <v>1220000.0</v>
      </c>
      <c r="AT92" s="688">
        <v>0.01</v>
      </c>
      <c r="AU92" s="461"/>
      <c r="AV92" s="689">
        <v>0.003</v>
      </c>
      <c r="AW92" s="690">
        <f t="shared" si="232"/>
        <v>314.5418209</v>
      </c>
      <c r="AX92" s="461"/>
      <c r="AY92" s="691"/>
    </row>
    <row r="93">
      <c r="A93" s="461"/>
      <c r="B93" s="674" t="s">
        <v>586</v>
      </c>
      <c r="C93" s="675" t="s">
        <v>587</v>
      </c>
      <c r="D93" s="675" t="s">
        <v>588</v>
      </c>
      <c r="E93" s="675" t="s">
        <v>453</v>
      </c>
      <c r="F93" s="678" t="s">
        <v>381</v>
      </c>
      <c r="G93" s="677" t="s">
        <v>662</v>
      </c>
      <c r="H93" s="677">
        <v>1.0</v>
      </c>
      <c r="I93" s="678" t="s">
        <v>122</v>
      </c>
      <c r="J93" s="679">
        <v>45717.0</v>
      </c>
      <c r="K93" s="679">
        <v>46053.0</v>
      </c>
      <c r="L93" s="680" t="s">
        <v>591</v>
      </c>
      <c r="M93" s="681">
        <f t="shared" si="221"/>
        <v>380359.9224</v>
      </c>
      <c r="N93" s="682" t="s">
        <v>407</v>
      </c>
      <c r="O93" s="678" t="s">
        <v>293</v>
      </c>
      <c r="P93" s="683">
        <f>95.1*1.1</f>
        <v>104.61</v>
      </c>
      <c r="Q93" s="683">
        <v>49.676</v>
      </c>
      <c r="R93" s="684">
        <f t="shared" si="222"/>
        <v>39789.45148</v>
      </c>
      <c r="S93" s="684">
        <v>18894.759506054826</v>
      </c>
      <c r="T93" s="685">
        <f t="shared" si="223"/>
        <v>0.1880680626</v>
      </c>
      <c r="U93" s="686">
        <f t="shared" ref="U93:Z93" si="241">($S93/11)+($AD93/10)+(SUM($S$98:$S$101)*($S93/SUM($S$87:$S$96))/11)</f>
        <v>1894.15355</v>
      </c>
      <c r="V93" s="686">
        <f t="shared" si="241"/>
        <v>1894.15355</v>
      </c>
      <c r="W93" s="686">
        <f t="shared" si="241"/>
        <v>1894.15355</v>
      </c>
      <c r="X93" s="686">
        <f t="shared" si="241"/>
        <v>1894.15355</v>
      </c>
      <c r="Y93" s="686">
        <f t="shared" si="241"/>
        <v>1894.15355</v>
      </c>
      <c r="Z93" s="686">
        <f t="shared" si="241"/>
        <v>1894.15355</v>
      </c>
      <c r="AA93" s="686">
        <f t="shared" si="225"/>
        <v>1661.580437</v>
      </c>
      <c r="AB93" s="686">
        <f t="shared" si="226"/>
        <v>1894.15355</v>
      </c>
      <c r="AC93" s="686">
        <f t="shared" si="227"/>
        <v>1777.866994</v>
      </c>
      <c r="AD93" s="686">
        <f t="shared" si="228"/>
        <v>901.977881</v>
      </c>
      <c r="AE93" s="686">
        <f t="shared" si="229"/>
        <v>1294.259344</v>
      </c>
      <c r="AF93" s="687">
        <f t="shared" si="230"/>
        <v>0</v>
      </c>
      <c r="AG93" s="681">
        <f t="shared" ref="AG93:AQ93" si="242">U93/$Q93*1000</f>
        <v>38130.1544</v>
      </c>
      <c r="AH93" s="681">
        <f t="shared" si="242"/>
        <v>38130.1544</v>
      </c>
      <c r="AI93" s="681">
        <f t="shared" si="242"/>
        <v>38130.1544</v>
      </c>
      <c r="AJ93" s="681">
        <f t="shared" si="242"/>
        <v>38130.1544</v>
      </c>
      <c r="AK93" s="681">
        <f t="shared" si="242"/>
        <v>38130.1544</v>
      </c>
      <c r="AL93" s="681">
        <f t="shared" si="242"/>
        <v>38130.1544</v>
      </c>
      <c r="AM93" s="681">
        <f t="shared" si="242"/>
        <v>33448.35408</v>
      </c>
      <c r="AN93" s="681">
        <f t="shared" si="242"/>
        <v>38130.1544</v>
      </c>
      <c r="AO93" s="681">
        <f t="shared" si="242"/>
        <v>35789.25424</v>
      </c>
      <c r="AP93" s="681">
        <f t="shared" si="242"/>
        <v>18157.21638</v>
      </c>
      <c r="AQ93" s="681">
        <f t="shared" si="242"/>
        <v>26054.0169</v>
      </c>
      <c r="AR93" s="461"/>
      <c r="AS93" s="682">
        <v>89000.0</v>
      </c>
      <c r="AT93" s="688">
        <v>0.026178446271337117</v>
      </c>
      <c r="AU93" s="461"/>
      <c r="AV93" s="689">
        <v>7.0E-4</v>
      </c>
      <c r="AW93" s="690">
        <f t="shared" si="232"/>
        <v>266.2519457</v>
      </c>
      <c r="AX93" s="461"/>
      <c r="AY93" s="691"/>
    </row>
    <row r="94">
      <c r="A94" s="461"/>
      <c r="B94" s="674" t="s">
        <v>586</v>
      </c>
      <c r="C94" s="675" t="s">
        <v>587</v>
      </c>
      <c r="D94" s="675" t="s">
        <v>588</v>
      </c>
      <c r="E94" s="675" t="s">
        <v>453</v>
      </c>
      <c r="F94" s="678" t="s">
        <v>381</v>
      </c>
      <c r="G94" s="677" t="s">
        <v>662</v>
      </c>
      <c r="H94" s="677">
        <v>1.0</v>
      </c>
      <c r="I94" s="678" t="s">
        <v>159</v>
      </c>
      <c r="J94" s="679">
        <v>45717.0</v>
      </c>
      <c r="K94" s="679">
        <v>46053.0</v>
      </c>
      <c r="L94" s="680" t="s">
        <v>591</v>
      </c>
      <c r="M94" s="681">
        <f t="shared" si="221"/>
        <v>362684.5415</v>
      </c>
      <c r="N94" s="682" t="s">
        <v>407</v>
      </c>
      <c r="O94" s="678" t="s">
        <v>293</v>
      </c>
      <c r="P94" s="683">
        <v>89.3</v>
      </c>
      <c r="Q94" s="683">
        <v>41.92</v>
      </c>
      <c r="R94" s="684">
        <f t="shared" si="222"/>
        <v>32387.72955</v>
      </c>
      <c r="S94" s="684">
        <v>15203.73597771343</v>
      </c>
      <c r="T94" s="685">
        <f t="shared" si="223"/>
        <v>0.1513296408</v>
      </c>
      <c r="U94" s="686">
        <f t="shared" ref="U94:Z94" si="243">($S94/11)+($AD94/10)+(SUM($S$98:$S$101)*($S94/SUM($S$87:$S$96))/11)</f>
        <v>1524.137445</v>
      </c>
      <c r="V94" s="686">
        <f t="shared" si="243"/>
        <v>1524.137445</v>
      </c>
      <c r="W94" s="686">
        <f t="shared" si="243"/>
        <v>1524.137445</v>
      </c>
      <c r="X94" s="686">
        <f t="shared" si="243"/>
        <v>1524.137445</v>
      </c>
      <c r="Y94" s="686">
        <f t="shared" si="243"/>
        <v>1524.137445</v>
      </c>
      <c r="Z94" s="686">
        <f t="shared" si="243"/>
        <v>1524.137445</v>
      </c>
      <c r="AA94" s="686">
        <f t="shared" si="225"/>
        <v>1336.996656</v>
      </c>
      <c r="AB94" s="686">
        <f t="shared" si="226"/>
        <v>1524.137445</v>
      </c>
      <c r="AC94" s="686">
        <f t="shared" si="227"/>
        <v>1430.567051</v>
      </c>
      <c r="AD94" s="686">
        <f t="shared" si="228"/>
        <v>725.7797357</v>
      </c>
      <c r="AE94" s="686">
        <f t="shared" si="229"/>
        <v>1041.430421</v>
      </c>
      <c r="AF94" s="687">
        <f t="shared" si="230"/>
        <v>0</v>
      </c>
      <c r="AG94" s="681">
        <f t="shared" ref="AG94:AQ94" si="244">U94/$Q94*1000</f>
        <v>36358.24058</v>
      </c>
      <c r="AH94" s="681">
        <f t="shared" si="244"/>
        <v>36358.24058</v>
      </c>
      <c r="AI94" s="681">
        <f t="shared" si="244"/>
        <v>36358.24058</v>
      </c>
      <c r="AJ94" s="681">
        <f t="shared" si="244"/>
        <v>36358.24058</v>
      </c>
      <c r="AK94" s="681">
        <f t="shared" si="244"/>
        <v>36358.24058</v>
      </c>
      <c r="AL94" s="681">
        <f t="shared" si="244"/>
        <v>36358.24058</v>
      </c>
      <c r="AM94" s="681">
        <f t="shared" si="244"/>
        <v>31894.0042</v>
      </c>
      <c r="AN94" s="681">
        <f t="shared" si="244"/>
        <v>36358.24058</v>
      </c>
      <c r="AO94" s="681">
        <f t="shared" si="244"/>
        <v>34126.12239</v>
      </c>
      <c r="AP94" s="681">
        <f t="shared" si="244"/>
        <v>17313.44789</v>
      </c>
      <c r="AQ94" s="681">
        <f t="shared" si="244"/>
        <v>24843.28294</v>
      </c>
      <c r="AR94" s="461"/>
      <c r="AS94" s="682">
        <v>89000.0</v>
      </c>
      <c r="AT94" s="688">
        <v>0.023467449720762423</v>
      </c>
      <c r="AU94" s="461"/>
      <c r="AV94" s="689">
        <v>5.0E-4</v>
      </c>
      <c r="AW94" s="690">
        <f t="shared" si="232"/>
        <v>181.3422707</v>
      </c>
      <c r="AX94" s="461"/>
      <c r="AY94" s="691"/>
    </row>
    <row r="95">
      <c r="A95" s="461"/>
      <c r="B95" s="674" t="s">
        <v>586</v>
      </c>
      <c r="C95" s="675" t="s">
        <v>592</v>
      </c>
      <c r="D95" s="675" t="s">
        <v>588</v>
      </c>
      <c r="E95" s="675" t="s">
        <v>453</v>
      </c>
      <c r="F95" s="678" t="s">
        <v>381</v>
      </c>
      <c r="G95" s="677" t="s">
        <v>662</v>
      </c>
      <c r="H95" s="677">
        <v>1.0</v>
      </c>
      <c r="I95" s="678" t="s">
        <v>379</v>
      </c>
      <c r="J95" s="679">
        <v>45717.0</v>
      </c>
      <c r="K95" s="679">
        <v>46053.0</v>
      </c>
      <c r="L95" s="680" t="s">
        <v>591</v>
      </c>
      <c r="M95" s="681">
        <f t="shared" si="221"/>
        <v>409646.9821</v>
      </c>
      <c r="N95" s="682" t="s">
        <v>407</v>
      </c>
      <c r="O95" s="678" t="s">
        <v>293</v>
      </c>
      <c r="P95" s="683">
        <f>60.8*1.1</f>
        <v>66.88</v>
      </c>
      <c r="Q95" s="683">
        <v>41.92</v>
      </c>
      <c r="R95" s="684">
        <f t="shared" si="222"/>
        <v>27397.19016</v>
      </c>
      <c r="S95" s="684">
        <v>17172.40149040651</v>
      </c>
      <c r="T95" s="685">
        <f t="shared" si="223"/>
        <v>0.1709246565</v>
      </c>
      <c r="U95" s="686">
        <f t="shared" ref="U95:Z95" si="245">($S95/11)+($AD95/10)+(SUM($S$98:$S$101)*($S95/SUM($S$87:$S$96))/11)</f>
        <v>1721.49136</v>
      </c>
      <c r="V95" s="686">
        <f t="shared" si="245"/>
        <v>1721.49136</v>
      </c>
      <c r="W95" s="686">
        <f t="shared" si="245"/>
        <v>1721.49136</v>
      </c>
      <c r="X95" s="686">
        <f t="shared" si="245"/>
        <v>1721.49136</v>
      </c>
      <c r="Y95" s="686">
        <f t="shared" si="245"/>
        <v>1721.49136</v>
      </c>
      <c r="Z95" s="686">
        <f t="shared" si="245"/>
        <v>1721.49136</v>
      </c>
      <c r="AA95" s="686">
        <f t="shared" si="225"/>
        <v>1510.118526</v>
      </c>
      <c r="AB95" s="686">
        <f t="shared" si="226"/>
        <v>1721.49136</v>
      </c>
      <c r="AC95" s="686">
        <f t="shared" si="227"/>
        <v>1615.804943</v>
      </c>
      <c r="AD95" s="686">
        <f t="shared" si="228"/>
        <v>819.7577907</v>
      </c>
      <c r="AE95" s="686">
        <f t="shared" si="229"/>
        <v>1176.280707</v>
      </c>
      <c r="AF95" s="687">
        <f t="shared" si="230"/>
        <v>0</v>
      </c>
      <c r="AG95" s="681">
        <f t="shared" ref="AG95:AQ95" si="246">U95/$Q95*1000</f>
        <v>41066.1107</v>
      </c>
      <c r="AH95" s="681">
        <f t="shared" si="246"/>
        <v>41066.1107</v>
      </c>
      <c r="AI95" s="681">
        <f t="shared" si="246"/>
        <v>41066.1107</v>
      </c>
      <c r="AJ95" s="681">
        <f t="shared" si="246"/>
        <v>41066.1107</v>
      </c>
      <c r="AK95" s="681">
        <f t="shared" si="246"/>
        <v>41066.1107</v>
      </c>
      <c r="AL95" s="681">
        <f t="shared" si="246"/>
        <v>41066.1107</v>
      </c>
      <c r="AM95" s="681">
        <f t="shared" si="246"/>
        <v>36023.81981</v>
      </c>
      <c r="AN95" s="681">
        <f t="shared" si="246"/>
        <v>41066.1107</v>
      </c>
      <c r="AO95" s="681">
        <f t="shared" si="246"/>
        <v>38544.96525</v>
      </c>
      <c r="AP95" s="681">
        <f t="shared" si="246"/>
        <v>19555.29081</v>
      </c>
      <c r="AQ95" s="681">
        <f t="shared" si="246"/>
        <v>28060.13138</v>
      </c>
      <c r="AR95" s="461"/>
      <c r="AS95" s="682">
        <v>89000.0</v>
      </c>
      <c r="AT95" s="688">
        <v>0.012777878174630473</v>
      </c>
      <c r="AU95" s="461"/>
      <c r="AV95" s="689">
        <v>0.003</v>
      </c>
      <c r="AW95" s="690">
        <f t="shared" si="232"/>
        <v>1228.940946</v>
      </c>
      <c r="AX95" s="461"/>
      <c r="AY95" s="691"/>
    </row>
    <row r="96">
      <c r="A96" s="461"/>
      <c r="B96" s="674" t="s">
        <v>586</v>
      </c>
      <c r="C96" s="675" t="s">
        <v>594</v>
      </c>
      <c r="D96" s="675" t="s">
        <v>588</v>
      </c>
      <c r="E96" s="675" t="s">
        <v>453</v>
      </c>
      <c r="F96" s="678" t="s">
        <v>381</v>
      </c>
      <c r="G96" s="677" t="s">
        <v>662</v>
      </c>
      <c r="H96" s="677">
        <v>1.0</v>
      </c>
      <c r="I96" s="678" t="s">
        <v>157</v>
      </c>
      <c r="J96" s="679">
        <v>45717.0</v>
      </c>
      <c r="K96" s="679">
        <v>46053.0</v>
      </c>
      <c r="L96" s="682" t="s">
        <v>591</v>
      </c>
      <c r="M96" s="681">
        <f t="shared" si="221"/>
        <v>103666.8292</v>
      </c>
      <c r="N96" s="682" t="s">
        <v>407</v>
      </c>
      <c r="O96" s="678" t="s">
        <v>293</v>
      </c>
      <c r="P96" s="683">
        <f t="shared" ref="P96:P101" si="249">Q96/85*100</f>
        <v>70.58823529</v>
      </c>
      <c r="Q96" s="693">
        <v>60.0</v>
      </c>
      <c r="R96" s="684">
        <f t="shared" si="222"/>
        <v>7317.658532</v>
      </c>
      <c r="S96" s="684">
        <v>6220.009752380952</v>
      </c>
      <c r="T96" s="685">
        <f t="shared" si="223"/>
        <v>0.06191056219</v>
      </c>
      <c r="U96" s="686">
        <f t="shared" ref="U96:Z96" si="247">($S96/11)+($AD96/10)+(SUM($S$98:$S$101)*($S96/SUM($S$87:$S$96))/11)</f>
        <v>623.5408051</v>
      </c>
      <c r="V96" s="686">
        <f t="shared" si="247"/>
        <v>623.5408051</v>
      </c>
      <c r="W96" s="686">
        <f t="shared" si="247"/>
        <v>623.5408051</v>
      </c>
      <c r="X96" s="686">
        <f t="shared" si="247"/>
        <v>623.5408051</v>
      </c>
      <c r="Y96" s="686">
        <f t="shared" si="247"/>
        <v>623.5408051</v>
      </c>
      <c r="Z96" s="686">
        <f t="shared" si="247"/>
        <v>623.5408051</v>
      </c>
      <c r="AA96" s="686">
        <f t="shared" si="225"/>
        <v>546.9795221</v>
      </c>
      <c r="AB96" s="686">
        <f t="shared" si="226"/>
        <v>623.5408051</v>
      </c>
      <c r="AC96" s="686">
        <f t="shared" si="227"/>
        <v>585.2601636</v>
      </c>
      <c r="AD96" s="686">
        <f t="shared" si="228"/>
        <v>296.9241929</v>
      </c>
      <c r="AE96" s="686">
        <f t="shared" si="229"/>
        <v>426.0602384</v>
      </c>
      <c r="AF96" s="687">
        <f t="shared" si="230"/>
        <v>0</v>
      </c>
      <c r="AG96" s="681">
        <f t="shared" ref="AG96:AQ96" si="248">U96/$Q96*1000</f>
        <v>10392.34675</v>
      </c>
      <c r="AH96" s="681">
        <f t="shared" si="248"/>
        <v>10392.34675</v>
      </c>
      <c r="AI96" s="681">
        <f t="shared" si="248"/>
        <v>10392.34675</v>
      </c>
      <c r="AJ96" s="681">
        <f t="shared" si="248"/>
        <v>10392.34675</v>
      </c>
      <c r="AK96" s="681">
        <f t="shared" si="248"/>
        <v>10392.34675</v>
      </c>
      <c r="AL96" s="681">
        <f t="shared" si="248"/>
        <v>10392.34675</v>
      </c>
      <c r="AM96" s="681">
        <f t="shared" si="248"/>
        <v>9116.325369</v>
      </c>
      <c r="AN96" s="681">
        <f t="shared" si="248"/>
        <v>10392.34675</v>
      </c>
      <c r="AO96" s="681">
        <f t="shared" si="248"/>
        <v>9754.33606</v>
      </c>
      <c r="AP96" s="681">
        <f t="shared" si="248"/>
        <v>4948.736548</v>
      </c>
      <c r="AQ96" s="681">
        <f t="shared" si="248"/>
        <v>7101.003973</v>
      </c>
      <c r="AR96" s="461"/>
      <c r="AS96" s="682">
        <v>89000.0</v>
      </c>
      <c r="AT96" s="688">
        <v>0.008610887353810794</v>
      </c>
      <c r="AU96" s="461"/>
      <c r="AV96" s="689">
        <v>7.0E-4</v>
      </c>
      <c r="AW96" s="690">
        <f t="shared" si="232"/>
        <v>72.56678044</v>
      </c>
      <c r="AX96" s="461"/>
      <c r="AY96" s="691"/>
    </row>
    <row r="97">
      <c r="A97" s="461"/>
      <c r="B97" s="674" t="s">
        <v>586</v>
      </c>
      <c r="C97" s="675" t="s">
        <v>594</v>
      </c>
      <c r="D97" s="675" t="s">
        <v>588</v>
      </c>
      <c r="E97" s="675" t="s">
        <v>453</v>
      </c>
      <c r="F97" s="678" t="s">
        <v>381</v>
      </c>
      <c r="G97" s="677" t="s">
        <v>664</v>
      </c>
      <c r="H97" s="677">
        <v>1.0</v>
      </c>
      <c r="I97" s="694" t="s">
        <v>382</v>
      </c>
      <c r="J97" s="679">
        <v>45717.0</v>
      </c>
      <c r="K97" s="679">
        <v>46053.0</v>
      </c>
      <c r="L97" s="680" t="s">
        <v>591</v>
      </c>
      <c r="M97" s="681">
        <f t="shared" si="221"/>
        <v>33000</v>
      </c>
      <c r="N97" s="682" t="s">
        <v>407</v>
      </c>
      <c r="O97" s="678" t="s">
        <v>293</v>
      </c>
      <c r="P97" s="683">
        <f t="shared" si="249"/>
        <v>117.6470588</v>
      </c>
      <c r="Q97" s="683">
        <v>100.0</v>
      </c>
      <c r="R97" s="684">
        <f t="shared" si="222"/>
        <v>3882.352941</v>
      </c>
      <c r="S97" s="684">
        <v>3300.0</v>
      </c>
      <c r="T97" s="685">
        <f t="shared" si="223"/>
        <v>0.03284638825</v>
      </c>
      <c r="U97" s="686">
        <f t="shared" ref="U97:Y97" si="250">$S97/11</f>
        <v>300</v>
      </c>
      <c r="V97" s="686">
        <f t="shared" si="250"/>
        <v>300</v>
      </c>
      <c r="W97" s="686">
        <f t="shared" si="250"/>
        <v>300</v>
      </c>
      <c r="X97" s="686">
        <f t="shared" si="250"/>
        <v>300</v>
      </c>
      <c r="Y97" s="686">
        <f t="shared" si="250"/>
        <v>300</v>
      </c>
      <c r="Z97" s="686">
        <v>0.0</v>
      </c>
      <c r="AA97" s="686">
        <f>$S97/11*2</f>
        <v>600</v>
      </c>
      <c r="AB97" s="686">
        <f t="shared" ref="AB97:AE97" si="251">$S97/11</f>
        <v>300</v>
      </c>
      <c r="AC97" s="686">
        <f t="shared" si="251"/>
        <v>300</v>
      </c>
      <c r="AD97" s="686">
        <f t="shared" si="251"/>
        <v>300</v>
      </c>
      <c r="AE97" s="686">
        <f t="shared" si="251"/>
        <v>300</v>
      </c>
      <c r="AF97" s="687">
        <f t="shared" si="230"/>
        <v>0</v>
      </c>
      <c r="AG97" s="681">
        <f t="shared" ref="AG97:AQ97" si="252">U97/$Q97*1000</f>
        <v>3000</v>
      </c>
      <c r="AH97" s="681">
        <f t="shared" si="252"/>
        <v>3000</v>
      </c>
      <c r="AI97" s="681">
        <f t="shared" si="252"/>
        <v>3000</v>
      </c>
      <c r="AJ97" s="681">
        <f t="shared" si="252"/>
        <v>3000</v>
      </c>
      <c r="AK97" s="681">
        <f t="shared" si="252"/>
        <v>3000</v>
      </c>
      <c r="AL97" s="681">
        <f t="shared" si="252"/>
        <v>0</v>
      </c>
      <c r="AM97" s="681">
        <f t="shared" si="252"/>
        <v>6000</v>
      </c>
      <c r="AN97" s="681">
        <f t="shared" si="252"/>
        <v>3000</v>
      </c>
      <c r="AO97" s="681">
        <f t="shared" si="252"/>
        <v>3000</v>
      </c>
      <c r="AP97" s="681">
        <f t="shared" si="252"/>
        <v>3000</v>
      </c>
      <c r="AQ97" s="681">
        <f t="shared" si="252"/>
        <v>3000</v>
      </c>
      <c r="AR97" s="461"/>
      <c r="AS97" s="682">
        <v>89000.0</v>
      </c>
      <c r="AT97" s="695">
        <v>0.2</v>
      </c>
      <c r="AU97" s="461"/>
      <c r="AV97" s="704">
        <v>0.0</v>
      </c>
      <c r="AW97" s="697">
        <v>0.0</v>
      </c>
      <c r="AX97" s="461"/>
      <c r="AY97" s="691"/>
    </row>
    <row r="98">
      <c r="A98" s="461"/>
      <c r="B98" s="674" t="s">
        <v>586</v>
      </c>
      <c r="C98" s="675" t="s">
        <v>596</v>
      </c>
      <c r="D98" s="675" t="s">
        <v>48</v>
      </c>
      <c r="E98" s="675" t="s">
        <v>453</v>
      </c>
      <c r="F98" s="678" t="s">
        <v>605</v>
      </c>
      <c r="G98" s="677" t="s">
        <v>665</v>
      </c>
      <c r="H98" s="677">
        <v>1.0</v>
      </c>
      <c r="I98" s="694" t="s">
        <v>384</v>
      </c>
      <c r="J98" s="698">
        <v>45917.0</v>
      </c>
      <c r="K98" s="698">
        <v>45917.0</v>
      </c>
      <c r="L98" s="678" t="s">
        <v>591</v>
      </c>
      <c r="M98" s="681">
        <v>9000.0</v>
      </c>
      <c r="N98" s="682" t="s">
        <v>407</v>
      </c>
      <c r="O98" s="678" t="s">
        <v>597</v>
      </c>
      <c r="P98" s="683">
        <f t="shared" si="249"/>
        <v>669.9058824</v>
      </c>
      <c r="Q98" s="683">
        <v>569.42</v>
      </c>
      <c r="R98" s="684">
        <f t="shared" ref="R98:R101" si="253">P98</f>
        <v>669.9058824</v>
      </c>
      <c r="S98" s="684">
        <v>569.42</v>
      </c>
      <c r="T98" s="685">
        <f t="shared" si="223"/>
        <v>0.005667694059</v>
      </c>
      <c r="U98" s="686">
        <v>0.0</v>
      </c>
      <c r="V98" s="686">
        <v>0.0</v>
      </c>
      <c r="W98" s="686">
        <v>0.0</v>
      </c>
      <c r="X98" s="686">
        <v>0.0</v>
      </c>
      <c r="Y98" s="686">
        <v>0.0</v>
      </c>
      <c r="Z98" s="686">
        <v>0.0</v>
      </c>
      <c r="AA98" s="686">
        <f t="shared" ref="AA98:AA99" si="254">Q98</f>
        <v>569.42</v>
      </c>
      <c r="AB98" s="686">
        <v>0.0</v>
      </c>
      <c r="AC98" s="686">
        <v>0.0</v>
      </c>
      <c r="AD98" s="395">
        <v>0.0</v>
      </c>
      <c r="AE98" s="395">
        <v>0.0</v>
      </c>
      <c r="AF98" s="687">
        <f t="shared" si="230"/>
        <v>0</v>
      </c>
      <c r="AG98" s="682">
        <v>0.0</v>
      </c>
      <c r="AH98" s="682">
        <v>0.0</v>
      </c>
      <c r="AI98" s="682">
        <v>0.0</v>
      </c>
      <c r="AJ98" s="682">
        <v>0.0</v>
      </c>
      <c r="AK98" s="682">
        <v>0.0</v>
      </c>
      <c r="AL98" s="682">
        <v>0.0</v>
      </c>
      <c r="AM98" s="682">
        <f t="shared" ref="AM98:AM99" si="255">M98</f>
        <v>9000</v>
      </c>
      <c r="AN98" s="682">
        <v>0.0</v>
      </c>
      <c r="AO98" s="682">
        <v>0.0</v>
      </c>
      <c r="AP98" s="682">
        <v>0.0</v>
      </c>
      <c r="AQ98" s="682">
        <v>0.0</v>
      </c>
      <c r="AR98" s="461"/>
      <c r="AS98" s="682">
        <v>445000.0</v>
      </c>
      <c r="AT98" s="695">
        <v>1.0</v>
      </c>
      <c r="AU98" s="461"/>
      <c r="AV98" s="689">
        <v>7.0E-4</v>
      </c>
      <c r="AW98" s="690">
        <f t="shared" ref="AW98:AW101" si="256">AV98*M98</f>
        <v>6.3</v>
      </c>
      <c r="AX98" s="461"/>
      <c r="AY98" s="691"/>
    </row>
    <row r="99">
      <c r="A99" s="461"/>
      <c r="B99" s="674" t="s">
        <v>586</v>
      </c>
      <c r="C99" s="675" t="s">
        <v>596</v>
      </c>
      <c r="D99" s="675" t="s">
        <v>48</v>
      </c>
      <c r="E99" s="675" t="s">
        <v>453</v>
      </c>
      <c r="F99" s="678" t="s">
        <v>606</v>
      </c>
      <c r="G99" s="677" t="s">
        <v>665</v>
      </c>
      <c r="H99" s="677">
        <v>1.0</v>
      </c>
      <c r="I99" s="694" t="s">
        <v>384</v>
      </c>
      <c r="J99" s="698">
        <v>45922.0</v>
      </c>
      <c r="K99" s="698">
        <v>45922.0</v>
      </c>
      <c r="L99" s="678" t="s">
        <v>591</v>
      </c>
      <c r="M99" s="681">
        <v>9000.0</v>
      </c>
      <c r="N99" s="682" t="s">
        <v>407</v>
      </c>
      <c r="O99" s="678" t="s">
        <v>597</v>
      </c>
      <c r="P99" s="683">
        <f t="shared" si="249"/>
        <v>669.9058824</v>
      </c>
      <c r="Q99" s="683">
        <v>569.42</v>
      </c>
      <c r="R99" s="684">
        <f t="shared" si="253"/>
        <v>669.9058824</v>
      </c>
      <c r="S99" s="684">
        <v>569.42</v>
      </c>
      <c r="T99" s="685">
        <f t="shared" si="223"/>
        <v>0.005667694059</v>
      </c>
      <c r="U99" s="686">
        <v>0.0</v>
      </c>
      <c r="V99" s="686">
        <v>0.0</v>
      </c>
      <c r="W99" s="686">
        <v>0.0</v>
      </c>
      <c r="X99" s="686">
        <v>0.0</v>
      </c>
      <c r="Y99" s="686">
        <v>0.0</v>
      </c>
      <c r="Z99" s="686">
        <v>0.0</v>
      </c>
      <c r="AA99" s="686">
        <f t="shared" si="254"/>
        <v>569.42</v>
      </c>
      <c r="AB99" s="686">
        <v>0.0</v>
      </c>
      <c r="AC99" s="686">
        <v>0.0</v>
      </c>
      <c r="AD99" s="395">
        <v>0.0</v>
      </c>
      <c r="AE99" s="395">
        <v>0.0</v>
      </c>
      <c r="AF99" s="687">
        <f t="shared" si="230"/>
        <v>0</v>
      </c>
      <c r="AG99" s="682">
        <v>0.0</v>
      </c>
      <c r="AH99" s="682">
        <v>0.0</v>
      </c>
      <c r="AI99" s="682">
        <v>0.0</v>
      </c>
      <c r="AJ99" s="682">
        <v>0.0</v>
      </c>
      <c r="AK99" s="682">
        <v>0.0</v>
      </c>
      <c r="AL99" s="682">
        <v>0.0</v>
      </c>
      <c r="AM99" s="682">
        <f t="shared" si="255"/>
        <v>9000</v>
      </c>
      <c r="AN99" s="682">
        <v>0.0</v>
      </c>
      <c r="AO99" s="682">
        <v>0.0</v>
      </c>
      <c r="AP99" s="682">
        <v>0.0</v>
      </c>
      <c r="AQ99" s="682">
        <v>0.0</v>
      </c>
      <c r="AR99" s="461"/>
      <c r="AS99" s="682">
        <v>445000.0</v>
      </c>
      <c r="AT99" s="695">
        <v>1.0</v>
      </c>
      <c r="AU99" s="461"/>
      <c r="AV99" s="689">
        <v>7.0E-4</v>
      </c>
      <c r="AW99" s="690">
        <f t="shared" si="256"/>
        <v>6.3</v>
      </c>
      <c r="AX99" s="461"/>
      <c r="AY99" s="691"/>
    </row>
    <row r="100">
      <c r="A100" s="461"/>
      <c r="B100" s="674" t="s">
        <v>586</v>
      </c>
      <c r="C100" s="675" t="s">
        <v>596</v>
      </c>
      <c r="D100" s="675" t="s">
        <v>48</v>
      </c>
      <c r="E100" s="675" t="s">
        <v>453</v>
      </c>
      <c r="F100" s="678" t="s">
        <v>383</v>
      </c>
      <c r="G100" s="677" t="s">
        <v>665</v>
      </c>
      <c r="H100" s="699">
        <v>1.0</v>
      </c>
      <c r="I100" s="678" t="s">
        <v>384</v>
      </c>
      <c r="J100" s="698">
        <v>45971.0</v>
      </c>
      <c r="K100" s="698">
        <v>45971.0</v>
      </c>
      <c r="L100" s="678" t="s">
        <v>591</v>
      </c>
      <c r="M100" s="682">
        <v>9000.0</v>
      </c>
      <c r="N100" s="682" t="s">
        <v>407</v>
      </c>
      <c r="O100" s="678" t="s">
        <v>597</v>
      </c>
      <c r="P100" s="683">
        <f t="shared" si="249"/>
        <v>669.9058824</v>
      </c>
      <c r="Q100" s="683">
        <v>569.42</v>
      </c>
      <c r="R100" s="684">
        <f t="shared" si="253"/>
        <v>669.9058824</v>
      </c>
      <c r="S100" s="684">
        <v>569.42</v>
      </c>
      <c r="T100" s="685">
        <f t="shared" si="223"/>
        <v>0.005667694059</v>
      </c>
      <c r="U100" s="686">
        <v>0.0</v>
      </c>
      <c r="V100" s="686">
        <v>0.0</v>
      </c>
      <c r="W100" s="686">
        <v>0.0</v>
      </c>
      <c r="X100" s="686">
        <v>0.0</v>
      </c>
      <c r="Y100" s="686">
        <v>0.0</v>
      </c>
      <c r="Z100" s="686">
        <v>0.0</v>
      </c>
      <c r="AA100" s="686">
        <v>0.0</v>
      </c>
      <c r="AB100" s="686">
        <v>0.0</v>
      </c>
      <c r="AC100" s="395">
        <f>Q100</f>
        <v>569.42</v>
      </c>
      <c r="AD100" s="395">
        <v>0.0</v>
      </c>
      <c r="AE100" s="395">
        <v>0.0</v>
      </c>
      <c r="AF100" s="687">
        <f t="shared" si="230"/>
        <v>0</v>
      </c>
      <c r="AG100" s="682">
        <v>0.0</v>
      </c>
      <c r="AH100" s="682">
        <v>0.0</v>
      </c>
      <c r="AI100" s="682">
        <v>0.0</v>
      </c>
      <c r="AJ100" s="682">
        <v>0.0</v>
      </c>
      <c r="AK100" s="682">
        <v>0.0</v>
      </c>
      <c r="AL100" s="682">
        <v>0.0</v>
      </c>
      <c r="AM100" s="682">
        <v>0.0</v>
      </c>
      <c r="AN100" s="682">
        <v>0.0</v>
      </c>
      <c r="AO100" s="682">
        <f>M100</f>
        <v>9000</v>
      </c>
      <c r="AP100" s="682">
        <v>0.0</v>
      </c>
      <c r="AQ100" s="682">
        <v>0.0</v>
      </c>
      <c r="AR100" s="461"/>
      <c r="AS100" s="682">
        <v>445000.0</v>
      </c>
      <c r="AT100" s="688">
        <v>1.0</v>
      </c>
      <c r="AU100" s="461"/>
      <c r="AV100" s="689">
        <v>7.0E-4</v>
      </c>
      <c r="AW100" s="690">
        <f t="shared" si="256"/>
        <v>6.3</v>
      </c>
      <c r="AX100" s="461"/>
      <c r="AY100" s="691"/>
    </row>
    <row r="101">
      <c r="A101" s="461"/>
      <c r="B101" s="674" t="s">
        <v>586</v>
      </c>
      <c r="C101" s="675" t="s">
        <v>596</v>
      </c>
      <c r="D101" s="675" t="s">
        <v>48</v>
      </c>
      <c r="E101" s="675" t="s">
        <v>453</v>
      </c>
      <c r="F101" s="678" t="s">
        <v>385</v>
      </c>
      <c r="G101" s="677" t="s">
        <v>665</v>
      </c>
      <c r="H101" s="677">
        <v>1.0</v>
      </c>
      <c r="I101" s="694" t="s">
        <v>384</v>
      </c>
      <c r="J101" s="679">
        <v>46042.0</v>
      </c>
      <c r="K101" s="679">
        <v>46042.0</v>
      </c>
      <c r="L101" s="680" t="s">
        <v>591</v>
      </c>
      <c r="M101" s="681">
        <v>47000.0</v>
      </c>
      <c r="N101" s="682" t="s">
        <v>407</v>
      </c>
      <c r="O101" s="678" t="s">
        <v>597</v>
      </c>
      <c r="P101" s="683">
        <f t="shared" si="249"/>
        <v>3455.882353</v>
      </c>
      <c r="Q101" s="683">
        <v>2937.5</v>
      </c>
      <c r="R101" s="684">
        <f t="shared" si="253"/>
        <v>3455.882353</v>
      </c>
      <c r="S101" s="684">
        <v>2937.5</v>
      </c>
      <c r="T101" s="685">
        <f t="shared" si="223"/>
        <v>0.02923826227</v>
      </c>
      <c r="U101" s="686">
        <v>0.0</v>
      </c>
      <c r="V101" s="686">
        <v>0.0</v>
      </c>
      <c r="W101" s="686">
        <v>0.0</v>
      </c>
      <c r="X101" s="686">
        <v>0.0</v>
      </c>
      <c r="Y101" s="686">
        <v>0.0</v>
      </c>
      <c r="Z101" s="686">
        <v>0.0</v>
      </c>
      <c r="AA101" s="686">
        <v>0.0</v>
      </c>
      <c r="AB101" s="686">
        <v>0.0</v>
      </c>
      <c r="AC101" s="686">
        <v>0.0</v>
      </c>
      <c r="AD101" s="686">
        <v>0.0</v>
      </c>
      <c r="AE101" s="686">
        <f>S101</f>
        <v>2937.5</v>
      </c>
      <c r="AF101" s="687">
        <f t="shared" si="230"/>
        <v>0</v>
      </c>
      <c r="AG101" s="682">
        <v>0.0</v>
      </c>
      <c r="AH101" s="682">
        <v>0.0</v>
      </c>
      <c r="AI101" s="682">
        <v>0.0</v>
      </c>
      <c r="AJ101" s="682">
        <v>0.0</v>
      </c>
      <c r="AK101" s="682">
        <v>0.0</v>
      </c>
      <c r="AL101" s="682">
        <v>0.0</v>
      </c>
      <c r="AM101" s="682">
        <v>0.0</v>
      </c>
      <c r="AN101" s="682">
        <v>0.0</v>
      </c>
      <c r="AO101" s="682">
        <v>0.0</v>
      </c>
      <c r="AP101" s="682">
        <v>0.0</v>
      </c>
      <c r="AQ101" s="682">
        <f>M101</f>
        <v>47000</v>
      </c>
      <c r="AR101" s="461"/>
      <c r="AS101" s="682">
        <v>445000.0</v>
      </c>
      <c r="AT101" s="700">
        <v>1.0</v>
      </c>
      <c r="AU101" s="461"/>
      <c r="AV101" s="689">
        <v>7.0E-4</v>
      </c>
      <c r="AW101" s="690">
        <f t="shared" si="256"/>
        <v>32.9</v>
      </c>
      <c r="AX101" s="461"/>
      <c r="AY101" s="691"/>
    </row>
    <row r="102">
      <c r="A102" s="461"/>
      <c r="B102" s="411" t="s">
        <v>607</v>
      </c>
      <c r="C102" s="707"/>
      <c r="D102" s="707"/>
      <c r="E102" s="707"/>
      <c r="F102" s="707"/>
      <c r="G102" s="707"/>
      <c r="H102" s="707"/>
      <c r="I102" s="707"/>
      <c r="J102" s="707"/>
      <c r="K102" s="707"/>
      <c r="L102" s="707"/>
      <c r="M102" s="707"/>
      <c r="N102" s="707"/>
      <c r="O102" s="707"/>
      <c r="P102" s="707"/>
      <c r="Q102" s="708"/>
      <c r="R102" s="708"/>
      <c r="S102" s="414">
        <f>SUM(S103:S109)</f>
        <v>470700</v>
      </c>
      <c r="T102" s="709" t="str">
        <f>K129</f>
        <v/>
      </c>
      <c r="U102" s="709"/>
      <c r="V102" s="709"/>
      <c r="W102" s="709"/>
      <c r="X102" s="709"/>
      <c r="Y102" s="709"/>
      <c r="Z102" s="709"/>
      <c r="AA102" s="709"/>
      <c r="AB102" s="709"/>
      <c r="AC102" s="709"/>
      <c r="AD102" s="709"/>
      <c r="AE102" s="709"/>
      <c r="AF102" s="710"/>
      <c r="AG102" s="711"/>
      <c r="AH102" s="711"/>
      <c r="AI102" s="711"/>
      <c r="AJ102" s="711"/>
      <c r="AK102" s="711"/>
      <c r="AL102" s="711"/>
      <c r="AM102" s="711"/>
      <c r="AN102" s="711"/>
      <c r="AO102" s="711"/>
      <c r="AP102" s="711"/>
      <c r="AQ102" s="711"/>
      <c r="AR102" s="712"/>
      <c r="AS102" s="710"/>
      <c r="AT102" s="713"/>
      <c r="AU102" s="710"/>
      <c r="AV102" s="710"/>
      <c r="AW102" s="710"/>
      <c r="AX102" s="710"/>
      <c r="AY102" s="710"/>
    </row>
    <row r="103">
      <c r="A103" s="461"/>
      <c r="B103" s="421" t="s">
        <v>608</v>
      </c>
      <c r="C103" s="714"/>
      <c r="D103" s="421" t="s">
        <v>230</v>
      </c>
      <c r="E103" s="421" t="s">
        <v>230</v>
      </c>
      <c r="F103" s="715" t="s">
        <v>609</v>
      </c>
      <c r="G103" s="424" t="s">
        <v>230</v>
      </c>
      <c r="H103" s="424" t="s">
        <v>230</v>
      </c>
      <c r="I103" s="425" t="s">
        <v>610</v>
      </c>
      <c r="J103" s="426">
        <v>45717.0</v>
      </c>
      <c r="K103" s="426">
        <v>46053.0</v>
      </c>
      <c r="L103" s="427" t="s">
        <v>552</v>
      </c>
      <c r="M103" s="428">
        <v>12.0</v>
      </c>
      <c r="N103" s="427" t="s">
        <v>407</v>
      </c>
      <c r="O103" s="425" t="s">
        <v>597</v>
      </c>
      <c r="P103" s="716"/>
      <c r="Q103" s="430">
        <v>2500.0</v>
      </c>
      <c r="R103" s="717"/>
      <c r="S103" s="432">
        <f t="shared" ref="S103:S104" si="257">Q103*M103</f>
        <v>30000</v>
      </c>
      <c r="T103" s="718"/>
      <c r="U103" s="719"/>
      <c r="V103" s="719"/>
      <c r="W103" s="719"/>
      <c r="X103" s="719"/>
      <c r="Y103" s="719"/>
      <c r="Z103" s="719"/>
      <c r="AA103" s="719"/>
      <c r="AB103" s="719"/>
      <c r="AC103" s="719"/>
      <c r="AD103" s="719"/>
      <c r="AE103" s="719"/>
      <c r="AF103" s="712"/>
      <c r="AG103" s="719"/>
      <c r="AH103" s="719"/>
      <c r="AI103" s="719"/>
      <c r="AJ103" s="719"/>
      <c r="AK103" s="719"/>
      <c r="AL103" s="719"/>
      <c r="AM103" s="719"/>
      <c r="AN103" s="719"/>
      <c r="AO103" s="719"/>
      <c r="AP103" s="719"/>
      <c r="AQ103" s="719"/>
      <c r="AR103" s="712"/>
      <c r="AS103" s="427">
        <v>17930.0</v>
      </c>
      <c r="AT103" s="720"/>
      <c r="AU103" s="712"/>
      <c r="AV103" s="721"/>
      <c r="AW103" s="722"/>
      <c r="AX103" s="712"/>
      <c r="AY103" s="714"/>
    </row>
    <row r="104">
      <c r="A104" s="461"/>
      <c r="B104" s="421" t="s">
        <v>608</v>
      </c>
      <c r="C104" s="714"/>
      <c r="D104" s="421" t="s">
        <v>230</v>
      </c>
      <c r="E104" s="421" t="s">
        <v>230</v>
      </c>
      <c r="F104" s="715" t="s">
        <v>122</v>
      </c>
      <c r="G104" s="424" t="s">
        <v>230</v>
      </c>
      <c r="H104" s="424" t="s">
        <v>230</v>
      </c>
      <c r="I104" s="425" t="s">
        <v>123</v>
      </c>
      <c r="J104" s="426">
        <v>45717.0</v>
      </c>
      <c r="K104" s="426">
        <v>46053.0</v>
      </c>
      <c r="L104" s="427" t="s">
        <v>552</v>
      </c>
      <c r="M104" s="428">
        <v>12.0</v>
      </c>
      <c r="N104" s="427" t="s">
        <v>407</v>
      </c>
      <c r="O104" s="425" t="s">
        <v>597</v>
      </c>
      <c r="P104" s="716"/>
      <c r="Q104" s="430">
        <v>2500.0</v>
      </c>
      <c r="R104" s="717"/>
      <c r="S104" s="432">
        <f t="shared" si="257"/>
        <v>30000</v>
      </c>
      <c r="T104" s="718"/>
      <c r="U104" s="719"/>
      <c r="V104" s="719"/>
      <c r="W104" s="719"/>
      <c r="X104" s="719"/>
      <c r="Y104" s="719"/>
      <c r="Z104" s="719"/>
      <c r="AA104" s="719"/>
      <c r="AB104" s="719"/>
      <c r="AC104" s="719"/>
      <c r="AD104" s="719"/>
      <c r="AE104" s="719"/>
      <c r="AF104" s="712"/>
      <c r="AG104" s="719"/>
      <c r="AH104" s="719"/>
      <c r="AI104" s="719"/>
      <c r="AJ104" s="719"/>
      <c r="AK104" s="719"/>
      <c r="AL104" s="719"/>
      <c r="AM104" s="719"/>
      <c r="AN104" s="719"/>
      <c r="AO104" s="719"/>
      <c r="AP104" s="719"/>
      <c r="AQ104" s="719"/>
      <c r="AR104" s="712"/>
      <c r="AS104" s="427">
        <v>17930.0</v>
      </c>
      <c r="AT104" s="720"/>
      <c r="AU104" s="712"/>
      <c r="AV104" s="721"/>
      <c r="AW104" s="722"/>
      <c r="AX104" s="712"/>
      <c r="AY104" s="714"/>
    </row>
    <row r="105">
      <c r="A105" s="461"/>
      <c r="B105" s="723" t="s">
        <v>586</v>
      </c>
      <c r="C105" s="714"/>
      <c r="D105" s="421" t="s">
        <v>611</v>
      </c>
      <c r="E105" s="421" t="s">
        <v>611</v>
      </c>
      <c r="F105" s="724" t="s">
        <v>124</v>
      </c>
      <c r="G105" s="424" t="s">
        <v>230</v>
      </c>
      <c r="H105" s="424" t="s">
        <v>230</v>
      </c>
      <c r="I105" s="425" t="s">
        <v>125</v>
      </c>
      <c r="J105" s="441">
        <v>45971.0</v>
      </c>
      <c r="K105" s="441">
        <v>45971.0</v>
      </c>
      <c r="L105" s="427" t="s">
        <v>552</v>
      </c>
      <c r="M105" s="428">
        <v>1.0</v>
      </c>
      <c r="N105" s="427" t="s">
        <v>407</v>
      </c>
      <c r="O105" s="425" t="s">
        <v>597</v>
      </c>
      <c r="P105" s="717"/>
      <c r="Q105" s="432">
        <v>20000.0</v>
      </c>
      <c r="R105" s="717"/>
      <c r="S105" s="432">
        <v>40000.0</v>
      </c>
      <c r="T105" s="718"/>
      <c r="U105" s="719"/>
      <c r="V105" s="719"/>
      <c r="W105" s="719"/>
      <c r="X105" s="719"/>
      <c r="Y105" s="719"/>
      <c r="Z105" s="719"/>
      <c r="AA105" s="719"/>
      <c r="AB105" s="719"/>
      <c r="AC105" s="719"/>
      <c r="AD105" s="719"/>
      <c r="AE105" s="719"/>
      <c r="AF105" s="712"/>
      <c r="AG105" s="719"/>
      <c r="AH105" s="719"/>
      <c r="AI105" s="719"/>
      <c r="AJ105" s="719"/>
      <c r="AK105" s="719"/>
      <c r="AL105" s="719"/>
      <c r="AM105" s="719"/>
      <c r="AN105" s="719"/>
      <c r="AO105" s="719"/>
      <c r="AP105" s="719"/>
      <c r="AQ105" s="719"/>
      <c r="AR105" s="712"/>
      <c r="AS105" s="725"/>
      <c r="AT105" s="720"/>
      <c r="AU105" s="712"/>
      <c r="AV105" s="721"/>
      <c r="AW105" s="722"/>
      <c r="AX105" s="712"/>
      <c r="AY105" s="714"/>
    </row>
    <row r="106">
      <c r="A106" s="461"/>
      <c r="B106" s="723" t="s">
        <v>586</v>
      </c>
      <c r="C106" s="714"/>
      <c r="D106" s="421" t="s">
        <v>611</v>
      </c>
      <c r="E106" s="421" t="s">
        <v>611</v>
      </c>
      <c r="F106" s="724" t="s">
        <v>124</v>
      </c>
      <c r="G106" s="424" t="s">
        <v>230</v>
      </c>
      <c r="H106" s="424" t="s">
        <v>230</v>
      </c>
      <c r="I106" s="425" t="s">
        <v>125</v>
      </c>
      <c r="J106" s="441">
        <v>46041.0</v>
      </c>
      <c r="K106" s="441">
        <v>46041.0</v>
      </c>
      <c r="L106" s="427" t="s">
        <v>552</v>
      </c>
      <c r="M106" s="428">
        <v>1.0</v>
      </c>
      <c r="N106" s="427" t="s">
        <v>407</v>
      </c>
      <c r="O106" s="425" t="s">
        <v>597</v>
      </c>
      <c r="P106" s="717"/>
      <c r="Q106" s="432">
        <v>20000.0</v>
      </c>
      <c r="R106" s="717"/>
      <c r="S106" s="432">
        <v>40000.0</v>
      </c>
      <c r="T106" s="718"/>
      <c r="U106" s="719"/>
      <c r="V106" s="719"/>
      <c r="W106" s="719"/>
      <c r="X106" s="719"/>
      <c r="Y106" s="719"/>
      <c r="Z106" s="719"/>
      <c r="AA106" s="719"/>
      <c r="AB106" s="719"/>
      <c r="AC106" s="719"/>
      <c r="AD106" s="719"/>
      <c r="AE106" s="719"/>
      <c r="AF106" s="712"/>
      <c r="AG106" s="719"/>
      <c r="AH106" s="719"/>
      <c r="AI106" s="719"/>
      <c r="AJ106" s="719"/>
      <c r="AK106" s="719"/>
      <c r="AL106" s="719"/>
      <c r="AM106" s="719"/>
      <c r="AN106" s="719"/>
      <c r="AO106" s="719"/>
      <c r="AP106" s="719"/>
      <c r="AQ106" s="719"/>
      <c r="AR106" s="712"/>
      <c r="AS106" s="725"/>
      <c r="AT106" s="720"/>
      <c r="AU106" s="712"/>
      <c r="AV106" s="721"/>
      <c r="AW106" s="722"/>
      <c r="AX106" s="712"/>
      <c r="AY106" s="714"/>
    </row>
    <row r="107">
      <c r="A107" s="461"/>
      <c r="B107" s="421" t="s">
        <v>127</v>
      </c>
      <c r="C107" s="714"/>
      <c r="D107" s="421" t="s">
        <v>230</v>
      </c>
      <c r="E107" s="421" t="s">
        <v>230</v>
      </c>
      <c r="F107" s="715" t="s">
        <v>126</v>
      </c>
      <c r="G107" s="424" t="s">
        <v>230</v>
      </c>
      <c r="H107" s="424" t="s">
        <v>230</v>
      </c>
      <c r="I107" s="425" t="s">
        <v>127</v>
      </c>
      <c r="J107" s="441">
        <v>45969.0</v>
      </c>
      <c r="K107" s="441">
        <v>45969.0</v>
      </c>
      <c r="L107" s="427" t="s">
        <v>552</v>
      </c>
      <c r="M107" s="428" t="s">
        <v>612</v>
      </c>
      <c r="N107" s="427" t="s">
        <v>407</v>
      </c>
      <c r="O107" s="425" t="s">
        <v>597</v>
      </c>
      <c r="P107" s="717"/>
      <c r="Q107" s="432">
        <v>145350.0</v>
      </c>
      <c r="R107" s="717"/>
      <c r="S107" s="432">
        <v>145350.0</v>
      </c>
      <c r="T107" s="718"/>
      <c r="U107" s="719"/>
      <c r="V107" s="719"/>
      <c r="W107" s="719"/>
      <c r="X107" s="719"/>
      <c r="Y107" s="719"/>
      <c r="Z107" s="719"/>
      <c r="AA107" s="719"/>
      <c r="AB107" s="719"/>
      <c r="AC107" s="719"/>
      <c r="AD107" s="719"/>
      <c r="AE107" s="719"/>
      <c r="AF107" s="712"/>
      <c r="AG107" s="719"/>
      <c r="AH107" s="719"/>
      <c r="AI107" s="719"/>
      <c r="AJ107" s="719"/>
      <c r="AK107" s="719"/>
      <c r="AL107" s="719"/>
      <c r="AM107" s="719"/>
      <c r="AN107" s="719"/>
      <c r="AO107" s="719"/>
      <c r="AP107" s="719"/>
      <c r="AQ107" s="719"/>
      <c r="AR107" s="712"/>
      <c r="AS107" s="427">
        <v>17930.0</v>
      </c>
      <c r="AT107" s="720"/>
      <c r="AU107" s="712"/>
      <c r="AV107" s="721"/>
      <c r="AW107" s="722"/>
      <c r="AX107" s="712"/>
      <c r="AY107" s="714"/>
    </row>
    <row r="108">
      <c r="A108" s="461"/>
      <c r="B108" s="421" t="s">
        <v>127</v>
      </c>
      <c r="C108" s="714"/>
      <c r="D108" s="421" t="s">
        <v>230</v>
      </c>
      <c r="E108" s="421" t="s">
        <v>230</v>
      </c>
      <c r="F108" s="715" t="s">
        <v>126</v>
      </c>
      <c r="G108" s="424" t="s">
        <v>230</v>
      </c>
      <c r="H108" s="424" t="s">
        <v>230</v>
      </c>
      <c r="I108" s="425" t="s">
        <v>127</v>
      </c>
      <c r="J108" s="441">
        <v>46039.0</v>
      </c>
      <c r="K108" s="441">
        <v>46039.0</v>
      </c>
      <c r="L108" s="427" t="s">
        <v>552</v>
      </c>
      <c r="M108" s="428" t="s">
        <v>612</v>
      </c>
      <c r="N108" s="427" t="s">
        <v>407</v>
      </c>
      <c r="O108" s="425" t="s">
        <v>597</v>
      </c>
      <c r="P108" s="717"/>
      <c r="Q108" s="432">
        <v>145350.0</v>
      </c>
      <c r="R108" s="717"/>
      <c r="S108" s="432">
        <v>145350.0</v>
      </c>
      <c r="T108" s="718"/>
      <c r="U108" s="719"/>
      <c r="V108" s="719"/>
      <c r="W108" s="719"/>
      <c r="X108" s="719"/>
      <c r="Y108" s="719"/>
      <c r="Z108" s="719"/>
      <c r="AA108" s="719"/>
      <c r="AB108" s="719"/>
      <c r="AC108" s="719"/>
      <c r="AD108" s="719"/>
      <c r="AE108" s="719"/>
      <c r="AF108" s="712"/>
      <c r="AG108" s="719"/>
      <c r="AH108" s="719"/>
      <c r="AI108" s="719"/>
      <c r="AJ108" s="719"/>
      <c r="AK108" s="719"/>
      <c r="AL108" s="719"/>
      <c r="AM108" s="719"/>
      <c r="AN108" s="719"/>
      <c r="AO108" s="719"/>
      <c r="AP108" s="719"/>
      <c r="AQ108" s="719"/>
      <c r="AR108" s="712"/>
      <c r="AS108" s="725"/>
      <c r="AT108" s="726"/>
      <c r="AU108" s="712"/>
      <c r="AV108" s="721"/>
      <c r="AW108" s="722"/>
      <c r="AX108" s="712"/>
      <c r="AY108" s="714"/>
    </row>
    <row r="109">
      <c r="A109" s="461"/>
      <c r="B109" s="421" t="s">
        <v>129</v>
      </c>
      <c r="C109" s="714"/>
      <c r="D109" s="421" t="s">
        <v>230</v>
      </c>
      <c r="E109" s="421" t="s">
        <v>230</v>
      </c>
      <c r="F109" s="446" t="s">
        <v>128</v>
      </c>
      <c r="G109" s="424" t="s">
        <v>230</v>
      </c>
      <c r="H109" s="424" t="s">
        <v>230</v>
      </c>
      <c r="I109" s="425" t="s">
        <v>129</v>
      </c>
      <c r="J109" s="427" t="s">
        <v>552</v>
      </c>
      <c r="K109" s="427" t="s">
        <v>552</v>
      </c>
      <c r="L109" s="427" t="s">
        <v>552</v>
      </c>
      <c r="M109" s="428">
        <v>1.0</v>
      </c>
      <c r="N109" s="427" t="s">
        <v>407</v>
      </c>
      <c r="O109" s="425" t="s">
        <v>597</v>
      </c>
      <c r="P109" s="716"/>
      <c r="Q109" s="430">
        <v>40000.0</v>
      </c>
      <c r="R109" s="716"/>
      <c r="S109" s="430">
        <v>40000.0</v>
      </c>
      <c r="T109" s="718"/>
      <c r="U109" s="719"/>
      <c r="V109" s="719"/>
      <c r="W109" s="719"/>
      <c r="X109" s="719"/>
      <c r="Y109" s="719"/>
      <c r="Z109" s="719"/>
      <c r="AA109" s="719"/>
      <c r="AB109" s="719"/>
      <c r="AC109" s="719"/>
      <c r="AD109" s="719"/>
      <c r="AE109" s="719"/>
      <c r="AF109" s="712"/>
      <c r="AG109" s="719"/>
      <c r="AH109" s="719"/>
      <c r="AI109" s="719"/>
      <c r="AJ109" s="719"/>
      <c r="AK109" s="719"/>
      <c r="AL109" s="719"/>
      <c r="AM109" s="719"/>
      <c r="AN109" s="719"/>
      <c r="AO109" s="719"/>
      <c r="AP109" s="719"/>
      <c r="AQ109" s="719"/>
      <c r="AR109" s="712"/>
      <c r="AS109" s="427">
        <v>1220000.0</v>
      </c>
      <c r="AT109" s="722"/>
      <c r="AU109" s="712"/>
      <c r="AV109" s="721"/>
      <c r="AW109" s="722"/>
      <c r="AX109" s="712"/>
      <c r="AY109" s="714"/>
    </row>
    <row r="110">
      <c r="A110" s="461"/>
      <c r="B110" s="461"/>
      <c r="C110" s="461"/>
      <c r="D110" s="461"/>
      <c r="E110" s="461"/>
      <c r="F110" s="461"/>
      <c r="G110" s="461"/>
      <c r="H110" s="461"/>
      <c r="I110" s="461"/>
      <c r="J110" s="461"/>
      <c r="K110" s="461"/>
      <c r="L110" s="461"/>
      <c r="M110" s="461"/>
      <c r="N110" s="461"/>
      <c r="O110" s="461"/>
      <c r="P110" s="461"/>
      <c r="Q110" s="461"/>
      <c r="R110" s="727"/>
      <c r="S110" s="727"/>
      <c r="T110" s="461"/>
      <c r="U110" s="461"/>
      <c r="V110" s="461"/>
      <c r="W110" s="461"/>
      <c r="X110" s="461"/>
      <c r="Y110" s="461"/>
      <c r="Z110" s="461"/>
      <c r="AA110" s="461"/>
      <c r="AB110" s="461"/>
      <c r="AC110" s="461"/>
      <c r="AD110" s="461"/>
      <c r="AE110" s="461"/>
      <c r="AF110" s="461"/>
      <c r="AG110" s="727"/>
      <c r="AH110" s="727"/>
      <c r="AI110" s="727"/>
      <c r="AJ110" s="727"/>
      <c r="AK110" s="727"/>
      <c r="AL110" s="727"/>
      <c r="AM110" s="727"/>
      <c r="AN110" s="727"/>
      <c r="AO110" s="727"/>
      <c r="AP110" s="727"/>
      <c r="AQ110" s="727"/>
      <c r="AR110" s="461"/>
      <c r="AS110" s="461"/>
      <c r="AT110" s="461"/>
      <c r="AU110" s="461"/>
      <c r="AV110" s="461"/>
      <c r="AW110" s="461"/>
      <c r="AX110" s="461"/>
      <c r="AY110" s="461"/>
    </row>
    <row r="111">
      <c r="A111" s="461"/>
      <c r="B111" s="448" t="s">
        <v>613</v>
      </c>
      <c r="C111" s="368"/>
      <c r="D111" s="461"/>
      <c r="E111" s="461"/>
      <c r="F111" s="461"/>
      <c r="G111" s="461"/>
      <c r="H111" s="461"/>
      <c r="I111" s="461"/>
      <c r="J111" s="461"/>
      <c r="K111" s="728" t="s">
        <v>669</v>
      </c>
      <c r="L111" s="728" t="s">
        <v>670</v>
      </c>
      <c r="M111" s="453">
        <f>SUM(M10:M97)</f>
        <v>9531217.405</v>
      </c>
      <c r="N111" s="729"/>
      <c r="O111" s="461"/>
      <c r="P111" s="461"/>
      <c r="Q111" s="461"/>
      <c r="R111" s="452">
        <f t="shared" ref="R111:S111" si="258">SUM(R6,R22,R38,R54,R70,R86)</f>
        <v>1062448.886</v>
      </c>
      <c r="S111" s="452">
        <f t="shared" si="258"/>
        <v>611034.1072</v>
      </c>
      <c r="T111" s="461"/>
      <c r="U111" s="461"/>
      <c r="V111" s="461"/>
      <c r="W111" s="461"/>
      <c r="X111" s="461"/>
      <c r="Y111" s="461"/>
      <c r="Z111" s="461"/>
      <c r="AA111" s="461"/>
      <c r="AB111" s="461"/>
      <c r="AC111" s="461"/>
      <c r="AD111" s="461"/>
      <c r="AE111" s="461"/>
      <c r="AF111" s="461"/>
      <c r="AG111" s="461"/>
      <c r="AH111" s="461"/>
      <c r="AI111" s="461"/>
      <c r="AJ111" s="461"/>
      <c r="AK111" s="461"/>
      <c r="AL111" s="461"/>
      <c r="AM111" s="461"/>
      <c r="AN111" s="461"/>
      <c r="AO111" s="461"/>
      <c r="AP111" s="461"/>
      <c r="AQ111" s="461"/>
      <c r="AR111" s="461"/>
      <c r="AS111" s="461"/>
      <c r="AT111" s="461"/>
      <c r="AU111" s="461"/>
      <c r="AV111" s="729"/>
      <c r="AW111" s="453">
        <f>SUM(AW10:AW110)</f>
        <v>12218.33135</v>
      </c>
      <c r="AX111" s="461"/>
      <c r="AY111" s="461"/>
    </row>
    <row r="112">
      <c r="A112" s="461"/>
      <c r="B112" s="461"/>
      <c r="C112" s="461"/>
      <c r="D112" s="461"/>
      <c r="E112" s="461"/>
      <c r="F112" s="461"/>
      <c r="G112" s="461" t="s">
        <v>135</v>
      </c>
      <c r="H112" s="730">
        <f>SUM(S10:S12,S26:S28,S42:S44,S58:S60,S74:S76,S90:S92,S18:S21,S34:S37,S50:S53,S66:S69,S82:S85,S98:S101)</f>
        <v>73721.00537</v>
      </c>
      <c r="I112" s="449">
        <f>H112/L112</f>
        <v>0.120649575</v>
      </c>
      <c r="J112" s="728" t="s">
        <v>671</v>
      </c>
      <c r="K112" s="731">
        <v>550000.0</v>
      </c>
      <c r="L112" s="732">
        <f>S111</f>
        <v>611034.1072</v>
      </c>
      <c r="M112" s="461"/>
      <c r="N112" s="658"/>
      <c r="O112" s="461"/>
      <c r="P112" s="461"/>
      <c r="Q112" s="461"/>
      <c r="R112" s="461"/>
      <c r="S112" s="461"/>
      <c r="T112" s="461"/>
      <c r="U112" s="461"/>
      <c r="V112" s="461"/>
      <c r="W112" s="461"/>
      <c r="X112" s="461"/>
      <c r="Y112" s="461"/>
      <c r="Z112" s="461"/>
      <c r="AA112" s="461"/>
      <c r="AB112" s="461"/>
      <c r="AC112" s="461"/>
      <c r="AD112" s="461"/>
      <c r="AE112" s="461"/>
      <c r="AF112" s="461"/>
      <c r="AG112" s="461"/>
      <c r="AH112" s="461"/>
      <c r="AI112" s="461"/>
      <c r="AJ112" s="461"/>
      <c r="AK112" s="461"/>
      <c r="AL112" s="461"/>
      <c r="AM112" s="461"/>
      <c r="AN112" s="461"/>
      <c r="AO112" s="461"/>
      <c r="AP112" s="461"/>
      <c r="AQ112" s="461"/>
      <c r="AR112" s="461"/>
      <c r="AS112" s="461"/>
      <c r="AT112" s="461"/>
      <c r="AU112" s="461"/>
      <c r="AV112" s="461"/>
      <c r="AW112" s="461"/>
      <c r="AX112" s="461"/>
      <c r="AY112" s="461"/>
    </row>
    <row r="113">
      <c r="A113" s="461"/>
      <c r="B113" s="461"/>
      <c r="C113" s="461"/>
      <c r="D113" s="461"/>
      <c r="E113" s="461"/>
      <c r="F113" s="461"/>
      <c r="G113" s="461" t="s">
        <v>30</v>
      </c>
      <c r="H113" s="730">
        <f>SUM(S7:S9,S23:S25,S39:S41,S55:S57,S71:S73,S87:S89)</f>
        <v>101300.6221</v>
      </c>
      <c r="I113" s="449">
        <f>H113/L112</f>
        <v>0.1657855443</v>
      </c>
      <c r="J113" s="728" t="s">
        <v>230</v>
      </c>
      <c r="K113" s="731">
        <f>K112*0.35</f>
        <v>192500</v>
      </c>
      <c r="L113" s="733">
        <f>SUM(L114:L115)</f>
        <v>175818.4266</v>
      </c>
      <c r="M113" s="733">
        <f t="shared" ref="M113:M120" si="259">K113-L113</f>
        <v>16681.57343</v>
      </c>
      <c r="N113" s="658"/>
      <c r="O113" s="461"/>
      <c r="P113" s="734"/>
      <c r="Q113" s="734"/>
      <c r="R113" s="461"/>
      <c r="S113" s="461"/>
      <c r="T113" s="461"/>
      <c r="U113" s="461"/>
      <c r="V113" s="461"/>
      <c r="W113" s="461"/>
      <c r="X113" s="461"/>
      <c r="Y113" s="461"/>
      <c r="Z113" s="461"/>
      <c r="AA113" s="461"/>
      <c r="AB113" s="461"/>
      <c r="AC113" s="461"/>
      <c r="AD113" s="461"/>
      <c r="AE113" s="461"/>
      <c r="AF113" s="461"/>
      <c r="AG113" s="461"/>
      <c r="AH113" s="461"/>
      <c r="AI113" s="461"/>
      <c r="AJ113" s="461"/>
      <c r="AK113" s="461"/>
      <c r="AL113" s="461"/>
      <c r="AM113" s="461"/>
      <c r="AN113" s="461"/>
      <c r="AO113" s="461"/>
      <c r="AP113" s="461"/>
      <c r="AQ113" s="461"/>
      <c r="AR113" s="461"/>
      <c r="AS113" s="461"/>
      <c r="AT113" s="461"/>
      <c r="AU113" s="461"/>
      <c r="AV113" s="461"/>
      <c r="AW113" s="461"/>
      <c r="AX113" s="461"/>
      <c r="AY113" s="461"/>
    </row>
    <row r="114">
      <c r="A114" s="461"/>
      <c r="B114" s="461"/>
      <c r="C114" s="461"/>
      <c r="D114" s="461"/>
      <c r="E114" s="461"/>
      <c r="F114" s="461"/>
      <c r="G114" s="461" t="s">
        <v>672</v>
      </c>
      <c r="H114" s="730">
        <f>SUM(S13:S17,S29:S33,S45:S49,S61:S65,S77:S81,S93:S97)</f>
        <v>327316.7174</v>
      </c>
      <c r="I114" s="449">
        <f>H114/L112</f>
        <v>0.5356766727</v>
      </c>
      <c r="J114" s="735" t="s">
        <v>673</v>
      </c>
      <c r="K114" s="736">
        <f>K113*0.25</f>
        <v>48125</v>
      </c>
      <c r="L114" s="733">
        <f>S22</f>
        <v>43954.61573</v>
      </c>
      <c r="M114" s="733">
        <f t="shared" si="259"/>
        <v>4170.384269</v>
      </c>
      <c r="N114" s="658"/>
      <c r="O114" s="461"/>
      <c r="P114" s="461"/>
      <c r="Q114" s="461"/>
      <c r="R114" s="461"/>
      <c r="S114" s="461"/>
      <c r="T114" s="461"/>
      <c r="U114" s="461"/>
      <c r="V114" s="461"/>
      <c r="W114" s="461"/>
      <c r="X114" s="461"/>
      <c r="Y114" s="461"/>
      <c r="Z114" s="461"/>
      <c r="AA114" s="461"/>
      <c r="AB114" s="461"/>
      <c r="AC114" s="461"/>
      <c r="AD114" s="461"/>
      <c r="AE114" s="461"/>
      <c r="AF114" s="461"/>
      <c r="AG114" s="461"/>
      <c r="AH114" s="461"/>
      <c r="AI114" s="461"/>
      <c r="AJ114" s="461"/>
      <c r="AK114" s="461"/>
      <c r="AL114" s="461"/>
      <c r="AM114" s="461"/>
      <c r="AN114" s="461"/>
      <c r="AO114" s="461"/>
      <c r="AP114" s="461"/>
      <c r="AQ114" s="461"/>
      <c r="AR114" s="461"/>
      <c r="AS114" s="461"/>
      <c r="AT114" s="461"/>
      <c r="AU114" s="461"/>
      <c r="AV114" s="461"/>
      <c r="AW114" s="461"/>
      <c r="AX114" s="461"/>
      <c r="AY114" s="461"/>
    </row>
    <row r="115">
      <c r="A115" s="461"/>
      <c r="B115" s="461"/>
      <c r="C115" s="461"/>
      <c r="D115" s="461"/>
      <c r="E115" s="461"/>
      <c r="F115" s="461"/>
      <c r="G115" s="461"/>
      <c r="H115" s="737"/>
      <c r="I115" s="461"/>
      <c r="J115" s="735" t="s">
        <v>674</v>
      </c>
      <c r="K115" s="736">
        <f>K113*0.75</f>
        <v>144375</v>
      </c>
      <c r="L115" s="733">
        <f>SUM(S6)</f>
        <v>131863.8108</v>
      </c>
      <c r="M115" s="733">
        <f t="shared" si="259"/>
        <v>12511.18916</v>
      </c>
      <c r="N115" s="658"/>
      <c r="O115" s="461"/>
      <c r="P115" s="461"/>
      <c r="Q115" s="461"/>
      <c r="R115" s="461"/>
      <c r="S115" s="461"/>
      <c r="T115" s="461"/>
      <c r="U115" s="461"/>
      <c r="V115" s="461"/>
      <c r="W115" s="461"/>
      <c r="X115" s="461"/>
      <c r="Y115" s="461"/>
      <c r="Z115" s="461"/>
      <c r="AA115" s="461"/>
      <c r="AB115" s="461"/>
      <c r="AC115" s="461"/>
      <c r="AD115" s="461"/>
      <c r="AE115" s="461"/>
      <c r="AF115" s="461"/>
      <c r="AG115" s="461"/>
      <c r="AH115" s="461"/>
      <c r="AI115" s="461"/>
      <c r="AJ115" s="461"/>
      <c r="AK115" s="461"/>
      <c r="AL115" s="461"/>
      <c r="AM115" s="461"/>
      <c r="AN115" s="461"/>
      <c r="AO115" s="461"/>
      <c r="AP115" s="461"/>
      <c r="AQ115" s="461"/>
      <c r="AR115" s="461"/>
      <c r="AS115" s="461"/>
      <c r="AT115" s="461"/>
      <c r="AU115" s="461"/>
      <c r="AV115" s="461"/>
      <c r="AW115" s="461"/>
      <c r="AX115" s="461"/>
      <c r="AY115" s="461"/>
    </row>
    <row r="116">
      <c r="A116" s="461"/>
      <c r="B116" s="461"/>
      <c r="C116" s="461"/>
      <c r="D116" s="461"/>
      <c r="E116" s="461"/>
      <c r="F116" s="461"/>
      <c r="G116" s="461"/>
      <c r="H116" s="737"/>
      <c r="I116" s="461"/>
      <c r="J116" s="728" t="s">
        <v>439</v>
      </c>
      <c r="K116" s="731">
        <f>K112*0.05</f>
        <v>27500</v>
      </c>
      <c r="L116" s="733">
        <f>S70</f>
        <v>133812.6888</v>
      </c>
      <c r="M116" s="733">
        <f t="shared" si="259"/>
        <v>-106312.6888</v>
      </c>
      <c r="N116" s="658"/>
      <c r="O116" s="461"/>
      <c r="P116" s="461"/>
      <c r="Q116" s="461"/>
      <c r="R116" s="461"/>
      <c r="S116" s="461"/>
      <c r="T116" s="461"/>
      <c r="U116" s="461"/>
      <c r="V116" s="461"/>
      <c r="W116" s="461"/>
      <c r="X116" s="461"/>
      <c r="Y116" s="461"/>
      <c r="Z116" s="461"/>
      <c r="AA116" s="461"/>
      <c r="AB116" s="461"/>
      <c r="AC116" s="461"/>
      <c r="AD116" s="461"/>
      <c r="AE116" s="461"/>
      <c r="AF116" s="461"/>
      <c r="AG116" s="461"/>
      <c r="AH116" s="461"/>
      <c r="AI116" s="461"/>
      <c r="AJ116" s="461"/>
      <c r="AK116" s="461"/>
      <c r="AL116" s="461"/>
      <c r="AM116" s="461"/>
      <c r="AN116" s="461"/>
      <c r="AO116" s="461"/>
      <c r="AP116" s="461"/>
      <c r="AQ116" s="461"/>
      <c r="AR116" s="461"/>
      <c r="AS116" s="461"/>
      <c r="AT116" s="461"/>
      <c r="AU116" s="461"/>
      <c r="AV116" s="461"/>
      <c r="AW116" s="461"/>
      <c r="AX116" s="461"/>
      <c r="AY116" s="461"/>
    </row>
    <row r="117">
      <c r="A117" s="461"/>
      <c r="B117" s="461"/>
      <c r="C117" s="461"/>
      <c r="D117" s="461"/>
      <c r="E117" s="461"/>
      <c r="F117" s="461"/>
      <c r="G117" s="461"/>
      <c r="H117" s="461"/>
      <c r="I117" s="461"/>
      <c r="J117" s="728" t="s">
        <v>437</v>
      </c>
      <c r="K117" s="731">
        <f>K112*0.4</f>
        <v>220000</v>
      </c>
      <c r="L117" s="733">
        <f>SUM(L118:L119)</f>
        <v>200935.3247</v>
      </c>
      <c r="M117" s="733">
        <f t="shared" si="259"/>
        <v>19064.67525</v>
      </c>
      <c r="N117" s="658"/>
      <c r="O117" s="461"/>
      <c r="P117" s="461"/>
      <c r="Q117" s="461"/>
      <c r="R117" s="461"/>
      <c r="S117" s="461"/>
      <c r="T117" s="461"/>
      <c r="U117" s="461"/>
      <c r="V117" s="461"/>
      <c r="W117" s="461"/>
      <c r="X117" s="461"/>
      <c r="Y117" s="461"/>
      <c r="Z117" s="461"/>
      <c r="AA117" s="461"/>
      <c r="AB117" s="461"/>
      <c r="AC117" s="461"/>
      <c r="AD117" s="461"/>
      <c r="AE117" s="461"/>
      <c r="AF117" s="461"/>
      <c r="AG117" s="461"/>
      <c r="AH117" s="461"/>
      <c r="AI117" s="461"/>
      <c r="AJ117" s="461"/>
      <c r="AK117" s="461"/>
      <c r="AL117" s="461"/>
      <c r="AM117" s="461"/>
      <c r="AN117" s="461"/>
      <c r="AO117" s="461"/>
      <c r="AP117" s="461"/>
      <c r="AQ117" s="461"/>
      <c r="AR117" s="461"/>
      <c r="AS117" s="461"/>
      <c r="AT117" s="461"/>
      <c r="AU117" s="461"/>
      <c r="AV117" s="461"/>
      <c r="AW117" s="461"/>
      <c r="AX117" s="461"/>
      <c r="AY117" s="461"/>
    </row>
    <row r="118">
      <c r="A118" s="461"/>
      <c r="B118" s="461"/>
      <c r="C118" s="461"/>
      <c r="D118" s="461"/>
      <c r="E118" s="461"/>
      <c r="F118" s="461"/>
      <c r="G118" s="461"/>
      <c r="H118" s="461"/>
      <c r="I118" s="461"/>
      <c r="J118" s="735" t="s">
        <v>675</v>
      </c>
      <c r="K118" s="736">
        <f>K117*0.7</f>
        <v>154000</v>
      </c>
      <c r="L118" s="733">
        <f>S38</f>
        <v>140654.7316</v>
      </c>
      <c r="M118" s="733">
        <f t="shared" si="259"/>
        <v>13345.26835</v>
      </c>
      <c r="N118" s="658"/>
      <c r="O118" s="461"/>
      <c r="P118" s="461"/>
      <c r="Q118" s="461"/>
      <c r="R118" s="461"/>
      <c r="S118" s="461"/>
      <c r="T118" s="461"/>
      <c r="U118" s="461"/>
      <c r="V118" s="461"/>
      <c r="W118" s="461"/>
      <c r="X118" s="461"/>
      <c r="Y118" s="461"/>
      <c r="Z118" s="461"/>
      <c r="AA118" s="461"/>
      <c r="AB118" s="461"/>
      <c r="AC118" s="461"/>
      <c r="AD118" s="461"/>
      <c r="AE118" s="461"/>
      <c r="AF118" s="461"/>
      <c r="AG118" s="461"/>
      <c r="AH118" s="461"/>
      <c r="AI118" s="461"/>
      <c r="AJ118" s="461"/>
      <c r="AK118" s="461"/>
      <c r="AL118" s="461"/>
      <c r="AM118" s="461"/>
      <c r="AN118" s="461"/>
      <c r="AO118" s="461"/>
      <c r="AP118" s="461"/>
      <c r="AQ118" s="461"/>
      <c r="AR118" s="461"/>
      <c r="AS118" s="461"/>
      <c r="AT118" s="461"/>
      <c r="AU118" s="461"/>
      <c r="AV118" s="461"/>
      <c r="AW118" s="461"/>
      <c r="AX118" s="461"/>
      <c r="AY118" s="461"/>
    </row>
    <row r="119">
      <c r="A119" s="461"/>
      <c r="B119" s="461"/>
      <c r="C119" s="461"/>
      <c r="D119" s="461"/>
      <c r="E119" s="461"/>
      <c r="F119" s="461"/>
      <c r="G119" s="461"/>
      <c r="H119" s="461"/>
      <c r="I119" s="461"/>
      <c r="J119" s="735" t="s">
        <v>676</v>
      </c>
      <c r="K119" s="736">
        <f>K117*0.3</f>
        <v>66000</v>
      </c>
      <c r="L119" s="733">
        <f>S54</f>
        <v>60280.5931</v>
      </c>
      <c r="M119" s="733">
        <f t="shared" si="259"/>
        <v>5719.406901</v>
      </c>
      <c r="N119" s="658"/>
      <c r="O119" s="461"/>
      <c r="P119" s="461"/>
      <c r="Q119" s="461"/>
      <c r="R119" s="461"/>
      <c r="S119" s="461"/>
      <c r="T119" s="461"/>
      <c r="U119" s="461"/>
      <c r="V119" s="461"/>
      <c r="W119" s="461"/>
      <c r="X119" s="461"/>
      <c r="Y119" s="461"/>
      <c r="Z119" s="461"/>
      <c r="AA119" s="461"/>
      <c r="AB119" s="461"/>
      <c r="AC119" s="461"/>
      <c r="AD119" s="461"/>
      <c r="AE119" s="461"/>
      <c r="AF119" s="461"/>
      <c r="AG119" s="461"/>
      <c r="AH119" s="461"/>
      <c r="AI119" s="461"/>
      <c r="AJ119" s="461"/>
      <c r="AK119" s="461"/>
      <c r="AL119" s="461"/>
      <c r="AM119" s="461"/>
      <c r="AN119" s="461"/>
      <c r="AO119" s="461"/>
      <c r="AP119" s="461"/>
      <c r="AQ119" s="461"/>
      <c r="AR119" s="461"/>
      <c r="AS119" s="461"/>
      <c r="AT119" s="461"/>
      <c r="AU119" s="461"/>
      <c r="AV119" s="461"/>
      <c r="AW119" s="461"/>
      <c r="AX119" s="461"/>
      <c r="AY119" s="461"/>
    </row>
    <row r="120">
      <c r="A120" s="461"/>
      <c r="B120" s="461"/>
      <c r="C120" s="461"/>
      <c r="D120" s="461"/>
      <c r="E120" s="461"/>
      <c r="F120" s="461"/>
      <c r="G120" s="461"/>
      <c r="H120" s="461"/>
      <c r="I120" s="461"/>
      <c r="J120" s="728" t="s">
        <v>438</v>
      </c>
      <c r="K120" s="731">
        <f>K112*0.2</f>
        <v>110000</v>
      </c>
      <c r="L120" s="733">
        <f>S86</f>
        <v>100467.6671</v>
      </c>
      <c r="M120" s="733">
        <f t="shared" si="259"/>
        <v>9532.332897</v>
      </c>
      <c r="N120" s="658"/>
      <c r="O120" s="461"/>
      <c r="P120" s="461"/>
      <c r="Q120" s="461"/>
      <c r="R120" s="461"/>
      <c r="S120" s="461"/>
      <c r="T120" s="461"/>
      <c r="U120" s="461"/>
      <c r="V120" s="461"/>
      <c r="W120" s="461"/>
      <c r="X120" s="461"/>
      <c r="Y120" s="461"/>
      <c r="Z120" s="461"/>
      <c r="AA120" s="461"/>
      <c r="AB120" s="461"/>
      <c r="AC120" s="461"/>
      <c r="AD120" s="461"/>
      <c r="AE120" s="461"/>
      <c r="AF120" s="461"/>
      <c r="AG120" s="461"/>
      <c r="AH120" s="461"/>
      <c r="AI120" s="461"/>
      <c r="AJ120" s="461"/>
      <c r="AK120" s="461"/>
      <c r="AL120" s="461"/>
      <c r="AM120" s="461"/>
      <c r="AN120" s="461"/>
      <c r="AO120" s="461"/>
      <c r="AP120" s="461"/>
      <c r="AQ120" s="461"/>
      <c r="AR120" s="461"/>
      <c r="AS120" s="461"/>
      <c r="AT120" s="461"/>
      <c r="AU120" s="461"/>
      <c r="AV120" s="461"/>
      <c r="AW120" s="461"/>
      <c r="AX120" s="461"/>
      <c r="AY120" s="461"/>
    </row>
    <row r="121">
      <c r="A121" s="461"/>
      <c r="B121" s="461"/>
      <c r="C121" s="461"/>
      <c r="D121" s="461"/>
      <c r="E121" s="461"/>
      <c r="F121" s="461"/>
      <c r="G121" s="461"/>
      <c r="H121" s="461"/>
      <c r="I121" s="461"/>
      <c r="J121" s="461"/>
      <c r="K121" s="461"/>
      <c r="L121" s="461"/>
      <c r="M121" s="461"/>
      <c r="N121" s="461"/>
      <c r="O121" s="461"/>
      <c r="P121" s="461"/>
      <c r="Q121" s="461"/>
      <c r="R121" s="461"/>
      <c r="S121" s="461"/>
      <c r="T121" s="461"/>
      <c r="U121" s="461"/>
      <c r="V121" s="461"/>
      <c r="W121" s="461"/>
      <c r="X121" s="461"/>
      <c r="Y121" s="461"/>
      <c r="Z121" s="461"/>
      <c r="AA121" s="461"/>
      <c r="AB121" s="461"/>
      <c r="AC121" s="461"/>
      <c r="AD121" s="461"/>
      <c r="AE121" s="461"/>
      <c r="AF121" s="461"/>
      <c r="AG121" s="461"/>
      <c r="AH121" s="461"/>
      <c r="AI121" s="461"/>
      <c r="AJ121" s="461"/>
      <c r="AK121" s="461"/>
      <c r="AL121" s="461"/>
      <c r="AM121" s="461"/>
      <c r="AN121" s="461"/>
      <c r="AO121" s="461"/>
      <c r="AP121" s="461"/>
      <c r="AQ121" s="461"/>
      <c r="AR121" s="461"/>
      <c r="AS121" s="461"/>
      <c r="AT121" s="461"/>
      <c r="AU121" s="461"/>
      <c r="AV121" s="461"/>
      <c r="AW121" s="461"/>
      <c r="AX121" s="461"/>
      <c r="AY121" s="461"/>
    </row>
    <row r="122">
      <c r="A122" s="461"/>
      <c r="B122" s="461"/>
      <c r="C122" s="461"/>
      <c r="D122" s="461"/>
      <c r="E122" s="461"/>
      <c r="F122" s="461"/>
      <c r="G122" s="461"/>
      <c r="H122" s="461"/>
      <c r="I122" s="461"/>
      <c r="J122" s="461"/>
      <c r="K122" s="461"/>
      <c r="L122" s="461"/>
      <c r="M122" s="461"/>
      <c r="N122" s="461"/>
      <c r="O122" s="461"/>
      <c r="P122" s="461"/>
      <c r="Q122" s="461"/>
      <c r="R122" s="461"/>
      <c r="S122" s="461"/>
      <c r="T122" s="461"/>
      <c r="U122" s="461"/>
      <c r="V122" s="461"/>
      <c r="W122" s="461"/>
      <c r="X122" s="461"/>
      <c r="Y122" s="461"/>
      <c r="Z122" s="461"/>
      <c r="AA122" s="461"/>
      <c r="AB122" s="461"/>
      <c r="AC122" s="461"/>
      <c r="AD122" s="461"/>
      <c r="AE122" s="461"/>
      <c r="AF122" s="461"/>
      <c r="AG122" s="461"/>
      <c r="AH122" s="461"/>
      <c r="AI122" s="461"/>
      <c r="AJ122" s="461"/>
      <c r="AK122" s="461"/>
      <c r="AL122" s="461"/>
      <c r="AM122" s="461"/>
      <c r="AN122" s="461"/>
      <c r="AO122" s="461"/>
      <c r="AP122" s="461"/>
      <c r="AQ122" s="461"/>
      <c r="AR122" s="461"/>
      <c r="AS122" s="461"/>
      <c r="AT122" s="461"/>
      <c r="AU122" s="461"/>
      <c r="AV122" s="461"/>
      <c r="AW122" s="461"/>
      <c r="AX122" s="461"/>
      <c r="AY122" s="461"/>
    </row>
    <row r="123">
      <c r="A123" s="461"/>
      <c r="B123" s="461"/>
      <c r="C123" s="461"/>
      <c r="D123" s="461"/>
      <c r="E123" s="461"/>
      <c r="F123" s="461"/>
      <c r="G123" s="461"/>
      <c r="H123" s="461"/>
      <c r="I123" s="461"/>
      <c r="J123" s="461"/>
      <c r="K123" s="461"/>
      <c r="L123" s="461"/>
      <c r="M123" s="461"/>
      <c r="N123" s="461"/>
      <c r="O123" s="461"/>
      <c r="P123" s="461"/>
      <c r="Q123" s="461"/>
      <c r="R123" s="461"/>
      <c r="S123" s="461"/>
      <c r="T123" s="461"/>
      <c r="U123" s="461"/>
      <c r="V123" s="461"/>
      <c r="W123" s="461"/>
      <c r="X123" s="461"/>
      <c r="Y123" s="461"/>
      <c r="Z123" s="461"/>
      <c r="AA123" s="461"/>
      <c r="AB123" s="461"/>
      <c r="AC123" s="461"/>
      <c r="AD123" s="461"/>
      <c r="AE123" s="461"/>
      <c r="AF123" s="461"/>
      <c r="AG123" s="461"/>
      <c r="AH123" s="461"/>
      <c r="AI123" s="461"/>
      <c r="AJ123" s="461"/>
      <c r="AK123" s="461"/>
      <c r="AL123" s="461"/>
      <c r="AM123" s="461"/>
      <c r="AN123" s="461"/>
      <c r="AO123" s="461"/>
      <c r="AP123" s="461"/>
      <c r="AQ123" s="461"/>
      <c r="AR123" s="461"/>
      <c r="AS123" s="461"/>
      <c r="AT123" s="461"/>
      <c r="AU123" s="461"/>
      <c r="AV123" s="461"/>
      <c r="AW123" s="461"/>
      <c r="AX123" s="461"/>
      <c r="AY123" s="461"/>
    </row>
    <row r="124">
      <c r="A124" s="461"/>
      <c r="B124" s="461"/>
      <c r="C124" s="461"/>
      <c r="D124" s="461"/>
      <c r="E124" s="461"/>
      <c r="F124" s="461"/>
      <c r="G124" s="461"/>
      <c r="H124" s="461"/>
      <c r="I124" s="461"/>
      <c r="J124" s="461"/>
      <c r="K124" s="461"/>
      <c r="L124" s="461"/>
      <c r="M124" s="461"/>
      <c r="N124" s="461"/>
      <c r="O124" s="461"/>
      <c r="P124" s="461"/>
      <c r="Q124" s="461"/>
      <c r="R124" s="461"/>
      <c r="S124" s="461"/>
      <c r="T124" s="461"/>
      <c r="U124" s="461"/>
      <c r="V124" s="461"/>
      <c r="W124" s="461"/>
      <c r="X124" s="461"/>
      <c r="Y124" s="461"/>
      <c r="Z124" s="461"/>
      <c r="AA124" s="461"/>
      <c r="AB124" s="461"/>
      <c r="AC124" s="461"/>
      <c r="AD124" s="461"/>
      <c r="AE124" s="461"/>
      <c r="AF124" s="461"/>
      <c r="AG124" s="461"/>
      <c r="AH124" s="461"/>
      <c r="AI124" s="461"/>
      <c r="AJ124" s="461"/>
      <c r="AK124" s="461"/>
      <c r="AL124" s="461"/>
      <c r="AM124" s="461"/>
      <c r="AN124" s="461"/>
      <c r="AO124" s="461"/>
      <c r="AP124" s="461"/>
      <c r="AQ124" s="461"/>
      <c r="AR124" s="461"/>
      <c r="AS124" s="461"/>
      <c r="AT124" s="461"/>
      <c r="AU124" s="461"/>
      <c r="AV124" s="461"/>
      <c r="AW124" s="461"/>
      <c r="AX124" s="461"/>
      <c r="AY124" s="461"/>
    </row>
    <row r="125">
      <c r="A125" s="461"/>
      <c r="B125" s="461"/>
      <c r="C125" s="461"/>
      <c r="D125" s="461"/>
      <c r="E125" s="461"/>
      <c r="F125" s="461"/>
      <c r="G125" s="461"/>
      <c r="H125" s="461"/>
      <c r="I125" s="461"/>
      <c r="J125" s="461"/>
      <c r="K125" s="461"/>
      <c r="L125" s="461"/>
      <c r="M125" s="461"/>
      <c r="N125" s="461"/>
      <c r="O125" s="461"/>
      <c r="P125" s="461"/>
      <c r="Q125" s="461"/>
      <c r="R125" s="461"/>
      <c r="S125" s="461"/>
      <c r="T125" s="461"/>
      <c r="U125" s="461"/>
      <c r="V125" s="461"/>
      <c r="W125" s="461"/>
      <c r="X125" s="461"/>
      <c r="Y125" s="461"/>
      <c r="Z125" s="461"/>
      <c r="AA125" s="461"/>
      <c r="AB125" s="461"/>
      <c r="AC125" s="461"/>
      <c r="AD125" s="461"/>
      <c r="AE125" s="461"/>
      <c r="AF125" s="461"/>
      <c r="AG125" s="461"/>
      <c r="AH125" s="461"/>
      <c r="AI125" s="461"/>
      <c r="AJ125" s="461"/>
      <c r="AK125" s="461"/>
      <c r="AL125" s="461"/>
      <c r="AM125" s="461"/>
      <c r="AN125" s="461"/>
      <c r="AO125" s="461"/>
      <c r="AP125" s="461"/>
      <c r="AQ125" s="461"/>
      <c r="AR125" s="461"/>
      <c r="AS125" s="461"/>
      <c r="AT125" s="461"/>
      <c r="AU125" s="461"/>
      <c r="AV125" s="461"/>
      <c r="AW125" s="461"/>
      <c r="AX125" s="461"/>
      <c r="AY125" s="461"/>
    </row>
    <row r="126">
      <c r="A126" s="461"/>
      <c r="B126" s="461"/>
      <c r="C126" s="461"/>
      <c r="D126" s="461"/>
      <c r="E126" s="461"/>
      <c r="F126" s="461"/>
      <c r="G126" s="461"/>
      <c r="H126" s="461"/>
      <c r="I126" s="461"/>
      <c r="J126" s="461"/>
      <c r="K126" s="461"/>
      <c r="L126" s="461"/>
      <c r="M126" s="461"/>
      <c r="N126" s="461"/>
      <c r="O126" s="461"/>
      <c r="P126" s="461"/>
      <c r="Q126" s="461"/>
      <c r="R126" s="461"/>
      <c r="S126" s="461"/>
      <c r="T126" s="461"/>
      <c r="U126" s="461"/>
      <c r="V126" s="461"/>
      <c r="W126" s="461"/>
      <c r="X126" s="461"/>
      <c r="Y126" s="461"/>
      <c r="Z126" s="461"/>
      <c r="AA126" s="461"/>
      <c r="AB126" s="461"/>
      <c r="AC126" s="461"/>
      <c r="AD126" s="461"/>
      <c r="AE126" s="461"/>
      <c r="AF126" s="461"/>
      <c r="AG126" s="461"/>
      <c r="AH126" s="461"/>
      <c r="AI126" s="461"/>
      <c r="AJ126" s="461"/>
      <c r="AK126" s="461"/>
      <c r="AL126" s="461"/>
      <c r="AM126" s="461"/>
      <c r="AN126" s="461"/>
      <c r="AO126" s="461"/>
      <c r="AP126" s="461"/>
      <c r="AQ126" s="461"/>
      <c r="AR126" s="461"/>
      <c r="AS126" s="461"/>
      <c r="AT126" s="461"/>
      <c r="AU126" s="461"/>
      <c r="AV126" s="461"/>
      <c r="AW126" s="461"/>
      <c r="AX126" s="461"/>
      <c r="AY126" s="461"/>
    </row>
    <row r="127">
      <c r="A127" s="461"/>
      <c r="B127" s="461"/>
      <c r="C127" s="461"/>
      <c r="D127" s="461"/>
      <c r="E127" s="461"/>
      <c r="F127" s="461"/>
      <c r="G127" s="461"/>
      <c r="H127" s="461"/>
      <c r="I127" s="461"/>
      <c r="J127" s="461"/>
      <c r="K127" s="461"/>
      <c r="L127" s="461"/>
      <c r="M127" s="461"/>
      <c r="N127" s="461"/>
      <c r="O127" s="461"/>
      <c r="P127" s="461"/>
      <c r="Q127" s="461"/>
      <c r="R127" s="461"/>
      <c r="S127" s="461"/>
      <c r="T127" s="461"/>
      <c r="U127" s="461"/>
      <c r="V127" s="461"/>
      <c r="W127" s="461"/>
      <c r="X127" s="461"/>
      <c r="Y127" s="461"/>
      <c r="Z127" s="461"/>
      <c r="AA127" s="461"/>
      <c r="AB127" s="461"/>
      <c r="AC127" s="461"/>
      <c r="AD127" s="461"/>
      <c r="AE127" s="461"/>
      <c r="AF127" s="461"/>
      <c r="AG127" s="461"/>
      <c r="AH127" s="461"/>
      <c r="AI127" s="461"/>
      <c r="AJ127" s="461"/>
      <c r="AK127" s="461"/>
      <c r="AL127" s="461"/>
      <c r="AM127" s="461"/>
      <c r="AN127" s="461"/>
      <c r="AO127" s="461"/>
      <c r="AP127" s="461"/>
      <c r="AQ127" s="461"/>
      <c r="AR127" s="461"/>
      <c r="AS127" s="461"/>
      <c r="AT127" s="461"/>
      <c r="AU127" s="461"/>
      <c r="AV127" s="461"/>
      <c r="AW127" s="461"/>
      <c r="AX127" s="461"/>
      <c r="AY127" s="461"/>
    </row>
    <row r="128">
      <c r="A128" s="461"/>
      <c r="B128" s="461"/>
      <c r="C128" s="461"/>
      <c r="D128" s="461"/>
      <c r="E128" s="461"/>
      <c r="F128" s="461"/>
      <c r="G128" s="461"/>
      <c r="H128" s="461"/>
      <c r="I128" s="461"/>
      <c r="J128" s="461"/>
      <c r="K128" s="461"/>
      <c r="L128" s="461"/>
      <c r="M128" s="461"/>
      <c r="N128" s="461"/>
      <c r="O128" s="461"/>
      <c r="P128" s="461"/>
      <c r="Q128" s="461"/>
      <c r="R128" s="461"/>
      <c r="S128" s="461"/>
      <c r="T128" s="461"/>
      <c r="U128" s="461"/>
      <c r="V128" s="461"/>
      <c r="W128" s="461"/>
      <c r="X128" s="461"/>
      <c r="Y128" s="461"/>
      <c r="Z128" s="461"/>
      <c r="AA128" s="461"/>
      <c r="AB128" s="461"/>
      <c r="AC128" s="461"/>
      <c r="AD128" s="461"/>
      <c r="AE128" s="461"/>
      <c r="AF128" s="461"/>
      <c r="AG128" s="461"/>
      <c r="AH128" s="461"/>
      <c r="AI128" s="461"/>
      <c r="AJ128" s="461"/>
      <c r="AK128" s="461"/>
      <c r="AL128" s="461"/>
      <c r="AM128" s="461"/>
      <c r="AN128" s="461"/>
      <c r="AO128" s="461"/>
      <c r="AP128" s="461"/>
      <c r="AQ128" s="461"/>
      <c r="AR128" s="461"/>
      <c r="AS128" s="461"/>
      <c r="AT128" s="461"/>
      <c r="AU128" s="461"/>
      <c r="AV128" s="461"/>
      <c r="AW128" s="461"/>
      <c r="AX128" s="461"/>
      <c r="AY128" s="461"/>
    </row>
    <row r="129">
      <c r="A129" s="461"/>
      <c r="B129" s="461"/>
      <c r="C129" s="461"/>
      <c r="D129" s="461"/>
      <c r="E129" s="461"/>
      <c r="F129" s="461"/>
      <c r="G129" s="461"/>
      <c r="H129" s="461"/>
      <c r="I129" s="461"/>
      <c r="J129" s="461"/>
      <c r="K129" s="461"/>
      <c r="L129" s="461"/>
      <c r="M129" s="461"/>
      <c r="N129" s="461"/>
      <c r="O129" s="461"/>
      <c r="P129" s="461"/>
      <c r="Q129" s="461"/>
      <c r="R129" s="461"/>
      <c r="S129" s="461"/>
      <c r="T129" s="461"/>
      <c r="U129" s="461"/>
      <c r="V129" s="461"/>
      <c r="W129" s="461"/>
      <c r="X129" s="461"/>
      <c r="Y129" s="461"/>
      <c r="Z129" s="461"/>
      <c r="AA129" s="461"/>
      <c r="AB129" s="461"/>
      <c r="AC129" s="461"/>
      <c r="AD129" s="461"/>
      <c r="AE129" s="461"/>
      <c r="AF129" s="461"/>
      <c r="AG129" s="461"/>
      <c r="AH129" s="461"/>
      <c r="AI129" s="461"/>
      <c r="AJ129" s="461"/>
      <c r="AK129" s="461"/>
      <c r="AL129" s="461"/>
      <c r="AM129" s="461"/>
      <c r="AN129" s="461"/>
      <c r="AO129" s="461"/>
      <c r="AP129" s="461"/>
      <c r="AQ129" s="461"/>
      <c r="AR129" s="461"/>
      <c r="AS129" s="461"/>
      <c r="AT129" s="461"/>
      <c r="AU129" s="461"/>
      <c r="AV129" s="461"/>
      <c r="AW129" s="461"/>
      <c r="AX129" s="461"/>
      <c r="AY129" s="461"/>
    </row>
    <row r="130">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c r="W130" s="461"/>
      <c r="X130" s="461"/>
      <c r="Y130" s="461"/>
      <c r="Z130" s="461"/>
      <c r="AA130" s="461"/>
      <c r="AB130" s="461"/>
      <c r="AC130" s="461"/>
      <c r="AD130" s="461"/>
      <c r="AE130" s="461"/>
      <c r="AF130" s="461"/>
      <c r="AG130" s="461"/>
      <c r="AH130" s="461"/>
      <c r="AI130" s="461"/>
      <c r="AJ130" s="461"/>
      <c r="AK130" s="461"/>
      <c r="AL130" s="461"/>
      <c r="AM130" s="461"/>
      <c r="AN130" s="461"/>
      <c r="AO130" s="461"/>
      <c r="AP130" s="461"/>
      <c r="AQ130" s="461"/>
      <c r="AR130" s="461"/>
      <c r="AS130" s="461"/>
      <c r="AT130" s="461"/>
      <c r="AU130" s="461"/>
      <c r="AV130" s="461"/>
      <c r="AW130" s="461"/>
      <c r="AX130" s="461"/>
      <c r="AY130" s="461"/>
    </row>
    <row r="131">
      <c r="A131" s="461"/>
      <c r="B131" s="461"/>
      <c r="C131" s="461"/>
      <c r="D131" s="461"/>
      <c r="E131" s="461"/>
      <c r="F131" s="461"/>
      <c r="G131" s="461"/>
      <c r="H131" s="461"/>
      <c r="I131" s="461"/>
      <c r="J131" s="461"/>
      <c r="K131" s="461"/>
      <c r="L131" s="461"/>
      <c r="M131" s="461"/>
      <c r="N131" s="461"/>
      <c r="O131" s="461"/>
      <c r="P131" s="461"/>
      <c r="Q131" s="461"/>
      <c r="R131" s="461"/>
      <c r="S131" s="461"/>
      <c r="T131" s="461"/>
      <c r="U131" s="461"/>
      <c r="V131" s="461"/>
      <c r="W131" s="461"/>
      <c r="X131" s="461"/>
      <c r="Y131" s="461"/>
      <c r="Z131" s="461"/>
      <c r="AA131" s="461"/>
      <c r="AB131" s="461"/>
      <c r="AC131" s="461"/>
      <c r="AD131" s="461"/>
      <c r="AE131" s="461"/>
      <c r="AF131" s="461"/>
      <c r="AG131" s="461"/>
      <c r="AH131" s="461"/>
      <c r="AI131" s="461"/>
      <c r="AJ131" s="461"/>
      <c r="AK131" s="461"/>
      <c r="AL131" s="461"/>
      <c r="AM131" s="461"/>
      <c r="AN131" s="461"/>
      <c r="AO131" s="461"/>
      <c r="AP131" s="461"/>
      <c r="AQ131" s="461"/>
      <c r="AR131" s="461"/>
      <c r="AS131" s="461"/>
      <c r="AT131" s="461"/>
      <c r="AU131" s="461"/>
      <c r="AV131" s="461"/>
      <c r="AW131" s="461"/>
      <c r="AX131" s="461"/>
      <c r="AY131" s="461"/>
    </row>
    <row r="132">
      <c r="A132" s="461"/>
      <c r="B132" s="461"/>
      <c r="C132" s="461"/>
      <c r="D132" s="461"/>
      <c r="E132" s="461"/>
      <c r="F132" s="461"/>
      <c r="G132" s="461"/>
      <c r="H132" s="461"/>
      <c r="I132" s="461"/>
      <c r="J132" s="461"/>
      <c r="K132" s="461"/>
      <c r="L132" s="461"/>
      <c r="M132" s="461"/>
      <c r="N132" s="461"/>
      <c r="O132" s="461"/>
      <c r="P132" s="461"/>
      <c r="Q132" s="461"/>
      <c r="R132" s="461"/>
      <c r="S132" s="461"/>
      <c r="T132" s="461"/>
      <c r="U132" s="461"/>
      <c r="V132" s="461"/>
      <c r="W132" s="461"/>
      <c r="X132" s="461"/>
      <c r="Y132" s="461"/>
      <c r="Z132" s="461"/>
      <c r="AA132" s="461"/>
      <c r="AB132" s="461"/>
      <c r="AC132" s="461"/>
      <c r="AD132" s="461"/>
      <c r="AE132" s="461"/>
      <c r="AF132" s="461"/>
      <c r="AG132" s="461"/>
      <c r="AH132" s="461"/>
      <c r="AI132" s="461"/>
      <c r="AJ132" s="461"/>
      <c r="AK132" s="461"/>
      <c r="AL132" s="461"/>
      <c r="AM132" s="461"/>
      <c r="AN132" s="461"/>
      <c r="AO132" s="461"/>
      <c r="AP132" s="461"/>
      <c r="AQ132" s="461"/>
      <c r="AR132" s="461"/>
      <c r="AS132" s="461"/>
      <c r="AT132" s="461"/>
      <c r="AU132" s="461"/>
      <c r="AV132" s="461"/>
      <c r="AW132" s="461"/>
      <c r="AX132" s="461"/>
      <c r="AY132" s="461"/>
    </row>
    <row r="133">
      <c r="A133" s="461"/>
      <c r="B133" s="461"/>
      <c r="C133" s="461"/>
      <c r="D133" s="461"/>
      <c r="E133" s="461"/>
      <c r="F133" s="461"/>
      <c r="G133" s="461"/>
      <c r="H133" s="461"/>
      <c r="I133" s="461"/>
      <c r="J133" s="461"/>
      <c r="K133" s="461"/>
      <c r="L133" s="461"/>
      <c r="M133" s="461"/>
      <c r="N133" s="461"/>
      <c r="O133" s="461"/>
      <c r="P133" s="461"/>
      <c r="Q133" s="461"/>
      <c r="R133" s="461"/>
      <c r="S133" s="461"/>
      <c r="T133" s="461"/>
      <c r="U133" s="461"/>
      <c r="V133" s="461"/>
      <c r="W133" s="461"/>
      <c r="X133" s="461"/>
      <c r="Y133" s="461"/>
      <c r="Z133" s="461"/>
      <c r="AA133" s="461"/>
      <c r="AB133" s="461"/>
      <c r="AC133" s="461"/>
      <c r="AD133" s="461"/>
      <c r="AE133" s="461"/>
      <c r="AF133" s="461"/>
      <c r="AG133" s="461"/>
      <c r="AH133" s="461"/>
      <c r="AI133" s="461"/>
      <c r="AJ133" s="461"/>
      <c r="AK133" s="461"/>
      <c r="AL133" s="461"/>
      <c r="AM133" s="461"/>
      <c r="AN133" s="461"/>
      <c r="AO133" s="461"/>
      <c r="AP133" s="461"/>
      <c r="AQ133" s="461"/>
      <c r="AR133" s="461"/>
      <c r="AS133" s="461"/>
      <c r="AT133" s="461"/>
      <c r="AU133" s="461"/>
      <c r="AV133" s="461"/>
      <c r="AW133" s="461"/>
      <c r="AX133" s="461"/>
      <c r="AY133" s="461"/>
    </row>
    <row r="134">
      <c r="A134" s="461"/>
      <c r="B134" s="461"/>
      <c r="C134" s="461"/>
      <c r="D134" s="461"/>
      <c r="E134" s="461"/>
      <c r="F134" s="461"/>
      <c r="G134" s="461"/>
      <c r="H134" s="461"/>
      <c r="I134" s="461"/>
      <c r="J134" s="461"/>
      <c r="K134" s="461"/>
      <c r="L134" s="461"/>
      <c r="M134" s="461"/>
      <c r="N134" s="461"/>
      <c r="O134" s="461"/>
      <c r="P134" s="461"/>
      <c r="Q134" s="461"/>
      <c r="R134" s="461"/>
      <c r="S134" s="461"/>
      <c r="T134" s="461"/>
      <c r="U134" s="461"/>
      <c r="V134" s="461"/>
      <c r="W134" s="461"/>
      <c r="X134" s="461"/>
      <c r="Y134" s="461"/>
      <c r="Z134" s="461"/>
      <c r="AA134" s="461"/>
      <c r="AB134" s="461"/>
      <c r="AC134" s="461"/>
      <c r="AD134" s="461"/>
      <c r="AE134" s="461"/>
      <c r="AF134" s="461"/>
      <c r="AG134" s="461"/>
      <c r="AH134" s="461"/>
      <c r="AI134" s="461"/>
      <c r="AJ134" s="461"/>
      <c r="AK134" s="461"/>
      <c r="AL134" s="461"/>
      <c r="AM134" s="461"/>
      <c r="AN134" s="461"/>
      <c r="AO134" s="461"/>
      <c r="AP134" s="461"/>
      <c r="AQ134" s="461"/>
      <c r="AR134" s="461"/>
      <c r="AS134" s="461"/>
      <c r="AT134" s="461"/>
      <c r="AU134" s="461"/>
      <c r="AV134" s="461"/>
      <c r="AW134" s="461"/>
      <c r="AX134" s="461"/>
      <c r="AY134" s="461"/>
    </row>
    <row r="135">
      <c r="A135" s="461"/>
      <c r="B135" s="461"/>
      <c r="C135" s="461"/>
      <c r="D135" s="461"/>
      <c r="E135" s="461"/>
      <c r="F135" s="461"/>
      <c r="G135" s="461"/>
      <c r="H135" s="461"/>
      <c r="I135" s="461"/>
      <c r="J135" s="461"/>
      <c r="K135" s="461"/>
      <c r="L135" s="461"/>
      <c r="M135" s="461"/>
      <c r="N135" s="461"/>
      <c r="O135" s="461"/>
      <c r="P135" s="461"/>
      <c r="Q135" s="461"/>
      <c r="R135" s="461"/>
      <c r="S135" s="461"/>
      <c r="T135" s="461"/>
      <c r="U135" s="461"/>
      <c r="V135" s="461"/>
      <c r="W135" s="461"/>
      <c r="X135" s="461"/>
      <c r="Y135" s="461"/>
      <c r="Z135" s="461"/>
      <c r="AA135" s="461"/>
      <c r="AB135" s="461"/>
      <c r="AC135" s="461"/>
      <c r="AD135" s="461"/>
      <c r="AE135" s="461"/>
      <c r="AF135" s="461"/>
      <c r="AG135" s="461"/>
      <c r="AH135" s="461"/>
      <c r="AI135" s="461"/>
      <c r="AJ135" s="461"/>
      <c r="AK135" s="461"/>
      <c r="AL135" s="461"/>
      <c r="AM135" s="461"/>
      <c r="AN135" s="461"/>
      <c r="AO135" s="461"/>
      <c r="AP135" s="461"/>
      <c r="AQ135" s="461"/>
      <c r="AR135" s="461"/>
      <c r="AS135" s="461"/>
      <c r="AT135" s="461"/>
      <c r="AU135" s="461"/>
      <c r="AV135" s="461"/>
      <c r="AW135" s="461"/>
      <c r="AX135" s="461"/>
      <c r="AY135" s="461"/>
    </row>
    <row r="136">
      <c r="A136" s="461"/>
      <c r="B136" s="461"/>
      <c r="C136" s="461"/>
      <c r="D136" s="461"/>
      <c r="E136" s="461"/>
      <c r="F136" s="461"/>
      <c r="G136" s="461"/>
      <c r="H136" s="461"/>
      <c r="I136" s="461"/>
      <c r="J136" s="461"/>
      <c r="K136" s="461"/>
      <c r="L136" s="461"/>
      <c r="M136" s="461"/>
      <c r="N136" s="461"/>
      <c r="O136" s="461"/>
      <c r="P136" s="461"/>
      <c r="Q136" s="461"/>
      <c r="R136" s="461"/>
      <c r="S136" s="461"/>
      <c r="T136" s="461"/>
      <c r="U136" s="461"/>
      <c r="V136" s="461"/>
      <c r="W136" s="461"/>
      <c r="X136" s="461"/>
      <c r="Y136" s="461"/>
      <c r="Z136" s="461"/>
      <c r="AA136" s="461"/>
      <c r="AB136" s="461"/>
      <c r="AC136" s="461"/>
      <c r="AD136" s="461"/>
      <c r="AE136" s="461"/>
      <c r="AF136" s="461"/>
      <c r="AG136" s="461"/>
      <c r="AH136" s="461"/>
      <c r="AI136" s="461"/>
      <c r="AJ136" s="461"/>
      <c r="AK136" s="461"/>
      <c r="AL136" s="461"/>
      <c r="AM136" s="461"/>
      <c r="AN136" s="461"/>
      <c r="AO136" s="461"/>
      <c r="AP136" s="461"/>
      <c r="AQ136" s="461"/>
      <c r="AR136" s="461"/>
      <c r="AS136" s="461"/>
      <c r="AT136" s="461"/>
      <c r="AU136" s="461"/>
      <c r="AV136" s="461"/>
      <c r="AW136" s="461"/>
      <c r="AX136" s="461"/>
      <c r="AY136" s="461"/>
    </row>
    <row r="137">
      <c r="A137" s="461"/>
      <c r="B137" s="461"/>
      <c r="C137" s="461"/>
      <c r="D137" s="461"/>
      <c r="E137" s="461"/>
      <c r="F137" s="461"/>
      <c r="G137" s="461"/>
      <c r="H137" s="461"/>
      <c r="I137" s="461"/>
      <c r="J137" s="461"/>
      <c r="K137" s="461"/>
      <c r="L137" s="461"/>
      <c r="M137" s="461"/>
      <c r="N137" s="461"/>
      <c r="O137" s="461"/>
      <c r="P137" s="461"/>
      <c r="Q137" s="461"/>
      <c r="R137" s="461"/>
      <c r="S137" s="461"/>
      <c r="T137" s="461"/>
      <c r="U137" s="461"/>
      <c r="V137" s="461"/>
      <c r="W137" s="461"/>
      <c r="X137" s="461"/>
      <c r="Y137" s="461"/>
      <c r="Z137" s="461"/>
      <c r="AA137" s="461"/>
      <c r="AB137" s="461"/>
      <c r="AC137" s="461"/>
      <c r="AD137" s="461"/>
      <c r="AE137" s="461"/>
      <c r="AF137" s="461"/>
      <c r="AG137" s="461"/>
      <c r="AH137" s="461"/>
      <c r="AI137" s="461"/>
      <c r="AJ137" s="461"/>
      <c r="AK137" s="461"/>
      <c r="AL137" s="461"/>
      <c r="AM137" s="461"/>
      <c r="AN137" s="461"/>
      <c r="AO137" s="461"/>
      <c r="AP137" s="461"/>
      <c r="AQ137" s="461"/>
      <c r="AR137" s="461"/>
      <c r="AS137" s="461"/>
      <c r="AT137" s="461"/>
      <c r="AU137" s="461"/>
      <c r="AV137" s="461"/>
      <c r="AW137" s="461"/>
      <c r="AX137" s="461"/>
      <c r="AY137" s="461"/>
    </row>
    <row r="138">
      <c r="A138" s="461"/>
      <c r="B138" s="461"/>
      <c r="C138" s="461"/>
      <c r="D138" s="461"/>
      <c r="E138" s="461"/>
      <c r="F138" s="461"/>
      <c r="G138" s="461"/>
      <c r="H138" s="461"/>
      <c r="I138" s="461"/>
      <c r="J138" s="461"/>
      <c r="K138" s="461"/>
      <c r="L138" s="461"/>
      <c r="M138" s="461"/>
      <c r="N138" s="461"/>
      <c r="O138" s="461"/>
      <c r="P138" s="461"/>
      <c r="Q138" s="461"/>
      <c r="R138" s="461"/>
      <c r="S138" s="461"/>
      <c r="T138" s="461"/>
      <c r="U138" s="461"/>
      <c r="V138" s="461"/>
      <c r="W138" s="461"/>
      <c r="X138" s="461"/>
      <c r="Y138" s="461"/>
      <c r="Z138" s="461"/>
      <c r="AA138" s="461"/>
      <c r="AB138" s="461"/>
      <c r="AC138" s="461"/>
      <c r="AD138" s="461"/>
      <c r="AE138" s="461"/>
      <c r="AF138" s="461"/>
      <c r="AG138" s="461"/>
      <c r="AH138" s="461"/>
      <c r="AI138" s="461"/>
      <c r="AJ138" s="461"/>
      <c r="AK138" s="461"/>
      <c r="AL138" s="461"/>
      <c r="AM138" s="461"/>
      <c r="AN138" s="461"/>
      <c r="AO138" s="461"/>
      <c r="AP138" s="461"/>
      <c r="AQ138" s="461"/>
      <c r="AR138" s="461"/>
      <c r="AS138" s="461"/>
      <c r="AT138" s="461"/>
      <c r="AU138" s="461"/>
      <c r="AV138" s="461"/>
      <c r="AW138" s="461"/>
      <c r="AX138" s="461"/>
      <c r="AY138" s="461"/>
    </row>
    <row r="139">
      <c r="A139" s="461"/>
      <c r="B139" s="461"/>
      <c r="C139" s="461"/>
      <c r="D139" s="461"/>
      <c r="E139" s="461"/>
      <c r="F139" s="461"/>
      <c r="G139" s="461"/>
      <c r="H139" s="461"/>
      <c r="I139" s="461"/>
      <c r="J139" s="461"/>
      <c r="K139" s="461"/>
      <c r="L139" s="461"/>
      <c r="M139" s="461"/>
      <c r="N139" s="461"/>
      <c r="O139" s="461"/>
      <c r="P139" s="461"/>
      <c r="Q139" s="461"/>
      <c r="R139" s="461"/>
      <c r="S139" s="461"/>
      <c r="T139" s="461"/>
      <c r="U139" s="461"/>
      <c r="V139" s="461"/>
      <c r="W139" s="461"/>
      <c r="X139" s="461"/>
      <c r="Y139" s="461"/>
      <c r="Z139" s="461"/>
      <c r="AA139" s="461"/>
      <c r="AB139" s="461"/>
      <c r="AC139" s="461"/>
      <c r="AD139" s="461"/>
      <c r="AE139" s="461"/>
      <c r="AF139" s="461"/>
      <c r="AG139" s="461"/>
      <c r="AH139" s="461"/>
      <c r="AI139" s="461"/>
      <c r="AJ139" s="461"/>
      <c r="AK139" s="461"/>
      <c r="AL139" s="461"/>
      <c r="AM139" s="461"/>
      <c r="AN139" s="461"/>
      <c r="AO139" s="461"/>
      <c r="AP139" s="461"/>
      <c r="AQ139" s="461"/>
      <c r="AR139" s="461"/>
      <c r="AS139" s="461"/>
      <c r="AT139" s="461"/>
      <c r="AU139" s="461"/>
      <c r="AV139" s="461"/>
      <c r="AW139" s="461"/>
      <c r="AX139" s="461"/>
      <c r="AY139" s="461"/>
    </row>
    <row r="140">
      <c r="A140" s="461"/>
      <c r="B140" s="461"/>
      <c r="C140" s="461"/>
      <c r="D140" s="461"/>
      <c r="E140" s="461"/>
      <c r="F140" s="461"/>
      <c r="G140" s="461"/>
      <c r="H140" s="461"/>
      <c r="I140" s="461"/>
      <c r="J140" s="461"/>
      <c r="K140" s="461"/>
      <c r="L140" s="461"/>
      <c r="M140" s="461"/>
      <c r="N140" s="461"/>
      <c r="O140" s="461"/>
      <c r="P140" s="461"/>
      <c r="Q140" s="461"/>
      <c r="R140" s="461"/>
      <c r="S140" s="461"/>
      <c r="T140" s="461"/>
      <c r="U140" s="461"/>
      <c r="V140" s="461"/>
      <c r="W140" s="461"/>
      <c r="X140" s="461"/>
      <c r="Y140" s="461"/>
      <c r="Z140" s="461"/>
      <c r="AA140" s="461"/>
      <c r="AB140" s="461"/>
      <c r="AC140" s="461"/>
      <c r="AD140" s="461"/>
      <c r="AE140" s="461"/>
      <c r="AF140" s="461"/>
      <c r="AG140" s="461"/>
      <c r="AH140" s="461"/>
      <c r="AI140" s="461"/>
      <c r="AJ140" s="461"/>
      <c r="AK140" s="461"/>
      <c r="AL140" s="461"/>
      <c r="AM140" s="461"/>
      <c r="AN140" s="461"/>
      <c r="AO140" s="461"/>
      <c r="AP140" s="461"/>
      <c r="AQ140" s="461"/>
      <c r="AR140" s="461"/>
      <c r="AS140" s="461"/>
      <c r="AT140" s="461"/>
      <c r="AU140" s="461"/>
      <c r="AV140" s="461"/>
      <c r="AW140" s="461"/>
      <c r="AX140" s="461"/>
      <c r="AY140" s="461"/>
    </row>
    <row r="141">
      <c r="A141" s="461"/>
      <c r="B141" s="461"/>
      <c r="C141" s="461"/>
      <c r="D141" s="461"/>
      <c r="E141" s="461"/>
      <c r="F141" s="461"/>
      <c r="G141" s="461"/>
      <c r="H141" s="461"/>
      <c r="I141" s="461"/>
      <c r="J141" s="461"/>
      <c r="K141" s="461"/>
      <c r="L141" s="461"/>
      <c r="M141" s="461"/>
      <c r="N141" s="461"/>
      <c r="O141" s="461"/>
      <c r="P141" s="461"/>
      <c r="Q141" s="461"/>
      <c r="R141" s="461"/>
      <c r="S141" s="461"/>
      <c r="T141" s="461"/>
      <c r="U141" s="461"/>
      <c r="V141" s="461"/>
      <c r="W141" s="461"/>
      <c r="X141" s="461"/>
      <c r="Y141" s="461"/>
      <c r="Z141" s="461"/>
      <c r="AA141" s="461"/>
      <c r="AB141" s="461"/>
      <c r="AC141" s="461"/>
      <c r="AD141" s="461"/>
      <c r="AE141" s="461"/>
      <c r="AF141" s="461"/>
      <c r="AG141" s="461"/>
      <c r="AH141" s="461"/>
      <c r="AI141" s="461"/>
      <c r="AJ141" s="461"/>
      <c r="AK141" s="461"/>
      <c r="AL141" s="461"/>
      <c r="AM141" s="461"/>
      <c r="AN141" s="461"/>
      <c r="AO141" s="461"/>
      <c r="AP141" s="461"/>
      <c r="AQ141" s="461"/>
      <c r="AR141" s="461"/>
      <c r="AS141" s="461"/>
      <c r="AT141" s="461"/>
      <c r="AU141" s="461"/>
      <c r="AV141" s="461"/>
      <c r="AW141" s="461"/>
      <c r="AX141" s="461"/>
      <c r="AY141" s="461"/>
    </row>
    <row r="142">
      <c r="A142" s="461"/>
      <c r="B142" s="461"/>
      <c r="C142" s="461"/>
      <c r="D142" s="461"/>
      <c r="E142" s="461"/>
      <c r="F142" s="461"/>
      <c r="G142" s="461"/>
      <c r="H142" s="461"/>
      <c r="I142" s="461"/>
      <c r="J142" s="461"/>
      <c r="K142" s="461"/>
      <c r="L142" s="461"/>
      <c r="M142" s="461"/>
      <c r="N142" s="461"/>
      <c r="O142" s="461"/>
      <c r="P142" s="461"/>
      <c r="Q142" s="461"/>
      <c r="R142" s="461"/>
      <c r="S142" s="461"/>
      <c r="T142" s="461"/>
      <c r="U142" s="461"/>
      <c r="V142" s="461"/>
      <c r="W142" s="461"/>
      <c r="X142" s="461"/>
      <c r="Y142" s="461"/>
      <c r="Z142" s="461"/>
      <c r="AA142" s="461"/>
      <c r="AB142" s="461"/>
      <c r="AC142" s="461"/>
      <c r="AD142" s="461"/>
      <c r="AE142" s="461"/>
      <c r="AF142" s="461"/>
      <c r="AG142" s="461"/>
      <c r="AH142" s="461"/>
      <c r="AI142" s="461"/>
      <c r="AJ142" s="461"/>
      <c r="AK142" s="461"/>
      <c r="AL142" s="461"/>
      <c r="AM142" s="461"/>
      <c r="AN142" s="461"/>
      <c r="AO142" s="461"/>
      <c r="AP142" s="461"/>
      <c r="AQ142" s="461"/>
      <c r="AR142" s="461"/>
      <c r="AS142" s="461"/>
      <c r="AT142" s="461"/>
      <c r="AU142" s="461"/>
      <c r="AV142" s="461"/>
      <c r="AW142" s="461"/>
      <c r="AX142" s="461"/>
      <c r="AY142" s="461"/>
    </row>
    <row r="143">
      <c r="A143" s="461"/>
      <c r="B143" s="461"/>
      <c r="C143" s="461"/>
      <c r="D143" s="461"/>
      <c r="E143" s="461"/>
      <c r="F143" s="461"/>
      <c r="G143" s="461"/>
      <c r="H143" s="461"/>
      <c r="I143" s="461"/>
      <c r="J143" s="461"/>
      <c r="K143" s="461"/>
      <c r="L143" s="461"/>
      <c r="M143" s="461"/>
      <c r="N143" s="461"/>
      <c r="O143" s="461"/>
      <c r="P143" s="461"/>
      <c r="Q143" s="461"/>
      <c r="R143" s="461"/>
      <c r="S143" s="461"/>
      <c r="T143" s="461"/>
      <c r="U143" s="461"/>
      <c r="V143" s="461"/>
      <c r="W143" s="461"/>
      <c r="X143" s="461"/>
      <c r="Y143" s="461"/>
      <c r="Z143" s="461"/>
      <c r="AA143" s="461"/>
      <c r="AB143" s="461"/>
      <c r="AC143" s="461"/>
      <c r="AD143" s="461"/>
      <c r="AE143" s="461"/>
      <c r="AF143" s="461"/>
      <c r="AG143" s="461"/>
      <c r="AH143" s="461"/>
      <c r="AI143" s="461"/>
      <c r="AJ143" s="461"/>
      <c r="AK143" s="461"/>
      <c r="AL143" s="461"/>
      <c r="AM143" s="461"/>
      <c r="AN143" s="461"/>
      <c r="AO143" s="461"/>
      <c r="AP143" s="461"/>
      <c r="AQ143" s="461"/>
      <c r="AR143" s="461"/>
      <c r="AS143" s="461"/>
      <c r="AT143" s="461"/>
      <c r="AU143" s="461"/>
      <c r="AV143" s="461"/>
      <c r="AW143" s="461"/>
      <c r="AX143" s="461"/>
      <c r="AY143" s="461"/>
    </row>
    <row r="144">
      <c r="A144" s="461"/>
      <c r="B144" s="461"/>
      <c r="C144" s="461"/>
      <c r="D144" s="461"/>
      <c r="E144" s="461"/>
      <c r="F144" s="461"/>
      <c r="G144" s="461"/>
      <c r="H144" s="461"/>
      <c r="I144" s="461"/>
      <c r="J144" s="461"/>
      <c r="K144" s="461"/>
      <c r="L144" s="461"/>
      <c r="M144" s="461"/>
      <c r="N144" s="461"/>
      <c r="O144" s="461"/>
      <c r="P144" s="461"/>
      <c r="Q144" s="461"/>
      <c r="R144" s="461"/>
      <c r="S144" s="461"/>
      <c r="T144" s="461"/>
      <c r="U144" s="461"/>
      <c r="V144" s="461"/>
      <c r="W144" s="461"/>
      <c r="X144" s="461"/>
      <c r="Y144" s="461"/>
      <c r="Z144" s="461"/>
      <c r="AA144" s="461"/>
      <c r="AB144" s="461"/>
      <c r="AC144" s="461"/>
      <c r="AD144" s="461"/>
      <c r="AE144" s="461"/>
      <c r="AF144" s="461"/>
      <c r="AG144" s="461"/>
      <c r="AH144" s="461"/>
      <c r="AI144" s="461"/>
      <c r="AJ144" s="461"/>
      <c r="AK144" s="461"/>
      <c r="AL144" s="461"/>
      <c r="AM144" s="461"/>
      <c r="AN144" s="461"/>
      <c r="AO144" s="461"/>
      <c r="AP144" s="461"/>
      <c r="AQ144" s="461"/>
      <c r="AR144" s="461"/>
      <c r="AS144" s="461"/>
      <c r="AT144" s="461"/>
      <c r="AU144" s="461"/>
      <c r="AV144" s="461"/>
      <c r="AW144" s="461"/>
      <c r="AX144" s="461"/>
      <c r="AY144" s="461"/>
    </row>
    <row r="145">
      <c r="A145" s="461"/>
      <c r="B145" s="461"/>
      <c r="C145" s="461"/>
      <c r="D145" s="461"/>
      <c r="E145" s="461"/>
      <c r="F145" s="461"/>
      <c r="G145" s="461"/>
      <c r="H145" s="461"/>
      <c r="I145" s="461"/>
      <c r="J145" s="461"/>
      <c r="K145" s="461"/>
      <c r="L145" s="461"/>
      <c r="M145" s="461"/>
      <c r="N145" s="461"/>
      <c r="O145" s="461"/>
      <c r="P145" s="461"/>
      <c r="Q145" s="461"/>
      <c r="R145" s="461"/>
      <c r="S145" s="461"/>
      <c r="T145" s="461"/>
      <c r="U145" s="461"/>
      <c r="V145" s="461"/>
      <c r="W145" s="461"/>
      <c r="X145" s="461"/>
      <c r="Y145" s="461"/>
      <c r="Z145" s="461"/>
      <c r="AA145" s="461"/>
      <c r="AB145" s="461"/>
      <c r="AC145" s="461"/>
      <c r="AD145" s="461"/>
      <c r="AE145" s="461"/>
      <c r="AF145" s="461"/>
      <c r="AG145" s="461"/>
      <c r="AH145" s="461"/>
      <c r="AI145" s="461"/>
      <c r="AJ145" s="461"/>
      <c r="AK145" s="461"/>
      <c r="AL145" s="461"/>
      <c r="AM145" s="461"/>
      <c r="AN145" s="461"/>
      <c r="AO145" s="461"/>
      <c r="AP145" s="461"/>
      <c r="AQ145" s="461"/>
      <c r="AR145" s="461"/>
      <c r="AS145" s="461"/>
      <c r="AT145" s="461"/>
      <c r="AU145" s="461"/>
      <c r="AV145" s="461"/>
      <c r="AW145" s="461"/>
      <c r="AX145" s="461"/>
      <c r="AY145" s="461"/>
    </row>
    <row r="146">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c r="W146" s="461"/>
      <c r="X146" s="461"/>
      <c r="Y146" s="461"/>
      <c r="Z146" s="461"/>
      <c r="AA146" s="461"/>
      <c r="AB146" s="461"/>
      <c r="AC146" s="461"/>
      <c r="AD146" s="461"/>
      <c r="AE146" s="461"/>
      <c r="AF146" s="461"/>
      <c r="AG146" s="461"/>
      <c r="AH146" s="461"/>
      <c r="AI146" s="461"/>
      <c r="AJ146" s="461"/>
      <c r="AK146" s="461"/>
      <c r="AL146" s="461"/>
      <c r="AM146" s="461"/>
      <c r="AN146" s="461"/>
      <c r="AO146" s="461"/>
      <c r="AP146" s="461"/>
      <c r="AQ146" s="461"/>
      <c r="AR146" s="461"/>
      <c r="AS146" s="461"/>
      <c r="AT146" s="461"/>
      <c r="AU146" s="461"/>
      <c r="AV146" s="461"/>
      <c r="AW146" s="461"/>
      <c r="AX146" s="461"/>
      <c r="AY146" s="461"/>
    </row>
    <row r="147">
      <c r="A147" s="461"/>
      <c r="B147" s="461"/>
      <c r="C147" s="461"/>
      <c r="D147" s="461"/>
      <c r="E147" s="461"/>
      <c r="F147" s="461"/>
      <c r="G147" s="461"/>
      <c r="H147" s="461"/>
      <c r="I147" s="461"/>
      <c r="J147" s="461"/>
      <c r="K147" s="461"/>
      <c r="L147" s="461"/>
      <c r="M147" s="461"/>
      <c r="N147" s="461"/>
      <c r="O147" s="461"/>
      <c r="P147" s="461"/>
      <c r="Q147" s="461"/>
      <c r="R147" s="461"/>
      <c r="S147" s="461"/>
      <c r="T147" s="461"/>
      <c r="U147" s="461"/>
      <c r="V147" s="461"/>
      <c r="W147" s="461"/>
      <c r="X147" s="461"/>
      <c r="Y147" s="461"/>
      <c r="Z147" s="461"/>
      <c r="AA147" s="461"/>
      <c r="AB147" s="461"/>
      <c r="AC147" s="461"/>
      <c r="AD147" s="461"/>
      <c r="AE147" s="461"/>
      <c r="AF147" s="461"/>
      <c r="AG147" s="461"/>
      <c r="AH147" s="461"/>
      <c r="AI147" s="461"/>
      <c r="AJ147" s="461"/>
      <c r="AK147" s="461"/>
      <c r="AL147" s="461"/>
      <c r="AM147" s="461"/>
      <c r="AN147" s="461"/>
      <c r="AO147" s="461"/>
      <c r="AP147" s="461"/>
      <c r="AQ147" s="461"/>
      <c r="AR147" s="461"/>
      <c r="AS147" s="461"/>
      <c r="AT147" s="461"/>
      <c r="AU147" s="461"/>
      <c r="AV147" s="461"/>
      <c r="AW147" s="461"/>
      <c r="AX147" s="461"/>
      <c r="AY147" s="461"/>
    </row>
    <row r="148">
      <c r="A148" s="461"/>
      <c r="B148" s="461"/>
      <c r="C148" s="461"/>
      <c r="D148" s="461"/>
      <c r="E148" s="461"/>
      <c r="F148" s="461"/>
      <c r="G148" s="461"/>
      <c r="H148" s="461"/>
      <c r="I148" s="461"/>
      <c r="J148" s="461"/>
      <c r="K148" s="461"/>
      <c r="L148" s="461"/>
      <c r="M148" s="461"/>
      <c r="N148" s="461"/>
      <c r="O148" s="461"/>
      <c r="P148" s="461"/>
      <c r="Q148" s="461"/>
      <c r="R148" s="461"/>
      <c r="S148" s="461"/>
      <c r="T148" s="461"/>
      <c r="U148" s="461"/>
      <c r="V148" s="461"/>
      <c r="W148" s="461"/>
      <c r="X148" s="461"/>
      <c r="Y148" s="461"/>
      <c r="Z148" s="461"/>
      <c r="AA148" s="461"/>
      <c r="AB148" s="461"/>
      <c r="AC148" s="461"/>
      <c r="AD148" s="461"/>
      <c r="AE148" s="461"/>
      <c r="AF148" s="461"/>
      <c r="AG148" s="461"/>
      <c r="AH148" s="461"/>
      <c r="AI148" s="461"/>
      <c r="AJ148" s="461"/>
      <c r="AK148" s="461"/>
      <c r="AL148" s="461"/>
      <c r="AM148" s="461"/>
      <c r="AN148" s="461"/>
      <c r="AO148" s="461"/>
      <c r="AP148" s="461"/>
      <c r="AQ148" s="461"/>
      <c r="AR148" s="461"/>
      <c r="AS148" s="461"/>
      <c r="AT148" s="461"/>
      <c r="AU148" s="461"/>
      <c r="AV148" s="461"/>
      <c r="AW148" s="461"/>
      <c r="AX148" s="461"/>
      <c r="AY148" s="461"/>
    </row>
    <row r="149">
      <c r="A149" s="461"/>
      <c r="B149" s="461"/>
      <c r="C149" s="461"/>
      <c r="D149" s="461"/>
      <c r="E149" s="461"/>
      <c r="F149" s="461"/>
      <c r="G149" s="461"/>
      <c r="H149" s="461"/>
      <c r="I149" s="461"/>
      <c r="J149" s="461"/>
      <c r="K149" s="461"/>
      <c r="L149" s="461"/>
      <c r="M149" s="461"/>
      <c r="N149" s="461"/>
      <c r="O149" s="461"/>
      <c r="P149" s="461"/>
      <c r="Q149" s="461"/>
      <c r="R149" s="461"/>
      <c r="S149" s="461"/>
      <c r="T149" s="461"/>
      <c r="U149" s="461"/>
      <c r="V149" s="461"/>
      <c r="W149" s="461"/>
      <c r="X149" s="461"/>
      <c r="Y149" s="461"/>
      <c r="Z149" s="461"/>
      <c r="AA149" s="461"/>
      <c r="AB149" s="461"/>
      <c r="AC149" s="461"/>
      <c r="AD149" s="461"/>
      <c r="AE149" s="461"/>
      <c r="AF149" s="461"/>
      <c r="AG149" s="461"/>
      <c r="AH149" s="461"/>
      <c r="AI149" s="461"/>
      <c r="AJ149" s="461"/>
      <c r="AK149" s="461"/>
      <c r="AL149" s="461"/>
      <c r="AM149" s="461"/>
      <c r="AN149" s="461"/>
      <c r="AO149" s="461"/>
      <c r="AP149" s="461"/>
      <c r="AQ149" s="461"/>
      <c r="AR149" s="461"/>
      <c r="AS149" s="461"/>
      <c r="AT149" s="461"/>
      <c r="AU149" s="461"/>
      <c r="AV149" s="461"/>
      <c r="AW149" s="461"/>
      <c r="AX149" s="461"/>
      <c r="AY149" s="461"/>
    </row>
    <row r="150">
      <c r="A150" s="461"/>
      <c r="B150" s="461"/>
      <c r="C150" s="461"/>
      <c r="D150" s="461"/>
      <c r="E150" s="461"/>
      <c r="F150" s="461"/>
      <c r="G150" s="461"/>
      <c r="H150" s="461"/>
      <c r="I150" s="461"/>
      <c r="J150" s="461"/>
      <c r="K150" s="461"/>
      <c r="L150" s="461"/>
      <c r="M150" s="461"/>
      <c r="N150" s="461"/>
      <c r="O150" s="461"/>
      <c r="P150" s="461"/>
      <c r="Q150" s="461"/>
      <c r="R150" s="461"/>
      <c r="S150" s="461"/>
      <c r="T150" s="461"/>
      <c r="U150" s="461"/>
      <c r="V150" s="461"/>
      <c r="W150" s="461"/>
      <c r="X150" s="461"/>
      <c r="Y150" s="461"/>
      <c r="Z150" s="461"/>
      <c r="AA150" s="461"/>
      <c r="AB150" s="461"/>
      <c r="AC150" s="461"/>
      <c r="AD150" s="461"/>
      <c r="AE150" s="461"/>
      <c r="AF150" s="461"/>
      <c r="AG150" s="461"/>
      <c r="AH150" s="461"/>
      <c r="AI150" s="461"/>
      <c r="AJ150" s="461"/>
      <c r="AK150" s="461"/>
      <c r="AL150" s="461"/>
      <c r="AM150" s="461"/>
      <c r="AN150" s="461"/>
      <c r="AO150" s="461"/>
      <c r="AP150" s="461"/>
      <c r="AQ150" s="461"/>
      <c r="AR150" s="461"/>
      <c r="AS150" s="461"/>
      <c r="AT150" s="461"/>
      <c r="AU150" s="461"/>
      <c r="AV150" s="461"/>
      <c r="AW150" s="461"/>
      <c r="AX150" s="461"/>
      <c r="AY150" s="461"/>
    </row>
    <row r="151">
      <c r="A151" s="461"/>
      <c r="B151" s="461"/>
      <c r="C151" s="461"/>
      <c r="D151" s="461"/>
      <c r="E151" s="461"/>
      <c r="F151" s="461"/>
      <c r="G151" s="461"/>
      <c r="H151" s="461"/>
      <c r="I151" s="461"/>
      <c r="J151" s="461"/>
      <c r="K151" s="461"/>
      <c r="L151" s="461"/>
      <c r="M151" s="461"/>
      <c r="N151" s="461"/>
      <c r="O151" s="461"/>
      <c r="P151" s="461"/>
      <c r="Q151" s="461"/>
      <c r="R151" s="461"/>
      <c r="S151" s="461"/>
      <c r="T151" s="461"/>
      <c r="U151" s="461"/>
      <c r="V151" s="461"/>
      <c r="W151" s="461"/>
      <c r="X151" s="461"/>
      <c r="Y151" s="461"/>
      <c r="Z151" s="461"/>
      <c r="AA151" s="461"/>
      <c r="AB151" s="461"/>
      <c r="AC151" s="461"/>
      <c r="AD151" s="461"/>
      <c r="AE151" s="461"/>
      <c r="AF151" s="461"/>
      <c r="AG151" s="461"/>
      <c r="AH151" s="461"/>
      <c r="AI151" s="461"/>
      <c r="AJ151" s="461"/>
      <c r="AK151" s="461"/>
      <c r="AL151" s="461"/>
      <c r="AM151" s="461"/>
      <c r="AN151" s="461"/>
      <c r="AO151" s="461"/>
      <c r="AP151" s="461"/>
      <c r="AQ151" s="461"/>
      <c r="AR151" s="461"/>
      <c r="AS151" s="461"/>
      <c r="AT151" s="461"/>
      <c r="AU151" s="461"/>
      <c r="AV151" s="461"/>
      <c r="AW151" s="461"/>
      <c r="AX151" s="461"/>
      <c r="AY151" s="461"/>
    </row>
    <row r="152">
      <c r="A152" s="461"/>
      <c r="B152" s="461"/>
      <c r="C152" s="461"/>
      <c r="D152" s="461"/>
      <c r="E152" s="461"/>
      <c r="F152" s="461"/>
      <c r="G152" s="461"/>
      <c r="H152" s="461"/>
      <c r="I152" s="461"/>
      <c r="J152" s="461"/>
      <c r="K152" s="461"/>
      <c r="L152" s="461"/>
      <c r="M152" s="461"/>
      <c r="N152" s="461"/>
      <c r="O152" s="461"/>
      <c r="P152" s="461"/>
      <c r="Q152" s="461"/>
      <c r="R152" s="461"/>
      <c r="S152" s="461"/>
      <c r="T152" s="461"/>
      <c r="U152" s="461"/>
      <c r="V152" s="461"/>
      <c r="W152" s="461"/>
      <c r="X152" s="461"/>
      <c r="Y152" s="461"/>
      <c r="Z152" s="461"/>
      <c r="AA152" s="461"/>
      <c r="AB152" s="461"/>
      <c r="AC152" s="461"/>
      <c r="AD152" s="461"/>
      <c r="AE152" s="461"/>
      <c r="AF152" s="461"/>
      <c r="AG152" s="461"/>
      <c r="AH152" s="461"/>
      <c r="AI152" s="461"/>
      <c r="AJ152" s="461"/>
      <c r="AK152" s="461"/>
      <c r="AL152" s="461"/>
      <c r="AM152" s="461"/>
      <c r="AN152" s="461"/>
      <c r="AO152" s="461"/>
      <c r="AP152" s="461"/>
      <c r="AQ152" s="461"/>
      <c r="AR152" s="461"/>
      <c r="AS152" s="461"/>
      <c r="AT152" s="461"/>
      <c r="AU152" s="461"/>
      <c r="AV152" s="461"/>
      <c r="AW152" s="461"/>
      <c r="AX152" s="461"/>
      <c r="AY152" s="461"/>
    </row>
    <row r="153">
      <c r="A153" s="461"/>
      <c r="B153" s="461"/>
      <c r="C153" s="461"/>
      <c r="D153" s="461"/>
      <c r="E153" s="461"/>
      <c r="F153" s="461"/>
      <c r="G153" s="461"/>
      <c r="H153" s="461"/>
      <c r="I153" s="461"/>
      <c r="J153" s="461"/>
      <c r="K153" s="461"/>
      <c r="L153" s="461"/>
      <c r="M153" s="461"/>
      <c r="N153" s="461"/>
      <c r="O153" s="461"/>
      <c r="P153" s="461"/>
      <c r="Q153" s="461"/>
      <c r="R153" s="461"/>
      <c r="S153" s="461"/>
      <c r="T153" s="461"/>
      <c r="U153" s="461"/>
      <c r="V153" s="461"/>
      <c r="W153" s="461"/>
      <c r="X153" s="461"/>
      <c r="Y153" s="461"/>
      <c r="Z153" s="461"/>
      <c r="AA153" s="461"/>
      <c r="AB153" s="461"/>
      <c r="AC153" s="461"/>
      <c r="AD153" s="461"/>
      <c r="AE153" s="461"/>
      <c r="AF153" s="461"/>
      <c r="AG153" s="461"/>
      <c r="AH153" s="461"/>
      <c r="AI153" s="461"/>
      <c r="AJ153" s="461"/>
      <c r="AK153" s="461"/>
      <c r="AL153" s="461"/>
      <c r="AM153" s="461"/>
      <c r="AN153" s="461"/>
      <c r="AO153" s="461"/>
      <c r="AP153" s="461"/>
      <c r="AQ153" s="461"/>
      <c r="AR153" s="461"/>
      <c r="AS153" s="461"/>
      <c r="AT153" s="461"/>
      <c r="AU153" s="461"/>
      <c r="AV153" s="461"/>
      <c r="AW153" s="461"/>
      <c r="AX153" s="461"/>
      <c r="AY153" s="461"/>
    </row>
    <row r="154">
      <c r="A154" s="461"/>
      <c r="B154" s="461"/>
      <c r="C154" s="461"/>
      <c r="D154" s="461"/>
      <c r="E154" s="461"/>
      <c r="F154" s="461"/>
      <c r="G154" s="461"/>
      <c r="H154" s="461"/>
      <c r="I154" s="461"/>
      <c r="J154" s="461"/>
      <c r="K154" s="461"/>
      <c r="L154" s="461"/>
      <c r="M154" s="461"/>
      <c r="N154" s="461"/>
      <c r="O154" s="461"/>
      <c r="P154" s="461"/>
      <c r="Q154" s="461"/>
      <c r="R154" s="461"/>
      <c r="S154" s="461"/>
      <c r="T154" s="461"/>
      <c r="U154" s="461"/>
      <c r="V154" s="461"/>
      <c r="W154" s="461"/>
      <c r="X154" s="461"/>
      <c r="Y154" s="461"/>
      <c r="Z154" s="461"/>
      <c r="AA154" s="461"/>
      <c r="AB154" s="461"/>
      <c r="AC154" s="461"/>
      <c r="AD154" s="461"/>
      <c r="AE154" s="461"/>
      <c r="AF154" s="461"/>
      <c r="AG154" s="461"/>
      <c r="AH154" s="461"/>
      <c r="AI154" s="461"/>
      <c r="AJ154" s="461"/>
      <c r="AK154" s="461"/>
      <c r="AL154" s="461"/>
      <c r="AM154" s="461"/>
      <c r="AN154" s="461"/>
      <c r="AO154" s="461"/>
      <c r="AP154" s="461"/>
      <c r="AQ154" s="461"/>
      <c r="AR154" s="461"/>
      <c r="AS154" s="461"/>
      <c r="AT154" s="461"/>
      <c r="AU154" s="461"/>
      <c r="AV154" s="461"/>
      <c r="AW154" s="461"/>
      <c r="AX154" s="461"/>
      <c r="AY154" s="461"/>
    </row>
    <row r="155">
      <c r="A155" s="461"/>
      <c r="B155" s="461"/>
      <c r="C155" s="461"/>
      <c r="D155" s="461"/>
      <c r="E155" s="461"/>
      <c r="F155" s="461"/>
      <c r="G155" s="461"/>
      <c r="H155" s="461"/>
      <c r="I155" s="461"/>
      <c r="J155" s="461"/>
      <c r="K155" s="461"/>
      <c r="L155" s="461"/>
      <c r="M155" s="461"/>
      <c r="N155" s="461"/>
      <c r="O155" s="461"/>
      <c r="P155" s="461"/>
      <c r="Q155" s="461"/>
      <c r="R155" s="461"/>
      <c r="S155" s="461"/>
      <c r="T155" s="461"/>
      <c r="U155" s="461"/>
      <c r="V155" s="461"/>
      <c r="W155" s="461"/>
      <c r="X155" s="461"/>
      <c r="Y155" s="461"/>
      <c r="Z155" s="461"/>
      <c r="AA155" s="461"/>
      <c r="AB155" s="461"/>
      <c r="AC155" s="461"/>
      <c r="AD155" s="461"/>
      <c r="AE155" s="461"/>
      <c r="AF155" s="461"/>
      <c r="AG155" s="461"/>
      <c r="AH155" s="461"/>
      <c r="AI155" s="461"/>
      <c r="AJ155" s="461"/>
      <c r="AK155" s="461"/>
      <c r="AL155" s="461"/>
      <c r="AM155" s="461"/>
      <c r="AN155" s="461"/>
      <c r="AO155" s="461"/>
      <c r="AP155" s="461"/>
      <c r="AQ155" s="461"/>
      <c r="AR155" s="461"/>
      <c r="AS155" s="461"/>
      <c r="AT155" s="461"/>
      <c r="AU155" s="461"/>
      <c r="AV155" s="461"/>
      <c r="AW155" s="461"/>
      <c r="AX155" s="461"/>
      <c r="AY155" s="461"/>
    </row>
    <row r="156">
      <c r="A156" s="461"/>
      <c r="B156" s="461"/>
      <c r="C156" s="461"/>
      <c r="D156" s="461"/>
      <c r="E156" s="461"/>
      <c r="F156" s="461"/>
      <c r="G156" s="461"/>
      <c r="H156" s="461"/>
      <c r="I156" s="461"/>
      <c r="J156" s="461"/>
      <c r="K156" s="461"/>
      <c r="L156" s="461"/>
      <c r="M156" s="461"/>
      <c r="N156" s="461"/>
      <c r="O156" s="461"/>
      <c r="P156" s="461"/>
      <c r="Q156" s="461"/>
      <c r="R156" s="461"/>
      <c r="S156" s="461"/>
      <c r="T156" s="461"/>
      <c r="U156" s="461"/>
      <c r="V156" s="461"/>
      <c r="W156" s="461"/>
      <c r="X156" s="461"/>
      <c r="Y156" s="461"/>
      <c r="Z156" s="461"/>
      <c r="AA156" s="461"/>
      <c r="AB156" s="461"/>
      <c r="AC156" s="461"/>
      <c r="AD156" s="461"/>
      <c r="AE156" s="461"/>
      <c r="AF156" s="461"/>
      <c r="AG156" s="461"/>
      <c r="AH156" s="461"/>
      <c r="AI156" s="461"/>
      <c r="AJ156" s="461"/>
      <c r="AK156" s="461"/>
      <c r="AL156" s="461"/>
      <c r="AM156" s="461"/>
      <c r="AN156" s="461"/>
      <c r="AO156" s="461"/>
      <c r="AP156" s="461"/>
      <c r="AQ156" s="461"/>
      <c r="AR156" s="461"/>
      <c r="AS156" s="461"/>
      <c r="AT156" s="461"/>
      <c r="AU156" s="461"/>
      <c r="AV156" s="461"/>
      <c r="AW156" s="461"/>
      <c r="AX156" s="461"/>
      <c r="AY156" s="461"/>
    </row>
    <row r="157">
      <c r="A157" s="461"/>
      <c r="B157" s="461"/>
      <c r="C157" s="461"/>
      <c r="D157" s="461"/>
      <c r="E157" s="461"/>
      <c r="F157" s="461"/>
      <c r="G157" s="461"/>
      <c r="H157" s="461"/>
      <c r="I157" s="461"/>
      <c r="J157" s="461"/>
      <c r="K157" s="461"/>
      <c r="L157" s="461"/>
      <c r="M157" s="461"/>
      <c r="N157" s="461"/>
      <c r="O157" s="461"/>
      <c r="P157" s="461"/>
      <c r="Q157" s="461"/>
      <c r="R157" s="461"/>
      <c r="S157" s="461"/>
      <c r="T157" s="461"/>
      <c r="U157" s="461"/>
      <c r="V157" s="461"/>
      <c r="W157" s="461"/>
      <c r="X157" s="461"/>
      <c r="Y157" s="461"/>
      <c r="Z157" s="461"/>
      <c r="AA157" s="461"/>
      <c r="AB157" s="461"/>
      <c r="AC157" s="461"/>
      <c r="AD157" s="461"/>
      <c r="AE157" s="461"/>
      <c r="AF157" s="461"/>
      <c r="AG157" s="461"/>
      <c r="AH157" s="461"/>
      <c r="AI157" s="461"/>
      <c r="AJ157" s="461"/>
      <c r="AK157" s="461"/>
      <c r="AL157" s="461"/>
      <c r="AM157" s="461"/>
      <c r="AN157" s="461"/>
      <c r="AO157" s="461"/>
      <c r="AP157" s="461"/>
      <c r="AQ157" s="461"/>
      <c r="AR157" s="461"/>
      <c r="AS157" s="461"/>
      <c r="AT157" s="461"/>
      <c r="AU157" s="461"/>
      <c r="AV157" s="461"/>
      <c r="AW157" s="461"/>
      <c r="AX157" s="461"/>
      <c r="AY157" s="461"/>
    </row>
    <row r="158">
      <c r="A158" s="461"/>
      <c r="B158" s="461"/>
      <c r="C158" s="461"/>
      <c r="D158" s="461"/>
      <c r="E158" s="461"/>
      <c r="F158" s="461"/>
      <c r="G158" s="461"/>
      <c r="H158" s="461"/>
      <c r="I158" s="461"/>
      <c r="J158" s="461"/>
      <c r="K158" s="461"/>
      <c r="L158" s="461"/>
      <c r="M158" s="461"/>
      <c r="N158" s="461"/>
      <c r="O158" s="461"/>
      <c r="P158" s="461"/>
      <c r="Q158" s="461"/>
      <c r="R158" s="461"/>
      <c r="S158" s="461"/>
      <c r="T158" s="461"/>
      <c r="U158" s="461"/>
      <c r="V158" s="461"/>
      <c r="W158" s="461"/>
      <c r="X158" s="461"/>
      <c r="Y158" s="461"/>
      <c r="Z158" s="461"/>
      <c r="AA158" s="461"/>
      <c r="AB158" s="461"/>
      <c r="AC158" s="461"/>
      <c r="AD158" s="461"/>
      <c r="AE158" s="461"/>
      <c r="AF158" s="461"/>
      <c r="AG158" s="461"/>
      <c r="AH158" s="461"/>
      <c r="AI158" s="461"/>
      <c r="AJ158" s="461"/>
      <c r="AK158" s="461"/>
      <c r="AL158" s="461"/>
      <c r="AM158" s="461"/>
      <c r="AN158" s="461"/>
      <c r="AO158" s="461"/>
      <c r="AP158" s="461"/>
      <c r="AQ158" s="461"/>
      <c r="AR158" s="461"/>
      <c r="AS158" s="461"/>
      <c r="AT158" s="461"/>
      <c r="AU158" s="461"/>
      <c r="AV158" s="461"/>
      <c r="AW158" s="461"/>
      <c r="AX158" s="461"/>
      <c r="AY158" s="461"/>
    </row>
    <row r="159">
      <c r="A159" s="461"/>
      <c r="B159" s="461"/>
      <c r="C159" s="461"/>
      <c r="D159" s="461"/>
      <c r="E159" s="461"/>
      <c r="F159" s="461"/>
      <c r="G159" s="461"/>
      <c r="H159" s="461"/>
      <c r="I159" s="461"/>
      <c r="J159" s="461"/>
      <c r="K159" s="461"/>
      <c r="L159" s="461"/>
      <c r="M159" s="461"/>
      <c r="N159" s="461"/>
      <c r="O159" s="461"/>
      <c r="P159" s="461"/>
      <c r="Q159" s="461"/>
      <c r="R159" s="461"/>
      <c r="S159" s="461"/>
      <c r="T159" s="461"/>
      <c r="U159" s="461"/>
      <c r="V159" s="461"/>
      <c r="W159" s="461"/>
      <c r="X159" s="461"/>
      <c r="Y159" s="461"/>
      <c r="Z159" s="461"/>
      <c r="AA159" s="461"/>
      <c r="AB159" s="461"/>
      <c r="AC159" s="461"/>
      <c r="AD159" s="461"/>
      <c r="AE159" s="461"/>
      <c r="AF159" s="461"/>
      <c r="AG159" s="461"/>
      <c r="AH159" s="461"/>
      <c r="AI159" s="461"/>
      <c r="AJ159" s="461"/>
      <c r="AK159" s="461"/>
      <c r="AL159" s="461"/>
      <c r="AM159" s="461"/>
      <c r="AN159" s="461"/>
      <c r="AO159" s="461"/>
      <c r="AP159" s="461"/>
      <c r="AQ159" s="461"/>
      <c r="AR159" s="461"/>
      <c r="AS159" s="461"/>
      <c r="AT159" s="461"/>
      <c r="AU159" s="461"/>
      <c r="AV159" s="461"/>
      <c r="AW159" s="461"/>
      <c r="AX159" s="461"/>
      <c r="AY159" s="461"/>
    </row>
    <row r="160">
      <c r="A160" s="461"/>
      <c r="B160" s="461"/>
      <c r="C160" s="461"/>
      <c r="D160" s="461"/>
      <c r="E160" s="461"/>
      <c r="F160" s="461"/>
      <c r="G160" s="461"/>
      <c r="H160" s="461"/>
      <c r="I160" s="461"/>
      <c r="J160" s="461"/>
      <c r="K160" s="461"/>
      <c r="L160" s="461"/>
      <c r="M160" s="461"/>
      <c r="N160" s="461"/>
      <c r="O160" s="461"/>
      <c r="P160" s="461"/>
      <c r="Q160" s="461"/>
      <c r="R160" s="461"/>
      <c r="S160" s="461"/>
      <c r="T160" s="461"/>
      <c r="U160" s="461"/>
      <c r="V160" s="461"/>
      <c r="W160" s="461"/>
      <c r="X160" s="461"/>
      <c r="Y160" s="461"/>
      <c r="Z160" s="461"/>
      <c r="AA160" s="461"/>
      <c r="AB160" s="461"/>
      <c r="AC160" s="461"/>
      <c r="AD160" s="461"/>
      <c r="AE160" s="461"/>
      <c r="AF160" s="461"/>
      <c r="AG160" s="461"/>
      <c r="AH160" s="461"/>
      <c r="AI160" s="461"/>
      <c r="AJ160" s="461"/>
      <c r="AK160" s="461"/>
      <c r="AL160" s="461"/>
      <c r="AM160" s="461"/>
      <c r="AN160" s="461"/>
      <c r="AO160" s="461"/>
      <c r="AP160" s="461"/>
      <c r="AQ160" s="461"/>
      <c r="AR160" s="461"/>
      <c r="AS160" s="461"/>
      <c r="AT160" s="461"/>
      <c r="AU160" s="461"/>
      <c r="AV160" s="461"/>
      <c r="AW160" s="461"/>
      <c r="AX160" s="461"/>
      <c r="AY160" s="461"/>
    </row>
    <row r="161">
      <c r="A161" s="461"/>
      <c r="B161" s="461"/>
      <c r="C161" s="461"/>
      <c r="D161" s="461"/>
      <c r="E161" s="461"/>
      <c r="F161" s="461"/>
      <c r="G161" s="461"/>
      <c r="H161" s="461"/>
      <c r="I161" s="461"/>
      <c r="J161" s="461"/>
      <c r="K161" s="461"/>
      <c r="L161" s="461"/>
      <c r="M161" s="461"/>
      <c r="N161" s="461"/>
      <c r="O161" s="461"/>
      <c r="P161" s="461"/>
      <c r="Q161" s="461"/>
      <c r="R161" s="461"/>
      <c r="S161" s="461"/>
      <c r="T161" s="461"/>
      <c r="U161" s="461"/>
      <c r="V161" s="461"/>
      <c r="W161" s="461"/>
      <c r="X161" s="461"/>
      <c r="Y161" s="461"/>
      <c r="Z161" s="461"/>
      <c r="AA161" s="461"/>
      <c r="AB161" s="461"/>
      <c r="AC161" s="461"/>
      <c r="AD161" s="461"/>
      <c r="AE161" s="461"/>
      <c r="AF161" s="461"/>
      <c r="AG161" s="461"/>
      <c r="AH161" s="461"/>
      <c r="AI161" s="461"/>
      <c r="AJ161" s="461"/>
      <c r="AK161" s="461"/>
      <c r="AL161" s="461"/>
      <c r="AM161" s="461"/>
      <c r="AN161" s="461"/>
      <c r="AO161" s="461"/>
      <c r="AP161" s="461"/>
      <c r="AQ161" s="461"/>
      <c r="AR161" s="461"/>
      <c r="AS161" s="461"/>
      <c r="AT161" s="461"/>
      <c r="AU161" s="461"/>
      <c r="AV161" s="461"/>
      <c r="AW161" s="461"/>
      <c r="AX161" s="461"/>
      <c r="AY161" s="461"/>
    </row>
    <row r="162">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c r="W162" s="461"/>
      <c r="X162" s="461"/>
      <c r="Y162" s="461"/>
      <c r="Z162" s="461"/>
      <c r="AA162" s="461"/>
      <c r="AB162" s="461"/>
      <c r="AC162" s="461"/>
      <c r="AD162" s="461"/>
      <c r="AE162" s="461"/>
      <c r="AF162" s="461"/>
      <c r="AG162" s="461"/>
      <c r="AH162" s="461"/>
      <c r="AI162" s="461"/>
      <c r="AJ162" s="461"/>
      <c r="AK162" s="461"/>
      <c r="AL162" s="461"/>
      <c r="AM162" s="461"/>
      <c r="AN162" s="461"/>
      <c r="AO162" s="461"/>
      <c r="AP162" s="461"/>
      <c r="AQ162" s="461"/>
      <c r="AR162" s="461"/>
      <c r="AS162" s="461"/>
      <c r="AT162" s="461"/>
      <c r="AU162" s="461"/>
      <c r="AV162" s="461"/>
      <c r="AW162" s="461"/>
      <c r="AX162" s="461"/>
      <c r="AY162" s="461"/>
    </row>
    <row r="163">
      <c r="A163" s="461"/>
      <c r="B163" s="461"/>
      <c r="C163" s="461"/>
      <c r="D163" s="461"/>
      <c r="E163" s="461"/>
      <c r="F163" s="461"/>
      <c r="G163" s="461"/>
      <c r="H163" s="461"/>
      <c r="I163" s="461"/>
      <c r="J163" s="461"/>
      <c r="K163" s="461"/>
      <c r="L163" s="461"/>
      <c r="M163" s="461"/>
      <c r="N163" s="461"/>
      <c r="O163" s="461"/>
      <c r="P163" s="461"/>
      <c r="Q163" s="461"/>
      <c r="R163" s="461"/>
      <c r="S163" s="461"/>
      <c r="T163" s="461"/>
      <c r="U163" s="461"/>
      <c r="V163" s="461"/>
      <c r="W163" s="461"/>
      <c r="X163" s="461"/>
      <c r="Y163" s="461"/>
      <c r="Z163" s="461"/>
      <c r="AA163" s="461"/>
      <c r="AB163" s="461"/>
      <c r="AC163" s="461"/>
      <c r="AD163" s="461"/>
      <c r="AE163" s="461"/>
      <c r="AF163" s="461"/>
      <c r="AG163" s="461"/>
      <c r="AH163" s="461"/>
      <c r="AI163" s="461"/>
      <c r="AJ163" s="461"/>
      <c r="AK163" s="461"/>
      <c r="AL163" s="461"/>
      <c r="AM163" s="461"/>
      <c r="AN163" s="461"/>
      <c r="AO163" s="461"/>
      <c r="AP163" s="461"/>
      <c r="AQ163" s="461"/>
      <c r="AR163" s="461"/>
      <c r="AS163" s="461"/>
      <c r="AT163" s="461"/>
      <c r="AU163" s="461"/>
      <c r="AV163" s="461"/>
      <c r="AW163" s="461"/>
      <c r="AX163" s="461"/>
      <c r="AY163" s="461"/>
    </row>
    <row r="164">
      <c r="A164" s="461"/>
      <c r="B164" s="461"/>
      <c r="C164" s="461"/>
      <c r="D164" s="461"/>
      <c r="E164" s="461"/>
      <c r="F164" s="461"/>
      <c r="G164" s="461"/>
      <c r="H164" s="461"/>
      <c r="I164" s="461"/>
      <c r="J164" s="461"/>
      <c r="K164" s="461"/>
      <c r="L164" s="461"/>
      <c r="M164" s="461"/>
      <c r="N164" s="461"/>
      <c r="O164" s="461"/>
      <c r="P164" s="461"/>
      <c r="Q164" s="461"/>
      <c r="R164" s="461"/>
      <c r="S164" s="461"/>
      <c r="T164" s="461"/>
      <c r="U164" s="461"/>
      <c r="V164" s="461"/>
      <c r="W164" s="461"/>
      <c r="X164" s="461"/>
      <c r="Y164" s="461"/>
      <c r="Z164" s="461"/>
      <c r="AA164" s="461"/>
      <c r="AB164" s="461"/>
      <c r="AC164" s="461"/>
      <c r="AD164" s="461"/>
      <c r="AE164" s="461"/>
      <c r="AF164" s="461"/>
      <c r="AG164" s="461"/>
      <c r="AH164" s="461"/>
      <c r="AI164" s="461"/>
      <c r="AJ164" s="461"/>
      <c r="AK164" s="461"/>
      <c r="AL164" s="461"/>
      <c r="AM164" s="461"/>
      <c r="AN164" s="461"/>
      <c r="AO164" s="461"/>
      <c r="AP164" s="461"/>
      <c r="AQ164" s="461"/>
      <c r="AR164" s="461"/>
      <c r="AS164" s="461"/>
      <c r="AT164" s="461"/>
      <c r="AU164" s="461"/>
      <c r="AV164" s="461"/>
      <c r="AW164" s="461"/>
      <c r="AX164" s="461"/>
      <c r="AY164" s="461"/>
    </row>
    <row r="165">
      <c r="A165" s="461"/>
      <c r="B165" s="461"/>
      <c r="C165" s="461"/>
      <c r="D165" s="461"/>
      <c r="E165" s="461"/>
      <c r="F165" s="461"/>
      <c r="G165" s="461"/>
      <c r="H165" s="461"/>
      <c r="I165" s="461"/>
      <c r="J165" s="461"/>
      <c r="K165" s="461"/>
      <c r="L165" s="461"/>
      <c r="M165" s="461"/>
      <c r="N165" s="461"/>
      <c r="O165" s="461"/>
      <c r="P165" s="461"/>
      <c r="Q165" s="461"/>
      <c r="R165" s="461"/>
      <c r="S165" s="461"/>
      <c r="T165" s="461"/>
      <c r="U165" s="461"/>
      <c r="V165" s="461"/>
      <c r="W165" s="461"/>
      <c r="X165" s="461"/>
      <c r="Y165" s="461"/>
      <c r="Z165" s="461"/>
      <c r="AA165" s="461"/>
      <c r="AB165" s="461"/>
      <c r="AC165" s="461"/>
      <c r="AD165" s="461"/>
      <c r="AE165" s="461"/>
      <c r="AF165" s="461"/>
      <c r="AG165" s="461"/>
      <c r="AH165" s="461"/>
      <c r="AI165" s="461"/>
      <c r="AJ165" s="461"/>
      <c r="AK165" s="461"/>
      <c r="AL165" s="461"/>
      <c r="AM165" s="461"/>
      <c r="AN165" s="461"/>
      <c r="AO165" s="461"/>
      <c r="AP165" s="461"/>
      <c r="AQ165" s="461"/>
      <c r="AR165" s="461"/>
      <c r="AS165" s="461"/>
      <c r="AT165" s="461"/>
      <c r="AU165" s="461"/>
      <c r="AV165" s="461"/>
      <c r="AW165" s="461"/>
      <c r="AX165" s="461"/>
      <c r="AY165" s="461"/>
    </row>
    <row r="166">
      <c r="A166" s="461"/>
      <c r="B166" s="461"/>
      <c r="C166" s="461"/>
      <c r="D166" s="461"/>
      <c r="E166" s="461"/>
      <c r="F166" s="461"/>
      <c r="G166" s="461"/>
      <c r="H166" s="461"/>
      <c r="I166" s="461"/>
      <c r="J166" s="461"/>
      <c r="K166" s="461"/>
      <c r="L166" s="461"/>
      <c r="M166" s="461"/>
      <c r="N166" s="461"/>
      <c r="O166" s="461"/>
      <c r="P166" s="461"/>
      <c r="Q166" s="461"/>
      <c r="R166" s="461"/>
      <c r="S166" s="461"/>
      <c r="T166" s="461"/>
      <c r="U166" s="461"/>
      <c r="V166" s="461"/>
      <c r="W166" s="461"/>
      <c r="X166" s="461"/>
      <c r="Y166" s="461"/>
      <c r="Z166" s="461"/>
      <c r="AA166" s="461"/>
      <c r="AB166" s="461"/>
      <c r="AC166" s="461"/>
      <c r="AD166" s="461"/>
      <c r="AE166" s="461"/>
      <c r="AF166" s="461"/>
      <c r="AG166" s="461"/>
      <c r="AH166" s="461"/>
      <c r="AI166" s="461"/>
      <c r="AJ166" s="461"/>
      <c r="AK166" s="461"/>
      <c r="AL166" s="461"/>
      <c r="AM166" s="461"/>
      <c r="AN166" s="461"/>
      <c r="AO166" s="461"/>
      <c r="AP166" s="461"/>
      <c r="AQ166" s="461"/>
      <c r="AR166" s="461"/>
      <c r="AS166" s="461"/>
      <c r="AT166" s="461"/>
      <c r="AU166" s="461"/>
      <c r="AV166" s="461"/>
      <c r="AW166" s="461"/>
      <c r="AX166" s="461"/>
      <c r="AY166" s="461"/>
    </row>
    <row r="167">
      <c r="A167" s="461"/>
      <c r="B167" s="461"/>
      <c r="C167" s="461"/>
      <c r="D167" s="461"/>
      <c r="E167" s="461"/>
      <c r="F167" s="461"/>
      <c r="G167" s="461"/>
      <c r="H167" s="461"/>
      <c r="I167" s="461"/>
      <c r="J167" s="461"/>
      <c r="K167" s="461"/>
      <c r="L167" s="461"/>
      <c r="M167" s="461"/>
      <c r="N167" s="461"/>
      <c r="O167" s="461"/>
      <c r="P167" s="461"/>
      <c r="Q167" s="461"/>
      <c r="R167" s="461"/>
      <c r="S167" s="461"/>
      <c r="T167" s="461"/>
      <c r="U167" s="461"/>
      <c r="V167" s="461"/>
      <c r="W167" s="461"/>
      <c r="X167" s="461"/>
      <c r="Y167" s="461"/>
      <c r="Z167" s="461"/>
      <c r="AA167" s="461"/>
      <c r="AB167" s="461"/>
      <c r="AC167" s="461"/>
      <c r="AD167" s="461"/>
      <c r="AE167" s="461"/>
      <c r="AF167" s="461"/>
      <c r="AG167" s="461"/>
      <c r="AH167" s="461"/>
      <c r="AI167" s="461"/>
      <c r="AJ167" s="461"/>
      <c r="AK167" s="461"/>
      <c r="AL167" s="461"/>
      <c r="AM167" s="461"/>
      <c r="AN167" s="461"/>
      <c r="AO167" s="461"/>
      <c r="AP167" s="461"/>
      <c r="AQ167" s="461"/>
      <c r="AR167" s="461"/>
      <c r="AS167" s="461"/>
      <c r="AT167" s="461"/>
      <c r="AU167" s="461"/>
      <c r="AV167" s="461"/>
      <c r="AW167" s="461"/>
      <c r="AX167" s="461"/>
      <c r="AY167" s="461"/>
    </row>
    <row r="168">
      <c r="A168" s="461"/>
      <c r="B168" s="461"/>
      <c r="C168" s="461"/>
      <c r="D168" s="461"/>
      <c r="E168" s="461"/>
      <c r="F168" s="461"/>
      <c r="G168" s="461"/>
      <c r="H168" s="461"/>
      <c r="I168" s="461"/>
      <c r="J168" s="461"/>
      <c r="K168" s="461"/>
      <c r="L168" s="461"/>
      <c r="M168" s="461"/>
      <c r="N168" s="461"/>
      <c r="O168" s="461"/>
      <c r="P168" s="461"/>
      <c r="Q168" s="461"/>
      <c r="R168" s="461"/>
      <c r="S168" s="461"/>
      <c r="T168" s="461"/>
      <c r="U168" s="461"/>
      <c r="V168" s="461"/>
      <c r="W168" s="461"/>
      <c r="X168" s="461"/>
      <c r="Y168" s="461"/>
      <c r="Z168" s="461"/>
      <c r="AA168" s="461"/>
      <c r="AB168" s="461"/>
      <c r="AC168" s="461"/>
      <c r="AD168" s="461"/>
      <c r="AE168" s="461"/>
      <c r="AF168" s="461"/>
      <c r="AG168" s="461"/>
      <c r="AH168" s="461"/>
      <c r="AI168" s="461"/>
      <c r="AJ168" s="461"/>
      <c r="AK168" s="461"/>
      <c r="AL168" s="461"/>
      <c r="AM168" s="461"/>
      <c r="AN168" s="461"/>
      <c r="AO168" s="461"/>
      <c r="AP168" s="461"/>
      <c r="AQ168" s="461"/>
      <c r="AR168" s="461"/>
      <c r="AS168" s="461"/>
      <c r="AT168" s="461"/>
      <c r="AU168" s="461"/>
      <c r="AV168" s="461"/>
      <c r="AW168" s="461"/>
      <c r="AX168" s="461"/>
      <c r="AY168" s="461"/>
    </row>
    <row r="169">
      <c r="A169" s="461"/>
      <c r="B169" s="461"/>
      <c r="C169" s="461"/>
      <c r="D169" s="461"/>
      <c r="E169" s="461"/>
      <c r="F169" s="461"/>
      <c r="G169" s="461"/>
      <c r="H169" s="461"/>
      <c r="I169" s="461"/>
      <c r="J169" s="461"/>
      <c r="K169" s="461"/>
      <c r="L169" s="461"/>
      <c r="M169" s="461"/>
      <c r="N169" s="461"/>
      <c r="O169" s="461"/>
      <c r="P169" s="461"/>
      <c r="Q169" s="461"/>
      <c r="R169" s="461"/>
      <c r="S169" s="461"/>
      <c r="T169" s="461"/>
      <c r="U169" s="461"/>
      <c r="V169" s="461"/>
      <c r="W169" s="461"/>
      <c r="X169" s="461"/>
      <c r="Y169" s="461"/>
      <c r="Z169" s="461"/>
      <c r="AA169" s="461"/>
      <c r="AB169" s="461"/>
      <c r="AC169" s="461"/>
      <c r="AD169" s="461"/>
      <c r="AE169" s="461"/>
      <c r="AF169" s="461"/>
      <c r="AG169" s="461"/>
      <c r="AH169" s="461"/>
      <c r="AI169" s="461"/>
      <c r="AJ169" s="461"/>
      <c r="AK169" s="461"/>
      <c r="AL169" s="461"/>
      <c r="AM169" s="461"/>
      <c r="AN169" s="461"/>
      <c r="AO169" s="461"/>
      <c r="AP169" s="461"/>
      <c r="AQ169" s="461"/>
      <c r="AR169" s="461"/>
      <c r="AS169" s="461"/>
      <c r="AT169" s="461"/>
      <c r="AU169" s="461"/>
      <c r="AV169" s="461"/>
      <c r="AW169" s="461"/>
      <c r="AX169" s="461"/>
      <c r="AY169" s="461"/>
    </row>
    <row r="170">
      <c r="A170" s="461"/>
      <c r="B170" s="461"/>
      <c r="C170" s="461"/>
      <c r="D170" s="461"/>
      <c r="E170" s="461"/>
      <c r="F170" s="461"/>
      <c r="G170" s="461"/>
      <c r="H170" s="461"/>
      <c r="I170" s="461"/>
      <c r="J170" s="461"/>
      <c r="K170" s="461"/>
      <c r="L170" s="461"/>
      <c r="M170" s="461"/>
      <c r="N170" s="461"/>
      <c r="O170" s="461"/>
      <c r="P170" s="461"/>
      <c r="Q170" s="461"/>
      <c r="R170" s="461"/>
      <c r="S170" s="461"/>
      <c r="T170" s="461"/>
      <c r="U170" s="461"/>
      <c r="V170" s="461"/>
      <c r="W170" s="461"/>
      <c r="X170" s="461"/>
      <c r="Y170" s="461"/>
      <c r="Z170" s="461"/>
      <c r="AA170" s="461"/>
      <c r="AB170" s="461"/>
      <c r="AC170" s="461"/>
      <c r="AD170" s="461"/>
      <c r="AE170" s="461"/>
      <c r="AF170" s="461"/>
      <c r="AG170" s="461"/>
      <c r="AH170" s="461"/>
      <c r="AI170" s="461"/>
      <c r="AJ170" s="461"/>
      <c r="AK170" s="461"/>
      <c r="AL170" s="461"/>
      <c r="AM170" s="461"/>
      <c r="AN170" s="461"/>
      <c r="AO170" s="461"/>
      <c r="AP170" s="461"/>
      <c r="AQ170" s="461"/>
      <c r="AR170" s="461"/>
      <c r="AS170" s="461"/>
      <c r="AT170" s="461"/>
      <c r="AU170" s="461"/>
      <c r="AV170" s="461"/>
      <c r="AW170" s="461"/>
      <c r="AX170" s="461"/>
      <c r="AY170" s="461"/>
    </row>
    <row r="171">
      <c r="A171" s="461"/>
      <c r="B171" s="461"/>
      <c r="C171" s="461"/>
      <c r="D171" s="461"/>
      <c r="E171" s="461"/>
      <c r="F171" s="461"/>
      <c r="G171" s="461"/>
      <c r="H171" s="461"/>
      <c r="I171" s="461"/>
      <c r="J171" s="461"/>
      <c r="K171" s="461"/>
      <c r="L171" s="461"/>
      <c r="M171" s="461"/>
      <c r="N171" s="461"/>
      <c r="O171" s="461"/>
      <c r="P171" s="461"/>
      <c r="Q171" s="461"/>
      <c r="R171" s="461"/>
      <c r="S171" s="461"/>
      <c r="T171" s="461"/>
      <c r="U171" s="461"/>
      <c r="V171" s="461"/>
      <c r="W171" s="461"/>
      <c r="X171" s="461"/>
      <c r="Y171" s="461"/>
      <c r="Z171" s="461"/>
      <c r="AA171" s="461"/>
      <c r="AB171" s="461"/>
      <c r="AC171" s="461"/>
      <c r="AD171" s="461"/>
      <c r="AE171" s="461"/>
      <c r="AF171" s="461"/>
      <c r="AG171" s="461"/>
      <c r="AH171" s="461"/>
      <c r="AI171" s="461"/>
      <c r="AJ171" s="461"/>
      <c r="AK171" s="461"/>
      <c r="AL171" s="461"/>
      <c r="AM171" s="461"/>
      <c r="AN171" s="461"/>
      <c r="AO171" s="461"/>
      <c r="AP171" s="461"/>
      <c r="AQ171" s="461"/>
      <c r="AR171" s="461"/>
      <c r="AS171" s="461"/>
      <c r="AT171" s="461"/>
      <c r="AU171" s="461"/>
      <c r="AV171" s="461"/>
      <c r="AW171" s="461"/>
      <c r="AX171" s="461"/>
      <c r="AY171" s="461"/>
    </row>
    <row r="172">
      <c r="A172" s="461"/>
      <c r="B172" s="461"/>
      <c r="C172" s="461"/>
      <c r="D172" s="461"/>
      <c r="E172" s="461"/>
      <c r="F172" s="461"/>
      <c r="G172" s="461"/>
      <c r="H172" s="461"/>
      <c r="I172" s="461"/>
      <c r="J172" s="461"/>
      <c r="K172" s="461"/>
      <c r="L172" s="461"/>
      <c r="M172" s="461"/>
      <c r="N172" s="461"/>
      <c r="O172" s="461"/>
      <c r="P172" s="461"/>
      <c r="Q172" s="461"/>
      <c r="R172" s="461"/>
      <c r="S172" s="461"/>
      <c r="T172" s="461"/>
      <c r="U172" s="461"/>
      <c r="V172" s="461"/>
      <c r="W172" s="461"/>
      <c r="X172" s="461"/>
      <c r="Y172" s="461"/>
      <c r="Z172" s="461"/>
      <c r="AA172" s="461"/>
      <c r="AB172" s="461"/>
      <c r="AC172" s="461"/>
      <c r="AD172" s="461"/>
      <c r="AE172" s="461"/>
      <c r="AF172" s="461"/>
      <c r="AG172" s="461"/>
      <c r="AH172" s="461"/>
      <c r="AI172" s="461"/>
      <c r="AJ172" s="461"/>
      <c r="AK172" s="461"/>
      <c r="AL172" s="461"/>
      <c r="AM172" s="461"/>
      <c r="AN172" s="461"/>
      <c r="AO172" s="461"/>
      <c r="AP172" s="461"/>
      <c r="AQ172" s="461"/>
      <c r="AR172" s="461"/>
      <c r="AS172" s="461"/>
      <c r="AT172" s="461"/>
      <c r="AU172" s="461"/>
      <c r="AV172" s="461"/>
      <c r="AW172" s="461"/>
      <c r="AX172" s="461"/>
      <c r="AY172" s="461"/>
    </row>
    <row r="173">
      <c r="A173" s="461"/>
      <c r="B173" s="461"/>
      <c r="C173" s="461"/>
      <c r="D173" s="461"/>
      <c r="E173" s="461"/>
      <c r="F173" s="461"/>
      <c r="G173" s="461"/>
      <c r="H173" s="461"/>
      <c r="I173" s="461"/>
      <c r="J173" s="461"/>
      <c r="K173" s="461"/>
      <c r="L173" s="461"/>
      <c r="M173" s="461"/>
      <c r="N173" s="461"/>
      <c r="O173" s="461"/>
      <c r="P173" s="461"/>
      <c r="Q173" s="461"/>
      <c r="R173" s="461"/>
      <c r="S173" s="461"/>
      <c r="T173" s="461"/>
      <c r="U173" s="461"/>
      <c r="V173" s="461"/>
      <c r="W173" s="461"/>
      <c r="X173" s="461"/>
      <c r="Y173" s="461"/>
      <c r="Z173" s="461"/>
      <c r="AA173" s="461"/>
      <c r="AB173" s="461"/>
      <c r="AC173" s="461"/>
      <c r="AD173" s="461"/>
      <c r="AE173" s="461"/>
      <c r="AF173" s="461"/>
      <c r="AG173" s="461"/>
      <c r="AH173" s="461"/>
      <c r="AI173" s="461"/>
      <c r="AJ173" s="461"/>
      <c r="AK173" s="461"/>
      <c r="AL173" s="461"/>
      <c r="AM173" s="461"/>
      <c r="AN173" s="461"/>
      <c r="AO173" s="461"/>
      <c r="AP173" s="461"/>
      <c r="AQ173" s="461"/>
      <c r="AR173" s="461"/>
      <c r="AS173" s="461"/>
      <c r="AT173" s="461"/>
      <c r="AU173" s="461"/>
      <c r="AV173" s="461"/>
      <c r="AW173" s="461"/>
      <c r="AX173" s="461"/>
      <c r="AY173" s="461"/>
    </row>
    <row r="174">
      <c r="A174" s="461"/>
      <c r="B174" s="461"/>
      <c r="C174" s="461"/>
      <c r="D174" s="461"/>
      <c r="E174" s="461"/>
      <c r="F174" s="461"/>
      <c r="G174" s="461"/>
      <c r="H174" s="461"/>
      <c r="I174" s="461"/>
      <c r="J174" s="461"/>
      <c r="K174" s="461"/>
      <c r="L174" s="461"/>
      <c r="M174" s="461"/>
      <c r="N174" s="461"/>
      <c r="O174" s="461"/>
      <c r="P174" s="461"/>
      <c r="Q174" s="461"/>
      <c r="R174" s="461"/>
      <c r="S174" s="461"/>
      <c r="T174" s="461"/>
      <c r="U174" s="461"/>
      <c r="V174" s="461"/>
      <c r="W174" s="461"/>
      <c r="X174" s="461"/>
      <c r="Y174" s="461"/>
      <c r="Z174" s="461"/>
      <c r="AA174" s="461"/>
      <c r="AB174" s="461"/>
      <c r="AC174" s="461"/>
      <c r="AD174" s="461"/>
      <c r="AE174" s="461"/>
      <c r="AF174" s="461"/>
      <c r="AG174" s="461"/>
      <c r="AH174" s="461"/>
      <c r="AI174" s="461"/>
      <c r="AJ174" s="461"/>
      <c r="AK174" s="461"/>
      <c r="AL174" s="461"/>
      <c r="AM174" s="461"/>
      <c r="AN174" s="461"/>
      <c r="AO174" s="461"/>
      <c r="AP174" s="461"/>
      <c r="AQ174" s="461"/>
      <c r="AR174" s="461"/>
      <c r="AS174" s="461"/>
      <c r="AT174" s="461"/>
      <c r="AU174" s="461"/>
      <c r="AV174" s="461"/>
      <c r="AW174" s="461"/>
      <c r="AX174" s="461"/>
      <c r="AY174" s="461"/>
    </row>
    <row r="175">
      <c r="A175" s="461"/>
      <c r="B175" s="461"/>
      <c r="C175" s="461"/>
      <c r="D175" s="461"/>
      <c r="E175" s="461"/>
      <c r="F175" s="461"/>
      <c r="G175" s="461"/>
      <c r="H175" s="461"/>
      <c r="I175" s="461"/>
      <c r="J175" s="461"/>
      <c r="K175" s="461"/>
      <c r="L175" s="461"/>
      <c r="M175" s="461"/>
      <c r="N175" s="461"/>
      <c r="O175" s="461"/>
      <c r="P175" s="461"/>
      <c r="Q175" s="461"/>
      <c r="R175" s="461"/>
      <c r="S175" s="461"/>
      <c r="T175" s="461"/>
      <c r="U175" s="461"/>
      <c r="V175" s="461"/>
      <c r="W175" s="461"/>
      <c r="X175" s="461"/>
      <c r="Y175" s="461"/>
      <c r="Z175" s="461"/>
      <c r="AA175" s="461"/>
      <c r="AB175" s="461"/>
      <c r="AC175" s="461"/>
      <c r="AD175" s="461"/>
      <c r="AE175" s="461"/>
      <c r="AF175" s="461"/>
      <c r="AG175" s="461"/>
      <c r="AH175" s="461"/>
      <c r="AI175" s="461"/>
      <c r="AJ175" s="461"/>
      <c r="AK175" s="461"/>
      <c r="AL175" s="461"/>
      <c r="AM175" s="461"/>
      <c r="AN175" s="461"/>
      <c r="AO175" s="461"/>
      <c r="AP175" s="461"/>
      <c r="AQ175" s="461"/>
      <c r="AR175" s="461"/>
      <c r="AS175" s="461"/>
      <c r="AT175" s="461"/>
      <c r="AU175" s="461"/>
      <c r="AV175" s="461"/>
      <c r="AW175" s="461"/>
      <c r="AX175" s="461"/>
      <c r="AY175" s="461"/>
    </row>
    <row r="176">
      <c r="A176" s="461"/>
      <c r="B176" s="461"/>
      <c r="C176" s="461"/>
      <c r="D176" s="461"/>
      <c r="E176" s="461"/>
      <c r="F176" s="461"/>
      <c r="G176" s="461"/>
      <c r="H176" s="461"/>
      <c r="I176" s="461"/>
      <c r="J176" s="461"/>
      <c r="K176" s="461"/>
      <c r="L176" s="461"/>
      <c r="M176" s="461"/>
      <c r="N176" s="461"/>
      <c r="O176" s="461"/>
      <c r="P176" s="461"/>
      <c r="Q176" s="461"/>
      <c r="R176" s="461"/>
      <c r="S176" s="461"/>
      <c r="T176" s="461"/>
      <c r="U176" s="461"/>
      <c r="V176" s="461"/>
      <c r="W176" s="461"/>
      <c r="X176" s="461"/>
      <c r="Y176" s="461"/>
      <c r="Z176" s="461"/>
      <c r="AA176" s="461"/>
      <c r="AB176" s="461"/>
      <c r="AC176" s="461"/>
      <c r="AD176" s="461"/>
      <c r="AE176" s="461"/>
      <c r="AF176" s="461"/>
      <c r="AG176" s="461"/>
      <c r="AH176" s="461"/>
      <c r="AI176" s="461"/>
      <c r="AJ176" s="461"/>
      <c r="AK176" s="461"/>
      <c r="AL176" s="461"/>
      <c r="AM176" s="461"/>
      <c r="AN176" s="461"/>
      <c r="AO176" s="461"/>
      <c r="AP176" s="461"/>
      <c r="AQ176" s="461"/>
      <c r="AR176" s="461"/>
      <c r="AS176" s="461"/>
      <c r="AT176" s="461"/>
      <c r="AU176" s="461"/>
      <c r="AV176" s="461"/>
      <c r="AW176" s="461"/>
      <c r="AX176" s="461"/>
      <c r="AY176" s="461"/>
    </row>
    <row r="177">
      <c r="A177" s="461"/>
      <c r="B177" s="461"/>
      <c r="C177" s="461"/>
      <c r="D177" s="461"/>
      <c r="E177" s="461"/>
      <c r="F177" s="461"/>
      <c r="G177" s="461"/>
      <c r="H177" s="461"/>
      <c r="I177" s="461"/>
      <c r="J177" s="461"/>
      <c r="K177" s="461"/>
      <c r="L177" s="461"/>
      <c r="M177" s="461"/>
      <c r="N177" s="461"/>
      <c r="O177" s="461"/>
      <c r="P177" s="461"/>
      <c r="Q177" s="461"/>
      <c r="R177" s="461"/>
      <c r="S177" s="461"/>
      <c r="T177" s="461"/>
      <c r="U177" s="461"/>
      <c r="V177" s="461"/>
      <c r="W177" s="461"/>
      <c r="X177" s="461"/>
      <c r="Y177" s="461"/>
      <c r="Z177" s="461"/>
      <c r="AA177" s="461"/>
      <c r="AB177" s="461"/>
      <c r="AC177" s="461"/>
      <c r="AD177" s="461"/>
      <c r="AE177" s="461"/>
      <c r="AF177" s="461"/>
      <c r="AG177" s="461"/>
      <c r="AH177" s="461"/>
      <c r="AI177" s="461"/>
      <c r="AJ177" s="461"/>
      <c r="AK177" s="461"/>
      <c r="AL177" s="461"/>
      <c r="AM177" s="461"/>
      <c r="AN177" s="461"/>
      <c r="AO177" s="461"/>
      <c r="AP177" s="461"/>
      <c r="AQ177" s="461"/>
      <c r="AR177" s="461"/>
      <c r="AS177" s="461"/>
      <c r="AT177" s="461"/>
      <c r="AU177" s="461"/>
      <c r="AV177" s="461"/>
      <c r="AW177" s="461"/>
      <c r="AX177" s="461"/>
      <c r="AY177" s="461"/>
    </row>
    <row r="17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c r="W178" s="461"/>
      <c r="X178" s="461"/>
      <c r="Y178" s="461"/>
      <c r="Z178" s="461"/>
      <c r="AA178" s="461"/>
      <c r="AB178" s="461"/>
      <c r="AC178" s="461"/>
      <c r="AD178" s="461"/>
      <c r="AE178" s="461"/>
      <c r="AF178" s="461"/>
      <c r="AG178" s="461"/>
      <c r="AH178" s="461"/>
      <c r="AI178" s="461"/>
      <c r="AJ178" s="461"/>
      <c r="AK178" s="461"/>
      <c r="AL178" s="461"/>
      <c r="AM178" s="461"/>
      <c r="AN178" s="461"/>
      <c r="AO178" s="461"/>
      <c r="AP178" s="461"/>
      <c r="AQ178" s="461"/>
      <c r="AR178" s="461"/>
      <c r="AS178" s="461"/>
      <c r="AT178" s="461"/>
      <c r="AU178" s="461"/>
      <c r="AV178" s="461"/>
      <c r="AW178" s="461"/>
      <c r="AX178" s="461"/>
      <c r="AY178" s="461"/>
    </row>
    <row r="179">
      <c r="A179" s="461"/>
      <c r="B179" s="461"/>
      <c r="C179" s="461"/>
      <c r="D179" s="461"/>
      <c r="E179" s="461"/>
      <c r="F179" s="461"/>
      <c r="G179" s="461"/>
      <c r="H179" s="461"/>
      <c r="I179" s="461"/>
      <c r="J179" s="461"/>
      <c r="K179" s="461"/>
      <c r="L179" s="461"/>
      <c r="M179" s="461"/>
      <c r="N179" s="461"/>
      <c r="O179" s="461"/>
      <c r="P179" s="461"/>
      <c r="Q179" s="461"/>
      <c r="R179" s="461"/>
      <c r="S179" s="461"/>
      <c r="T179" s="461"/>
      <c r="U179" s="461"/>
      <c r="V179" s="461"/>
      <c r="W179" s="461"/>
      <c r="X179" s="461"/>
      <c r="Y179" s="461"/>
      <c r="Z179" s="461"/>
      <c r="AA179" s="461"/>
      <c r="AB179" s="461"/>
      <c r="AC179" s="461"/>
      <c r="AD179" s="461"/>
      <c r="AE179" s="461"/>
      <c r="AF179" s="461"/>
      <c r="AG179" s="461"/>
      <c r="AH179" s="461"/>
      <c r="AI179" s="461"/>
      <c r="AJ179" s="461"/>
      <c r="AK179" s="461"/>
      <c r="AL179" s="461"/>
      <c r="AM179" s="461"/>
      <c r="AN179" s="461"/>
      <c r="AO179" s="461"/>
      <c r="AP179" s="461"/>
      <c r="AQ179" s="461"/>
      <c r="AR179" s="461"/>
      <c r="AS179" s="461"/>
      <c r="AT179" s="461"/>
      <c r="AU179" s="461"/>
      <c r="AV179" s="461"/>
      <c r="AW179" s="461"/>
      <c r="AX179" s="461"/>
      <c r="AY179" s="461"/>
    </row>
    <row r="180">
      <c r="A180" s="461"/>
      <c r="B180" s="461"/>
      <c r="C180" s="461"/>
      <c r="D180" s="461"/>
      <c r="E180" s="461"/>
      <c r="F180" s="461"/>
      <c r="G180" s="461"/>
      <c r="H180" s="461"/>
      <c r="I180" s="461"/>
      <c r="J180" s="461"/>
      <c r="K180" s="461"/>
      <c r="L180" s="461"/>
      <c r="M180" s="461"/>
      <c r="N180" s="461"/>
      <c r="O180" s="461"/>
      <c r="P180" s="461"/>
      <c r="Q180" s="461"/>
      <c r="R180" s="461"/>
      <c r="S180" s="461"/>
      <c r="T180" s="461"/>
      <c r="U180" s="461"/>
      <c r="V180" s="461"/>
      <c r="W180" s="461"/>
      <c r="X180" s="461"/>
      <c r="Y180" s="461"/>
      <c r="Z180" s="461"/>
      <c r="AA180" s="461"/>
      <c r="AB180" s="461"/>
      <c r="AC180" s="461"/>
      <c r="AD180" s="461"/>
      <c r="AE180" s="461"/>
      <c r="AF180" s="461"/>
      <c r="AG180" s="461"/>
      <c r="AH180" s="461"/>
      <c r="AI180" s="461"/>
      <c r="AJ180" s="461"/>
      <c r="AK180" s="461"/>
      <c r="AL180" s="461"/>
      <c r="AM180" s="461"/>
      <c r="AN180" s="461"/>
      <c r="AO180" s="461"/>
      <c r="AP180" s="461"/>
      <c r="AQ180" s="461"/>
      <c r="AR180" s="461"/>
      <c r="AS180" s="461"/>
      <c r="AT180" s="461"/>
      <c r="AU180" s="461"/>
      <c r="AV180" s="461"/>
      <c r="AW180" s="461"/>
      <c r="AX180" s="461"/>
      <c r="AY180" s="461"/>
    </row>
    <row r="181">
      <c r="A181" s="461"/>
      <c r="B181" s="461"/>
      <c r="C181" s="461"/>
      <c r="D181" s="461"/>
      <c r="E181" s="461"/>
      <c r="F181" s="461"/>
      <c r="G181" s="461"/>
      <c r="H181" s="461"/>
      <c r="I181" s="461"/>
      <c r="J181" s="461"/>
      <c r="K181" s="461"/>
      <c r="L181" s="461"/>
      <c r="M181" s="461"/>
      <c r="N181" s="461"/>
      <c r="O181" s="461"/>
      <c r="P181" s="461"/>
      <c r="Q181" s="461"/>
      <c r="R181" s="461"/>
      <c r="S181" s="461"/>
      <c r="T181" s="461"/>
      <c r="U181" s="461"/>
      <c r="V181" s="461"/>
      <c r="W181" s="461"/>
      <c r="X181" s="461"/>
      <c r="Y181" s="461"/>
      <c r="Z181" s="461"/>
      <c r="AA181" s="461"/>
      <c r="AB181" s="461"/>
      <c r="AC181" s="461"/>
      <c r="AD181" s="461"/>
      <c r="AE181" s="461"/>
      <c r="AF181" s="461"/>
      <c r="AG181" s="461"/>
      <c r="AH181" s="461"/>
      <c r="AI181" s="461"/>
      <c r="AJ181" s="461"/>
      <c r="AK181" s="461"/>
      <c r="AL181" s="461"/>
      <c r="AM181" s="461"/>
      <c r="AN181" s="461"/>
      <c r="AO181" s="461"/>
      <c r="AP181" s="461"/>
      <c r="AQ181" s="461"/>
      <c r="AR181" s="461"/>
      <c r="AS181" s="461"/>
      <c r="AT181" s="461"/>
      <c r="AU181" s="461"/>
      <c r="AV181" s="461"/>
      <c r="AW181" s="461"/>
      <c r="AX181" s="461"/>
      <c r="AY181" s="461"/>
    </row>
    <row r="182">
      <c r="A182" s="461"/>
      <c r="B182" s="461"/>
      <c r="C182" s="461"/>
      <c r="D182" s="461"/>
      <c r="E182" s="461"/>
      <c r="F182" s="461"/>
      <c r="G182" s="461"/>
      <c r="H182" s="461"/>
      <c r="I182" s="461"/>
      <c r="J182" s="461"/>
      <c r="K182" s="461"/>
      <c r="L182" s="461"/>
      <c r="M182" s="461"/>
      <c r="N182" s="461"/>
      <c r="O182" s="461"/>
      <c r="P182" s="461"/>
      <c r="Q182" s="461"/>
      <c r="R182" s="461"/>
      <c r="S182" s="461"/>
      <c r="T182" s="461"/>
      <c r="U182" s="461"/>
      <c r="V182" s="461"/>
      <c r="W182" s="461"/>
      <c r="X182" s="461"/>
      <c r="Y182" s="461"/>
      <c r="Z182" s="461"/>
      <c r="AA182" s="461"/>
      <c r="AB182" s="461"/>
      <c r="AC182" s="461"/>
      <c r="AD182" s="461"/>
      <c r="AE182" s="461"/>
      <c r="AF182" s="461"/>
      <c r="AG182" s="461"/>
      <c r="AH182" s="461"/>
      <c r="AI182" s="461"/>
      <c r="AJ182" s="461"/>
      <c r="AK182" s="461"/>
      <c r="AL182" s="461"/>
      <c r="AM182" s="461"/>
      <c r="AN182" s="461"/>
      <c r="AO182" s="461"/>
      <c r="AP182" s="461"/>
      <c r="AQ182" s="461"/>
      <c r="AR182" s="461"/>
      <c r="AS182" s="461"/>
      <c r="AT182" s="461"/>
      <c r="AU182" s="461"/>
      <c r="AV182" s="461"/>
      <c r="AW182" s="461"/>
      <c r="AX182" s="461"/>
      <c r="AY182" s="461"/>
    </row>
    <row r="183">
      <c r="A183" s="461"/>
      <c r="B183" s="461"/>
      <c r="C183" s="461"/>
      <c r="D183" s="461"/>
      <c r="E183" s="461"/>
      <c r="F183" s="461"/>
      <c r="G183" s="461"/>
      <c r="H183" s="461"/>
      <c r="I183" s="461"/>
      <c r="J183" s="461"/>
      <c r="K183" s="461"/>
      <c r="L183" s="461"/>
      <c r="M183" s="461"/>
      <c r="N183" s="461"/>
      <c r="O183" s="461"/>
      <c r="P183" s="461"/>
      <c r="Q183" s="461"/>
      <c r="R183" s="461"/>
      <c r="S183" s="461"/>
      <c r="T183" s="461"/>
      <c r="U183" s="461"/>
      <c r="V183" s="461"/>
      <c r="W183" s="461"/>
      <c r="X183" s="461"/>
      <c r="Y183" s="461"/>
      <c r="Z183" s="461"/>
      <c r="AA183" s="461"/>
      <c r="AB183" s="461"/>
      <c r="AC183" s="461"/>
      <c r="AD183" s="461"/>
      <c r="AE183" s="461"/>
      <c r="AF183" s="461"/>
      <c r="AG183" s="461"/>
      <c r="AH183" s="461"/>
      <c r="AI183" s="461"/>
      <c r="AJ183" s="461"/>
      <c r="AK183" s="461"/>
      <c r="AL183" s="461"/>
      <c r="AM183" s="461"/>
      <c r="AN183" s="461"/>
      <c r="AO183" s="461"/>
      <c r="AP183" s="461"/>
      <c r="AQ183" s="461"/>
      <c r="AR183" s="461"/>
      <c r="AS183" s="461"/>
      <c r="AT183" s="461"/>
      <c r="AU183" s="461"/>
      <c r="AV183" s="461"/>
      <c r="AW183" s="461"/>
      <c r="AX183" s="461"/>
      <c r="AY183" s="461"/>
    </row>
    <row r="184">
      <c r="A184" s="461"/>
      <c r="B184" s="461"/>
      <c r="C184" s="461"/>
      <c r="D184" s="461"/>
      <c r="E184" s="461"/>
      <c r="F184" s="461"/>
      <c r="G184" s="461"/>
      <c r="H184" s="461"/>
      <c r="I184" s="461"/>
      <c r="J184" s="461"/>
      <c r="K184" s="461"/>
      <c r="L184" s="461"/>
      <c r="M184" s="461"/>
      <c r="N184" s="461"/>
      <c r="O184" s="461"/>
      <c r="P184" s="461"/>
      <c r="Q184" s="461"/>
      <c r="R184" s="461"/>
      <c r="S184" s="461"/>
      <c r="T184" s="461"/>
      <c r="U184" s="461"/>
      <c r="V184" s="461"/>
      <c r="W184" s="461"/>
      <c r="X184" s="461"/>
      <c r="Y184" s="461"/>
      <c r="Z184" s="461"/>
      <c r="AA184" s="461"/>
      <c r="AB184" s="461"/>
      <c r="AC184" s="461"/>
      <c r="AD184" s="461"/>
      <c r="AE184" s="461"/>
      <c r="AF184" s="461"/>
      <c r="AG184" s="461"/>
      <c r="AH184" s="461"/>
      <c r="AI184" s="461"/>
      <c r="AJ184" s="461"/>
      <c r="AK184" s="461"/>
      <c r="AL184" s="461"/>
      <c r="AM184" s="461"/>
      <c r="AN184" s="461"/>
      <c r="AO184" s="461"/>
      <c r="AP184" s="461"/>
      <c r="AQ184" s="461"/>
      <c r="AR184" s="461"/>
      <c r="AS184" s="461"/>
      <c r="AT184" s="461"/>
      <c r="AU184" s="461"/>
      <c r="AV184" s="461"/>
      <c r="AW184" s="461"/>
      <c r="AX184" s="461"/>
      <c r="AY184" s="461"/>
    </row>
    <row r="185">
      <c r="A185" s="461"/>
      <c r="B185" s="461"/>
      <c r="C185" s="461"/>
      <c r="D185" s="461"/>
      <c r="E185" s="461"/>
      <c r="F185" s="461"/>
      <c r="G185" s="461"/>
      <c r="H185" s="461"/>
      <c r="I185" s="461"/>
      <c r="J185" s="461"/>
      <c r="K185" s="461"/>
      <c r="L185" s="461"/>
      <c r="M185" s="461"/>
      <c r="N185" s="461"/>
      <c r="O185" s="461"/>
      <c r="P185" s="461"/>
      <c r="Q185" s="461"/>
      <c r="R185" s="461"/>
      <c r="S185" s="461"/>
      <c r="T185" s="461"/>
      <c r="U185" s="461"/>
      <c r="V185" s="461"/>
      <c r="W185" s="461"/>
      <c r="X185" s="461"/>
      <c r="Y185" s="461"/>
      <c r="Z185" s="461"/>
      <c r="AA185" s="461"/>
      <c r="AB185" s="461"/>
      <c r="AC185" s="461"/>
      <c r="AD185" s="461"/>
      <c r="AE185" s="461"/>
      <c r="AF185" s="461"/>
      <c r="AG185" s="461"/>
      <c r="AH185" s="461"/>
      <c r="AI185" s="461"/>
      <c r="AJ185" s="461"/>
      <c r="AK185" s="461"/>
      <c r="AL185" s="461"/>
      <c r="AM185" s="461"/>
      <c r="AN185" s="461"/>
      <c r="AO185" s="461"/>
      <c r="AP185" s="461"/>
      <c r="AQ185" s="461"/>
      <c r="AR185" s="461"/>
      <c r="AS185" s="461"/>
      <c r="AT185" s="461"/>
      <c r="AU185" s="461"/>
      <c r="AV185" s="461"/>
      <c r="AW185" s="461"/>
      <c r="AX185" s="461"/>
      <c r="AY185" s="461"/>
    </row>
    <row r="186">
      <c r="A186" s="461"/>
      <c r="B186" s="461"/>
      <c r="C186" s="461"/>
      <c r="D186" s="461"/>
      <c r="E186" s="461"/>
      <c r="F186" s="461"/>
      <c r="G186" s="461"/>
      <c r="H186" s="461"/>
      <c r="I186" s="461"/>
      <c r="J186" s="461"/>
      <c r="K186" s="461"/>
      <c r="L186" s="461"/>
      <c r="M186" s="461"/>
      <c r="N186" s="461"/>
      <c r="O186" s="461"/>
      <c r="P186" s="461"/>
      <c r="Q186" s="461"/>
      <c r="R186" s="461"/>
      <c r="S186" s="461"/>
      <c r="T186" s="461"/>
      <c r="U186" s="461"/>
      <c r="V186" s="461"/>
      <c r="W186" s="461"/>
      <c r="X186" s="461"/>
      <c r="Y186" s="461"/>
      <c r="Z186" s="461"/>
      <c r="AA186" s="461"/>
      <c r="AB186" s="461"/>
      <c r="AC186" s="461"/>
      <c r="AD186" s="461"/>
      <c r="AE186" s="461"/>
      <c r="AF186" s="461"/>
      <c r="AG186" s="461"/>
      <c r="AH186" s="461"/>
      <c r="AI186" s="461"/>
      <c r="AJ186" s="461"/>
      <c r="AK186" s="461"/>
      <c r="AL186" s="461"/>
      <c r="AM186" s="461"/>
      <c r="AN186" s="461"/>
      <c r="AO186" s="461"/>
      <c r="AP186" s="461"/>
      <c r="AQ186" s="461"/>
      <c r="AR186" s="461"/>
      <c r="AS186" s="461"/>
      <c r="AT186" s="461"/>
      <c r="AU186" s="461"/>
      <c r="AV186" s="461"/>
      <c r="AW186" s="461"/>
      <c r="AX186" s="461"/>
      <c r="AY186" s="461"/>
    </row>
    <row r="187">
      <c r="A187" s="461"/>
      <c r="B187" s="461"/>
      <c r="C187" s="461"/>
      <c r="D187" s="461"/>
      <c r="E187" s="461"/>
      <c r="F187" s="461"/>
      <c r="G187" s="461"/>
      <c r="H187" s="461"/>
      <c r="I187" s="461"/>
      <c r="J187" s="461"/>
      <c r="K187" s="461"/>
      <c r="L187" s="461"/>
      <c r="M187" s="461"/>
      <c r="N187" s="461"/>
      <c r="O187" s="461"/>
      <c r="P187" s="461"/>
      <c r="Q187" s="461"/>
      <c r="R187" s="461"/>
      <c r="S187" s="461"/>
      <c r="T187" s="461"/>
      <c r="U187" s="461"/>
      <c r="V187" s="461"/>
      <c r="W187" s="461"/>
      <c r="X187" s="461"/>
      <c r="Y187" s="461"/>
      <c r="Z187" s="461"/>
      <c r="AA187" s="461"/>
      <c r="AB187" s="461"/>
      <c r="AC187" s="461"/>
      <c r="AD187" s="461"/>
      <c r="AE187" s="461"/>
      <c r="AF187" s="461"/>
      <c r="AG187" s="461"/>
      <c r="AH187" s="461"/>
      <c r="AI187" s="461"/>
      <c r="AJ187" s="461"/>
      <c r="AK187" s="461"/>
      <c r="AL187" s="461"/>
      <c r="AM187" s="461"/>
      <c r="AN187" s="461"/>
      <c r="AO187" s="461"/>
      <c r="AP187" s="461"/>
      <c r="AQ187" s="461"/>
      <c r="AR187" s="461"/>
      <c r="AS187" s="461"/>
      <c r="AT187" s="461"/>
      <c r="AU187" s="461"/>
      <c r="AV187" s="461"/>
      <c r="AW187" s="461"/>
      <c r="AX187" s="461"/>
      <c r="AY187" s="461"/>
    </row>
    <row r="188">
      <c r="A188" s="461"/>
      <c r="B188" s="461"/>
      <c r="C188" s="461"/>
      <c r="D188" s="461"/>
      <c r="E188" s="461"/>
      <c r="F188" s="461"/>
      <c r="G188" s="461"/>
      <c r="H188" s="461"/>
      <c r="I188" s="461"/>
      <c r="J188" s="461"/>
      <c r="K188" s="461"/>
      <c r="L188" s="461"/>
      <c r="M188" s="461"/>
      <c r="N188" s="461"/>
      <c r="O188" s="461"/>
      <c r="P188" s="461"/>
      <c r="Q188" s="461"/>
      <c r="R188" s="461"/>
      <c r="S188" s="461"/>
      <c r="T188" s="461"/>
      <c r="U188" s="461"/>
      <c r="V188" s="461"/>
      <c r="W188" s="461"/>
      <c r="X188" s="461"/>
      <c r="Y188" s="461"/>
      <c r="Z188" s="461"/>
      <c r="AA188" s="461"/>
      <c r="AB188" s="461"/>
      <c r="AC188" s="461"/>
      <c r="AD188" s="461"/>
      <c r="AE188" s="461"/>
      <c r="AF188" s="461"/>
      <c r="AG188" s="461"/>
      <c r="AH188" s="461"/>
      <c r="AI188" s="461"/>
      <c r="AJ188" s="461"/>
      <c r="AK188" s="461"/>
      <c r="AL188" s="461"/>
      <c r="AM188" s="461"/>
      <c r="AN188" s="461"/>
      <c r="AO188" s="461"/>
      <c r="AP188" s="461"/>
      <c r="AQ188" s="461"/>
      <c r="AR188" s="461"/>
      <c r="AS188" s="461"/>
      <c r="AT188" s="461"/>
      <c r="AU188" s="461"/>
      <c r="AV188" s="461"/>
      <c r="AW188" s="461"/>
      <c r="AX188" s="461"/>
      <c r="AY188" s="461"/>
    </row>
    <row r="189">
      <c r="A189" s="461"/>
      <c r="B189" s="461"/>
      <c r="C189" s="461"/>
      <c r="D189" s="461"/>
      <c r="E189" s="461"/>
      <c r="F189" s="461"/>
      <c r="G189" s="461"/>
      <c r="H189" s="461"/>
      <c r="I189" s="461"/>
      <c r="J189" s="461"/>
      <c r="K189" s="461"/>
      <c r="L189" s="461"/>
      <c r="M189" s="461"/>
      <c r="N189" s="461"/>
      <c r="O189" s="461"/>
      <c r="P189" s="461"/>
      <c r="Q189" s="461"/>
      <c r="R189" s="461"/>
      <c r="S189" s="461"/>
      <c r="T189" s="461"/>
      <c r="U189" s="461"/>
      <c r="V189" s="461"/>
      <c r="W189" s="461"/>
      <c r="X189" s="461"/>
      <c r="Y189" s="461"/>
      <c r="Z189" s="461"/>
      <c r="AA189" s="461"/>
      <c r="AB189" s="461"/>
      <c r="AC189" s="461"/>
      <c r="AD189" s="461"/>
      <c r="AE189" s="461"/>
      <c r="AF189" s="461"/>
      <c r="AG189" s="461"/>
      <c r="AH189" s="461"/>
      <c r="AI189" s="461"/>
      <c r="AJ189" s="461"/>
      <c r="AK189" s="461"/>
      <c r="AL189" s="461"/>
      <c r="AM189" s="461"/>
      <c r="AN189" s="461"/>
      <c r="AO189" s="461"/>
      <c r="AP189" s="461"/>
      <c r="AQ189" s="461"/>
      <c r="AR189" s="461"/>
      <c r="AS189" s="461"/>
      <c r="AT189" s="461"/>
      <c r="AU189" s="461"/>
      <c r="AV189" s="461"/>
      <c r="AW189" s="461"/>
      <c r="AX189" s="461"/>
      <c r="AY189" s="461"/>
    </row>
    <row r="190">
      <c r="A190" s="461"/>
      <c r="B190" s="461"/>
      <c r="C190" s="461"/>
      <c r="D190" s="461"/>
      <c r="E190" s="461"/>
      <c r="F190" s="461"/>
      <c r="G190" s="461"/>
      <c r="H190" s="461"/>
      <c r="I190" s="461"/>
      <c r="J190" s="461"/>
      <c r="K190" s="461"/>
      <c r="L190" s="461"/>
      <c r="M190" s="461"/>
      <c r="N190" s="461"/>
      <c r="O190" s="461"/>
      <c r="P190" s="461"/>
      <c r="Q190" s="461"/>
      <c r="R190" s="461"/>
      <c r="S190" s="461"/>
      <c r="T190" s="461"/>
      <c r="U190" s="461"/>
      <c r="V190" s="461"/>
      <c r="W190" s="461"/>
      <c r="X190" s="461"/>
      <c r="Y190" s="461"/>
      <c r="Z190" s="461"/>
      <c r="AA190" s="461"/>
      <c r="AB190" s="461"/>
      <c r="AC190" s="461"/>
      <c r="AD190" s="461"/>
      <c r="AE190" s="461"/>
      <c r="AF190" s="461"/>
      <c r="AG190" s="461"/>
      <c r="AH190" s="461"/>
      <c r="AI190" s="461"/>
      <c r="AJ190" s="461"/>
      <c r="AK190" s="461"/>
      <c r="AL190" s="461"/>
      <c r="AM190" s="461"/>
      <c r="AN190" s="461"/>
      <c r="AO190" s="461"/>
      <c r="AP190" s="461"/>
      <c r="AQ190" s="461"/>
      <c r="AR190" s="461"/>
      <c r="AS190" s="461"/>
      <c r="AT190" s="461"/>
      <c r="AU190" s="461"/>
      <c r="AV190" s="461"/>
      <c r="AW190" s="461"/>
      <c r="AX190" s="461"/>
      <c r="AY190" s="461"/>
    </row>
    <row r="191">
      <c r="A191" s="461"/>
      <c r="B191" s="461"/>
      <c r="C191" s="461"/>
      <c r="D191" s="461"/>
      <c r="E191" s="461"/>
      <c r="F191" s="461"/>
      <c r="G191" s="461"/>
      <c r="H191" s="461"/>
      <c r="I191" s="461"/>
      <c r="J191" s="461"/>
      <c r="K191" s="461"/>
      <c r="L191" s="461"/>
      <c r="M191" s="461"/>
      <c r="N191" s="461"/>
      <c r="O191" s="461"/>
      <c r="P191" s="461"/>
      <c r="Q191" s="461"/>
      <c r="R191" s="461"/>
      <c r="S191" s="461"/>
      <c r="T191" s="461"/>
      <c r="U191" s="461"/>
      <c r="V191" s="461"/>
      <c r="W191" s="461"/>
      <c r="X191" s="461"/>
      <c r="Y191" s="461"/>
      <c r="Z191" s="461"/>
      <c r="AA191" s="461"/>
      <c r="AB191" s="461"/>
      <c r="AC191" s="461"/>
      <c r="AD191" s="461"/>
      <c r="AE191" s="461"/>
      <c r="AF191" s="461"/>
      <c r="AG191" s="461"/>
      <c r="AH191" s="461"/>
      <c r="AI191" s="461"/>
      <c r="AJ191" s="461"/>
      <c r="AK191" s="461"/>
      <c r="AL191" s="461"/>
      <c r="AM191" s="461"/>
      <c r="AN191" s="461"/>
      <c r="AO191" s="461"/>
      <c r="AP191" s="461"/>
      <c r="AQ191" s="461"/>
      <c r="AR191" s="461"/>
      <c r="AS191" s="461"/>
      <c r="AT191" s="461"/>
      <c r="AU191" s="461"/>
      <c r="AV191" s="461"/>
      <c r="AW191" s="461"/>
      <c r="AX191" s="461"/>
      <c r="AY191" s="461"/>
    </row>
    <row r="192">
      <c r="A192" s="461"/>
      <c r="B192" s="461"/>
      <c r="C192" s="461"/>
      <c r="D192" s="461"/>
      <c r="E192" s="461"/>
      <c r="F192" s="461"/>
      <c r="G192" s="461"/>
      <c r="H192" s="461"/>
      <c r="I192" s="461"/>
      <c r="J192" s="461"/>
      <c r="K192" s="461"/>
      <c r="L192" s="461"/>
      <c r="M192" s="461"/>
      <c r="N192" s="461"/>
      <c r="O192" s="461"/>
      <c r="P192" s="461"/>
      <c r="Q192" s="461"/>
      <c r="R192" s="461"/>
      <c r="S192" s="461"/>
      <c r="T192" s="461"/>
      <c r="U192" s="461"/>
      <c r="V192" s="461"/>
      <c r="W192" s="461"/>
      <c r="X192" s="461"/>
      <c r="Y192" s="461"/>
      <c r="Z192" s="461"/>
      <c r="AA192" s="461"/>
      <c r="AB192" s="461"/>
      <c r="AC192" s="461"/>
      <c r="AD192" s="461"/>
      <c r="AE192" s="461"/>
      <c r="AF192" s="461"/>
      <c r="AG192" s="461"/>
      <c r="AH192" s="461"/>
      <c r="AI192" s="461"/>
      <c r="AJ192" s="461"/>
      <c r="AK192" s="461"/>
      <c r="AL192" s="461"/>
      <c r="AM192" s="461"/>
      <c r="AN192" s="461"/>
      <c r="AO192" s="461"/>
      <c r="AP192" s="461"/>
      <c r="AQ192" s="461"/>
      <c r="AR192" s="461"/>
      <c r="AS192" s="461"/>
      <c r="AT192" s="461"/>
      <c r="AU192" s="461"/>
      <c r="AV192" s="461"/>
      <c r="AW192" s="461"/>
      <c r="AX192" s="461"/>
      <c r="AY192" s="461"/>
    </row>
    <row r="193">
      <c r="A193" s="461"/>
      <c r="B193" s="461"/>
      <c r="C193" s="461"/>
      <c r="D193" s="461"/>
      <c r="E193" s="461"/>
      <c r="F193" s="461"/>
      <c r="G193" s="461"/>
      <c r="H193" s="461"/>
      <c r="I193" s="461"/>
      <c r="J193" s="461"/>
      <c r="K193" s="461"/>
      <c r="L193" s="461"/>
      <c r="M193" s="461"/>
      <c r="N193" s="461"/>
      <c r="O193" s="461"/>
      <c r="P193" s="461"/>
      <c r="Q193" s="461"/>
      <c r="R193" s="461"/>
      <c r="S193" s="461"/>
      <c r="T193" s="461"/>
      <c r="U193" s="461"/>
      <c r="V193" s="461"/>
      <c r="W193" s="461"/>
      <c r="X193" s="461"/>
      <c r="Y193" s="461"/>
      <c r="Z193" s="461"/>
      <c r="AA193" s="461"/>
      <c r="AB193" s="461"/>
      <c r="AC193" s="461"/>
      <c r="AD193" s="461"/>
      <c r="AE193" s="461"/>
      <c r="AF193" s="461"/>
      <c r="AG193" s="461"/>
      <c r="AH193" s="461"/>
      <c r="AI193" s="461"/>
      <c r="AJ193" s="461"/>
      <c r="AK193" s="461"/>
      <c r="AL193" s="461"/>
      <c r="AM193" s="461"/>
      <c r="AN193" s="461"/>
      <c r="AO193" s="461"/>
      <c r="AP193" s="461"/>
      <c r="AQ193" s="461"/>
      <c r="AR193" s="461"/>
      <c r="AS193" s="461"/>
      <c r="AT193" s="461"/>
      <c r="AU193" s="461"/>
      <c r="AV193" s="461"/>
      <c r="AW193" s="461"/>
      <c r="AX193" s="461"/>
      <c r="AY193" s="461"/>
    </row>
    <row r="194">
      <c r="A194" s="461"/>
      <c r="B194" s="461"/>
      <c r="C194" s="461"/>
      <c r="D194" s="461"/>
      <c r="E194" s="461"/>
      <c r="F194" s="461"/>
      <c r="G194" s="461"/>
      <c r="H194" s="461"/>
      <c r="I194" s="461"/>
      <c r="J194" s="461"/>
      <c r="K194" s="461"/>
      <c r="L194" s="461"/>
      <c r="M194" s="461"/>
      <c r="N194" s="461"/>
      <c r="O194" s="461"/>
      <c r="P194" s="461"/>
      <c r="Q194" s="461"/>
      <c r="R194" s="461"/>
      <c r="S194" s="461"/>
      <c r="T194" s="461"/>
      <c r="U194" s="461"/>
      <c r="V194" s="461"/>
      <c r="W194" s="461"/>
      <c r="X194" s="461"/>
      <c r="Y194" s="461"/>
      <c r="Z194" s="461"/>
      <c r="AA194" s="461"/>
      <c r="AB194" s="461"/>
      <c r="AC194" s="461"/>
      <c r="AD194" s="461"/>
      <c r="AE194" s="461"/>
      <c r="AF194" s="461"/>
      <c r="AG194" s="461"/>
      <c r="AH194" s="461"/>
      <c r="AI194" s="461"/>
      <c r="AJ194" s="461"/>
      <c r="AK194" s="461"/>
      <c r="AL194" s="461"/>
      <c r="AM194" s="461"/>
      <c r="AN194" s="461"/>
      <c r="AO194" s="461"/>
      <c r="AP194" s="461"/>
      <c r="AQ194" s="461"/>
      <c r="AR194" s="461"/>
      <c r="AS194" s="461"/>
      <c r="AT194" s="461"/>
      <c r="AU194" s="461"/>
      <c r="AV194" s="461"/>
      <c r="AW194" s="461"/>
      <c r="AX194" s="461"/>
      <c r="AY194" s="461"/>
    </row>
    <row r="195">
      <c r="A195" s="461"/>
      <c r="B195" s="461"/>
      <c r="C195" s="461"/>
      <c r="D195" s="461"/>
      <c r="E195" s="461"/>
      <c r="F195" s="461"/>
      <c r="G195" s="461"/>
      <c r="H195" s="461"/>
      <c r="I195" s="461"/>
      <c r="J195" s="461"/>
      <c r="K195" s="461"/>
      <c r="L195" s="461"/>
      <c r="M195" s="461"/>
      <c r="N195" s="461"/>
      <c r="O195" s="461"/>
      <c r="P195" s="461"/>
      <c r="Q195" s="461"/>
      <c r="R195" s="461"/>
      <c r="S195" s="461"/>
      <c r="T195" s="461"/>
      <c r="U195" s="461"/>
      <c r="V195" s="461"/>
      <c r="W195" s="461"/>
      <c r="X195" s="461"/>
      <c r="Y195" s="461"/>
      <c r="Z195" s="461"/>
      <c r="AA195" s="461"/>
      <c r="AB195" s="461"/>
      <c r="AC195" s="461"/>
      <c r="AD195" s="461"/>
      <c r="AE195" s="461"/>
      <c r="AF195" s="461"/>
      <c r="AG195" s="461"/>
      <c r="AH195" s="461"/>
      <c r="AI195" s="461"/>
      <c r="AJ195" s="461"/>
      <c r="AK195" s="461"/>
      <c r="AL195" s="461"/>
      <c r="AM195" s="461"/>
      <c r="AN195" s="461"/>
      <c r="AO195" s="461"/>
      <c r="AP195" s="461"/>
      <c r="AQ195" s="461"/>
      <c r="AR195" s="461"/>
      <c r="AS195" s="461"/>
      <c r="AT195" s="461"/>
      <c r="AU195" s="461"/>
      <c r="AV195" s="461"/>
      <c r="AW195" s="461"/>
      <c r="AX195" s="461"/>
      <c r="AY195" s="461"/>
    </row>
    <row r="196">
      <c r="A196" s="461"/>
      <c r="B196" s="461"/>
      <c r="C196" s="461"/>
      <c r="D196" s="461"/>
      <c r="E196" s="461"/>
      <c r="F196" s="461"/>
      <c r="G196" s="461"/>
      <c r="H196" s="461"/>
      <c r="I196" s="461"/>
      <c r="J196" s="461"/>
      <c r="K196" s="461"/>
      <c r="L196" s="461"/>
      <c r="M196" s="461"/>
      <c r="N196" s="461"/>
      <c r="O196" s="461"/>
      <c r="P196" s="461"/>
      <c r="Q196" s="461"/>
      <c r="R196" s="461"/>
      <c r="S196" s="461"/>
      <c r="T196" s="461"/>
      <c r="U196" s="461"/>
      <c r="V196" s="461"/>
      <c r="W196" s="461"/>
      <c r="X196" s="461"/>
      <c r="Y196" s="461"/>
      <c r="Z196" s="461"/>
      <c r="AA196" s="461"/>
      <c r="AB196" s="461"/>
      <c r="AC196" s="461"/>
      <c r="AD196" s="461"/>
      <c r="AE196" s="461"/>
      <c r="AF196" s="461"/>
      <c r="AG196" s="461"/>
      <c r="AH196" s="461"/>
      <c r="AI196" s="461"/>
      <c r="AJ196" s="461"/>
      <c r="AK196" s="461"/>
      <c r="AL196" s="461"/>
      <c r="AM196" s="461"/>
      <c r="AN196" s="461"/>
      <c r="AO196" s="461"/>
      <c r="AP196" s="461"/>
      <c r="AQ196" s="461"/>
      <c r="AR196" s="461"/>
      <c r="AS196" s="461"/>
      <c r="AT196" s="461"/>
      <c r="AU196" s="461"/>
      <c r="AV196" s="461"/>
      <c r="AW196" s="461"/>
      <c r="AX196" s="461"/>
      <c r="AY196" s="461"/>
    </row>
    <row r="197">
      <c r="A197" s="461"/>
      <c r="B197" s="461"/>
      <c r="C197" s="461"/>
      <c r="D197" s="461"/>
      <c r="E197" s="461"/>
      <c r="F197" s="461"/>
      <c r="G197" s="461"/>
      <c r="H197" s="461"/>
      <c r="I197" s="461"/>
      <c r="J197" s="461"/>
      <c r="K197" s="461"/>
      <c r="L197" s="461"/>
      <c r="M197" s="461"/>
      <c r="N197" s="461"/>
      <c r="O197" s="461"/>
      <c r="P197" s="461"/>
      <c r="Q197" s="461"/>
      <c r="R197" s="461"/>
      <c r="S197" s="461"/>
      <c r="T197" s="461"/>
      <c r="U197" s="461"/>
      <c r="V197" s="461"/>
      <c r="W197" s="461"/>
      <c r="X197" s="461"/>
      <c r="Y197" s="461"/>
      <c r="Z197" s="461"/>
      <c r="AA197" s="461"/>
      <c r="AB197" s="461"/>
      <c r="AC197" s="461"/>
      <c r="AD197" s="461"/>
      <c r="AE197" s="461"/>
      <c r="AF197" s="461"/>
      <c r="AG197" s="461"/>
      <c r="AH197" s="461"/>
      <c r="AI197" s="461"/>
      <c r="AJ197" s="461"/>
      <c r="AK197" s="461"/>
      <c r="AL197" s="461"/>
      <c r="AM197" s="461"/>
      <c r="AN197" s="461"/>
      <c r="AO197" s="461"/>
      <c r="AP197" s="461"/>
      <c r="AQ197" s="461"/>
      <c r="AR197" s="461"/>
      <c r="AS197" s="461"/>
      <c r="AT197" s="461"/>
      <c r="AU197" s="461"/>
      <c r="AV197" s="461"/>
      <c r="AW197" s="461"/>
      <c r="AX197" s="461"/>
      <c r="AY197" s="461"/>
    </row>
    <row r="198">
      <c r="A198" s="461"/>
      <c r="B198" s="461"/>
      <c r="C198" s="461"/>
      <c r="D198" s="461"/>
      <c r="E198" s="461"/>
      <c r="F198" s="461"/>
      <c r="G198" s="461"/>
      <c r="H198" s="461"/>
      <c r="I198" s="461"/>
      <c r="J198" s="461"/>
      <c r="K198" s="461"/>
      <c r="L198" s="461"/>
      <c r="M198" s="461"/>
      <c r="N198" s="461"/>
      <c r="O198" s="461"/>
      <c r="P198" s="461"/>
      <c r="Q198" s="461"/>
      <c r="R198" s="461"/>
      <c r="S198" s="461"/>
      <c r="T198" s="461"/>
      <c r="U198" s="461"/>
      <c r="V198" s="461"/>
      <c r="W198" s="461"/>
      <c r="X198" s="461"/>
      <c r="Y198" s="461"/>
      <c r="Z198" s="461"/>
      <c r="AA198" s="461"/>
      <c r="AB198" s="461"/>
      <c r="AC198" s="461"/>
      <c r="AD198" s="461"/>
      <c r="AE198" s="461"/>
      <c r="AF198" s="461"/>
      <c r="AG198" s="461"/>
      <c r="AH198" s="461"/>
      <c r="AI198" s="461"/>
      <c r="AJ198" s="461"/>
      <c r="AK198" s="461"/>
      <c r="AL198" s="461"/>
      <c r="AM198" s="461"/>
      <c r="AN198" s="461"/>
      <c r="AO198" s="461"/>
      <c r="AP198" s="461"/>
      <c r="AQ198" s="461"/>
      <c r="AR198" s="461"/>
      <c r="AS198" s="461"/>
      <c r="AT198" s="461"/>
      <c r="AU198" s="461"/>
      <c r="AV198" s="461"/>
      <c r="AW198" s="461"/>
      <c r="AX198" s="461"/>
      <c r="AY198" s="461"/>
    </row>
    <row r="199">
      <c r="A199" s="461"/>
      <c r="B199" s="461"/>
      <c r="C199" s="461"/>
      <c r="D199" s="461"/>
      <c r="E199" s="461"/>
      <c r="F199" s="461"/>
      <c r="G199" s="461"/>
      <c r="H199" s="461"/>
      <c r="I199" s="461"/>
      <c r="J199" s="461"/>
      <c r="K199" s="461"/>
      <c r="L199" s="461"/>
      <c r="M199" s="461"/>
      <c r="N199" s="461"/>
      <c r="O199" s="461"/>
      <c r="P199" s="461"/>
      <c r="Q199" s="461"/>
      <c r="R199" s="461"/>
      <c r="S199" s="461"/>
      <c r="T199" s="461"/>
      <c r="U199" s="461"/>
      <c r="V199" s="461"/>
      <c r="W199" s="461"/>
      <c r="X199" s="461"/>
      <c r="Y199" s="461"/>
      <c r="Z199" s="461"/>
      <c r="AA199" s="461"/>
      <c r="AB199" s="461"/>
      <c r="AC199" s="461"/>
      <c r="AD199" s="461"/>
      <c r="AE199" s="461"/>
      <c r="AF199" s="461"/>
      <c r="AG199" s="461"/>
      <c r="AH199" s="461"/>
      <c r="AI199" s="461"/>
      <c r="AJ199" s="461"/>
      <c r="AK199" s="461"/>
      <c r="AL199" s="461"/>
      <c r="AM199" s="461"/>
      <c r="AN199" s="461"/>
      <c r="AO199" s="461"/>
      <c r="AP199" s="461"/>
      <c r="AQ199" s="461"/>
      <c r="AR199" s="461"/>
      <c r="AS199" s="461"/>
      <c r="AT199" s="461"/>
      <c r="AU199" s="461"/>
      <c r="AV199" s="461"/>
      <c r="AW199" s="461"/>
      <c r="AX199" s="461"/>
      <c r="AY199" s="461"/>
    </row>
    <row r="200">
      <c r="A200" s="461"/>
      <c r="B200" s="461"/>
      <c r="C200" s="461"/>
      <c r="D200" s="461"/>
      <c r="E200" s="461"/>
      <c r="F200" s="461"/>
      <c r="G200" s="461"/>
      <c r="H200" s="461"/>
      <c r="I200" s="461"/>
      <c r="J200" s="461"/>
      <c r="K200" s="461"/>
      <c r="L200" s="461"/>
      <c r="M200" s="461"/>
      <c r="N200" s="461"/>
      <c r="O200" s="461"/>
      <c r="P200" s="461"/>
      <c r="Q200" s="461"/>
      <c r="R200" s="461"/>
      <c r="S200" s="461"/>
      <c r="T200" s="461"/>
      <c r="U200" s="461"/>
      <c r="V200" s="461"/>
      <c r="W200" s="461"/>
      <c r="X200" s="461"/>
      <c r="Y200" s="461"/>
      <c r="Z200" s="461"/>
      <c r="AA200" s="461"/>
      <c r="AB200" s="461"/>
      <c r="AC200" s="461"/>
      <c r="AD200" s="461"/>
      <c r="AE200" s="461"/>
      <c r="AF200" s="461"/>
      <c r="AG200" s="461"/>
      <c r="AH200" s="461"/>
      <c r="AI200" s="461"/>
      <c r="AJ200" s="461"/>
      <c r="AK200" s="461"/>
      <c r="AL200" s="461"/>
      <c r="AM200" s="461"/>
      <c r="AN200" s="461"/>
      <c r="AO200" s="461"/>
      <c r="AP200" s="461"/>
      <c r="AQ200" s="461"/>
      <c r="AR200" s="461"/>
      <c r="AS200" s="461"/>
      <c r="AT200" s="461"/>
      <c r="AU200" s="461"/>
      <c r="AV200" s="461"/>
      <c r="AW200" s="461"/>
      <c r="AX200" s="461"/>
      <c r="AY200" s="461"/>
    </row>
    <row r="201">
      <c r="A201" s="461"/>
      <c r="B201" s="461"/>
      <c r="C201" s="461"/>
      <c r="D201" s="461"/>
      <c r="E201" s="461"/>
      <c r="F201" s="461"/>
      <c r="G201" s="461"/>
      <c r="H201" s="461"/>
      <c r="I201" s="461"/>
      <c r="J201" s="461"/>
      <c r="K201" s="461"/>
      <c r="L201" s="461"/>
      <c r="M201" s="461"/>
      <c r="N201" s="461"/>
      <c r="O201" s="461"/>
      <c r="P201" s="461"/>
      <c r="Q201" s="461"/>
      <c r="R201" s="461"/>
      <c r="S201" s="461"/>
      <c r="T201" s="461"/>
      <c r="U201" s="461"/>
      <c r="V201" s="461"/>
      <c r="W201" s="461"/>
      <c r="X201" s="461"/>
      <c r="Y201" s="461"/>
      <c r="Z201" s="461"/>
      <c r="AA201" s="461"/>
      <c r="AB201" s="461"/>
      <c r="AC201" s="461"/>
      <c r="AD201" s="461"/>
      <c r="AE201" s="461"/>
      <c r="AF201" s="461"/>
      <c r="AG201" s="461"/>
      <c r="AH201" s="461"/>
      <c r="AI201" s="461"/>
      <c r="AJ201" s="461"/>
      <c r="AK201" s="461"/>
      <c r="AL201" s="461"/>
      <c r="AM201" s="461"/>
      <c r="AN201" s="461"/>
      <c r="AO201" s="461"/>
      <c r="AP201" s="461"/>
      <c r="AQ201" s="461"/>
      <c r="AR201" s="461"/>
      <c r="AS201" s="461"/>
      <c r="AT201" s="461"/>
      <c r="AU201" s="461"/>
      <c r="AV201" s="461"/>
      <c r="AW201" s="461"/>
      <c r="AX201" s="461"/>
      <c r="AY201" s="461"/>
    </row>
    <row r="202">
      <c r="A202" s="461"/>
      <c r="B202" s="461"/>
      <c r="C202" s="461"/>
      <c r="D202" s="461"/>
      <c r="E202" s="461"/>
      <c r="F202" s="461"/>
      <c r="G202" s="461"/>
      <c r="H202" s="461"/>
      <c r="I202" s="461"/>
      <c r="J202" s="461"/>
      <c r="K202" s="461"/>
      <c r="L202" s="461"/>
      <c r="M202" s="461"/>
      <c r="N202" s="461"/>
      <c r="O202" s="461"/>
      <c r="P202" s="461"/>
      <c r="Q202" s="461"/>
      <c r="R202" s="461"/>
      <c r="S202" s="461"/>
      <c r="T202" s="461"/>
      <c r="U202" s="461"/>
      <c r="V202" s="461"/>
      <c r="W202" s="461"/>
      <c r="X202" s="461"/>
      <c r="Y202" s="461"/>
      <c r="Z202" s="461"/>
      <c r="AA202" s="461"/>
      <c r="AB202" s="461"/>
      <c r="AC202" s="461"/>
      <c r="AD202" s="461"/>
      <c r="AE202" s="461"/>
      <c r="AF202" s="461"/>
      <c r="AG202" s="461"/>
      <c r="AH202" s="461"/>
      <c r="AI202" s="461"/>
      <c r="AJ202" s="461"/>
      <c r="AK202" s="461"/>
      <c r="AL202" s="461"/>
      <c r="AM202" s="461"/>
      <c r="AN202" s="461"/>
      <c r="AO202" s="461"/>
      <c r="AP202" s="461"/>
      <c r="AQ202" s="461"/>
      <c r="AR202" s="461"/>
      <c r="AS202" s="461"/>
      <c r="AT202" s="461"/>
      <c r="AU202" s="461"/>
      <c r="AV202" s="461"/>
      <c r="AW202" s="461"/>
      <c r="AX202" s="461"/>
      <c r="AY202" s="461"/>
    </row>
    <row r="203">
      <c r="A203" s="461"/>
      <c r="B203" s="461"/>
      <c r="C203" s="461"/>
      <c r="D203" s="461"/>
      <c r="E203" s="461"/>
      <c r="F203" s="461"/>
      <c r="G203" s="461"/>
      <c r="H203" s="461"/>
      <c r="I203" s="461"/>
      <c r="J203" s="461"/>
      <c r="K203" s="461"/>
      <c r="L203" s="461"/>
      <c r="M203" s="461"/>
      <c r="N203" s="461"/>
      <c r="O203" s="461"/>
      <c r="P203" s="461"/>
      <c r="Q203" s="461"/>
      <c r="R203" s="461"/>
      <c r="S203" s="461"/>
      <c r="T203" s="461"/>
      <c r="U203" s="461"/>
      <c r="V203" s="461"/>
      <c r="W203" s="461"/>
      <c r="X203" s="461"/>
      <c r="Y203" s="461"/>
      <c r="Z203" s="461"/>
      <c r="AA203" s="461"/>
      <c r="AB203" s="461"/>
      <c r="AC203" s="461"/>
      <c r="AD203" s="461"/>
      <c r="AE203" s="461"/>
      <c r="AF203" s="461"/>
      <c r="AG203" s="461"/>
      <c r="AH203" s="461"/>
      <c r="AI203" s="461"/>
      <c r="AJ203" s="461"/>
      <c r="AK203" s="461"/>
      <c r="AL203" s="461"/>
      <c r="AM203" s="461"/>
      <c r="AN203" s="461"/>
      <c r="AO203" s="461"/>
      <c r="AP203" s="461"/>
      <c r="AQ203" s="461"/>
      <c r="AR203" s="461"/>
      <c r="AS203" s="461"/>
      <c r="AT203" s="461"/>
      <c r="AU203" s="461"/>
      <c r="AV203" s="461"/>
      <c r="AW203" s="461"/>
      <c r="AX203" s="461"/>
      <c r="AY203" s="461"/>
    </row>
    <row r="204">
      <c r="A204" s="461"/>
      <c r="B204" s="461"/>
      <c r="C204" s="461"/>
      <c r="D204" s="461"/>
      <c r="E204" s="461"/>
      <c r="F204" s="461"/>
      <c r="G204" s="461"/>
      <c r="H204" s="461"/>
      <c r="I204" s="461"/>
      <c r="J204" s="461"/>
      <c r="K204" s="461"/>
      <c r="L204" s="461"/>
      <c r="M204" s="461"/>
      <c r="N204" s="461"/>
      <c r="O204" s="461"/>
      <c r="P204" s="461"/>
      <c r="Q204" s="461"/>
      <c r="R204" s="461"/>
      <c r="S204" s="461"/>
      <c r="T204" s="461"/>
      <c r="U204" s="461"/>
      <c r="V204" s="461"/>
      <c r="W204" s="461"/>
      <c r="X204" s="461"/>
      <c r="Y204" s="461"/>
      <c r="Z204" s="461"/>
      <c r="AA204" s="461"/>
      <c r="AB204" s="461"/>
      <c r="AC204" s="461"/>
      <c r="AD204" s="461"/>
      <c r="AE204" s="461"/>
      <c r="AF204" s="461"/>
      <c r="AG204" s="461"/>
      <c r="AH204" s="461"/>
      <c r="AI204" s="461"/>
      <c r="AJ204" s="461"/>
      <c r="AK204" s="461"/>
      <c r="AL204" s="461"/>
      <c r="AM204" s="461"/>
      <c r="AN204" s="461"/>
      <c r="AO204" s="461"/>
      <c r="AP204" s="461"/>
      <c r="AQ204" s="461"/>
      <c r="AR204" s="461"/>
      <c r="AS204" s="461"/>
      <c r="AT204" s="461"/>
      <c r="AU204" s="461"/>
      <c r="AV204" s="461"/>
      <c r="AW204" s="461"/>
      <c r="AX204" s="461"/>
      <c r="AY204" s="461"/>
    </row>
    <row r="205">
      <c r="A205" s="461"/>
      <c r="B205" s="461"/>
      <c r="C205" s="461"/>
      <c r="D205" s="461"/>
      <c r="E205" s="461"/>
      <c r="F205" s="461"/>
      <c r="G205" s="461"/>
      <c r="H205" s="461"/>
      <c r="I205" s="461"/>
      <c r="J205" s="461"/>
      <c r="K205" s="461"/>
      <c r="L205" s="461"/>
      <c r="M205" s="461"/>
      <c r="N205" s="461"/>
      <c r="O205" s="461"/>
      <c r="P205" s="461"/>
      <c r="Q205" s="461"/>
      <c r="R205" s="461"/>
      <c r="S205" s="461"/>
      <c r="T205" s="461"/>
      <c r="U205" s="461"/>
      <c r="V205" s="461"/>
      <c r="W205" s="461"/>
      <c r="X205" s="461"/>
      <c r="Y205" s="461"/>
      <c r="Z205" s="461"/>
      <c r="AA205" s="461"/>
      <c r="AB205" s="461"/>
      <c r="AC205" s="461"/>
      <c r="AD205" s="461"/>
      <c r="AE205" s="461"/>
      <c r="AF205" s="461"/>
      <c r="AG205" s="461"/>
      <c r="AH205" s="461"/>
      <c r="AI205" s="461"/>
      <c r="AJ205" s="461"/>
      <c r="AK205" s="461"/>
      <c r="AL205" s="461"/>
      <c r="AM205" s="461"/>
      <c r="AN205" s="461"/>
      <c r="AO205" s="461"/>
      <c r="AP205" s="461"/>
      <c r="AQ205" s="461"/>
      <c r="AR205" s="461"/>
      <c r="AS205" s="461"/>
      <c r="AT205" s="461"/>
      <c r="AU205" s="461"/>
      <c r="AV205" s="461"/>
      <c r="AW205" s="461"/>
      <c r="AX205" s="461"/>
      <c r="AY205" s="461"/>
    </row>
    <row r="206">
      <c r="A206" s="461"/>
      <c r="B206" s="461"/>
      <c r="C206" s="461"/>
      <c r="D206" s="461"/>
      <c r="E206" s="461"/>
      <c r="F206" s="461"/>
      <c r="G206" s="461"/>
      <c r="H206" s="461"/>
      <c r="I206" s="461"/>
      <c r="J206" s="461"/>
      <c r="K206" s="461"/>
      <c r="L206" s="461"/>
      <c r="M206" s="461"/>
      <c r="N206" s="461"/>
      <c r="O206" s="461"/>
      <c r="P206" s="461"/>
      <c r="Q206" s="461"/>
      <c r="R206" s="461"/>
      <c r="S206" s="461"/>
      <c r="T206" s="461"/>
      <c r="U206" s="461"/>
      <c r="V206" s="461"/>
      <c r="W206" s="461"/>
      <c r="X206" s="461"/>
      <c r="Y206" s="461"/>
      <c r="Z206" s="461"/>
      <c r="AA206" s="461"/>
      <c r="AB206" s="461"/>
      <c r="AC206" s="461"/>
      <c r="AD206" s="461"/>
      <c r="AE206" s="461"/>
      <c r="AF206" s="461"/>
      <c r="AG206" s="461"/>
      <c r="AH206" s="461"/>
      <c r="AI206" s="461"/>
      <c r="AJ206" s="461"/>
      <c r="AK206" s="461"/>
      <c r="AL206" s="461"/>
      <c r="AM206" s="461"/>
      <c r="AN206" s="461"/>
      <c r="AO206" s="461"/>
      <c r="AP206" s="461"/>
      <c r="AQ206" s="461"/>
      <c r="AR206" s="461"/>
      <c r="AS206" s="461"/>
      <c r="AT206" s="461"/>
      <c r="AU206" s="461"/>
      <c r="AV206" s="461"/>
      <c r="AW206" s="461"/>
      <c r="AX206" s="461"/>
      <c r="AY206" s="461"/>
    </row>
    <row r="207">
      <c r="A207" s="461"/>
      <c r="B207" s="461"/>
      <c r="C207" s="461"/>
      <c r="D207" s="461"/>
      <c r="E207" s="461"/>
      <c r="F207" s="461"/>
      <c r="G207" s="461"/>
      <c r="H207" s="461"/>
      <c r="I207" s="461"/>
      <c r="J207" s="461"/>
      <c r="K207" s="461"/>
      <c r="L207" s="461"/>
      <c r="M207" s="461"/>
      <c r="N207" s="461"/>
      <c r="O207" s="461"/>
      <c r="P207" s="461"/>
      <c r="Q207" s="461"/>
      <c r="R207" s="461"/>
      <c r="S207" s="461"/>
      <c r="T207" s="461"/>
      <c r="U207" s="461"/>
      <c r="V207" s="461"/>
      <c r="W207" s="461"/>
      <c r="X207" s="461"/>
      <c r="Y207" s="461"/>
      <c r="Z207" s="461"/>
      <c r="AA207" s="461"/>
      <c r="AB207" s="461"/>
      <c r="AC207" s="461"/>
      <c r="AD207" s="461"/>
      <c r="AE207" s="461"/>
      <c r="AF207" s="461"/>
      <c r="AG207" s="461"/>
      <c r="AH207" s="461"/>
      <c r="AI207" s="461"/>
      <c r="AJ207" s="461"/>
      <c r="AK207" s="461"/>
      <c r="AL207" s="461"/>
      <c r="AM207" s="461"/>
      <c r="AN207" s="461"/>
      <c r="AO207" s="461"/>
      <c r="AP207" s="461"/>
      <c r="AQ207" s="461"/>
      <c r="AR207" s="461"/>
      <c r="AS207" s="461"/>
      <c r="AT207" s="461"/>
      <c r="AU207" s="461"/>
      <c r="AV207" s="461"/>
      <c r="AW207" s="461"/>
      <c r="AX207" s="461"/>
      <c r="AY207" s="461"/>
    </row>
    <row r="208">
      <c r="A208" s="461"/>
      <c r="B208" s="461"/>
      <c r="C208" s="461"/>
      <c r="D208" s="461"/>
      <c r="E208" s="461"/>
      <c r="F208" s="461"/>
      <c r="G208" s="461"/>
      <c r="H208" s="461"/>
      <c r="I208" s="461"/>
      <c r="J208" s="461"/>
      <c r="K208" s="461"/>
      <c r="L208" s="461"/>
      <c r="M208" s="461"/>
      <c r="N208" s="461"/>
      <c r="O208" s="461"/>
      <c r="P208" s="461"/>
      <c r="Q208" s="461"/>
      <c r="R208" s="461"/>
      <c r="S208" s="461"/>
      <c r="T208" s="461"/>
      <c r="U208" s="461"/>
      <c r="V208" s="461"/>
      <c r="W208" s="461"/>
      <c r="X208" s="461"/>
      <c r="Y208" s="461"/>
      <c r="Z208" s="461"/>
      <c r="AA208" s="461"/>
      <c r="AB208" s="461"/>
      <c r="AC208" s="461"/>
      <c r="AD208" s="461"/>
      <c r="AE208" s="461"/>
      <c r="AF208" s="461"/>
      <c r="AG208" s="461"/>
      <c r="AH208" s="461"/>
      <c r="AI208" s="461"/>
      <c r="AJ208" s="461"/>
      <c r="AK208" s="461"/>
      <c r="AL208" s="461"/>
      <c r="AM208" s="461"/>
      <c r="AN208" s="461"/>
      <c r="AO208" s="461"/>
      <c r="AP208" s="461"/>
      <c r="AQ208" s="461"/>
      <c r="AR208" s="461"/>
      <c r="AS208" s="461"/>
      <c r="AT208" s="461"/>
      <c r="AU208" s="461"/>
      <c r="AV208" s="461"/>
      <c r="AW208" s="461"/>
      <c r="AX208" s="461"/>
      <c r="AY208" s="461"/>
    </row>
    <row r="209">
      <c r="A209" s="461"/>
      <c r="B209" s="461"/>
      <c r="C209" s="461"/>
      <c r="D209" s="461"/>
      <c r="E209" s="461"/>
      <c r="F209" s="461"/>
      <c r="G209" s="461"/>
      <c r="H209" s="461"/>
      <c r="I209" s="461"/>
      <c r="J209" s="461"/>
      <c r="K209" s="461"/>
      <c r="L209" s="461"/>
      <c r="M209" s="461"/>
      <c r="N209" s="461"/>
      <c r="O209" s="461"/>
      <c r="P209" s="461"/>
      <c r="Q209" s="461"/>
      <c r="R209" s="461"/>
      <c r="S209" s="461"/>
      <c r="T209" s="461"/>
      <c r="U209" s="461"/>
      <c r="V209" s="461"/>
      <c r="W209" s="461"/>
      <c r="X209" s="461"/>
      <c r="Y209" s="461"/>
      <c r="Z209" s="461"/>
      <c r="AA209" s="461"/>
      <c r="AB209" s="461"/>
      <c r="AC209" s="461"/>
      <c r="AD209" s="461"/>
      <c r="AE209" s="461"/>
      <c r="AF209" s="461"/>
      <c r="AG209" s="461"/>
      <c r="AH209" s="461"/>
      <c r="AI209" s="461"/>
      <c r="AJ209" s="461"/>
      <c r="AK209" s="461"/>
      <c r="AL209" s="461"/>
      <c r="AM209" s="461"/>
      <c r="AN209" s="461"/>
      <c r="AO209" s="461"/>
      <c r="AP209" s="461"/>
      <c r="AQ209" s="461"/>
      <c r="AR209" s="461"/>
      <c r="AS209" s="461"/>
      <c r="AT209" s="461"/>
      <c r="AU209" s="461"/>
      <c r="AV209" s="461"/>
      <c r="AW209" s="461"/>
      <c r="AX209" s="461"/>
      <c r="AY209" s="461"/>
    </row>
    <row r="210">
      <c r="A210" s="461"/>
      <c r="B210" s="461"/>
      <c r="C210" s="461"/>
      <c r="D210" s="461"/>
      <c r="E210" s="461"/>
      <c r="F210" s="461"/>
      <c r="G210" s="461"/>
      <c r="H210" s="461"/>
      <c r="I210" s="461"/>
      <c r="J210" s="461"/>
      <c r="K210" s="461"/>
      <c r="L210" s="461"/>
      <c r="M210" s="461"/>
      <c r="N210" s="461"/>
      <c r="O210" s="461"/>
      <c r="P210" s="461"/>
      <c r="Q210" s="461"/>
      <c r="R210" s="461"/>
      <c r="S210" s="461"/>
      <c r="T210" s="461"/>
      <c r="U210" s="461"/>
      <c r="V210" s="461"/>
      <c r="W210" s="461"/>
      <c r="X210" s="461"/>
      <c r="Y210" s="461"/>
      <c r="Z210" s="461"/>
      <c r="AA210" s="461"/>
      <c r="AB210" s="461"/>
      <c r="AC210" s="461"/>
      <c r="AD210" s="461"/>
      <c r="AE210" s="461"/>
      <c r="AF210" s="461"/>
      <c r="AG210" s="461"/>
      <c r="AH210" s="461"/>
      <c r="AI210" s="461"/>
      <c r="AJ210" s="461"/>
      <c r="AK210" s="461"/>
      <c r="AL210" s="461"/>
      <c r="AM210" s="461"/>
      <c r="AN210" s="461"/>
      <c r="AO210" s="461"/>
      <c r="AP210" s="461"/>
      <c r="AQ210" s="461"/>
      <c r="AR210" s="461"/>
      <c r="AS210" s="461"/>
      <c r="AT210" s="461"/>
      <c r="AU210" s="461"/>
      <c r="AV210" s="461"/>
      <c r="AW210" s="461"/>
      <c r="AX210" s="461"/>
      <c r="AY210" s="461"/>
    </row>
    <row r="211">
      <c r="A211" s="461"/>
      <c r="B211" s="461"/>
      <c r="C211" s="461"/>
      <c r="D211" s="461"/>
      <c r="E211" s="461"/>
      <c r="F211" s="461"/>
      <c r="G211" s="461"/>
      <c r="H211" s="461"/>
      <c r="I211" s="461"/>
      <c r="J211" s="461"/>
      <c r="K211" s="461"/>
      <c r="L211" s="461"/>
      <c r="M211" s="461"/>
      <c r="N211" s="461"/>
      <c r="O211" s="461"/>
      <c r="P211" s="461"/>
      <c r="Q211" s="461"/>
      <c r="R211" s="461"/>
      <c r="S211" s="461"/>
      <c r="T211" s="461"/>
      <c r="U211" s="461"/>
      <c r="V211" s="461"/>
      <c r="W211" s="461"/>
      <c r="X211" s="461"/>
      <c r="Y211" s="461"/>
      <c r="Z211" s="461"/>
      <c r="AA211" s="461"/>
      <c r="AB211" s="461"/>
      <c r="AC211" s="461"/>
      <c r="AD211" s="461"/>
      <c r="AE211" s="461"/>
      <c r="AF211" s="461"/>
      <c r="AG211" s="461"/>
      <c r="AH211" s="461"/>
      <c r="AI211" s="461"/>
      <c r="AJ211" s="461"/>
      <c r="AK211" s="461"/>
      <c r="AL211" s="461"/>
      <c r="AM211" s="461"/>
      <c r="AN211" s="461"/>
      <c r="AO211" s="461"/>
      <c r="AP211" s="461"/>
      <c r="AQ211" s="461"/>
      <c r="AR211" s="461"/>
      <c r="AS211" s="461"/>
      <c r="AT211" s="461"/>
      <c r="AU211" s="461"/>
      <c r="AV211" s="461"/>
      <c r="AW211" s="461"/>
      <c r="AX211" s="461"/>
      <c r="AY211" s="461"/>
    </row>
    <row r="212">
      <c r="A212" s="461"/>
      <c r="B212" s="461"/>
      <c r="C212" s="461"/>
      <c r="D212" s="461"/>
      <c r="E212" s="461"/>
      <c r="F212" s="461"/>
      <c r="G212" s="461"/>
      <c r="H212" s="461"/>
      <c r="I212" s="461"/>
      <c r="J212" s="461"/>
      <c r="K212" s="461"/>
      <c r="L212" s="461"/>
      <c r="M212" s="461"/>
      <c r="N212" s="461"/>
      <c r="O212" s="461"/>
      <c r="P212" s="461"/>
      <c r="Q212" s="461"/>
      <c r="R212" s="461"/>
      <c r="S212" s="461"/>
      <c r="T212" s="461"/>
      <c r="U212" s="461"/>
      <c r="V212" s="461"/>
      <c r="W212" s="461"/>
      <c r="X212" s="461"/>
      <c r="Y212" s="461"/>
      <c r="Z212" s="461"/>
      <c r="AA212" s="461"/>
      <c r="AB212" s="461"/>
      <c r="AC212" s="461"/>
      <c r="AD212" s="461"/>
      <c r="AE212" s="461"/>
      <c r="AF212" s="461"/>
      <c r="AG212" s="461"/>
      <c r="AH212" s="461"/>
      <c r="AI212" s="461"/>
      <c r="AJ212" s="461"/>
      <c r="AK212" s="461"/>
      <c r="AL212" s="461"/>
      <c r="AM212" s="461"/>
      <c r="AN212" s="461"/>
      <c r="AO212" s="461"/>
      <c r="AP212" s="461"/>
      <c r="AQ212" s="461"/>
      <c r="AR212" s="461"/>
      <c r="AS212" s="461"/>
      <c r="AT212" s="461"/>
      <c r="AU212" s="461"/>
      <c r="AV212" s="461"/>
      <c r="AW212" s="461"/>
      <c r="AX212" s="461"/>
      <c r="AY212" s="461"/>
    </row>
    <row r="213">
      <c r="A213" s="461"/>
      <c r="B213" s="461"/>
      <c r="C213" s="461"/>
      <c r="D213" s="461"/>
      <c r="E213" s="461"/>
      <c r="F213" s="461"/>
      <c r="G213" s="461"/>
      <c r="H213" s="461"/>
      <c r="I213" s="461"/>
      <c r="J213" s="461"/>
      <c r="K213" s="461"/>
      <c r="L213" s="461"/>
      <c r="M213" s="461"/>
      <c r="N213" s="461"/>
      <c r="O213" s="461"/>
      <c r="P213" s="461"/>
      <c r="Q213" s="461"/>
      <c r="R213" s="461"/>
      <c r="S213" s="461"/>
      <c r="T213" s="461"/>
      <c r="U213" s="461"/>
      <c r="V213" s="461"/>
      <c r="W213" s="461"/>
      <c r="X213" s="461"/>
      <c r="Y213" s="461"/>
      <c r="Z213" s="461"/>
      <c r="AA213" s="461"/>
      <c r="AB213" s="461"/>
      <c r="AC213" s="461"/>
      <c r="AD213" s="461"/>
      <c r="AE213" s="461"/>
      <c r="AF213" s="461"/>
      <c r="AG213" s="461"/>
      <c r="AH213" s="461"/>
      <c r="AI213" s="461"/>
      <c r="AJ213" s="461"/>
      <c r="AK213" s="461"/>
      <c r="AL213" s="461"/>
      <c r="AM213" s="461"/>
      <c r="AN213" s="461"/>
      <c r="AO213" s="461"/>
      <c r="AP213" s="461"/>
      <c r="AQ213" s="461"/>
      <c r="AR213" s="461"/>
      <c r="AS213" s="461"/>
      <c r="AT213" s="461"/>
      <c r="AU213" s="461"/>
      <c r="AV213" s="461"/>
      <c r="AW213" s="461"/>
      <c r="AX213" s="461"/>
      <c r="AY213" s="461"/>
    </row>
    <row r="214">
      <c r="A214" s="461"/>
      <c r="B214" s="461"/>
      <c r="C214" s="461"/>
      <c r="D214" s="461"/>
      <c r="E214" s="461"/>
      <c r="F214" s="461"/>
      <c r="G214" s="461"/>
      <c r="H214" s="461"/>
      <c r="I214" s="461"/>
      <c r="J214" s="461"/>
      <c r="K214" s="461"/>
      <c r="L214" s="461"/>
      <c r="M214" s="461"/>
      <c r="N214" s="461"/>
      <c r="O214" s="461"/>
      <c r="P214" s="461"/>
      <c r="Q214" s="461"/>
      <c r="R214" s="461"/>
      <c r="S214" s="461"/>
      <c r="T214" s="461"/>
      <c r="U214" s="461"/>
      <c r="V214" s="461"/>
      <c r="W214" s="461"/>
      <c r="X214" s="461"/>
      <c r="Y214" s="461"/>
      <c r="Z214" s="461"/>
      <c r="AA214" s="461"/>
      <c r="AB214" s="461"/>
      <c r="AC214" s="461"/>
      <c r="AD214" s="461"/>
      <c r="AE214" s="461"/>
      <c r="AF214" s="461"/>
      <c r="AG214" s="461"/>
      <c r="AH214" s="461"/>
      <c r="AI214" s="461"/>
      <c r="AJ214" s="461"/>
      <c r="AK214" s="461"/>
      <c r="AL214" s="461"/>
      <c r="AM214" s="461"/>
      <c r="AN214" s="461"/>
      <c r="AO214" s="461"/>
      <c r="AP214" s="461"/>
      <c r="AQ214" s="461"/>
      <c r="AR214" s="461"/>
      <c r="AS214" s="461"/>
      <c r="AT214" s="461"/>
      <c r="AU214" s="461"/>
      <c r="AV214" s="461"/>
      <c r="AW214" s="461"/>
      <c r="AX214" s="461"/>
      <c r="AY214" s="461"/>
    </row>
    <row r="215">
      <c r="A215" s="461"/>
      <c r="B215" s="461"/>
      <c r="C215" s="461"/>
      <c r="D215" s="461"/>
      <c r="E215" s="461"/>
      <c r="F215" s="461"/>
      <c r="G215" s="461"/>
      <c r="H215" s="461"/>
      <c r="I215" s="461"/>
      <c r="J215" s="461"/>
      <c r="K215" s="461"/>
      <c r="L215" s="461"/>
      <c r="M215" s="461"/>
      <c r="N215" s="461"/>
      <c r="O215" s="461"/>
      <c r="P215" s="461"/>
      <c r="Q215" s="461"/>
      <c r="R215" s="461"/>
      <c r="S215" s="461"/>
      <c r="T215" s="461"/>
      <c r="U215" s="461"/>
      <c r="V215" s="461"/>
      <c r="W215" s="461"/>
      <c r="X215" s="461"/>
      <c r="Y215" s="461"/>
      <c r="Z215" s="461"/>
      <c r="AA215" s="461"/>
      <c r="AB215" s="461"/>
      <c r="AC215" s="461"/>
      <c r="AD215" s="461"/>
      <c r="AE215" s="461"/>
      <c r="AF215" s="461"/>
      <c r="AG215" s="461"/>
      <c r="AH215" s="461"/>
      <c r="AI215" s="461"/>
      <c r="AJ215" s="461"/>
      <c r="AK215" s="461"/>
      <c r="AL215" s="461"/>
      <c r="AM215" s="461"/>
      <c r="AN215" s="461"/>
      <c r="AO215" s="461"/>
      <c r="AP215" s="461"/>
      <c r="AQ215" s="461"/>
      <c r="AR215" s="461"/>
      <c r="AS215" s="461"/>
      <c r="AT215" s="461"/>
      <c r="AU215" s="461"/>
      <c r="AV215" s="461"/>
      <c r="AW215" s="461"/>
      <c r="AX215" s="461"/>
      <c r="AY215" s="461"/>
    </row>
    <row r="216">
      <c r="A216" s="461"/>
      <c r="B216" s="461"/>
      <c r="C216" s="461"/>
      <c r="D216" s="461"/>
      <c r="E216" s="461"/>
      <c r="F216" s="461"/>
      <c r="G216" s="461"/>
      <c r="H216" s="461"/>
      <c r="I216" s="461"/>
      <c r="J216" s="461"/>
      <c r="K216" s="461"/>
      <c r="L216" s="461"/>
      <c r="M216" s="461"/>
      <c r="N216" s="461"/>
      <c r="O216" s="461"/>
      <c r="P216" s="461"/>
      <c r="Q216" s="461"/>
      <c r="R216" s="461"/>
      <c r="S216" s="461"/>
      <c r="T216" s="461"/>
      <c r="U216" s="461"/>
      <c r="V216" s="461"/>
      <c r="W216" s="461"/>
      <c r="X216" s="461"/>
      <c r="Y216" s="461"/>
      <c r="Z216" s="461"/>
      <c r="AA216" s="461"/>
      <c r="AB216" s="461"/>
      <c r="AC216" s="461"/>
      <c r="AD216" s="461"/>
      <c r="AE216" s="461"/>
      <c r="AF216" s="461"/>
      <c r="AG216" s="461"/>
      <c r="AH216" s="461"/>
      <c r="AI216" s="461"/>
      <c r="AJ216" s="461"/>
      <c r="AK216" s="461"/>
      <c r="AL216" s="461"/>
      <c r="AM216" s="461"/>
      <c r="AN216" s="461"/>
      <c r="AO216" s="461"/>
      <c r="AP216" s="461"/>
      <c r="AQ216" s="461"/>
      <c r="AR216" s="461"/>
      <c r="AS216" s="461"/>
      <c r="AT216" s="461"/>
      <c r="AU216" s="461"/>
      <c r="AV216" s="461"/>
      <c r="AW216" s="461"/>
      <c r="AX216" s="461"/>
      <c r="AY216" s="461"/>
    </row>
    <row r="217">
      <c r="A217" s="461"/>
      <c r="B217" s="461"/>
      <c r="C217" s="461"/>
      <c r="D217" s="461"/>
      <c r="E217" s="461"/>
      <c r="F217" s="461"/>
      <c r="G217" s="461"/>
      <c r="H217" s="461"/>
      <c r="I217" s="461"/>
      <c r="J217" s="461"/>
      <c r="K217" s="461"/>
      <c r="L217" s="461"/>
      <c r="M217" s="461"/>
      <c r="N217" s="461"/>
      <c r="O217" s="461"/>
      <c r="P217" s="461"/>
      <c r="Q217" s="461"/>
      <c r="R217" s="461"/>
      <c r="S217" s="461"/>
      <c r="T217" s="461"/>
      <c r="U217" s="461"/>
      <c r="V217" s="461"/>
      <c r="W217" s="461"/>
      <c r="X217" s="461"/>
      <c r="Y217" s="461"/>
      <c r="Z217" s="461"/>
      <c r="AA217" s="461"/>
      <c r="AB217" s="461"/>
      <c r="AC217" s="461"/>
      <c r="AD217" s="461"/>
      <c r="AE217" s="461"/>
      <c r="AF217" s="461"/>
      <c r="AG217" s="461"/>
      <c r="AH217" s="461"/>
      <c r="AI217" s="461"/>
      <c r="AJ217" s="461"/>
      <c r="AK217" s="461"/>
      <c r="AL217" s="461"/>
      <c r="AM217" s="461"/>
      <c r="AN217" s="461"/>
      <c r="AO217" s="461"/>
      <c r="AP217" s="461"/>
      <c r="AQ217" s="461"/>
      <c r="AR217" s="461"/>
      <c r="AS217" s="461"/>
      <c r="AT217" s="461"/>
      <c r="AU217" s="461"/>
      <c r="AV217" s="461"/>
      <c r="AW217" s="461"/>
      <c r="AX217" s="461"/>
      <c r="AY217" s="461"/>
    </row>
    <row r="218">
      <c r="A218" s="461"/>
      <c r="B218" s="461"/>
      <c r="C218" s="461"/>
      <c r="D218" s="461"/>
      <c r="E218" s="461"/>
      <c r="F218" s="461"/>
      <c r="G218" s="461"/>
      <c r="H218" s="461"/>
      <c r="I218" s="461"/>
      <c r="J218" s="461"/>
      <c r="K218" s="461"/>
      <c r="L218" s="461"/>
      <c r="M218" s="461"/>
      <c r="N218" s="461"/>
      <c r="O218" s="461"/>
      <c r="P218" s="461"/>
      <c r="Q218" s="461"/>
      <c r="R218" s="461"/>
      <c r="S218" s="461"/>
      <c r="T218" s="461"/>
      <c r="U218" s="461"/>
      <c r="V218" s="461"/>
      <c r="W218" s="461"/>
      <c r="X218" s="461"/>
      <c r="Y218" s="461"/>
      <c r="Z218" s="461"/>
      <c r="AA218" s="461"/>
      <c r="AB218" s="461"/>
      <c r="AC218" s="461"/>
      <c r="AD218" s="461"/>
      <c r="AE218" s="461"/>
      <c r="AF218" s="461"/>
      <c r="AG218" s="461"/>
      <c r="AH218" s="461"/>
      <c r="AI218" s="461"/>
      <c r="AJ218" s="461"/>
      <c r="AK218" s="461"/>
      <c r="AL218" s="461"/>
      <c r="AM218" s="461"/>
      <c r="AN218" s="461"/>
      <c r="AO218" s="461"/>
      <c r="AP218" s="461"/>
      <c r="AQ218" s="461"/>
      <c r="AR218" s="461"/>
      <c r="AS218" s="461"/>
      <c r="AT218" s="461"/>
      <c r="AU218" s="461"/>
      <c r="AV218" s="461"/>
      <c r="AW218" s="461"/>
      <c r="AX218" s="461"/>
      <c r="AY218" s="461"/>
    </row>
    <row r="219">
      <c r="A219" s="461"/>
      <c r="B219" s="461"/>
      <c r="C219" s="461"/>
      <c r="D219" s="461"/>
      <c r="E219" s="461"/>
      <c r="F219" s="461"/>
      <c r="G219" s="461"/>
      <c r="H219" s="461"/>
      <c r="I219" s="461"/>
      <c r="J219" s="461"/>
      <c r="K219" s="461"/>
      <c r="L219" s="461"/>
      <c r="M219" s="461"/>
      <c r="N219" s="461"/>
      <c r="O219" s="461"/>
      <c r="P219" s="461"/>
      <c r="Q219" s="461"/>
      <c r="R219" s="461"/>
      <c r="S219" s="461"/>
      <c r="T219" s="461"/>
      <c r="U219" s="461"/>
      <c r="V219" s="461"/>
      <c r="W219" s="461"/>
      <c r="X219" s="461"/>
      <c r="Y219" s="461"/>
      <c r="Z219" s="461"/>
      <c r="AA219" s="461"/>
      <c r="AB219" s="461"/>
      <c r="AC219" s="461"/>
      <c r="AD219" s="461"/>
      <c r="AE219" s="461"/>
      <c r="AF219" s="461"/>
      <c r="AG219" s="461"/>
      <c r="AH219" s="461"/>
      <c r="AI219" s="461"/>
      <c r="AJ219" s="461"/>
      <c r="AK219" s="461"/>
      <c r="AL219" s="461"/>
      <c r="AM219" s="461"/>
      <c r="AN219" s="461"/>
      <c r="AO219" s="461"/>
      <c r="AP219" s="461"/>
      <c r="AQ219" s="461"/>
      <c r="AR219" s="461"/>
      <c r="AS219" s="461"/>
      <c r="AT219" s="461"/>
      <c r="AU219" s="461"/>
      <c r="AV219" s="461"/>
      <c r="AW219" s="461"/>
      <c r="AX219" s="461"/>
      <c r="AY219" s="461"/>
    </row>
    <row r="220">
      <c r="A220" s="461"/>
      <c r="B220" s="461"/>
      <c r="C220" s="461"/>
      <c r="D220" s="461"/>
      <c r="E220" s="461"/>
      <c r="F220" s="461"/>
      <c r="G220" s="461"/>
      <c r="H220" s="461"/>
      <c r="I220" s="461"/>
      <c r="J220" s="461"/>
      <c r="K220" s="461"/>
      <c r="L220" s="461"/>
      <c r="M220" s="461"/>
      <c r="N220" s="461"/>
      <c r="O220" s="461"/>
      <c r="P220" s="461"/>
      <c r="Q220" s="461"/>
      <c r="R220" s="461"/>
      <c r="S220" s="461"/>
      <c r="T220" s="461"/>
      <c r="U220" s="461"/>
      <c r="V220" s="461"/>
      <c r="W220" s="461"/>
      <c r="X220" s="461"/>
      <c r="Y220" s="461"/>
      <c r="Z220" s="461"/>
      <c r="AA220" s="461"/>
      <c r="AB220" s="461"/>
      <c r="AC220" s="461"/>
      <c r="AD220" s="461"/>
      <c r="AE220" s="461"/>
      <c r="AF220" s="461"/>
      <c r="AG220" s="461"/>
      <c r="AH220" s="461"/>
      <c r="AI220" s="461"/>
      <c r="AJ220" s="461"/>
      <c r="AK220" s="461"/>
      <c r="AL220" s="461"/>
      <c r="AM220" s="461"/>
      <c r="AN220" s="461"/>
      <c r="AO220" s="461"/>
      <c r="AP220" s="461"/>
      <c r="AQ220" s="461"/>
      <c r="AR220" s="461"/>
      <c r="AS220" s="461"/>
      <c r="AT220" s="461"/>
      <c r="AU220" s="461"/>
      <c r="AV220" s="461"/>
      <c r="AW220" s="461"/>
      <c r="AX220" s="461"/>
      <c r="AY220" s="461"/>
    </row>
    <row r="221">
      <c r="A221" s="461"/>
      <c r="B221" s="461"/>
      <c r="C221" s="461"/>
      <c r="D221" s="461"/>
      <c r="E221" s="461"/>
      <c r="F221" s="461"/>
      <c r="G221" s="461"/>
      <c r="H221" s="461"/>
      <c r="I221" s="461"/>
      <c r="J221" s="461"/>
      <c r="K221" s="461"/>
      <c r="L221" s="461"/>
      <c r="M221" s="461"/>
      <c r="N221" s="461"/>
      <c r="O221" s="461"/>
      <c r="P221" s="461"/>
      <c r="Q221" s="461"/>
      <c r="R221" s="461"/>
      <c r="S221" s="461"/>
      <c r="T221" s="461"/>
      <c r="U221" s="461"/>
      <c r="V221" s="461"/>
      <c r="W221" s="461"/>
      <c r="X221" s="461"/>
      <c r="Y221" s="461"/>
      <c r="Z221" s="461"/>
      <c r="AA221" s="461"/>
      <c r="AB221" s="461"/>
      <c r="AC221" s="461"/>
      <c r="AD221" s="461"/>
      <c r="AE221" s="461"/>
      <c r="AF221" s="461"/>
      <c r="AG221" s="461"/>
      <c r="AH221" s="461"/>
      <c r="AI221" s="461"/>
      <c r="AJ221" s="461"/>
      <c r="AK221" s="461"/>
      <c r="AL221" s="461"/>
      <c r="AM221" s="461"/>
      <c r="AN221" s="461"/>
      <c r="AO221" s="461"/>
      <c r="AP221" s="461"/>
      <c r="AQ221" s="461"/>
      <c r="AR221" s="461"/>
      <c r="AS221" s="461"/>
      <c r="AT221" s="461"/>
      <c r="AU221" s="461"/>
      <c r="AV221" s="461"/>
      <c r="AW221" s="461"/>
      <c r="AX221" s="461"/>
      <c r="AY221" s="461"/>
    </row>
    <row r="222">
      <c r="A222" s="461"/>
      <c r="B222" s="461"/>
      <c r="C222" s="461"/>
      <c r="D222" s="461"/>
      <c r="E222" s="461"/>
      <c r="F222" s="461"/>
      <c r="G222" s="461"/>
      <c r="H222" s="461"/>
      <c r="I222" s="461"/>
      <c r="J222" s="461"/>
      <c r="K222" s="461"/>
      <c r="L222" s="461"/>
      <c r="M222" s="461"/>
      <c r="N222" s="461"/>
      <c r="O222" s="461"/>
      <c r="P222" s="461"/>
      <c r="Q222" s="461"/>
      <c r="R222" s="461"/>
      <c r="S222" s="461"/>
      <c r="T222" s="461"/>
      <c r="U222" s="461"/>
      <c r="V222" s="461"/>
      <c r="W222" s="461"/>
      <c r="X222" s="461"/>
      <c r="Y222" s="461"/>
      <c r="Z222" s="461"/>
      <c r="AA222" s="461"/>
      <c r="AB222" s="461"/>
      <c r="AC222" s="461"/>
      <c r="AD222" s="461"/>
      <c r="AE222" s="461"/>
      <c r="AF222" s="461"/>
      <c r="AG222" s="461"/>
      <c r="AH222" s="461"/>
      <c r="AI222" s="461"/>
      <c r="AJ222" s="461"/>
      <c r="AK222" s="461"/>
      <c r="AL222" s="461"/>
      <c r="AM222" s="461"/>
      <c r="AN222" s="461"/>
      <c r="AO222" s="461"/>
      <c r="AP222" s="461"/>
      <c r="AQ222" s="461"/>
      <c r="AR222" s="461"/>
      <c r="AS222" s="461"/>
      <c r="AT222" s="461"/>
      <c r="AU222" s="461"/>
      <c r="AV222" s="461"/>
      <c r="AW222" s="461"/>
      <c r="AX222" s="461"/>
      <c r="AY222" s="461"/>
    </row>
    <row r="223">
      <c r="A223" s="461"/>
      <c r="B223" s="461"/>
      <c r="C223" s="461"/>
      <c r="D223" s="461"/>
      <c r="E223" s="461"/>
      <c r="F223" s="461"/>
      <c r="G223" s="461"/>
      <c r="H223" s="461"/>
      <c r="I223" s="461"/>
      <c r="J223" s="461"/>
      <c r="K223" s="461"/>
      <c r="L223" s="461"/>
      <c r="M223" s="461"/>
      <c r="N223" s="461"/>
      <c r="O223" s="461"/>
      <c r="P223" s="461"/>
      <c r="Q223" s="461"/>
      <c r="R223" s="461"/>
      <c r="S223" s="461"/>
      <c r="T223" s="461"/>
      <c r="U223" s="461"/>
      <c r="V223" s="461"/>
      <c r="W223" s="461"/>
      <c r="X223" s="461"/>
      <c r="Y223" s="461"/>
      <c r="Z223" s="461"/>
      <c r="AA223" s="461"/>
      <c r="AB223" s="461"/>
      <c r="AC223" s="461"/>
      <c r="AD223" s="461"/>
      <c r="AE223" s="461"/>
      <c r="AF223" s="461"/>
      <c r="AG223" s="461"/>
      <c r="AH223" s="461"/>
      <c r="AI223" s="461"/>
      <c r="AJ223" s="461"/>
      <c r="AK223" s="461"/>
      <c r="AL223" s="461"/>
      <c r="AM223" s="461"/>
      <c r="AN223" s="461"/>
      <c r="AO223" s="461"/>
      <c r="AP223" s="461"/>
      <c r="AQ223" s="461"/>
      <c r="AR223" s="461"/>
      <c r="AS223" s="461"/>
      <c r="AT223" s="461"/>
      <c r="AU223" s="461"/>
      <c r="AV223" s="461"/>
      <c r="AW223" s="461"/>
      <c r="AX223" s="461"/>
      <c r="AY223" s="461"/>
    </row>
    <row r="224">
      <c r="A224" s="461"/>
      <c r="B224" s="461"/>
      <c r="C224" s="461"/>
      <c r="D224" s="461"/>
      <c r="E224" s="461"/>
      <c r="F224" s="461"/>
      <c r="G224" s="461"/>
      <c r="H224" s="461"/>
      <c r="I224" s="461"/>
      <c r="J224" s="461"/>
      <c r="K224" s="461"/>
      <c r="L224" s="461"/>
      <c r="M224" s="461"/>
      <c r="N224" s="461"/>
      <c r="O224" s="461"/>
      <c r="P224" s="461"/>
      <c r="Q224" s="461"/>
      <c r="R224" s="461"/>
      <c r="S224" s="461"/>
      <c r="T224" s="461"/>
      <c r="U224" s="461"/>
      <c r="V224" s="461"/>
      <c r="W224" s="461"/>
      <c r="X224" s="461"/>
      <c r="Y224" s="461"/>
      <c r="Z224" s="461"/>
      <c r="AA224" s="461"/>
      <c r="AB224" s="461"/>
      <c r="AC224" s="461"/>
      <c r="AD224" s="461"/>
      <c r="AE224" s="461"/>
      <c r="AF224" s="461"/>
      <c r="AG224" s="461"/>
      <c r="AH224" s="461"/>
      <c r="AI224" s="461"/>
      <c r="AJ224" s="461"/>
      <c r="AK224" s="461"/>
      <c r="AL224" s="461"/>
      <c r="AM224" s="461"/>
      <c r="AN224" s="461"/>
      <c r="AO224" s="461"/>
      <c r="AP224" s="461"/>
      <c r="AQ224" s="461"/>
      <c r="AR224" s="461"/>
      <c r="AS224" s="461"/>
      <c r="AT224" s="461"/>
      <c r="AU224" s="461"/>
      <c r="AV224" s="461"/>
      <c r="AW224" s="461"/>
      <c r="AX224" s="461"/>
      <c r="AY224" s="461"/>
    </row>
    <row r="225">
      <c r="A225" s="461"/>
      <c r="B225" s="461"/>
      <c r="C225" s="461"/>
      <c r="D225" s="461"/>
      <c r="E225" s="461"/>
      <c r="F225" s="461"/>
      <c r="G225" s="461"/>
      <c r="H225" s="461"/>
      <c r="I225" s="461"/>
      <c r="J225" s="461"/>
      <c r="K225" s="461"/>
      <c r="L225" s="461"/>
      <c r="M225" s="461"/>
      <c r="N225" s="461"/>
      <c r="O225" s="461"/>
      <c r="P225" s="461"/>
      <c r="Q225" s="461"/>
      <c r="R225" s="461"/>
      <c r="S225" s="461"/>
      <c r="T225" s="461"/>
      <c r="U225" s="461"/>
      <c r="V225" s="461"/>
      <c r="W225" s="461"/>
      <c r="X225" s="461"/>
      <c r="Y225" s="461"/>
      <c r="Z225" s="461"/>
      <c r="AA225" s="461"/>
      <c r="AB225" s="461"/>
      <c r="AC225" s="461"/>
      <c r="AD225" s="461"/>
      <c r="AE225" s="461"/>
      <c r="AF225" s="461"/>
      <c r="AG225" s="461"/>
      <c r="AH225" s="461"/>
      <c r="AI225" s="461"/>
      <c r="AJ225" s="461"/>
      <c r="AK225" s="461"/>
      <c r="AL225" s="461"/>
      <c r="AM225" s="461"/>
      <c r="AN225" s="461"/>
      <c r="AO225" s="461"/>
      <c r="AP225" s="461"/>
      <c r="AQ225" s="461"/>
      <c r="AR225" s="461"/>
      <c r="AS225" s="461"/>
      <c r="AT225" s="461"/>
      <c r="AU225" s="461"/>
      <c r="AV225" s="461"/>
      <c r="AW225" s="461"/>
      <c r="AX225" s="461"/>
      <c r="AY225" s="461"/>
    </row>
    <row r="226">
      <c r="A226" s="461"/>
      <c r="B226" s="461"/>
      <c r="C226" s="461"/>
      <c r="D226" s="461"/>
      <c r="E226" s="461"/>
      <c r="F226" s="461"/>
      <c r="G226" s="461"/>
      <c r="H226" s="461"/>
      <c r="I226" s="461"/>
      <c r="J226" s="461"/>
      <c r="K226" s="461"/>
      <c r="L226" s="461"/>
      <c r="M226" s="461"/>
      <c r="N226" s="461"/>
      <c r="O226" s="461"/>
      <c r="P226" s="461"/>
      <c r="Q226" s="461"/>
      <c r="R226" s="461"/>
      <c r="S226" s="461"/>
      <c r="T226" s="461"/>
      <c r="U226" s="461"/>
      <c r="V226" s="461"/>
      <c r="W226" s="461"/>
      <c r="X226" s="461"/>
      <c r="Y226" s="461"/>
      <c r="Z226" s="461"/>
      <c r="AA226" s="461"/>
      <c r="AB226" s="461"/>
      <c r="AC226" s="461"/>
      <c r="AD226" s="461"/>
      <c r="AE226" s="461"/>
      <c r="AF226" s="461"/>
      <c r="AG226" s="461"/>
      <c r="AH226" s="461"/>
      <c r="AI226" s="461"/>
      <c r="AJ226" s="461"/>
      <c r="AK226" s="461"/>
      <c r="AL226" s="461"/>
      <c r="AM226" s="461"/>
      <c r="AN226" s="461"/>
      <c r="AO226" s="461"/>
      <c r="AP226" s="461"/>
      <c r="AQ226" s="461"/>
      <c r="AR226" s="461"/>
      <c r="AS226" s="461"/>
      <c r="AT226" s="461"/>
      <c r="AU226" s="461"/>
      <c r="AV226" s="461"/>
      <c r="AW226" s="461"/>
      <c r="AX226" s="461"/>
      <c r="AY226" s="461"/>
    </row>
    <row r="227">
      <c r="A227" s="461"/>
      <c r="B227" s="461"/>
      <c r="C227" s="461"/>
      <c r="D227" s="461"/>
      <c r="E227" s="461"/>
      <c r="F227" s="461"/>
      <c r="G227" s="461"/>
      <c r="H227" s="461"/>
      <c r="I227" s="461"/>
      <c r="J227" s="461"/>
      <c r="K227" s="461"/>
      <c r="L227" s="461"/>
      <c r="M227" s="461"/>
      <c r="N227" s="461"/>
      <c r="O227" s="461"/>
      <c r="P227" s="461"/>
      <c r="Q227" s="461"/>
      <c r="R227" s="461"/>
      <c r="S227" s="461"/>
      <c r="T227" s="461"/>
      <c r="U227" s="461"/>
      <c r="V227" s="461"/>
      <c r="W227" s="461"/>
      <c r="X227" s="461"/>
      <c r="Y227" s="461"/>
      <c r="Z227" s="461"/>
      <c r="AA227" s="461"/>
      <c r="AB227" s="461"/>
      <c r="AC227" s="461"/>
      <c r="AD227" s="461"/>
      <c r="AE227" s="461"/>
      <c r="AF227" s="461"/>
      <c r="AG227" s="461"/>
      <c r="AH227" s="461"/>
      <c r="AI227" s="461"/>
      <c r="AJ227" s="461"/>
      <c r="AK227" s="461"/>
      <c r="AL227" s="461"/>
      <c r="AM227" s="461"/>
      <c r="AN227" s="461"/>
      <c r="AO227" s="461"/>
      <c r="AP227" s="461"/>
      <c r="AQ227" s="461"/>
      <c r="AR227" s="461"/>
      <c r="AS227" s="461"/>
      <c r="AT227" s="461"/>
      <c r="AU227" s="461"/>
      <c r="AV227" s="461"/>
      <c r="AW227" s="461"/>
      <c r="AX227" s="461"/>
      <c r="AY227" s="461"/>
    </row>
    <row r="228">
      <c r="A228" s="461"/>
      <c r="B228" s="461"/>
      <c r="C228" s="461"/>
      <c r="D228" s="461"/>
      <c r="E228" s="461"/>
      <c r="F228" s="461"/>
      <c r="G228" s="461"/>
      <c r="H228" s="461"/>
      <c r="I228" s="461"/>
      <c r="J228" s="461"/>
      <c r="K228" s="461"/>
      <c r="L228" s="461"/>
      <c r="M228" s="461"/>
      <c r="N228" s="461"/>
      <c r="O228" s="461"/>
      <c r="P228" s="461"/>
      <c r="Q228" s="461"/>
      <c r="R228" s="461"/>
      <c r="S228" s="461"/>
      <c r="T228" s="461"/>
      <c r="U228" s="461"/>
      <c r="V228" s="461"/>
      <c r="W228" s="461"/>
      <c r="X228" s="461"/>
      <c r="Y228" s="461"/>
      <c r="Z228" s="461"/>
      <c r="AA228" s="461"/>
      <c r="AB228" s="461"/>
      <c r="AC228" s="461"/>
      <c r="AD228" s="461"/>
      <c r="AE228" s="461"/>
      <c r="AF228" s="461"/>
      <c r="AG228" s="461"/>
      <c r="AH228" s="461"/>
      <c r="AI228" s="461"/>
      <c r="AJ228" s="461"/>
      <c r="AK228" s="461"/>
      <c r="AL228" s="461"/>
      <c r="AM228" s="461"/>
      <c r="AN228" s="461"/>
      <c r="AO228" s="461"/>
      <c r="AP228" s="461"/>
      <c r="AQ228" s="461"/>
      <c r="AR228" s="461"/>
      <c r="AS228" s="461"/>
      <c r="AT228" s="461"/>
      <c r="AU228" s="461"/>
      <c r="AV228" s="461"/>
      <c r="AW228" s="461"/>
      <c r="AX228" s="461"/>
      <c r="AY228" s="461"/>
    </row>
    <row r="229">
      <c r="A229" s="461"/>
      <c r="B229" s="461"/>
      <c r="C229" s="461"/>
      <c r="D229" s="461"/>
      <c r="E229" s="461"/>
      <c r="F229" s="461"/>
      <c r="G229" s="461"/>
      <c r="H229" s="461"/>
      <c r="I229" s="461"/>
      <c r="J229" s="461"/>
      <c r="K229" s="461"/>
      <c r="L229" s="461"/>
      <c r="M229" s="461"/>
      <c r="N229" s="461"/>
      <c r="O229" s="461"/>
      <c r="P229" s="461"/>
      <c r="Q229" s="461"/>
      <c r="R229" s="461"/>
      <c r="S229" s="461"/>
      <c r="T229" s="461"/>
      <c r="U229" s="461"/>
      <c r="V229" s="461"/>
      <c r="W229" s="461"/>
      <c r="X229" s="461"/>
      <c r="Y229" s="461"/>
      <c r="Z229" s="461"/>
      <c r="AA229" s="461"/>
      <c r="AB229" s="461"/>
      <c r="AC229" s="461"/>
      <c r="AD229" s="461"/>
      <c r="AE229" s="461"/>
      <c r="AF229" s="461"/>
      <c r="AG229" s="461"/>
      <c r="AH229" s="461"/>
      <c r="AI229" s="461"/>
      <c r="AJ229" s="461"/>
      <c r="AK229" s="461"/>
      <c r="AL229" s="461"/>
      <c r="AM229" s="461"/>
      <c r="AN229" s="461"/>
      <c r="AO229" s="461"/>
      <c r="AP229" s="461"/>
      <c r="AQ229" s="461"/>
      <c r="AR229" s="461"/>
      <c r="AS229" s="461"/>
      <c r="AT229" s="461"/>
      <c r="AU229" s="461"/>
      <c r="AV229" s="461"/>
      <c r="AW229" s="461"/>
      <c r="AX229" s="461"/>
      <c r="AY229" s="461"/>
    </row>
    <row r="230">
      <c r="A230" s="461"/>
      <c r="B230" s="461"/>
      <c r="C230" s="461"/>
      <c r="D230" s="461"/>
      <c r="E230" s="461"/>
      <c r="F230" s="461"/>
      <c r="G230" s="461"/>
      <c r="H230" s="461"/>
      <c r="I230" s="461"/>
      <c r="J230" s="461"/>
      <c r="K230" s="461"/>
      <c r="L230" s="461"/>
      <c r="M230" s="461"/>
      <c r="N230" s="461"/>
      <c r="O230" s="461"/>
      <c r="P230" s="461"/>
      <c r="Q230" s="461"/>
      <c r="R230" s="461"/>
      <c r="S230" s="461"/>
      <c r="T230" s="461"/>
      <c r="U230" s="461"/>
      <c r="V230" s="461"/>
      <c r="W230" s="461"/>
      <c r="X230" s="461"/>
      <c r="Y230" s="461"/>
      <c r="Z230" s="461"/>
      <c r="AA230" s="461"/>
      <c r="AB230" s="461"/>
      <c r="AC230" s="461"/>
      <c r="AD230" s="461"/>
      <c r="AE230" s="461"/>
      <c r="AF230" s="461"/>
      <c r="AG230" s="461"/>
      <c r="AH230" s="461"/>
      <c r="AI230" s="461"/>
      <c r="AJ230" s="461"/>
      <c r="AK230" s="461"/>
      <c r="AL230" s="461"/>
      <c r="AM230" s="461"/>
      <c r="AN230" s="461"/>
      <c r="AO230" s="461"/>
      <c r="AP230" s="461"/>
      <c r="AQ230" s="461"/>
      <c r="AR230" s="461"/>
      <c r="AS230" s="461"/>
      <c r="AT230" s="461"/>
      <c r="AU230" s="461"/>
      <c r="AV230" s="461"/>
      <c r="AW230" s="461"/>
      <c r="AX230" s="461"/>
      <c r="AY230" s="461"/>
    </row>
    <row r="231">
      <c r="A231" s="461"/>
      <c r="B231" s="461"/>
      <c r="C231" s="461"/>
      <c r="D231" s="461"/>
      <c r="E231" s="461"/>
      <c r="F231" s="461"/>
      <c r="G231" s="461"/>
      <c r="H231" s="461"/>
      <c r="I231" s="461"/>
      <c r="J231" s="461"/>
      <c r="K231" s="461"/>
      <c r="L231" s="461"/>
      <c r="M231" s="461"/>
      <c r="N231" s="461"/>
      <c r="O231" s="461"/>
      <c r="P231" s="461"/>
      <c r="Q231" s="461"/>
      <c r="R231" s="461"/>
      <c r="S231" s="461"/>
      <c r="T231" s="461"/>
      <c r="U231" s="461"/>
      <c r="V231" s="461"/>
      <c r="W231" s="461"/>
      <c r="X231" s="461"/>
      <c r="Y231" s="461"/>
      <c r="Z231" s="461"/>
      <c r="AA231" s="461"/>
      <c r="AB231" s="461"/>
      <c r="AC231" s="461"/>
      <c r="AD231" s="461"/>
      <c r="AE231" s="461"/>
      <c r="AF231" s="461"/>
      <c r="AG231" s="461"/>
      <c r="AH231" s="461"/>
      <c r="AI231" s="461"/>
      <c r="AJ231" s="461"/>
      <c r="AK231" s="461"/>
      <c r="AL231" s="461"/>
      <c r="AM231" s="461"/>
      <c r="AN231" s="461"/>
      <c r="AO231" s="461"/>
      <c r="AP231" s="461"/>
      <c r="AQ231" s="461"/>
      <c r="AR231" s="461"/>
      <c r="AS231" s="461"/>
      <c r="AT231" s="461"/>
      <c r="AU231" s="461"/>
      <c r="AV231" s="461"/>
      <c r="AW231" s="461"/>
      <c r="AX231" s="461"/>
      <c r="AY231" s="461"/>
    </row>
    <row r="232">
      <c r="A232" s="461"/>
      <c r="B232" s="461"/>
      <c r="C232" s="461"/>
      <c r="D232" s="461"/>
      <c r="E232" s="461"/>
      <c r="F232" s="461"/>
      <c r="G232" s="461"/>
      <c r="H232" s="461"/>
      <c r="I232" s="461"/>
      <c r="J232" s="461"/>
      <c r="K232" s="461"/>
      <c r="L232" s="461"/>
      <c r="M232" s="461"/>
      <c r="N232" s="461"/>
      <c r="O232" s="461"/>
      <c r="P232" s="461"/>
      <c r="Q232" s="461"/>
      <c r="R232" s="461"/>
      <c r="S232" s="461"/>
      <c r="T232" s="461"/>
      <c r="U232" s="461"/>
      <c r="V232" s="461"/>
      <c r="W232" s="461"/>
      <c r="X232" s="461"/>
      <c r="Y232" s="461"/>
      <c r="Z232" s="461"/>
      <c r="AA232" s="461"/>
      <c r="AB232" s="461"/>
      <c r="AC232" s="461"/>
      <c r="AD232" s="461"/>
      <c r="AE232" s="461"/>
      <c r="AF232" s="461"/>
      <c r="AG232" s="461"/>
      <c r="AH232" s="461"/>
      <c r="AI232" s="461"/>
      <c r="AJ232" s="461"/>
      <c r="AK232" s="461"/>
      <c r="AL232" s="461"/>
      <c r="AM232" s="461"/>
      <c r="AN232" s="461"/>
      <c r="AO232" s="461"/>
      <c r="AP232" s="461"/>
      <c r="AQ232" s="461"/>
      <c r="AR232" s="461"/>
      <c r="AS232" s="461"/>
      <c r="AT232" s="461"/>
      <c r="AU232" s="461"/>
      <c r="AV232" s="461"/>
      <c r="AW232" s="461"/>
      <c r="AX232" s="461"/>
      <c r="AY232" s="461"/>
    </row>
    <row r="233">
      <c r="A233" s="461"/>
      <c r="B233" s="461"/>
      <c r="C233" s="461"/>
      <c r="D233" s="461"/>
      <c r="E233" s="461"/>
      <c r="F233" s="461"/>
      <c r="G233" s="461"/>
      <c r="H233" s="461"/>
      <c r="I233" s="461"/>
      <c r="J233" s="461"/>
      <c r="K233" s="461"/>
      <c r="L233" s="461"/>
      <c r="M233" s="461"/>
      <c r="N233" s="461"/>
      <c r="O233" s="461"/>
      <c r="P233" s="461"/>
      <c r="Q233" s="461"/>
      <c r="R233" s="461"/>
      <c r="S233" s="461"/>
      <c r="T233" s="461"/>
      <c r="U233" s="461"/>
      <c r="V233" s="461"/>
      <c r="W233" s="461"/>
      <c r="X233" s="461"/>
      <c r="Y233" s="461"/>
      <c r="Z233" s="461"/>
      <c r="AA233" s="461"/>
      <c r="AB233" s="461"/>
      <c r="AC233" s="461"/>
      <c r="AD233" s="461"/>
      <c r="AE233" s="461"/>
      <c r="AF233" s="461"/>
      <c r="AG233" s="461"/>
      <c r="AH233" s="461"/>
      <c r="AI233" s="461"/>
      <c r="AJ233" s="461"/>
      <c r="AK233" s="461"/>
      <c r="AL233" s="461"/>
      <c r="AM233" s="461"/>
      <c r="AN233" s="461"/>
      <c r="AO233" s="461"/>
      <c r="AP233" s="461"/>
      <c r="AQ233" s="461"/>
      <c r="AR233" s="461"/>
      <c r="AS233" s="461"/>
      <c r="AT233" s="461"/>
      <c r="AU233" s="461"/>
      <c r="AV233" s="461"/>
      <c r="AW233" s="461"/>
      <c r="AX233" s="461"/>
      <c r="AY233" s="461"/>
    </row>
    <row r="234">
      <c r="A234" s="461"/>
      <c r="B234" s="461"/>
      <c r="C234" s="461"/>
      <c r="D234" s="461"/>
      <c r="E234" s="461"/>
      <c r="F234" s="461"/>
      <c r="G234" s="461"/>
      <c r="H234" s="461"/>
      <c r="I234" s="461"/>
      <c r="J234" s="461"/>
      <c r="K234" s="461"/>
      <c r="L234" s="461"/>
      <c r="M234" s="461"/>
      <c r="N234" s="461"/>
      <c r="O234" s="461"/>
      <c r="P234" s="461"/>
      <c r="Q234" s="461"/>
      <c r="R234" s="461"/>
      <c r="S234" s="461"/>
      <c r="T234" s="461"/>
      <c r="U234" s="461"/>
      <c r="V234" s="461"/>
      <c r="W234" s="461"/>
      <c r="X234" s="461"/>
      <c r="Y234" s="461"/>
      <c r="Z234" s="461"/>
      <c r="AA234" s="461"/>
      <c r="AB234" s="461"/>
      <c r="AC234" s="461"/>
      <c r="AD234" s="461"/>
      <c r="AE234" s="461"/>
      <c r="AF234" s="461"/>
      <c r="AG234" s="461"/>
      <c r="AH234" s="461"/>
      <c r="AI234" s="461"/>
      <c r="AJ234" s="461"/>
      <c r="AK234" s="461"/>
      <c r="AL234" s="461"/>
      <c r="AM234" s="461"/>
      <c r="AN234" s="461"/>
      <c r="AO234" s="461"/>
      <c r="AP234" s="461"/>
      <c r="AQ234" s="461"/>
      <c r="AR234" s="461"/>
      <c r="AS234" s="461"/>
      <c r="AT234" s="461"/>
      <c r="AU234" s="461"/>
      <c r="AV234" s="461"/>
      <c r="AW234" s="461"/>
      <c r="AX234" s="461"/>
      <c r="AY234" s="461"/>
    </row>
    <row r="235">
      <c r="A235" s="461"/>
      <c r="B235" s="461"/>
      <c r="C235" s="461"/>
      <c r="D235" s="461"/>
      <c r="E235" s="461"/>
      <c r="F235" s="461"/>
      <c r="G235" s="461"/>
      <c r="H235" s="461"/>
      <c r="I235" s="461"/>
      <c r="J235" s="461"/>
      <c r="K235" s="461"/>
      <c r="L235" s="461"/>
      <c r="M235" s="461"/>
      <c r="N235" s="461"/>
      <c r="O235" s="461"/>
      <c r="P235" s="461"/>
      <c r="Q235" s="461"/>
      <c r="R235" s="461"/>
      <c r="S235" s="461"/>
      <c r="T235" s="461"/>
      <c r="U235" s="461"/>
      <c r="V235" s="461"/>
      <c r="W235" s="461"/>
      <c r="X235" s="461"/>
      <c r="Y235" s="461"/>
      <c r="Z235" s="461"/>
      <c r="AA235" s="461"/>
      <c r="AB235" s="461"/>
      <c r="AC235" s="461"/>
      <c r="AD235" s="461"/>
      <c r="AE235" s="461"/>
      <c r="AF235" s="461"/>
      <c r="AG235" s="461"/>
      <c r="AH235" s="461"/>
      <c r="AI235" s="461"/>
      <c r="AJ235" s="461"/>
      <c r="AK235" s="461"/>
      <c r="AL235" s="461"/>
      <c r="AM235" s="461"/>
      <c r="AN235" s="461"/>
      <c r="AO235" s="461"/>
      <c r="AP235" s="461"/>
      <c r="AQ235" s="461"/>
      <c r="AR235" s="461"/>
      <c r="AS235" s="461"/>
      <c r="AT235" s="461"/>
      <c r="AU235" s="461"/>
      <c r="AV235" s="461"/>
      <c r="AW235" s="461"/>
      <c r="AX235" s="461"/>
      <c r="AY235" s="461"/>
    </row>
    <row r="236">
      <c r="A236" s="461"/>
      <c r="B236" s="461"/>
      <c r="C236" s="461"/>
      <c r="D236" s="461"/>
      <c r="E236" s="461"/>
      <c r="F236" s="461"/>
      <c r="G236" s="461"/>
      <c r="H236" s="461"/>
      <c r="I236" s="461"/>
      <c r="J236" s="461"/>
      <c r="K236" s="461"/>
      <c r="L236" s="461"/>
      <c r="M236" s="461"/>
      <c r="N236" s="461"/>
      <c r="O236" s="461"/>
      <c r="P236" s="461"/>
      <c r="Q236" s="461"/>
      <c r="R236" s="461"/>
      <c r="S236" s="461"/>
      <c r="T236" s="461"/>
      <c r="U236" s="461"/>
      <c r="V236" s="461"/>
      <c r="W236" s="461"/>
      <c r="X236" s="461"/>
      <c r="Y236" s="461"/>
      <c r="Z236" s="461"/>
      <c r="AA236" s="461"/>
      <c r="AB236" s="461"/>
      <c r="AC236" s="461"/>
      <c r="AD236" s="461"/>
      <c r="AE236" s="461"/>
      <c r="AF236" s="461"/>
      <c r="AG236" s="461"/>
      <c r="AH236" s="461"/>
      <c r="AI236" s="461"/>
      <c r="AJ236" s="461"/>
      <c r="AK236" s="461"/>
      <c r="AL236" s="461"/>
      <c r="AM236" s="461"/>
      <c r="AN236" s="461"/>
      <c r="AO236" s="461"/>
      <c r="AP236" s="461"/>
      <c r="AQ236" s="461"/>
      <c r="AR236" s="461"/>
      <c r="AS236" s="461"/>
      <c r="AT236" s="461"/>
      <c r="AU236" s="461"/>
      <c r="AV236" s="461"/>
      <c r="AW236" s="461"/>
      <c r="AX236" s="461"/>
      <c r="AY236" s="461"/>
    </row>
    <row r="237">
      <c r="A237" s="461"/>
      <c r="B237" s="461"/>
      <c r="C237" s="461"/>
      <c r="D237" s="461"/>
      <c r="E237" s="461"/>
      <c r="F237" s="461"/>
      <c r="G237" s="461"/>
      <c r="H237" s="461"/>
      <c r="I237" s="461"/>
      <c r="J237" s="461"/>
      <c r="K237" s="461"/>
      <c r="L237" s="461"/>
      <c r="M237" s="461"/>
      <c r="N237" s="461"/>
      <c r="O237" s="461"/>
      <c r="P237" s="461"/>
      <c r="Q237" s="461"/>
      <c r="R237" s="461"/>
      <c r="S237" s="461"/>
      <c r="T237" s="461"/>
      <c r="U237" s="461"/>
      <c r="V237" s="461"/>
      <c r="W237" s="461"/>
      <c r="X237" s="461"/>
      <c r="Y237" s="461"/>
      <c r="Z237" s="461"/>
      <c r="AA237" s="461"/>
      <c r="AB237" s="461"/>
      <c r="AC237" s="461"/>
      <c r="AD237" s="461"/>
      <c r="AE237" s="461"/>
      <c r="AF237" s="461"/>
      <c r="AG237" s="461"/>
      <c r="AH237" s="461"/>
      <c r="AI237" s="461"/>
      <c r="AJ237" s="461"/>
      <c r="AK237" s="461"/>
      <c r="AL237" s="461"/>
      <c r="AM237" s="461"/>
      <c r="AN237" s="461"/>
      <c r="AO237" s="461"/>
      <c r="AP237" s="461"/>
      <c r="AQ237" s="461"/>
      <c r="AR237" s="461"/>
      <c r="AS237" s="461"/>
      <c r="AT237" s="461"/>
      <c r="AU237" s="461"/>
      <c r="AV237" s="461"/>
      <c r="AW237" s="461"/>
      <c r="AX237" s="461"/>
      <c r="AY237" s="461"/>
    </row>
    <row r="238">
      <c r="A238" s="461"/>
      <c r="B238" s="461"/>
      <c r="C238" s="461"/>
      <c r="D238" s="461"/>
      <c r="E238" s="461"/>
      <c r="F238" s="461"/>
      <c r="G238" s="461"/>
      <c r="H238" s="461"/>
      <c r="I238" s="461"/>
      <c r="J238" s="461"/>
      <c r="K238" s="461"/>
      <c r="L238" s="461"/>
      <c r="M238" s="461"/>
      <c r="N238" s="461"/>
      <c r="O238" s="461"/>
      <c r="P238" s="461"/>
      <c r="Q238" s="461"/>
      <c r="R238" s="461"/>
      <c r="S238" s="461"/>
      <c r="T238" s="461"/>
      <c r="U238" s="461"/>
      <c r="V238" s="461"/>
      <c r="W238" s="461"/>
      <c r="X238" s="461"/>
      <c r="Y238" s="461"/>
      <c r="Z238" s="461"/>
      <c r="AA238" s="461"/>
      <c r="AB238" s="461"/>
      <c r="AC238" s="461"/>
      <c r="AD238" s="461"/>
      <c r="AE238" s="461"/>
      <c r="AF238" s="461"/>
      <c r="AG238" s="461"/>
      <c r="AH238" s="461"/>
      <c r="AI238" s="461"/>
      <c r="AJ238" s="461"/>
      <c r="AK238" s="461"/>
      <c r="AL238" s="461"/>
      <c r="AM238" s="461"/>
      <c r="AN238" s="461"/>
      <c r="AO238" s="461"/>
      <c r="AP238" s="461"/>
      <c r="AQ238" s="461"/>
      <c r="AR238" s="461"/>
      <c r="AS238" s="461"/>
      <c r="AT238" s="461"/>
      <c r="AU238" s="461"/>
      <c r="AV238" s="461"/>
      <c r="AW238" s="461"/>
      <c r="AX238" s="461"/>
      <c r="AY238" s="461"/>
    </row>
    <row r="239">
      <c r="A239" s="461"/>
      <c r="B239" s="461"/>
      <c r="C239" s="461"/>
      <c r="D239" s="461"/>
      <c r="E239" s="461"/>
      <c r="F239" s="461"/>
      <c r="G239" s="461"/>
      <c r="H239" s="461"/>
      <c r="I239" s="461"/>
      <c r="J239" s="461"/>
      <c r="K239" s="461"/>
      <c r="L239" s="461"/>
      <c r="M239" s="461"/>
      <c r="N239" s="461"/>
      <c r="O239" s="461"/>
      <c r="P239" s="461"/>
      <c r="Q239" s="461"/>
      <c r="R239" s="461"/>
      <c r="S239" s="461"/>
      <c r="T239" s="461"/>
      <c r="U239" s="461"/>
      <c r="V239" s="461"/>
      <c r="W239" s="461"/>
      <c r="X239" s="461"/>
      <c r="Y239" s="461"/>
      <c r="Z239" s="461"/>
      <c r="AA239" s="461"/>
      <c r="AB239" s="461"/>
      <c r="AC239" s="461"/>
      <c r="AD239" s="461"/>
      <c r="AE239" s="461"/>
      <c r="AF239" s="461"/>
      <c r="AG239" s="461"/>
      <c r="AH239" s="461"/>
      <c r="AI239" s="461"/>
      <c r="AJ239" s="461"/>
      <c r="AK239" s="461"/>
      <c r="AL239" s="461"/>
      <c r="AM239" s="461"/>
      <c r="AN239" s="461"/>
      <c r="AO239" s="461"/>
      <c r="AP239" s="461"/>
      <c r="AQ239" s="461"/>
      <c r="AR239" s="461"/>
      <c r="AS239" s="461"/>
      <c r="AT239" s="461"/>
      <c r="AU239" s="461"/>
      <c r="AV239" s="461"/>
      <c r="AW239" s="461"/>
      <c r="AX239" s="461"/>
      <c r="AY239" s="461"/>
    </row>
    <row r="240">
      <c r="A240" s="461"/>
      <c r="B240" s="461"/>
      <c r="C240" s="461"/>
      <c r="D240" s="461"/>
      <c r="E240" s="461"/>
      <c r="F240" s="461"/>
      <c r="G240" s="461"/>
      <c r="H240" s="461"/>
      <c r="I240" s="461"/>
      <c r="J240" s="461"/>
      <c r="K240" s="461"/>
      <c r="L240" s="461"/>
      <c r="M240" s="461"/>
      <c r="N240" s="461"/>
      <c r="O240" s="461"/>
      <c r="P240" s="461"/>
      <c r="Q240" s="461"/>
      <c r="R240" s="461"/>
      <c r="S240" s="461"/>
      <c r="T240" s="461"/>
      <c r="U240" s="461"/>
      <c r="V240" s="461"/>
      <c r="W240" s="461"/>
      <c r="X240" s="461"/>
      <c r="Y240" s="461"/>
      <c r="Z240" s="461"/>
      <c r="AA240" s="461"/>
      <c r="AB240" s="461"/>
      <c r="AC240" s="461"/>
      <c r="AD240" s="461"/>
      <c r="AE240" s="461"/>
      <c r="AF240" s="461"/>
      <c r="AG240" s="461"/>
      <c r="AH240" s="461"/>
      <c r="AI240" s="461"/>
      <c r="AJ240" s="461"/>
      <c r="AK240" s="461"/>
      <c r="AL240" s="461"/>
      <c r="AM240" s="461"/>
      <c r="AN240" s="461"/>
      <c r="AO240" s="461"/>
      <c r="AP240" s="461"/>
      <c r="AQ240" s="461"/>
      <c r="AR240" s="461"/>
      <c r="AS240" s="461"/>
      <c r="AT240" s="461"/>
      <c r="AU240" s="461"/>
      <c r="AV240" s="461"/>
      <c r="AW240" s="461"/>
      <c r="AX240" s="461"/>
      <c r="AY240" s="461"/>
    </row>
    <row r="241">
      <c r="A241" s="461"/>
      <c r="B241" s="461"/>
      <c r="C241" s="461"/>
      <c r="D241" s="461"/>
      <c r="E241" s="461"/>
      <c r="F241" s="461"/>
      <c r="G241" s="461"/>
      <c r="H241" s="461"/>
      <c r="I241" s="461"/>
      <c r="J241" s="461"/>
      <c r="K241" s="461"/>
      <c r="L241" s="461"/>
      <c r="M241" s="461"/>
      <c r="N241" s="461"/>
      <c r="O241" s="461"/>
      <c r="P241" s="461"/>
      <c r="Q241" s="461"/>
      <c r="R241" s="461"/>
      <c r="S241" s="461"/>
      <c r="T241" s="461"/>
      <c r="U241" s="461"/>
      <c r="V241" s="461"/>
      <c r="W241" s="461"/>
      <c r="X241" s="461"/>
      <c r="Y241" s="461"/>
      <c r="Z241" s="461"/>
      <c r="AA241" s="461"/>
      <c r="AB241" s="461"/>
      <c r="AC241" s="461"/>
      <c r="AD241" s="461"/>
      <c r="AE241" s="461"/>
      <c r="AF241" s="461"/>
      <c r="AG241" s="461"/>
      <c r="AH241" s="461"/>
      <c r="AI241" s="461"/>
      <c r="AJ241" s="461"/>
      <c r="AK241" s="461"/>
      <c r="AL241" s="461"/>
      <c r="AM241" s="461"/>
      <c r="AN241" s="461"/>
      <c r="AO241" s="461"/>
      <c r="AP241" s="461"/>
      <c r="AQ241" s="461"/>
      <c r="AR241" s="461"/>
      <c r="AS241" s="461"/>
      <c r="AT241" s="461"/>
      <c r="AU241" s="461"/>
      <c r="AV241" s="461"/>
      <c r="AW241" s="461"/>
      <c r="AX241" s="461"/>
      <c r="AY241" s="461"/>
    </row>
    <row r="242">
      <c r="A242" s="461"/>
      <c r="B242" s="461"/>
      <c r="C242" s="461"/>
      <c r="D242" s="461"/>
      <c r="E242" s="461"/>
      <c r="F242" s="461"/>
      <c r="G242" s="461"/>
      <c r="H242" s="461"/>
      <c r="I242" s="461"/>
      <c r="J242" s="461"/>
      <c r="K242" s="461"/>
      <c r="L242" s="461"/>
      <c r="M242" s="461"/>
      <c r="N242" s="461"/>
      <c r="O242" s="461"/>
      <c r="P242" s="461"/>
      <c r="Q242" s="461"/>
      <c r="R242" s="461"/>
      <c r="S242" s="461"/>
      <c r="T242" s="461"/>
      <c r="U242" s="461"/>
      <c r="V242" s="461"/>
      <c r="W242" s="461"/>
      <c r="X242" s="461"/>
      <c r="Y242" s="461"/>
      <c r="Z242" s="461"/>
      <c r="AA242" s="461"/>
      <c r="AB242" s="461"/>
      <c r="AC242" s="461"/>
      <c r="AD242" s="461"/>
      <c r="AE242" s="461"/>
      <c r="AF242" s="461"/>
      <c r="AG242" s="461"/>
      <c r="AH242" s="461"/>
      <c r="AI242" s="461"/>
      <c r="AJ242" s="461"/>
      <c r="AK242" s="461"/>
      <c r="AL242" s="461"/>
      <c r="AM242" s="461"/>
      <c r="AN242" s="461"/>
      <c r="AO242" s="461"/>
      <c r="AP242" s="461"/>
      <c r="AQ242" s="461"/>
      <c r="AR242" s="461"/>
      <c r="AS242" s="461"/>
      <c r="AT242" s="461"/>
      <c r="AU242" s="461"/>
      <c r="AV242" s="461"/>
      <c r="AW242" s="461"/>
      <c r="AX242" s="461"/>
      <c r="AY242" s="461"/>
    </row>
    <row r="243">
      <c r="A243" s="461"/>
      <c r="B243" s="461"/>
      <c r="C243" s="461"/>
      <c r="D243" s="461"/>
      <c r="E243" s="461"/>
      <c r="F243" s="461"/>
      <c r="G243" s="461"/>
      <c r="H243" s="461"/>
      <c r="I243" s="461"/>
      <c r="J243" s="461"/>
      <c r="K243" s="461"/>
      <c r="L243" s="461"/>
      <c r="M243" s="461"/>
      <c r="N243" s="461"/>
      <c r="O243" s="461"/>
      <c r="P243" s="461"/>
      <c r="Q243" s="461"/>
      <c r="R243" s="461"/>
      <c r="S243" s="461"/>
      <c r="T243" s="461"/>
      <c r="U243" s="461"/>
      <c r="V243" s="461"/>
      <c r="W243" s="461"/>
      <c r="X243" s="461"/>
      <c r="Y243" s="461"/>
      <c r="Z243" s="461"/>
      <c r="AA243" s="461"/>
      <c r="AB243" s="461"/>
      <c r="AC243" s="461"/>
      <c r="AD243" s="461"/>
      <c r="AE243" s="461"/>
      <c r="AF243" s="461"/>
      <c r="AG243" s="461"/>
      <c r="AH243" s="461"/>
      <c r="AI243" s="461"/>
      <c r="AJ243" s="461"/>
      <c r="AK243" s="461"/>
      <c r="AL243" s="461"/>
      <c r="AM243" s="461"/>
      <c r="AN243" s="461"/>
      <c r="AO243" s="461"/>
      <c r="AP243" s="461"/>
      <c r="AQ243" s="461"/>
      <c r="AR243" s="461"/>
      <c r="AS243" s="461"/>
      <c r="AT243" s="461"/>
      <c r="AU243" s="461"/>
      <c r="AV243" s="461"/>
      <c r="AW243" s="461"/>
      <c r="AX243" s="461"/>
      <c r="AY243" s="461"/>
    </row>
    <row r="244">
      <c r="A244" s="461"/>
      <c r="B244" s="461"/>
      <c r="C244" s="461"/>
      <c r="D244" s="461"/>
      <c r="E244" s="461"/>
      <c r="F244" s="461"/>
      <c r="G244" s="461"/>
      <c r="H244" s="461"/>
      <c r="I244" s="461"/>
      <c r="J244" s="461"/>
      <c r="K244" s="461"/>
      <c r="L244" s="461"/>
      <c r="M244" s="461"/>
      <c r="N244" s="461"/>
      <c r="O244" s="461"/>
      <c r="P244" s="461"/>
      <c r="Q244" s="461"/>
      <c r="R244" s="461"/>
      <c r="S244" s="461"/>
      <c r="T244" s="461"/>
      <c r="U244" s="461"/>
      <c r="V244" s="461"/>
      <c r="W244" s="461"/>
      <c r="X244" s="461"/>
      <c r="Y244" s="461"/>
      <c r="Z244" s="461"/>
      <c r="AA244" s="461"/>
      <c r="AB244" s="461"/>
      <c r="AC244" s="461"/>
      <c r="AD244" s="461"/>
      <c r="AE244" s="461"/>
      <c r="AF244" s="461"/>
      <c r="AG244" s="461"/>
      <c r="AH244" s="461"/>
      <c r="AI244" s="461"/>
      <c r="AJ244" s="461"/>
      <c r="AK244" s="461"/>
      <c r="AL244" s="461"/>
      <c r="AM244" s="461"/>
      <c r="AN244" s="461"/>
      <c r="AO244" s="461"/>
      <c r="AP244" s="461"/>
      <c r="AQ244" s="461"/>
      <c r="AR244" s="461"/>
      <c r="AS244" s="461"/>
      <c r="AT244" s="461"/>
      <c r="AU244" s="461"/>
      <c r="AV244" s="461"/>
      <c r="AW244" s="461"/>
      <c r="AX244" s="461"/>
      <c r="AY244" s="461"/>
    </row>
    <row r="245">
      <c r="A245" s="461"/>
      <c r="B245" s="461"/>
      <c r="C245" s="461"/>
      <c r="D245" s="461"/>
      <c r="E245" s="461"/>
      <c r="F245" s="461"/>
      <c r="G245" s="461"/>
      <c r="H245" s="461"/>
      <c r="I245" s="461"/>
      <c r="J245" s="461"/>
      <c r="K245" s="461"/>
      <c r="L245" s="461"/>
      <c r="M245" s="461"/>
      <c r="N245" s="461"/>
      <c r="O245" s="461"/>
      <c r="P245" s="461"/>
      <c r="Q245" s="461"/>
      <c r="R245" s="461"/>
      <c r="S245" s="461"/>
      <c r="T245" s="461"/>
      <c r="U245" s="461"/>
      <c r="V245" s="461"/>
      <c r="W245" s="461"/>
      <c r="X245" s="461"/>
      <c r="Y245" s="461"/>
      <c r="Z245" s="461"/>
      <c r="AA245" s="461"/>
      <c r="AB245" s="461"/>
      <c r="AC245" s="461"/>
      <c r="AD245" s="461"/>
      <c r="AE245" s="461"/>
      <c r="AF245" s="461"/>
      <c r="AG245" s="461"/>
      <c r="AH245" s="461"/>
      <c r="AI245" s="461"/>
      <c r="AJ245" s="461"/>
      <c r="AK245" s="461"/>
      <c r="AL245" s="461"/>
      <c r="AM245" s="461"/>
      <c r="AN245" s="461"/>
      <c r="AO245" s="461"/>
      <c r="AP245" s="461"/>
      <c r="AQ245" s="461"/>
      <c r="AR245" s="461"/>
      <c r="AS245" s="461"/>
      <c r="AT245" s="461"/>
      <c r="AU245" s="461"/>
      <c r="AV245" s="461"/>
      <c r="AW245" s="461"/>
      <c r="AX245" s="461"/>
      <c r="AY245" s="461"/>
    </row>
    <row r="246">
      <c r="A246" s="461"/>
      <c r="B246" s="461"/>
      <c r="C246" s="461"/>
      <c r="D246" s="461"/>
      <c r="E246" s="461"/>
      <c r="F246" s="461"/>
      <c r="G246" s="461"/>
      <c r="H246" s="461"/>
      <c r="I246" s="461"/>
      <c r="J246" s="461"/>
      <c r="K246" s="461"/>
      <c r="L246" s="461"/>
      <c r="M246" s="461"/>
      <c r="N246" s="461"/>
      <c r="O246" s="461"/>
      <c r="P246" s="461"/>
      <c r="Q246" s="461"/>
      <c r="R246" s="461"/>
      <c r="S246" s="461"/>
      <c r="T246" s="461"/>
      <c r="U246" s="461"/>
      <c r="V246" s="461"/>
      <c r="W246" s="461"/>
      <c r="X246" s="461"/>
      <c r="Y246" s="461"/>
      <c r="Z246" s="461"/>
      <c r="AA246" s="461"/>
      <c r="AB246" s="461"/>
      <c r="AC246" s="461"/>
      <c r="AD246" s="461"/>
      <c r="AE246" s="461"/>
      <c r="AF246" s="461"/>
      <c r="AG246" s="461"/>
      <c r="AH246" s="461"/>
      <c r="AI246" s="461"/>
      <c r="AJ246" s="461"/>
      <c r="AK246" s="461"/>
      <c r="AL246" s="461"/>
      <c r="AM246" s="461"/>
      <c r="AN246" s="461"/>
      <c r="AO246" s="461"/>
      <c r="AP246" s="461"/>
      <c r="AQ246" s="461"/>
      <c r="AR246" s="461"/>
      <c r="AS246" s="461"/>
      <c r="AT246" s="461"/>
      <c r="AU246" s="461"/>
      <c r="AV246" s="461"/>
      <c r="AW246" s="461"/>
      <c r="AX246" s="461"/>
      <c r="AY246" s="461"/>
    </row>
    <row r="247">
      <c r="A247" s="461"/>
      <c r="B247" s="461"/>
      <c r="C247" s="461"/>
      <c r="D247" s="461"/>
      <c r="E247" s="461"/>
      <c r="F247" s="461"/>
      <c r="G247" s="461"/>
      <c r="H247" s="461"/>
      <c r="I247" s="461"/>
      <c r="J247" s="461"/>
      <c r="K247" s="461"/>
      <c r="L247" s="461"/>
      <c r="M247" s="461"/>
      <c r="N247" s="461"/>
      <c r="O247" s="461"/>
      <c r="P247" s="461"/>
      <c r="Q247" s="461"/>
      <c r="R247" s="461"/>
      <c r="S247" s="461"/>
      <c r="T247" s="461"/>
      <c r="U247" s="461"/>
      <c r="V247" s="461"/>
      <c r="W247" s="461"/>
      <c r="X247" s="461"/>
      <c r="Y247" s="461"/>
      <c r="Z247" s="461"/>
      <c r="AA247" s="461"/>
      <c r="AB247" s="461"/>
      <c r="AC247" s="461"/>
      <c r="AD247" s="461"/>
      <c r="AE247" s="461"/>
      <c r="AF247" s="461"/>
      <c r="AG247" s="461"/>
      <c r="AH247" s="461"/>
      <c r="AI247" s="461"/>
      <c r="AJ247" s="461"/>
      <c r="AK247" s="461"/>
      <c r="AL247" s="461"/>
      <c r="AM247" s="461"/>
      <c r="AN247" s="461"/>
      <c r="AO247" s="461"/>
      <c r="AP247" s="461"/>
      <c r="AQ247" s="461"/>
      <c r="AR247" s="461"/>
      <c r="AS247" s="461"/>
      <c r="AT247" s="461"/>
      <c r="AU247" s="461"/>
      <c r="AV247" s="461"/>
      <c r="AW247" s="461"/>
      <c r="AX247" s="461"/>
      <c r="AY247" s="461"/>
    </row>
    <row r="248">
      <c r="A248" s="461"/>
      <c r="B248" s="461"/>
      <c r="C248" s="461"/>
      <c r="D248" s="461"/>
      <c r="E248" s="461"/>
      <c r="F248" s="461"/>
      <c r="G248" s="461"/>
      <c r="H248" s="461"/>
      <c r="I248" s="461"/>
      <c r="J248" s="461"/>
      <c r="K248" s="461"/>
      <c r="L248" s="461"/>
      <c r="M248" s="461"/>
      <c r="N248" s="461"/>
      <c r="O248" s="461"/>
      <c r="P248" s="461"/>
      <c r="Q248" s="461"/>
      <c r="R248" s="461"/>
      <c r="S248" s="461"/>
      <c r="T248" s="461"/>
      <c r="U248" s="461"/>
      <c r="V248" s="461"/>
      <c r="W248" s="461"/>
      <c r="X248" s="461"/>
      <c r="Y248" s="461"/>
      <c r="Z248" s="461"/>
      <c r="AA248" s="461"/>
      <c r="AB248" s="461"/>
      <c r="AC248" s="461"/>
      <c r="AD248" s="461"/>
      <c r="AE248" s="461"/>
      <c r="AF248" s="461"/>
      <c r="AG248" s="461"/>
      <c r="AH248" s="461"/>
      <c r="AI248" s="461"/>
      <c r="AJ248" s="461"/>
      <c r="AK248" s="461"/>
      <c r="AL248" s="461"/>
      <c r="AM248" s="461"/>
      <c r="AN248" s="461"/>
      <c r="AO248" s="461"/>
      <c r="AP248" s="461"/>
      <c r="AQ248" s="461"/>
      <c r="AR248" s="461"/>
      <c r="AS248" s="461"/>
      <c r="AT248" s="461"/>
      <c r="AU248" s="461"/>
      <c r="AV248" s="461"/>
      <c r="AW248" s="461"/>
      <c r="AX248" s="461"/>
      <c r="AY248" s="461"/>
    </row>
    <row r="249">
      <c r="A249" s="461"/>
      <c r="B249" s="461"/>
      <c r="C249" s="461"/>
      <c r="D249" s="461"/>
      <c r="E249" s="461"/>
      <c r="F249" s="461"/>
      <c r="G249" s="461"/>
      <c r="H249" s="461"/>
      <c r="I249" s="461"/>
      <c r="J249" s="461"/>
      <c r="K249" s="461"/>
      <c r="L249" s="461"/>
      <c r="M249" s="461"/>
      <c r="N249" s="461"/>
      <c r="O249" s="461"/>
      <c r="P249" s="461"/>
      <c r="Q249" s="461"/>
      <c r="R249" s="461"/>
      <c r="S249" s="461"/>
      <c r="T249" s="461"/>
      <c r="U249" s="461"/>
      <c r="V249" s="461"/>
      <c r="W249" s="461"/>
      <c r="X249" s="461"/>
      <c r="Y249" s="461"/>
      <c r="Z249" s="461"/>
      <c r="AA249" s="461"/>
      <c r="AB249" s="461"/>
      <c r="AC249" s="461"/>
      <c r="AD249" s="461"/>
      <c r="AE249" s="461"/>
      <c r="AF249" s="461"/>
      <c r="AG249" s="461"/>
      <c r="AH249" s="461"/>
      <c r="AI249" s="461"/>
      <c r="AJ249" s="461"/>
      <c r="AK249" s="461"/>
      <c r="AL249" s="461"/>
      <c r="AM249" s="461"/>
      <c r="AN249" s="461"/>
      <c r="AO249" s="461"/>
      <c r="AP249" s="461"/>
      <c r="AQ249" s="461"/>
      <c r="AR249" s="461"/>
      <c r="AS249" s="461"/>
      <c r="AT249" s="461"/>
      <c r="AU249" s="461"/>
      <c r="AV249" s="461"/>
      <c r="AW249" s="461"/>
      <c r="AX249" s="461"/>
      <c r="AY249" s="461"/>
    </row>
    <row r="250">
      <c r="A250" s="461"/>
      <c r="B250" s="461"/>
      <c r="C250" s="461"/>
      <c r="D250" s="461"/>
      <c r="E250" s="461"/>
      <c r="F250" s="461"/>
      <c r="G250" s="461"/>
      <c r="H250" s="461"/>
      <c r="I250" s="461"/>
      <c r="J250" s="461"/>
      <c r="K250" s="461"/>
      <c r="L250" s="461"/>
      <c r="M250" s="461"/>
      <c r="N250" s="461"/>
      <c r="O250" s="461"/>
      <c r="P250" s="461"/>
      <c r="Q250" s="461"/>
      <c r="R250" s="461"/>
      <c r="S250" s="461"/>
      <c r="T250" s="461"/>
      <c r="U250" s="461"/>
      <c r="V250" s="461"/>
      <c r="W250" s="461"/>
      <c r="X250" s="461"/>
      <c r="Y250" s="461"/>
      <c r="Z250" s="461"/>
      <c r="AA250" s="461"/>
      <c r="AB250" s="461"/>
      <c r="AC250" s="461"/>
      <c r="AD250" s="461"/>
      <c r="AE250" s="461"/>
      <c r="AF250" s="461"/>
      <c r="AG250" s="461"/>
      <c r="AH250" s="461"/>
      <c r="AI250" s="461"/>
      <c r="AJ250" s="461"/>
      <c r="AK250" s="461"/>
      <c r="AL250" s="461"/>
      <c r="AM250" s="461"/>
      <c r="AN250" s="461"/>
      <c r="AO250" s="461"/>
      <c r="AP250" s="461"/>
      <c r="AQ250" s="461"/>
      <c r="AR250" s="461"/>
      <c r="AS250" s="461"/>
      <c r="AT250" s="461"/>
      <c r="AU250" s="461"/>
      <c r="AV250" s="461"/>
      <c r="AW250" s="461"/>
      <c r="AX250" s="461"/>
      <c r="AY250" s="461"/>
    </row>
    <row r="251">
      <c r="A251" s="461"/>
      <c r="B251" s="461"/>
      <c r="C251" s="461"/>
      <c r="D251" s="461"/>
      <c r="E251" s="461"/>
      <c r="F251" s="461"/>
      <c r="G251" s="461"/>
      <c r="H251" s="461"/>
      <c r="I251" s="461"/>
      <c r="J251" s="461"/>
      <c r="K251" s="461"/>
      <c r="L251" s="461"/>
      <c r="M251" s="461"/>
      <c r="N251" s="461"/>
      <c r="O251" s="461"/>
      <c r="P251" s="461"/>
      <c r="Q251" s="461"/>
      <c r="R251" s="461"/>
      <c r="S251" s="461"/>
      <c r="T251" s="461"/>
      <c r="U251" s="461"/>
      <c r="V251" s="461"/>
      <c r="W251" s="461"/>
      <c r="X251" s="461"/>
      <c r="Y251" s="461"/>
      <c r="Z251" s="461"/>
      <c r="AA251" s="461"/>
      <c r="AB251" s="461"/>
      <c r="AC251" s="461"/>
      <c r="AD251" s="461"/>
      <c r="AE251" s="461"/>
      <c r="AF251" s="461"/>
      <c r="AG251" s="461"/>
      <c r="AH251" s="461"/>
      <c r="AI251" s="461"/>
      <c r="AJ251" s="461"/>
      <c r="AK251" s="461"/>
      <c r="AL251" s="461"/>
      <c r="AM251" s="461"/>
      <c r="AN251" s="461"/>
      <c r="AO251" s="461"/>
      <c r="AP251" s="461"/>
      <c r="AQ251" s="461"/>
      <c r="AR251" s="461"/>
      <c r="AS251" s="461"/>
      <c r="AT251" s="461"/>
      <c r="AU251" s="461"/>
      <c r="AV251" s="461"/>
      <c r="AW251" s="461"/>
      <c r="AX251" s="461"/>
      <c r="AY251" s="461"/>
    </row>
    <row r="252">
      <c r="A252" s="461"/>
      <c r="B252" s="461"/>
      <c r="C252" s="461"/>
      <c r="D252" s="461"/>
      <c r="E252" s="461"/>
      <c r="F252" s="461"/>
      <c r="G252" s="461"/>
      <c r="H252" s="461"/>
      <c r="I252" s="461"/>
      <c r="J252" s="461"/>
      <c r="K252" s="461"/>
      <c r="L252" s="461"/>
      <c r="M252" s="461"/>
      <c r="N252" s="461"/>
      <c r="O252" s="461"/>
      <c r="P252" s="461"/>
      <c r="Q252" s="461"/>
      <c r="R252" s="461"/>
      <c r="S252" s="461"/>
      <c r="T252" s="461"/>
      <c r="U252" s="461"/>
      <c r="V252" s="461"/>
      <c r="W252" s="461"/>
      <c r="X252" s="461"/>
      <c r="Y252" s="461"/>
      <c r="Z252" s="461"/>
      <c r="AA252" s="461"/>
      <c r="AB252" s="461"/>
      <c r="AC252" s="461"/>
      <c r="AD252" s="461"/>
      <c r="AE252" s="461"/>
      <c r="AF252" s="461"/>
      <c r="AG252" s="461"/>
      <c r="AH252" s="461"/>
      <c r="AI252" s="461"/>
      <c r="AJ252" s="461"/>
      <c r="AK252" s="461"/>
      <c r="AL252" s="461"/>
      <c r="AM252" s="461"/>
      <c r="AN252" s="461"/>
      <c r="AO252" s="461"/>
      <c r="AP252" s="461"/>
      <c r="AQ252" s="461"/>
      <c r="AR252" s="461"/>
      <c r="AS252" s="461"/>
      <c r="AT252" s="461"/>
      <c r="AU252" s="461"/>
      <c r="AV252" s="461"/>
      <c r="AW252" s="461"/>
      <c r="AX252" s="461"/>
      <c r="AY252" s="461"/>
    </row>
    <row r="253">
      <c r="A253" s="461"/>
      <c r="B253" s="461"/>
      <c r="C253" s="461"/>
      <c r="D253" s="461"/>
      <c r="E253" s="461"/>
      <c r="F253" s="461"/>
      <c r="G253" s="461"/>
      <c r="H253" s="461"/>
      <c r="I253" s="461"/>
      <c r="J253" s="461"/>
      <c r="K253" s="461"/>
      <c r="L253" s="461"/>
      <c r="M253" s="461"/>
      <c r="N253" s="461"/>
      <c r="O253" s="461"/>
      <c r="P253" s="461"/>
      <c r="Q253" s="461"/>
      <c r="R253" s="461"/>
      <c r="S253" s="461"/>
      <c r="T253" s="461"/>
      <c r="U253" s="461"/>
      <c r="V253" s="461"/>
      <c r="W253" s="461"/>
      <c r="X253" s="461"/>
      <c r="Y253" s="461"/>
      <c r="Z253" s="461"/>
      <c r="AA253" s="461"/>
      <c r="AB253" s="461"/>
      <c r="AC253" s="461"/>
      <c r="AD253" s="461"/>
      <c r="AE253" s="461"/>
      <c r="AF253" s="461"/>
      <c r="AG253" s="461"/>
      <c r="AH253" s="461"/>
      <c r="AI253" s="461"/>
      <c r="AJ253" s="461"/>
      <c r="AK253" s="461"/>
      <c r="AL253" s="461"/>
      <c r="AM253" s="461"/>
      <c r="AN253" s="461"/>
      <c r="AO253" s="461"/>
      <c r="AP253" s="461"/>
      <c r="AQ253" s="461"/>
      <c r="AR253" s="461"/>
      <c r="AS253" s="461"/>
      <c r="AT253" s="461"/>
      <c r="AU253" s="461"/>
      <c r="AV253" s="461"/>
      <c r="AW253" s="461"/>
      <c r="AX253" s="461"/>
      <c r="AY253" s="461"/>
    </row>
    <row r="254">
      <c r="A254" s="461"/>
      <c r="B254" s="461"/>
      <c r="C254" s="461"/>
      <c r="D254" s="461"/>
      <c r="E254" s="461"/>
      <c r="F254" s="461"/>
      <c r="G254" s="461"/>
      <c r="H254" s="461"/>
      <c r="I254" s="461"/>
      <c r="J254" s="461"/>
      <c r="K254" s="461"/>
      <c r="L254" s="461"/>
      <c r="M254" s="461"/>
      <c r="N254" s="461"/>
      <c r="O254" s="461"/>
      <c r="P254" s="461"/>
      <c r="Q254" s="461"/>
      <c r="R254" s="461"/>
      <c r="S254" s="461"/>
      <c r="T254" s="461"/>
      <c r="U254" s="461"/>
      <c r="V254" s="461"/>
      <c r="W254" s="461"/>
      <c r="X254" s="461"/>
      <c r="Y254" s="461"/>
      <c r="Z254" s="461"/>
      <c r="AA254" s="461"/>
      <c r="AB254" s="461"/>
      <c r="AC254" s="461"/>
      <c r="AD254" s="461"/>
      <c r="AE254" s="461"/>
      <c r="AF254" s="461"/>
      <c r="AG254" s="461"/>
      <c r="AH254" s="461"/>
      <c r="AI254" s="461"/>
      <c r="AJ254" s="461"/>
      <c r="AK254" s="461"/>
      <c r="AL254" s="461"/>
      <c r="AM254" s="461"/>
      <c r="AN254" s="461"/>
      <c r="AO254" s="461"/>
      <c r="AP254" s="461"/>
      <c r="AQ254" s="461"/>
      <c r="AR254" s="461"/>
      <c r="AS254" s="461"/>
      <c r="AT254" s="461"/>
      <c r="AU254" s="461"/>
      <c r="AV254" s="461"/>
      <c r="AW254" s="461"/>
      <c r="AX254" s="461"/>
      <c r="AY254" s="461"/>
    </row>
    <row r="255">
      <c r="A255" s="461"/>
      <c r="B255" s="461"/>
      <c r="C255" s="461"/>
      <c r="D255" s="461"/>
      <c r="E255" s="461"/>
      <c r="F255" s="461"/>
      <c r="G255" s="461"/>
      <c r="H255" s="461"/>
      <c r="I255" s="461"/>
      <c r="J255" s="461"/>
      <c r="K255" s="461"/>
      <c r="L255" s="461"/>
      <c r="M255" s="461"/>
      <c r="N255" s="461"/>
      <c r="O255" s="461"/>
      <c r="P255" s="461"/>
      <c r="Q255" s="461"/>
      <c r="R255" s="461"/>
      <c r="S255" s="461"/>
      <c r="T255" s="461"/>
      <c r="U255" s="461"/>
      <c r="V255" s="461"/>
      <c r="W255" s="461"/>
      <c r="X255" s="461"/>
      <c r="Y255" s="461"/>
      <c r="Z255" s="461"/>
      <c r="AA255" s="461"/>
      <c r="AB255" s="461"/>
      <c r="AC255" s="461"/>
      <c r="AD255" s="461"/>
      <c r="AE255" s="461"/>
      <c r="AF255" s="461"/>
      <c r="AG255" s="461"/>
      <c r="AH255" s="461"/>
      <c r="AI255" s="461"/>
      <c r="AJ255" s="461"/>
      <c r="AK255" s="461"/>
      <c r="AL255" s="461"/>
      <c r="AM255" s="461"/>
      <c r="AN255" s="461"/>
      <c r="AO255" s="461"/>
      <c r="AP255" s="461"/>
      <c r="AQ255" s="461"/>
      <c r="AR255" s="461"/>
      <c r="AS255" s="461"/>
      <c r="AT255" s="461"/>
      <c r="AU255" s="461"/>
      <c r="AV255" s="461"/>
      <c r="AW255" s="461"/>
      <c r="AX255" s="461"/>
      <c r="AY255" s="461"/>
    </row>
    <row r="256">
      <c r="A256" s="461"/>
      <c r="B256" s="461"/>
      <c r="C256" s="461"/>
      <c r="D256" s="461"/>
      <c r="E256" s="461"/>
      <c r="F256" s="461"/>
      <c r="G256" s="461"/>
      <c r="H256" s="461"/>
      <c r="I256" s="461"/>
      <c r="J256" s="461"/>
      <c r="K256" s="461"/>
      <c r="L256" s="461"/>
      <c r="M256" s="461"/>
      <c r="N256" s="461"/>
      <c r="O256" s="461"/>
      <c r="P256" s="461"/>
      <c r="Q256" s="461"/>
      <c r="R256" s="461"/>
      <c r="S256" s="461"/>
      <c r="T256" s="461"/>
      <c r="U256" s="461"/>
      <c r="V256" s="461"/>
      <c r="W256" s="461"/>
      <c r="X256" s="461"/>
      <c r="Y256" s="461"/>
      <c r="Z256" s="461"/>
      <c r="AA256" s="461"/>
      <c r="AB256" s="461"/>
      <c r="AC256" s="461"/>
      <c r="AD256" s="461"/>
      <c r="AE256" s="461"/>
      <c r="AF256" s="461"/>
      <c r="AG256" s="461"/>
      <c r="AH256" s="461"/>
      <c r="AI256" s="461"/>
      <c r="AJ256" s="461"/>
      <c r="AK256" s="461"/>
      <c r="AL256" s="461"/>
      <c r="AM256" s="461"/>
      <c r="AN256" s="461"/>
      <c r="AO256" s="461"/>
      <c r="AP256" s="461"/>
      <c r="AQ256" s="461"/>
      <c r="AR256" s="461"/>
      <c r="AS256" s="461"/>
      <c r="AT256" s="461"/>
      <c r="AU256" s="461"/>
      <c r="AV256" s="461"/>
      <c r="AW256" s="461"/>
      <c r="AX256" s="461"/>
      <c r="AY256" s="461"/>
    </row>
    <row r="257">
      <c r="A257" s="461"/>
      <c r="B257" s="461"/>
      <c r="C257" s="461"/>
      <c r="D257" s="461"/>
      <c r="E257" s="461"/>
      <c r="F257" s="461"/>
      <c r="G257" s="461"/>
      <c r="H257" s="461"/>
      <c r="I257" s="461"/>
      <c r="J257" s="461"/>
      <c r="K257" s="461"/>
      <c r="L257" s="461"/>
      <c r="M257" s="461"/>
      <c r="N257" s="461"/>
      <c r="O257" s="461"/>
      <c r="P257" s="461"/>
      <c r="Q257" s="461"/>
      <c r="R257" s="461"/>
      <c r="S257" s="461"/>
      <c r="T257" s="461"/>
      <c r="U257" s="461"/>
      <c r="V257" s="461"/>
      <c r="W257" s="461"/>
      <c r="X257" s="461"/>
      <c r="Y257" s="461"/>
      <c r="Z257" s="461"/>
      <c r="AA257" s="461"/>
      <c r="AB257" s="461"/>
      <c r="AC257" s="461"/>
      <c r="AD257" s="461"/>
      <c r="AE257" s="461"/>
      <c r="AF257" s="461"/>
      <c r="AG257" s="461"/>
      <c r="AH257" s="461"/>
      <c r="AI257" s="461"/>
      <c r="AJ257" s="461"/>
      <c r="AK257" s="461"/>
      <c r="AL257" s="461"/>
      <c r="AM257" s="461"/>
      <c r="AN257" s="461"/>
      <c r="AO257" s="461"/>
      <c r="AP257" s="461"/>
      <c r="AQ257" s="461"/>
      <c r="AR257" s="461"/>
      <c r="AS257" s="461"/>
      <c r="AT257" s="461"/>
      <c r="AU257" s="461"/>
      <c r="AV257" s="461"/>
      <c r="AW257" s="461"/>
      <c r="AX257" s="461"/>
      <c r="AY257" s="461"/>
    </row>
    <row r="258">
      <c r="A258" s="461"/>
      <c r="B258" s="461"/>
      <c r="C258" s="461"/>
      <c r="D258" s="461"/>
      <c r="E258" s="461"/>
      <c r="F258" s="461"/>
      <c r="G258" s="461"/>
      <c r="H258" s="461"/>
      <c r="I258" s="461"/>
      <c r="J258" s="461"/>
      <c r="K258" s="461"/>
      <c r="L258" s="461"/>
      <c r="M258" s="461"/>
      <c r="N258" s="461"/>
      <c r="O258" s="461"/>
      <c r="P258" s="461"/>
      <c r="Q258" s="461"/>
      <c r="R258" s="461"/>
      <c r="S258" s="461"/>
      <c r="T258" s="461"/>
      <c r="U258" s="461"/>
      <c r="V258" s="461"/>
      <c r="W258" s="461"/>
      <c r="X258" s="461"/>
      <c r="Y258" s="461"/>
      <c r="Z258" s="461"/>
      <c r="AA258" s="461"/>
      <c r="AB258" s="461"/>
      <c r="AC258" s="461"/>
      <c r="AD258" s="461"/>
      <c r="AE258" s="461"/>
      <c r="AF258" s="461"/>
      <c r="AG258" s="461"/>
      <c r="AH258" s="461"/>
      <c r="AI258" s="461"/>
      <c r="AJ258" s="461"/>
      <c r="AK258" s="461"/>
      <c r="AL258" s="461"/>
      <c r="AM258" s="461"/>
      <c r="AN258" s="461"/>
      <c r="AO258" s="461"/>
      <c r="AP258" s="461"/>
      <c r="AQ258" s="461"/>
      <c r="AR258" s="461"/>
      <c r="AS258" s="461"/>
      <c r="AT258" s="461"/>
      <c r="AU258" s="461"/>
      <c r="AV258" s="461"/>
      <c r="AW258" s="461"/>
      <c r="AX258" s="461"/>
      <c r="AY258" s="461"/>
    </row>
    <row r="259">
      <c r="A259" s="461"/>
      <c r="B259" s="461"/>
      <c r="C259" s="461"/>
      <c r="D259" s="461"/>
      <c r="E259" s="461"/>
      <c r="F259" s="461"/>
      <c r="G259" s="461"/>
      <c r="H259" s="461"/>
      <c r="I259" s="461"/>
      <c r="J259" s="461"/>
      <c r="K259" s="461"/>
      <c r="L259" s="461"/>
      <c r="M259" s="461"/>
      <c r="N259" s="461"/>
      <c r="O259" s="461"/>
      <c r="P259" s="461"/>
      <c r="Q259" s="461"/>
      <c r="R259" s="461"/>
      <c r="S259" s="461"/>
      <c r="T259" s="461"/>
      <c r="U259" s="461"/>
      <c r="V259" s="461"/>
      <c r="W259" s="461"/>
      <c r="X259" s="461"/>
      <c r="Y259" s="461"/>
      <c r="Z259" s="461"/>
      <c r="AA259" s="461"/>
      <c r="AB259" s="461"/>
      <c r="AC259" s="461"/>
      <c r="AD259" s="461"/>
      <c r="AE259" s="461"/>
      <c r="AF259" s="461"/>
      <c r="AG259" s="461"/>
      <c r="AH259" s="461"/>
      <c r="AI259" s="461"/>
      <c r="AJ259" s="461"/>
      <c r="AK259" s="461"/>
      <c r="AL259" s="461"/>
      <c r="AM259" s="461"/>
      <c r="AN259" s="461"/>
      <c r="AO259" s="461"/>
      <c r="AP259" s="461"/>
      <c r="AQ259" s="461"/>
      <c r="AR259" s="461"/>
      <c r="AS259" s="461"/>
      <c r="AT259" s="461"/>
      <c r="AU259" s="461"/>
      <c r="AV259" s="461"/>
      <c r="AW259" s="461"/>
      <c r="AX259" s="461"/>
      <c r="AY259" s="461"/>
    </row>
    <row r="260">
      <c r="A260" s="461"/>
      <c r="B260" s="461"/>
      <c r="C260" s="461"/>
      <c r="D260" s="461"/>
      <c r="E260" s="461"/>
      <c r="F260" s="461"/>
      <c r="G260" s="461"/>
      <c r="H260" s="461"/>
      <c r="I260" s="461"/>
      <c r="J260" s="461"/>
      <c r="K260" s="461"/>
      <c r="L260" s="461"/>
      <c r="M260" s="461"/>
      <c r="N260" s="461"/>
      <c r="O260" s="461"/>
      <c r="P260" s="461"/>
      <c r="Q260" s="461"/>
      <c r="R260" s="461"/>
      <c r="S260" s="461"/>
      <c r="T260" s="461"/>
      <c r="U260" s="461"/>
      <c r="V260" s="461"/>
      <c r="W260" s="461"/>
      <c r="X260" s="461"/>
      <c r="Y260" s="461"/>
      <c r="Z260" s="461"/>
      <c r="AA260" s="461"/>
      <c r="AB260" s="461"/>
      <c r="AC260" s="461"/>
      <c r="AD260" s="461"/>
      <c r="AE260" s="461"/>
      <c r="AF260" s="461"/>
      <c r="AG260" s="461"/>
      <c r="AH260" s="461"/>
      <c r="AI260" s="461"/>
      <c r="AJ260" s="461"/>
      <c r="AK260" s="461"/>
      <c r="AL260" s="461"/>
      <c r="AM260" s="461"/>
      <c r="AN260" s="461"/>
      <c r="AO260" s="461"/>
      <c r="AP260" s="461"/>
      <c r="AQ260" s="461"/>
      <c r="AR260" s="461"/>
      <c r="AS260" s="461"/>
      <c r="AT260" s="461"/>
      <c r="AU260" s="461"/>
      <c r="AV260" s="461"/>
      <c r="AW260" s="461"/>
      <c r="AX260" s="461"/>
      <c r="AY260" s="461"/>
    </row>
    <row r="261">
      <c r="A261" s="461"/>
      <c r="B261" s="461"/>
      <c r="C261" s="461"/>
      <c r="D261" s="461"/>
      <c r="E261" s="461"/>
      <c r="F261" s="461"/>
      <c r="G261" s="461"/>
      <c r="H261" s="461"/>
      <c r="I261" s="461"/>
      <c r="J261" s="461"/>
      <c r="K261" s="461"/>
      <c r="L261" s="461"/>
      <c r="M261" s="461"/>
      <c r="N261" s="461"/>
      <c r="O261" s="461"/>
      <c r="P261" s="461"/>
      <c r="Q261" s="461"/>
      <c r="R261" s="461"/>
      <c r="S261" s="461"/>
      <c r="T261" s="461"/>
      <c r="U261" s="461"/>
      <c r="V261" s="461"/>
      <c r="W261" s="461"/>
      <c r="X261" s="461"/>
      <c r="Y261" s="461"/>
      <c r="Z261" s="461"/>
      <c r="AA261" s="461"/>
      <c r="AB261" s="461"/>
      <c r="AC261" s="461"/>
      <c r="AD261" s="461"/>
      <c r="AE261" s="461"/>
      <c r="AF261" s="461"/>
      <c r="AG261" s="461"/>
      <c r="AH261" s="461"/>
      <c r="AI261" s="461"/>
      <c r="AJ261" s="461"/>
      <c r="AK261" s="461"/>
      <c r="AL261" s="461"/>
      <c r="AM261" s="461"/>
      <c r="AN261" s="461"/>
      <c r="AO261" s="461"/>
      <c r="AP261" s="461"/>
      <c r="AQ261" s="461"/>
      <c r="AR261" s="461"/>
      <c r="AS261" s="461"/>
      <c r="AT261" s="461"/>
      <c r="AU261" s="461"/>
      <c r="AV261" s="461"/>
      <c r="AW261" s="461"/>
      <c r="AX261" s="461"/>
      <c r="AY261" s="461"/>
    </row>
    <row r="262">
      <c r="A262" s="461"/>
      <c r="B262" s="461"/>
      <c r="C262" s="461"/>
      <c r="D262" s="461"/>
      <c r="E262" s="461"/>
      <c r="F262" s="461"/>
      <c r="G262" s="461"/>
      <c r="H262" s="461"/>
      <c r="I262" s="461"/>
      <c r="J262" s="461"/>
      <c r="K262" s="461"/>
      <c r="L262" s="461"/>
      <c r="M262" s="461"/>
      <c r="N262" s="461"/>
      <c r="O262" s="461"/>
      <c r="P262" s="461"/>
      <c r="Q262" s="461"/>
      <c r="R262" s="461"/>
      <c r="S262" s="461"/>
      <c r="T262" s="461"/>
      <c r="U262" s="461"/>
      <c r="V262" s="461"/>
      <c r="W262" s="461"/>
      <c r="X262" s="461"/>
      <c r="Y262" s="461"/>
      <c r="Z262" s="461"/>
      <c r="AA262" s="461"/>
      <c r="AB262" s="461"/>
      <c r="AC262" s="461"/>
      <c r="AD262" s="461"/>
      <c r="AE262" s="461"/>
      <c r="AF262" s="461"/>
      <c r="AG262" s="461"/>
      <c r="AH262" s="461"/>
      <c r="AI262" s="461"/>
      <c r="AJ262" s="461"/>
      <c r="AK262" s="461"/>
      <c r="AL262" s="461"/>
      <c r="AM262" s="461"/>
      <c r="AN262" s="461"/>
      <c r="AO262" s="461"/>
      <c r="AP262" s="461"/>
      <c r="AQ262" s="461"/>
      <c r="AR262" s="461"/>
      <c r="AS262" s="461"/>
      <c r="AT262" s="461"/>
      <c r="AU262" s="461"/>
      <c r="AV262" s="461"/>
      <c r="AW262" s="461"/>
      <c r="AX262" s="461"/>
      <c r="AY262" s="461"/>
    </row>
    <row r="263">
      <c r="A263" s="461"/>
      <c r="B263" s="461"/>
      <c r="C263" s="461"/>
      <c r="D263" s="461"/>
      <c r="E263" s="461"/>
      <c r="F263" s="461"/>
      <c r="G263" s="461"/>
      <c r="H263" s="461"/>
      <c r="I263" s="461"/>
      <c r="J263" s="461"/>
      <c r="K263" s="461"/>
      <c r="L263" s="461"/>
      <c r="M263" s="461"/>
      <c r="N263" s="461"/>
      <c r="O263" s="461"/>
      <c r="P263" s="461"/>
      <c r="Q263" s="461"/>
      <c r="R263" s="461"/>
      <c r="S263" s="461"/>
      <c r="T263" s="461"/>
      <c r="U263" s="461"/>
      <c r="V263" s="461"/>
      <c r="W263" s="461"/>
      <c r="X263" s="461"/>
      <c r="Y263" s="461"/>
      <c r="Z263" s="461"/>
      <c r="AA263" s="461"/>
      <c r="AB263" s="461"/>
      <c r="AC263" s="461"/>
      <c r="AD263" s="461"/>
      <c r="AE263" s="461"/>
      <c r="AF263" s="461"/>
      <c r="AG263" s="461"/>
      <c r="AH263" s="461"/>
      <c r="AI263" s="461"/>
      <c r="AJ263" s="461"/>
      <c r="AK263" s="461"/>
      <c r="AL263" s="461"/>
      <c r="AM263" s="461"/>
      <c r="AN263" s="461"/>
      <c r="AO263" s="461"/>
      <c r="AP263" s="461"/>
      <c r="AQ263" s="461"/>
      <c r="AR263" s="461"/>
      <c r="AS263" s="461"/>
      <c r="AT263" s="461"/>
      <c r="AU263" s="461"/>
      <c r="AV263" s="461"/>
      <c r="AW263" s="461"/>
      <c r="AX263" s="461"/>
      <c r="AY263" s="461"/>
    </row>
    <row r="264">
      <c r="A264" s="461"/>
      <c r="B264" s="461"/>
      <c r="C264" s="461"/>
      <c r="D264" s="461"/>
      <c r="E264" s="461"/>
      <c r="F264" s="461"/>
      <c r="G264" s="461"/>
      <c r="H264" s="461"/>
      <c r="I264" s="461"/>
      <c r="J264" s="461"/>
      <c r="K264" s="461"/>
      <c r="L264" s="461"/>
      <c r="M264" s="461"/>
      <c r="N264" s="461"/>
      <c r="O264" s="461"/>
      <c r="P264" s="461"/>
      <c r="Q264" s="461"/>
      <c r="R264" s="461"/>
      <c r="S264" s="461"/>
      <c r="T264" s="461"/>
      <c r="U264" s="461"/>
      <c r="V264" s="461"/>
      <c r="W264" s="461"/>
      <c r="X264" s="461"/>
      <c r="Y264" s="461"/>
      <c r="Z264" s="461"/>
      <c r="AA264" s="461"/>
      <c r="AB264" s="461"/>
      <c r="AC264" s="461"/>
      <c r="AD264" s="461"/>
      <c r="AE264" s="461"/>
      <c r="AF264" s="461"/>
      <c r="AG264" s="461"/>
      <c r="AH264" s="461"/>
      <c r="AI264" s="461"/>
      <c r="AJ264" s="461"/>
      <c r="AK264" s="461"/>
      <c r="AL264" s="461"/>
      <c r="AM264" s="461"/>
      <c r="AN264" s="461"/>
      <c r="AO264" s="461"/>
      <c r="AP264" s="461"/>
      <c r="AQ264" s="461"/>
      <c r="AR264" s="461"/>
      <c r="AS264" s="461"/>
      <c r="AT264" s="461"/>
      <c r="AU264" s="461"/>
      <c r="AV264" s="461"/>
      <c r="AW264" s="461"/>
      <c r="AX264" s="461"/>
      <c r="AY264" s="461"/>
    </row>
    <row r="265">
      <c r="A265" s="461"/>
      <c r="B265" s="461"/>
      <c r="C265" s="461"/>
      <c r="D265" s="461"/>
      <c r="E265" s="461"/>
      <c r="F265" s="461"/>
      <c r="G265" s="461"/>
      <c r="H265" s="461"/>
      <c r="I265" s="461"/>
      <c r="J265" s="461"/>
      <c r="K265" s="461"/>
      <c r="L265" s="461"/>
      <c r="M265" s="461"/>
      <c r="N265" s="461"/>
      <c r="O265" s="461"/>
      <c r="P265" s="461"/>
      <c r="Q265" s="461"/>
      <c r="R265" s="461"/>
      <c r="S265" s="461"/>
      <c r="T265" s="461"/>
      <c r="U265" s="461"/>
      <c r="V265" s="461"/>
      <c r="W265" s="461"/>
      <c r="X265" s="461"/>
      <c r="Y265" s="461"/>
      <c r="Z265" s="461"/>
      <c r="AA265" s="461"/>
      <c r="AB265" s="461"/>
      <c r="AC265" s="461"/>
      <c r="AD265" s="461"/>
      <c r="AE265" s="461"/>
      <c r="AF265" s="461"/>
      <c r="AG265" s="461"/>
      <c r="AH265" s="461"/>
      <c r="AI265" s="461"/>
      <c r="AJ265" s="461"/>
      <c r="AK265" s="461"/>
      <c r="AL265" s="461"/>
      <c r="AM265" s="461"/>
      <c r="AN265" s="461"/>
      <c r="AO265" s="461"/>
      <c r="AP265" s="461"/>
      <c r="AQ265" s="461"/>
      <c r="AR265" s="461"/>
      <c r="AS265" s="461"/>
      <c r="AT265" s="461"/>
      <c r="AU265" s="461"/>
      <c r="AV265" s="461"/>
      <c r="AW265" s="461"/>
      <c r="AX265" s="461"/>
      <c r="AY265" s="461"/>
    </row>
    <row r="266">
      <c r="A266" s="461"/>
      <c r="B266" s="461"/>
      <c r="C266" s="461"/>
      <c r="D266" s="461"/>
      <c r="E266" s="461"/>
      <c r="F266" s="461"/>
      <c r="G266" s="461"/>
      <c r="H266" s="461"/>
      <c r="I266" s="461"/>
      <c r="J266" s="461"/>
      <c r="K266" s="461"/>
      <c r="L266" s="461"/>
      <c r="M266" s="461"/>
      <c r="N266" s="461"/>
      <c r="O266" s="461"/>
      <c r="P266" s="461"/>
      <c r="Q266" s="461"/>
      <c r="R266" s="461"/>
      <c r="S266" s="461"/>
      <c r="T266" s="461"/>
      <c r="U266" s="461"/>
      <c r="V266" s="461"/>
      <c r="W266" s="461"/>
      <c r="X266" s="461"/>
      <c r="Y266" s="461"/>
      <c r="Z266" s="461"/>
      <c r="AA266" s="461"/>
      <c r="AB266" s="461"/>
      <c r="AC266" s="461"/>
      <c r="AD266" s="461"/>
      <c r="AE266" s="461"/>
      <c r="AF266" s="461"/>
      <c r="AG266" s="461"/>
      <c r="AH266" s="461"/>
      <c r="AI266" s="461"/>
      <c r="AJ266" s="461"/>
      <c r="AK266" s="461"/>
      <c r="AL266" s="461"/>
      <c r="AM266" s="461"/>
      <c r="AN266" s="461"/>
      <c r="AO266" s="461"/>
      <c r="AP266" s="461"/>
      <c r="AQ266" s="461"/>
      <c r="AR266" s="461"/>
      <c r="AS266" s="461"/>
      <c r="AT266" s="461"/>
      <c r="AU266" s="461"/>
      <c r="AV266" s="461"/>
      <c r="AW266" s="461"/>
      <c r="AX266" s="461"/>
      <c r="AY266" s="461"/>
    </row>
    <row r="267">
      <c r="A267" s="461"/>
      <c r="B267" s="461"/>
      <c r="C267" s="461"/>
      <c r="D267" s="461"/>
      <c r="E267" s="461"/>
      <c r="F267" s="461"/>
      <c r="G267" s="461"/>
      <c r="H267" s="461"/>
      <c r="I267" s="461"/>
      <c r="J267" s="461"/>
      <c r="K267" s="461"/>
      <c r="L267" s="461"/>
      <c r="M267" s="461"/>
      <c r="N267" s="461"/>
      <c r="O267" s="461"/>
      <c r="P267" s="461"/>
      <c r="Q267" s="461"/>
      <c r="R267" s="461"/>
      <c r="S267" s="461"/>
      <c r="T267" s="461"/>
      <c r="U267" s="461"/>
      <c r="V267" s="461"/>
      <c r="W267" s="461"/>
      <c r="X267" s="461"/>
      <c r="Y267" s="461"/>
      <c r="Z267" s="461"/>
      <c r="AA267" s="461"/>
      <c r="AB267" s="461"/>
      <c r="AC267" s="461"/>
      <c r="AD267" s="461"/>
      <c r="AE267" s="461"/>
      <c r="AF267" s="461"/>
      <c r="AG267" s="461"/>
      <c r="AH267" s="461"/>
      <c r="AI267" s="461"/>
      <c r="AJ267" s="461"/>
      <c r="AK267" s="461"/>
      <c r="AL267" s="461"/>
      <c r="AM267" s="461"/>
      <c r="AN267" s="461"/>
      <c r="AO267" s="461"/>
      <c r="AP267" s="461"/>
      <c r="AQ267" s="461"/>
      <c r="AR267" s="461"/>
      <c r="AS267" s="461"/>
      <c r="AT267" s="461"/>
      <c r="AU267" s="461"/>
      <c r="AV267" s="461"/>
      <c r="AW267" s="461"/>
      <c r="AX267" s="461"/>
      <c r="AY267" s="461"/>
    </row>
    <row r="268">
      <c r="A268" s="461"/>
      <c r="B268" s="461"/>
      <c r="C268" s="461"/>
      <c r="D268" s="461"/>
      <c r="E268" s="461"/>
      <c r="F268" s="461"/>
      <c r="G268" s="461"/>
      <c r="H268" s="461"/>
      <c r="I268" s="461"/>
      <c r="J268" s="461"/>
      <c r="K268" s="461"/>
      <c r="L268" s="461"/>
      <c r="M268" s="461"/>
      <c r="N268" s="461"/>
      <c r="O268" s="461"/>
      <c r="P268" s="461"/>
      <c r="Q268" s="461"/>
      <c r="R268" s="461"/>
      <c r="S268" s="461"/>
      <c r="T268" s="461"/>
      <c r="U268" s="461"/>
      <c r="V268" s="461"/>
      <c r="W268" s="461"/>
      <c r="X268" s="461"/>
      <c r="Y268" s="461"/>
      <c r="Z268" s="461"/>
      <c r="AA268" s="461"/>
      <c r="AB268" s="461"/>
      <c r="AC268" s="461"/>
      <c r="AD268" s="461"/>
      <c r="AE268" s="461"/>
      <c r="AF268" s="461"/>
      <c r="AG268" s="461"/>
      <c r="AH268" s="461"/>
      <c r="AI268" s="461"/>
      <c r="AJ268" s="461"/>
      <c r="AK268" s="461"/>
      <c r="AL268" s="461"/>
      <c r="AM268" s="461"/>
      <c r="AN268" s="461"/>
      <c r="AO268" s="461"/>
      <c r="AP268" s="461"/>
      <c r="AQ268" s="461"/>
      <c r="AR268" s="461"/>
      <c r="AS268" s="461"/>
      <c r="AT268" s="461"/>
      <c r="AU268" s="461"/>
      <c r="AV268" s="461"/>
      <c r="AW268" s="461"/>
      <c r="AX268" s="461"/>
      <c r="AY268" s="461"/>
    </row>
    <row r="269">
      <c r="A269" s="461"/>
      <c r="B269" s="461"/>
      <c r="C269" s="461"/>
      <c r="D269" s="461"/>
      <c r="E269" s="461"/>
      <c r="F269" s="461"/>
      <c r="G269" s="461"/>
      <c r="H269" s="461"/>
      <c r="I269" s="461"/>
      <c r="J269" s="461"/>
      <c r="K269" s="461"/>
      <c r="L269" s="461"/>
      <c r="M269" s="461"/>
      <c r="N269" s="461"/>
      <c r="O269" s="461"/>
      <c r="P269" s="461"/>
      <c r="Q269" s="461"/>
      <c r="R269" s="461"/>
      <c r="S269" s="461"/>
      <c r="T269" s="461"/>
      <c r="U269" s="461"/>
      <c r="V269" s="461"/>
      <c r="W269" s="461"/>
      <c r="X269" s="461"/>
      <c r="Y269" s="461"/>
      <c r="Z269" s="461"/>
      <c r="AA269" s="461"/>
      <c r="AB269" s="461"/>
      <c r="AC269" s="461"/>
      <c r="AD269" s="461"/>
      <c r="AE269" s="461"/>
      <c r="AF269" s="461"/>
      <c r="AG269" s="461"/>
      <c r="AH269" s="461"/>
      <c r="AI269" s="461"/>
      <c r="AJ269" s="461"/>
      <c r="AK269" s="461"/>
      <c r="AL269" s="461"/>
      <c r="AM269" s="461"/>
      <c r="AN269" s="461"/>
      <c r="AO269" s="461"/>
      <c r="AP269" s="461"/>
      <c r="AQ269" s="461"/>
      <c r="AR269" s="461"/>
      <c r="AS269" s="461"/>
      <c r="AT269" s="461"/>
      <c r="AU269" s="461"/>
      <c r="AV269" s="461"/>
      <c r="AW269" s="461"/>
      <c r="AX269" s="461"/>
      <c r="AY269" s="461"/>
    </row>
    <row r="270">
      <c r="A270" s="461"/>
      <c r="B270" s="461"/>
      <c r="C270" s="461"/>
      <c r="D270" s="461"/>
      <c r="E270" s="461"/>
      <c r="F270" s="461"/>
      <c r="G270" s="461"/>
      <c r="H270" s="461"/>
      <c r="I270" s="461"/>
      <c r="J270" s="461"/>
      <c r="K270" s="461"/>
      <c r="L270" s="461"/>
      <c r="M270" s="461"/>
      <c r="N270" s="461"/>
      <c r="O270" s="461"/>
      <c r="P270" s="461"/>
      <c r="Q270" s="461"/>
      <c r="R270" s="461"/>
      <c r="S270" s="461"/>
      <c r="T270" s="461"/>
      <c r="U270" s="461"/>
      <c r="V270" s="461"/>
      <c r="W270" s="461"/>
      <c r="X270" s="461"/>
      <c r="Y270" s="461"/>
      <c r="Z270" s="461"/>
      <c r="AA270" s="461"/>
      <c r="AB270" s="461"/>
      <c r="AC270" s="461"/>
      <c r="AD270" s="461"/>
      <c r="AE270" s="461"/>
      <c r="AF270" s="461"/>
      <c r="AG270" s="461"/>
      <c r="AH270" s="461"/>
      <c r="AI270" s="461"/>
      <c r="AJ270" s="461"/>
      <c r="AK270" s="461"/>
      <c r="AL270" s="461"/>
      <c r="AM270" s="461"/>
      <c r="AN270" s="461"/>
      <c r="AO270" s="461"/>
      <c r="AP270" s="461"/>
      <c r="AQ270" s="461"/>
      <c r="AR270" s="461"/>
      <c r="AS270" s="461"/>
      <c r="AT270" s="461"/>
      <c r="AU270" s="461"/>
      <c r="AV270" s="461"/>
      <c r="AW270" s="461"/>
      <c r="AX270" s="461"/>
      <c r="AY270" s="461"/>
    </row>
    <row r="271">
      <c r="A271" s="461"/>
      <c r="B271" s="461"/>
      <c r="C271" s="461"/>
      <c r="D271" s="461"/>
      <c r="E271" s="461"/>
      <c r="F271" s="461"/>
      <c r="G271" s="461"/>
      <c r="H271" s="461"/>
      <c r="I271" s="461"/>
      <c r="J271" s="461"/>
      <c r="K271" s="461"/>
      <c r="L271" s="461"/>
      <c r="M271" s="461"/>
      <c r="N271" s="461"/>
      <c r="O271" s="461"/>
      <c r="P271" s="461"/>
      <c r="Q271" s="461"/>
      <c r="R271" s="461"/>
      <c r="S271" s="461"/>
      <c r="T271" s="461"/>
      <c r="U271" s="461"/>
      <c r="V271" s="461"/>
      <c r="W271" s="461"/>
      <c r="X271" s="461"/>
      <c r="Y271" s="461"/>
      <c r="Z271" s="461"/>
      <c r="AA271" s="461"/>
      <c r="AB271" s="461"/>
      <c r="AC271" s="461"/>
      <c r="AD271" s="461"/>
      <c r="AE271" s="461"/>
      <c r="AF271" s="461"/>
      <c r="AG271" s="461"/>
      <c r="AH271" s="461"/>
      <c r="AI271" s="461"/>
      <c r="AJ271" s="461"/>
      <c r="AK271" s="461"/>
      <c r="AL271" s="461"/>
      <c r="AM271" s="461"/>
      <c r="AN271" s="461"/>
      <c r="AO271" s="461"/>
      <c r="AP271" s="461"/>
      <c r="AQ271" s="461"/>
      <c r="AR271" s="461"/>
      <c r="AS271" s="461"/>
      <c r="AT271" s="461"/>
      <c r="AU271" s="461"/>
      <c r="AV271" s="461"/>
      <c r="AW271" s="461"/>
      <c r="AX271" s="461"/>
      <c r="AY271" s="461"/>
    </row>
    <row r="272">
      <c r="A272" s="461"/>
      <c r="B272" s="461"/>
      <c r="C272" s="461"/>
      <c r="D272" s="461"/>
      <c r="E272" s="461"/>
      <c r="F272" s="461"/>
      <c r="G272" s="461"/>
      <c r="H272" s="461"/>
      <c r="I272" s="461"/>
      <c r="J272" s="461"/>
      <c r="K272" s="461"/>
      <c r="L272" s="461"/>
      <c r="M272" s="461"/>
      <c r="N272" s="461"/>
      <c r="O272" s="461"/>
      <c r="P272" s="461"/>
      <c r="Q272" s="461"/>
      <c r="R272" s="461"/>
      <c r="S272" s="461"/>
      <c r="T272" s="461"/>
      <c r="U272" s="461"/>
      <c r="V272" s="461"/>
      <c r="W272" s="461"/>
      <c r="X272" s="461"/>
      <c r="Y272" s="461"/>
      <c r="Z272" s="461"/>
      <c r="AA272" s="461"/>
      <c r="AB272" s="461"/>
      <c r="AC272" s="461"/>
      <c r="AD272" s="461"/>
      <c r="AE272" s="461"/>
      <c r="AF272" s="461"/>
      <c r="AG272" s="461"/>
      <c r="AH272" s="461"/>
      <c r="AI272" s="461"/>
      <c r="AJ272" s="461"/>
      <c r="AK272" s="461"/>
      <c r="AL272" s="461"/>
      <c r="AM272" s="461"/>
      <c r="AN272" s="461"/>
      <c r="AO272" s="461"/>
      <c r="AP272" s="461"/>
      <c r="AQ272" s="461"/>
      <c r="AR272" s="461"/>
      <c r="AS272" s="461"/>
      <c r="AT272" s="461"/>
      <c r="AU272" s="461"/>
      <c r="AV272" s="461"/>
      <c r="AW272" s="461"/>
      <c r="AX272" s="461"/>
      <c r="AY272" s="461"/>
    </row>
    <row r="273">
      <c r="A273" s="461"/>
      <c r="B273" s="461"/>
      <c r="C273" s="461"/>
      <c r="D273" s="461"/>
      <c r="E273" s="461"/>
      <c r="F273" s="461"/>
      <c r="G273" s="461"/>
      <c r="H273" s="461"/>
      <c r="I273" s="461"/>
      <c r="J273" s="461"/>
      <c r="K273" s="461"/>
      <c r="L273" s="461"/>
      <c r="M273" s="461"/>
      <c r="N273" s="461"/>
      <c r="O273" s="461"/>
      <c r="P273" s="461"/>
      <c r="Q273" s="461"/>
      <c r="R273" s="461"/>
      <c r="S273" s="461"/>
      <c r="T273" s="461"/>
      <c r="U273" s="461"/>
      <c r="V273" s="461"/>
      <c r="W273" s="461"/>
      <c r="X273" s="461"/>
      <c r="Y273" s="461"/>
      <c r="Z273" s="461"/>
      <c r="AA273" s="461"/>
      <c r="AB273" s="461"/>
      <c r="AC273" s="461"/>
      <c r="AD273" s="461"/>
      <c r="AE273" s="461"/>
      <c r="AF273" s="461"/>
      <c r="AG273" s="461"/>
      <c r="AH273" s="461"/>
      <c r="AI273" s="461"/>
      <c r="AJ273" s="461"/>
      <c r="AK273" s="461"/>
      <c r="AL273" s="461"/>
      <c r="AM273" s="461"/>
      <c r="AN273" s="461"/>
      <c r="AO273" s="461"/>
      <c r="AP273" s="461"/>
      <c r="AQ273" s="461"/>
      <c r="AR273" s="461"/>
      <c r="AS273" s="461"/>
      <c r="AT273" s="461"/>
      <c r="AU273" s="461"/>
      <c r="AV273" s="461"/>
      <c r="AW273" s="461"/>
      <c r="AX273" s="461"/>
      <c r="AY273" s="461"/>
    </row>
    <row r="274">
      <c r="A274" s="461"/>
      <c r="B274" s="461"/>
      <c r="C274" s="461"/>
      <c r="D274" s="461"/>
      <c r="E274" s="461"/>
      <c r="F274" s="461"/>
      <c r="G274" s="461"/>
      <c r="H274" s="461"/>
      <c r="I274" s="461"/>
      <c r="J274" s="461"/>
      <c r="K274" s="461"/>
      <c r="L274" s="461"/>
      <c r="M274" s="461"/>
      <c r="N274" s="461"/>
      <c r="O274" s="461"/>
      <c r="P274" s="461"/>
      <c r="Q274" s="461"/>
      <c r="R274" s="461"/>
      <c r="S274" s="461"/>
      <c r="T274" s="461"/>
      <c r="U274" s="461"/>
      <c r="V274" s="461"/>
      <c r="W274" s="461"/>
      <c r="X274" s="461"/>
      <c r="Y274" s="461"/>
      <c r="Z274" s="461"/>
      <c r="AA274" s="461"/>
      <c r="AB274" s="461"/>
      <c r="AC274" s="461"/>
      <c r="AD274" s="461"/>
      <c r="AE274" s="461"/>
      <c r="AF274" s="461"/>
      <c r="AG274" s="461"/>
      <c r="AH274" s="461"/>
      <c r="AI274" s="461"/>
      <c r="AJ274" s="461"/>
      <c r="AK274" s="461"/>
      <c r="AL274" s="461"/>
      <c r="AM274" s="461"/>
      <c r="AN274" s="461"/>
      <c r="AO274" s="461"/>
      <c r="AP274" s="461"/>
      <c r="AQ274" s="461"/>
      <c r="AR274" s="461"/>
      <c r="AS274" s="461"/>
      <c r="AT274" s="461"/>
      <c r="AU274" s="461"/>
      <c r="AV274" s="461"/>
      <c r="AW274" s="461"/>
      <c r="AX274" s="461"/>
      <c r="AY274" s="461"/>
    </row>
    <row r="275">
      <c r="A275" s="461"/>
      <c r="B275" s="461"/>
      <c r="C275" s="461"/>
      <c r="D275" s="461"/>
      <c r="E275" s="461"/>
      <c r="F275" s="461"/>
      <c r="G275" s="461"/>
      <c r="H275" s="461"/>
      <c r="I275" s="461"/>
      <c r="J275" s="461"/>
      <c r="K275" s="461"/>
      <c r="L275" s="461"/>
      <c r="M275" s="461"/>
      <c r="N275" s="461"/>
      <c r="O275" s="461"/>
      <c r="P275" s="461"/>
      <c r="Q275" s="461"/>
      <c r="R275" s="461"/>
      <c r="S275" s="461"/>
      <c r="T275" s="461"/>
      <c r="U275" s="461"/>
      <c r="V275" s="461"/>
      <c r="W275" s="461"/>
      <c r="X275" s="461"/>
      <c r="Y275" s="461"/>
      <c r="Z275" s="461"/>
      <c r="AA275" s="461"/>
      <c r="AB275" s="461"/>
      <c r="AC275" s="461"/>
      <c r="AD275" s="461"/>
      <c r="AE275" s="461"/>
      <c r="AF275" s="461"/>
      <c r="AG275" s="461"/>
      <c r="AH275" s="461"/>
      <c r="AI275" s="461"/>
      <c r="AJ275" s="461"/>
      <c r="AK275" s="461"/>
      <c r="AL275" s="461"/>
      <c r="AM275" s="461"/>
      <c r="AN275" s="461"/>
      <c r="AO275" s="461"/>
      <c r="AP275" s="461"/>
      <c r="AQ275" s="461"/>
      <c r="AR275" s="461"/>
      <c r="AS275" s="461"/>
      <c r="AT275" s="461"/>
      <c r="AU275" s="461"/>
      <c r="AV275" s="461"/>
      <c r="AW275" s="461"/>
      <c r="AX275" s="461"/>
      <c r="AY275" s="461"/>
    </row>
    <row r="276">
      <c r="A276" s="461"/>
      <c r="B276" s="461"/>
      <c r="C276" s="461"/>
      <c r="D276" s="461"/>
      <c r="E276" s="461"/>
      <c r="F276" s="461"/>
      <c r="G276" s="461"/>
      <c r="H276" s="461"/>
      <c r="I276" s="461"/>
      <c r="J276" s="461"/>
      <c r="K276" s="461"/>
      <c r="L276" s="461"/>
      <c r="M276" s="461"/>
      <c r="N276" s="461"/>
      <c r="O276" s="461"/>
      <c r="P276" s="461"/>
      <c r="Q276" s="461"/>
      <c r="R276" s="461"/>
      <c r="S276" s="461"/>
      <c r="T276" s="461"/>
      <c r="U276" s="461"/>
      <c r="V276" s="461"/>
      <c r="W276" s="461"/>
      <c r="X276" s="461"/>
      <c r="Y276" s="461"/>
      <c r="Z276" s="461"/>
      <c r="AA276" s="461"/>
      <c r="AB276" s="461"/>
      <c r="AC276" s="461"/>
      <c r="AD276" s="461"/>
      <c r="AE276" s="461"/>
      <c r="AF276" s="461"/>
      <c r="AG276" s="461"/>
      <c r="AH276" s="461"/>
      <c r="AI276" s="461"/>
      <c r="AJ276" s="461"/>
      <c r="AK276" s="461"/>
      <c r="AL276" s="461"/>
      <c r="AM276" s="461"/>
      <c r="AN276" s="461"/>
      <c r="AO276" s="461"/>
      <c r="AP276" s="461"/>
      <c r="AQ276" s="461"/>
      <c r="AR276" s="461"/>
      <c r="AS276" s="461"/>
      <c r="AT276" s="461"/>
      <c r="AU276" s="461"/>
      <c r="AV276" s="461"/>
      <c r="AW276" s="461"/>
      <c r="AX276" s="461"/>
      <c r="AY276" s="461"/>
    </row>
    <row r="277">
      <c r="A277" s="461"/>
      <c r="B277" s="461"/>
      <c r="C277" s="461"/>
      <c r="D277" s="461"/>
      <c r="E277" s="461"/>
      <c r="F277" s="461"/>
      <c r="G277" s="461"/>
      <c r="H277" s="461"/>
      <c r="I277" s="461"/>
      <c r="J277" s="461"/>
      <c r="K277" s="461"/>
      <c r="L277" s="461"/>
      <c r="M277" s="461"/>
      <c r="N277" s="461"/>
      <c r="O277" s="461"/>
      <c r="P277" s="461"/>
      <c r="Q277" s="461"/>
      <c r="R277" s="461"/>
      <c r="S277" s="461"/>
      <c r="T277" s="461"/>
      <c r="U277" s="461"/>
      <c r="V277" s="461"/>
      <c r="W277" s="461"/>
      <c r="X277" s="461"/>
      <c r="Y277" s="461"/>
      <c r="Z277" s="461"/>
      <c r="AA277" s="461"/>
      <c r="AB277" s="461"/>
      <c r="AC277" s="461"/>
      <c r="AD277" s="461"/>
      <c r="AE277" s="461"/>
      <c r="AF277" s="461"/>
      <c r="AG277" s="461"/>
      <c r="AH277" s="461"/>
      <c r="AI277" s="461"/>
      <c r="AJ277" s="461"/>
      <c r="AK277" s="461"/>
      <c r="AL277" s="461"/>
      <c r="AM277" s="461"/>
      <c r="AN277" s="461"/>
      <c r="AO277" s="461"/>
      <c r="AP277" s="461"/>
      <c r="AQ277" s="461"/>
      <c r="AR277" s="461"/>
      <c r="AS277" s="461"/>
      <c r="AT277" s="461"/>
      <c r="AU277" s="461"/>
      <c r="AV277" s="461"/>
      <c r="AW277" s="461"/>
      <c r="AX277" s="461"/>
      <c r="AY277" s="461"/>
    </row>
    <row r="278">
      <c r="A278" s="461"/>
      <c r="B278" s="461"/>
      <c r="C278" s="461"/>
      <c r="D278" s="461"/>
      <c r="E278" s="461"/>
      <c r="F278" s="461"/>
      <c r="G278" s="461"/>
      <c r="H278" s="461"/>
      <c r="I278" s="461"/>
      <c r="J278" s="461"/>
      <c r="K278" s="461"/>
      <c r="L278" s="461"/>
      <c r="M278" s="461"/>
      <c r="N278" s="461"/>
      <c r="O278" s="461"/>
      <c r="P278" s="461"/>
      <c r="Q278" s="461"/>
      <c r="R278" s="461"/>
      <c r="S278" s="461"/>
      <c r="T278" s="461"/>
      <c r="U278" s="461"/>
      <c r="V278" s="461"/>
      <c r="W278" s="461"/>
      <c r="X278" s="461"/>
      <c r="Y278" s="461"/>
      <c r="Z278" s="461"/>
      <c r="AA278" s="461"/>
      <c r="AB278" s="461"/>
      <c r="AC278" s="461"/>
      <c r="AD278" s="461"/>
      <c r="AE278" s="461"/>
      <c r="AF278" s="461"/>
      <c r="AG278" s="461"/>
      <c r="AH278" s="461"/>
      <c r="AI278" s="461"/>
      <c r="AJ278" s="461"/>
      <c r="AK278" s="461"/>
      <c r="AL278" s="461"/>
      <c r="AM278" s="461"/>
      <c r="AN278" s="461"/>
      <c r="AO278" s="461"/>
      <c r="AP278" s="461"/>
      <c r="AQ278" s="461"/>
      <c r="AR278" s="461"/>
      <c r="AS278" s="461"/>
      <c r="AT278" s="461"/>
      <c r="AU278" s="461"/>
      <c r="AV278" s="461"/>
      <c r="AW278" s="461"/>
      <c r="AX278" s="461"/>
      <c r="AY278" s="461"/>
    </row>
    <row r="279">
      <c r="A279" s="461"/>
      <c r="B279" s="461"/>
      <c r="C279" s="461"/>
      <c r="D279" s="461"/>
      <c r="E279" s="461"/>
      <c r="F279" s="461"/>
      <c r="G279" s="461"/>
      <c r="H279" s="461"/>
      <c r="I279" s="461"/>
      <c r="J279" s="461"/>
      <c r="K279" s="461"/>
      <c r="L279" s="461"/>
      <c r="M279" s="461"/>
      <c r="N279" s="461"/>
      <c r="O279" s="461"/>
      <c r="P279" s="461"/>
      <c r="Q279" s="461"/>
      <c r="R279" s="461"/>
      <c r="S279" s="461"/>
      <c r="T279" s="461"/>
      <c r="U279" s="461"/>
      <c r="V279" s="461"/>
      <c r="W279" s="461"/>
      <c r="X279" s="461"/>
      <c r="Y279" s="461"/>
      <c r="Z279" s="461"/>
      <c r="AA279" s="461"/>
      <c r="AB279" s="461"/>
      <c r="AC279" s="461"/>
      <c r="AD279" s="461"/>
      <c r="AE279" s="461"/>
      <c r="AF279" s="461"/>
      <c r="AG279" s="461"/>
      <c r="AH279" s="461"/>
      <c r="AI279" s="461"/>
      <c r="AJ279" s="461"/>
      <c r="AK279" s="461"/>
      <c r="AL279" s="461"/>
      <c r="AM279" s="461"/>
      <c r="AN279" s="461"/>
      <c r="AO279" s="461"/>
      <c r="AP279" s="461"/>
      <c r="AQ279" s="461"/>
      <c r="AR279" s="461"/>
      <c r="AS279" s="461"/>
      <c r="AT279" s="461"/>
      <c r="AU279" s="461"/>
      <c r="AV279" s="461"/>
      <c r="AW279" s="461"/>
      <c r="AX279" s="461"/>
      <c r="AY279" s="461"/>
    </row>
    <row r="280">
      <c r="A280" s="461"/>
      <c r="B280" s="461"/>
      <c r="C280" s="461"/>
      <c r="D280" s="461"/>
      <c r="E280" s="461"/>
      <c r="F280" s="461"/>
      <c r="G280" s="461"/>
      <c r="H280" s="461"/>
      <c r="I280" s="461"/>
      <c r="J280" s="461"/>
      <c r="K280" s="461"/>
      <c r="L280" s="461"/>
      <c r="M280" s="461"/>
      <c r="N280" s="461"/>
      <c r="O280" s="461"/>
      <c r="P280" s="461"/>
      <c r="Q280" s="461"/>
      <c r="R280" s="461"/>
      <c r="S280" s="461"/>
      <c r="T280" s="461"/>
      <c r="U280" s="461"/>
      <c r="V280" s="461"/>
      <c r="W280" s="461"/>
      <c r="X280" s="461"/>
      <c r="Y280" s="461"/>
      <c r="Z280" s="461"/>
      <c r="AA280" s="461"/>
      <c r="AB280" s="461"/>
      <c r="AC280" s="461"/>
      <c r="AD280" s="461"/>
      <c r="AE280" s="461"/>
      <c r="AF280" s="461"/>
      <c r="AG280" s="461"/>
      <c r="AH280" s="461"/>
      <c r="AI280" s="461"/>
      <c r="AJ280" s="461"/>
      <c r="AK280" s="461"/>
      <c r="AL280" s="461"/>
      <c r="AM280" s="461"/>
      <c r="AN280" s="461"/>
      <c r="AO280" s="461"/>
      <c r="AP280" s="461"/>
      <c r="AQ280" s="461"/>
      <c r="AR280" s="461"/>
      <c r="AS280" s="461"/>
      <c r="AT280" s="461"/>
      <c r="AU280" s="461"/>
      <c r="AV280" s="461"/>
      <c r="AW280" s="461"/>
      <c r="AX280" s="461"/>
      <c r="AY280" s="461"/>
    </row>
    <row r="281">
      <c r="A281" s="461"/>
      <c r="B281" s="461"/>
      <c r="C281" s="461"/>
      <c r="D281" s="461"/>
      <c r="E281" s="461"/>
      <c r="F281" s="461"/>
      <c r="G281" s="461"/>
      <c r="H281" s="461"/>
      <c r="I281" s="461"/>
      <c r="J281" s="461"/>
      <c r="K281" s="461"/>
      <c r="L281" s="461"/>
      <c r="M281" s="461"/>
      <c r="N281" s="461"/>
      <c r="O281" s="461"/>
      <c r="P281" s="461"/>
      <c r="Q281" s="461"/>
      <c r="R281" s="461"/>
      <c r="S281" s="461"/>
      <c r="T281" s="461"/>
      <c r="U281" s="461"/>
      <c r="V281" s="461"/>
      <c r="W281" s="461"/>
      <c r="X281" s="461"/>
      <c r="Y281" s="461"/>
      <c r="Z281" s="461"/>
      <c r="AA281" s="461"/>
      <c r="AB281" s="461"/>
      <c r="AC281" s="461"/>
      <c r="AD281" s="461"/>
      <c r="AE281" s="461"/>
      <c r="AF281" s="461"/>
      <c r="AG281" s="461"/>
      <c r="AH281" s="461"/>
      <c r="AI281" s="461"/>
      <c r="AJ281" s="461"/>
      <c r="AK281" s="461"/>
      <c r="AL281" s="461"/>
      <c r="AM281" s="461"/>
      <c r="AN281" s="461"/>
      <c r="AO281" s="461"/>
      <c r="AP281" s="461"/>
      <c r="AQ281" s="461"/>
      <c r="AR281" s="461"/>
      <c r="AS281" s="461"/>
      <c r="AT281" s="461"/>
      <c r="AU281" s="461"/>
      <c r="AV281" s="461"/>
      <c r="AW281" s="461"/>
      <c r="AX281" s="461"/>
      <c r="AY281" s="461"/>
    </row>
    <row r="282">
      <c r="A282" s="461"/>
      <c r="B282" s="461"/>
      <c r="C282" s="461"/>
      <c r="D282" s="461"/>
      <c r="E282" s="461"/>
      <c r="F282" s="461"/>
      <c r="G282" s="461"/>
      <c r="H282" s="461"/>
      <c r="I282" s="461"/>
      <c r="J282" s="461"/>
      <c r="K282" s="461"/>
      <c r="L282" s="461"/>
      <c r="M282" s="461"/>
      <c r="N282" s="461"/>
      <c r="O282" s="461"/>
      <c r="P282" s="461"/>
      <c r="Q282" s="461"/>
      <c r="R282" s="461"/>
      <c r="S282" s="461"/>
      <c r="T282" s="461"/>
      <c r="U282" s="461"/>
      <c r="V282" s="461"/>
      <c r="W282" s="461"/>
      <c r="X282" s="461"/>
      <c r="Y282" s="461"/>
      <c r="Z282" s="461"/>
      <c r="AA282" s="461"/>
      <c r="AB282" s="461"/>
      <c r="AC282" s="461"/>
      <c r="AD282" s="461"/>
      <c r="AE282" s="461"/>
      <c r="AF282" s="461"/>
      <c r="AG282" s="461"/>
      <c r="AH282" s="461"/>
      <c r="AI282" s="461"/>
      <c r="AJ282" s="461"/>
      <c r="AK282" s="461"/>
      <c r="AL282" s="461"/>
      <c r="AM282" s="461"/>
      <c r="AN282" s="461"/>
      <c r="AO282" s="461"/>
      <c r="AP282" s="461"/>
      <c r="AQ282" s="461"/>
      <c r="AR282" s="461"/>
      <c r="AS282" s="461"/>
      <c r="AT282" s="461"/>
      <c r="AU282" s="461"/>
      <c r="AV282" s="461"/>
      <c r="AW282" s="461"/>
      <c r="AX282" s="461"/>
      <c r="AY282" s="461"/>
    </row>
    <row r="283">
      <c r="A283" s="461"/>
      <c r="B283" s="461"/>
      <c r="C283" s="461"/>
      <c r="D283" s="461"/>
      <c r="E283" s="461"/>
      <c r="F283" s="461"/>
      <c r="G283" s="461"/>
      <c r="H283" s="461"/>
      <c r="I283" s="461"/>
      <c r="J283" s="461"/>
      <c r="K283" s="461"/>
      <c r="L283" s="461"/>
      <c r="M283" s="461"/>
      <c r="N283" s="461"/>
      <c r="O283" s="461"/>
      <c r="P283" s="461"/>
      <c r="Q283" s="461"/>
      <c r="R283" s="461"/>
      <c r="S283" s="461"/>
      <c r="T283" s="461"/>
      <c r="U283" s="461"/>
      <c r="V283" s="461"/>
      <c r="W283" s="461"/>
      <c r="X283" s="461"/>
      <c r="Y283" s="461"/>
      <c r="Z283" s="461"/>
      <c r="AA283" s="461"/>
      <c r="AB283" s="461"/>
      <c r="AC283" s="461"/>
      <c r="AD283" s="461"/>
      <c r="AE283" s="461"/>
      <c r="AF283" s="461"/>
      <c r="AG283" s="461"/>
      <c r="AH283" s="461"/>
      <c r="AI283" s="461"/>
      <c r="AJ283" s="461"/>
      <c r="AK283" s="461"/>
      <c r="AL283" s="461"/>
      <c r="AM283" s="461"/>
      <c r="AN283" s="461"/>
      <c r="AO283" s="461"/>
      <c r="AP283" s="461"/>
      <c r="AQ283" s="461"/>
      <c r="AR283" s="461"/>
      <c r="AS283" s="461"/>
      <c r="AT283" s="461"/>
      <c r="AU283" s="461"/>
      <c r="AV283" s="461"/>
      <c r="AW283" s="461"/>
      <c r="AX283" s="461"/>
      <c r="AY283" s="461"/>
    </row>
    <row r="284">
      <c r="A284" s="461"/>
      <c r="B284" s="461"/>
      <c r="C284" s="461"/>
      <c r="D284" s="461"/>
      <c r="E284" s="461"/>
      <c r="F284" s="461"/>
      <c r="G284" s="461"/>
      <c r="H284" s="461"/>
      <c r="I284" s="461"/>
      <c r="J284" s="461"/>
      <c r="K284" s="461"/>
      <c r="L284" s="461"/>
      <c r="M284" s="461"/>
      <c r="N284" s="461"/>
      <c r="O284" s="461"/>
      <c r="P284" s="461"/>
      <c r="Q284" s="461"/>
      <c r="R284" s="461"/>
      <c r="S284" s="461"/>
      <c r="T284" s="461"/>
      <c r="U284" s="461"/>
      <c r="V284" s="461"/>
      <c r="W284" s="461"/>
      <c r="X284" s="461"/>
      <c r="Y284" s="461"/>
      <c r="Z284" s="461"/>
      <c r="AA284" s="461"/>
      <c r="AB284" s="461"/>
      <c r="AC284" s="461"/>
      <c r="AD284" s="461"/>
      <c r="AE284" s="461"/>
      <c r="AF284" s="461"/>
      <c r="AG284" s="461"/>
      <c r="AH284" s="461"/>
      <c r="AI284" s="461"/>
      <c r="AJ284" s="461"/>
      <c r="AK284" s="461"/>
      <c r="AL284" s="461"/>
      <c r="AM284" s="461"/>
      <c r="AN284" s="461"/>
      <c r="AO284" s="461"/>
      <c r="AP284" s="461"/>
      <c r="AQ284" s="461"/>
      <c r="AR284" s="461"/>
      <c r="AS284" s="461"/>
      <c r="AT284" s="461"/>
      <c r="AU284" s="461"/>
      <c r="AV284" s="461"/>
      <c r="AW284" s="461"/>
      <c r="AX284" s="461"/>
      <c r="AY284" s="461"/>
    </row>
    <row r="285">
      <c r="A285" s="461"/>
      <c r="B285" s="461"/>
      <c r="C285" s="461"/>
      <c r="D285" s="461"/>
      <c r="E285" s="461"/>
      <c r="F285" s="461"/>
      <c r="G285" s="461"/>
      <c r="H285" s="461"/>
      <c r="I285" s="461"/>
      <c r="J285" s="461"/>
      <c r="K285" s="461"/>
      <c r="L285" s="461"/>
      <c r="M285" s="461"/>
      <c r="N285" s="461"/>
      <c r="O285" s="461"/>
      <c r="P285" s="461"/>
      <c r="Q285" s="461"/>
      <c r="R285" s="461"/>
      <c r="S285" s="461"/>
      <c r="T285" s="461"/>
      <c r="U285" s="461"/>
      <c r="V285" s="461"/>
      <c r="W285" s="461"/>
      <c r="X285" s="461"/>
      <c r="Y285" s="461"/>
      <c r="Z285" s="461"/>
      <c r="AA285" s="461"/>
      <c r="AB285" s="461"/>
      <c r="AC285" s="461"/>
      <c r="AD285" s="461"/>
      <c r="AE285" s="461"/>
      <c r="AF285" s="461"/>
      <c r="AG285" s="461"/>
      <c r="AH285" s="461"/>
      <c r="AI285" s="461"/>
      <c r="AJ285" s="461"/>
      <c r="AK285" s="461"/>
      <c r="AL285" s="461"/>
      <c r="AM285" s="461"/>
      <c r="AN285" s="461"/>
      <c r="AO285" s="461"/>
      <c r="AP285" s="461"/>
      <c r="AQ285" s="461"/>
      <c r="AR285" s="461"/>
      <c r="AS285" s="461"/>
      <c r="AT285" s="461"/>
      <c r="AU285" s="461"/>
      <c r="AV285" s="461"/>
      <c r="AW285" s="461"/>
      <c r="AX285" s="461"/>
      <c r="AY285" s="461"/>
    </row>
    <row r="286">
      <c r="A286" s="461"/>
      <c r="B286" s="461"/>
      <c r="C286" s="461"/>
      <c r="D286" s="461"/>
      <c r="E286" s="461"/>
      <c r="F286" s="461"/>
      <c r="G286" s="461"/>
      <c r="H286" s="461"/>
      <c r="I286" s="461"/>
      <c r="J286" s="461"/>
      <c r="K286" s="461"/>
      <c r="L286" s="461"/>
      <c r="M286" s="461"/>
      <c r="N286" s="461"/>
      <c r="O286" s="461"/>
      <c r="P286" s="461"/>
      <c r="Q286" s="461"/>
      <c r="R286" s="461"/>
      <c r="S286" s="461"/>
      <c r="T286" s="461"/>
      <c r="U286" s="461"/>
      <c r="V286" s="461"/>
      <c r="W286" s="461"/>
      <c r="X286" s="461"/>
      <c r="Y286" s="461"/>
      <c r="Z286" s="461"/>
      <c r="AA286" s="461"/>
      <c r="AB286" s="461"/>
      <c r="AC286" s="461"/>
      <c r="AD286" s="461"/>
      <c r="AE286" s="461"/>
      <c r="AF286" s="461"/>
      <c r="AG286" s="461"/>
      <c r="AH286" s="461"/>
      <c r="AI286" s="461"/>
      <c r="AJ286" s="461"/>
      <c r="AK286" s="461"/>
      <c r="AL286" s="461"/>
      <c r="AM286" s="461"/>
      <c r="AN286" s="461"/>
      <c r="AO286" s="461"/>
      <c r="AP286" s="461"/>
      <c r="AQ286" s="461"/>
      <c r="AR286" s="461"/>
      <c r="AS286" s="461"/>
      <c r="AT286" s="461"/>
      <c r="AU286" s="461"/>
      <c r="AV286" s="461"/>
      <c r="AW286" s="461"/>
      <c r="AX286" s="461"/>
      <c r="AY286" s="461"/>
    </row>
    <row r="287">
      <c r="A287" s="461"/>
      <c r="B287" s="461"/>
      <c r="C287" s="461"/>
      <c r="D287" s="461"/>
      <c r="E287" s="461"/>
      <c r="F287" s="461"/>
      <c r="G287" s="461"/>
      <c r="H287" s="461"/>
      <c r="I287" s="461"/>
      <c r="J287" s="461"/>
      <c r="K287" s="461"/>
      <c r="L287" s="461"/>
      <c r="M287" s="461"/>
      <c r="N287" s="461"/>
      <c r="O287" s="461"/>
      <c r="P287" s="461"/>
      <c r="Q287" s="461"/>
      <c r="R287" s="461"/>
      <c r="S287" s="461"/>
      <c r="T287" s="461"/>
      <c r="U287" s="461"/>
      <c r="V287" s="461"/>
      <c r="W287" s="461"/>
      <c r="X287" s="461"/>
      <c r="Y287" s="461"/>
      <c r="Z287" s="461"/>
      <c r="AA287" s="461"/>
      <c r="AB287" s="461"/>
      <c r="AC287" s="461"/>
      <c r="AD287" s="461"/>
      <c r="AE287" s="461"/>
      <c r="AF287" s="461"/>
      <c r="AG287" s="461"/>
      <c r="AH287" s="461"/>
      <c r="AI287" s="461"/>
      <c r="AJ287" s="461"/>
      <c r="AK287" s="461"/>
      <c r="AL287" s="461"/>
      <c r="AM287" s="461"/>
      <c r="AN287" s="461"/>
      <c r="AO287" s="461"/>
      <c r="AP287" s="461"/>
      <c r="AQ287" s="461"/>
      <c r="AR287" s="461"/>
      <c r="AS287" s="461"/>
      <c r="AT287" s="461"/>
      <c r="AU287" s="461"/>
      <c r="AV287" s="461"/>
      <c r="AW287" s="461"/>
      <c r="AX287" s="461"/>
      <c r="AY287" s="461"/>
    </row>
    <row r="288">
      <c r="A288" s="461"/>
      <c r="B288" s="461"/>
      <c r="C288" s="461"/>
      <c r="D288" s="461"/>
      <c r="E288" s="461"/>
      <c r="F288" s="461"/>
      <c r="G288" s="461"/>
      <c r="H288" s="461"/>
      <c r="I288" s="461"/>
      <c r="J288" s="461"/>
      <c r="K288" s="461"/>
      <c r="L288" s="461"/>
      <c r="M288" s="461"/>
      <c r="N288" s="461"/>
      <c r="O288" s="461"/>
      <c r="P288" s="461"/>
      <c r="Q288" s="461"/>
      <c r="R288" s="461"/>
      <c r="S288" s="461"/>
      <c r="T288" s="461"/>
      <c r="U288" s="461"/>
      <c r="V288" s="461"/>
      <c r="W288" s="461"/>
      <c r="X288" s="461"/>
      <c r="Y288" s="461"/>
      <c r="Z288" s="461"/>
      <c r="AA288" s="461"/>
      <c r="AB288" s="461"/>
      <c r="AC288" s="461"/>
      <c r="AD288" s="461"/>
      <c r="AE288" s="461"/>
      <c r="AF288" s="461"/>
      <c r="AG288" s="461"/>
      <c r="AH288" s="461"/>
      <c r="AI288" s="461"/>
      <c r="AJ288" s="461"/>
      <c r="AK288" s="461"/>
      <c r="AL288" s="461"/>
      <c r="AM288" s="461"/>
      <c r="AN288" s="461"/>
      <c r="AO288" s="461"/>
      <c r="AP288" s="461"/>
      <c r="AQ288" s="461"/>
      <c r="AR288" s="461"/>
      <c r="AS288" s="461"/>
      <c r="AT288" s="461"/>
      <c r="AU288" s="461"/>
      <c r="AV288" s="461"/>
      <c r="AW288" s="461"/>
      <c r="AX288" s="461"/>
      <c r="AY288" s="461"/>
    </row>
    <row r="289">
      <c r="A289" s="461"/>
      <c r="B289" s="461"/>
      <c r="C289" s="461"/>
      <c r="D289" s="461"/>
      <c r="E289" s="461"/>
      <c r="F289" s="461"/>
      <c r="G289" s="461"/>
      <c r="H289" s="461"/>
      <c r="I289" s="461"/>
      <c r="J289" s="461"/>
      <c r="K289" s="461"/>
      <c r="L289" s="461"/>
      <c r="M289" s="461"/>
      <c r="N289" s="461"/>
      <c r="O289" s="461"/>
      <c r="P289" s="461"/>
      <c r="Q289" s="461"/>
      <c r="R289" s="461"/>
      <c r="S289" s="461"/>
      <c r="T289" s="461"/>
      <c r="U289" s="461"/>
      <c r="V289" s="461"/>
      <c r="W289" s="461"/>
      <c r="X289" s="461"/>
      <c r="Y289" s="461"/>
      <c r="Z289" s="461"/>
      <c r="AA289" s="461"/>
      <c r="AB289" s="461"/>
      <c r="AC289" s="461"/>
      <c r="AD289" s="461"/>
      <c r="AE289" s="461"/>
      <c r="AF289" s="461"/>
      <c r="AG289" s="461"/>
      <c r="AH289" s="461"/>
      <c r="AI289" s="461"/>
      <c r="AJ289" s="461"/>
      <c r="AK289" s="461"/>
      <c r="AL289" s="461"/>
      <c r="AM289" s="461"/>
      <c r="AN289" s="461"/>
      <c r="AO289" s="461"/>
      <c r="AP289" s="461"/>
      <c r="AQ289" s="461"/>
      <c r="AR289" s="461"/>
      <c r="AS289" s="461"/>
      <c r="AT289" s="461"/>
      <c r="AU289" s="461"/>
      <c r="AV289" s="461"/>
      <c r="AW289" s="461"/>
      <c r="AX289" s="461"/>
      <c r="AY289" s="461"/>
    </row>
    <row r="290">
      <c r="A290" s="461"/>
      <c r="B290" s="461"/>
      <c r="C290" s="461"/>
      <c r="D290" s="461"/>
      <c r="E290" s="461"/>
      <c r="F290" s="461"/>
      <c r="G290" s="461"/>
      <c r="H290" s="461"/>
      <c r="I290" s="461"/>
      <c r="J290" s="461"/>
      <c r="K290" s="461"/>
      <c r="L290" s="461"/>
      <c r="M290" s="461"/>
      <c r="N290" s="461"/>
      <c r="O290" s="461"/>
      <c r="P290" s="461"/>
      <c r="Q290" s="461"/>
      <c r="R290" s="461"/>
      <c r="S290" s="461"/>
      <c r="T290" s="461"/>
      <c r="U290" s="461"/>
      <c r="V290" s="461"/>
      <c r="W290" s="461"/>
      <c r="X290" s="461"/>
      <c r="Y290" s="461"/>
      <c r="Z290" s="461"/>
      <c r="AA290" s="461"/>
      <c r="AB290" s="461"/>
      <c r="AC290" s="461"/>
      <c r="AD290" s="461"/>
      <c r="AE290" s="461"/>
      <c r="AF290" s="461"/>
      <c r="AG290" s="461"/>
      <c r="AH290" s="461"/>
      <c r="AI290" s="461"/>
      <c r="AJ290" s="461"/>
      <c r="AK290" s="461"/>
      <c r="AL290" s="461"/>
      <c r="AM290" s="461"/>
      <c r="AN290" s="461"/>
      <c r="AO290" s="461"/>
      <c r="AP290" s="461"/>
      <c r="AQ290" s="461"/>
      <c r="AR290" s="461"/>
      <c r="AS290" s="461"/>
      <c r="AT290" s="461"/>
      <c r="AU290" s="461"/>
      <c r="AV290" s="461"/>
      <c r="AW290" s="461"/>
      <c r="AX290" s="461"/>
      <c r="AY290" s="461"/>
    </row>
    <row r="291">
      <c r="A291" s="461"/>
      <c r="B291" s="461"/>
      <c r="C291" s="461"/>
      <c r="D291" s="461"/>
      <c r="E291" s="461"/>
      <c r="F291" s="461"/>
      <c r="G291" s="461"/>
      <c r="H291" s="461"/>
      <c r="I291" s="461"/>
      <c r="J291" s="461"/>
      <c r="K291" s="461"/>
      <c r="L291" s="461"/>
      <c r="M291" s="461"/>
      <c r="N291" s="461"/>
      <c r="O291" s="461"/>
      <c r="P291" s="461"/>
      <c r="Q291" s="461"/>
      <c r="R291" s="461"/>
      <c r="S291" s="461"/>
      <c r="T291" s="461"/>
      <c r="U291" s="461"/>
      <c r="V291" s="461"/>
      <c r="W291" s="461"/>
      <c r="X291" s="461"/>
      <c r="Y291" s="461"/>
      <c r="Z291" s="461"/>
      <c r="AA291" s="461"/>
      <c r="AB291" s="461"/>
      <c r="AC291" s="461"/>
      <c r="AD291" s="461"/>
      <c r="AE291" s="461"/>
      <c r="AF291" s="461"/>
      <c r="AG291" s="461"/>
      <c r="AH291" s="461"/>
      <c r="AI291" s="461"/>
      <c r="AJ291" s="461"/>
      <c r="AK291" s="461"/>
      <c r="AL291" s="461"/>
      <c r="AM291" s="461"/>
      <c r="AN291" s="461"/>
      <c r="AO291" s="461"/>
      <c r="AP291" s="461"/>
      <c r="AQ291" s="461"/>
      <c r="AR291" s="461"/>
      <c r="AS291" s="461"/>
      <c r="AT291" s="461"/>
      <c r="AU291" s="461"/>
      <c r="AV291" s="461"/>
      <c r="AW291" s="461"/>
      <c r="AX291" s="461"/>
      <c r="AY291" s="461"/>
    </row>
    <row r="292">
      <c r="A292" s="461"/>
      <c r="B292" s="461"/>
      <c r="C292" s="461"/>
      <c r="D292" s="461"/>
      <c r="E292" s="461"/>
      <c r="F292" s="461"/>
      <c r="G292" s="461"/>
      <c r="H292" s="461"/>
      <c r="I292" s="461"/>
      <c r="J292" s="461"/>
      <c r="K292" s="461"/>
      <c r="L292" s="461"/>
      <c r="M292" s="461"/>
      <c r="N292" s="461"/>
      <c r="O292" s="461"/>
      <c r="P292" s="461"/>
      <c r="Q292" s="461"/>
      <c r="R292" s="461"/>
      <c r="S292" s="461"/>
      <c r="T292" s="461"/>
      <c r="U292" s="461"/>
      <c r="V292" s="461"/>
      <c r="W292" s="461"/>
      <c r="X292" s="461"/>
      <c r="Y292" s="461"/>
      <c r="Z292" s="461"/>
      <c r="AA292" s="461"/>
      <c r="AB292" s="461"/>
      <c r="AC292" s="461"/>
      <c r="AD292" s="461"/>
      <c r="AE292" s="461"/>
      <c r="AF292" s="461"/>
      <c r="AG292" s="461"/>
      <c r="AH292" s="461"/>
      <c r="AI292" s="461"/>
      <c r="AJ292" s="461"/>
      <c r="AK292" s="461"/>
      <c r="AL292" s="461"/>
      <c r="AM292" s="461"/>
      <c r="AN292" s="461"/>
      <c r="AO292" s="461"/>
      <c r="AP292" s="461"/>
      <c r="AQ292" s="461"/>
      <c r="AR292" s="461"/>
      <c r="AS292" s="461"/>
      <c r="AT292" s="461"/>
      <c r="AU292" s="461"/>
      <c r="AV292" s="461"/>
      <c r="AW292" s="461"/>
      <c r="AX292" s="461"/>
      <c r="AY292" s="461"/>
    </row>
    <row r="293">
      <c r="A293" s="461"/>
      <c r="B293" s="461"/>
      <c r="C293" s="461"/>
      <c r="D293" s="461"/>
      <c r="E293" s="461"/>
      <c r="F293" s="461"/>
      <c r="G293" s="461"/>
      <c r="H293" s="461"/>
      <c r="I293" s="461"/>
      <c r="J293" s="461"/>
      <c r="K293" s="461"/>
      <c r="L293" s="461"/>
      <c r="M293" s="461"/>
      <c r="N293" s="461"/>
      <c r="O293" s="461"/>
      <c r="P293" s="461"/>
      <c r="Q293" s="461"/>
      <c r="R293" s="461"/>
      <c r="S293" s="461"/>
      <c r="T293" s="461"/>
      <c r="U293" s="461"/>
      <c r="V293" s="461"/>
      <c r="W293" s="461"/>
      <c r="X293" s="461"/>
      <c r="Y293" s="461"/>
      <c r="Z293" s="461"/>
      <c r="AA293" s="461"/>
      <c r="AB293" s="461"/>
      <c r="AC293" s="461"/>
      <c r="AD293" s="461"/>
      <c r="AE293" s="461"/>
      <c r="AF293" s="461"/>
      <c r="AG293" s="461"/>
      <c r="AH293" s="461"/>
      <c r="AI293" s="461"/>
      <c r="AJ293" s="461"/>
      <c r="AK293" s="461"/>
      <c r="AL293" s="461"/>
      <c r="AM293" s="461"/>
      <c r="AN293" s="461"/>
      <c r="AO293" s="461"/>
      <c r="AP293" s="461"/>
      <c r="AQ293" s="461"/>
      <c r="AR293" s="461"/>
      <c r="AS293" s="461"/>
      <c r="AT293" s="461"/>
      <c r="AU293" s="461"/>
      <c r="AV293" s="461"/>
      <c r="AW293" s="461"/>
      <c r="AX293" s="461"/>
      <c r="AY293" s="461"/>
    </row>
    <row r="294">
      <c r="A294" s="461"/>
      <c r="B294" s="461"/>
      <c r="C294" s="461"/>
      <c r="D294" s="461"/>
      <c r="E294" s="461"/>
      <c r="F294" s="461"/>
      <c r="G294" s="461"/>
      <c r="H294" s="461"/>
      <c r="I294" s="461"/>
      <c r="J294" s="461"/>
      <c r="K294" s="461"/>
      <c r="L294" s="461"/>
      <c r="M294" s="461"/>
      <c r="N294" s="461"/>
      <c r="O294" s="461"/>
      <c r="P294" s="461"/>
      <c r="Q294" s="461"/>
      <c r="R294" s="461"/>
      <c r="S294" s="461"/>
      <c r="T294" s="461"/>
      <c r="U294" s="461"/>
      <c r="V294" s="461"/>
      <c r="W294" s="461"/>
      <c r="X294" s="461"/>
      <c r="Y294" s="461"/>
      <c r="Z294" s="461"/>
      <c r="AA294" s="461"/>
      <c r="AB294" s="461"/>
      <c r="AC294" s="461"/>
      <c r="AD294" s="461"/>
      <c r="AE294" s="461"/>
      <c r="AF294" s="461"/>
      <c r="AG294" s="461"/>
      <c r="AH294" s="461"/>
      <c r="AI294" s="461"/>
      <c r="AJ294" s="461"/>
      <c r="AK294" s="461"/>
      <c r="AL294" s="461"/>
      <c r="AM294" s="461"/>
      <c r="AN294" s="461"/>
      <c r="AO294" s="461"/>
      <c r="AP294" s="461"/>
      <c r="AQ294" s="461"/>
      <c r="AR294" s="461"/>
      <c r="AS294" s="461"/>
      <c r="AT294" s="461"/>
      <c r="AU294" s="461"/>
      <c r="AV294" s="461"/>
      <c r="AW294" s="461"/>
      <c r="AX294" s="461"/>
      <c r="AY294" s="461"/>
    </row>
    <row r="295">
      <c r="A295" s="461"/>
      <c r="B295" s="461"/>
      <c r="C295" s="461"/>
      <c r="D295" s="461"/>
      <c r="E295" s="461"/>
      <c r="F295" s="461"/>
      <c r="G295" s="461"/>
      <c r="H295" s="461"/>
      <c r="I295" s="461"/>
      <c r="J295" s="461"/>
      <c r="K295" s="461"/>
      <c r="L295" s="461"/>
      <c r="M295" s="461"/>
      <c r="N295" s="461"/>
      <c r="O295" s="461"/>
      <c r="P295" s="461"/>
      <c r="Q295" s="461"/>
      <c r="R295" s="461"/>
      <c r="S295" s="461"/>
      <c r="T295" s="461"/>
      <c r="U295" s="461"/>
      <c r="V295" s="461"/>
      <c r="W295" s="461"/>
      <c r="X295" s="461"/>
      <c r="Y295" s="461"/>
      <c r="Z295" s="461"/>
      <c r="AA295" s="461"/>
      <c r="AB295" s="461"/>
      <c r="AC295" s="461"/>
      <c r="AD295" s="461"/>
      <c r="AE295" s="461"/>
      <c r="AF295" s="461"/>
      <c r="AG295" s="461"/>
      <c r="AH295" s="461"/>
      <c r="AI295" s="461"/>
      <c r="AJ295" s="461"/>
      <c r="AK295" s="461"/>
      <c r="AL295" s="461"/>
      <c r="AM295" s="461"/>
      <c r="AN295" s="461"/>
      <c r="AO295" s="461"/>
      <c r="AP295" s="461"/>
      <c r="AQ295" s="461"/>
      <c r="AR295" s="461"/>
      <c r="AS295" s="461"/>
      <c r="AT295" s="461"/>
      <c r="AU295" s="461"/>
      <c r="AV295" s="461"/>
      <c r="AW295" s="461"/>
      <c r="AX295" s="461"/>
      <c r="AY295" s="461"/>
    </row>
    <row r="296">
      <c r="A296" s="461"/>
      <c r="B296" s="461"/>
      <c r="C296" s="461"/>
      <c r="D296" s="461"/>
      <c r="E296" s="461"/>
      <c r="F296" s="461"/>
      <c r="G296" s="461"/>
      <c r="H296" s="461"/>
      <c r="I296" s="461"/>
      <c r="J296" s="461"/>
      <c r="K296" s="461"/>
      <c r="L296" s="461"/>
      <c r="M296" s="461"/>
      <c r="N296" s="461"/>
      <c r="O296" s="461"/>
      <c r="P296" s="461"/>
      <c r="Q296" s="461"/>
      <c r="R296" s="461"/>
      <c r="S296" s="461"/>
      <c r="T296" s="461"/>
      <c r="U296" s="461"/>
      <c r="V296" s="461"/>
      <c r="W296" s="461"/>
      <c r="X296" s="461"/>
      <c r="Y296" s="461"/>
      <c r="Z296" s="461"/>
      <c r="AA296" s="461"/>
      <c r="AB296" s="461"/>
      <c r="AC296" s="461"/>
      <c r="AD296" s="461"/>
      <c r="AE296" s="461"/>
      <c r="AF296" s="461"/>
      <c r="AG296" s="461"/>
      <c r="AH296" s="461"/>
      <c r="AI296" s="461"/>
      <c r="AJ296" s="461"/>
      <c r="AK296" s="461"/>
      <c r="AL296" s="461"/>
      <c r="AM296" s="461"/>
      <c r="AN296" s="461"/>
      <c r="AO296" s="461"/>
      <c r="AP296" s="461"/>
      <c r="AQ296" s="461"/>
      <c r="AR296" s="461"/>
      <c r="AS296" s="461"/>
      <c r="AT296" s="461"/>
      <c r="AU296" s="461"/>
      <c r="AV296" s="461"/>
      <c r="AW296" s="461"/>
      <c r="AX296" s="461"/>
      <c r="AY296" s="461"/>
    </row>
    <row r="297">
      <c r="A297" s="461"/>
      <c r="B297" s="461"/>
      <c r="C297" s="461"/>
      <c r="D297" s="461"/>
      <c r="E297" s="461"/>
      <c r="F297" s="461"/>
      <c r="G297" s="461"/>
      <c r="H297" s="461"/>
      <c r="I297" s="461"/>
      <c r="J297" s="461"/>
      <c r="K297" s="461"/>
      <c r="L297" s="461"/>
      <c r="M297" s="461"/>
      <c r="N297" s="461"/>
      <c r="O297" s="461"/>
      <c r="P297" s="461"/>
      <c r="Q297" s="461"/>
      <c r="R297" s="461"/>
      <c r="S297" s="461"/>
      <c r="T297" s="461"/>
      <c r="U297" s="461"/>
      <c r="V297" s="461"/>
      <c r="W297" s="461"/>
      <c r="X297" s="461"/>
      <c r="Y297" s="461"/>
      <c r="Z297" s="461"/>
      <c r="AA297" s="461"/>
      <c r="AB297" s="461"/>
      <c r="AC297" s="461"/>
      <c r="AD297" s="461"/>
      <c r="AE297" s="461"/>
      <c r="AF297" s="461"/>
      <c r="AG297" s="461"/>
      <c r="AH297" s="461"/>
      <c r="AI297" s="461"/>
      <c r="AJ297" s="461"/>
      <c r="AK297" s="461"/>
      <c r="AL297" s="461"/>
      <c r="AM297" s="461"/>
      <c r="AN297" s="461"/>
      <c r="AO297" s="461"/>
      <c r="AP297" s="461"/>
      <c r="AQ297" s="461"/>
      <c r="AR297" s="461"/>
      <c r="AS297" s="461"/>
      <c r="AT297" s="461"/>
      <c r="AU297" s="461"/>
      <c r="AV297" s="461"/>
      <c r="AW297" s="461"/>
      <c r="AX297" s="461"/>
      <c r="AY297" s="461"/>
    </row>
    <row r="298">
      <c r="A298" s="461"/>
      <c r="B298" s="461"/>
      <c r="C298" s="461"/>
      <c r="D298" s="461"/>
      <c r="E298" s="461"/>
      <c r="F298" s="461"/>
      <c r="G298" s="461"/>
      <c r="H298" s="461"/>
      <c r="I298" s="461"/>
      <c r="J298" s="461"/>
      <c r="K298" s="461"/>
      <c r="L298" s="461"/>
      <c r="M298" s="461"/>
      <c r="N298" s="461"/>
      <c r="O298" s="461"/>
      <c r="P298" s="461"/>
      <c r="Q298" s="461"/>
      <c r="R298" s="461"/>
      <c r="S298" s="461"/>
      <c r="T298" s="461"/>
      <c r="U298" s="461"/>
      <c r="V298" s="461"/>
      <c r="W298" s="461"/>
      <c r="X298" s="461"/>
      <c r="Y298" s="461"/>
      <c r="Z298" s="461"/>
      <c r="AA298" s="461"/>
      <c r="AB298" s="461"/>
      <c r="AC298" s="461"/>
      <c r="AD298" s="461"/>
      <c r="AE298" s="461"/>
      <c r="AF298" s="461"/>
      <c r="AG298" s="461"/>
      <c r="AH298" s="461"/>
      <c r="AI298" s="461"/>
      <c r="AJ298" s="461"/>
      <c r="AK298" s="461"/>
      <c r="AL298" s="461"/>
      <c r="AM298" s="461"/>
      <c r="AN298" s="461"/>
      <c r="AO298" s="461"/>
      <c r="AP298" s="461"/>
      <c r="AQ298" s="461"/>
      <c r="AR298" s="461"/>
      <c r="AS298" s="461"/>
      <c r="AT298" s="461"/>
      <c r="AU298" s="461"/>
      <c r="AV298" s="461"/>
      <c r="AW298" s="461"/>
      <c r="AX298" s="461"/>
      <c r="AY298" s="461"/>
    </row>
    <row r="299">
      <c r="A299" s="461"/>
      <c r="B299" s="461"/>
      <c r="C299" s="461"/>
      <c r="D299" s="461"/>
      <c r="E299" s="461"/>
      <c r="F299" s="461"/>
      <c r="G299" s="461"/>
      <c r="H299" s="461"/>
      <c r="I299" s="461"/>
      <c r="J299" s="461"/>
      <c r="K299" s="461"/>
      <c r="L299" s="461"/>
      <c r="M299" s="461"/>
      <c r="N299" s="461"/>
      <c r="O299" s="461"/>
      <c r="P299" s="461"/>
      <c r="Q299" s="461"/>
      <c r="R299" s="461"/>
      <c r="S299" s="461"/>
      <c r="T299" s="461"/>
      <c r="U299" s="461"/>
      <c r="V299" s="461"/>
      <c r="W299" s="461"/>
      <c r="X299" s="461"/>
      <c r="Y299" s="461"/>
      <c r="Z299" s="461"/>
      <c r="AA299" s="461"/>
      <c r="AB299" s="461"/>
      <c r="AC299" s="461"/>
      <c r="AD299" s="461"/>
      <c r="AE299" s="461"/>
      <c r="AF299" s="461"/>
      <c r="AG299" s="461"/>
      <c r="AH299" s="461"/>
      <c r="AI299" s="461"/>
      <c r="AJ299" s="461"/>
      <c r="AK299" s="461"/>
      <c r="AL299" s="461"/>
      <c r="AM299" s="461"/>
      <c r="AN299" s="461"/>
      <c r="AO299" s="461"/>
      <c r="AP299" s="461"/>
      <c r="AQ299" s="461"/>
      <c r="AR299" s="461"/>
      <c r="AS299" s="461"/>
      <c r="AT299" s="461"/>
      <c r="AU299" s="461"/>
      <c r="AV299" s="461"/>
      <c r="AW299" s="461"/>
      <c r="AX299" s="461"/>
      <c r="AY299" s="461"/>
    </row>
    <row r="300">
      <c r="A300" s="461"/>
      <c r="B300" s="461"/>
      <c r="C300" s="461"/>
      <c r="D300" s="461"/>
      <c r="E300" s="461"/>
      <c r="F300" s="461"/>
      <c r="G300" s="461"/>
      <c r="H300" s="461"/>
      <c r="I300" s="461"/>
      <c r="J300" s="461"/>
      <c r="K300" s="461"/>
      <c r="L300" s="461"/>
      <c r="M300" s="461"/>
      <c r="N300" s="461"/>
      <c r="O300" s="461"/>
      <c r="P300" s="461"/>
      <c r="Q300" s="461"/>
      <c r="R300" s="461"/>
      <c r="S300" s="461"/>
      <c r="T300" s="461"/>
      <c r="U300" s="461"/>
      <c r="V300" s="461"/>
      <c r="W300" s="461"/>
      <c r="X300" s="461"/>
      <c r="Y300" s="461"/>
      <c r="Z300" s="461"/>
      <c r="AA300" s="461"/>
      <c r="AB300" s="461"/>
      <c r="AC300" s="461"/>
      <c r="AD300" s="461"/>
      <c r="AE300" s="461"/>
      <c r="AF300" s="461"/>
      <c r="AG300" s="461"/>
      <c r="AH300" s="461"/>
      <c r="AI300" s="461"/>
      <c r="AJ300" s="461"/>
      <c r="AK300" s="461"/>
      <c r="AL300" s="461"/>
      <c r="AM300" s="461"/>
      <c r="AN300" s="461"/>
      <c r="AO300" s="461"/>
      <c r="AP300" s="461"/>
      <c r="AQ300" s="461"/>
      <c r="AR300" s="461"/>
      <c r="AS300" s="461"/>
      <c r="AT300" s="461"/>
      <c r="AU300" s="461"/>
      <c r="AV300" s="461"/>
      <c r="AW300" s="461"/>
      <c r="AX300" s="461"/>
      <c r="AY300" s="461"/>
    </row>
    <row r="301">
      <c r="A301" s="461"/>
      <c r="B301" s="461"/>
      <c r="C301" s="461"/>
      <c r="D301" s="461"/>
      <c r="E301" s="461"/>
      <c r="F301" s="461"/>
      <c r="G301" s="461"/>
      <c r="H301" s="461"/>
      <c r="I301" s="461"/>
      <c r="J301" s="461"/>
      <c r="K301" s="461"/>
      <c r="L301" s="461"/>
      <c r="M301" s="461"/>
      <c r="N301" s="461"/>
      <c r="O301" s="461"/>
      <c r="P301" s="461"/>
      <c r="Q301" s="461"/>
      <c r="R301" s="461"/>
      <c r="S301" s="461"/>
      <c r="T301" s="461"/>
      <c r="U301" s="461"/>
      <c r="V301" s="461"/>
      <c r="W301" s="461"/>
      <c r="X301" s="461"/>
      <c r="Y301" s="461"/>
      <c r="Z301" s="461"/>
      <c r="AA301" s="461"/>
      <c r="AB301" s="461"/>
      <c r="AC301" s="461"/>
      <c r="AD301" s="461"/>
      <c r="AE301" s="461"/>
      <c r="AF301" s="461"/>
      <c r="AG301" s="461"/>
      <c r="AH301" s="461"/>
      <c r="AI301" s="461"/>
      <c r="AJ301" s="461"/>
      <c r="AK301" s="461"/>
      <c r="AL301" s="461"/>
      <c r="AM301" s="461"/>
      <c r="AN301" s="461"/>
      <c r="AO301" s="461"/>
      <c r="AP301" s="461"/>
      <c r="AQ301" s="461"/>
      <c r="AR301" s="461"/>
      <c r="AS301" s="461"/>
      <c r="AT301" s="461"/>
      <c r="AU301" s="461"/>
      <c r="AV301" s="461"/>
      <c r="AW301" s="461"/>
      <c r="AX301" s="461"/>
      <c r="AY301" s="461"/>
    </row>
    <row r="302">
      <c r="A302" s="461"/>
      <c r="B302" s="461"/>
      <c r="C302" s="461"/>
      <c r="D302" s="461"/>
      <c r="E302" s="461"/>
      <c r="F302" s="461"/>
      <c r="G302" s="461"/>
      <c r="H302" s="461"/>
      <c r="I302" s="461"/>
      <c r="J302" s="461"/>
      <c r="K302" s="461"/>
      <c r="L302" s="461"/>
      <c r="M302" s="461"/>
      <c r="N302" s="461"/>
      <c r="O302" s="461"/>
      <c r="P302" s="461"/>
      <c r="Q302" s="461"/>
      <c r="R302" s="461"/>
      <c r="S302" s="461"/>
      <c r="T302" s="461"/>
      <c r="U302" s="461"/>
      <c r="V302" s="461"/>
      <c r="W302" s="461"/>
      <c r="X302" s="461"/>
      <c r="Y302" s="461"/>
      <c r="Z302" s="461"/>
      <c r="AA302" s="461"/>
      <c r="AB302" s="461"/>
      <c r="AC302" s="461"/>
      <c r="AD302" s="461"/>
      <c r="AE302" s="461"/>
      <c r="AF302" s="461"/>
      <c r="AG302" s="461"/>
      <c r="AH302" s="461"/>
      <c r="AI302" s="461"/>
      <c r="AJ302" s="461"/>
      <c r="AK302" s="461"/>
      <c r="AL302" s="461"/>
      <c r="AM302" s="461"/>
      <c r="AN302" s="461"/>
      <c r="AO302" s="461"/>
      <c r="AP302" s="461"/>
      <c r="AQ302" s="461"/>
      <c r="AR302" s="461"/>
      <c r="AS302" s="461"/>
      <c r="AT302" s="461"/>
      <c r="AU302" s="461"/>
      <c r="AV302" s="461"/>
      <c r="AW302" s="461"/>
      <c r="AX302" s="461"/>
      <c r="AY302" s="461"/>
    </row>
    <row r="303">
      <c r="A303" s="461"/>
      <c r="B303" s="461"/>
      <c r="C303" s="461"/>
      <c r="D303" s="461"/>
      <c r="E303" s="461"/>
      <c r="F303" s="461"/>
      <c r="G303" s="461"/>
      <c r="H303" s="461"/>
      <c r="I303" s="461"/>
      <c r="J303" s="461"/>
      <c r="K303" s="461"/>
      <c r="L303" s="461"/>
      <c r="M303" s="461"/>
      <c r="N303" s="461"/>
      <c r="O303" s="461"/>
      <c r="P303" s="461"/>
      <c r="Q303" s="461"/>
      <c r="R303" s="461"/>
      <c r="S303" s="461"/>
      <c r="T303" s="461"/>
      <c r="U303" s="461"/>
      <c r="V303" s="461"/>
      <c r="W303" s="461"/>
      <c r="X303" s="461"/>
      <c r="Y303" s="461"/>
      <c r="Z303" s="461"/>
      <c r="AA303" s="461"/>
      <c r="AB303" s="461"/>
      <c r="AC303" s="461"/>
      <c r="AD303" s="461"/>
      <c r="AE303" s="461"/>
      <c r="AF303" s="461"/>
      <c r="AG303" s="461"/>
      <c r="AH303" s="461"/>
      <c r="AI303" s="461"/>
      <c r="AJ303" s="461"/>
      <c r="AK303" s="461"/>
      <c r="AL303" s="461"/>
      <c r="AM303" s="461"/>
      <c r="AN303" s="461"/>
      <c r="AO303" s="461"/>
      <c r="AP303" s="461"/>
      <c r="AQ303" s="461"/>
      <c r="AR303" s="461"/>
      <c r="AS303" s="461"/>
      <c r="AT303" s="461"/>
      <c r="AU303" s="461"/>
      <c r="AV303" s="461"/>
      <c r="AW303" s="461"/>
      <c r="AX303" s="461"/>
      <c r="AY303" s="461"/>
    </row>
    <row r="304">
      <c r="A304" s="461"/>
      <c r="B304" s="461"/>
      <c r="C304" s="461"/>
      <c r="D304" s="461"/>
      <c r="E304" s="461"/>
      <c r="F304" s="461"/>
      <c r="G304" s="461"/>
      <c r="H304" s="461"/>
      <c r="I304" s="461"/>
      <c r="J304" s="461"/>
      <c r="K304" s="461"/>
      <c r="L304" s="461"/>
      <c r="M304" s="461"/>
      <c r="N304" s="461"/>
      <c r="O304" s="461"/>
      <c r="P304" s="461"/>
      <c r="Q304" s="461"/>
      <c r="R304" s="461"/>
      <c r="S304" s="461"/>
      <c r="T304" s="461"/>
      <c r="U304" s="461"/>
      <c r="V304" s="461"/>
      <c r="W304" s="461"/>
      <c r="X304" s="461"/>
      <c r="Y304" s="461"/>
      <c r="Z304" s="461"/>
      <c r="AA304" s="461"/>
      <c r="AB304" s="461"/>
      <c r="AC304" s="461"/>
      <c r="AD304" s="461"/>
      <c r="AE304" s="461"/>
      <c r="AF304" s="461"/>
      <c r="AG304" s="461"/>
      <c r="AH304" s="461"/>
      <c r="AI304" s="461"/>
      <c r="AJ304" s="461"/>
      <c r="AK304" s="461"/>
      <c r="AL304" s="461"/>
      <c r="AM304" s="461"/>
      <c r="AN304" s="461"/>
      <c r="AO304" s="461"/>
      <c r="AP304" s="461"/>
      <c r="AQ304" s="461"/>
      <c r="AR304" s="461"/>
      <c r="AS304" s="461"/>
      <c r="AT304" s="461"/>
      <c r="AU304" s="461"/>
      <c r="AV304" s="461"/>
      <c r="AW304" s="461"/>
      <c r="AX304" s="461"/>
      <c r="AY304" s="461"/>
    </row>
    <row r="305">
      <c r="A305" s="461"/>
      <c r="B305" s="461"/>
      <c r="C305" s="461"/>
      <c r="D305" s="461"/>
      <c r="E305" s="461"/>
      <c r="F305" s="461"/>
      <c r="G305" s="461"/>
      <c r="H305" s="461"/>
      <c r="I305" s="461"/>
      <c r="J305" s="461"/>
      <c r="K305" s="461"/>
      <c r="L305" s="461"/>
      <c r="M305" s="461"/>
      <c r="N305" s="461"/>
      <c r="O305" s="461"/>
      <c r="P305" s="461"/>
      <c r="Q305" s="461"/>
      <c r="R305" s="461"/>
      <c r="S305" s="461"/>
      <c r="T305" s="461"/>
      <c r="U305" s="461"/>
      <c r="V305" s="461"/>
      <c r="W305" s="461"/>
      <c r="X305" s="461"/>
      <c r="Y305" s="461"/>
      <c r="Z305" s="461"/>
      <c r="AA305" s="461"/>
      <c r="AB305" s="461"/>
      <c r="AC305" s="461"/>
      <c r="AD305" s="461"/>
      <c r="AE305" s="461"/>
      <c r="AF305" s="461"/>
      <c r="AG305" s="461"/>
      <c r="AH305" s="461"/>
      <c r="AI305" s="461"/>
      <c r="AJ305" s="461"/>
      <c r="AK305" s="461"/>
      <c r="AL305" s="461"/>
      <c r="AM305" s="461"/>
      <c r="AN305" s="461"/>
      <c r="AO305" s="461"/>
      <c r="AP305" s="461"/>
      <c r="AQ305" s="461"/>
      <c r="AR305" s="461"/>
      <c r="AS305" s="461"/>
      <c r="AT305" s="461"/>
      <c r="AU305" s="461"/>
      <c r="AV305" s="461"/>
      <c r="AW305" s="461"/>
      <c r="AX305" s="461"/>
      <c r="AY305" s="461"/>
    </row>
    <row r="306">
      <c r="A306" s="461"/>
      <c r="B306" s="461"/>
      <c r="C306" s="461"/>
      <c r="D306" s="461"/>
      <c r="E306" s="461"/>
      <c r="F306" s="461"/>
      <c r="G306" s="461"/>
      <c r="H306" s="461"/>
      <c r="I306" s="461"/>
      <c r="J306" s="461"/>
      <c r="K306" s="461"/>
      <c r="L306" s="461"/>
      <c r="M306" s="461"/>
      <c r="N306" s="461"/>
      <c r="O306" s="461"/>
      <c r="P306" s="461"/>
      <c r="Q306" s="461"/>
      <c r="R306" s="461"/>
      <c r="S306" s="461"/>
      <c r="T306" s="461"/>
      <c r="U306" s="461"/>
      <c r="V306" s="461"/>
      <c r="W306" s="461"/>
      <c r="X306" s="461"/>
      <c r="Y306" s="461"/>
      <c r="Z306" s="461"/>
      <c r="AA306" s="461"/>
      <c r="AB306" s="461"/>
      <c r="AC306" s="461"/>
      <c r="AD306" s="461"/>
      <c r="AE306" s="461"/>
      <c r="AF306" s="461"/>
      <c r="AG306" s="461"/>
      <c r="AH306" s="461"/>
      <c r="AI306" s="461"/>
      <c r="AJ306" s="461"/>
      <c r="AK306" s="461"/>
      <c r="AL306" s="461"/>
      <c r="AM306" s="461"/>
      <c r="AN306" s="461"/>
      <c r="AO306" s="461"/>
      <c r="AP306" s="461"/>
      <c r="AQ306" s="461"/>
      <c r="AR306" s="461"/>
      <c r="AS306" s="461"/>
      <c r="AT306" s="461"/>
      <c r="AU306" s="461"/>
      <c r="AV306" s="461"/>
      <c r="AW306" s="461"/>
      <c r="AX306" s="461"/>
      <c r="AY306" s="461"/>
    </row>
    <row r="307">
      <c r="A307" s="461"/>
      <c r="B307" s="461"/>
      <c r="C307" s="461"/>
      <c r="D307" s="461"/>
      <c r="E307" s="461"/>
      <c r="F307" s="461"/>
      <c r="G307" s="461"/>
      <c r="H307" s="461"/>
      <c r="I307" s="461"/>
      <c r="J307" s="461"/>
      <c r="K307" s="461"/>
      <c r="L307" s="461"/>
      <c r="M307" s="461"/>
      <c r="N307" s="461"/>
      <c r="O307" s="461"/>
      <c r="P307" s="461"/>
      <c r="Q307" s="461"/>
      <c r="R307" s="461"/>
      <c r="S307" s="461"/>
      <c r="T307" s="461"/>
      <c r="U307" s="461"/>
      <c r="V307" s="461"/>
      <c r="W307" s="461"/>
      <c r="X307" s="461"/>
      <c r="Y307" s="461"/>
      <c r="Z307" s="461"/>
      <c r="AA307" s="461"/>
      <c r="AB307" s="461"/>
      <c r="AC307" s="461"/>
      <c r="AD307" s="461"/>
      <c r="AE307" s="461"/>
      <c r="AF307" s="461"/>
      <c r="AG307" s="461"/>
      <c r="AH307" s="461"/>
      <c r="AI307" s="461"/>
      <c r="AJ307" s="461"/>
      <c r="AK307" s="461"/>
      <c r="AL307" s="461"/>
      <c r="AM307" s="461"/>
      <c r="AN307" s="461"/>
      <c r="AO307" s="461"/>
      <c r="AP307" s="461"/>
      <c r="AQ307" s="461"/>
      <c r="AR307" s="461"/>
      <c r="AS307" s="461"/>
      <c r="AT307" s="461"/>
      <c r="AU307" s="461"/>
      <c r="AV307" s="461"/>
      <c r="AW307" s="461"/>
      <c r="AX307" s="461"/>
      <c r="AY307" s="461"/>
    </row>
    <row r="308">
      <c r="A308" s="461"/>
      <c r="B308" s="461"/>
      <c r="C308" s="461"/>
      <c r="D308" s="461"/>
      <c r="E308" s="461"/>
      <c r="F308" s="461"/>
      <c r="G308" s="461"/>
      <c r="H308" s="461"/>
      <c r="I308" s="461"/>
      <c r="J308" s="461"/>
      <c r="K308" s="461"/>
      <c r="L308" s="461"/>
      <c r="M308" s="461"/>
      <c r="N308" s="461"/>
      <c r="O308" s="461"/>
      <c r="P308" s="461"/>
      <c r="Q308" s="461"/>
      <c r="R308" s="461"/>
      <c r="S308" s="461"/>
      <c r="T308" s="461"/>
      <c r="U308" s="461"/>
      <c r="V308" s="461"/>
      <c r="W308" s="461"/>
      <c r="X308" s="461"/>
      <c r="Y308" s="461"/>
      <c r="Z308" s="461"/>
      <c r="AA308" s="461"/>
      <c r="AB308" s="461"/>
      <c r="AC308" s="461"/>
      <c r="AD308" s="461"/>
      <c r="AE308" s="461"/>
      <c r="AF308" s="461"/>
      <c r="AG308" s="461"/>
      <c r="AH308" s="461"/>
      <c r="AI308" s="461"/>
      <c r="AJ308" s="461"/>
      <c r="AK308" s="461"/>
      <c r="AL308" s="461"/>
      <c r="AM308" s="461"/>
      <c r="AN308" s="461"/>
      <c r="AO308" s="461"/>
      <c r="AP308" s="461"/>
      <c r="AQ308" s="461"/>
      <c r="AR308" s="461"/>
      <c r="AS308" s="461"/>
      <c r="AT308" s="461"/>
      <c r="AU308" s="461"/>
      <c r="AV308" s="461"/>
      <c r="AW308" s="461"/>
      <c r="AX308" s="461"/>
      <c r="AY308" s="461"/>
    </row>
    <row r="309">
      <c r="A309" s="461"/>
      <c r="B309" s="461"/>
      <c r="C309" s="461"/>
      <c r="D309" s="461"/>
      <c r="E309" s="461"/>
      <c r="F309" s="461"/>
      <c r="G309" s="461"/>
      <c r="H309" s="461"/>
      <c r="I309" s="461"/>
      <c r="J309" s="461"/>
      <c r="K309" s="461"/>
      <c r="L309" s="461"/>
      <c r="M309" s="461"/>
      <c r="N309" s="461"/>
      <c r="O309" s="461"/>
      <c r="P309" s="461"/>
      <c r="Q309" s="461"/>
      <c r="R309" s="461"/>
      <c r="S309" s="461"/>
      <c r="T309" s="461"/>
      <c r="U309" s="461"/>
      <c r="V309" s="461"/>
      <c r="W309" s="461"/>
      <c r="X309" s="461"/>
      <c r="Y309" s="461"/>
      <c r="Z309" s="461"/>
      <c r="AA309" s="461"/>
      <c r="AB309" s="461"/>
      <c r="AC309" s="461"/>
      <c r="AD309" s="461"/>
      <c r="AE309" s="461"/>
      <c r="AF309" s="461"/>
      <c r="AG309" s="461"/>
      <c r="AH309" s="461"/>
      <c r="AI309" s="461"/>
      <c r="AJ309" s="461"/>
      <c r="AK309" s="461"/>
      <c r="AL309" s="461"/>
      <c r="AM309" s="461"/>
      <c r="AN309" s="461"/>
      <c r="AO309" s="461"/>
      <c r="AP309" s="461"/>
      <c r="AQ309" s="461"/>
      <c r="AR309" s="461"/>
      <c r="AS309" s="461"/>
      <c r="AT309" s="461"/>
      <c r="AU309" s="461"/>
      <c r="AV309" s="461"/>
      <c r="AW309" s="461"/>
      <c r="AX309" s="461"/>
      <c r="AY309" s="461"/>
    </row>
    <row r="310">
      <c r="A310" s="461"/>
      <c r="B310" s="461"/>
      <c r="C310" s="461"/>
      <c r="D310" s="461"/>
      <c r="E310" s="461"/>
      <c r="F310" s="461"/>
      <c r="G310" s="461"/>
      <c r="H310" s="461"/>
      <c r="I310" s="461"/>
      <c r="J310" s="461"/>
      <c r="K310" s="461"/>
      <c r="L310" s="461"/>
      <c r="M310" s="461"/>
      <c r="N310" s="461"/>
      <c r="O310" s="461"/>
      <c r="P310" s="461"/>
      <c r="Q310" s="461"/>
      <c r="R310" s="461"/>
      <c r="S310" s="461"/>
      <c r="T310" s="461"/>
      <c r="U310" s="461"/>
      <c r="V310" s="461"/>
      <c r="W310" s="461"/>
      <c r="X310" s="461"/>
      <c r="Y310" s="461"/>
      <c r="Z310" s="461"/>
      <c r="AA310" s="461"/>
      <c r="AB310" s="461"/>
      <c r="AC310" s="461"/>
      <c r="AD310" s="461"/>
      <c r="AE310" s="461"/>
      <c r="AF310" s="461"/>
      <c r="AG310" s="461"/>
      <c r="AH310" s="461"/>
      <c r="AI310" s="461"/>
      <c r="AJ310" s="461"/>
      <c r="AK310" s="461"/>
      <c r="AL310" s="461"/>
      <c r="AM310" s="461"/>
      <c r="AN310" s="461"/>
      <c r="AO310" s="461"/>
      <c r="AP310" s="461"/>
      <c r="AQ310" s="461"/>
      <c r="AR310" s="461"/>
      <c r="AS310" s="461"/>
      <c r="AT310" s="461"/>
      <c r="AU310" s="461"/>
      <c r="AV310" s="461"/>
      <c r="AW310" s="461"/>
      <c r="AX310" s="461"/>
      <c r="AY310" s="461"/>
    </row>
    <row r="311">
      <c r="A311" s="461"/>
      <c r="B311" s="461"/>
      <c r="C311" s="461"/>
      <c r="D311" s="461"/>
      <c r="E311" s="461"/>
      <c r="F311" s="461"/>
      <c r="G311" s="461"/>
      <c r="H311" s="461"/>
      <c r="I311" s="461"/>
      <c r="J311" s="461"/>
      <c r="K311" s="461"/>
      <c r="L311" s="461"/>
      <c r="M311" s="461"/>
      <c r="N311" s="461"/>
      <c r="O311" s="461"/>
      <c r="P311" s="461"/>
      <c r="Q311" s="461"/>
      <c r="R311" s="461"/>
      <c r="S311" s="461"/>
      <c r="T311" s="461"/>
      <c r="U311" s="461"/>
      <c r="V311" s="461"/>
      <c r="W311" s="461"/>
      <c r="X311" s="461"/>
      <c r="Y311" s="461"/>
      <c r="Z311" s="461"/>
      <c r="AA311" s="461"/>
      <c r="AB311" s="461"/>
      <c r="AC311" s="461"/>
      <c r="AD311" s="461"/>
      <c r="AE311" s="461"/>
      <c r="AF311" s="461"/>
      <c r="AG311" s="461"/>
      <c r="AH311" s="461"/>
      <c r="AI311" s="461"/>
      <c r="AJ311" s="461"/>
      <c r="AK311" s="461"/>
      <c r="AL311" s="461"/>
      <c r="AM311" s="461"/>
      <c r="AN311" s="461"/>
      <c r="AO311" s="461"/>
      <c r="AP311" s="461"/>
      <c r="AQ311" s="461"/>
      <c r="AR311" s="461"/>
      <c r="AS311" s="461"/>
      <c r="AT311" s="461"/>
      <c r="AU311" s="461"/>
      <c r="AV311" s="461"/>
      <c r="AW311" s="461"/>
      <c r="AX311" s="461"/>
      <c r="AY311" s="461"/>
    </row>
    <row r="312">
      <c r="A312" s="461"/>
      <c r="B312" s="461"/>
      <c r="C312" s="461"/>
      <c r="D312" s="461"/>
      <c r="E312" s="461"/>
      <c r="F312" s="461"/>
      <c r="G312" s="461"/>
      <c r="H312" s="461"/>
      <c r="I312" s="461"/>
      <c r="J312" s="461"/>
      <c r="K312" s="461"/>
      <c r="L312" s="461"/>
      <c r="M312" s="461"/>
      <c r="N312" s="461"/>
      <c r="O312" s="461"/>
      <c r="P312" s="461"/>
      <c r="Q312" s="461"/>
      <c r="R312" s="461"/>
      <c r="S312" s="461"/>
      <c r="T312" s="461"/>
      <c r="U312" s="461"/>
      <c r="V312" s="461"/>
      <c r="W312" s="461"/>
      <c r="X312" s="461"/>
      <c r="Y312" s="461"/>
      <c r="Z312" s="461"/>
      <c r="AA312" s="461"/>
      <c r="AB312" s="461"/>
      <c r="AC312" s="461"/>
      <c r="AD312" s="461"/>
      <c r="AE312" s="461"/>
      <c r="AF312" s="461"/>
      <c r="AG312" s="461"/>
      <c r="AH312" s="461"/>
      <c r="AI312" s="461"/>
      <c r="AJ312" s="461"/>
      <c r="AK312" s="461"/>
      <c r="AL312" s="461"/>
      <c r="AM312" s="461"/>
      <c r="AN312" s="461"/>
      <c r="AO312" s="461"/>
      <c r="AP312" s="461"/>
      <c r="AQ312" s="461"/>
      <c r="AR312" s="461"/>
      <c r="AS312" s="461"/>
      <c r="AT312" s="461"/>
      <c r="AU312" s="461"/>
      <c r="AV312" s="461"/>
      <c r="AW312" s="461"/>
      <c r="AX312" s="461"/>
      <c r="AY312" s="461"/>
    </row>
    <row r="313">
      <c r="A313" s="461"/>
      <c r="B313" s="461"/>
      <c r="C313" s="461"/>
      <c r="D313" s="461"/>
      <c r="E313" s="461"/>
      <c r="F313" s="461"/>
      <c r="G313" s="461"/>
      <c r="H313" s="461"/>
      <c r="I313" s="461"/>
      <c r="J313" s="461"/>
      <c r="K313" s="461"/>
      <c r="L313" s="461"/>
      <c r="M313" s="461"/>
      <c r="N313" s="461"/>
      <c r="O313" s="461"/>
      <c r="P313" s="461"/>
      <c r="Q313" s="461"/>
      <c r="R313" s="461"/>
      <c r="S313" s="461"/>
      <c r="T313" s="461"/>
      <c r="U313" s="461"/>
      <c r="V313" s="461"/>
      <c r="W313" s="461"/>
      <c r="X313" s="461"/>
      <c r="Y313" s="461"/>
      <c r="Z313" s="461"/>
      <c r="AA313" s="461"/>
      <c r="AB313" s="461"/>
      <c r="AC313" s="461"/>
      <c r="AD313" s="461"/>
      <c r="AE313" s="461"/>
      <c r="AF313" s="461"/>
      <c r="AG313" s="461"/>
      <c r="AH313" s="461"/>
      <c r="AI313" s="461"/>
      <c r="AJ313" s="461"/>
      <c r="AK313" s="461"/>
      <c r="AL313" s="461"/>
      <c r="AM313" s="461"/>
      <c r="AN313" s="461"/>
      <c r="AO313" s="461"/>
      <c r="AP313" s="461"/>
      <c r="AQ313" s="461"/>
      <c r="AR313" s="461"/>
      <c r="AS313" s="461"/>
      <c r="AT313" s="461"/>
      <c r="AU313" s="461"/>
      <c r="AV313" s="461"/>
      <c r="AW313" s="461"/>
      <c r="AX313" s="461"/>
      <c r="AY313" s="461"/>
    </row>
    <row r="314">
      <c r="A314" s="461"/>
      <c r="B314" s="461"/>
      <c r="C314" s="461"/>
      <c r="D314" s="461"/>
      <c r="E314" s="461"/>
      <c r="F314" s="461"/>
      <c r="G314" s="461"/>
      <c r="H314" s="461"/>
      <c r="I314" s="461"/>
      <c r="J314" s="461"/>
      <c r="K314" s="461"/>
      <c r="L314" s="461"/>
      <c r="M314" s="461"/>
      <c r="N314" s="461"/>
      <c r="O314" s="461"/>
      <c r="P314" s="461"/>
      <c r="Q314" s="461"/>
      <c r="R314" s="461"/>
      <c r="S314" s="461"/>
      <c r="T314" s="461"/>
      <c r="U314" s="461"/>
      <c r="V314" s="461"/>
      <c r="W314" s="461"/>
      <c r="X314" s="461"/>
      <c r="Y314" s="461"/>
      <c r="Z314" s="461"/>
      <c r="AA314" s="461"/>
      <c r="AB314" s="461"/>
      <c r="AC314" s="461"/>
      <c r="AD314" s="461"/>
      <c r="AE314" s="461"/>
      <c r="AF314" s="461"/>
      <c r="AG314" s="461"/>
      <c r="AH314" s="461"/>
      <c r="AI314" s="461"/>
      <c r="AJ314" s="461"/>
      <c r="AK314" s="461"/>
      <c r="AL314" s="461"/>
      <c r="AM314" s="461"/>
      <c r="AN314" s="461"/>
      <c r="AO314" s="461"/>
      <c r="AP314" s="461"/>
      <c r="AQ314" s="461"/>
      <c r="AR314" s="461"/>
      <c r="AS314" s="461"/>
      <c r="AT314" s="461"/>
      <c r="AU314" s="461"/>
      <c r="AV314" s="461"/>
      <c r="AW314" s="461"/>
      <c r="AX314" s="461"/>
      <c r="AY314" s="461"/>
    </row>
    <row r="315">
      <c r="A315" s="461"/>
      <c r="B315" s="461"/>
      <c r="C315" s="461"/>
      <c r="D315" s="461"/>
      <c r="E315" s="461"/>
      <c r="F315" s="461"/>
      <c r="G315" s="461"/>
      <c r="H315" s="461"/>
      <c r="I315" s="461"/>
      <c r="J315" s="461"/>
      <c r="K315" s="461"/>
      <c r="L315" s="461"/>
      <c r="M315" s="461"/>
      <c r="N315" s="461"/>
      <c r="O315" s="461"/>
      <c r="P315" s="461"/>
      <c r="Q315" s="461"/>
      <c r="R315" s="461"/>
      <c r="S315" s="461"/>
      <c r="T315" s="461"/>
      <c r="U315" s="461"/>
      <c r="V315" s="461"/>
      <c r="W315" s="461"/>
      <c r="X315" s="461"/>
      <c r="Y315" s="461"/>
      <c r="Z315" s="461"/>
      <c r="AA315" s="461"/>
      <c r="AB315" s="461"/>
      <c r="AC315" s="461"/>
      <c r="AD315" s="461"/>
      <c r="AE315" s="461"/>
      <c r="AF315" s="461"/>
      <c r="AG315" s="461"/>
      <c r="AH315" s="461"/>
      <c r="AI315" s="461"/>
      <c r="AJ315" s="461"/>
      <c r="AK315" s="461"/>
      <c r="AL315" s="461"/>
      <c r="AM315" s="461"/>
      <c r="AN315" s="461"/>
      <c r="AO315" s="461"/>
      <c r="AP315" s="461"/>
      <c r="AQ315" s="461"/>
      <c r="AR315" s="461"/>
      <c r="AS315" s="461"/>
      <c r="AT315" s="461"/>
      <c r="AU315" s="461"/>
      <c r="AV315" s="461"/>
      <c r="AW315" s="461"/>
      <c r="AX315" s="461"/>
      <c r="AY315" s="461"/>
    </row>
    <row r="316">
      <c r="A316" s="461"/>
      <c r="B316" s="461"/>
      <c r="C316" s="461"/>
      <c r="D316" s="461"/>
      <c r="E316" s="461"/>
      <c r="F316" s="461"/>
      <c r="G316" s="461"/>
      <c r="H316" s="461"/>
      <c r="I316" s="461"/>
      <c r="J316" s="461"/>
      <c r="K316" s="461"/>
      <c r="L316" s="461"/>
      <c r="M316" s="461"/>
      <c r="N316" s="461"/>
      <c r="O316" s="461"/>
      <c r="P316" s="461"/>
      <c r="Q316" s="461"/>
      <c r="R316" s="461"/>
      <c r="S316" s="461"/>
      <c r="T316" s="461"/>
      <c r="U316" s="461"/>
      <c r="V316" s="461"/>
      <c r="W316" s="461"/>
      <c r="X316" s="461"/>
      <c r="Y316" s="461"/>
      <c r="Z316" s="461"/>
      <c r="AA316" s="461"/>
      <c r="AB316" s="461"/>
      <c r="AC316" s="461"/>
      <c r="AD316" s="461"/>
      <c r="AE316" s="461"/>
      <c r="AF316" s="461"/>
      <c r="AG316" s="461"/>
      <c r="AH316" s="461"/>
      <c r="AI316" s="461"/>
      <c r="AJ316" s="461"/>
      <c r="AK316" s="461"/>
      <c r="AL316" s="461"/>
      <c r="AM316" s="461"/>
      <c r="AN316" s="461"/>
      <c r="AO316" s="461"/>
      <c r="AP316" s="461"/>
      <c r="AQ316" s="461"/>
      <c r="AR316" s="461"/>
      <c r="AS316" s="461"/>
      <c r="AT316" s="461"/>
      <c r="AU316" s="461"/>
      <c r="AV316" s="461"/>
      <c r="AW316" s="461"/>
      <c r="AX316" s="461"/>
      <c r="AY316" s="461"/>
    </row>
    <row r="317">
      <c r="A317" s="461"/>
      <c r="B317" s="461"/>
      <c r="C317" s="461"/>
      <c r="D317" s="461"/>
      <c r="E317" s="461"/>
      <c r="F317" s="461"/>
      <c r="G317" s="461"/>
      <c r="H317" s="461"/>
      <c r="I317" s="461"/>
      <c r="J317" s="461"/>
      <c r="K317" s="461"/>
      <c r="L317" s="461"/>
      <c r="M317" s="461"/>
      <c r="N317" s="461"/>
      <c r="O317" s="461"/>
      <c r="P317" s="461"/>
      <c r="Q317" s="461"/>
      <c r="R317" s="461"/>
      <c r="S317" s="461"/>
      <c r="T317" s="461"/>
      <c r="U317" s="461"/>
      <c r="V317" s="461"/>
      <c r="W317" s="461"/>
      <c r="X317" s="461"/>
      <c r="Y317" s="461"/>
      <c r="Z317" s="461"/>
      <c r="AA317" s="461"/>
      <c r="AB317" s="461"/>
      <c r="AC317" s="461"/>
      <c r="AD317" s="461"/>
      <c r="AE317" s="461"/>
      <c r="AF317" s="461"/>
      <c r="AG317" s="461"/>
      <c r="AH317" s="461"/>
      <c r="AI317" s="461"/>
      <c r="AJ317" s="461"/>
      <c r="AK317" s="461"/>
      <c r="AL317" s="461"/>
      <c r="AM317" s="461"/>
      <c r="AN317" s="461"/>
      <c r="AO317" s="461"/>
      <c r="AP317" s="461"/>
      <c r="AQ317" s="461"/>
      <c r="AR317" s="461"/>
      <c r="AS317" s="461"/>
      <c r="AT317" s="461"/>
      <c r="AU317" s="461"/>
      <c r="AV317" s="461"/>
      <c r="AW317" s="461"/>
      <c r="AX317" s="461"/>
      <c r="AY317" s="461"/>
    </row>
    <row r="318">
      <c r="A318" s="461"/>
      <c r="B318" s="461"/>
      <c r="C318" s="461"/>
      <c r="D318" s="461"/>
      <c r="E318" s="461"/>
      <c r="F318" s="461"/>
      <c r="G318" s="461"/>
      <c r="H318" s="461"/>
      <c r="I318" s="461"/>
      <c r="J318" s="461"/>
      <c r="K318" s="461"/>
      <c r="L318" s="461"/>
      <c r="M318" s="461"/>
      <c r="N318" s="461"/>
      <c r="O318" s="461"/>
      <c r="P318" s="461"/>
      <c r="Q318" s="461"/>
      <c r="R318" s="461"/>
      <c r="S318" s="461"/>
      <c r="T318" s="461"/>
      <c r="U318" s="461"/>
      <c r="V318" s="461"/>
      <c r="W318" s="461"/>
      <c r="X318" s="461"/>
      <c r="Y318" s="461"/>
      <c r="Z318" s="461"/>
      <c r="AA318" s="461"/>
      <c r="AB318" s="461"/>
      <c r="AC318" s="461"/>
      <c r="AD318" s="461"/>
      <c r="AE318" s="461"/>
      <c r="AF318" s="461"/>
      <c r="AG318" s="461"/>
      <c r="AH318" s="461"/>
      <c r="AI318" s="461"/>
      <c r="AJ318" s="461"/>
      <c r="AK318" s="461"/>
      <c r="AL318" s="461"/>
      <c r="AM318" s="461"/>
      <c r="AN318" s="461"/>
      <c r="AO318" s="461"/>
      <c r="AP318" s="461"/>
      <c r="AQ318" s="461"/>
      <c r="AR318" s="461"/>
      <c r="AS318" s="461"/>
      <c r="AT318" s="461"/>
      <c r="AU318" s="461"/>
      <c r="AV318" s="461"/>
      <c r="AW318" s="461"/>
      <c r="AX318" s="461"/>
      <c r="AY318" s="461"/>
    </row>
    <row r="319">
      <c r="A319" s="461"/>
      <c r="B319" s="461"/>
      <c r="C319" s="461"/>
      <c r="D319" s="461"/>
      <c r="E319" s="461"/>
      <c r="F319" s="461"/>
      <c r="G319" s="461"/>
      <c r="H319" s="461"/>
      <c r="I319" s="461"/>
      <c r="J319" s="461"/>
      <c r="K319" s="461"/>
      <c r="L319" s="461"/>
      <c r="M319" s="461"/>
      <c r="N319" s="461"/>
      <c r="O319" s="461"/>
      <c r="P319" s="461"/>
      <c r="Q319" s="461"/>
      <c r="R319" s="461"/>
      <c r="S319" s="461"/>
      <c r="T319" s="461"/>
      <c r="U319" s="461"/>
      <c r="V319" s="461"/>
      <c r="W319" s="461"/>
      <c r="X319" s="461"/>
      <c r="Y319" s="461"/>
      <c r="Z319" s="461"/>
      <c r="AA319" s="461"/>
      <c r="AB319" s="461"/>
      <c r="AC319" s="461"/>
      <c r="AD319" s="461"/>
      <c r="AE319" s="461"/>
      <c r="AF319" s="461"/>
      <c r="AG319" s="461"/>
      <c r="AH319" s="461"/>
      <c r="AI319" s="461"/>
      <c r="AJ319" s="461"/>
      <c r="AK319" s="461"/>
      <c r="AL319" s="461"/>
      <c r="AM319" s="461"/>
      <c r="AN319" s="461"/>
      <c r="AO319" s="461"/>
      <c r="AP319" s="461"/>
      <c r="AQ319" s="461"/>
      <c r="AR319" s="461"/>
      <c r="AS319" s="461"/>
      <c r="AT319" s="461"/>
      <c r="AU319" s="461"/>
      <c r="AV319" s="461"/>
      <c r="AW319" s="461"/>
      <c r="AX319" s="461"/>
      <c r="AY319" s="461"/>
    </row>
    <row r="320">
      <c r="A320" s="461"/>
      <c r="B320" s="461"/>
      <c r="C320" s="461"/>
      <c r="D320" s="461"/>
      <c r="E320" s="461"/>
      <c r="F320" s="461"/>
      <c r="G320" s="461"/>
      <c r="H320" s="461"/>
      <c r="I320" s="461"/>
      <c r="J320" s="461"/>
      <c r="K320" s="461"/>
      <c r="L320" s="461"/>
      <c r="M320" s="461"/>
      <c r="N320" s="461"/>
      <c r="O320" s="461"/>
      <c r="P320" s="461"/>
      <c r="Q320" s="461"/>
      <c r="R320" s="461"/>
      <c r="S320" s="461"/>
      <c r="T320" s="461"/>
      <c r="U320" s="461"/>
      <c r="V320" s="461"/>
      <c r="W320" s="461"/>
      <c r="X320" s="461"/>
      <c r="Y320" s="461"/>
      <c r="Z320" s="461"/>
      <c r="AA320" s="461"/>
      <c r="AB320" s="461"/>
      <c r="AC320" s="461"/>
      <c r="AD320" s="461"/>
      <c r="AE320" s="461"/>
      <c r="AF320" s="461"/>
      <c r="AG320" s="461"/>
      <c r="AH320" s="461"/>
      <c r="AI320" s="461"/>
      <c r="AJ320" s="461"/>
      <c r="AK320" s="461"/>
      <c r="AL320" s="461"/>
      <c r="AM320" s="461"/>
      <c r="AN320" s="461"/>
      <c r="AO320" s="461"/>
      <c r="AP320" s="461"/>
      <c r="AQ320" s="461"/>
      <c r="AR320" s="461"/>
      <c r="AS320" s="461"/>
      <c r="AT320" s="461"/>
      <c r="AU320" s="461"/>
      <c r="AV320" s="461"/>
      <c r="AW320" s="461"/>
      <c r="AX320" s="461"/>
      <c r="AY320" s="461"/>
    </row>
    <row r="321">
      <c r="A321" s="362"/>
      <c r="B321" s="362"/>
      <c r="C321" s="362"/>
      <c r="D321" s="362"/>
      <c r="E321" s="362"/>
      <c r="F321" s="362"/>
      <c r="G321" s="362"/>
      <c r="H321" s="362"/>
      <c r="I321" s="362"/>
      <c r="J321" s="362"/>
      <c r="K321" s="362"/>
      <c r="L321" s="362"/>
      <c r="M321" s="362"/>
      <c r="N321" s="362"/>
      <c r="O321" s="362"/>
      <c r="P321" s="362"/>
      <c r="Q321" s="362"/>
      <c r="R321" s="362"/>
      <c r="S321" s="362"/>
      <c r="T321" s="362"/>
      <c r="U321" s="362"/>
      <c r="V321" s="362"/>
      <c r="W321" s="362"/>
      <c r="X321" s="362"/>
      <c r="Y321" s="362"/>
      <c r="Z321" s="362"/>
      <c r="AA321" s="362"/>
      <c r="AB321" s="362"/>
      <c r="AC321" s="362"/>
      <c r="AD321" s="362"/>
      <c r="AE321" s="362"/>
      <c r="AF321" s="362"/>
      <c r="AG321" s="362"/>
      <c r="AH321" s="362"/>
      <c r="AI321" s="362"/>
      <c r="AJ321" s="362"/>
      <c r="AK321" s="362"/>
      <c r="AL321" s="362"/>
      <c r="AM321" s="362"/>
      <c r="AN321" s="362"/>
      <c r="AO321" s="362"/>
      <c r="AP321" s="362"/>
      <c r="AQ321" s="362"/>
      <c r="AR321" s="362"/>
      <c r="AS321" s="362"/>
      <c r="AT321" s="362"/>
      <c r="AU321" s="362"/>
      <c r="AV321" s="362"/>
      <c r="AW321" s="362"/>
      <c r="AX321" s="362"/>
      <c r="AY321" s="362"/>
    </row>
    <row r="322">
      <c r="A322" s="362"/>
      <c r="B322" s="362"/>
      <c r="C322" s="362"/>
      <c r="D322" s="362"/>
      <c r="E322" s="362"/>
      <c r="F322" s="362"/>
      <c r="G322" s="362"/>
      <c r="H322" s="362"/>
      <c r="I322" s="362"/>
      <c r="J322" s="362"/>
      <c r="K322" s="362"/>
      <c r="L322" s="362"/>
      <c r="M322" s="362"/>
      <c r="N322" s="362"/>
      <c r="O322" s="362"/>
      <c r="P322" s="362"/>
      <c r="Q322" s="362"/>
      <c r="R322" s="362"/>
      <c r="S322" s="362"/>
      <c r="T322" s="362"/>
      <c r="U322" s="362"/>
      <c r="V322" s="362"/>
      <c r="W322" s="362"/>
      <c r="X322" s="362"/>
      <c r="Y322" s="362"/>
      <c r="Z322" s="362"/>
      <c r="AA322" s="362"/>
      <c r="AB322" s="362"/>
      <c r="AC322" s="362"/>
      <c r="AD322" s="362"/>
      <c r="AE322" s="362"/>
      <c r="AF322" s="362"/>
      <c r="AG322" s="362"/>
      <c r="AH322" s="362"/>
      <c r="AI322" s="362"/>
      <c r="AJ322" s="362"/>
      <c r="AK322" s="362"/>
      <c r="AL322" s="362"/>
      <c r="AM322" s="362"/>
      <c r="AN322" s="362"/>
      <c r="AO322" s="362"/>
      <c r="AP322" s="362"/>
      <c r="AQ322" s="362"/>
      <c r="AR322" s="362"/>
      <c r="AS322" s="362"/>
      <c r="AT322" s="362"/>
      <c r="AU322" s="362"/>
      <c r="AV322" s="362"/>
      <c r="AW322" s="362"/>
      <c r="AX322" s="362"/>
      <c r="AY322" s="362"/>
    </row>
    <row r="323">
      <c r="A323" s="362"/>
      <c r="B323" s="362"/>
      <c r="C323" s="362"/>
      <c r="D323" s="362"/>
      <c r="E323" s="362"/>
      <c r="F323" s="362"/>
      <c r="G323" s="362"/>
      <c r="H323" s="362"/>
      <c r="I323" s="362"/>
      <c r="J323" s="362"/>
      <c r="K323" s="362"/>
      <c r="L323" s="362"/>
      <c r="M323" s="362"/>
      <c r="N323" s="362"/>
      <c r="O323" s="362"/>
      <c r="P323" s="362"/>
      <c r="Q323" s="362"/>
      <c r="R323" s="362"/>
      <c r="S323" s="362"/>
      <c r="T323" s="362"/>
      <c r="U323" s="362"/>
      <c r="V323" s="362"/>
      <c r="W323" s="362"/>
      <c r="X323" s="362"/>
      <c r="Y323" s="362"/>
      <c r="Z323" s="362"/>
      <c r="AA323" s="362"/>
      <c r="AB323" s="362"/>
      <c r="AC323" s="362"/>
      <c r="AD323" s="362"/>
      <c r="AE323" s="362"/>
      <c r="AF323" s="362"/>
      <c r="AG323" s="362"/>
      <c r="AH323" s="362"/>
      <c r="AI323" s="362"/>
      <c r="AJ323" s="362"/>
      <c r="AK323" s="362"/>
      <c r="AL323" s="362"/>
      <c r="AM323" s="362"/>
      <c r="AN323" s="362"/>
      <c r="AO323" s="362"/>
      <c r="AP323" s="362"/>
      <c r="AQ323" s="362"/>
      <c r="AR323" s="362"/>
      <c r="AS323" s="362"/>
      <c r="AT323" s="362"/>
      <c r="AU323" s="362"/>
      <c r="AV323" s="362"/>
      <c r="AW323" s="362"/>
      <c r="AX323" s="362"/>
      <c r="AY323" s="362"/>
    </row>
    <row r="324">
      <c r="A324" s="362"/>
      <c r="B324" s="362"/>
      <c r="C324" s="362"/>
      <c r="D324" s="362"/>
      <c r="E324" s="362"/>
      <c r="F324" s="362"/>
      <c r="G324" s="362"/>
      <c r="H324" s="362"/>
      <c r="I324" s="362"/>
      <c r="J324" s="362"/>
      <c r="K324" s="362"/>
      <c r="L324" s="362"/>
      <c r="M324" s="362"/>
      <c r="N324" s="362"/>
      <c r="O324" s="362"/>
      <c r="P324" s="362"/>
      <c r="Q324" s="362"/>
      <c r="R324" s="362"/>
      <c r="S324" s="362"/>
      <c r="T324" s="362"/>
      <c r="U324" s="362"/>
      <c r="V324" s="362"/>
      <c r="W324" s="362"/>
      <c r="X324" s="362"/>
      <c r="Y324" s="362"/>
      <c r="Z324" s="362"/>
      <c r="AA324" s="362"/>
      <c r="AB324" s="362"/>
      <c r="AC324" s="362"/>
      <c r="AD324" s="362"/>
      <c r="AE324" s="362"/>
      <c r="AF324" s="362"/>
      <c r="AG324" s="362"/>
      <c r="AH324" s="362"/>
      <c r="AI324" s="362"/>
      <c r="AJ324" s="362"/>
      <c r="AK324" s="362"/>
      <c r="AL324" s="362"/>
      <c r="AM324" s="362"/>
      <c r="AN324" s="362"/>
      <c r="AO324" s="362"/>
      <c r="AP324" s="362"/>
      <c r="AQ324" s="362"/>
      <c r="AR324" s="362"/>
      <c r="AS324" s="362"/>
      <c r="AT324" s="362"/>
      <c r="AU324" s="362"/>
      <c r="AV324" s="362"/>
      <c r="AW324" s="362"/>
      <c r="AX324" s="362"/>
      <c r="AY324" s="362"/>
    </row>
    <row r="325">
      <c r="A325" s="362"/>
      <c r="B325" s="362"/>
      <c r="C325" s="362"/>
      <c r="D325" s="362"/>
      <c r="E325" s="362"/>
      <c r="F325" s="362"/>
      <c r="G325" s="362"/>
      <c r="H325" s="362"/>
      <c r="I325" s="362"/>
      <c r="J325" s="362"/>
      <c r="K325" s="362"/>
      <c r="L325" s="362"/>
      <c r="M325" s="362"/>
      <c r="N325" s="362"/>
      <c r="O325" s="362"/>
      <c r="P325" s="362"/>
      <c r="Q325" s="362"/>
      <c r="R325" s="362"/>
      <c r="S325" s="362"/>
      <c r="T325" s="362"/>
      <c r="U325" s="362"/>
      <c r="V325" s="362"/>
      <c r="W325" s="362"/>
      <c r="X325" s="362"/>
      <c r="Y325" s="362"/>
      <c r="Z325" s="362"/>
      <c r="AA325" s="362"/>
      <c r="AB325" s="362"/>
      <c r="AC325" s="362"/>
      <c r="AD325" s="362"/>
      <c r="AE325" s="362"/>
      <c r="AF325" s="362"/>
      <c r="AG325" s="362"/>
      <c r="AH325" s="362"/>
      <c r="AI325" s="362"/>
      <c r="AJ325" s="362"/>
      <c r="AK325" s="362"/>
      <c r="AL325" s="362"/>
      <c r="AM325" s="362"/>
      <c r="AN325" s="362"/>
      <c r="AO325" s="362"/>
      <c r="AP325" s="362"/>
      <c r="AQ325" s="362"/>
      <c r="AR325" s="362"/>
      <c r="AS325" s="362"/>
      <c r="AT325" s="362"/>
      <c r="AU325" s="362"/>
      <c r="AV325" s="362"/>
      <c r="AW325" s="362"/>
      <c r="AX325" s="362"/>
      <c r="AY325" s="362"/>
    </row>
    <row r="326">
      <c r="A326" s="362"/>
      <c r="B326" s="362"/>
      <c r="C326" s="362"/>
      <c r="D326" s="362"/>
      <c r="E326" s="362"/>
      <c r="F326" s="362"/>
      <c r="G326" s="362"/>
      <c r="H326" s="362"/>
      <c r="I326" s="362"/>
      <c r="J326" s="362"/>
      <c r="K326" s="362"/>
      <c r="L326" s="362"/>
      <c r="M326" s="362"/>
      <c r="N326" s="362"/>
      <c r="O326" s="362"/>
      <c r="P326" s="362"/>
      <c r="Q326" s="362"/>
      <c r="R326" s="362"/>
      <c r="S326" s="362"/>
      <c r="T326" s="362"/>
      <c r="U326" s="362"/>
      <c r="V326" s="362"/>
      <c r="W326" s="362"/>
      <c r="X326" s="362"/>
      <c r="Y326" s="362"/>
      <c r="Z326" s="362"/>
      <c r="AA326" s="362"/>
      <c r="AB326" s="362"/>
      <c r="AC326" s="362"/>
      <c r="AD326" s="362"/>
      <c r="AE326" s="362"/>
      <c r="AF326" s="362"/>
      <c r="AG326" s="362"/>
      <c r="AH326" s="362"/>
      <c r="AI326" s="362"/>
      <c r="AJ326" s="362"/>
      <c r="AK326" s="362"/>
      <c r="AL326" s="362"/>
      <c r="AM326" s="362"/>
      <c r="AN326" s="362"/>
      <c r="AO326" s="362"/>
      <c r="AP326" s="362"/>
      <c r="AQ326" s="362"/>
      <c r="AR326" s="362"/>
      <c r="AS326" s="362"/>
      <c r="AT326" s="362"/>
      <c r="AU326" s="362"/>
      <c r="AV326" s="362"/>
      <c r="AW326" s="362"/>
      <c r="AX326" s="362"/>
      <c r="AY326" s="362"/>
    </row>
    <row r="327">
      <c r="A327" s="362"/>
      <c r="B327" s="362"/>
      <c r="C327" s="362"/>
      <c r="D327" s="362"/>
      <c r="E327" s="362"/>
      <c r="F327" s="362"/>
      <c r="G327" s="362"/>
      <c r="H327" s="362"/>
      <c r="I327" s="362"/>
      <c r="J327" s="362"/>
      <c r="K327" s="362"/>
      <c r="L327" s="362"/>
      <c r="M327" s="362"/>
      <c r="N327" s="362"/>
      <c r="O327" s="362"/>
      <c r="P327" s="362"/>
      <c r="Q327" s="362"/>
      <c r="R327" s="362"/>
      <c r="S327" s="362"/>
      <c r="T327" s="362"/>
      <c r="U327" s="362"/>
      <c r="V327" s="362"/>
      <c r="W327" s="362"/>
      <c r="X327" s="362"/>
      <c r="Y327" s="362"/>
      <c r="Z327" s="362"/>
      <c r="AA327" s="362"/>
      <c r="AB327" s="362"/>
      <c r="AC327" s="362"/>
      <c r="AD327" s="362"/>
      <c r="AE327" s="362"/>
      <c r="AF327" s="362"/>
      <c r="AG327" s="362"/>
      <c r="AH327" s="362"/>
      <c r="AI327" s="362"/>
      <c r="AJ327" s="362"/>
      <c r="AK327" s="362"/>
      <c r="AL327" s="362"/>
      <c r="AM327" s="362"/>
      <c r="AN327" s="362"/>
      <c r="AO327" s="362"/>
      <c r="AP327" s="362"/>
      <c r="AQ327" s="362"/>
      <c r="AR327" s="362"/>
      <c r="AS327" s="362"/>
      <c r="AT327" s="362"/>
      <c r="AU327" s="362"/>
      <c r="AV327" s="362"/>
      <c r="AW327" s="362"/>
      <c r="AX327" s="362"/>
      <c r="AY327" s="362"/>
    </row>
    <row r="328">
      <c r="A328" s="362"/>
      <c r="B328" s="362"/>
      <c r="C328" s="362"/>
      <c r="D328" s="362"/>
      <c r="E328" s="362"/>
      <c r="F328" s="362"/>
      <c r="G328" s="362"/>
      <c r="H328" s="362"/>
      <c r="I328" s="362"/>
      <c r="J328" s="362"/>
      <c r="K328" s="362"/>
      <c r="L328" s="362"/>
      <c r="M328" s="362"/>
      <c r="N328" s="362"/>
      <c r="O328" s="362"/>
      <c r="P328" s="362"/>
      <c r="Q328" s="362"/>
      <c r="R328" s="362"/>
      <c r="S328" s="362"/>
      <c r="T328" s="362"/>
      <c r="U328" s="362"/>
      <c r="V328" s="362"/>
      <c r="W328" s="362"/>
      <c r="X328" s="362"/>
      <c r="Y328" s="362"/>
      <c r="Z328" s="362"/>
      <c r="AA328" s="362"/>
      <c r="AB328" s="362"/>
      <c r="AC328" s="362"/>
      <c r="AD328" s="362"/>
      <c r="AE328" s="362"/>
      <c r="AF328" s="362"/>
      <c r="AG328" s="362"/>
      <c r="AH328" s="362"/>
      <c r="AI328" s="362"/>
      <c r="AJ328" s="362"/>
      <c r="AK328" s="362"/>
      <c r="AL328" s="362"/>
      <c r="AM328" s="362"/>
      <c r="AN328" s="362"/>
      <c r="AO328" s="362"/>
      <c r="AP328" s="362"/>
      <c r="AQ328" s="362"/>
      <c r="AR328" s="362"/>
      <c r="AS328" s="362"/>
      <c r="AT328" s="362"/>
      <c r="AU328" s="362"/>
      <c r="AV328" s="362"/>
      <c r="AW328" s="362"/>
      <c r="AX328" s="362"/>
      <c r="AY328" s="362"/>
    </row>
    <row r="329">
      <c r="A329" s="362"/>
      <c r="B329" s="362"/>
      <c r="C329" s="362"/>
      <c r="D329" s="362"/>
      <c r="E329" s="362"/>
      <c r="F329" s="362"/>
      <c r="G329" s="362"/>
      <c r="H329" s="362"/>
      <c r="I329" s="362"/>
      <c r="J329" s="362"/>
      <c r="K329" s="362"/>
      <c r="L329" s="362"/>
      <c r="M329" s="362"/>
      <c r="N329" s="362"/>
      <c r="O329" s="362"/>
      <c r="P329" s="362"/>
      <c r="Q329" s="362"/>
      <c r="R329" s="362"/>
      <c r="S329" s="362"/>
      <c r="T329" s="362"/>
      <c r="U329" s="362"/>
      <c r="V329" s="362"/>
      <c r="W329" s="362"/>
      <c r="X329" s="362"/>
      <c r="Y329" s="362"/>
      <c r="Z329" s="362"/>
      <c r="AA329" s="362"/>
      <c r="AB329" s="362"/>
      <c r="AC329" s="362"/>
      <c r="AD329" s="362"/>
      <c r="AE329" s="362"/>
      <c r="AF329" s="362"/>
      <c r="AG329" s="362"/>
      <c r="AH329" s="362"/>
      <c r="AI329" s="362"/>
      <c r="AJ329" s="362"/>
      <c r="AK329" s="362"/>
      <c r="AL329" s="362"/>
      <c r="AM329" s="362"/>
      <c r="AN329" s="362"/>
      <c r="AO329" s="362"/>
      <c r="AP329" s="362"/>
      <c r="AQ329" s="362"/>
      <c r="AR329" s="362"/>
      <c r="AS329" s="362"/>
      <c r="AT329" s="362"/>
      <c r="AU329" s="362"/>
      <c r="AV329" s="362"/>
      <c r="AW329" s="362"/>
      <c r="AX329" s="362"/>
      <c r="AY329" s="362"/>
    </row>
    <row r="330">
      <c r="A330" s="362"/>
      <c r="B330" s="362"/>
      <c r="C330" s="362"/>
      <c r="D330" s="362"/>
      <c r="E330" s="362"/>
      <c r="F330" s="362"/>
      <c r="G330" s="362"/>
      <c r="H330" s="362"/>
      <c r="I330" s="362"/>
      <c r="J330" s="362"/>
      <c r="K330" s="362"/>
      <c r="L330" s="362"/>
      <c r="M330" s="362"/>
      <c r="N330" s="362"/>
      <c r="O330" s="362"/>
      <c r="P330" s="362"/>
      <c r="Q330" s="362"/>
      <c r="R330" s="362"/>
      <c r="S330" s="362"/>
      <c r="T330" s="362"/>
      <c r="U330" s="362"/>
      <c r="V330" s="362"/>
      <c r="W330" s="362"/>
      <c r="X330" s="362"/>
      <c r="Y330" s="362"/>
      <c r="Z330" s="362"/>
      <c r="AA330" s="362"/>
      <c r="AB330" s="362"/>
      <c r="AC330" s="362"/>
      <c r="AD330" s="362"/>
      <c r="AE330" s="362"/>
      <c r="AF330" s="362"/>
      <c r="AG330" s="362"/>
      <c r="AH330" s="362"/>
      <c r="AI330" s="362"/>
      <c r="AJ330" s="362"/>
      <c r="AK330" s="362"/>
      <c r="AL330" s="362"/>
      <c r="AM330" s="362"/>
      <c r="AN330" s="362"/>
      <c r="AO330" s="362"/>
      <c r="AP330" s="362"/>
      <c r="AQ330" s="362"/>
      <c r="AR330" s="362"/>
      <c r="AS330" s="362"/>
      <c r="AT330" s="362"/>
      <c r="AU330" s="362"/>
      <c r="AV330" s="362"/>
      <c r="AW330" s="362"/>
      <c r="AX330" s="362"/>
      <c r="AY330" s="362"/>
    </row>
    <row r="331">
      <c r="A331" s="362"/>
      <c r="B331" s="362"/>
      <c r="C331" s="362"/>
      <c r="D331" s="362"/>
      <c r="E331" s="362"/>
      <c r="F331" s="362"/>
      <c r="G331" s="362"/>
      <c r="H331" s="362"/>
      <c r="I331" s="362"/>
      <c r="J331" s="362"/>
      <c r="K331" s="362"/>
      <c r="L331" s="362"/>
      <c r="M331" s="362"/>
      <c r="N331" s="362"/>
      <c r="O331" s="362"/>
      <c r="P331" s="362"/>
      <c r="Q331" s="362"/>
      <c r="R331" s="362"/>
      <c r="S331" s="362"/>
      <c r="T331" s="362"/>
      <c r="U331" s="362"/>
      <c r="V331" s="362"/>
      <c r="W331" s="362"/>
      <c r="X331" s="362"/>
      <c r="Y331" s="362"/>
      <c r="Z331" s="362"/>
      <c r="AA331" s="362"/>
      <c r="AB331" s="362"/>
      <c r="AC331" s="362"/>
      <c r="AD331" s="362"/>
      <c r="AE331" s="362"/>
      <c r="AF331" s="362"/>
      <c r="AG331" s="362"/>
      <c r="AH331" s="362"/>
      <c r="AI331" s="362"/>
      <c r="AJ331" s="362"/>
      <c r="AK331" s="362"/>
      <c r="AL331" s="362"/>
      <c r="AM331" s="362"/>
      <c r="AN331" s="362"/>
      <c r="AO331" s="362"/>
      <c r="AP331" s="362"/>
      <c r="AQ331" s="362"/>
      <c r="AR331" s="362"/>
      <c r="AS331" s="362"/>
      <c r="AT331" s="362"/>
      <c r="AU331" s="362"/>
      <c r="AV331" s="362"/>
      <c r="AW331" s="362"/>
      <c r="AX331" s="362"/>
      <c r="AY331" s="362"/>
    </row>
    <row r="332">
      <c r="A332" s="362"/>
      <c r="B332" s="362"/>
      <c r="C332" s="362"/>
      <c r="D332" s="362"/>
      <c r="E332" s="362"/>
      <c r="F332" s="362"/>
      <c r="G332" s="362"/>
      <c r="H332" s="362"/>
      <c r="I332" s="362"/>
      <c r="J332" s="362"/>
      <c r="K332" s="362"/>
      <c r="L332" s="362"/>
      <c r="M332" s="362"/>
      <c r="N332" s="362"/>
      <c r="O332" s="362"/>
      <c r="P332" s="362"/>
      <c r="Q332" s="362"/>
      <c r="R332" s="362"/>
      <c r="S332" s="362"/>
      <c r="T332" s="362"/>
      <c r="U332" s="362"/>
      <c r="V332" s="362"/>
      <c r="W332" s="362"/>
      <c r="X332" s="362"/>
      <c r="Y332" s="362"/>
      <c r="Z332" s="362"/>
      <c r="AA332" s="362"/>
      <c r="AB332" s="362"/>
      <c r="AC332" s="362"/>
      <c r="AD332" s="362"/>
      <c r="AE332" s="362"/>
      <c r="AF332" s="362"/>
      <c r="AG332" s="362"/>
      <c r="AH332" s="362"/>
      <c r="AI332" s="362"/>
      <c r="AJ332" s="362"/>
      <c r="AK332" s="362"/>
      <c r="AL332" s="362"/>
      <c r="AM332" s="362"/>
      <c r="AN332" s="362"/>
      <c r="AO332" s="362"/>
      <c r="AP332" s="362"/>
      <c r="AQ332" s="362"/>
      <c r="AR332" s="362"/>
      <c r="AS332" s="362"/>
      <c r="AT332" s="362"/>
      <c r="AU332" s="362"/>
      <c r="AV332" s="362"/>
      <c r="AW332" s="362"/>
      <c r="AX332" s="362"/>
      <c r="AY332" s="362"/>
    </row>
    <row r="333">
      <c r="A333" s="362"/>
      <c r="B333" s="362"/>
      <c r="C333" s="362"/>
      <c r="D333" s="362"/>
      <c r="E333" s="362"/>
      <c r="F333" s="362"/>
      <c r="G333" s="362"/>
      <c r="H333" s="362"/>
      <c r="I333" s="362"/>
      <c r="J333" s="362"/>
      <c r="K333" s="362"/>
      <c r="L333" s="362"/>
      <c r="M333" s="362"/>
      <c r="N333" s="362"/>
      <c r="O333" s="362"/>
      <c r="P333" s="362"/>
      <c r="Q333" s="362"/>
      <c r="R333" s="362"/>
      <c r="S333" s="362"/>
      <c r="T333" s="362"/>
      <c r="U333" s="362"/>
      <c r="V333" s="362"/>
      <c r="W333" s="362"/>
      <c r="X333" s="362"/>
      <c r="Y333" s="362"/>
      <c r="Z333" s="362"/>
      <c r="AA333" s="362"/>
      <c r="AB333" s="362"/>
      <c r="AC333" s="362"/>
      <c r="AD333" s="362"/>
      <c r="AE333" s="362"/>
      <c r="AF333" s="362"/>
      <c r="AG333" s="362"/>
      <c r="AH333" s="362"/>
      <c r="AI333" s="362"/>
      <c r="AJ333" s="362"/>
      <c r="AK333" s="362"/>
      <c r="AL333" s="362"/>
      <c r="AM333" s="362"/>
      <c r="AN333" s="362"/>
      <c r="AO333" s="362"/>
      <c r="AP333" s="362"/>
      <c r="AQ333" s="362"/>
      <c r="AR333" s="362"/>
      <c r="AS333" s="362"/>
      <c r="AT333" s="362"/>
      <c r="AU333" s="362"/>
      <c r="AV333" s="362"/>
      <c r="AW333" s="362"/>
      <c r="AX333" s="362"/>
      <c r="AY333" s="362"/>
    </row>
    <row r="334">
      <c r="A334" s="362"/>
      <c r="B334" s="362"/>
      <c r="C334" s="362"/>
      <c r="D334" s="362"/>
      <c r="E334" s="362"/>
      <c r="F334" s="362"/>
      <c r="G334" s="362"/>
      <c r="H334" s="362"/>
      <c r="I334" s="362"/>
      <c r="J334" s="362"/>
      <c r="K334" s="362"/>
      <c r="L334" s="362"/>
      <c r="M334" s="362"/>
      <c r="N334" s="362"/>
      <c r="O334" s="362"/>
      <c r="P334" s="362"/>
      <c r="Q334" s="362"/>
      <c r="R334" s="362"/>
      <c r="S334" s="362"/>
      <c r="T334" s="362"/>
      <c r="U334" s="362"/>
      <c r="V334" s="362"/>
      <c r="W334" s="362"/>
      <c r="X334" s="362"/>
      <c r="Y334" s="362"/>
      <c r="Z334" s="362"/>
      <c r="AA334" s="362"/>
      <c r="AB334" s="362"/>
      <c r="AC334" s="362"/>
      <c r="AD334" s="362"/>
      <c r="AE334" s="362"/>
      <c r="AF334" s="362"/>
      <c r="AG334" s="362"/>
      <c r="AH334" s="362"/>
      <c r="AI334" s="362"/>
      <c r="AJ334" s="362"/>
      <c r="AK334" s="362"/>
      <c r="AL334" s="362"/>
      <c r="AM334" s="362"/>
      <c r="AN334" s="362"/>
      <c r="AO334" s="362"/>
      <c r="AP334" s="362"/>
      <c r="AQ334" s="362"/>
      <c r="AR334" s="362"/>
      <c r="AS334" s="362"/>
      <c r="AT334" s="362"/>
      <c r="AU334" s="362"/>
      <c r="AV334" s="362"/>
      <c r="AW334" s="362"/>
      <c r="AX334" s="362"/>
      <c r="AY334" s="362"/>
    </row>
    <row r="335">
      <c r="A335" s="362"/>
      <c r="B335" s="362"/>
      <c r="C335" s="362"/>
      <c r="D335" s="362"/>
      <c r="E335" s="362"/>
      <c r="F335" s="362"/>
      <c r="G335" s="362"/>
      <c r="H335" s="362"/>
      <c r="I335" s="362"/>
      <c r="J335" s="362"/>
      <c r="K335" s="362"/>
      <c r="L335" s="362"/>
      <c r="M335" s="362"/>
      <c r="N335" s="362"/>
      <c r="O335" s="362"/>
      <c r="P335" s="362"/>
      <c r="Q335" s="362"/>
      <c r="R335" s="362"/>
      <c r="S335" s="362"/>
      <c r="T335" s="362"/>
      <c r="U335" s="362"/>
      <c r="V335" s="362"/>
      <c r="W335" s="362"/>
      <c r="X335" s="362"/>
      <c r="Y335" s="362"/>
      <c r="Z335" s="362"/>
      <c r="AA335" s="362"/>
      <c r="AB335" s="362"/>
      <c r="AC335" s="362"/>
      <c r="AD335" s="362"/>
      <c r="AE335" s="362"/>
      <c r="AF335" s="362"/>
      <c r="AG335" s="362"/>
      <c r="AH335" s="362"/>
      <c r="AI335" s="362"/>
      <c r="AJ335" s="362"/>
      <c r="AK335" s="362"/>
      <c r="AL335" s="362"/>
      <c r="AM335" s="362"/>
      <c r="AN335" s="362"/>
      <c r="AO335" s="362"/>
      <c r="AP335" s="362"/>
      <c r="AQ335" s="362"/>
      <c r="AR335" s="362"/>
      <c r="AS335" s="362"/>
      <c r="AT335" s="362"/>
      <c r="AU335" s="362"/>
      <c r="AV335" s="362"/>
      <c r="AW335" s="362"/>
      <c r="AX335" s="362"/>
      <c r="AY335" s="362"/>
    </row>
    <row r="336">
      <c r="A336" s="362"/>
      <c r="B336" s="362"/>
      <c r="C336" s="362"/>
      <c r="D336" s="362"/>
      <c r="E336" s="362"/>
      <c r="F336" s="362"/>
      <c r="G336" s="362"/>
      <c r="H336" s="362"/>
      <c r="I336" s="362"/>
      <c r="J336" s="362"/>
      <c r="K336" s="362"/>
      <c r="L336" s="362"/>
      <c r="M336" s="362"/>
      <c r="N336" s="362"/>
      <c r="O336" s="362"/>
      <c r="P336" s="362"/>
      <c r="Q336" s="362"/>
      <c r="R336" s="362"/>
      <c r="S336" s="362"/>
      <c r="T336" s="362"/>
      <c r="U336" s="362"/>
      <c r="V336" s="362"/>
      <c r="W336" s="362"/>
      <c r="X336" s="362"/>
      <c r="Y336" s="362"/>
      <c r="Z336" s="362"/>
      <c r="AA336" s="362"/>
      <c r="AB336" s="362"/>
      <c r="AC336" s="362"/>
      <c r="AD336" s="362"/>
      <c r="AE336" s="362"/>
      <c r="AF336" s="362"/>
      <c r="AG336" s="362"/>
      <c r="AH336" s="362"/>
      <c r="AI336" s="362"/>
      <c r="AJ336" s="362"/>
      <c r="AK336" s="362"/>
      <c r="AL336" s="362"/>
      <c r="AM336" s="362"/>
      <c r="AN336" s="362"/>
      <c r="AO336" s="362"/>
      <c r="AP336" s="362"/>
      <c r="AQ336" s="362"/>
      <c r="AR336" s="362"/>
      <c r="AS336" s="362"/>
      <c r="AT336" s="362"/>
      <c r="AU336" s="362"/>
      <c r="AV336" s="362"/>
      <c r="AW336" s="362"/>
      <c r="AX336" s="362"/>
      <c r="AY336" s="362"/>
    </row>
    <row r="337">
      <c r="A337" s="362"/>
      <c r="B337" s="362"/>
      <c r="C337" s="362"/>
      <c r="D337" s="362"/>
      <c r="E337" s="362"/>
      <c r="F337" s="362"/>
      <c r="G337" s="362"/>
      <c r="H337" s="362"/>
      <c r="I337" s="362"/>
      <c r="J337" s="362"/>
      <c r="K337" s="362"/>
      <c r="L337" s="362"/>
      <c r="M337" s="362"/>
      <c r="N337" s="362"/>
      <c r="O337" s="362"/>
      <c r="P337" s="362"/>
      <c r="Q337" s="362"/>
      <c r="R337" s="362"/>
      <c r="S337" s="362"/>
      <c r="T337" s="362"/>
      <c r="U337" s="362"/>
      <c r="V337" s="362"/>
      <c r="W337" s="362"/>
      <c r="X337" s="362"/>
      <c r="Y337" s="362"/>
      <c r="Z337" s="362"/>
      <c r="AA337" s="362"/>
      <c r="AB337" s="362"/>
      <c r="AC337" s="362"/>
      <c r="AD337" s="362"/>
      <c r="AE337" s="362"/>
      <c r="AF337" s="362"/>
      <c r="AG337" s="362"/>
      <c r="AH337" s="362"/>
      <c r="AI337" s="362"/>
      <c r="AJ337" s="362"/>
      <c r="AK337" s="362"/>
      <c r="AL337" s="362"/>
      <c r="AM337" s="362"/>
      <c r="AN337" s="362"/>
      <c r="AO337" s="362"/>
      <c r="AP337" s="362"/>
      <c r="AQ337" s="362"/>
      <c r="AR337" s="362"/>
      <c r="AS337" s="362"/>
      <c r="AT337" s="362"/>
      <c r="AU337" s="362"/>
      <c r="AV337" s="362"/>
      <c r="AW337" s="362"/>
      <c r="AX337" s="362"/>
      <c r="AY337" s="362"/>
    </row>
    <row r="338">
      <c r="A338" s="362"/>
      <c r="B338" s="362"/>
      <c r="C338" s="362"/>
      <c r="D338" s="362"/>
      <c r="E338" s="362"/>
      <c r="F338" s="362"/>
      <c r="G338" s="362"/>
      <c r="H338" s="362"/>
      <c r="I338" s="362"/>
      <c r="J338" s="362"/>
      <c r="K338" s="362"/>
      <c r="L338" s="362"/>
      <c r="M338" s="362"/>
      <c r="N338" s="362"/>
      <c r="O338" s="362"/>
      <c r="P338" s="362"/>
      <c r="Q338" s="362"/>
      <c r="R338" s="362"/>
      <c r="S338" s="362"/>
      <c r="T338" s="362"/>
      <c r="U338" s="362"/>
      <c r="V338" s="362"/>
      <c r="W338" s="362"/>
      <c r="X338" s="362"/>
      <c r="Y338" s="362"/>
      <c r="Z338" s="362"/>
      <c r="AA338" s="362"/>
      <c r="AB338" s="362"/>
      <c r="AC338" s="362"/>
      <c r="AD338" s="362"/>
      <c r="AE338" s="362"/>
      <c r="AF338" s="362"/>
      <c r="AG338" s="362"/>
      <c r="AH338" s="362"/>
      <c r="AI338" s="362"/>
      <c r="AJ338" s="362"/>
      <c r="AK338" s="362"/>
      <c r="AL338" s="362"/>
      <c r="AM338" s="362"/>
      <c r="AN338" s="362"/>
      <c r="AO338" s="362"/>
      <c r="AP338" s="362"/>
      <c r="AQ338" s="362"/>
      <c r="AR338" s="362"/>
      <c r="AS338" s="362"/>
      <c r="AT338" s="362"/>
      <c r="AU338" s="362"/>
      <c r="AV338" s="362"/>
      <c r="AW338" s="362"/>
      <c r="AX338" s="362"/>
      <c r="AY338" s="362"/>
    </row>
    <row r="339">
      <c r="A339" s="362"/>
      <c r="B339" s="362"/>
      <c r="C339" s="362"/>
      <c r="D339" s="362"/>
      <c r="E339" s="362"/>
      <c r="F339" s="362"/>
      <c r="G339" s="362"/>
      <c r="H339" s="362"/>
      <c r="I339" s="362"/>
      <c r="J339" s="362"/>
      <c r="K339" s="362"/>
      <c r="L339" s="362"/>
      <c r="M339" s="362"/>
      <c r="N339" s="362"/>
      <c r="O339" s="362"/>
      <c r="P339" s="362"/>
      <c r="Q339" s="362"/>
      <c r="R339" s="362"/>
      <c r="S339" s="362"/>
      <c r="T339" s="362"/>
      <c r="U339" s="362"/>
      <c r="V339" s="362"/>
      <c r="W339" s="362"/>
      <c r="X339" s="362"/>
      <c r="Y339" s="362"/>
      <c r="Z339" s="362"/>
      <c r="AA339" s="362"/>
      <c r="AB339" s="362"/>
      <c r="AC339" s="362"/>
      <c r="AD339" s="362"/>
      <c r="AE339" s="362"/>
      <c r="AF339" s="362"/>
      <c r="AG339" s="362"/>
      <c r="AH339" s="362"/>
      <c r="AI339" s="362"/>
      <c r="AJ339" s="362"/>
      <c r="AK339" s="362"/>
      <c r="AL339" s="362"/>
      <c r="AM339" s="362"/>
      <c r="AN339" s="362"/>
      <c r="AO339" s="362"/>
      <c r="AP339" s="362"/>
      <c r="AQ339" s="362"/>
      <c r="AR339" s="362"/>
      <c r="AS339" s="362"/>
      <c r="AT339" s="362"/>
      <c r="AU339" s="362"/>
      <c r="AV339" s="362"/>
      <c r="AW339" s="362"/>
      <c r="AX339" s="362"/>
      <c r="AY339" s="362"/>
    </row>
    <row r="340">
      <c r="A340" s="362"/>
      <c r="B340" s="362"/>
      <c r="C340" s="362"/>
      <c r="D340" s="362"/>
      <c r="E340" s="362"/>
      <c r="F340" s="362"/>
      <c r="G340" s="362"/>
      <c r="H340" s="362"/>
      <c r="I340" s="362"/>
      <c r="J340" s="362"/>
      <c r="K340" s="362"/>
      <c r="L340" s="362"/>
      <c r="M340" s="362"/>
      <c r="N340" s="362"/>
      <c r="O340" s="362"/>
      <c r="P340" s="362"/>
      <c r="Q340" s="362"/>
      <c r="R340" s="362"/>
      <c r="S340" s="362"/>
      <c r="T340" s="362"/>
      <c r="U340" s="362"/>
      <c r="V340" s="362"/>
      <c r="W340" s="362"/>
      <c r="X340" s="362"/>
      <c r="Y340" s="362"/>
      <c r="Z340" s="362"/>
      <c r="AA340" s="362"/>
      <c r="AB340" s="362"/>
      <c r="AC340" s="362"/>
      <c r="AD340" s="362"/>
      <c r="AE340" s="362"/>
      <c r="AF340" s="362"/>
      <c r="AG340" s="362"/>
      <c r="AH340" s="362"/>
      <c r="AI340" s="362"/>
      <c r="AJ340" s="362"/>
      <c r="AK340" s="362"/>
      <c r="AL340" s="362"/>
      <c r="AM340" s="362"/>
      <c r="AN340" s="362"/>
      <c r="AO340" s="362"/>
      <c r="AP340" s="362"/>
      <c r="AQ340" s="362"/>
      <c r="AR340" s="362"/>
      <c r="AS340" s="362"/>
      <c r="AT340" s="362"/>
      <c r="AU340" s="362"/>
      <c r="AV340" s="362"/>
      <c r="AW340" s="362"/>
      <c r="AX340" s="362"/>
      <c r="AY340" s="362"/>
    </row>
    <row r="341">
      <c r="A341" s="362"/>
      <c r="B341" s="362"/>
      <c r="C341" s="362"/>
      <c r="D341" s="362"/>
      <c r="E341" s="362"/>
      <c r="F341" s="362"/>
      <c r="G341" s="362"/>
      <c r="H341" s="362"/>
      <c r="I341" s="362"/>
      <c r="J341" s="362"/>
      <c r="K341" s="362"/>
      <c r="L341" s="362"/>
      <c r="M341" s="362"/>
      <c r="N341" s="362"/>
      <c r="O341" s="362"/>
      <c r="P341" s="362"/>
      <c r="Q341" s="362"/>
      <c r="R341" s="362"/>
      <c r="S341" s="362"/>
      <c r="T341" s="362"/>
      <c r="U341" s="362"/>
      <c r="V341" s="362"/>
      <c r="W341" s="362"/>
      <c r="X341" s="362"/>
      <c r="Y341" s="362"/>
      <c r="Z341" s="362"/>
      <c r="AA341" s="362"/>
      <c r="AB341" s="362"/>
      <c r="AC341" s="362"/>
      <c r="AD341" s="362"/>
      <c r="AE341" s="362"/>
      <c r="AF341" s="362"/>
      <c r="AG341" s="362"/>
      <c r="AH341" s="362"/>
      <c r="AI341" s="362"/>
      <c r="AJ341" s="362"/>
      <c r="AK341" s="362"/>
      <c r="AL341" s="362"/>
      <c r="AM341" s="362"/>
      <c r="AN341" s="362"/>
      <c r="AO341" s="362"/>
      <c r="AP341" s="362"/>
      <c r="AQ341" s="362"/>
      <c r="AR341" s="362"/>
      <c r="AS341" s="362"/>
      <c r="AT341" s="362"/>
      <c r="AU341" s="362"/>
      <c r="AV341" s="362"/>
      <c r="AW341" s="362"/>
      <c r="AX341" s="362"/>
      <c r="AY341" s="362"/>
    </row>
    <row r="342">
      <c r="A342" s="362"/>
      <c r="B342" s="362"/>
      <c r="C342" s="362"/>
      <c r="D342" s="362"/>
      <c r="E342" s="362"/>
      <c r="F342" s="362"/>
      <c r="G342" s="362"/>
      <c r="H342" s="362"/>
      <c r="I342" s="362"/>
      <c r="J342" s="362"/>
      <c r="K342" s="362"/>
      <c r="L342" s="362"/>
      <c r="M342" s="362"/>
      <c r="N342" s="362"/>
      <c r="O342" s="362"/>
      <c r="P342" s="362"/>
      <c r="Q342" s="362"/>
      <c r="R342" s="362"/>
      <c r="S342" s="362"/>
      <c r="T342" s="362"/>
      <c r="U342" s="362"/>
      <c r="V342" s="362"/>
      <c r="W342" s="362"/>
      <c r="X342" s="362"/>
      <c r="Y342" s="362"/>
      <c r="Z342" s="362"/>
      <c r="AA342" s="362"/>
      <c r="AB342" s="362"/>
      <c r="AC342" s="362"/>
      <c r="AD342" s="362"/>
      <c r="AE342" s="362"/>
      <c r="AF342" s="362"/>
      <c r="AG342" s="362"/>
      <c r="AH342" s="362"/>
      <c r="AI342" s="362"/>
      <c r="AJ342" s="362"/>
      <c r="AK342" s="362"/>
      <c r="AL342" s="362"/>
      <c r="AM342" s="362"/>
      <c r="AN342" s="362"/>
      <c r="AO342" s="362"/>
      <c r="AP342" s="362"/>
      <c r="AQ342" s="362"/>
      <c r="AR342" s="362"/>
      <c r="AS342" s="362"/>
      <c r="AT342" s="362"/>
      <c r="AU342" s="362"/>
      <c r="AV342" s="362"/>
      <c r="AW342" s="362"/>
      <c r="AX342" s="362"/>
      <c r="AY342" s="362"/>
    </row>
    <row r="343">
      <c r="A343" s="362"/>
      <c r="B343" s="362"/>
      <c r="C343" s="362"/>
      <c r="D343" s="362"/>
      <c r="E343" s="362"/>
      <c r="F343" s="362"/>
      <c r="G343" s="362"/>
      <c r="H343" s="362"/>
      <c r="I343" s="362"/>
      <c r="J343" s="362"/>
      <c r="K343" s="362"/>
      <c r="L343" s="362"/>
      <c r="M343" s="362"/>
      <c r="N343" s="362"/>
      <c r="O343" s="362"/>
      <c r="P343" s="362"/>
      <c r="Q343" s="362"/>
      <c r="R343" s="362"/>
      <c r="S343" s="362"/>
      <c r="T343" s="362"/>
      <c r="U343" s="362"/>
      <c r="V343" s="362"/>
      <c r="W343" s="362"/>
      <c r="X343" s="362"/>
      <c r="Y343" s="362"/>
      <c r="Z343" s="362"/>
      <c r="AA343" s="362"/>
      <c r="AB343" s="362"/>
      <c r="AC343" s="362"/>
      <c r="AD343" s="362"/>
      <c r="AE343" s="362"/>
      <c r="AF343" s="362"/>
      <c r="AG343" s="362"/>
      <c r="AH343" s="362"/>
      <c r="AI343" s="362"/>
      <c r="AJ343" s="362"/>
      <c r="AK343" s="362"/>
      <c r="AL343" s="362"/>
      <c r="AM343" s="362"/>
      <c r="AN343" s="362"/>
      <c r="AO343" s="362"/>
      <c r="AP343" s="362"/>
      <c r="AQ343" s="362"/>
      <c r="AR343" s="362"/>
      <c r="AS343" s="362"/>
      <c r="AT343" s="362"/>
      <c r="AU343" s="362"/>
      <c r="AV343" s="362"/>
      <c r="AW343" s="362"/>
      <c r="AX343" s="362"/>
      <c r="AY343" s="362"/>
    </row>
    <row r="344">
      <c r="A344" s="362"/>
      <c r="B344" s="362"/>
      <c r="C344" s="362"/>
      <c r="D344" s="362"/>
      <c r="E344" s="362"/>
      <c r="F344" s="362"/>
      <c r="G344" s="362"/>
      <c r="H344" s="362"/>
      <c r="I344" s="362"/>
      <c r="J344" s="362"/>
      <c r="K344" s="362"/>
      <c r="L344" s="362"/>
      <c r="M344" s="362"/>
      <c r="N344" s="362"/>
      <c r="O344" s="362"/>
      <c r="P344" s="362"/>
      <c r="Q344" s="362"/>
      <c r="R344" s="362"/>
      <c r="S344" s="362"/>
      <c r="T344" s="362"/>
      <c r="U344" s="362"/>
      <c r="V344" s="362"/>
      <c r="W344" s="362"/>
      <c r="X344" s="362"/>
      <c r="Y344" s="362"/>
      <c r="Z344" s="362"/>
      <c r="AA344" s="362"/>
      <c r="AB344" s="362"/>
      <c r="AC344" s="362"/>
      <c r="AD344" s="362"/>
      <c r="AE344" s="362"/>
      <c r="AF344" s="362"/>
      <c r="AG344" s="362"/>
      <c r="AH344" s="362"/>
      <c r="AI344" s="362"/>
      <c r="AJ344" s="362"/>
      <c r="AK344" s="362"/>
      <c r="AL344" s="362"/>
      <c r="AM344" s="362"/>
      <c r="AN344" s="362"/>
      <c r="AO344" s="362"/>
      <c r="AP344" s="362"/>
      <c r="AQ344" s="362"/>
      <c r="AR344" s="362"/>
      <c r="AS344" s="362"/>
      <c r="AT344" s="362"/>
      <c r="AU344" s="362"/>
      <c r="AV344" s="362"/>
      <c r="AW344" s="362"/>
      <c r="AX344" s="362"/>
      <c r="AY344" s="362"/>
    </row>
    <row r="345">
      <c r="A345" s="362"/>
      <c r="B345" s="362"/>
      <c r="C345" s="362"/>
      <c r="D345" s="362"/>
      <c r="E345" s="362"/>
      <c r="F345" s="362"/>
      <c r="G345" s="362"/>
      <c r="H345" s="362"/>
      <c r="I345" s="362"/>
      <c r="J345" s="362"/>
      <c r="K345" s="362"/>
      <c r="L345" s="362"/>
      <c r="M345" s="362"/>
      <c r="N345" s="362"/>
      <c r="O345" s="362"/>
      <c r="P345" s="362"/>
      <c r="Q345" s="362"/>
      <c r="R345" s="362"/>
      <c r="S345" s="362"/>
      <c r="T345" s="362"/>
      <c r="U345" s="362"/>
      <c r="V345" s="362"/>
      <c r="W345" s="362"/>
      <c r="X345" s="362"/>
      <c r="Y345" s="362"/>
      <c r="Z345" s="362"/>
      <c r="AA345" s="362"/>
      <c r="AB345" s="362"/>
      <c r="AC345" s="362"/>
      <c r="AD345" s="362"/>
      <c r="AE345" s="362"/>
      <c r="AF345" s="362"/>
      <c r="AG345" s="362"/>
      <c r="AH345" s="362"/>
      <c r="AI345" s="362"/>
      <c r="AJ345" s="362"/>
      <c r="AK345" s="362"/>
      <c r="AL345" s="362"/>
      <c r="AM345" s="362"/>
      <c r="AN345" s="362"/>
      <c r="AO345" s="362"/>
      <c r="AP345" s="362"/>
      <c r="AQ345" s="362"/>
      <c r="AR345" s="362"/>
      <c r="AS345" s="362"/>
      <c r="AT345" s="362"/>
      <c r="AU345" s="362"/>
      <c r="AV345" s="362"/>
      <c r="AW345" s="362"/>
      <c r="AX345" s="362"/>
      <c r="AY345" s="362"/>
    </row>
    <row r="346">
      <c r="A346" s="362"/>
      <c r="B346" s="362"/>
      <c r="C346" s="362"/>
      <c r="D346" s="362"/>
      <c r="E346" s="362"/>
      <c r="F346" s="362"/>
      <c r="G346" s="362"/>
      <c r="H346" s="362"/>
      <c r="I346" s="362"/>
      <c r="J346" s="362"/>
      <c r="K346" s="362"/>
      <c r="L346" s="362"/>
      <c r="M346" s="362"/>
      <c r="N346" s="362"/>
      <c r="O346" s="362"/>
      <c r="P346" s="362"/>
      <c r="Q346" s="362"/>
      <c r="R346" s="362"/>
      <c r="S346" s="362"/>
      <c r="T346" s="362"/>
      <c r="U346" s="362"/>
      <c r="V346" s="362"/>
      <c r="W346" s="362"/>
      <c r="X346" s="362"/>
      <c r="Y346" s="362"/>
      <c r="Z346" s="362"/>
      <c r="AA346" s="362"/>
      <c r="AB346" s="362"/>
      <c r="AC346" s="362"/>
      <c r="AD346" s="362"/>
      <c r="AE346" s="362"/>
      <c r="AF346" s="362"/>
      <c r="AG346" s="362"/>
      <c r="AH346" s="362"/>
      <c r="AI346" s="362"/>
      <c r="AJ346" s="362"/>
      <c r="AK346" s="362"/>
      <c r="AL346" s="362"/>
      <c r="AM346" s="362"/>
      <c r="AN346" s="362"/>
      <c r="AO346" s="362"/>
      <c r="AP346" s="362"/>
      <c r="AQ346" s="362"/>
      <c r="AR346" s="362"/>
      <c r="AS346" s="362"/>
      <c r="AT346" s="362"/>
      <c r="AU346" s="362"/>
      <c r="AV346" s="362"/>
      <c r="AW346" s="362"/>
      <c r="AX346" s="362"/>
      <c r="AY346" s="362"/>
    </row>
    <row r="347">
      <c r="A347" s="362"/>
      <c r="B347" s="362"/>
      <c r="C347" s="362"/>
      <c r="D347" s="362"/>
      <c r="E347" s="362"/>
      <c r="F347" s="362"/>
      <c r="G347" s="362"/>
      <c r="H347" s="362"/>
      <c r="I347" s="362"/>
      <c r="J347" s="362"/>
      <c r="K347" s="362"/>
      <c r="L347" s="362"/>
      <c r="M347" s="362"/>
      <c r="N347" s="362"/>
      <c r="O347" s="362"/>
      <c r="P347" s="362"/>
      <c r="Q347" s="362"/>
      <c r="R347" s="362"/>
      <c r="S347" s="362"/>
      <c r="T347" s="362"/>
      <c r="U347" s="362"/>
      <c r="V347" s="362"/>
      <c r="W347" s="362"/>
      <c r="X347" s="362"/>
      <c r="Y347" s="362"/>
      <c r="Z347" s="362"/>
      <c r="AA347" s="362"/>
      <c r="AB347" s="362"/>
      <c r="AC347" s="362"/>
      <c r="AD347" s="362"/>
      <c r="AE347" s="362"/>
      <c r="AF347" s="362"/>
      <c r="AG347" s="362"/>
      <c r="AH347" s="362"/>
      <c r="AI347" s="362"/>
      <c r="AJ347" s="362"/>
      <c r="AK347" s="362"/>
      <c r="AL347" s="362"/>
      <c r="AM347" s="362"/>
      <c r="AN347" s="362"/>
      <c r="AO347" s="362"/>
      <c r="AP347" s="362"/>
      <c r="AQ347" s="362"/>
      <c r="AR347" s="362"/>
      <c r="AS347" s="362"/>
      <c r="AT347" s="362"/>
      <c r="AU347" s="362"/>
      <c r="AV347" s="362"/>
      <c r="AW347" s="362"/>
      <c r="AX347" s="362"/>
      <c r="AY347" s="362"/>
    </row>
    <row r="348">
      <c r="A348" s="362"/>
      <c r="B348" s="362"/>
      <c r="C348" s="362"/>
      <c r="D348" s="362"/>
      <c r="E348" s="362"/>
      <c r="F348" s="362"/>
      <c r="G348" s="362"/>
      <c r="H348" s="362"/>
      <c r="I348" s="362"/>
      <c r="J348" s="362"/>
      <c r="K348" s="362"/>
      <c r="L348" s="362"/>
      <c r="M348" s="362"/>
      <c r="N348" s="362"/>
      <c r="O348" s="362"/>
      <c r="P348" s="362"/>
      <c r="Q348" s="362"/>
      <c r="R348" s="362"/>
      <c r="S348" s="362"/>
      <c r="T348" s="362"/>
      <c r="U348" s="362"/>
      <c r="V348" s="362"/>
      <c r="W348" s="362"/>
      <c r="X348" s="362"/>
      <c r="Y348" s="362"/>
      <c r="Z348" s="362"/>
      <c r="AA348" s="362"/>
      <c r="AB348" s="362"/>
      <c r="AC348" s="362"/>
      <c r="AD348" s="362"/>
      <c r="AE348" s="362"/>
      <c r="AF348" s="362"/>
      <c r="AG348" s="362"/>
      <c r="AH348" s="362"/>
      <c r="AI348" s="362"/>
      <c r="AJ348" s="362"/>
      <c r="AK348" s="362"/>
      <c r="AL348" s="362"/>
      <c r="AM348" s="362"/>
      <c r="AN348" s="362"/>
      <c r="AO348" s="362"/>
      <c r="AP348" s="362"/>
      <c r="AQ348" s="362"/>
      <c r="AR348" s="362"/>
      <c r="AS348" s="362"/>
      <c r="AT348" s="362"/>
      <c r="AU348" s="362"/>
      <c r="AV348" s="362"/>
      <c r="AW348" s="362"/>
      <c r="AX348" s="362"/>
      <c r="AY348" s="362"/>
    </row>
    <row r="349">
      <c r="A349" s="362"/>
      <c r="B349" s="362"/>
      <c r="C349" s="362"/>
      <c r="D349" s="362"/>
      <c r="E349" s="362"/>
      <c r="F349" s="362"/>
      <c r="G349" s="362"/>
      <c r="H349" s="362"/>
      <c r="I349" s="362"/>
      <c r="J349" s="362"/>
      <c r="K349" s="362"/>
      <c r="L349" s="362"/>
      <c r="M349" s="362"/>
      <c r="N349" s="362"/>
      <c r="O349" s="362"/>
      <c r="P349" s="362"/>
      <c r="Q349" s="362"/>
      <c r="R349" s="362"/>
      <c r="S349" s="362"/>
      <c r="T349" s="362"/>
      <c r="U349" s="362"/>
      <c r="V349" s="362"/>
      <c r="W349" s="362"/>
      <c r="X349" s="362"/>
      <c r="Y349" s="362"/>
      <c r="Z349" s="362"/>
      <c r="AA349" s="362"/>
      <c r="AB349" s="362"/>
      <c r="AC349" s="362"/>
      <c r="AD349" s="362"/>
      <c r="AE349" s="362"/>
      <c r="AF349" s="362"/>
      <c r="AG349" s="362"/>
      <c r="AH349" s="362"/>
      <c r="AI349" s="362"/>
      <c r="AJ349" s="362"/>
      <c r="AK349" s="362"/>
      <c r="AL349" s="362"/>
      <c r="AM349" s="362"/>
      <c r="AN349" s="362"/>
      <c r="AO349" s="362"/>
      <c r="AP349" s="362"/>
      <c r="AQ349" s="362"/>
      <c r="AR349" s="362"/>
      <c r="AS349" s="362"/>
      <c r="AT349" s="362"/>
      <c r="AU349" s="362"/>
      <c r="AV349" s="362"/>
      <c r="AW349" s="362"/>
      <c r="AX349" s="362"/>
      <c r="AY349" s="362"/>
    </row>
    <row r="350">
      <c r="A350" s="362"/>
      <c r="B350" s="362"/>
      <c r="C350" s="362"/>
      <c r="D350" s="362"/>
      <c r="E350" s="362"/>
      <c r="F350" s="362"/>
      <c r="G350" s="362"/>
      <c r="H350" s="362"/>
      <c r="I350" s="362"/>
      <c r="J350" s="362"/>
      <c r="K350" s="362"/>
      <c r="L350" s="362"/>
      <c r="M350" s="362"/>
      <c r="N350" s="362"/>
      <c r="O350" s="362"/>
      <c r="P350" s="362"/>
      <c r="Q350" s="362"/>
      <c r="R350" s="362"/>
      <c r="S350" s="362"/>
      <c r="T350" s="362"/>
      <c r="U350" s="362"/>
      <c r="V350" s="362"/>
      <c r="W350" s="362"/>
      <c r="X350" s="362"/>
      <c r="Y350" s="362"/>
      <c r="Z350" s="362"/>
      <c r="AA350" s="362"/>
      <c r="AB350" s="362"/>
      <c r="AC350" s="362"/>
      <c r="AD350" s="362"/>
      <c r="AE350" s="362"/>
      <c r="AF350" s="362"/>
      <c r="AG350" s="362"/>
      <c r="AH350" s="362"/>
      <c r="AI350" s="362"/>
      <c r="AJ350" s="362"/>
      <c r="AK350" s="362"/>
      <c r="AL350" s="362"/>
      <c r="AM350" s="362"/>
      <c r="AN350" s="362"/>
      <c r="AO350" s="362"/>
      <c r="AP350" s="362"/>
      <c r="AQ350" s="362"/>
      <c r="AR350" s="362"/>
      <c r="AS350" s="362"/>
      <c r="AT350" s="362"/>
      <c r="AU350" s="362"/>
      <c r="AV350" s="362"/>
      <c r="AW350" s="362"/>
      <c r="AX350" s="362"/>
      <c r="AY350" s="362"/>
    </row>
    <row r="351">
      <c r="A351" s="362"/>
      <c r="B351" s="362"/>
      <c r="C351" s="362"/>
      <c r="D351" s="362"/>
      <c r="E351" s="362"/>
      <c r="F351" s="362"/>
      <c r="G351" s="362"/>
      <c r="H351" s="362"/>
      <c r="I351" s="362"/>
      <c r="J351" s="362"/>
      <c r="K351" s="362"/>
      <c r="L351" s="362"/>
      <c r="M351" s="362"/>
      <c r="N351" s="362"/>
      <c r="O351" s="362"/>
      <c r="P351" s="362"/>
      <c r="Q351" s="362"/>
      <c r="R351" s="362"/>
      <c r="S351" s="362"/>
      <c r="T351" s="362"/>
      <c r="U351" s="362"/>
      <c r="V351" s="362"/>
      <c r="W351" s="362"/>
      <c r="X351" s="362"/>
      <c r="Y351" s="362"/>
      <c r="Z351" s="362"/>
      <c r="AA351" s="362"/>
      <c r="AB351" s="362"/>
      <c r="AC351" s="362"/>
      <c r="AD351" s="362"/>
      <c r="AE351" s="362"/>
      <c r="AF351" s="362"/>
      <c r="AG351" s="362"/>
      <c r="AH351" s="362"/>
      <c r="AI351" s="362"/>
      <c r="AJ351" s="362"/>
      <c r="AK351" s="362"/>
      <c r="AL351" s="362"/>
      <c r="AM351" s="362"/>
      <c r="AN351" s="362"/>
      <c r="AO351" s="362"/>
      <c r="AP351" s="362"/>
      <c r="AQ351" s="362"/>
      <c r="AR351" s="362"/>
      <c r="AS351" s="362"/>
      <c r="AT351" s="362"/>
      <c r="AU351" s="362"/>
      <c r="AV351" s="362"/>
      <c r="AW351" s="362"/>
      <c r="AX351" s="362"/>
      <c r="AY351" s="362"/>
    </row>
    <row r="352">
      <c r="A352" s="362"/>
      <c r="B352" s="362"/>
      <c r="C352" s="362"/>
      <c r="D352" s="362"/>
      <c r="E352" s="362"/>
      <c r="F352" s="362"/>
      <c r="G352" s="362"/>
      <c r="H352" s="362"/>
      <c r="I352" s="362"/>
      <c r="J352" s="362"/>
      <c r="K352" s="362"/>
      <c r="L352" s="362"/>
      <c r="M352" s="362"/>
      <c r="N352" s="362"/>
      <c r="O352" s="362"/>
      <c r="P352" s="362"/>
      <c r="Q352" s="362"/>
      <c r="R352" s="362"/>
      <c r="S352" s="362"/>
      <c r="T352" s="362"/>
      <c r="U352" s="362"/>
      <c r="V352" s="362"/>
      <c r="W352" s="362"/>
      <c r="X352" s="362"/>
      <c r="Y352" s="362"/>
      <c r="Z352" s="362"/>
      <c r="AA352" s="362"/>
      <c r="AB352" s="362"/>
      <c r="AC352" s="362"/>
      <c r="AD352" s="362"/>
      <c r="AE352" s="362"/>
      <c r="AF352" s="362"/>
      <c r="AG352" s="362"/>
      <c r="AH352" s="362"/>
      <c r="AI352" s="362"/>
      <c r="AJ352" s="362"/>
      <c r="AK352" s="362"/>
      <c r="AL352" s="362"/>
      <c r="AM352" s="362"/>
      <c r="AN352" s="362"/>
      <c r="AO352" s="362"/>
      <c r="AP352" s="362"/>
      <c r="AQ352" s="362"/>
      <c r="AR352" s="362"/>
      <c r="AS352" s="362"/>
      <c r="AT352" s="362"/>
      <c r="AU352" s="362"/>
      <c r="AV352" s="362"/>
      <c r="AW352" s="362"/>
      <c r="AX352" s="362"/>
      <c r="AY352" s="362"/>
    </row>
    <row r="353">
      <c r="A353" s="362"/>
      <c r="B353" s="362"/>
      <c r="C353" s="362"/>
      <c r="D353" s="362"/>
      <c r="E353" s="362"/>
      <c r="F353" s="362"/>
      <c r="G353" s="362"/>
      <c r="H353" s="362"/>
      <c r="I353" s="362"/>
      <c r="J353" s="362"/>
      <c r="K353" s="362"/>
      <c r="L353" s="362"/>
      <c r="M353" s="362"/>
      <c r="N353" s="362"/>
      <c r="O353" s="362"/>
      <c r="P353" s="362"/>
      <c r="Q353" s="362"/>
      <c r="R353" s="362"/>
      <c r="S353" s="362"/>
      <c r="T353" s="362"/>
      <c r="U353" s="362"/>
      <c r="V353" s="362"/>
      <c r="W353" s="362"/>
      <c r="X353" s="362"/>
      <c r="Y353" s="362"/>
      <c r="Z353" s="362"/>
      <c r="AA353" s="362"/>
      <c r="AB353" s="362"/>
      <c r="AC353" s="362"/>
      <c r="AD353" s="362"/>
      <c r="AE353" s="362"/>
      <c r="AF353" s="362"/>
      <c r="AG353" s="362"/>
      <c r="AH353" s="362"/>
      <c r="AI353" s="362"/>
      <c r="AJ353" s="362"/>
      <c r="AK353" s="362"/>
      <c r="AL353" s="362"/>
      <c r="AM353" s="362"/>
      <c r="AN353" s="362"/>
      <c r="AO353" s="362"/>
      <c r="AP353" s="362"/>
      <c r="AQ353" s="362"/>
      <c r="AR353" s="362"/>
      <c r="AS353" s="362"/>
      <c r="AT353" s="362"/>
      <c r="AU353" s="362"/>
      <c r="AV353" s="362"/>
      <c r="AW353" s="362"/>
      <c r="AX353" s="362"/>
      <c r="AY353" s="362"/>
    </row>
    <row r="354">
      <c r="A354" s="362"/>
      <c r="B354" s="362"/>
      <c r="C354" s="362"/>
      <c r="D354" s="362"/>
      <c r="E354" s="362"/>
      <c r="F354" s="362"/>
      <c r="G354" s="362"/>
      <c r="H354" s="362"/>
      <c r="I354" s="362"/>
      <c r="J354" s="362"/>
      <c r="K354" s="362"/>
      <c r="L354" s="362"/>
      <c r="M354" s="362"/>
      <c r="N354" s="362"/>
      <c r="O354" s="362"/>
      <c r="P354" s="362"/>
      <c r="Q354" s="362"/>
      <c r="R354" s="362"/>
      <c r="S354" s="362"/>
      <c r="T354" s="362"/>
      <c r="U354" s="362"/>
      <c r="V354" s="362"/>
      <c r="W354" s="362"/>
      <c r="X354" s="362"/>
      <c r="Y354" s="362"/>
      <c r="Z354" s="362"/>
      <c r="AA354" s="362"/>
      <c r="AB354" s="362"/>
      <c r="AC354" s="362"/>
      <c r="AD354" s="362"/>
      <c r="AE354" s="362"/>
      <c r="AF354" s="362"/>
      <c r="AG354" s="362"/>
      <c r="AH354" s="362"/>
      <c r="AI354" s="362"/>
      <c r="AJ354" s="362"/>
      <c r="AK354" s="362"/>
      <c r="AL354" s="362"/>
      <c r="AM354" s="362"/>
      <c r="AN354" s="362"/>
      <c r="AO354" s="362"/>
      <c r="AP354" s="362"/>
      <c r="AQ354" s="362"/>
      <c r="AR354" s="362"/>
      <c r="AS354" s="362"/>
      <c r="AT354" s="362"/>
      <c r="AU354" s="362"/>
      <c r="AV354" s="362"/>
      <c r="AW354" s="362"/>
      <c r="AX354" s="362"/>
      <c r="AY354" s="362"/>
    </row>
    <row r="355">
      <c r="A355" s="362"/>
      <c r="B355" s="362"/>
      <c r="C355" s="362"/>
      <c r="D355" s="362"/>
      <c r="E355" s="362"/>
      <c r="F355" s="362"/>
      <c r="G355" s="362"/>
      <c r="H355" s="362"/>
      <c r="I355" s="362"/>
      <c r="J355" s="362"/>
      <c r="K355" s="362"/>
      <c r="L355" s="362"/>
      <c r="M355" s="362"/>
      <c r="N355" s="362"/>
      <c r="O355" s="362"/>
      <c r="P355" s="362"/>
      <c r="Q355" s="362"/>
      <c r="R355" s="362"/>
      <c r="S355" s="362"/>
      <c r="T355" s="362"/>
      <c r="U355" s="362"/>
      <c r="V355" s="362"/>
      <c r="W355" s="362"/>
      <c r="X355" s="362"/>
      <c r="Y355" s="362"/>
      <c r="Z355" s="362"/>
      <c r="AA355" s="362"/>
      <c r="AB355" s="362"/>
      <c r="AC355" s="362"/>
      <c r="AD355" s="362"/>
      <c r="AE355" s="362"/>
      <c r="AF355" s="362"/>
      <c r="AG355" s="362"/>
      <c r="AH355" s="362"/>
      <c r="AI355" s="362"/>
      <c r="AJ355" s="362"/>
      <c r="AK355" s="362"/>
      <c r="AL355" s="362"/>
      <c r="AM355" s="362"/>
      <c r="AN355" s="362"/>
      <c r="AO355" s="362"/>
      <c r="AP355" s="362"/>
      <c r="AQ355" s="362"/>
      <c r="AR355" s="362"/>
      <c r="AS355" s="362"/>
      <c r="AT355" s="362"/>
      <c r="AU355" s="362"/>
      <c r="AV355" s="362"/>
      <c r="AW355" s="362"/>
      <c r="AX355" s="362"/>
      <c r="AY355" s="362"/>
    </row>
    <row r="356">
      <c r="A356" s="362"/>
      <c r="B356" s="362"/>
      <c r="C356" s="362"/>
      <c r="D356" s="362"/>
      <c r="E356" s="362"/>
      <c r="F356" s="362"/>
      <c r="G356" s="362"/>
      <c r="H356" s="362"/>
      <c r="I356" s="362"/>
      <c r="J356" s="362"/>
      <c r="K356" s="362"/>
      <c r="L356" s="362"/>
      <c r="M356" s="362"/>
      <c r="N356" s="362"/>
      <c r="O356" s="362"/>
      <c r="P356" s="362"/>
      <c r="Q356" s="362"/>
      <c r="R356" s="362"/>
      <c r="S356" s="362"/>
      <c r="T356" s="362"/>
      <c r="U356" s="362"/>
      <c r="V356" s="362"/>
      <c r="W356" s="362"/>
      <c r="X356" s="362"/>
      <c r="Y356" s="362"/>
      <c r="Z356" s="362"/>
      <c r="AA356" s="362"/>
      <c r="AB356" s="362"/>
      <c r="AC356" s="362"/>
      <c r="AD356" s="362"/>
      <c r="AE356" s="362"/>
      <c r="AF356" s="362"/>
      <c r="AG356" s="362"/>
      <c r="AH356" s="362"/>
      <c r="AI356" s="362"/>
      <c r="AJ356" s="362"/>
      <c r="AK356" s="362"/>
      <c r="AL356" s="362"/>
      <c r="AM356" s="362"/>
      <c r="AN356" s="362"/>
      <c r="AO356" s="362"/>
      <c r="AP356" s="362"/>
      <c r="AQ356" s="362"/>
      <c r="AR356" s="362"/>
      <c r="AS356" s="362"/>
      <c r="AT356" s="362"/>
      <c r="AU356" s="362"/>
      <c r="AV356" s="362"/>
      <c r="AW356" s="362"/>
      <c r="AX356" s="362"/>
      <c r="AY356" s="362"/>
    </row>
    <row r="357">
      <c r="A357" s="362"/>
      <c r="B357" s="362"/>
      <c r="C357" s="362"/>
      <c r="D357" s="362"/>
      <c r="E357" s="362"/>
      <c r="F357" s="362"/>
      <c r="G357" s="362"/>
      <c r="H357" s="362"/>
      <c r="I357" s="362"/>
      <c r="J357" s="362"/>
      <c r="K357" s="362"/>
      <c r="L357" s="362"/>
      <c r="M357" s="362"/>
      <c r="N357" s="362"/>
      <c r="O357" s="362"/>
      <c r="P357" s="362"/>
      <c r="Q357" s="362"/>
      <c r="R357" s="362"/>
      <c r="S357" s="362"/>
      <c r="T357" s="362"/>
      <c r="U357" s="362"/>
      <c r="V357" s="362"/>
      <c r="W357" s="362"/>
      <c r="X357" s="362"/>
      <c r="Y357" s="362"/>
      <c r="Z357" s="362"/>
      <c r="AA357" s="362"/>
      <c r="AB357" s="362"/>
      <c r="AC357" s="362"/>
      <c r="AD357" s="362"/>
      <c r="AE357" s="362"/>
      <c r="AF357" s="362"/>
      <c r="AG357" s="362"/>
      <c r="AH357" s="362"/>
      <c r="AI357" s="362"/>
      <c r="AJ357" s="362"/>
      <c r="AK357" s="362"/>
      <c r="AL357" s="362"/>
      <c r="AM357" s="362"/>
      <c r="AN357" s="362"/>
      <c r="AO357" s="362"/>
      <c r="AP357" s="362"/>
      <c r="AQ357" s="362"/>
      <c r="AR357" s="362"/>
      <c r="AS357" s="362"/>
      <c r="AT357" s="362"/>
      <c r="AU357" s="362"/>
      <c r="AV357" s="362"/>
      <c r="AW357" s="362"/>
      <c r="AX357" s="362"/>
      <c r="AY357" s="362"/>
    </row>
    <row r="358">
      <c r="A358" s="362"/>
      <c r="B358" s="362"/>
      <c r="C358" s="362"/>
      <c r="D358" s="362"/>
      <c r="E358" s="362"/>
      <c r="F358" s="362"/>
      <c r="G358" s="362"/>
      <c r="H358" s="362"/>
      <c r="I358" s="362"/>
      <c r="J358" s="362"/>
      <c r="K358" s="362"/>
      <c r="L358" s="362"/>
      <c r="M358" s="362"/>
      <c r="N358" s="362"/>
      <c r="O358" s="362"/>
      <c r="P358" s="362"/>
      <c r="Q358" s="362"/>
      <c r="R358" s="362"/>
      <c r="S358" s="362"/>
      <c r="T358" s="362"/>
      <c r="U358" s="362"/>
      <c r="V358" s="362"/>
      <c r="W358" s="362"/>
      <c r="X358" s="362"/>
      <c r="Y358" s="362"/>
      <c r="Z358" s="362"/>
      <c r="AA358" s="362"/>
      <c r="AB358" s="362"/>
      <c r="AC358" s="362"/>
      <c r="AD358" s="362"/>
      <c r="AE358" s="362"/>
      <c r="AF358" s="362"/>
      <c r="AG358" s="362"/>
      <c r="AH358" s="362"/>
      <c r="AI358" s="362"/>
      <c r="AJ358" s="362"/>
      <c r="AK358" s="362"/>
      <c r="AL358" s="362"/>
      <c r="AM358" s="362"/>
      <c r="AN358" s="362"/>
      <c r="AO358" s="362"/>
      <c r="AP358" s="362"/>
      <c r="AQ358" s="362"/>
      <c r="AR358" s="362"/>
      <c r="AS358" s="362"/>
      <c r="AT358" s="362"/>
      <c r="AU358" s="362"/>
      <c r="AV358" s="362"/>
      <c r="AW358" s="362"/>
      <c r="AX358" s="362"/>
      <c r="AY358" s="362"/>
    </row>
    <row r="359">
      <c r="A359" s="362"/>
      <c r="B359" s="362"/>
      <c r="C359" s="362"/>
      <c r="D359" s="362"/>
      <c r="E359" s="362"/>
      <c r="F359" s="362"/>
      <c r="G359" s="362"/>
      <c r="H359" s="362"/>
      <c r="I359" s="362"/>
      <c r="J359" s="362"/>
      <c r="K359" s="362"/>
      <c r="L359" s="362"/>
      <c r="M359" s="362"/>
      <c r="N359" s="362"/>
      <c r="O359" s="362"/>
      <c r="P359" s="362"/>
      <c r="Q359" s="362"/>
      <c r="R359" s="362"/>
      <c r="S359" s="362"/>
      <c r="T359" s="362"/>
      <c r="U359" s="362"/>
      <c r="V359" s="362"/>
      <c r="W359" s="362"/>
      <c r="X359" s="362"/>
      <c r="Y359" s="362"/>
      <c r="Z359" s="362"/>
      <c r="AA359" s="362"/>
      <c r="AB359" s="362"/>
      <c r="AC359" s="362"/>
      <c r="AD359" s="362"/>
      <c r="AE359" s="362"/>
      <c r="AF359" s="362"/>
      <c r="AG359" s="362"/>
      <c r="AH359" s="362"/>
      <c r="AI359" s="362"/>
      <c r="AJ359" s="362"/>
      <c r="AK359" s="362"/>
      <c r="AL359" s="362"/>
      <c r="AM359" s="362"/>
      <c r="AN359" s="362"/>
      <c r="AO359" s="362"/>
      <c r="AP359" s="362"/>
      <c r="AQ359" s="362"/>
      <c r="AR359" s="362"/>
      <c r="AS359" s="362"/>
      <c r="AT359" s="362"/>
      <c r="AU359" s="362"/>
      <c r="AV359" s="362"/>
      <c r="AW359" s="362"/>
      <c r="AX359" s="362"/>
      <c r="AY359" s="362"/>
    </row>
    <row r="360">
      <c r="A360" s="362"/>
      <c r="B360" s="362"/>
      <c r="C360" s="362"/>
      <c r="D360" s="362"/>
      <c r="E360" s="362"/>
      <c r="F360" s="362"/>
      <c r="G360" s="362"/>
      <c r="H360" s="362"/>
      <c r="I360" s="362"/>
      <c r="J360" s="362"/>
      <c r="K360" s="362"/>
      <c r="L360" s="362"/>
      <c r="M360" s="362"/>
      <c r="N360" s="362"/>
      <c r="O360" s="362"/>
      <c r="P360" s="362"/>
      <c r="Q360" s="362"/>
      <c r="R360" s="362"/>
      <c r="S360" s="362"/>
      <c r="T360" s="362"/>
      <c r="U360" s="362"/>
      <c r="V360" s="362"/>
      <c r="W360" s="362"/>
      <c r="X360" s="362"/>
      <c r="Y360" s="362"/>
      <c r="Z360" s="362"/>
      <c r="AA360" s="362"/>
      <c r="AB360" s="362"/>
      <c r="AC360" s="362"/>
      <c r="AD360" s="362"/>
      <c r="AE360" s="362"/>
      <c r="AF360" s="362"/>
      <c r="AG360" s="362"/>
      <c r="AH360" s="362"/>
      <c r="AI360" s="362"/>
      <c r="AJ360" s="362"/>
      <c r="AK360" s="362"/>
      <c r="AL360" s="362"/>
      <c r="AM360" s="362"/>
      <c r="AN360" s="362"/>
      <c r="AO360" s="362"/>
      <c r="AP360" s="362"/>
      <c r="AQ360" s="362"/>
      <c r="AR360" s="362"/>
      <c r="AS360" s="362"/>
      <c r="AT360" s="362"/>
      <c r="AU360" s="362"/>
      <c r="AV360" s="362"/>
      <c r="AW360" s="362"/>
      <c r="AX360" s="362"/>
      <c r="AY360" s="362"/>
    </row>
    <row r="361">
      <c r="A361" s="362"/>
      <c r="B361" s="362"/>
      <c r="C361" s="362"/>
      <c r="D361" s="362"/>
      <c r="E361" s="362"/>
      <c r="F361" s="362"/>
      <c r="G361" s="362"/>
      <c r="H361" s="362"/>
      <c r="I361" s="362"/>
      <c r="J361" s="362"/>
      <c r="K361" s="362"/>
      <c r="L361" s="362"/>
      <c r="M361" s="362"/>
      <c r="N361" s="362"/>
      <c r="O361" s="362"/>
      <c r="P361" s="362"/>
      <c r="Q361" s="362"/>
      <c r="R361" s="362"/>
      <c r="S361" s="362"/>
      <c r="T361" s="362"/>
      <c r="U361" s="362"/>
      <c r="V361" s="362"/>
      <c r="W361" s="362"/>
      <c r="X361" s="362"/>
      <c r="Y361" s="362"/>
      <c r="Z361" s="362"/>
      <c r="AA361" s="362"/>
      <c r="AB361" s="362"/>
      <c r="AC361" s="362"/>
      <c r="AD361" s="362"/>
      <c r="AE361" s="362"/>
      <c r="AF361" s="362"/>
      <c r="AG361" s="362"/>
      <c r="AH361" s="362"/>
      <c r="AI361" s="362"/>
      <c r="AJ361" s="362"/>
      <c r="AK361" s="362"/>
      <c r="AL361" s="362"/>
      <c r="AM361" s="362"/>
      <c r="AN361" s="362"/>
      <c r="AO361" s="362"/>
      <c r="AP361" s="362"/>
      <c r="AQ361" s="362"/>
      <c r="AR361" s="362"/>
      <c r="AS361" s="362"/>
      <c r="AT361" s="362"/>
      <c r="AU361" s="362"/>
      <c r="AV361" s="362"/>
      <c r="AW361" s="362"/>
      <c r="AX361" s="362"/>
      <c r="AY361" s="362"/>
    </row>
    <row r="362">
      <c r="A362" s="362"/>
      <c r="B362" s="362"/>
      <c r="C362" s="362"/>
      <c r="D362" s="362"/>
      <c r="E362" s="362"/>
      <c r="F362" s="362"/>
      <c r="G362" s="362"/>
      <c r="H362" s="362"/>
      <c r="I362" s="362"/>
      <c r="J362" s="362"/>
      <c r="K362" s="362"/>
      <c r="L362" s="362"/>
      <c r="M362" s="362"/>
      <c r="N362" s="362"/>
      <c r="O362" s="362"/>
      <c r="P362" s="362"/>
      <c r="Q362" s="362"/>
      <c r="R362" s="362"/>
      <c r="S362" s="362"/>
      <c r="T362" s="362"/>
      <c r="U362" s="362"/>
      <c r="V362" s="362"/>
      <c r="W362" s="362"/>
      <c r="X362" s="362"/>
      <c r="Y362" s="362"/>
      <c r="Z362" s="362"/>
      <c r="AA362" s="362"/>
      <c r="AB362" s="362"/>
      <c r="AC362" s="362"/>
      <c r="AD362" s="362"/>
      <c r="AE362" s="362"/>
      <c r="AF362" s="362"/>
      <c r="AG362" s="362"/>
      <c r="AH362" s="362"/>
      <c r="AI362" s="362"/>
      <c r="AJ362" s="362"/>
      <c r="AK362" s="362"/>
      <c r="AL362" s="362"/>
      <c r="AM362" s="362"/>
      <c r="AN362" s="362"/>
      <c r="AO362" s="362"/>
      <c r="AP362" s="362"/>
      <c r="AQ362" s="362"/>
      <c r="AR362" s="362"/>
      <c r="AS362" s="362"/>
      <c r="AT362" s="362"/>
      <c r="AU362" s="362"/>
      <c r="AV362" s="362"/>
      <c r="AW362" s="362"/>
      <c r="AX362" s="362"/>
      <c r="AY362" s="362"/>
    </row>
    <row r="363">
      <c r="A363" s="362"/>
      <c r="B363" s="362"/>
      <c r="C363" s="362"/>
      <c r="D363" s="362"/>
      <c r="E363" s="362"/>
      <c r="F363" s="362"/>
      <c r="G363" s="362"/>
      <c r="H363" s="362"/>
      <c r="I363" s="362"/>
      <c r="J363" s="362"/>
      <c r="K363" s="362"/>
      <c r="L363" s="362"/>
      <c r="M363" s="362"/>
      <c r="N363" s="362"/>
      <c r="O363" s="362"/>
      <c r="P363" s="362"/>
      <c r="Q363" s="362"/>
      <c r="R363" s="362"/>
      <c r="S363" s="362"/>
      <c r="T363" s="362"/>
      <c r="U363" s="362"/>
      <c r="V363" s="362"/>
      <c r="W363" s="362"/>
      <c r="X363" s="362"/>
      <c r="Y363" s="362"/>
      <c r="Z363" s="362"/>
      <c r="AA363" s="362"/>
      <c r="AB363" s="362"/>
      <c r="AC363" s="362"/>
      <c r="AD363" s="362"/>
      <c r="AE363" s="362"/>
      <c r="AF363" s="362"/>
      <c r="AG363" s="362"/>
      <c r="AH363" s="362"/>
      <c r="AI363" s="362"/>
      <c r="AJ363" s="362"/>
      <c r="AK363" s="362"/>
      <c r="AL363" s="362"/>
      <c r="AM363" s="362"/>
      <c r="AN363" s="362"/>
      <c r="AO363" s="362"/>
      <c r="AP363" s="362"/>
      <c r="AQ363" s="362"/>
      <c r="AR363" s="362"/>
      <c r="AS363" s="362"/>
      <c r="AT363" s="362"/>
      <c r="AU363" s="362"/>
      <c r="AV363" s="362"/>
      <c r="AW363" s="362"/>
      <c r="AX363" s="362"/>
      <c r="AY363" s="362"/>
    </row>
    <row r="364">
      <c r="A364" s="362"/>
      <c r="B364" s="362"/>
      <c r="C364" s="362"/>
      <c r="D364" s="362"/>
      <c r="E364" s="362"/>
      <c r="F364" s="362"/>
      <c r="G364" s="362"/>
      <c r="H364" s="362"/>
      <c r="I364" s="362"/>
      <c r="J364" s="362"/>
      <c r="K364" s="362"/>
      <c r="L364" s="362"/>
      <c r="M364" s="362"/>
      <c r="N364" s="362"/>
      <c r="O364" s="362"/>
      <c r="P364" s="362"/>
      <c r="Q364" s="362"/>
      <c r="R364" s="362"/>
      <c r="S364" s="362"/>
      <c r="T364" s="362"/>
      <c r="U364" s="362"/>
      <c r="V364" s="362"/>
      <c r="W364" s="362"/>
      <c r="X364" s="362"/>
      <c r="Y364" s="362"/>
      <c r="Z364" s="362"/>
      <c r="AA364" s="362"/>
      <c r="AB364" s="362"/>
      <c r="AC364" s="362"/>
      <c r="AD364" s="362"/>
      <c r="AE364" s="362"/>
      <c r="AF364" s="362"/>
      <c r="AG364" s="362"/>
      <c r="AH364" s="362"/>
      <c r="AI364" s="362"/>
      <c r="AJ364" s="362"/>
      <c r="AK364" s="362"/>
      <c r="AL364" s="362"/>
      <c r="AM364" s="362"/>
      <c r="AN364" s="362"/>
      <c r="AO364" s="362"/>
      <c r="AP364" s="362"/>
      <c r="AQ364" s="362"/>
      <c r="AR364" s="362"/>
      <c r="AS364" s="362"/>
      <c r="AT364" s="362"/>
      <c r="AU364" s="362"/>
      <c r="AV364" s="362"/>
      <c r="AW364" s="362"/>
      <c r="AX364" s="362"/>
      <c r="AY364" s="362"/>
    </row>
    <row r="365">
      <c r="A365" s="362"/>
      <c r="B365" s="362"/>
      <c r="C365" s="362"/>
      <c r="D365" s="362"/>
      <c r="E365" s="362"/>
      <c r="F365" s="362"/>
      <c r="G365" s="362"/>
      <c r="H365" s="362"/>
      <c r="I365" s="362"/>
      <c r="J365" s="362"/>
      <c r="K365" s="362"/>
      <c r="L365" s="362"/>
      <c r="M365" s="362"/>
      <c r="N365" s="362"/>
      <c r="O365" s="362"/>
      <c r="P365" s="362"/>
      <c r="Q365" s="362"/>
      <c r="R365" s="362"/>
      <c r="S365" s="362"/>
      <c r="T365" s="362"/>
      <c r="U365" s="362"/>
      <c r="V365" s="362"/>
      <c r="W365" s="362"/>
      <c r="X365" s="362"/>
      <c r="Y365" s="362"/>
      <c r="Z365" s="362"/>
      <c r="AA365" s="362"/>
      <c r="AB365" s="362"/>
      <c r="AC365" s="362"/>
      <c r="AD365" s="362"/>
      <c r="AE365" s="362"/>
      <c r="AF365" s="362"/>
      <c r="AG365" s="362"/>
      <c r="AH365" s="362"/>
      <c r="AI365" s="362"/>
      <c r="AJ365" s="362"/>
      <c r="AK365" s="362"/>
      <c r="AL365" s="362"/>
      <c r="AM365" s="362"/>
      <c r="AN365" s="362"/>
      <c r="AO365" s="362"/>
      <c r="AP365" s="362"/>
      <c r="AQ365" s="362"/>
      <c r="AR365" s="362"/>
      <c r="AS365" s="362"/>
      <c r="AT365" s="362"/>
      <c r="AU365" s="362"/>
      <c r="AV365" s="362"/>
      <c r="AW365" s="362"/>
      <c r="AX365" s="362"/>
      <c r="AY365" s="362"/>
    </row>
    <row r="366">
      <c r="A366" s="362"/>
      <c r="B366" s="362"/>
      <c r="C366" s="362"/>
      <c r="D366" s="362"/>
      <c r="E366" s="362"/>
      <c r="F366" s="362"/>
      <c r="G366" s="362"/>
      <c r="H366" s="362"/>
      <c r="I366" s="362"/>
      <c r="J366" s="362"/>
      <c r="K366" s="362"/>
      <c r="L366" s="362"/>
      <c r="M366" s="362"/>
      <c r="N366" s="362"/>
      <c r="O366" s="362"/>
      <c r="P366" s="362"/>
      <c r="Q366" s="362"/>
      <c r="R366" s="362"/>
      <c r="S366" s="362"/>
      <c r="T366" s="362"/>
      <c r="U366" s="362"/>
      <c r="V366" s="362"/>
      <c r="W366" s="362"/>
      <c r="X366" s="362"/>
      <c r="Y366" s="362"/>
      <c r="Z366" s="362"/>
      <c r="AA366" s="362"/>
      <c r="AB366" s="362"/>
      <c r="AC366" s="362"/>
      <c r="AD366" s="362"/>
      <c r="AE366" s="362"/>
      <c r="AF366" s="362"/>
      <c r="AG366" s="362"/>
      <c r="AH366" s="362"/>
      <c r="AI366" s="362"/>
      <c r="AJ366" s="362"/>
      <c r="AK366" s="362"/>
      <c r="AL366" s="362"/>
      <c r="AM366" s="362"/>
      <c r="AN366" s="362"/>
      <c r="AO366" s="362"/>
      <c r="AP366" s="362"/>
      <c r="AQ366" s="362"/>
      <c r="AR366" s="362"/>
      <c r="AS366" s="362"/>
      <c r="AT366" s="362"/>
      <c r="AU366" s="362"/>
      <c r="AV366" s="362"/>
      <c r="AW366" s="362"/>
      <c r="AX366" s="362"/>
      <c r="AY366" s="362"/>
    </row>
    <row r="367">
      <c r="A367" s="362"/>
      <c r="B367" s="362"/>
      <c r="C367" s="362"/>
      <c r="D367" s="362"/>
      <c r="E367" s="362"/>
      <c r="F367" s="362"/>
      <c r="G367" s="362"/>
      <c r="H367" s="362"/>
      <c r="I367" s="362"/>
      <c r="J367" s="362"/>
      <c r="K367" s="362"/>
      <c r="L367" s="362"/>
      <c r="M367" s="362"/>
      <c r="N367" s="362"/>
      <c r="O367" s="362"/>
      <c r="P367" s="362"/>
      <c r="Q367" s="362"/>
      <c r="R367" s="362"/>
      <c r="S367" s="362"/>
      <c r="T367" s="362"/>
      <c r="U367" s="362"/>
      <c r="V367" s="362"/>
      <c r="W367" s="362"/>
      <c r="X367" s="362"/>
      <c r="Y367" s="362"/>
      <c r="Z367" s="362"/>
      <c r="AA367" s="362"/>
      <c r="AB367" s="362"/>
      <c r="AC367" s="362"/>
      <c r="AD367" s="362"/>
      <c r="AE367" s="362"/>
      <c r="AF367" s="362"/>
      <c r="AG367" s="362"/>
      <c r="AH367" s="362"/>
      <c r="AI367" s="362"/>
      <c r="AJ367" s="362"/>
      <c r="AK367" s="362"/>
      <c r="AL367" s="362"/>
      <c r="AM367" s="362"/>
      <c r="AN367" s="362"/>
      <c r="AO367" s="362"/>
      <c r="AP367" s="362"/>
      <c r="AQ367" s="362"/>
      <c r="AR367" s="362"/>
      <c r="AS367" s="362"/>
      <c r="AT367" s="362"/>
      <c r="AU367" s="362"/>
      <c r="AV367" s="362"/>
      <c r="AW367" s="362"/>
      <c r="AX367" s="362"/>
      <c r="AY367" s="362"/>
    </row>
    <row r="368">
      <c r="A368" s="362"/>
      <c r="B368" s="362"/>
      <c r="C368" s="362"/>
      <c r="D368" s="362"/>
      <c r="E368" s="362"/>
      <c r="F368" s="362"/>
      <c r="G368" s="362"/>
      <c r="H368" s="362"/>
      <c r="I368" s="362"/>
      <c r="J368" s="362"/>
      <c r="K368" s="362"/>
      <c r="L368" s="362"/>
      <c r="M368" s="362"/>
      <c r="N368" s="362"/>
      <c r="O368" s="362"/>
      <c r="P368" s="362"/>
      <c r="Q368" s="362"/>
      <c r="R368" s="362"/>
      <c r="S368" s="362"/>
      <c r="T368" s="362"/>
      <c r="U368" s="362"/>
      <c r="V368" s="362"/>
      <c r="W368" s="362"/>
      <c r="X368" s="362"/>
      <c r="Y368" s="362"/>
      <c r="Z368" s="362"/>
      <c r="AA368" s="362"/>
      <c r="AB368" s="362"/>
      <c r="AC368" s="362"/>
      <c r="AD368" s="362"/>
      <c r="AE368" s="362"/>
      <c r="AF368" s="362"/>
      <c r="AG368" s="362"/>
      <c r="AH368" s="362"/>
      <c r="AI368" s="362"/>
      <c r="AJ368" s="362"/>
      <c r="AK368" s="362"/>
      <c r="AL368" s="362"/>
      <c r="AM368" s="362"/>
      <c r="AN368" s="362"/>
      <c r="AO368" s="362"/>
      <c r="AP368" s="362"/>
      <c r="AQ368" s="362"/>
      <c r="AR368" s="362"/>
      <c r="AS368" s="362"/>
      <c r="AT368" s="362"/>
      <c r="AU368" s="362"/>
      <c r="AV368" s="362"/>
      <c r="AW368" s="362"/>
      <c r="AX368" s="362"/>
      <c r="AY368" s="362"/>
    </row>
    <row r="369">
      <c r="A369" s="362"/>
      <c r="B369" s="362"/>
      <c r="C369" s="362"/>
      <c r="D369" s="362"/>
      <c r="E369" s="362"/>
      <c r="F369" s="362"/>
      <c r="G369" s="362"/>
      <c r="H369" s="362"/>
      <c r="I369" s="362"/>
      <c r="J369" s="362"/>
      <c r="K369" s="362"/>
      <c r="L369" s="362"/>
      <c r="M369" s="362"/>
      <c r="N369" s="362"/>
      <c r="O369" s="362"/>
      <c r="P369" s="362"/>
      <c r="Q369" s="362"/>
      <c r="R369" s="362"/>
      <c r="S369" s="362"/>
      <c r="T369" s="362"/>
      <c r="U369" s="362"/>
      <c r="V369" s="362"/>
      <c r="W369" s="362"/>
      <c r="X369" s="362"/>
      <c r="Y369" s="362"/>
      <c r="Z369" s="362"/>
      <c r="AA369" s="362"/>
      <c r="AB369" s="362"/>
      <c r="AC369" s="362"/>
      <c r="AD369" s="362"/>
      <c r="AE369" s="362"/>
      <c r="AF369" s="362"/>
      <c r="AG369" s="362"/>
      <c r="AH369" s="362"/>
      <c r="AI369" s="362"/>
      <c r="AJ369" s="362"/>
      <c r="AK369" s="362"/>
      <c r="AL369" s="362"/>
      <c r="AM369" s="362"/>
      <c r="AN369" s="362"/>
      <c r="AO369" s="362"/>
      <c r="AP369" s="362"/>
      <c r="AQ369" s="362"/>
      <c r="AR369" s="362"/>
      <c r="AS369" s="362"/>
      <c r="AT369" s="362"/>
      <c r="AU369" s="362"/>
      <c r="AV369" s="362"/>
      <c r="AW369" s="362"/>
      <c r="AX369" s="362"/>
      <c r="AY369" s="362"/>
    </row>
    <row r="370">
      <c r="A370" s="362"/>
      <c r="B370" s="362"/>
      <c r="C370" s="362"/>
      <c r="D370" s="362"/>
      <c r="E370" s="362"/>
      <c r="F370" s="362"/>
      <c r="G370" s="362"/>
      <c r="H370" s="362"/>
      <c r="I370" s="362"/>
      <c r="J370" s="362"/>
      <c r="K370" s="362"/>
      <c r="L370" s="362"/>
      <c r="M370" s="362"/>
      <c r="N370" s="362"/>
      <c r="O370" s="362"/>
      <c r="P370" s="362"/>
      <c r="Q370" s="362"/>
      <c r="R370" s="362"/>
      <c r="S370" s="362"/>
      <c r="T370" s="362"/>
      <c r="U370" s="362"/>
      <c r="V370" s="362"/>
      <c r="W370" s="362"/>
      <c r="X370" s="362"/>
      <c r="Y370" s="362"/>
      <c r="Z370" s="362"/>
      <c r="AA370" s="362"/>
      <c r="AB370" s="362"/>
      <c r="AC370" s="362"/>
      <c r="AD370" s="362"/>
      <c r="AE370" s="362"/>
      <c r="AF370" s="362"/>
      <c r="AG370" s="362"/>
      <c r="AH370" s="362"/>
      <c r="AI370" s="362"/>
      <c r="AJ370" s="362"/>
      <c r="AK370" s="362"/>
      <c r="AL370" s="362"/>
      <c r="AM370" s="362"/>
      <c r="AN370" s="362"/>
      <c r="AO370" s="362"/>
      <c r="AP370" s="362"/>
      <c r="AQ370" s="362"/>
      <c r="AR370" s="362"/>
      <c r="AS370" s="362"/>
      <c r="AT370" s="362"/>
      <c r="AU370" s="362"/>
      <c r="AV370" s="362"/>
      <c r="AW370" s="362"/>
      <c r="AX370" s="362"/>
      <c r="AY370" s="362"/>
    </row>
    <row r="371">
      <c r="A371" s="362"/>
      <c r="B371" s="362"/>
      <c r="C371" s="362"/>
      <c r="D371" s="362"/>
      <c r="E371" s="362"/>
      <c r="F371" s="362"/>
      <c r="G371" s="362"/>
      <c r="H371" s="362"/>
      <c r="I371" s="362"/>
      <c r="J371" s="362"/>
      <c r="K371" s="362"/>
      <c r="L371" s="362"/>
      <c r="M371" s="362"/>
      <c r="N371" s="362"/>
      <c r="O371" s="362"/>
      <c r="P371" s="362"/>
      <c r="Q371" s="362"/>
      <c r="R371" s="362"/>
      <c r="S371" s="362"/>
      <c r="T371" s="362"/>
      <c r="U371" s="362"/>
      <c r="V371" s="362"/>
      <c r="W371" s="362"/>
      <c r="X371" s="362"/>
      <c r="Y371" s="362"/>
      <c r="Z371" s="362"/>
      <c r="AA371" s="362"/>
      <c r="AB371" s="362"/>
      <c r="AC371" s="362"/>
      <c r="AD371" s="362"/>
      <c r="AE371" s="362"/>
      <c r="AF371" s="362"/>
      <c r="AG371" s="362"/>
      <c r="AH371" s="362"/>
      <c r="AI371" s="362"/>
      <c r="AJ371" s="362"/>
      <c r="AK371" s="362"/>
      <c r="AL371" s="362"/>
      <c r="AM371" s="362"/>
      <c r="AN371" s="362"/>
      <c r="AO371" s="362"/>
      <c r="AP371" s="362"/>
      <c r="AQ371" s="362"/>
      <c r="AR371" s="362"/>
      <c r="AS371" s="362"/>
      <c r="AT371" s="362"/>
      <c r="AU371" s="362"/>
      <c r="AV371" s="362"/>
      <c r="AW371" s="362"/>
      <c r="AX371" s="362"/>
      <c r="AY371" s="362"/>
    </row>
    <row r="372">
      <c r="A372" s="362"/>
      <c r="B372" s="362"/>
      <c r="C372" s="362"/>
      <c r="D372" s="362"/>
      <c r="E372" s="362"/>
      <c r="F372" s="362"/>
      <c r="G372" s="362"/>
      <c r="H372" s="362"/>
      <c r="I372" s="362"/>
      <c r="J372" s="362"/>
      <c r="K372" s="362"/>
      <c r="L372" s="362"/>
      <c r="M372" s="362"/>
      <c r="N372" s="362"/>
      <c r="O372" s="362"/>
      <c r="P372" s="362"/>
      <c r="Q372" s="362"/>
      <c r="R372" s="362"/>
      <c r="S372" s="362"/>
      <c r="T372" s="362"/>
      <c r="U372" s="362"/>
      <c r="V372" s="362"/>
      <c r="W372" s="362"/>
      <c r="X372" s="362"/>
      <c r="Y372" s="362"/>
      <c r="Z372" s="362"/>
      <c r="AA372" s="362"/>
      <c r="AB372" s="362"/>
      <c r="AC372" s="362"/>
      <c r="AD372" s="362"/>
      <c r="AE372" s="362"/>
      <c r="AF372" s="362"/>
      <c r="AG372" s="362"/>
      <c r="AH372" s="362"/>
      <c r="AI372" s="362"/>
      <c r="AJ372" s="362"/>
      <c r="AK372" s="362"/>
      <c r="AL372" s="362"/>
      <c r="AM372" s="362"/>
      <c r="AN372" s="362"/>
      <c r="AO372" s="362"/>
      <c r="AP372" s="362"/>
      <c r="AQ372" s="362"/>
      <c r="AR372" s="362"/>
      <c r="AS372" s="362"/>
      <c r="AT372" s="362"/>
      <c r="AU372" s="362"/>
      <c r="AV372" s="362"/>
      <c r="AW372" s="362"/>
      <c r="AX372" s="362"/>
      <c r="AY372" s="362"/>
    </row>
    <row r="373">
      <c r="A373" s="362"/>
      <c r="B373" s="362"/>
      <c r="C373" s="362"/>
      <c r="D373" s="362"/>
      <c r="E373" s="362"/>
      <c r="F373" s="362"/>
      <c r="G373" s="362"/>
      <c r="H373" s="362"/>
      <c r="I373" s="362"/>
      <c r="J373" s="362"/>
      <c r="K373" s="362"/>
      <c r="L373" s="362"/>
      <c r="M373" s="362"/>
      <c r="N373" s="362"/>
      <c r="O373" s="362"/>
      <c r="P373" s="362"/>
      <c r="Q373" s="362"/>
      <c r="R373" s="362"/>
      <c r="S373" s="362"/>
      <c r="T373" s="362"/>
      <c r="U373" s="362"/>
      <c r="V373" s="362"/>
      <c r="W373" s="362"/>
      <c r="X373" s="362"/>
      <c r="Y373" s="362"/>
      <c r="Z373" s="362"/>
      <c r="AA373" s="362"/>
      <c r="AB373" s="362"/>
      <c r="AC373" s="362"/>
      <c r="AD373" s="362"/>
      <c r="AE373" s="362"/>
      <c r="AF373" s="362"/>
      <c r="AG373" s="362"/>
      <c r="AH373" s="362"/>
      <c r="AI373" s="362"/>
      <c r="AJ373" s="362"/>
      <c r="AK373" s="362"/>
      <c r="AL373" s="362"/>
      <c r="AM373" s="362"/>
      <c r="AN373" s="362"/>
      <c r="AO373" s="362"/>
      <c r="AP373" s="362"/>
      <c r="AQ373" s="362"/>
      <c r="AR373" s="362"/>
      <c r="AS373" s="362"/>
      <c r="AT373" s="362"/>
      <c r="AU373" s="362"/>
      <c r="AV373" s="362"/>
      <c r="AW373" s="362"/>
      <c r="AX373" s="362"/>
      <c r="AY373" s="362"/>
    </row>
    <row r="374">
      <c r="A374" s="362"/>
      <c r="B374" s="362"/>
      <c r="C374" s="362"/>
      <c r="D374" s="362"/>
      <c r="E374" s="362"/>
      <c r="F374" s="362"/>
      <c r="G374" s="362"/>
      <c r="H374" s="362"/>
      <c r="I374" s="362"/>
      <c r="J374" s="362"/>
      <c r="K374" s="362"/>
      <c r="L374" s="362"/>
      <c r="M374" s="362"/>
      <c r="N374" s="362"/>
      <c r="O374" s="362"/>
      <c r="P374" s="362"/>
      <c r="Q374" s="362"/>
      <c r="R374" s="362"/>
      <c r="S374" s="362"/>
      <c r="T374" s="362"/>
      <c r="U374" s="362"/>
      <c r="V374" s="362"/>
      <c r="W374" s="362"/>
      <c r="X374" s="362"/>
      <c r="Y374" s="362"/>
      <c r="Z374" s="362"/>
      <c r="AA374" s="362"/>
      <c r="AB374" s="362"/>
      <c r="AC374" s="362"/>
      <c r="AD374" s="362"/>
      <c r="AE374" s="362"/>
      <c r="AF374" s="362"/>
      <c r="AG374" s="362"/>
      <c r="AH374" s="362"/>
      <c r="AI374" s="362"/>
      <c r="AJ374" s="362"/>
      <c r="AK374" s="362"/>
      <c r="AL374" s="362"/>
      <c r="AM374" s="362"/>
      <c r="AN374" s="362"/>
      <c r="AO374" s="362"/>
      <c r="AP374" s="362"/>
      <c r="AQ374" s="362"/>
      <c r="AR374" s="362"/>
      <c r="AS374" s="362"/>
      <c r="AT374" s="362"/>
      <c r="AU374" s="362"/>
      <c r="AV374" s="362"/>
      <c r="AW374" s="362"/>
      <c r="AX374" s="362"/>
      <c r="AY374" s="362"/>
    </row>
    <row r="375">
      <c r="A375" s="362"/>
      <c r="B375" s="362"/>
      <c r="C375" s="362"/>
      <c r="D375" s="362"/>
      <c r="E375" s="362"/>
      <c r="F375" s="362"/>
      <c r="G375" s="362"/>
      <c r="H375" s="362"/>
      <c r="I375" s="362"/>
      <c r="J375" s="362"/>
      <c r="K375" s="362"/>
      <c r="L375" s="362"/>
      <c r="M375" s="362"/>
      <c r="N375" s="362"/>
      <c r="O375" s="362"/>
      <c r="P375" s="362"/>
      <c r="Q375" s="362"/>
      <c r="R375" s="362"/>
      <c r="S375" s="362"/>
      <c r="T375" s="362"/>
      <c r="U375" s="362"/>
      <c r="V375" s="362"/>
      <c r="W375" s="362"/>
      <c r="X375" s="362"/>
      <c r="Y375" s="362"/>
      <c r="Z375" s="362"/>
      <c r="AA375" s="362"/>
      <c r="AB375" s="362"/>
      <c r="AC375" s="362"/>
      <c r="AD375" s="362"/>
      <c r="AE375" s="362"/>
      <c r="AF375" s="362"/>
      <c r="AG375" s="362"/>
      <c r="AH375" s="362"/>
      <c r="AI375" s="362"/>
      <c r="AJ375" s="362"/>
      <c r="AK375" s="362"/>
      <c r="AL375" s="362"/>
      <c r="AM375" s="362"/>
      <c r="AN375" s="362"/>
      <c r="AO375" s="362"/>
      <c r="AP375" s="362"/>
      <c r="AQ375" s="362"/>
      <c r="AR375" s="362"/>
      <c r="AS375" s="362"/>
      <c r="AT375" s="362"/>
      <c r="AU375" s="362"/>
      <c r="AV375" s="362"/>
      <c r="AW375" s="362"/>
      <c r="AX375" s="362"/>
      <c r="AY375" s="362"/>
    </row>
    <row r="376">
      <c r="A376" s="362"/>
      <c r="B376" s="362"/>
      <c r="C376" s="362"/>
      <c r="D376" s="362"/>
      <c r="E376" s="362"/>
      <c r="F376" s="362"/>
      <c r="G376" s="362"/>
      <c r="H376" s="362"/>
      <c r="I376" s="362"/>
      <c r="J376" s="362"/>
      <c r="K376" s="362"/>
      <c r="L376" s="362"/>
      <c r="M376" s="362"/>
      <c r="N376" s="362"/>
      <c r="O376" s="362"/>
      <c r="P376" s="362"/>
      <c r="Q376" s="362"/>
      <c r="R376" s="362"/>
      <c r="S376" s="362"/>
      <c r="T376" s="362"/>
      <c r="U376" s="362"/>
      <c r="V376" s="362"/>
      <c r="W376" s="362"/>
      <c r="X376" s="362"/>
      <c r="Y376" s="362"/>
      <c r="Z376" s="362"/>
      <c r="AA376" s="362"/>
      <c r="AB376" s="362"/>
      <c r="AC376" s="362"/>
      <c r="AD376" s="362"/>
      <c r="AE376" s="362"/>
      <c r="AF376" s="362"/>
      <c r="AG376" s="362"/>
      <c r="AH376" s="362"/>
      <c r="AI376" s="362"/>
      <c r="AJ376" s="362"/>
      <c r="AK376" s="362"/>
      <c r="AL376" s="362"/>
      <c r="AM376" s="362"/>
      <c r="AN376" s="362"/>
      <c r="AO376" s="362"/>
      <c r="AP376" s="362"/>
      <c r="AQ376" s="362"/>
      <c r="AR376" s="362"/>
      <c r="AS376" s="362"/>
      <c r="AT376" s="362"/>
      <c r="AU376" s="362"/>
      <c r="AV376" s="362"/>
      <c r="AW376" s="362"/>
      <c r="AX376" s="362"/>
      <c r="AY376" s="362"/>
    </row>
    <row r="377">
      <c r="A377" s="362"/>
      <c r="B377" s="362"/>
      <c r="C377" s="362"/>
      <c r="D377" s="362"/>
      <c r="E377" s="362"/>
      <c r="F377" s="362"/>
      <c r="G377" s="362"/>
      <c r="H377" s="362"/>
      <c r="I377" s="362"/>
      <c r="J377" s="362"/>
      <c r="K377" s="362"/>
      <c r="L377" s="362"/>
      <c r="M377" s="362"/>
      <c r="N377" s="362"/>
      <c r="O377" s="362"/>
      <c r="P377" s="362"/>
      <c r="Q377" s="362"/>
      <c r="R377" s="362"/>
      <c r="S377" s="362"/>
      <c r="T377" s="362"/>
      <c r="U377" s="362"/>
      <c r="V377" s="362"/>
      <c r="W377" s="362"/>
      <c r="X377" s="362"/>
      <c r="Y377" s="362"/>
      <c r="Z377" s="362"/>
      <c r="AA377" s="362"/>
      <c r="AB377" s="362"/>
      <c r="AC377" s="362"/>
      <c r="AD377" s="362"/>
      <c r="AE377" s="362"/>
      <c r="AF377" s="362"/>
      <c r="AG377" s="362"/>
      <c r="AH377" s="362"/>
      <c r="AI377" s="362"/>
      <c r="AJ377" s="362"/>
      <c r="AK377" s="362"/>
      <c r="AL377" s="362"/>
      <c r="AM377" s="362"/>
      <c r="AN377" s="362"/>
      <c r="AO377" s="362"/>
      <c r="AP377" s="362"/>
      <c r="AQ377" s="362"/>
      <c r="AR377" s="362"/>
      <c r="AS377" s="362"/>
      <c r="AT377" s="362"/>
      <c r="AU377" s="362"/>
      <c r="AV377" s="362"/>
      <c r="AW377" s="362"/>
      <c r="AX377" s="362"/>
      <c r="AY377" s="362"/>
    </row>
    <row r="378">
      <c r="A378" s="362"/>
      <c r="B378" s="362"/>
      <c r="C378" s="362"/>
      <c r="D378" s="362"/>
      <c r="E378" s="362"/>
      <c r="F378" s="362"/>
      <c r="G378" s="362"/>
      <c r="H378" s="362"/>
      <c r="I378" s="362"/>
      <c r="J378" s="362"/>
      <c r="K378" s="362"/>
      <c r="L378" s="362"/>
      <c r="M378" s="362"/>
      <c r="N378" s="362"/>
      <c r="O378" s="362"/>
      <c r="P378" s="362"/>
      <c r="Q378" s="362"/>
      <c r="R378" s="362"/>
      <c r="S378" s="362"/>
      <c r="T378" s="362"/>
      <c r="U378" s="362"/>
      <c r="V378" s="362"/>
      <c r="W378" s="362"/>
      <c r="X378" s="362"/>
      <c r="Y378" s="362"/>
      <c r="Z378" s="362"/>
      <c r="AA378" s="362"/>
      <c r="AB378" s="362"/>
      <c r="AC378" s="362"/>
      <c r="AD378" s="362"/>
      <c r="AE378" s="362"/>
      <c r="AF378" s="362"/>
      <c r="AG378" s="362"/>
      <c r="AH378" s="362"/>
      <c r="AI378" s="362"/>
      <c r="AJ378" s="362"/>
      <c r="AK378" s="362"/>
      <c r="AL378" s="362"/>
      <c r="AM378" s="362"/>
      <c r="AN378" s="362"/>
      <c r="AO378" s="362"/>
      <c r="AP378" s="362"/>
      <c r="AQ378" s="362"/>
      <c r="AR378" s="362"/>
      <c r="AS378" s="362"/>
      <c r="AT378" s="362"/>
      <c r="AU378" s="362"/>
      <c r="AV378" s="362"/>
      <c r="AW378" s="362"/>
      <c r="AX378" s="362"/>
      <c r="AY378" s="362"/>
    </row>
    <row r="379">
      <c r="A379" s="362"/>
      <c r="B379" s="362"/>
      <c r="C379" s="362"/>
      <c r="D379" s="362"/>
      <c r="E379" s="362"/>
      <c r="F379" s="362"/>
      <c r="G379" s="362"/>
      <c r="H379" s="362"/>
      <c r="I379" s="362"/>
      <c r="J379" s="362"/>
      <c r="K379" s="362"/>
      <c r="L379" s="362"/>
      <c r="M379" s="362"/>
      <c r="N379" s="362"/>
      <c r="O379" s="362"/>
      <c r="P379" s="362"/>
      <c r="Q379" s="362"/>
      <c r="R379" s="362"/>
      <c r="S379" s="362"/>
      <c r="T379" s="362"/>
      <c r="U379" s="362"/>
      <c r="V379" s="362"/>
      <c r="W379" s="362"/>
      <c r="X379" s="362"/>
      <c r="Y379" s="362"/>
      <c r="Z379" s="362"/>
      <c r="AA379" s="362"/>
      <c r="AB379" s="362"/>
      <c r="AC379" s="362"/>
      <c r="AD379" s="362"/>
      <c r="AE379" s="362"/>
      <c r="AF379" s="362"/>
      <c r="AG379" s="362"/>
      <c r="AH379" s="362"/>
      <c r="AI379" s="362"/>
      <c r="AJ379" s="362"/>
      <c r="AK379" s="362"/>
      <c r="AL379" s="362"/>
      <c r="AM379" s="362"/>
      <c r="AN379" s="362"/>
      <c r="AO379" s="362"/>
      <c r="AP379" s="362"/>
      <c r="AQ379" s="362"/>
      <c r="AR379" s="362"/>
      <c r="AS379" s="362"/>
      <c r="AT379" s="362"/>
      <c r="AU379" s="362"/>
      <c r="AV379" s="362"/>
      <c r="AW379" s="362"/>
      <c r="AX379" s="362"/>
      <c r="AY379" s="362"/>
    </row>
    <row r="380">
      <c r="A380" s="362"/>
      <c r="B380" s="362"/>
      <c r="C380" s="362"/>
      <c r="D380" s="362"/>
      <c r="E380" s="362"/>
      <c r="F380" s="362"/>
      <c r="G380" s="362"/>
      <c r="H380" s="362"/>
      <c r="I380" s="362"/>
      <c r="J380" s="362"/>
      <c r="K380" s="362"/>
      <c r="L380" s="362"/>
      <c r="M380" s="362"/>
      <c r="N380" s="362"/>
      <c r="O380" s="362"/>
      <c r="P380" s="362"/>
      <c r="Q380" s="362"/>
      <c r="R380" s="362"/>
      <c r="S380" s="362"/>
      <c r="T380" s="362"/>
      <c r="U380" s="362"/>
      <c r="V380" s="362"/>
      <c r="W380" s="362"/>
      <c r="X380" s="362"/>
      <c r="Y380" s="362"/>
      <c r="Z380" s="362"/>
      <c r="AA380" s="362"/>
      <c r="AB380" s="362"/>
      <c r="AC380" s="362"/>
      <c r="AD380" s="362"/>
      <c r="AE380" s="362"/>
      <c r="AF380" s="362"/>
      <c r="AG380" s="362"/>
      <c r="AH380" s="362"/>
      <c r="AI380" s="362"/>
      <c r="AJ380" s="362"/>
      <c r="AK380" s="362"/>
      <c r="AL380" s="362"/>
      <c r="AM380" s="362"/>
      <c r="AN380" s="362"/>
      <c r="AO380" s="362"/>
      <c r="AP380" s="362"/>
      <c r="AQ380" s="362"/>
      <c r="AR380" s="362"/>
      <c r="AS380" s="362"/>
      <c r="AT380" s="362"/>
      <c r="AU380" s="362"/>
      <c r="AV380" s="362"/>
      <c r="AW380" s="362"/>
      <c r="AX380" s="362"/>
      <c r="AY380" s="362"/>
    </row>
    <row r="381">
      <c r="A381" s="362"/>
      <c r="B381" s="362"/>
      <c r="C381" s="362"/>
      <c r="D381" s="362"/>
      <c r="E381" s="362"/>
      <c r="F381" s="362"/>
      <c r="G381" s="362"/>
      <c r="H381" s="362"/>
      <c r="I381" s="362"/>
      <c r="J381" s="362"/>
      <c r="K381" s="362"/>
      <c r="L381" s="362"/>
      <c r="M381" s="362"/>
      <c r="N381" s="362"/>
      <c r="O381" s="362"/>
      <c r="P381" s="362"/>
      <c r="Q381" s="362"/>
      <c r="R381" s="362"/>
      <c r="S381" s="362"/>
      <c r="T381" s="362"/>
      <c r="U381" s="362"/>
      <c r="V381" s="362"/>
      <c r="W381" s="362"/>
      <c r="X381" s="362"/>
      <c r="Y381" s="362"/>
      <c r="Z381" s="362"/>
      <c r="AA381" s="362"/>
      <c r="AB381" s="362"/>
      <c r="AC381" s="362"/>
      <c r="AD381" s="362"/>
      <c r="AE381" s="362"/>
      <c r="AF381" s="362"/>
      <c r="AG381" s="362"/>
      <c r="AH381" s="362"/>
      <c r="AI381" s="362"/>
      <c r="AJ381" s="362"/>
      <c r="AK381" s="362"/>
      <c r="AL381" s="362"/>
      <c r="AM381" s="362"/>
      <c r="AN381" s="362"/>
      <c r="AO381" s="362"/>
      <c r="AP381" s="362"/>
      <c r="AQ381" s="362"/>
      <c r="AR381" s="362"/>
      <c r="AS381" s="362"/>
      <c r="AT381" s="362"/>
      <c r="AU381" s="362"/>
      <c r="AV381" s="362"/>
      <c r="AW381" s="362"/>
      <c r="AX381" s="362"/>
      <c r="AY381" s="362"/>
    </row>
    <row r="382">
      <c r="A382" s="362"/>
      <c r="B382" s="362"/>
      <c r="C382" s="362"/>
      <c r="D382" s="362"/>
      <c r="E382" s="362"/>
      <c r="F382" s="362"/>
      <c r="G382" s="362"/>
      <c r="H382" s="362"/>
      <c r="I382" s="362"/>
      <c r="J382" s="362"/>
      <c r="K382" s="362"/>
      <c r="L382" s="362"/>
      <c r="M382" s="362"/>
      <c r="N382" s="362"/>
      <c r="O382" s="362"/>
      <c r="P382" s="362"/>
      <c r="Q382" s="362"/>
      <c r="R382" s="362"/>
      <c r="S382" s="362"/>
      <c r="T382" s="362"/>
      <c r="U382" s="362"/>
      <c r="V382" s="362"/>
      <c r="W382" s="362"/>
      <c r="X382" s="362"/>
      <c r="Y382" s="362"/>
      <c r="Z382" s="362"/>
      <c r="AA382" s="362"/>
      <c r="AB382" s="362"/>
      <c r="AC382" s="362"/>
      <c r="AD382" s="362"/>
      <c r="AE382" s="362"/>
      <c r="AF382" s="362"/>
      <c r="AG382" s="362"/>
      <c r="AH382" s="362"/>
      <c r="AI382" s="362"/>
      <c r="AJ382" s="362"/>
      <c r="AK382" s="362"/>
      <c r="AL382" s="362"/>
      <c r="AM382" s="362"/>
      <c r="AN382" s="362"/>
      <c r="AO382" s="362"/>
      <c r="AP382" s="362"/>
      <c r="AQ382" s="362"/>
      <c r="AR382" s="362"/>
      <c r="AS382" s="362"/>
      <c r="AT382" s="362"/>
      <c r="AU382" s="362"/>
      <c r="AV382" s="362"/>
      <c r="AW382" s="362"/>
      <c r="AX382" s="362"/>
      <c r="AY382" s="362"/>
    </row>
    <row r="383">
      <c r="A383" s="362"/>
      <c r="B383" s="362"/>
      <c r="C383" s="362"/>
      <c r="D383" s="362"/>
      <c r="E383" s="362"/>
      <c r="F383" s="362"/>
      <c r="G383" s="362"/>
      <c r="H383" s="362"/>
      <c r="I383" s="362"/>
      <c r="J383" s="362"/>
      <c r="K383" s="362"/>
      <c r="L383" s="362"/>
      <c r="M383" s="362"/>
      <c r="N383" s="362"/>
      <c r="O383" s="362"/>
      <c r="P383" s="362"/>
      <c r="Q383" s="362"/>
      <c r="R383" s="362"/>
      <c r="S383" s="362"/>
      <c r="T383" s="362"/>
      <c r="U383" s="362"/>
      <c r="V383" s="362"/>
      <c r="W383" s="362"/>
      <c r="X383" s="362"/>
      <c r="Y383" s="362"/>
      <c r="Z383" s="362"/>
      <c r="AA383" s="362"/>
      <c r="AB383" s="362"/>
      <c r="AC383" s="362"/>
      <c r="AD383" s="362"/>
      <c r="AE383" s="362"/>
      <c r="AF383" s="362"/>
      <c r="AG383" s="362"/>
      <c r="AH383" s="362"/>
      <c r="AI383" s="362"/>
      <c r="AJ383" s="362"/>
      <c r="AK383" s="362"/>
      <c r="AL383" s="362"/>
      <c r="AM383" s="362"/>
      <c r="AN383" s="362"/>
      <c r="AO383" s="362"/>
      <c r="AP383" s="362"/>
      <c r="AQ383" s="362"/>
      <c r="AR383" s="362"/>
      <c r="AS383" s="362"/>
      <c r="AT383" s="362"/>
      <c r="AU383" s="362"/>
      <c r="AV383" s="362"/>
      <c r="AW383" s="362"/>
      <c r="AX383" s="362"/>
      <c r="AY383" s="362"/>
    </row>
    <row r="384">
      <c r="A384" s="362"/>
      <c r="B384" s="362"/>
      <c r="C384" s="362"/>
      <c r="D384" s="362"/>
      <c r="E384" s="362"/>
      <c r="F384" s="362"/>
      <c r="G384" s="362"/>
      <c r="H384" s="362"/>
      <c r="I384" s="362"/>
      <c r="J384" s="362"/>
      <c r="K384" s="362"/>
      <c r="L384" s="362"/>
      <c r="M384" s="362"/>
      <c r="N384" s="362"/>
      <c r="O384" s="362"/>
      <c r="P384" s="362"/>
      <c r="Q384" s="362"/>
      <c r="R384" s="362"/>
      <c r="S384" s="362"/>
      <c r="T384" s="362"/>
      <c r="U384" s="362"/>
      <c r="V384" s="362"/>
      <c r="W384" s="362"/>
      <c r="X384" s="362"/>
      <c r="Y384" s="362"/>
      <c r="Z384" s="362"/>
      <c r="AA384" s="362"/>
      <c r="AB384" s="362"/>
      <c r="AC384" s="362"/>
      <c r="AD384" s="362"/>
      <c r="AE384" s="362"/>
      <c r="AF384" s="362"/>
      <c r="AG384" s="362"/>
      <c r="AH384" s="362"/>
      <c r="AI384" s="362"/>
      <c r="AJ384" s="362"/>
      <c r="AK384" s="362"/>
      <c r="AL384" s="362"/>
      <c r="AM384" s="362"/>
      <c r="AN384" s="362"/>
      <c r="AO384" s="362"/>
      <c r="AP384" s="362"/>
      <c r="AQ384" s="362"/>
      <c r="AR384" s="362"/>
      <c r="AS384" s="362"/>
      <c r="AT384" s="362"/>
      <c r="AU384" s="362"/>
      <c r="AV384" s="362"/>
      <c r="AW384" s="362"/>
      <c r="AX384" s="362"/>
      <c r="AY384" s="362"/>
    </row>
    <row r="385">
      <c r="A385" s="362"/>
      <c r="B385" s="362"/>
      <c r="C385" s="362"/>
      <c r="D385" s="362"/>
      <c r="E385" s="362"/>
      <c r="F385" s="362"/>
      <c r="G385" s="362"/>
      <c r="H385" s="362"/>
      <c r="I385" s="362"/>
      <c r="J385" s="362"/>
      <c r="K385" s="362"/>
      <c r="L385" s="362"/>
      <c r="M385" s="362"/>
      <c r="N385" s="362"/>
      <c r="O385" s="362"/>
      <c r="P385" s="362"/>
      <c r="Q385" s="362"/>
      <c r="R385" s="362"/>
      <c r="S385" s="362"/>
      <c r="T385" s="362"/>
      <c r="U385" s="362"/>
      <c r="V385" s="362"/>
      <c r="W385" s="362"/>
      <c r="X385" s="362"/>
      <c r="Y385" s="362"/>
      <c r="Z385" s="362"/>
      <c r="AA385" s="362"/>
      <c r="AB385" s="362"/>
      <c r="AC385" s="362"/>
      <c r="AD385" s="362"/>
      <c r="AE385" s="362"/>
      <c r="AF385" s="362"/>
      <c r="AG385" s="362"/>
      <c r="AH385" s="362"/>
      <c r="AI385" s="362"/>
      <c r="AJ385" s="362"/>
      <c r="AK385" s="362"/>
      <c r="AL385" s="362"/>
      <c r="AM385" s="362"/>
      <c r="AN385" s="362"/>
      <c r="AO385" s="362"/>
      <c r="AP385" s="362"/>
      <c r="AQ385" s="362"/>
      <c r="AR385" s="362"/>
      <c r="AS385" s="362"/>
      <c r="AT385" s="362"/>
      <c r="AU385" s="362"/>
      <c r="AV385" s="362"/>
      <c r="AW385" s="362"/>
      <c r="AX385" s="362"/>
      <c r="AY385" s="362"/>
    </row>
    <row r="386">
      <c r="A386" s="362"/>
      <c r="B386" s="362"/>
      <c r="C386" s="362"/>
      <c r="D386" s="362"/>
      <c r="E386" s="362"/>
      <c r="F386" s="362"/>
      <c r="G386" s="362"/>
      <c r="H386" s="362"/>
      <c r="I386" s="362"/>
      <c r="J386" s="362"/>
      <c r="K386" s="362"/>
      <c r="L386" s="362"/>
      <c r="M386" s="362"/>
      <c r="N386" s="362"/>
      <c r="O386" s="362"/>
      <c r="P386" s="362"/>
      <c r="Q386" s="362"/>
      <c r="R386" s="362"/>
      <c r="S386" s="362"/>
      <c r="T386" s="362"/>
      <c r="U386" s="362"/>
      <c r="V386" s="362"/>
      <c r="W386" s="362"/>
      <c r="X386" s="362"/>
      <c r="Y386" s="362"/>
      <c r="Z386" s="362"/>
      <c r="AA386" s="362"/>
      <c r="AB386" s="362"/>
      <c r="AC386" s="362"/>
      <c r="AD386" s="362"/>
      <c r="AE386" s="362"/>
      <c r="AF386" s="362"/>
      <c r="AG386" s="362"/>
      <c r="AH386" s="362"/>
      <c r="AI386" s="362"/>
      <c r="AJ386" s="362"/>
      <c r="AK386" s="362"/>
      <c r="AL386" s="362"/>
      <c r="AM386" s="362"/>
      <c r="AN386" s="362"/>
      <c r="AO386" s="362"/>
      <c r="AP386" s="362"/>
      <c r="AQ386" s="362"/>
      <c r="AR386" s="362"/>
      <c r="AS386" s="362"/>
      <c r="AT386" s="362"/>
      <c r="AU386" s="362"/>
      <c r="AV386" s="362"/>
      <c r="AW386" s="362"/>
      <c r="AX386" s="362"/>
      <c r="AY386" s="362"/>
    </row>
    <row r="387">
      <c r="A387" s="362"/>
      <c r="B387" s="362"/>
      <c r="C387" s="362"/>
      <c r="D387" s="362"/>
      <c r="E387" s="362"/>
      <c r="F387" s="362"/>
      <c r="G387" s="362"/>
      <c r="H387" s="362"/>
      <c r="I387" s="362"/>
      <c r="J387" s="362"/>
      <c r="K387" s="362"/>
      <c r="L387" s="362"/>
      <c r="M387" s="362"/>
      <c r="N387" s="362"/>
      <c r="O387" s="362"/>
      <c r="P387" s="362"/>
      <c r="Q387" s="362"/>
      <c r="R387" s="362"/>
      <c r="S387" s="362"/>
      <c r="T387" s="362"/>
      <c r="U387" s="362"/>
      <c r="V387" s="362"/>
      <c r="W387" s="362"/>
      <c r="X387" s="362"/>
      <c r="Y387" s="362"/>
      <c r="Z387" s="362"/>
      <c r="AA387" s="362"/>
      <c r="AB387" s="362"/>
      <c r="AC387" s="362"/>
      <c r="AD387" s="362"/>
      <c r="AE387" s="362"/>
      <c r="AF387" s="362"/>
      <c r="AG387" s="362"/>
      <c r="AH387" s="362"/>
      <c r="AI387" s="362"/>
      <c r="AJ387" s="362"/>
      <c r="AK387" s="362"/>
      <c r="AL387" s="362"/>
      <c r="AM387" s="362"/>
      <c r="AN387" s="362"/>
      <c r="AO387" s="362"/>
      <c r="AP387" s="362"/>
      <c r="AQ387" s="362"/>
      <c r="AR387" s="362"/>
      <c r="AS387" s="362"/>
      <c r="AT387" s="362"/>
      <c r="AU387" s="362"/>
      <c r="AV387" s="362"/>
      <c r="AW387" s="362"/>
      <c r="AX387" s="362"/>
      <c r="AY387" s="362"/>
    </row>
    <row r="388">
      <c r="A388" s="362"/>
      <c r="B388" s="362"/>
      <c r="C388" s="362"/>
      <c r="D388" s="362"/>
      <c r="E388" s="362"/>
      <c r="F388" s="362"/>
      <c r="G388" s="362"/>
      <c r="H388" s="362"/>
      <c r="I388" s="362"/>
      <c r="J388" s="362"/>
      <c r="K388" s="362"/>
      <c r="L388" s="362"/>
      <c r="M388" s="362"/>
      <c r="N388" s="362"/>
      <c r="O388" s="362"/>
      <c r="P388" s="362"/>
      <c r="Q388" s="362"/>
      <c r="R388" s="362"/>
      <c r="S388" s="362"/>
      <c r="T388" s="362"/>
      <c r="U388" s="362"/>
      <c r="V388" s="362"/>
      <c r="W388" s="362"/>
      <c r="X388" s="362"/>
      <c r="Y388" s="362"/>
      <c r="Z388" s="362"/>
      <c r="AA388" s="362"/>
      <c r="AB388" s="362"/>
      <c r="AC388" s="362"/>
      <c r="AD388" s="362"/>
      <c r="AE388" s="362"/>
      <c r="AF388" s="362"/>
      <c r="AG388" s="362"/>
      <c r="AH388" s="362"/>
      <c r="AI388" s="362"/>
      <c r="AJ388" s="362"/>
      <c r="AK388" s="362"/>
      <c r="AL388" s="362"/>
      <c r="AM388" s="362"/>
      <c r="AN388" s="362"/>
      <c r="AO388" s="362"/>
      <c r="AP388" s="362"/>
      <c r="AQ388" s="362"/>
      <c r="AR388" s="362"/>
      <c r="AS388" s="362"/>
      <c r="AT388" s="362"/>
      <c r="AU388" s="362"/>
      <c r="AV388" s="362"/>
      <c r="AW388" s="362"/>
      <c r="AX388" s="362"/>
      <c r="AY388" s="362"/>
    </row>
    <row r="389">
      <c r="A389" s="362"/>
      <c r="B389" s="362"/>
      <c r="C389" s="362"/>
      <c r="D389" s="362"/>
      <c r="E389" s="362"/>
      <c r="F389" s="362"/>
      <c r="G389" s="362"/>
      <c r="H389" s="362"/>
      <c r="I389" s="362"/>
      <c r="J389" s="362"/>
      <c r="K389" s="362"/>
      <c r="L389" s="362"/>
      <c r="M389" s="362"/>
      <c r="N389" s="362"/>
      <c r="O389" s="362"/>
      <c r="P389" s="362"/>
      <c r="Q389" s="362"/>
      <c r="R389" s="362"/>
      <c r="S389" s="362"/>
      <c r="T389" s="362"/>
      <c r="U389" s="362"/>
      <c r="V389" s="362"/>
      <c r="W389" s="362"/>
      <c r="X389" s="362"/>
      <c r="Y389" s="362"/>
      <c r="Z389" s="362"/>
      <c r="AA389" s="362"/>
      <c r="AB389" s="362"/>
      <c r="AC389" s="362"/>
      <c r="AD389" s="362"/>
      <c r="AE389" s="362"/>
      <c r="AF389" s="362"/>
      <c r="AG389" s="362"/>
      <c r="AH389" s="362"/>
      <c r="AI389" s="362"/>
      <c r="AJ389" s="362"/>
      <c r="AK389" s="362"/>
      <c r="AL389" s="362"/>
      <c r="AM389" s="362"/>
      <c r="AN389" s="362"/>
      <c r="AO389" s="362"/>
      <c r="AP389" s="362"/>
      <c r="AQ389" s="362"/>
      <c r="AR389" s="362"/>
      <c r="AS389" s="362"/>
      <c r="AT389" s="362"/>
      <c r="AU389" s="362"/>
      <c r="AV389" s="362"/>
      <c r="AW389" s="362"/>
      <c r="AX389" s="362"/>
      <c r="AY389" s="362"/>
    </row>
    <row r="390">
      <c r="A390" s="362"/>
      <c r="B390" s="362"/>
      <c r="C390" s="362"/>
      <c r="D390" s="362"/>
      <c r="E390" s="362"/>
      <c r="F390" s="362"/>
      <c r="G390" s="362"/>
      <c r="H390" s="362"/>
      <c r="I390" s="362"/>
      <c r="J390" s="362"/>
      <c r="K390" s="362"/>
      <c r="L390" s="362"/>
      <c r="M390" s="362"/>
      <c r="N390" s="362"/>
      <c r="O390" s="362"/>
      <c r="P390" s="362"/>
      <c r="Q390" s="362"/>
      <c r="R390" s="362"/>
      <c r="S390" s="362"/>
      <c r="T390" s="362"/>
      <c r="U390" s="362"/>
      <c r="V390" s="362"/>
      <c r="W390" s="362"/>
      <c r="X390" s="362"/>
      <c r="Y390" s="362"/>
      <c r="Z390" s="362"/>
      <c r="AA390" s="362"/>
      <c r="AB390" s="362"/>
      <c r="AC390" s="362"/>
      <c r="AD390" s="362"/>
      <c r="AE390" s="362"/>
      <c r="AF390" s="362"/>
      <c r="AG390" s="362"/>
      <c r="AH390" s="362"/>
      <c r="AI390" s="362"/>
      <c r="AJ390" s="362"/>
      <c r="AK390" s="362"/>
      <c r="AL390" s="362"/>
      <c r="AM390" s="362"/>
      <c r="AN390" s="362"/>
      <c r="AO390" s="362"/>
      <c r="AP390" s="362"/>
      <c r="AQ390" s="362"/>
      <c r="AR390" s="362"/>
      <c r="AS390" s="362"/>
      <c r="AT390" s="362"/>
      <c r="AU390" s="362"/>
      <c r="AV390" s="362"/>
      <c r="AW390" s="362"/>
      <c r="AX390" s="362"/>
      <c r="AY390" s="362"/>
    </row>
    <row r="391">
      <c r="A391" s="362"/>
      <c r="B391" s="362"/>
      <c r="C391" s="362"/>
      <c r="D391" s="362"/>
      <c r="E391" s="362"/>
      <c r="F391" s="362"/>
      <c r="G391" s="362"/>
      <c r="H391" s="362"/>
      <c r="I391" s="362"/>
      <c r="J391" s="362"/>
      <c r="K391" s="362"/>
      <c r="L391" s="362"/>
      <c r="M391" s="362"/>
      <c r="N391" s="362"/>
      <c r="O391" s="362"/>
      <c r="P391" s="362"/>
      <c r="Q391" s="362"/>
      <c r="R391" s="362"/>
      <c r="S391" s="362"/>
      <c r="T391" s="362"/>
      <c r="U391" s="362"/>
      <c r="V391" s="362"/>
      <c r="W391" s="362"/>
      <c r="X391" s="362"/>
      <c r="Y391" s="362"/>
      <c r="Z391" s="362"/>
      <c r="AA391" s="362"/>
      <c r="AB391" s="362"/>
      <c r="AC391" s="362"/>
      <c r="AD391" s="362"/>
      <c r="AE391" s="362"/>
      <c r="AF391" s="362"/>
      <c r="AG391" s="362"/>
      <c r="AH391" s="362"/>
      <c r="AI391" s="362"/>
      <c r="AJ391" s="362"/>
      <c r="AK391" s="362"/>
      <c r="AL391" s="362"/>
      <c r="AM391" s="362"/>
      <c r="AN391" s="362"/>
      <c r="AO391" s="362"/>
      <c r="AP391" s="362"/>
      <c r="AQ391" s="362"/>
      <c r="AR391" s="362"/>
      <c r="AS391" s="362"/>
      <c r="AT391" s="362"/>
      <c r="AU391" s="362"/>
      <c r="AV391" s="362"/>
      <c r="AW391" s="362"/>
      <c r="AX391" s="362"/>
      <c r="AY391" s="362"/>
    </row>
    <row r="392">
      <c r="A392" s="362"/>
      <c r="B392" s="362"/>
      <c r="C392" s="362"/>
      <c r="D392" s="362"/>
      <c r="E392" s="362"/>
      <c r="F392" s="362"/>
      <c r="G392" s="362"/>
      <c r="H392" s="362"/>
      <c r="I392" s="362"/>
      <c r="J392" s="362"/>
      <c r="K392" s="362"/>
      <c r="L392" s="362"/>
      <c r="M392" s="362"/>
      <c r="N392" s="362"/>
      <c r="O392" s="362"/>
      <c r="P392" s="362"/>
      <c r="Q392" s="362"/>
      <c r="R392" s="362"/>
      <c r="S392" s="362"/>
      <c r="T392" s="362"/>
      <c r="U392" s="362"/>
      <c r="V392" s="362"/>
      <c r="W392" s="362"/>
      <c r="X392" s="362"/>
      <c r="Y392" s="362"/>
      <c r="Z392" s="362"/>
      <c r="AA392" s="362"/>
      <c r="AB392" s="362"/>
      <c r="AC392" s="362"/>
      <c r="AD392" s="362"/>
      <c r="AE392" s="362"/>
      <c r="AF392" s="362"/>
      <c r="AG392" s="362"/>
      <c r="AH392" s="362"/>
      <c r="AI392" s="362"/>
      <c r="AJ392" s="362"/>
      <c r="AK392" s="362"/>
      <c r="AL392" s="362"/>
      <c r="AM392" s="362"/>
      <c r="AN392" s="362"/>
      <c r="AO392" s="362"/>
      <c r="AP392" s="362"/>
      <c r="AQ392" s="362"/>
      <c r="AR392" s="362"/>
      <c r="AS392" s="362"/>
      <c r="AT392" s="362"/>
      <c r="AU392" s="362"/>
      <c r="AV392" s="362"/>
      <c r="AW392" s="362"/>
      <c r="AX392" s="362"/>
      <c r="AY392" s="362"/>
    </row>
    <row r="393">
      <c r="A393" s="362"/>
      <c r="B393" s="362"/>
      <c r="C393" s="362"/>
      <c r="D393" s="362"/>
      <c r="E393" s="362"/>
      <c r="F393" s="362"/>
      <c r="G393" s="362"/>
      <c r="H393" s="362"/>
      <c r="I393" s="362"/>
      <c r="J393" s="362"/>
      <c r="K393" s="362"/>
      <c r="L393" s="362"/>
      <c r="M393" s="362"/>
      <c r="N393" s="362"/>
      <c r="O393" s="362"/>
      <c r="P393" s="362"/>
      <c r="Q393" s="362"/>
      <c r="R393" s="362"/>
      <c r="S393" s="362"/>
      <c r="T393" s="362"/>
      <c r="U393" s="362"/>
      <c r="V393" s="362"/>
      <c r="W393" s="362"/>
      <c r="X393" s="362"/>
      <c r="Y393" s="362"/>
      <c r="Z393" s="362"/>
      <c r="AA393" s="362"/>
      <c r="AB393" s="362"/>
      <c r="AC393" s="362"/>
      <c r="AD393" s="362"/>
      <c r="AE393" s="362"/>
      <c r="AF393" s="362"/>
      <c r="AG393" s="362"/>
      <c r="AH393" s="362"/>
      <c r="AI393" s="362"/>
      <c r="AJ393" s="362"/>
      <c r="AK393" s="362"/>
      <c r="AL393" s="362"/>
      <c r="AM393" s="362"/>
      <c r="AN393" s="362"/>
      <c r="AO393" s="362"/>
      <c r="AP393" s="362"/>
      <c r="AQ393" s="362"/>
      <c r="AR393" s="362"/>
      <c r="AS393" s="362"/>
      <c r="AT393" s="362"/>
      <c r="AU393" s="362"/>
      <c r="AV393" s="362"/>
      <c r="AW393" s="362"/>
      <c r="AX393" s="362"/>
      <c r="AY393" s="362"/>
    </row>
    <row r="394">
      <c r="A394" s="362"/>
      <c r="B394" s="362"/>
      <c r="C394" s="362"/>
      <c r="D394" s="362"/>
      <c r="E394" s="362"/>
      <c r="F394" s="362"/>
      <c r="G394" s="362"/>
      <c r="H394" s="362"/>
      <c r="I394" s="362"/>
      <c r="J394" s="362"/>
      <c r="K394" s="362"/>
      <c r="L394" s="362"/>
      <c r="M394" s="362"/>
      <c r="N394" s="362"/>
      <c r="O394" s="362"/>
      <c r="P394" s="362"/>
      <c r="Q394" s="362"/>
      <c r="R394" s="362"/>
      <c r="S394" s="362"/>
      <c r="T394" s="362"/>
      <c r="U394" s="362"/>
      <c r="V394" s="362"/>
      <c r="W394" s="362"/>
      <c r="X394" s="362"/>
      <c r="Y394" s="362"/>
      <c r="Z394" s="362"/>
      <c r="AA394" s="362"/>
      <c r="AB394" s="362"/>
      <c r="AC394" s="362"/>
      <c r="AD394" s="362"/>
      <c r="AE394" s="362"/>
      <c r="AF394" s="362"/>
      <c r="AG394" s="362"/>
      <c r="AH394" s="362"/>
      <c r="AI394" s="362"/>
      <c r="AJ394" s="362"/>
      <c r="AK394" s="362"/>
      <c r="AL394" s="362"/>
      <c r="AM394" s="362"/>
      <c r="AN394" s="362"/>
      <c r="AO394" s="362"/>
      <c r="AP394" s="362"/>
      <c r="AQ394" s="362"/>
      <c r="AR394" s="362"/>
      <c r="AS394" s="362"/>
      <c r="AT394" s="362"/>
      <c r="AU394" s="362"/>
      <c r="AV394" s="362"/>
      <c r="AW394" s="362"/>
      <c r="AX394" s="362"/>
      <c r="AY394" s="362"/>
    </row>
    <row r="395">
      <c r="A395" s="362"/>
      <c r="B395" s="362"/>
      <c r="C395" s="362"/>
      <c r="D395" s="362"/>
      <c r="E395" s="362"/>
      <c r="F395" s="362"/>
      <c r="G395" s="362"/>
      <c r="H395" s="362"/>
      <c r="I395" s="362"/>
      <c r="J395" s="362"/>
      <c r="K395" s="362"/>
      <c r="L395" s="362"/>
      <c r="M395" s="362"/>
      <c r="N395" s="362"/>
      <c r="O395" s="362"/>
      <c r="P395" s="362"/>
      <c r="Q395" s="362"/>
      <c r="R395" s="362"/>
      <c r="S395" s="362"/>
      <c r="T395" s="362"/>
      <c r="U395" s="362"/>
      <c r="V395" s="362"/>
      <c r="W395" s="362"/>
      <c r="X395" s="362"/>
      <c r="Y395" s="362"/>
      <c r="Z395" s="362"/>
      <c r="AA395" s="362"/>
      <c r="AB395" s="362"/>
      <c r="AC395" s="362"/>
      <c r="AD395" s="362"/>
      <c r="AE395" s="362"/>
      <c r="AF395" s="362"/>
      <c r="AG395" s="362"/>
      <c r="AH395" s="362"/>
      <c r="AI395" s="362"/>
      <c r="AJ395" s="362"/>
      <c r="AK395" s="362"/>
      <c r="AL395" s="362"/>
      <c r="AM395" s="362"/>
      <c r="AN395" s="362"/>
      <c r="AO395" s="362"/>
      <c r="AP395" s="362"/>
      <c r="AQ395" s="362"/>
      <c r="AR395" s="362"/>
      <c r="AS395" s="362"/>
      <c r="AT395" s="362"/>
      <c r="AU395" s="362"/>
      <c r="AV395" s="362"/>
      <c r="AW395" s="362"/>
      <c r="AX395" s="362"/>
      <c r="AY395" s="362"/>
    </row>
    <row r="396">
      <c r="A396" s="362"/>
      <c r="B396" s="362"/>
      <c r="C396" s="362"/>
      <c r="D396" s="362"/>
      <c r="E396" s="362"/>
      <c r="F396" s="362"/>
      <c r="G396" s="362"/>
      <c r="H396" s="362"/>
      <c r="I396" s="362"/>
      <c r="J396" s="362"/>
      <c r="K396" s="362"/>
      <c r="L396" s="362"/>
      <c r="M396" s="362"/>
      <c r="N396" s="362"/>
      <c r="O396" s="362"/>
      <c r="P396" s="362"/>
      <c r="Q396" s="362"/>
      <c r="R396" s="362"/>
      <c r="S396" s="362"/>
      <c r="T396" s="362"/>
      <c r="U396" s="362"/>
      <c r="V396" s="362"/>
      <c r="W396" s="362"/>
      <c r="X396" s="362"/>
      <c r="Y396" s="362"/>
      <c r="Z396" s="362"/>
      <c r="AA396" s="362"/>
      <c r="AB396" s="362"/>
      <c r="AC396" s="362"/>
      <c r="AD396" s="362"/>
      <c r="AE396" s="362"/>
      <c r="AF396" s="362"/>
      <c r="AG396" s="362"/>
      <c r="AH396" s="362"/>
      <c r="AI396" s="362"/>
      <c r="AJ396" s="362"/>
      <c r="AK396" s="362"/>
      <c r="AL396" s="362"/>
      <c r="AM396" s="362"/>
      <c r="AN396" s="362"/>
      <c r="AO396" s="362"/>
      <c r="AP396" s="362"/>
      <c r="AQ396" s="362"/>
      <c r="AR396" s="362"/>
      <c r="AS396" s="362"/>
      <c r="AT396" s="362"/>
      <c r="AU396" s="362"/>
      <c r="AV396" s="362"/>
      <c r="AW396" s="362"/>
      <c r="AX396" s="362"/>
      <c r="AY396" s="362"/>
    </row>
    <row r="397">
      <c r="A397" s="362"/>
      <c r="B397" s="362"/>
      <c r="C397" s="362"/>
      <c r="D397" s="362"/>
      <c r="E397" s="362"/>
      <c r="F397" s="362"/>
      <c r="G397" s="362"/>
      <c r="H397" s="362"/>
      <c r="I397" s="362"/>
      <c r="J397" s="362"/>
      <c r="K397" s="362"/>
      <c r="L397" s="362"/>
      <c r="M397" s="362"/>
      <c r="N397" s="362"/>
      <c r="O397" s="362"/>
      <c r="P397" s="362"/>
      <c r="Q397" s="362"/>
      <c r="R397" s="362"/>
      <c r="S397" s="362"/>
      <c r="T397" s="362"/>
      <c r="U397" s="362"/>
      <c r="V397" s="362"/>
      <c r="W397" s="362"/>
      <c r="X397" s="362"/>
      <c r="Y397" s="362"/>
      <c r="Z397" s="362"/>
      <c r="AA397" s="362"/>
      <c r="AB397" s="362"/>
      <c r="AC397" s="362"/>
      <c r="AD397" s="362"/>
      <c r="AE397" s="362"/>
      <c r="AF397" s="362"/>
      <c r="AG397" s="362"/>
      <c r="AH397" s="362"/>
      <c r="AI397" s="362"/>
      <c r="AJ397" s="362"/>
      <c r="AK397" s="362"/>
      <c r="AL397" s="362"/>
      <c r="AM397" s="362"/>
      <c r="AN397" s="362"/>
      <c r="AO397" s="362"/>
      <c r="AP397" s="362"/>
      <c r="AQ397" s="362"/>
      <c r="AR397" s="362"/>
      <c r="AS397" s="362"/>
      <c r="AT397" s="362"/>
      <c r="AU397" s="362"/>
      <c r="AV397" s="362"/>
      <c r="AW397" s="362"/>
      <c r="AX397" s="362"/>
      <c r="AY397" s="362"/>
    </row>
    <row r="398">
      <c r="A398" s="362"/>
      <c r="B398" s="362"/>
      <c r="C398" s="362"/>
      <c r="D398" s="362"/>
      <c r="E398" s="362"/>
      <c r="F398" s="362"/>
      <c r="G398" s="362"/>
      <c r="H398" s="362"/>
      <c r="I398" s="362"/>
      <c r="J398" s="362"/>
      <c r="K398" s="362"/>
      <c r="L398" s="362"/>
      <c r="M398" s="362"/>
      <c r="N398" s="362"/>
      <c r="O398" s="362"/>
      <c r="P398" s="362"/>
      <c r="Q398" s="362"/>
      <c r="R398" s="362"/>
      <c r="S398" s="362"/>
      <c r="T398" s="362"/>
      <c r="U398" s="362"/>
      <c r="V398" s="362"/>
      <c r="W398" s="362"/>
      <c r="X398" s="362"/>
      <c r="Y398" s="362"/>
      <c r="Z398" s="362"/>
      <c r="AA398" s="362"/>
      <c r="AB398" s="362"/>
      <c r="AC398" s="362"/>
      <c r="AD398" s="362"/>
      <c r="AE398" s="362"/>
      <c r="AF398" s="362"/>
      <c r="AG398" s="362"/>
      <c r="AH398" s="362"/>
      <c r="AI398" s="362"/>
      <c r="AJ398" s="362"/>
      <c r="AK398" s="362"/>
      <c r="AL398" s="362"/>
      <c r="AM398" s="362"/>
      <c r="AN398" s="362"/>
      <c r="AO398" s="362"/>
      <c r="AP398" s="362"/>
      <c r="AQ398" s="362"/>
      <c r="AR398" s="362"/>
      <c r="AS398" s="362"/>
      <c r="AT398" s="362"/>
      <c r="AU398" s="362"/>
      <c r="AV398" s="362"/>
      <c r="AW398" s="362"/>
      <c r="AX398" s="362"/>
      <c r="AY398" s="362"/>
    </row>
    <row r="399">
      <c r="A399" s="362"/>
      <c r="B399" s="362"/>
      <c r="C399" s="362"/>
      <c r="D399" s="362"/>
      <c r="E399" s="362"/>
      <c r="F399" s="362"/>
      <c r="G399" s="362"/>
      <c r="H399" s="362"/>
      <c r="I399" s="362"/>
      <c r="J399" s="362"/>
      <c r="K399" s="362"/>
      <c r="L399" s="362"/>
      <c r="M399" s="362"/>
      <c r="N399" s="362"/>
      <c r="O399" s="362"/>
      <c r="P399" s="362"/>
      <c r="Q399" s="362"/>
      <c r="R399" s="362"/>
      <c r="S399" s="362"/>
      <c r="T399" s="362"/>
      <c r="U399" s="362"/>
      <c r="V399" s="362"/>
      <c r="W399" s="362"/>
      <c r="X399" s="362"/>
      <c r="Y399" s="362"/>
      <c r="Z399" s="362"/>
      <c r="AA399" s="362"/>
      <c r="AB399" s="362"/>
      <c r="AC399" s="362"/>
      <c r="AD399" s="362"/>
      <c r="AE399" s="362"/>
      <c r="AF399" s="362"/>
      <c r="AG399" s="362"/>
      <c r="AH399" s="362"/>
      <c r="AI399" s="362"/>
      <c r="AJ399" s="362"/>
      <c r="AK399" s="362"/>
      <c r="AL399" s="362"/>
      <c r="AM399" s="362"/>
      <c r="AN399" s="362"/>
      <c r="AO399" s="362"/>
      <c r="AP399" s="362"/>
      <c r="AQ399" s="362"/>
      <c r="AR399" s="362"/>
      <c r="AS399" s="362"/>
      <c r="AT399" s="362"/>
      <c r="AU399" s="362"/>
      <c r="AV399" s="362"/>
      <c r="AW399" s="362"/>
      <c r="AX399" s="362"/>
      <c r="AY399" s="362"/>
    </row>
    <row r="400">
      <c r="A400" s="362"/>
      <c r="B400" s="362"/>
      <c r="C400" s="362"/>
      <c r="D400" s="362"/>
      <c r="E400" s="362"/>
      <c r="F400" s="362"/>
      <c r="G400" s="362"/>
      <c r="H400" s="362"/>
      <c r="I400" s="362"/>
      <c r="J400" s="362"/>
      <c r="K400" s="362"/>
      <c r="L400" s="362"/>
      <c r="M400" s="362"/>
      <c r="N400" s="362"/>
      <c r="O400" s="362"/>
      <c r="P400" s="362"/>
      <c r="Q400" s="362"/>
      <c r="R400" s="362"/>
      <c r="S400" s="362"/>
      <c r="T400" s="362"/>
      <c r="U400" s="362"/>
      <c r="V400" s="362"/>
      <c r="W400" s="362"/>
      <c r="X400" s="362"/>
      <c r="Y400" s="362"/>
      <c r="Z400" s="362"/>
      <c r="AA400" s="362"/>
      <c r="AB400" s="362"/>
      <c r="AC400" s="362"/>
      <c r="AD400" s="362"/>
      <c r="AE400" s="362"/>
      <c r="AF400" s="362"/>
      <c r="AG400" s="362"/>
      <c r="AH400" s="362"/>
      <c r="AI400" s="362"/>
      <c r="AJ400" s="362"/>
      <c r="AK400" s="362"/>
      <c r="AL400" s="362"/>
      <c r="AM400" s="362"/>
      <c r="AN400" s="362"/>
      <c r="AO400" s="362"/>
      <c r="AP400" s="362"/>
      <c r="AQ400" s="362"/>
      <c r="AR400" s="362"/>
      <c r="AS400" s="362"/>
      <c r="AT400" s="362"/>
      <c r="AU400" s="362"/>
      <c r="AV400" s="362"/>
      <c r="AW400" s="362"/>
      <c r="AX400" s="362"/>
      <c r="AY400" s="362"/>
    </row>
    <row r="401">
      <c r="A401" s="362"/>
      <c r="B401" s="362"/>
      <c r="C401" s="362"/>
      <c r="D401" s="362"/>
      <c r="E401" s="362"/>
      <c r="F401" s="362"/>
      <c r="G401" s="362"/>
      <c r="H401" s="362"/>
      <c r="I401" s="362"/>
      <c r="J401" s="362"/>
      <c r="K401" s="362"/>
      <c r="L401" s="362"/>
      <c r="M401" s="362"/>
      <c r="N401" s="362"/>
      <c r="O401" s="362"/>
      <c r="P401" s="362"/>
      <c r="Q401" s="362"/>
      <c r="R401" s="362"/>
      <c r="S401" s="362"/>
      <c r="T401" s="362"/>
      <c r="U401" s="362"/>
      <c r="V401" s="362"/>
      <c r="W401" s="362"/>
      <c r="X401" s="362"/>
      <c r="Y401" s="362"/>
      <c r="Z401" s="362"/>
      <c r="AA401" s="362"/>
      <c r="AB401" s="362"/>
      <c r="AC401" s="362"/>
      <c r="AD401" s="362"/>
      <c r="AE401" s="362"/>
      <c r="AF401" s="362"/>
      <c r="AG401" s="362"/>
      <c r="AH401" s="362"/>
      <c r="AI401" s="362"/>
      <c r="AJ401" s="362"/>
      <c r="AK401" s="362"/>
      <c r="AL401" s="362"/>
      <c r="AM401" s="362"/>
      <c r="AN401" s="362"/>
      <c r="AO401" s="362"/>
      <c r="AP401" s="362"/>
      <c r="AQ401" s="362"/>
      <c r="AR401" s="362"/>
      <c r="AS401" s="362"/>
      <c r="AT401" s="362"/>
      <c r="AU401" s="362"/>
      <c r="AV401" s="362"/>
      <c r="AW401" s="362"/>
      <c r="AX401" s="362"/>
      <c r="AY401" s="362"/>
    </row>
    <row r="402">
      <c r="A402" s="362"/>
      <c r="B402" s="362"/>
      <c r="C402" s="362"/>
      <c r="D402" s="362"/>
      <c r="E402" s="362"/>
      <c r="F402" s="362"/>
      <c r="G402" s="362"/>
      <c r="H402" s="362"/>
      <c r="I402" s="362"/>
      <c r="J402" s="362"/>
      <c r="K402" s="362"/>
      <c r="L402" s="362"/>
      <c r="M402" s="362"/>
      <c r="N402" s="362"/>
      <c r="O402" s="362"/>
      <c r="P402" s="362"/>
      <c r="Q402" s="362"/>
      <c r="R402" s="362"/>
      <c r="S402" s="362"/>
      <c r="T402" s="362"/>
      <c r="U402" s="362"/>
      <c r="V402" s="362"/>
      <c r="W402" s="362"/>
      <c r="X402" s="362"/>
      <c r="Y402" s="362"/>
      <c r="Z402" s="362"/>
      <c r="AA402" s="362"/>
      <c r="AB402" s="362"/>
      <c r="AC402" s="362"/>
      <c r="AD402" s="362"/>
      <c r="AE402" s="362"/>
      <c r="AF402" s="362"/>
      <c r="AG402" s="362"/>
      <c r="AH402" s="362"/>
      <c r="AI402" s="362"/>
      <c r="AJ402" s="362"/>
      <c r="AK402" s="362"/>
      <c r="AL402" s="362"/>
      <c r="AM402" s="362"/>
      <c r="AN402" s="362"/>
      <c r="AO402" s="362"/>
      <c r="AP402" s="362"/>
      <c r="AQ402" s="362"/>
      <c r="AR402" s="362"/>
      <c r="AS402" s="362"/>
      <c r="AT402" s="362"/>
      <c r="AU402" s="362"/>
      <c r="AV402" s="362"/>
      <c r="AW402" s="362"/>
      <c r="AX402" s="362"/>
      <c r="AY402" s="362"/>
    </row>
    <row r="403">
      <c r="A403" s="362"/>
      <c r="B403" s="362"/>
      <c r="C403" s="362"/>
      <c r="D403" s="362"/>
      <c r="E403" s="362"/>
      <c r="F403" s="362"/>
      <c r="G403" s="362"/>
      <c r="H403" s="362"/>
      <c r="I403" s="362"/>
      <c r="J403" s="362"/>
      <c r="K403" s="362"/>
      <c r="L403" s="362"/>
      <c r="M403" s="362"/>
      <c r="N403" s="362"/>
      <c r="O403" s="362"/>
      <c r="P403" s="362"/>
      <c r="Q403" s="362"/>
      <c r="R403" s="362"/>
      <c r="S403" s="362"/>
      <c r="T403" s="362"/>
      <c r="U403" s="362"/>
      <c r="V403" s="362"/>
      <c r="W403" s="362"/>
      <c r="X403" s="362"/>
      <c r="Y403" s="362"/>
      <c r="Z403" s="362"/>
      <c r="AA403" s="362"/>
      <c r="AB403" s="362"/>
      <c r="AC403" s="362"/>
      <c r="AD403" s="362"/>
      <c r="AE403" s="362"/>
      <c r="AF403" s="362"/>
      <c r="AG403" s="362"/>
      <c r="AH403" s="362"/>
      <c r="AI403" s="362"/>
      <c r="AJ403" s="362"/>
      <c r="AK403" s="362"/>
      <c r="AL403" s="362"/>
      <c r="AM403" s="362"/>
      <c r="AN403" s="362"/>
      <c r="AO403" s="362"/>
      <c r="AP403" s="362"/>
      <c r="AQ403" s="362"/>
      <c r="AR403" s="362"/>
      <c r="AS403" s="362"/>
      <c r="AT403" s="362"/>
      <c r="AU403" s="362"/>
      <c r="AV403" s="362"/>
      <c r="AW403" s="362"/>
      <c r="AX403" s="362"/>
      <c r="AY403" s="362"/>
    </row>
    <row r="404">
      <c r="A404" s="362"/>
      <c r="B404" s="362"/>
      <c r="C404" s="362"/>
      <c r="D404" s="362"/>
      <c r="E404" s="362"/>
      <c r="F404" s="362"/>
      <c r="G404" s="362"/>
      <c r="H404" s="362"/>
      <c r="I404" s="362"/>
      <c r="J404" s="362"/>
      <c r="K404" s="362"/>
      <c r="L404" s="362"/>
      <c r="M404" s="362"/>
      <c r="N404" s="362"/>
      <c r="O404" s="362"/>
      <c r="P404" s="362"/>
      <c r="Q404" s="362"/>
      <c r="R404" s="362"/>
      <c r="S404" s="362"/>
      <c r="T404" s="362"/>
      <c r="U404" s="362"/>
      <c r="V404" s="362"/>
      <c r="W404" s="362"/>
      <c r="X404" s="362"/>
      <c r="Y404" s="362"/>
      <c r="Z404" s="362"/>
      <c r="AA404" s="362"/>
      <c r="AB404" s="362"/>
      <c r="AC404" s="362"/>
      <c r="AD404" s="362"/>
      <c r="AE404" s="362"/>
      <c r="AF404" s="362"/>
      <c r="AG404" s="362"/>
      <c r="AH404" s="362"/>
      <c r="AI404" s="362"/>
      <c r="AJ404" s="362"/>
      <c r="AK404" s="362"/>
      <c r="AL404" s="362"/>
      <c r="AM404" s="362"/>
      <c r="AN404" s="362"/>
      <c r="AO404" s="362"/>
      <c r="AP404" s="362"/>
      <c r="AQ404" s="362"/>
      <c r="AR404" s="362"/>
      <c r="AS404" s="362"/>
      <c r="AT404" s="362"/>
      <c r="AU404" s="362"/>
      <c r="AV404" s="362"/>
      <c r="AW404" s="362"/>
      <c r="AX404" s="362"/>
      <c r="AY404" s="362"/>
    </row>
    <row r="405">
      <c r="A405" s="362"/>
      <c r="B405" s="362"/>
      <c r="C405" s="362"/>
      <c r="D405" s="362"/>
      <c r="E405" s="362"/>
      <c r="F405" s="362"/>
      <c r="G405" s="362"/>
      <c r="H405" s="362"/>
      <c r="I405" s="362"/>
      <c r="J405" s="362"/>
      <c r="K405" s="362"/>
      <c r="L405" s="362"/>
      <c r="M405" s="362"/>
      <c r="N405" s="362"/>
      <c r="O405" s="362"/>
      <c r="P405" s="362"/>
      <c r="Q405" s="362"/>
      <c r="R405" s="362"/>
      <c r="S405" s="362"/>
      <c r="T405" s="362"/>
      <c r="U405" s="362"/>
      <c r="V405" s="362"/>
      <c r="W405" s="362"/>
      <c r="X405" s="362"/>
      <c r="Y405" s="362"/>
      <c r="Z405" s="362"/>
      <c r="AA405" s="362"/>
      <c r="AB405" s="362"/>
      <c r="AC405" s="362"/>
      <c r="AD405" s="362"/>
      <c r="AE405" s="362"/>
      <c r="AF405" s="362"/>
      <c r="AG405" s="362"/>
      <c r="AH405" s="362"/>
      <c r="AI405" s="362"/>
      <c r="AJ405" s="362"/>
      <c r="AK405" s="362"/>
      <c r="AL405" s="362"/>
      <c r="AM405" s="362"/>
      <c r="AN405" s="362"/>
      <c r="AO405" s="362"/>
      <c r="AP405" s="362"/>
      <c r="AQ405" s="362"/>
      <c r="AR405" s="362"/>
      <c r="AS405" s="362"/>
      <c r="AT405" s="362"/>
      <c r="AU405" s="362"/>
      <c r="AV405" s="362"/>
      <c r="AW405" s="362"/>
      <c r="AX405" s="362"/>
      <c r="AY405" s="362"/>
    </row>
    <row r="406">
      <c r="A406" s="362"/>
      <c r="B406" s="362"/>
      <c r="C406" s="362"/>
      <c r="D406" s="362"/>
      <c r="E406" s="362"/>
      <c r="F406" s="362"/>
      <c r="G406" s="362"/>
      <c r="H406" s="362"/>
      <c r="I406" s="362"/>
      <c r="J406" s="362"/>
      <c r="K406" s="362"/>
      <c r="L406" s="362"/>
      <c r="M406" s="362"/>
      <c r="N406" s="362"/>
      <c r="O406" s="362"/>
      <c r="P406" s="362"/>
      <c r="Q406" s="362"/>
      <c r="R406" s="362"/>
      <c r="S406" s="362"/>
      <c r="T406" s="362"/>
      <c r="U406" s="362"/>
      <c r="V406" s="362"/>
      <c r="W406" s="362"/>
      <c r="X406" s="362"/>
      <c r="Y406" s="362"/>
      <c r="Z406" s="362"/>
      <c r="AA406" s="362"/>
      <c r="AB406" s="362"/>
      <c r="AC406" s="362"/>
      <c r="AD406" s="362"/>
      <c r="AE406" s="362"/>
      <c r="AF406" s="362"/>
      <c r="AG406" s="362"/>
      <c r="AH406" s="362"/>
      <c r="AI406" s="362"/>
      <c r="AJ406" s="362"/>
      <c r="AK406" s="362"/>
      <c r="AL406" s="362"/>
      <c r="AM406" s="362"/>
      <c r="AN406" s="362"/>
      <c r="AO406" s="362"/>
      <c r="AP406" s="362"/>
      <c r="AQ406" s="362"/>
      <c r="AR406" s="362"/>
      <c r="AS406" s="362"/>
      <c r="AT406" s="362"/>
      <c r="AU406" s="362"/>
      <c r="AV406" s="362"/>
      <c r="AW406" s="362"/>
      <c r="AX406" s="362"/>
      <c r="AY406" s="362"/>
    </row>
    <row r="407">
      <c r="A407" s="362"/>
      <c r="B407" s="362"/>
      <c r="C407" s="362"/>
      <c r="D407" s="362"/>
      <c r="E407" s="362"/>
      <c r="F407" s="362"/>
      <c r="G407" s="362"/>
      <c r="H407" s="362"/>
      <c r="I407" s="362"/>
      <c r="J407" s="362"/>
      <c r="K407" s="362"/>
      <c r="L407" s="362"/>
      <c r="M407" s="362"/>
      <c r="N407" s="362"/>
      <c r="O407" s="362"/>
      <c r="P407" s="362"/>
      <c r="Q407" s="362"/>
      <c r="R407" s="362"/>
      <c r="S407" s="362"/>
      <c r="T407" s="362"/>
      <c r="U407" s="362"/>
      <c r="V407" s="362"/>
      <c r="W407" s="362"/>
      <c r="X407" s="362"/>
      <c r="Y407" s="362"/>
      <c r="Z407" s="362"/>
      <c r="AA407" s="362"/>
      <c r="AB407" s="362"/>
      <c r="AC407" s="362"/>
      <c r="AD407" s="362"/>
      <c r="AE407" s="362"/>
      <c r="AF407" s="362"/>
      <c r="AG407" s="362"/>
      <c r="AH407" s="362"/>
      <c r="AI407" s="362"/>
      <c r="AJ407" s="362"/>
      <c r="AK407" s="362"/>
      <c r="AL407" s="362"/>
      <c r="AM407" s="362"/>
      <c r="AN407" s="362"/>
      <c r="AO407" s="362"/>
      <c r="AP407" s="362"/>
      <c r="AQ407" s="362"/>
      <c r="AR407" s="362"/>
      <c r="AS407" s="362"/>
      <c r="AT407" s="362"/>
      <c r="AU407" s="362"/>
      <c r="AV407" s="362"/>
      <c r="AW407" s="362"/>
      <c r="AX407" s="362"/>
      <c r="AY407" s="362"/>
    </row>
    <row r="408">
      <c r="A408" s="362"/>
      <c r="B408" s="362"/>
      <c r="C408" s="362"/>
      <c r="D408" s="362"/>
      <c r="E408" s="362"/>
      <c r="F408" s="362"/>
      <c r="G408" s="362"/>
      <c r="H408" s="362"/>
      <c r="I408" s="362"/>
      <c r="J408" s="362"/>
      <c r="K408" s="362"/>
      <c r="L408" s="362"/>
      <c r="M408" s="362"/>
      <c r="N408" s="362"/>
      <c r="O408" s="362"/>
      <c r="P408" s="362"/>
      <c r="Q408" s="362"/>
      <c r="R408" s="362"/>
      <c r="S408" s="362"/>
      <c r="T408" s="362"/>
      <c r="U408" s="362"/>
      <c r="V408" s="362"/>
      <c r="W408" s="362"/>
      <c r="X408" s="362"/>
      <c r="Y408" s="362"/>
      <c r="Z408" s="362"/>
      <c r="AA408" s="362"/>
      <c r="AB408" s="362"/>
      <c r="AC408" s="362"/>
      <c r="AD408" s="362"/>
      <c r="AE408" s="362"/>
      <c r="AF408" s="362"/>
      <c r="AG408" s="362"/>
      <c r="AH408" s="362"/>
      <c r="AI408" s="362"/>
      <c r="AJ408" s="362"/>
      <c r="AK408" s="362"/>
      <c r="AL408" s="362"/>
      <c r="AM408" s="362"/>
      <c r="AN408" s="362"/>
      <c r="AO408" s="362"/>
      <c r="AP408" s="362"/>
      <c r="AQ408" s="362"/>
      <c r="AR408" s="362"/>
      <c r="AS408" s="362"/>
      <c r="AT408" s="362"/>
      <c r="AU408" s="362"/>
      <c r="AV408" s="362"/>
      <c r="AW408" s="362"/>
      <c r="AX408" s="362"/>
      <c r="AY408" s="362"/>
    </row>
    <row r="409">
      <c r="A409" s="362"/>
      <c r="B409" s="362"/>
      <c r="C409" s="362"/>
      <c r="D409" s="362"/>
      <c r="E409" s="362"/>
      <c r="F409" s="362"/>
      <c r="G409" s="362"/>
      <c r="H409" s="362"/>
      <c r="I409" s="362"/>
      <c r="J409" s="362"/>
      <c r="K409" s="362"/>
      <c r="L409" s="362"/>
      <c r="M409" s="362"/>
      <c r="N409" s="362"/>
      <c r="O409" s="362"/>
      <c r="P409" s="362"/>
      <c r="Q409" s="362"/>
      <c r="R409" s="362"/>
      <c r="S409" s="362"/>
      <c r="T409" s="362"/>
      <c r="U409" s="362"/>
      <c r="V409" s="362"/>
      <c r="W409" s="362"/>
      <c r="X409" s="362"/>
      <c r="Y409" s="362"/>
      <c r="Z409" s="362"/>
      <c r="AA409" s="362"/>
      <c r="AB409" s="362"/>
      <c r="AC409" s="362"/>
      <c r="AD409" s="362"/>
      <c r="AE409" s="362"/>
      <c r="AF409" s="362"/>
      <c r="AG409" s="362"/>
      <c r="AH409" s="362"/>
      <c r="AI409" s="362"/>
      <c r="AJ409" s="362"/>
      <c r="AK409" s="362"/>
      <c r="AL409" s="362"/>
      <c r="AM409" s="362"/>
      <c r="AN409" s="362"/>
      <c r="AO409" s="362"/>
      <c r="AP409" s="362"/>
      <c r="AQ409" s="362"/>
      <c r="AR409" s="362"/>
      <c r="AS409" s="362"/>
      <c r="AT409" s="362"/>
      <c r="AU409" s="362"/>
      <c r="AV409" s="362"/>
      <c r="AW409" s="362"/>
      <c r="AX409" s="362"/>
      <c r="AY409" s="362"/>
    </row>
    <row r="410">
      <c r="A410" s="362"/>
      <c r="B410" s="362"/>
      <c r="C410" s="362"/>
      <c r="D410" s="362"/>
      <c r="E410" s="362"/>
      <c r="F410" s="362"/>
      <c r="G410" s="362"/>
      <c r="H410" s="362"/>
      <c r="I410" s="362"/>
      <c r="J410" s="362"/>
      <c r="K410" s="362"/>
      <c r="L410" s="362"/>
      <c r="M410" s="362"/>
      <c r="N410" s="362"/>
      <c r="O410" s="362"/>
      <c r="P410" s="362"/>
      <c r="Q410" s="362"/>
      <c r="R410" s="362"/>
      <c r="S410" s="362"/>
      <c r="T410" s="362"/>
      <c r="U410" s="362"/>
      <c r="V410" s="362"/>
      <c r="W410" s="362"/>
      <c r="X410" s="362"/>
      <c r="Y410" s="362"/>
      <c r="Z410" s="362"/>
      <c r="AA410" s="362"/>
      <c r="AB410" s="362"/>
      <c r="AC410" s="362"/>
      <c r="AD410" s="362"/>
      <c r="AE410" s="362"/>
      <c r="AF410" s="362"/>
      <c r="AG410" s="362"/>
      <c r="AH410" s="362"/>
      <c r="AI410" s="362"/>
      <c r="AJ410" s="362"/>
      <c r="AK410" s="362"/>
      <c r="AL410" s="362"/>
      <c r="AM410" s="362"/>
      <c r="AN410" s="362"/>
      <c r="AO410" s="362"/>
      <c r="AP410" s="362"/>
      <c r="AQ410" s="362"/>
      <c r="AR410" s="362"/>
      <c r="AS410" s="362"/>
      <c r="AT410" s="362"/>
      <c r="AU410" s="362"/>
      <c r="AV410" s="362"/>
      <c r="AW410" s="362"/>
      <c r="AX410" s="362"/>
      <c r="AY410" s="362"/>
    </row>
    <row r="411">
      <c r="A411" s="362"/>
      <c r="B411" s="362"/>
      <c r="C411" s="362"/>
      <c r="D411" s="362"/>
      <c r="E411" s="362"/>
      <c r="F411" s="362"/>
      <c r="G411" s="362"/>
      <c r="H411" s="362"/>
      <c r="I411" s="362"/>
      <c r="J411" s="362"/>
      <c r="K411" s="362"/>
      <c r="L411" s="362"/>
      <c r="M411" s="362"/>
      <c r="N411" s="362"/>
      <c r="O411" s="362"/>
      <c r="P411" s="362"/>
      <c r="Q411" s="362"/>
      <c r="R411" s="362"/>
      <c r="S411" s="362"/>
      <c r="T411" s="362"/>
      <c r="U411" s="362"/>
      <c r="V411" s="362"/>
      <c r="W411" s="362"/>
      <c r="X411" s="362"/>
      <c r="Y411" s="362"/>
      <c r="Z411" s="362"/>
      <c r="AA411" s="362"/>
      <c r="AB411" s="362"/>
      <c r="AC411" s="362"/>
      <c r="AD411" s="362"/>
      <c r="AE411" s="362"/>
      <c r="AF411" s="362"/>
      <c r="AG411" s="362"/>
      <c r="AH411" s="362"/>
      <c r="AI411" s="362"/>
      <c r="AJ411" s="362"/>
      <c r="AK411" s="362"/>
      <c r="AL411" s="362"/>
      <c r="AM411" s="362"/>
      <c r="AN411" s="362"/>
      <c r="AO411" s="362"/>
      <c r="AP411" s="362"/>
      <c r="AQ411" s="362"/>
      <c r="AR411" s="362"/>
      <c r="AS411" s="362"/>
      <c r="AT411" s="362"/>
      <c r="AU411" s="362"/>
      <c r="AV411" s="362"/>
      <c r="AW411" s="362"/>
      <c r="AX411" s="362"/>
      <c r="AY411" s="362"/>
    </row>
    <row r="412">
      <c r="A412" s="362"/>
      <c r="B412" s="362"/>
      <c r="C412" s="362"/>
      <c r="D412" s="362"/>
      <c r="E412" s="362"/>
      <c r="F412" s="362"/>
      <c r="G412" s="362"/>
      <c r="H412" s="362"/>
      <c r="I412" s="362"/>
      <c r="J412" s="362"/>
      <c r="K412" s="362"/>
      <c r="L412" s="362"/>
      <c r="M412" s="362"/>
      <c r="N412" s="362"/>
      <c r="O412" s="362"/>
      <c r="P412" s="362"/>
      <c r="Q412" s="362"/>
      <c r="R412" s="362"/>
      <c r="S412" s="362"/>
      <c r="T412" s="362"/>
      <c r="U412" s="362"/>
      <c r="V412" s="362"/>
      <c r="W412" s="362"/>
      <c r="X412" s="362"/>
      <c r="Y412" s="362"/>
      <c r="Z412" s="362"/>
      <c r="AA412" s="362"/>
      <c r="AB412" s="362"/>
      <c r="AC412" s="362"/>
      <c r="AD412" s="362"/>
      <c r="AE412" s="362"/>
      <c r="AF412" s="362"/>
      <c r="AG412" s="362"/>
      <c r="AH412" s="362"/>
      <c r="AI412" s="362"/>
      <c r="AJ412" s="362"/>
      <c r="AK412" s="362"/>
      <c r="AL412" s="362"/>
      <c r="AM412" s="362"/>
      <c r="AN412" s="362"/>
      <c r="AO412" s="362"/>
      <c r="AP412" s="362"/>
      <c r="AQ412" s="362"/>
      <c r="AR412" s="362"/>
      <c r="AS412" s="362"/>
      <c r="AT412" s="362"/>
      <c r="AU412" s="362"/>
      <c r="AV412" s="362"/>
      <c r="AW412" s="362"/>
      <c r="AX412" s="362"/>
      <c r="AY412" s="362"/>
    </row>
    <row r="413">
      <c r="A413" s="362"/>
      <c r="B413" s="362"/>
      <c r="C413" s="362"/>
      <c r="D413" s="362"/>
      <c r="E413" s="362"/>
      <c r="F413" s="362"/>
      <c r="G413" s="362"/>
      <c r="H413" s="362"/>
      <c r="I413" s="362"/>
      <c r="J413" s="362"/>
      <c r="K413" s="362"/>
      <c r="L413" s="362"/>
      <c r="M413" s="362"/>
      <c r="N413" s="362"/>
      <c r="O413" s="362"/>
      <c r="P413" s="362"/>
      <c r="Q413" s="362"/>
      <c r="R413" s="362"/>
      <c r="S413" s="362"/>
      <c r="T413" s="362"/>
      <c r="U413" s="362"/>
      <c r="V413" s="362"/>
      <c r="W413" s="362"/>
      <c r="X413" s="362"/>
      <c r="Y413" s="362"/>
      <c r="Z413" s="362"/>
      <c r="AA413" s="362"/>
      <c r="AB413" s="362"/>
      <c r="AC413" s="362"/>
      <c r="AD413" s="362"/>
      <c r="AE413" s="362"/>
      <c r="AF413" s="362"/>
      <c r="AG413" s="362"/>
      <c r="AH413" s="362"/>
      <c r="AI413" s="362"/>
      <c r="AJ413" s="362"/>
      <c r="AK413" s="362"/>
      <c r="AL413" s="362"/>
      <c r="AM413" s="362"/>
      <c r="AN413" s="362"/>
      <c r="AO413" s="362"/>
      <c r="AP413" s="362"/>
      <c r="AQ413" s="362"/>
      <c r="AR413" s="362"/>
      <c r="AS413" s="362"/>
      <c r="AT413" s="362"/>
      <c r="AU413" s="362"/>
      <c r="AV413" s="362"/>
      <c r="AW413" s="362"/>
      <c r="AX413" s="362"/>
      <c r="AY413" s="362"/>
    </row>
    <row r="414">
      <c r="A414" s="362"/>
      <c r="B414" s="362"/>
      <c r="C414" s="362"/>
      <c r="D414" s="362"/>
      <c r="E414" s="362"/>
      <c r="F414" s="362"/>
      <c r="G414" s="362"/>
      <c r="H414" s="362"/>
      <c r="I414" s="362"/>
      <c r="J414" s="362"/>
      <c r="K414" s="362"/>
      <c r="L414" s="362"/>
      <c r="M414" s="362"/>
      <c r="N414" s="362"/>
      <c r="O414" s="362"/>
      <c r="P414" s="362"/>
      <c r="Q414" s="362"/>
      <c r="R414" s="362"/>
      <c r="S414" s="362"/>
      <c r="T414" s="362"/>
      <c r="U414" s="362"/>
      <c r="V414" s="362"/>
      <c r="W414" s="362"/>
      <c r="X414" s="362"/>
      <c r="Y414" s="362"/>
      <c r="Z414" s="362"/>
      <c r="AA414" s="362"/>
      <c r="AB414" s="362"/>
      <c r="AC414" s="362"/>
      <c r="AD414" s="362"/>
      <c r="AE414" s="362"/>
      <c r="AF414" s="362"/>
      <c r="AG414" s="362"/>
      <c r="AH414" s="362"/>
      <c r="AI414" s="362"/>
      <c r="AJ414" s="362"/>
      <c r="AK414" s="362"/>
      <c r="AL414" s="362"/>
      <c r="AM414" s="362"/>
      <c r="AN414" s="362"/>
      <c r="AO414" s="362"/>
      <c r="AP414" s="362"/>
      <c r="AQ414" s="362"/>
      <c r="AR414" s="362"/>
      <c r="AS414" s="362"/>
      <c r="AT414" s="362"/>
      <c r="AU414" s="362"/>
      <c r="AV414" s="362"/>
      <c r="AW414" s="362"/>
      <c r="AX414" s="362"/>
      <c r="AY414" s="362"/>
    </row>
    <row r="415">
      <c r="A415" s="362"/>
      <c r="B415" s="362"/>
      <c r="C415" s="362"/>
      <c r="D415" s="362"/>
      <c r="E415" s="362"/>
      <c r="F415" s="362"/>
      <c r="G415" s="362"/>
      <c r="H415" s="362"/>
      <c r="I415" s="362"/>
      <c r="J415" s="362"/>
      <c r="K415" s="362"/>
      <c r="L415" s="362"/>
      <c r="M415" s="362"/>
      <c r="N415" s="362"/>
      <c r="O415" s="362"/>
      <c r="P415" s="362"/>
      <c r="Q415" s="362"/>
      <c r="R415" s="362"/>
      <c r="S415" s="362"/>
      <c r="T415" s="362"/>
      <c r="U415" s="362"/>
      <c r="V415" s="362"/>
      <c r="W415" s="362"/>
      <c r="X415" s="362"/>
      <c r="Y415" s="362"/>
      <c r="Z415" s="362"/>
      <c r="AA415" s="362"/>
      <c r="AB415" s="362"/>
      <c r="AC415" s="362"/>
      <c r="AD415" s="362"/>
      <c r="AE415" s="362"/>
      <c r="AF415" s="362"/>
      <c r="AG415" s="362"/>
      <c r="AH415" s="362"/>
      <c r="AI415" s="362"/>
      <c r="AJ415" s="362"/>
      <c r="AK415" s="362"/>
      <c r="AL415" s="362"/>
      <c r="AM415" s="362"/>
      <c r="AN415" s="362"/>
      <c r="AO415" s="362"/>
      <c r="AP415" s="362"/>
      <c r="AQ415" s="362"/>
      <c r="AR415" s="362"/>
      <c r="AS415" s="362"/>
      <c r="AT415" s="362"/>
      <c r="AU415" s="362"/>
      <c r="AV415" s="362"/>
      <c r="AW415" s="362"/>
      <c r="AX415" s="362"/>
      <c r="AY415" s="362"/>
    </row>
    <row r="416">
      <c r="A416" s="362"/>
      <c r="B416" s="362"/>
      <c r="C416" s="362"/>
      <c r="D416" s="362"/>
      <c r="E416" s="362"/>
      <c r="F416" s="362"/>
      <c r="G416" s="362"/>
      <c r="H416" s="362"/>
      <c r="I416" s="362"/>
      <c r="J416" s="362"/>
      <c r="K416" s="362"/>
      <c r="L416" s="362"/>
      <c r="M416" s="362"/>
      <c r="N416" s="362"/>
      <c r="O416" s="362"/>
      <c r="P416" s="362"/>
      <c r="Q416" s="362"/>
      <c r="R416" s="362"/>
      <c r="S416" s="362"/>
      <c r="T416" s="362"/>
      <c r="U416" s="362"/>
      <c r="V416" s="362"/>
      <c r="W416" s="362"/>
      <c r="X416" s="362"/>
      <c r="Y416" s="362"/>
      <c r="Z416" s="362"/>
      <c r="AA416" s="362"/>
      <c r="AB416" s="362"/>
      <c r="AC416" s="362"/>
      <c r="AD416" s="362"/>
      <c r="AE416" s="362"/>
      <c r="AF416" s="362"/>
      <c r="AG416" s="362"/>
      <c r="AH416" s="362"/>
      <c r="AI416" s="362"/>
      <c r="AJ416" s="362"/>
      <c r="AK416" s="362"/>
      <c r="AL416" s="362"/>
      <c r="AM416" s="362"/>
      <c r="AN416" s="362"/>
      <c r="AO416" s="362"/>
      <c r="AP416" s="362"/>
      <c r="AQ416" s="362"/>
      <c r="AR416" s="362"/>
      <c r="AS416" s="362"/>
      <c r="AT416" s="362"/>
      <c r="AU416" s="362"/>
      <c r="AV416" s="362"/>
      <c r="AW416" s="362"/>
      <c r="AX416" s="362"/>
      <c r="AY416" s="362"/>
    </row>
    <row r="417">
      <c r="A417" s="362"/>
      <c r="B417" s="362"/>
      <c r="C417" s="362"/>
      <c r="D417" s="362"/>
      <c r="E417" s="362"/>
      <c r="F417" s="362"/>
      <c r="G417" s="362"/>
      <c r="H417" s="362"/>
      <c r="I417" s="362"/>
      <c r="J417" s="362"/>
      <c r="K417" s="362"/>
      <c r="L417" s="362"/>
      <c r="M417" s="362"/>
      <c r="N417" s="362"/>
      <c r="O417" s="362"/>
      <c r="P417" s="362"/>
      <c r="Q417" s="362"/>
      <c r="R417" s="362"/>
      <c r="S417" s="362"/>
      <c r="T417" s="362"/>
      <c r="U417" s="362"/>
      <c r="V417" s="362"/>
      <c r="W417" s="362"/>
      <c r="X417" s="362"/>
      <c r="Y417" s="362"/>
      <c r="Z417" s="362"/>
      <c r="AA417" s="362"/>
      <c r="AB417" s="362"/>
      <c r="AC417" s="362"/>
      <c r="AD417" s="362"/>
      <c r="AE417" s="362"/>
      <c r="AF417" s="362"/>
      <c r="AG417" s="362"/>
      <c r="AH417" s="362"/>
      <c r="AI417" s="362"/>
      <c r="AJ417" s="362"/>
      <c r="AK417" s="362"/>
      <c r="AL417" s="362"/>
      <c r="AM417" s="362"/>
      <c r="AN417" s="362"/>
      <c r="AO417" s="362"/>
      <c r="AP417" s="362"/>
      <c r="AQ417" s="362"/>
      <c r="AR417" s="362"/>
      <c r="AS417" s="362"/>
      <c r="AT417" s="362"/>
      <c r="AU417" s="362"/>
      <c r="AV417" s="362"/>
      <c r="AW417" s="362"/>
      <c r="AX417" s="362"/>
      <c r="AY417" s="362"/>
    </row>
    <row r="418">
      <c r="A418" s="362"/>
      <c r="B418" s="362"/>
      <c r="C418" s="362"/>
      <c r="D418" s="362"/>
      <c r="E418" s="362"/>
      <c r="F418" s="362"/>
      <c r="G418" s="362"/>
      <c r="H418" s="362"/>
      <c r="I418" s="362"/>
      <c r="J418" s="362"/>
      <c r="K418" s="362"/>
      <c r="L418" s="362"/>
      <c r="M418" s="362"/>
      <c r="N418" s="362"/>
      <c r="O418" s="362"/>
      <c r="P418" s="362"/>
      <c r="Q418" s="362"/>
      <c r="R418" s="362"/>
      <c r="S418" s="362"/>
      <c r="T418" s="362"/>
      <c r="U418" s="362"/>
      <c r="V418" s="362"/>
      <c r="W418" s="362"/>
      <c r="X418" s="362"/>
      <c r="Y418" s="362"/>
      <c r="Z418" s="362"/>
      <c r="AA418" s="362"/>
      <c r="AB418" s="362"/>
      <c r="AC418" s="362"/>
      <c r="AD418" s="362"/>
      <c r="AE418" s="362"/>
      <c r="AF418" s="362"/>
      <c r="AG418" s="362"/>
      <c r="AH418" s="362"/>
      <c r="AI418" s="362"/>
      <c r="AJ418" s="362"/>
      <c r="AK418" s="362"/>
      <c r="AL418" s="362"/>
      <c r="AM418" s="362"/>
      <c r="AN418" s="362"/>
      <c r="AO418" s="362"/>
      <c r="AP418" s="362"/>
      <c r="AQ418" s="362"/>
      <c r="AR418" s="362"/>
      <c r="AS418" s="362"/>
      <c r="AT418" s="362"/>
      <c r="AU418" s="362"/>
      <c r="AV418" s="362"/>
      <c r="AW418" s="362"/>
      <c r="AX418" s="362"/>
      <c r="AY418" s="362"/>
    </row>
    <row r="419">
      <c r="A419" s="362"/>
      <c r="B419" s="362"/>
      <c r="C419" s="362"/>
      <c r="D419" s="362"/>
      <c r="E419" s="362"/>
      <c r="F419" s="362"/>
      <c r="G419" s="362"/>
      <c r="H419" s="362"/>
      <c r="I419" s="362"/>
      <c r="J419" s="362"/>
      <c r="K419" s="362"/>
      <c r="L419" s="362"/>
      <c r="M419" s="362"/>
      <c r="N419" s="362"/>
      <c r="O419" s="362"/>
      <c r="P419" s="362"/>
      <c r="Q419" s="362"/>
      <c r="R419" s="362"/>
      <c r="S419" s="362"/>
      <c r="T419" s="362"/>
      <c r="U419" s="362"/>
      <c r="V419" s="362"/>
      <c r="W419" s="362"/>
      <c r="X419" s="362"/>
      <c r="Y419" s="362"/>
      <c r="Z419" s="362"/>
      <c r="AA419" s="362"/>
      <c r="AB419" s="362"/>
      <c r="AC419" s="362"/>
      <c r="AD419" s="362"/>
      <c r="AE419" s="362"/>
      <c r="AF419" s="362"/>
      <c r="AG419" s="362"/>
      <c r="AH419" s="362"/>
      <c r="AI419" s="362"/>
      <c r="AJ419" s="362"/>
      <c r="AK419" s="362"/>
      <c r="AL419" s="362"/>
      <c r="AM419" s="362"/>
      <c r="AN419" s="362"/>
      <c r="AO419" s="362"/>
      <c r="AP419" s="362"/>
      <c r="AQ419" s="362"/>
      <c r="AR419" s="362"/>
      <c r="AS419" s="362"/>
      <c r="AT419" s="362"/>
      <c r="AU419" s="362"/>
      <c r="AV419" s="362"/>
      <c r="AW419" s="362"/>
      <c r="AX419" s="362"/>
      <c r="AY419" s="362"/>
    </row>
    <row r="420">
      <c r="A420" s="362"/>
      <c r="B420" s="362"/>
      <c r="C420" s="362"/>
      <c r="D420" s="362"/>
      <c r="E420" s="362"/>
      <c r="F420" s="362"/>
      <c r="G420" s="362"/>
      <c r="H420" s="362"/>
      <c r="I420" s="362"/>
      <c r="J420" s="362"/>
      <c r="K420" s="362"/>
      <c r="L420" s="362"/>
      <c r="M420" s="362"/>
      <c r="N420" s="362"/>
      <c r="O420" s="362"/>
      <c r="P420" s="362"/>
      <c r="Q420" s="362"/>
      <c r="R420" s="362"/>
      <c r="S420" s="362"/>
      <c r="T420" s="362"/>
      <c r="U420" s="362"/>
      <c r="V420" s="362"/>
      <c r="W420" s="362"/>
      <c r="X420" s="362"/>
      <c r="Y420" s="362"/>
      <c r="Z420" s="362"/>
      <c r="AA420" s="362"/>
      <c r="AB420" s="362"/>
      <c r="AC420" s="362"/>
      <c r="AD420" s="362"/>
      <c r="AE420" s="362"/>
      <c r="AF420" s="362"/>
      <c r="AG420" s="362"/>
      <c r="AH420" s="362"/>
      <c r="AI420" s="362"/>
      <c r="AJ420" s="362"/>
      <c r="AK420" s="362"/>
      <c r="AL420" s="362"/>
      <c r="AM420" s="362"/>
      <c r="AN420" s="362"/>
      <c r="AO420" s="362"/>
      <c r="AP420" s="362"/>
      <c r="AQ420" s="362"/>
      <c r="AR420" s="362"/>
      <c r="AS420" s="362"/>
      <c r="AT420" s="362"/>
      <c r="AU420" s="362"/>
      <c r="AV420" s="362"/>
      <c r="AW420" s="362"/>
      <c r="AX420" s="362"/>
      <c r="AY420" s="362"/>
    </row>
    <row r="421">
      <c r="A421" s="362"/>
      <c r="B421" s="362"/>
      <c r="C421" s="362"/>
      <c r="D421" s="362"/>
      <c r="E421" s="362"/>
      <c r="F421" s="362"/>
      <c r="G421" s="362"/>
      <c r="H421" s="362"/>
      <c r="I421" s="362"/>
      <c r="J421" s="362"/>
      <c r="K421" s="362"/>
      <c r="L421" s="362"/>
      <c r="M421" s="362"/>
      <c r="N421" s="362"/>
      <c r="O421" s="362"/>
      <c r="P421" s="362"/>
      <c r="Q421" s="362"/>
      <c r="R421" s="362"/>
      <c r="S421" s="362"/>
      <c r="T421" s="362"/>
      <c r="U421" s="362"/>
      <c r="V421" s="362"/>
      <c r="W421" s="362"/>
      <c r="X421" s="362"/>
      <c r="Y421" s="362"/>
      <c r="Z421" s="362"/>
      <c r="AA421" s="362"/>
      <c r="AB421" s="362"/>
      <c r="AC421" s="362"/>
      <c r="AD421" s="362"/>
      <c r="AE421" s="362"/>
      <c r="AF421" s="362"/>
      <c r="AG421" s="362"/>
      <c r="AH421" s="362"/>
      <c r="AI421" s="362"/>
      <c r="AJ421" s="362"/>
      <c r="AK421" s="362"/>
      <c r="AL421" s="362"/>
      <c r="AM421" s="362"/>
      <c r="AN421" s="362"/>
      <c r="AO421" s="362"/>
      <c r="AP421" s="362"/>
      <c r="AQ421" s="362"/>
      <c r="AR421" s="362"/>
      <c r="AS421" s="362"/>
      <c r="AT421" s="362"/>
      <c r="AU421" s="362"/>
      <c r="AV421" s="362"/>
      <c r="AW421" s="362"/>
      <c r="AX421" s="362"/>
      <c r="AY421" s="362"/>
    </row>
    <row r="422">
      <c r="A422" s="362"/>
      <c r="B422" s="362"/>
      <c r="C422" s="362"/>
      <c r="D422" s="362"/>
      <c r="E422" s="362"/>
      <c r="F422" s="362"/>
      <c r="G422" s="362"/>
      <c r="H422" s="362"/>
      <c r="I422" s="362"/>
      <c r="J422" s="362"/>
      <c r="K422" s="362"/>
      <c r="L422" s="362"/>
      <c r="M422" s="362"/>
      <c r="N422" s="362"/>
      <c r="O422" s="362"/>
      <c r="P422" s="362"/>
      <c r="Q422" s="362"/>
      <c r="R422" s="362"/>
      <c r="S422" s="362"/>
      <c r="T422" s="362"/>
      <c r="U422" s="362"/>
      <c r="V422" s="362"/>
      <c r="W422" s="362"/>
      <c r="X422" s="362"/>
      <c r="Y422" s="362"/>
      <c r="Z422" s="362"/>
      <c r="AA422" s="362"/>
      <c r="AB422" s="362"/>
      <c r="AC422" s="362"/>
      <c r="AD422" s="362"/>
      <c r="AE422" s="362"/>
      <c r="AF422" s="362"/>
      <c r="AG422" s="362"/>
      <c r="AH422" s="362"/>
      <c r="AI422" s="362"/>
      <c r="AJ422" s="362"/>
      <c r="AK422" s="362"/>
      <c r="AL422" s="362"/>
      <c r="AM422" s="362"/>
      <c r="AN422" s="362"/>
      <c r="AO422" s="362"/>
      <c r="AP422" s="362"/>
      <c r="AQ422" s="362"/>
      <c r="AR422" s="362"/>
      <c r="AS422" s="362"/>
      <c r="AT422" s="362"/>
      <c r="AU422" s="362"/>
      <c r="AV422" s="362"/>
      <c r="AW422" s="362"/>
      <c r="AX422" s="362"/>
      <c r="AY422" s="362"/>
    </row>
    <row r="423">
      <c r="A423" s="362"/>
      <c r="B423" s="362"/>
      <c r="C423" s="362"/>
      <c r="D423" s="362"/>
      <c r="E423" s="362"/>
      <c r="F423" s="362"/>
      <c r="G423" s="362"/>
      <c r="H423" s="362"/>
      <c r="I423" s="362"/>
      <c r="J423" s="362"/>
      <c r="K423" s="362"/>
      <c r="L423" s="362"/>
      <c r="M423" s="362"/>
      <c r="N423" s="362"/>
      <c r="O423" s="362"/>
      <c r="P423" s="362"/>
      <c r="Q423" s="362"/>
      <c r="R423" s="362"/>
      <c r="S423" s="362"/>
      <c r="T423" s="362"/>
      <c r="U423" s="362"/>
      <c r="V423" s="362"/>
      <c r="W423" s="362"/>
      <c r="X423" s="362"/>
      <c r="Y423" s="362"/>
      <c r="Z423" s="362"/>
      <c r="AA423" s="362"/>
      <c r="AB423" s="362"/>
      <c r="AC423" s="362"/>
      <c r="AD423" s="362"/>
      <c r="AE423" s="362"/>
      <c r="AF423" s="362"/>
      <c r="AG423" s="362"/>
      <c r="AH423" s="362"/>
      <c r="AI423" s="362"/>
      <c r="AJ423" s="362"/>
      <c r="AK423" s="362"/>
      <c r="AL423" s="362"/>
      <c r="AM423" s="362"/>
      <c r="AN423" s="362"/>
      <c r="AO423" s="362"/>
      <c r="AP423" s="362"/>
      <c r="AQ423" s="362"/>
      <c r="AR423" s="362"/>
      <c r="AS423" s="362"/>
      <c r="AT423" s="362"/>
      <c r="AU423" s="362"/>
      <c r="AV423" s="362"/>
      <c r="AW423" s="362"/>
      <c r="AX423" s="362"/>
      <c r="AY423" s="362"/>
    </row>
    <row r="424">
      <c r="A424" s="362"/>
      <c r="B424" s="362"/>
      <c r="C424" s="362"/>
      <c r="D424" s="362"/>
      <c r="E424" s="362"/>
      <c r="F424" s="362"/>
      <c r="G424" s="362"/>
      <c r="H424" s="362"/>
      <c r="I424" s="362"/>
      <c r="J424" s="362"/>
      <c r="K424" s="362"/>
      <c r="L424" s="362"/>
      <c r="M424" s="362"/>
      <c r="N424" s="362"/>
      <c r="O424" s="362"/>
      <c r="P424" s="362"/>
      <c r="Q424" s="362"/>
      <c r="R424" s="362"/>
      <c r="S424" s="362"/>
      <c r="T424" s="362"/>
      <c r="U424" s="362"/>
      <c r="V424" s="362"/>
      <c r="W424" s="362"/>
      <c r="X424" s="362"/>
      <c r="Y424" s="362"/>
      <c r="Z424" s="362"/>
      <c r="AA424" s="362"/>
      <c r="AB424" s="362"/>
      <c r="AC424" s="362"/>
      <c r="AD424" s="362"/>
      <c r="AE424" s="362"/>
      <c r="AF424" s="362"/>
      <c r="AG424" s="362"/>
      <c r="AH424" s="362"/>
      <c r="AI424" s="362"/>
      <c r="AJ424" s="362"/>
      <c r="AK424" s="362"/>
      <c r="AL424" s="362"/>
      <c r="AM424" s="362"/>
      <c r="AN424" s="362"/>
      <c r="AO424" s="362"/>
      <c r="AP424" s="362"/>
      <c r="AQ424" s="362"/>
      <c r="AR424" s="362"/>
      <c r="AS424" s="362"/>
      <c r="AT424" s="362"/>
      <c r="AU424" s="362"/>
      <c r="AV424" s="362"/>
      <c r="AW424" s="362"/>
      <c r="AX424" s="362"/>
      <c r="AY424" s="362"/>
    </row>
    <row r="425">
      <c r="A425" s="362"/>
      <c r="B425" s="362"/>
      <c r="C425" s="362"/>
      <c r="D425" s="362"/>
      <c r="E425" s="362"/>
      <c r="F425" s="362"/>
      <c r="G425" s="362"/>
      <c r="H425" s="362"/>
      <c r="I425" s="362"/>
      <c r="J425" s="362"/>
      <c r="K425" s="362"/>
      <c r="L425" s="362"/>
      <c r="M425" s="362"/>
      <c r="N425" s="362"/>
      <c r="O425" s="362"/>
      <c r="P425" s="362"/>
      <c r="Q425" s="362"/>
      <c r="R425" s="362"/>
      <c r="S425" s="362"/>
      <c r="T425" s="362"/>
      <c r="U425" s="362"/>
      <c r="V425" s="362"/>
      <c r="W425" s="362"/>
      <c r="X425" s="362"/>
      <c r="Y425" s="362"/>
      <c r="Z425" s="362"/>
      <c r="AA425" s="362"/>
      <c r="AB425" s="362"/>
      <c r="AC425" s="362"/>
      <c r="AD425" s="362"/>
      <c r="AE425" s="362"/>
      <c r="AF425" s="362"/>
      <c r="AG425" s="362"/>
      <c r="AH425" s="362"/>
      <c r="AI425" s="362"/>
      <c r="AJ425" s="362"/>
      <c r="AK425" s="362"/>
      <c r="AL425" s="362"/>
      <c r="AM425" s="362"/>
      <c r="AN425" s="362"/>
      <c r="AO425" s="362"/>
      <c r="AP425" s="362"/>
      <c r="AQ425" s="362"/>
      <c r="AR425" s="362"/>
      <c r="AS425" s="362"/>
      <c r="AT425" s="362"/>
      <c r="AU425" s="362"/>
      <c r="AV425" s="362"/>
      <c r="AW425" s="362"/>
      <c r="AX425" s="362"/>
      <c r="AY425" s="362"/>
    </row>
    <row r="426">
      <c r="A426" s="362"/>
      <c r="B426" s="362"/>
      <c r="C426" s="362"/>
      <c r="D426" s="362"/>
      <c r="E426" s="362"/>
      <c r="F426" s="362"/>
      <c r="G426" s="362"/>
      <c r="H426" s="362"/>
      <c r="I426" s="362"/>
      <c r="J426" s="362"/>
      <c r="K426" s="362"/>
      <c r="L426" s="362"/>
      <c r="M426" s="362"/>
      <c r="N426" s="362"/>
      <c r="O426" s="362"/>
      <c r="P426" s="362"/>
      <c r="Q426" s="362"/>
      <c r="R426" s="362"/>
      <c r="S426" s="362"/>
      <c r="T426" s="362"/>
      <c r="U426" s="362"/>
      <c r="V426" s="362"/>
      <c r="W426" s="362"/>
      <c r="X426" s="362"/>
      <c r="Y426" s="362"/>
      <c r="Z426" s="362"/>
      <c r="AA426" s="362"/>
      <c r="AB426" s="362"/>
      <c r="AC426" s="362"/>
      <c r="AD426" s="362"/>
      <c r="AE426" s="362"/>
      <c r="AF426" s="362"/>
      <c r="AG426" s="362"/>
      <c r="AH426" s="362"/>
      <c r="AI426" s="362"/>
      <c r="AJ426" s="362"/>
      <c r="AK426" s="362"/>
      <c r="AL426" s="362"/>
      <c r="AM426" s="362"/>
      <c r="AN426" s="362"/>
      <c r="AO426" s="362"/>
      <c r="AP426" s="362"/>
      <c r="AQ426" s="362"/>
      <c r="AR426" s="362"/>
      <c r="AS426" s="362"/>
      <c r="AT426" s="362"/>
      <c r="AU426" s="362"/>
      <c r="AV426" s="362"/>
      <c r="AW426" s="362"/>
      <c r="AX426" s="362"/>
      <c r="AY426" s="362"/>
    </row>
    <row r="427">
      <c r="A427" s="362"/>
      <c r="B427" s="362"/>
      <c r="C427" s="362"/>
      <c r="D427" s="362"/>
      <c r="E427" s="362"/>
      <c r="F427" s="362"/>
      <c r="G427" s="362"/>
      <c r="H427" s="362"/>
      <c r="I427" s="362"/>
      <c r="J427" s="362"/>
      <c r="K427" s="362"/>
      <c r="L427" s="362"/>
      <c r="M427" s="362"/>
      <c r="N427" s="362"/>
      <c r="O427" s="362"/>
      <c r="P427" s="362"/>
      <c r="Q427" s="362"/>
      <c r="R427" s="362"/>
      <c r="S427" s="362"/>
      <c r="T427" s="362"/>
      <c r="U427" s="362"/>
      <c r="V427" s="362"/>
      <c r="W427" s="362"/>
      <c r="X427" s="362"/>
      <c r="Y427" s="362"/>
      <c r="Z427" s="362"/>
      <c r="AA427" s="362"/>
      <c r="AB427" s="362"/>
      <c r="AC427" s="362"/>
      <c r="AD427" s="362"/>
      <c r="AE427" s="362"/>
      <c r="AF427" s="362"/>
      <c r="AG427" s="362"/>
      <c r="AH427" s="362"/>
      <c r="AI427" s="362"/>
      <c r="AJ427" s="362"/>
      <c r="AK427" s="362"/>
      <c r="AL427" s="362"/>
      <c r="AM427" s="362"/>
      <c r="AN427" s="362"/>
      <c r="AO427" s="362"/>
      <c r="AP427" s="362"/>
      <c r="AQ427" s="362"/>
      <c r="AR427" s="362"/>
      <c r="AS427" s="362"/>
      <c r="AT427" s="362"/>
      <c r="AU427" s="362"/>
      <c r="AV427" s="362"/>
      <c r="AW427" s="362"/>
      <c r="AX427" s="362"/>
      <c r="AY427" s="362"/>
    </row>
    <row r="428">
      <c r="A428" s="362"/>
      <c r="B428" s="362"/>
      <c r="C428" s="362"/>
      <c r="D428" s="362"/>
      <c r="E428" s="362"/>
      <c r="F428" s="362"/>
      <c r="G428" s="362"/>
      <c r="H428" s="362"/>
      <c r="I428" s="362"/>
      <c r="J428" s="362"/>
      <c r="K428" s="362"/>
      <c r="L428" s="362"/>
      <c r="M428" s="362"/>
      <c r="N428" s="362"/>
      <c r="O428" s="362"/>
      <c r="P428" s="362"/>
      <c r="Q428" s="362"/>
      <c r="R428" s="362"/>
      <c r="S428" s="362"/>
      <c r="T428" s="362"/>
      <c r="U428" s="362"/>
      <c r="V428" s="362"/>
      <c r="W428" s="362"/>
      <c r="X428" s="362"/>
      <c r="Y428" s="362"/>
      <c r="Z428" s="362"/>
      <c r="AA428" s="362"/>
      <c r="AB428" s="362"/>
      <c r="AC428" s="362"/>
      <c r="AD428" s="362"/>
      <c r="AE428" s="362"/>
      <c r="AF428" s="362"/>
      <c r="AG428" s="362"/>
      <c r="AH428" s="362"/>
      <c r="AI428" s="362"/>
      <c r="AJ428" s="362"/>
      <c r="AK428" s="362"/>
      <c r="AL428" s="362"/>
      <c r="AM428" s="362"/>
      <c r="AN428" s="362"/>
      <c r="AO428" s="362"/>
      <c r="AP428" s="362"/>
      <c r="AQ428" s="362"/>
      <c r="AR428" s="362"/>
      <c r="AS428" s="362"/>
      <c r="AT428" s="362"/>
      <c r="AU428" s="362"/>
      <c r="AV428" s="362"/>
      <c r="AW428" s="362"/>
      <c r="AX428" s="362"/>
      <c r="AY428" s="362"/>
    </row>
    <row r="429">
      <c r="A429" s="362"/>
      <c r="B429" s="362"/>
      <c r="C429" s="362"/>
      <c r="D429" s="362"/>
      <c r="E429" s="362"/>
      <c r="F429" s="362"/>
      <c r="G429" s="362"/>
      <c r="H429" s="362"/>
      <c r="I429" s="362"/>
      <c r="J429" s="362"/>
      <c r="K429" s="362"/>
      <c r="L429" s="362"/>
      <c r="M429" s="362"/>
      <c r="N429" s="362"/>
      <c r="O429" s="362"/>
      <c r="P429" s="362"/>
      <c r="Q429" s="362"/>
      <c r="R429" s="362"/>
      <c r="S429" s="362"/>
      <c r="T429" s="362"/>
      <c r="U429" s="362"/>
      <c r="V429" s="362"/>
      <c r="W429" s="362"/>
      <c r="X429" s="362"/>
      <c r="Y429" s="362"/>
      <c r="Z429" s="362"/>
      <c r="AA429" s="362"/>
      <c r="AB429" s="362"/>
      <c r="AC429" s="362"/>
      <c r="AD429" s="362"/>
      <c r="AE429" s="362"/>
      <c r="AF429" s="362"/>
      <c r="AG429" s="362"/>
      <c r="AH429" s="362"/>
      <c r="AI429" s="362"/>
      <c r="AJ429" s="362"/>
      <c r="AK429" s="362"/>
      <c r="AL429" s="362"/>
      <c r="AM429" s="362"/>
      <c r="AN429" s="362"/>
      <c r="AO429" s="362"/>
      <c r="AP429" s="362"/>
      <c r="AQ429" s="362"/>
      <c r="AR429" s="362"/>
      <c r="AS429" s="362"/>
      <c r="AT429" s="362"/>
      <c r="AU429" s="362"/>
      <c r="AV429" s="362"/>
      <c r="AW429" s="362"/>
      <c r="AX429" s="362"/>
      <c r="AY429" s="362"/>
    </row>
    <row r="430">
      <c r="A430" s="362"/>
      <c r="B430" s="362"/>
      <c r="C430" s="362"/>
      <c r="D430" s="362"/>
      <c r="E430" s="362"/>
      <c r="F430" s="362"/>
      <c r="G430" s="362"/>
      <c r="H430" s="362"/>
      <c r="I430" s="362"/>
      <c r="J430" s="362"/>
      <c r="K430" s="362"/>
      <c r="L430" s="362"/>
      <c r="M430" s="362"/>
      <c r="N430" s="362"/>
      <c r="O430" s="362"/>
      <c r="P430" s="362"/>
      <c r="Q430" s="362"/>
      <c r="R430" s="362"/>
      <c r="S430" s="362"/>
      <c r="T430" s="362"/>
      <c r="U430" s="362"/>
      <c r="V430" s="362"/>
      <c r="W430" s="362"/>
      <c r="X430" s="362"/>
      <c r="Y430" s="362"/>
      <c r="Z430" s="362"/>
      <c r="AA430" s="362"/>
      <c r="AB430" s="362"/>
      <c r="AC430" s="362"/>
      <c r="AD430" s="362"/>
      <c r="AE430" s="362"/>
      <c r="AF430" s="362"/>
      <c r="AG430" s="362"/>
      <c r="AH430" s="362"/>
      <c r="AI430" s="362"/>
      <c r="AJ430" s="362"/>
      <c r="AK430" s="362"/>
      <c r="AL430" s="362"/>
      <c r="AM430" s="362"/>
      <c r="AN430" s="362"/>
      <c r="AO430" s="362"/>
      <c r="AP430" s="362"/>
      <c r="AQ430" s="362"/>
      <c r="AR430" s="362"/>
      <c r="AS430" s="362"/>
      <c r="AT430" s="362"/>
      <c r="AU430" s="362"/>
      <c r="AV430" s="362"/>
      <c r="AW430" s="362"/>
      <c r="AX430" s="362"/>
      <c r="AY430" s="362"/>
    </row>
    <row r="431">
      <c r="A431" s="362"/>
      <c r="B431" s="362"/>
      <c r="C431" s="362"/>
      <c r="D431" s="362"/>
      <c r="E431" s="362"/>
      <c r="F431" s="362"/>
      <c r="G431" s="362"/>
      <c r="H431" s="362"/>
      <c r="I431" s="362"/>
      <c r="J431" s="362"/>
      <c r="K431" s="362"/>
      <c r="L431" s="362"/>
      <c r="M431" s="362"/>
      <c r="N431" s="362"/>
      <c r="O431" s="362"/>
      <c r="P431" s="362"/>
      <c r="Q431" s="362"/>
      <c r="R431" s="362"/>
      <c r="S431" s="362"/>
      <c r="T431" s="362"/>
      <c r="U431" s="362"/>
      <c r="V431" s="362"/>
      <c r="W431" s="362"/>
      <c r="X431" s="362"/>
      <c r="Y431" s="362"/>
      <c r="Z431" s="362"/>
      <c r="AA431" s="362"/>
      <c r="AB431" s="362"/>
      <c r="AC431" s="362"/>
      <c r="AD431" s="362"/>
      <c r="AE431" s="362"/>
      <c r="AF431" s="362"/>
      <c r="AG431" s="362"/>
      <c r="AH431" s="362"/>
      <c r="AI431" s="362"/>
      <c r="AJ431" s="362"/>
      <c r="AK431" s="362"/>
      <c r="AL431" s="362"/>
      <c r="AM431" s="362"/>
      <c r="AN431" s="362"/>
      <c r="AO431" s="362"/>
      <c r="AP431" s="362"/>
      <c r="AQ431" s="362"/>
      <c r="AR431" s="362"/>
      <c r="AS431" s="362"/>
      <c r="AT431" s="362"/>
      <c r="AU431" s="362"/>
      <c r="AV431" s="362"/>
      <c r="AW431" s="362"/>
      <c r="AX431" s="362"/>
      <c r="AY431" s="362"/>
    </row>
    <row r="432">
      <c r="A432" s="362"/>
      <c r="B432" s="362"/>
      <c r="C432" s="362"/>
      <c r="D432" s="362"/>
      <c r="E432" s="362"/>
      <c r="F432" s="362"/>
      <c r="G432" s="362"/>
      <c r="H432" s="362"/>
      <c r="I432" s="362"/>
      <c r="J432" s="362"/>
      <c r="K432" s="362"/>
      <c r="L432" s="362"/>
      <c r="M432" s="362"/>
      <c r="N432" s="362"/>
      <c r="O432" s="362"/>
      <c r="P432" s="362"/>
      <c r="Q432" s="362"/>
      <c r="R432" s="362"/>
      <c r="S432" s="362"/>
      <c r="T432" s="362"/>
      <c r="U432" s="362"/>
      <c r="V432" s="362"/>
      <c r="W432" s="362"/>
      <c r="X432" s="362"/>
      <c r="Y432" s="362"/>
      <c r="Z432" s="362"/>
      <c r="AA432" s="362"/>
      <c r="AB432" s="362"/>
      <c r="AC432" s="362"/>
      <c r="AD432" s="362"/>
      <c r="AE432" s="362"/>
      <c r="AF432" s="362"/>
      <c r="AG432" s="362"/>
      <c r="AH432" s="362"/>
      <c r="AI432" s="362"/>
      <c r="AJ432" s="362"/>
      <c r="AK432" s="362"/>
      <c r="AL432" s="362"/>
      <c r="AM432" s="362"/>
      <c r="AN432" s="362"/>
      <c r="AO432" s="362"/>
      <c r="AP432" s="362"/>
      <c r="AQ432" s="362"/>
      <c r="AR432" s="362"/>
      <c r="AS432" s="362"/>
      <c r="AT432" s="362"/>
      <c r="AU432" s="362"/>
      <c r="AV432" s="362"/>
      <c r="AW432" s="362"/>
      <c r="AX432" s="362"/>
      <c r="AY432" s="362"/>
    </row>
    <row r="433">
      <c r="A433" s="362"/>
      <c r="B433" s="362"/>
      <c r="C433" s="362"/>
      <c r="D433" s="362"/>
      <c r="E433" s="362"/>
      <c r="F433" s="362"/>
      <c r="G433" s="362"/>
      <c r="H433" s="362"/>
      <c r="I433" s="362"/>
      <c r="J433" s="362"/>
      <c r="K433" s="362"/>
      <c r="L433" s="362"/>
      <c r="M433" s="362"/>
      <c r="N433" s="362"/>
      <c r="O433" s="362"/>
      <c r="P433" s="362"/>
      <c r="Q433" s="362"/>
      <c r="R433" s="362"/>
      <c r="S433" s="362"/>
      <c r="T433" s="362"/>
      <c r="U433" s="362"/>
      <c r="V433" s="362"/>
      <c r="W433" s="362"/>
      <c r="X433" s="362"/>
      <c r="Y433" s="362"/>
      <c r="Z433" s="362"/>
      <c r="AA433" s="362"/>
      <c r="AB433" s="362"/>
      <c r="AC433" s="362"/>
      <c r="AD433" s="362"/>
      <c r="AE433" s="362"/>
      <c r="AF433" s="362"/>
      <c r="AG433" s="362"/>
      <c r="AH433" s="362"/>
      <c r="AI433" s="362"/>
      <c r="AJ433" s="362"/>
      <c r="AK433" s="362"/>
      <c r="AL433" s="362"/>
      <c r="AM433" s="362"/>
      <c r="AN433" s="362"/>
      <c r="AO433" s="362"/>
      <c r="AP433" s="362"/>
      <c r="AQ433" s="362"/>
      <c r="AR433" s="362"/>
      <c r="AS433" s="362"/>
      <c r="AT433" s="362"/>
      <c r="AU433" s="362"/>
      <c r="AV433" s="362"/>
      <c r="AW433" s="362"/>
      <c r="AX433" s="362"/>
      <c r="AY433" s="362"/>
    </row>
    <row r="434">
      <c r="A434" s="362"/>
      <c r="B434" s="362"/>
      <c r="C434" s="362"/>
      <c r="D434" s="362"/>
      <c r="E434" s="362"/>
      <c r="F434" s="362"/>
      <c r="G434" s="362"/>
      <c r="H434" s="362"/>
      <c r="I434" s="362"/>
      <c r="J434" s="362"/>
      <c r="K434" s="362"/>
      <c r="L434" s="362"/>
      <c r="M434" s="362"/>
      <c r="N434" s="362"/>
      <c r="O434" s="362"/>
      <c r="P434" s="362"/>
      <c r="Q434" s="362"/>
      <c r="R434" s="362"/>
      <c r="S434" s="362"/>
      <c r="T434" s="362"/>
      <c r="U434" s="362"/>
      <c r="V434" s="362"/>
      <c r="W434" s="362"/>
      <c r="X434" s="362"/>
      <c r="Y434" s="362"/>
      <c r="Z434" s="362"/>
      <c r="AA434" s="362"/>
      <c r="AB434" s="362"/>
      <c r="AC434" s="362"/>
      <c r="AD434" s="362"/>
      <c r="AE434" s="362"/>
      <c r="AF434" s="362"/>
      <c r="AG434" s="362"/>
      <c r="AH434" s="362"/>
      <c r="AI434" s="362"/>
      <c r="AJ434" s="362"/>
      <c r="AK434" s="362"/>
      <c r="AL434" s="362"/>
      <c r="AM434" s="362"/>
      <c r="AN434" s="362"/>
      <c r="AO434" s="362"/>
      <c r="AP434" s="362"/>
      <c r="AQ434" s="362"/>
      <c r="AR434" s="362"/>
      <c r="AS434" s="362"/>
      <c r="AT434" s="362"/>
      <c r="AU434" s="362"/>
      <c r="AV434" s="362"/>
      <c r="AW434" s="362"/>
      <c r="AX434" s="362"/>
      <c r="AY434" s="362"/>
    </row>
    <row r="435">
      <c r="A435" s="362"/>
      <c r="B435" s="362"/>
      <c r="C435" s="362"/>
      <c r="D435" s="362"/>
      <c r="E435" s="362"/>
      <c r="F435" s="362"/>
      <c r="G435" s="362"/>
      <c r="H435" s="362"/>
      <c r="I435" s="362"/>
      <c r="J435" s="362"/>
      <c r="K435" s="362"/>
      <c r="L435" s="362"/>
      <c r="M435" s="362"/>
      <c r="N435" s="362"/>
      <c r="O435" s="362"/>
      <c r="P435" s="362"/>
      <c r="Q435" s="362"/>
      <c r="R435" s="362"/>
      <c r="S435" s="362"/>
      <c r="T435" s="362"/>
      <c r="U435" s="362"/>
      <c r="V435" s="362"/>
      <c r="W435" s="362"/>
      <c r="X435" s="362"/>
      <c r="Y435" s="362"/>
      <c r="Z435" s="362"/>
      <c r="AA435" s="362"/>
      <c r="AB435" s="362"/>
      <c r="AC435" s="362"/>
      <c r="AD435" s="362"/>
      <c r="AE435" s="362"/>
      <c r="AF435" s="362"/>
      <c r="AG435" s="362"/>
      <c r="AH435" s="362"/>
      <c r="AI435" s="362"/>
      <c r="AJ435" s="362"/>
      <c r="AK435" s="362"/>
      <c r="AL435" s="362"/>
      <c r="AM435" s="362"/>
      <c r="AN435" s="362"/>
      <c r="AO435" s="362"/>
      <c r="AP435" s="362"/>
      <c r="AQ435" s="362"/>
      <c r="AR435" s="362"/>
      <c r="AS435" s="362"/>
      <c r="AT435" s="362"/>
      <c r="AU435" s="362"/>
      <c r="AV435" s="362"/>
      <c r="AW435" s="362"/>
      <c r="AX435" s="362"/>
      <c r="AY435" s="362"/>
    </row>
    <row r="436">
      <c r="A436" s="362"/>
      <c r="B436" s="362"/>
      <c r="C436" s="362"/>
      <c r="D436" s="362"/>
      <c r="E436" s="362"/>
      <c r="F436" s="362"/>
      <c r="G436" s="362"/>
      <c r="H436" s="362"/>
      <c r="I436" s="362"/>
      <c r="J436" s="362"/>
      <c r="K436" s="362"/>
      <c r="L436" s="362"/>
      <c r="M436" s="362"/>
      <c r="N436" s="362"/>
      <c r="O436" s="362"/>
      <c r="P436" s="362"/>
      <c r="Q436" s="362"/>
      <c r="R436" s="362"/>
      <c r="S436" s="362"/>
      <c r="T436" s="362"/>
      <c r="U436" s="362"/>
      <c r="V436" s="362"/>
      <c r="W436" s="362"/>
      <c r="X436" s="362"/>
      <c r="Y436" s="362"/>
      <c r="Z436" s="362"/>
      <c r="AA436" s="362"/>
      <c r="AB436" s="362"/>
      <c r="AC436" s="362"/>
      <c r="AD436" s="362"/>
      <c r="AE436" s="362"/>
      <c r="AF436" s="362"/>
      <c r="AG436" s="362"/>
      <c r="AH436" s="362"/>
      <c r="AI436" s="362"/>
      <c r="AJ436" s="362"/>
      <c r="AK436" s="362"/>
      <c r="AL436" s="362"/>
      <c r="AM436" s="362"/>
      <c r="AN436" s="362"/>
      <c r="AO436" s="362"/>
      <c r="AP436" s="362"/>
      <c r="AQ436" s="362"/>
      <c r="AR436" s="362"/>
      <c r="AS436" s="362"/>
      <c r="AT436" s="362"/>
      <c r="AU436" s="362"/>
      <c r="AV436" s="362"/>
      <c r="AW436" s="362"/>
      <c r="AX436" s="362"/>
      <c r="AY436" s="362"/>
    </row>
    <row r="437">
      <c r="A437" s="362"/>
      <c r="B437" s="362"/>
      <c r="C437" s="362"/>
      <c r="D437" s="362"/>
      <c r="E437" s="362"/>
      <c r="F437" s="362"/>
      <c r="G437" s="362"/>
      <c r="H437" s="362"/>
      <c r="I437" s="362"/>
      <c r="J437" s="362"/>
      <c r="K437" s="362"/>
      <c r="L437" s="362"/>
      <c r="M437" s="362"/>
      <c r="N437" s="362"/>
      <c r="O437" s="362"/>
      <c r="P437" s="362"/>
      <c r="Q437" s="362"/>
      <c r="R437" s="362"/>
      <c r="S437" s="362"/>
      <c r="T437" s="362"/>
      <c r="U437" s="362"/>
      <c r="V437" s="362"/>
      <c r="W437" s="362"/>
      <c r="X437" s="362"/>
      <c r="Y437" s="362"/>
      <c r="Z437" s="362"/>
      <c r="AA437" s="362"/>
      <c r="AB437" s="362"/>
      <c r="AC437" s="362"/>
      <c r="AD437" s="362"/>
      <c r="AE437" s="362"/>
      <c r="AF437" s="362"/>
      <c r="AG437" s="362"/>
      <c r="AH437" s="362"/>
      <c r="AI437" s="362"/>
      <c r="AJ437" s="362"/>
      <c r="AK437" s="362"/>
      <c r="AL437" s="362"/>
      <c r="AM437" s="362"/>
      <c r="AN437" s="362"/>
      <c r="AO437" s="362"/>
      <c r="AP437" s="362"/>
      <c r="AQ437" s="362"/>
      <c r="AR437" s="362"/>
      <c r="AS437" s="362"/>
      <c r="AT437" s="362"/>
      <c r="AU437" s="362"/>
      <c r="AV437" s="362"/>
      <c r="AW437" s="362"/>
      <c r="AX437" s="362"/>
      <c r="AY437" s="362"/>
    </row>
    <row r="438">
      <c r="A438" s="362"/>
      <c r="B438" s="362"/>
      <c r="C438" s="362"/>
      <c r="D438" s="362"/>
      <c r="E438" s="362"/>
      <c r="F438" s="362"/>
      <c r="G438" s="362"/>
      <c r="H438" s="362"/>
      <c r="I438" s="362"/>
      <c r="J438" s="362"/>
      <c r="K438" s="362"/>
      <c r="L438" s="362"/>
      <c r="M438" s="362"/>
      <c r="N438" s="362"/>
      <c r="O438" s="362"/>
      <c r="P438" s="362"/>
      <c r="Q438" s="362"/>
      <c r="R438" s="362"/>
      <c r="S438" s="362"/>
      <c r="T438" s="362"/>
      <c r="U438" s="362"/>
      <c r="V438" s="362"/>
      <c r="W438" s="362"/>
      <c r="X438" s="362"/>
      <c r="Y438" s="362"/>
      <c r="Z438" s="362"/>
      <c r="AA438" s="362"/>
      <c r="AB438" s="362"/>
      <c r="AC438" s="362"/>
      <c r="AD438" s="362"/>
      <c r="AE438" s="362"/>
      <c r="AF438" s="362"/>
      <c r="AG438" s="362"/>
      <c r="AH438" s="362"/>
      <c r="AI438" s="362"/>
      <c r="AJ438" s="362"/>
      <c r="AK438" s="362"/>
      <c r="AL438" s="362"/>
      <c r="AM438" s="362"/>
      <c r="AN438" s="362"/>
      <c r="AO438" s="362"/>
      <c r="AP438" s="362"/>
      <c r="AQ438" s="362"/>
      <c r="AR438" s="362"/>
      <c r="AS438" s="362"/>
      <c r="AT438" s="362"/>
      <c r="AU438" s="362"/>
      <c r="AV438" s="362"/>
      <c r="AW438" s="362"/>
      <c r="AX438" s="362"/>
      <c r="AY438" s="362"/>
    </row>
    <row r="439">
      <c r="A439" s="362"/>
      <c r="B439" s="362"/>
      <c r="C439" s="362"/>
      <c r="D439" s="362"/>
      <c r="E439" s="362"/>
      <c r="F439" s="362"/>
      <c r="G439" s="362"/>
      <c r="H439" s="362"/>
      <c r="I439" s="362"/>
      <c r="J439" s="362"/>
      <c r="K439" s="362"/>
      <c r="L439" s="362"/>
      <c r="M439" s="362"/>
      <c r="N439" s="362"/>
      <c r="O439" s="362"/>
      <c r="P439" s="362"/>
      <c r="Q439" s="362"/>
      <c r="R439" s="362"/>
      <c r="S439" s="362"/>
      <c r="T439" s="362"/>
      <c r="U439" s="362"/>
      <c r="V439" s="362"/>
      <c r="W439" s="362"/>
      <c r="X439" s="362"/>
      <c r="Y439" s="362"/>
      <c r="Z439" s="362"/>
      <c r="AA439" s="362"/>
      <c r="AB439" s="362"/>
      <c r="AC439" s="362"/>
      <c r="AD439" s="362"/>
      <c r="AE439" s="362"/>
      <c r="AF439" s="362"/>
      <c r="AG439" s="362"/>
      <c r="AH439" s="362"/>
      <c r="AI439" s="362"/>
      <c r="AJ439" s="362"/>
      <c r="AK439" s="362"/>
      <c r="AL439" s="362"/>
      <c r="AM439" s="362"/>
      <c r="AN439" s="362"/>
      <c r="AO439" s="362"/>
      <c r="AP439" s="362"/>
      <c r="AQ439" s="362"/>
      <c r="AR439" s="362"/>
      <c r="AS439" s="362"/>
      <c r="AT439" s="362"/>
      <c r="AU439" s="362"/>
      <c r="AV439" s="362"/>
      <c r="AW439" s="362"/>
      <c r="AX439" s="362"/>
      <c r="AY439" s="362"/>
    </row>
    <row r="440">
      <c r="A440" s="362"/>
      <c r="B440" s="362"/>
      <c r="C440" s="362"/>
      <c r="D440" s="362"/>
      <c r="E440" s="362"/>
      <c r="F440" s="362"/>
      <c r="G440" s="362"/>
      <c r="H440" s="362"/>
      <c r="I440" s="362"/>
      <c r="J440" s="362"/>
      <c r="K440" s="362"/>
      <c r="L440" s="362"/>
      <c r="M440" s="362"/>
      <c r="N440" s="362"/>
      <c r="O440" s="362"/>
      <c r="P440" s="362"/>
      <c r="Q440" s="362"/>
      <c r="R440" s="362"/>
      <c r="S440" s="362"/>
      <c r="T440" s="362"/>
      <c r="U440" s="362"/>
      <c r="V440" s="362"/>
      <c r="W440" s="362"/>
      <c r="X440" s="362"/>
      <c r="Y440" s="362"/>
      <c r="Z440" s="362"/>
      <c r="AA440" s="362"/>
      <c r="AB440" s="362"/>
      <c r="AC440" s="362"/>
      <c r="AD440" s="362"/>
      <c r="AE440" s="362"/>
      <c r="AF440" s="362"/>
      <c r="AG440" s="362"/>
      <c r="AH440" s="362"/>
      <c r="AI440" s="362"/>
      <c r="AJ440" s="362"/>
      <c r="AK440" s="362"/>
      <c r="AL440" s="362"/>
      <c r="AM440" s="362"/>
      <c r="AN440" s="362"/>
      <c r="AO440" s="362"/>
      <c r="AP440" s="362"/>
      <c r="AQ440" s="362"/>
      <c r="AR440" s="362"/>
      <c r="AS440" s="362"/>
      <c r="AT440" s="362"/>
      <c r="AU440" s="362"/>
      <c r="AV440" s="362"/>
      <c r="AW440" s="362"/>
      <c r="AX440" s="362"/>
      <c r="AY440" s="362"/>
    </row>
    <row r="441">
      <c r="A441" s="362"/>
      <c r="B441" s="362"/>
      <c r="C441" s="362"/>
      <c r="D441" s="362"/>
      <c r="E441" s="362"/>
      <c r="F441" s="362"/>
      <c r="G441" s="362"/>
      <c r="H441" s="362"/>
      <c r="I441" s="362"/>
      <c r="J441" s="362"/>
      <c r="K441" s="362"/>
      <c r="L441" s="362"/>
      <c r="M441" s="362"/>
      <c r="N441" s="362"/>
      <c r="O441" s="362"/>
      <c r="P441" s="362"/>
      <c r="Q441" s="362"/>
      <c r="R441" s="362"/>
      <c r="S441" s="362"/>
      <c r="T441" s="362"/>
      <c r="U441" s="362"/>
      <c r="V441" s="362"/>
      <c r="W441" s="362"/>
      <c r="X441" s="362"/>
      <c r="Y441" s="362"/>
      <c r="Z441" s="362"/>
      <c r="AA441" s="362"/>
      <c r="AB441" s="362"/>
      <c r="AC441" s="362"/>
      <c r="AD441" s="362"/>
      <c r="AE441" s="362"/>
      <c r="AF441" s="362"/>
      <c r="AG441" s="362"/>
      <c r="AH441" s="362"/>
      <c r="AI441" s="362"/>
      <c r="AJ441" s="362"/>
      <c r="AK441" s="362"/>
      <c r="AL441" s="362"/>
      <c r="AM441" s="362"/>
      <c r="AN441" s="362"/>
      <c r="AO441" s="362"/>
      <c r="AP441" s="362"/>
      <c r="AQ441" s="362"/>
      <c r="AR441" s="362"/>
      <c r="AS441" s="362"/>
      <c r="AT441" s="362"/>
      <c r="AU441" s="362"/>
      <c r="AV441" s="362"/>
      <c r="AW441" s="362"/>
      <c r="AX441" s="362"/>
      <c r="AY441" s="362"/>
    </row>
    <row r="442">
      <c r="A442" s="362"/>
      <c r="B442" s="362"/>
      <c r="C442" s="362"/>
      <c r="D442" s="362"/>
      <c r="E442" s="362"/>
      <c r="F442" s="362"/>
      <c r="G442" s="362"/>
      <c r="H442" s="362"/>
      <c r="I442" s="362"/>
      <c r="J442" s="362"/>
      <c r="K442" s="362"/>
      <c r="L442" s="362"/>
      <c r="M442" s="362"/>
      <c r="N442" s="362"/>
      <c r="O442" s="362"/>
      <c r="P442" s="362"/>
      <c r="Q442" s="362"/>
      <c r="R442" s="362"/>
      <c r="S442" s="362"/>
      <c r="T442" s="362"/>
      <c r="U442" s="362"/>
      <c r="V442" s="362"/>
      <c r="W442" s="362"/>
      <c r="X442" s="362"/>
      <c r="Y442" s="362"/>
      <c r="Z442" s="362"/>
      <c r="AA442" s="362"/>
      <c r="AB442" s="362"/>
      <c r="AC442" s="362"/>
      <c r="AD442" s="362"/>
      <c r="AE442" s="362"/>
      <c r="AF442" s="362"/>
      <c r="AG442" s="362"/>
      <c r="AH442" s="362"/>
      <c r="AI442" s="362"/>
      <c r="AJ442" s="362"/>
      <c r="AK442" s="362"/>
      <c r="AL442" s="362"/>
      <c r="AM442" s="362"/>
      <c r="AN442" s="362"/>
      <c r="AO442" s="362"/>
      <c r="AP442" s="362"/>
      <c r="AQ442" s="362"/>
      <c r="AR442" s="362"/>
      <c r="AS442" s="362"/>
      <c r="AT442" s="362"/>
      <c r="AU442" s="362"/>
      <c r="AV442" s="362"/>
      <c r="AW442" s="362"/>
      <c r="AX442" s="362"/>
      <c r="AY442" s="362"/>
    </row>
    <row r="443">
      <c r="A443" s="362"/>
      <c r="B443" s="362"/>
      <c r="C443" s="362"/>
      <c r="D443" s="362"/>
      <c r="E443" s="362"/>
      <c r="F443" s="362"/>
      <c r="G443" s="362"/>
      <c r="H443" s="362"/>
      <c r="I443" s="362"/>
      <c r="J443" s="362"/>
      <c r="K443" s="362"/>
      <c r="L443" s="362"/>
      <c r="M443" s="362"/>
      <c r="N443" s="362"/>
      <c r="O443" s="362"/>
      <c r="P443" s="362"/>
      <c r="Q443" s="362"/>
      <c r="R443" s="362"/>
      <c r="S443" s="362"/>
      <c r="T443" s="362"/>
      <c r="U443" s="362"/>
      <c r="V443" s="362"/>
      <c r="W443" s="362"/>
      <c r="X443" s="362"/>
      <c r="Y443" s="362"/>
      <c r="Z443" s="362"/>
      <c r="AA443" s="362"/>
      <c r="AB443" s="362"/>
      <c r="AC443" s="362"/>
      <c r="AD443" s="362"/>
      <c r="AE443" s="362"/>
      <c r="AF443" s="362"/>
      <c r="AG443" s="362"/>
      <c r="AH443" s="362"/>
      <c r="AI443" s="362"/>
      <c r="AJ443" s="362"/>
      <c r="AK443" s="362"/>
      <c r="AL443" s="362"/>
      <c r="AM443" s="362"/>
      <c r="AN443" s="362"/>
      <c r="AO443" s="362"/>
      <c r="AP443" s="362"/>
      <c r="AQ443" s="362"/>
      <c r="AR443" s="362"/>
      <c r="AS443" s="362"/>
      <c r="AT443" s="362"/>
      <c r="AU443" s="362"/>
      <c r="AV443" s="362"/>
      <c r="AW443" s="362"/>
      <c r="AX443" s="362"/>
      <c r="AY443" s="362"/>
    </row>
    <row r="444">
      <c r="A444" s="362"/>
      <c r="B444" s="362"/>
      <c r="C444" s="362"/>
      <c r="D444" s="362"/>
      <c r="E444" s="362"/>
      <c r="F444" s="362"/>
      <c r="G444" s="362"/>
      <c r="H444" s="362"/>
      <c r="I444" s="362"/>
      <c r="J444" s="362"/>
      <c r="K444" s="362"/>
      <c r="L444" s="362"/>
      <c r="M444" s="362"/>
      <c r="N444" s="362"/>
      <c r="O444" s="362"/>
      <c r="P444" s="362"/>
      <c r="Q444" s="362"/>
      <c r="R444" s="362"/>
      <c r="S444" s="362"/>
      <c r="T444" s="362"/>
      <c r="U444" s="362"/>
      <c r="V444" s="362"/>
      <c r="W444" s="362"/>
      <c r="X444" s="362"/>
      <c r="Y444" s="362"/>
      <c r="Z444" s="362"/>
      <c r="AA444" s="362"/>
      <c r="AB444" s="362"/>
      <c r="AC444" s="362"/>
      <c r="AD444" s="362"/>
      <c r="AE444" s="362"/>
      <c r="AF444" s="362"/>
      <c r="AG444" s="362"/>
      <c r="AH444" s="362"/>
      <c r="AI444" s="362"/>
      <c r="AJ444" s="362"/>
      <c r="AK444" s="362"/>
      <c r="AL444" s="362"/>
      <c r="AM444" s="362"/>
      <c r="AN444" s="362"/>
      <c r="AO444" s="362"/>
      <c r="AP444" s="362"/>
      <c r="AQ444" s="362"/>
      <c r="AR444" s="362"/>
      <c r="AS444" s="362"/>
      <c r="AT444" s="362"/>
      <c r="AU444" s="362"/>
      <c r="AV444" s="362"/>
      <c r="AW444" s="362"/>
      <c r="AX444" s="362"/>
      <c r="AY444" s="362"/>
    </row>
    <row r="445">
      <c r="A445" s="362"/>
      <c r="B445" s="362"/>
      <c r="C445" s="362"/>
      <c r="D445" s="362"/>
      <c r="E445" s="362"/>
      <c r="F445" s="362"/>
      <c r="G445" s="362"/>
      <c r="H445" s="362"/>
      <c r="I445" s="362"/>
      <c r="J445" s="362"/>
      <c r="K445" s="362"/>
      <c r="L445" s="362"/>
      <c r="M445" s="362"/>
      <c r="N445" s="362"/>
      <c r="O445" s="362"/>
      <c r="P445" s="362"/>
      <c r="Q445" s="362"/>
      <c r="R445" s="362"/>
      <c r="S445" s="362"/>
      <c r="T445" s="362"/>
      <c r="U445" s="362"/>
      <c r="V445" s="362"/>
      <c r="W445" s="362"/>
      <c r="X445" s="362"/>
      <c r="Y445" s="362"/>
      <c r="Z445" s="362"/>
      <c r="AA445" s="362"/>
      <c r="AB445" s="362"/>
      <c r="AC445" s="362"/>
      <c r="AD445" s="362"/>
      <c r="AE445" s="362"/>
      <c r="AF445" s="362"/>
      <c r="AG445" s="362"/>
      <c r="AH445" s="362"/>
      <c r="AI445" s="362"/>
      <c r="AJ445" s="362"/>
      <c r="AK445" s="362"/>
      <c r="AL445" s="362"/>
      <c r="AM445" s="362"/>
      <c r="AN445" s="362"/>
      <c r="AO445" s="362"/>
      <c r="AP445" s="362"/>
      <c r="AQ445" s="362"/>
      <c r="AR445" s="362"/>
      <c r="AS445" s="362"/>
      <c r="AT445" s="362"/>
      <c r="AU445" s="362"/>
      <c r="AV445" s="362"/>
      <c r="AW445" s="362"/>
      <c r="AX445" s="362"/>
      <c r="AY445" s="362"/>
    </row>
    <row r="446">
      <c r="A446" s="362"/>
      <c r="B446" s="362"/>
      <c r="C446" s="362"/>
      <c r="D446" s="362"/>
      <c r="E446" s="362"/>
      <c r="F446" s="362"/>
      <c r="G446" s="362"/>
      <c r="H446" s="362"/>
      <c r="I446" s="362"/>
      <c r="J446" s="362"/>
      <c r="K446" s="362"/>
      <c r="L446" s="362"/>
      <c r="M446" s="362"/>
      <c r="N446" s="362"/>
      <c r="O446" s="362"/>
      <c r="P446" s="362"/>
      <c r="Q446" s="362"/>
      <c r="R446" s="362"/>
      <c r="S446" s="362"/>
      <c r="T446" s="362"/>
      <c r="U446" s="362"/>
      <c r="V446" s="362"/>
      <c r="W446" s="362"/>
      <c r="X446" s="362"/>
      <c r="Y446" s="362"/>
      <c r="Z446" s="362"/>
      <c r="AA446" s="362"/>
      <c r="AB446" s="362"/>
      <c r="AC446" s="362"/>
      <c r="AD446" s="362"/>
      <c r="AE446" s="362"/>
      <c r="AF446" s="362"/>
      <c r="AG446" s="362"/>
      <c r="AH446" s="362"/>
      <c r="AI446" s="362"/>
      <c r="AJ446" s="362"/>
      <c r="AK446" s="362"/>
      <c r="AL446" s="362"/>
      <c r="AM446" s="362"/>
      <c r="AN446" s="362"/>
      <c r="AO446" s="362"/>
      <c r="AP446" s="362"/>
      <c r="AQ446" s="362"/>
      <c r="AR446" s="362"/>
      <c r="AS446" s="362"/>
      <c r="AT446" s="362"/>
      <c r="AU446" s="362"/>
      <c r="AV446" s="362"/>
      <c r="AW446" s="362"/>
      <c r="AX446" s="362"/>
      <c r="AY446" s="362"/>
    </row>
    <row r="447">
      <c r="A447" s="362"/>
      <c r="B447" s="362"/>
      <c r="C447" s="362"/>
      <c r="D447" s="362"/>
      <c r="E447" s="362"/>
      <c r="F447" s="362"/>
      <c r="G447" s="362"/>
      <c r="H447" s="362"/>
      <c r="I447" s="362"/>
      <c r="J447" s="362"/>
      <c r="K447" s="362"/>
      <c r="L447" s="362"/>
      <c r="M447" s="362"/>
      <c r="N447" s="362"/>
      <c r="O447" s="362"/>
      <c r="P447" s="362"/>
      <c r="Q447" s="362"/>
      <c r="R447" s="362"/>
      <c r="S447" s="362"/>
      <c r="T447" s="362"/>
      <c r="U447" s="362"/>
      <c r="V447" s="362"/>
      <c r="W447" s="362"/>
      <c r="X447" s="362"/>
      <c r="Y447" s="362"/>
      <c r="Z447" s="362"/>
      <c r="AA447" s="362"/>
      <c r="AB447" s="362"/>
      <c r="AC447" s="362"/>
      <c r="AD447" s="362"/>
      <c r="AE447" s="362"/>
      <c r="AF447" s="362"/>
      <c r="AG447" s="362"/>
      <c r="AH447" s="362"/>
      <c r="AI447" s="362"/>
      <c r="AJ447" s="362"/>
      <c r="AK447" s="362"/>
      <c r="AL447" s="362"/>
      <c r="AM447" s="362"/>
      <c r="AN447" s="362"/>
      <c r="AO447" s="362"/>
      <c r="AP447" s="362"/>
      <c r="AQ447" s="362"/>
      <c r="AR447" s="362"/>
      <c r="AS447" s="362"/>
      <c r="AT447" s="362"/>
      <c r="AU447" s="362"/>
      <c r="AV447" s="362"/>
      <c r="AW447" s="362"/>
      <c r="AX447" s="362"/>
      <c r="AY447" s="362"/>
    </row>
    <row r="448">
      <c r="A448" s="362"/>
      <c r="B448" s="362"/>
      <c r="C448" s="362"/>
      <c r="D448" s="362"/>
      <c r="E448" s="362"/>
      <c r="F448" s="362"/>
      <c r="G448" s="362"/>
      <c r="H448" s="362"/>
      <c r="I448" s="362"/>
      <c r="J448" s="362"/>
      <c r="K448" s="362"/>
      <c r="L448" s="362"/>
      <c r="M448" s="362"/>
      <c r="N448" s="362"/>
      <c r="O448" s="362"/>
      <c r="P448" s="362"/>
      <c r="Q448" s="362"/>
      <c r="R448" s="362"/>
      <c r="S448" s="362"/>
      <c r="T448" s="362"/>
      <c r="U448" s="362"/>
      <c r="V448" s="362"/>
      <c r="W448" s="362"/>
      <c r="X448" s="362"/>
      <c r="Y448" s="362"/>
      <c r="Z448" s="362"/>
      <c r="AA448" s="362"/>
      <c r="AB448" s="362"/>
      <c r="AC448" s="362"/>
      <c r="AD448" s="362"/>
      <c r="AE448" s="362"/>
      <c r="AF448" s="362"/>
      <c r="AG448" s="362"/>
      <c r="AH448" s="362"/>
      <c r="AI448" s="362"/>
      <c r="AJ448" s="362"/>
      <c r="AK448" s="362"/>
      <c r="AL448" s="362"/>
      <c r="AM448" s="362"/>
      <c r="AN448" s="362"/>
      <c r="AO448" s="362"/>
      <c r="AP448" s="362"/>
      <c r="AQ448" s="362"/>
      <c r="AR448" s="362"/>
      <c r="AS448" s="362"/>
      <c r="AT448" s="362"/>
      <c r="AU448" s="362"/>
      <c r="AV448" s="362"/>
      <c r="AW448" s="362"/>
      <c r="AX448" s="362"/>
      <c r="AY448" s="362"/>
    </row>
    <row r="449">
      <c r="A449" s="362"/>
      <c r="B449" s="362"/>
      <c r="C449" s="362"/>
      <c r="D449" s="362"/>
      <c r="E449" s="362"/>
      <c r="F449" s="362"/>
      <c r="G449" s="362"/>
      <c r="H449" s="362"/>
      <c r="I449" s="362"/>
      <c r="J449" s="362"/>
      <c r="K449" s="362"/>
      <c r="L449" s="362"/>
      <c r="M449" s="362"/>
      <c r="N449" s="362"/>
      <c r="O449" s="362"/>
      <c r="P449" s="362"/>
      <c r="Q449" s="362"/>
      <c r="R449" s="362"/>
      <c r="S449" s="362"/>
      <c r="T449" s="362"/>
      <c r="U449" s="362"/>
      <c r="V449" s="362"/>
      <c r="W449" s="362"/>
      <c r="X449" s="362"/>
      <c r="Y449" s="362"/>
      <c r="Z449" s="362"/>
      <c r="AA449" s="362"/>
      <c r="AB449" s="362"/>
      <c r="AC449" s="362"/>
      <c r="AD449" s="362"/>
      <c r="AE449" s="362"/>
      <c r="AF449" s="362"/>
      <c r="AG449" s="362"/>
      <c r="AH449" s="362"/>
      <c r="AI449" s="362"/>
      <c r="AJ449" s="362"/>
      <c r="AK449" s="362"/>
      <c r="AL449" s="362"/>
      <c r="AM449" s="362"/>
      <c r="AN449" s="362"/>
      <c r="AO449" s="362"/>
      <c r="AP449" s="362"/>
      <c r="AQ449" s="362"/>
      <c r="AR449" s="362"/>
      <c r="AS449" s="362"/>
      <c r="AT449" s="362"/>
      <c r="AU449" s="362"/>
      <c r="AV449" s="362"/>
      <c r="AW449" s="362"/>
      <c r="AX449" s="362"/>
      <c r="AY449" s="362"/>
    </row>
    <row r="450">
      <c r="A450" s="362"/>
      <c r="B450" s="362"/>
      <c r="C450" s="362"/>
      <c r="D450" s="362"/>
      <c r="E450" s="362"/>
      <c r="F450" s="362"/>
      <c r="G450" s="362"/>
      <c r="H450" s="362"/>
      <c r="I450" s="362"/>
      <c r="J450" s="362"/>
      <c r="K450" s="362"/>
      <c r="L450" s="362"/>
      <c r="M450" s="362"/>
      <c r="N450" s="362"/>
      <c r="O450" s="362"/>
      <c r="P450" s="362"/>
      <c r="Q450" s="362"/>
      <c r="R450" s="362"/>
      <c r="S450" s="362"/>
      <c r="T450" s="362"/>
      <c r="U450" s="362"/>
      <c r="V450" s="362"/>
      <c r="W450" s="362"/>
      <c r="X450" s="362"/>
      <c r="Y450" s="362"/>
      <c r="Z450" s="362"/>
      <c r="AA450" s="362"/>
      <c r="AB450" s="362"/>
      <c r="AC450" s="362"/>
      <c r="AD450" s="362"/>
      <c r="AE450" s="362"/>
      <c r="AF450" s="362"/>
      <c r="AG450" s="362"/>
      <c r="AH450" s="362"/>
      <c r="AI450" s="362"/>
      <c r="AJ450" s="362"/>
      <c r="AK450" s="362"/>
      <c r="AL450" s="362"/>
      <c r="AM450" s="362"/>
      <c r="AN450" s="362"/>
      <c r="AO450" s="362"/>
      <c r="AP450" s="362"/>
      <c r="AQ450" s="362"/>
      <c r="AR450" s="362"/>
      <c r="AS450" s="362"/>
      <c r="AT450" s="362"/>
      <c r="AU450" s="362"/>
      <c r="AV450" s="362"/>
      <c r="AW450" s="362"/>
      <c r="AX450" s="362"/>
      <c r="AY450" s="362"/>
    </row>
    <row r="451">
      <c r="A451" s="362"/>
      <c r="B451" s="362"/>
      <c r="C451" s="362"/>
      <c r="D451" s="362"/>
      <c r="E451" s="362"/>
      <c r="F451" s="362"/>
      <c r="G451" s="362"/>
      <c r="H451" s="362"/>
      <c r="I451" s="362"/>
      <c r="J451" s="362"/>
      <c r="K451" s="362"/>
      <c r="L451" s="362"/>
      <c r="M451" s="362"/>
      <c r="N451" s="362"/>
      <c r="O451" s="362"/>
      <c r="P451" s="362"/>
      <c r="Q451" s="362"/>
      <c r="R451" s="362"/>
      <c r="S451" s="362"/>
      <c r="T451" s="362"/>
      <c r="U451" s="362"/>
      <c r="V451" s="362"/>
      <c r="W451" s="362"/>
      <c r="X451" s="362"/>
      <c r="Y451" s="362"/>
      <c r="Z451" s="362"/>
      <c r="AA451" s="362"/>
      <c r="AB451" s="362"/>
      <c r="AC451" s="362"/>
      <c r="AD451" s="362"/>
      <c r="AE451" s="362"/>
      <c r="AF451" s="362"/>
      <c r="AG451" s="362"/>
      <c r="AH451" s="362"/>
      <c r="AI451" s="362"/>
      <c r="AJ451" s="362"/>
      <c r="AK451" s="362"/>
      <c r="AL451" s="362"/>
      <c r="AM451" s="362"/>
      <c r="AN451" s="362"/>
      <c r="AO451" s="362"/>
      <c r="AP451" s="362"/>
      <c r="AQ451" s="362"/>
      <c r="AR451" s="362"/>
      <c r="AS451" s="362"/>
      <c r="AT451" s="362"/>
      <c r="AU451" s="362"/>
      <c r="AV451" s="362"/>
      <c r="AW451" s="362"/>
      <c r="AX451" s="362"/>
      <c r="AY451" s="362"/>
    </row>
    <row r="452">
      <c r="A452" s="362"/>
      <c r="B452" s="362"/>
      <c r="C452" s="362"/>
      <c r="D452" s="362"/>
      <c r="E452" s="362"/>
      <c r="F452" s="362"/>
      <c r="G452" s="362"/>
      <c r="H452" s="362"/>
      <c r="I452" s="362"/>
      <c r="J452" s="362"/>
      <c r="K452" s="362"/>
      <c r="L452" s="362"/>
      <c r="M452" s="362"/>
      <c r="N452" s="362"/>
      <c r="O452" s="362"/>
      <c r="P452" s="362"/>
      <c r="Q452" s="362"/>
      <c r="R452" s="362"/>
      <c r="S452" s="362"/>
      <c r="T452" s="362"/>
      <c r="U452" s="362"/>
      <c r="V452" s="362"/>
      <c r="W452" s="362"/>
      <c r="X452" s="362"/>
      <c r="Y452" s="362"/>
      <c r="Z452" s="362"/>
      <c r="AA452" s="362"/>
      <c r="AB452" s="362"/>
      <c r="AC452" s="362"/>
      <c r="AD452" s="362"/>
      <c r="AE452" s="362"/>
      <c r="AF452" s="362"/>
      <c r="AG452" s="362"/>
      <c r="AH452" s="362"/>
      <c r="AI452" s="362"/>
      <c r="AJ452" s="362"/>
      <c r="AK452" s="362"/>
      <c r="AL452" s="362"/>
      <c r="AM452" s="362"/>
      <c r="AN452" s="362"/>
      <c r="AO452" s="362"/>
      <c r="AP452" s="362"/>
      <c r="AQ452" s="362"/>
      <c r="AR452" s="362"/>
      <c r="AS452" s="362"/>
      <c r="AT452" s="362"/>
      <c r="AU452" s="362"/>
      <c r="AV452" s="362"/>
      <c r="AW452" s="362"/>
      <c r="AX452" s="362"/>
      <c r="AY452" s="362"/>
    </row>
    <row r="453">
      <c r="A453" s="362"/>
      <c r="B453" s="362"/>
      <c r="C453" s="362"/>
      <c r="D453" s="362"/>
      <c r="E453" s="362"/>
      <c r="F453" s="362"/>
      <c r="G453" s="362"/>
      <c r="H453" s="362"/>
      <c r="I453" s="362"/>
      <c r="J453" s="362"/>
      <c r="K453" s="362"/>
      <c r="L453" s="362"/>
      <c r="M453" s="362"/>
      <c r="N453" s="362"/>
      <c r="O453" s="362"/>
      <c r="P453" s="362"/>
      <c r="Q453" s="362"/>
      <c r="R453" s="362"/>
      <c r="S453" s="362"/>
      <c r="T453" s="362"/>
      <c r="U453" s="362"/>
      <c r="V453" s="362"/>
      <c r="W453" s="362"/>
      <c r="X453" s="362"/>
      <c r="Y453" s="362"/>
      <c r="Z453" s="362"/>
      <c r="AA453" s="362"/>
      <c r="AB453" s="362"/>
      <c r="AC453" s="362"/>
      <c r="AD453" s="362"/>
      <c r="AE453" s="362"/>
      <c r="AF453" s="362"/>
      <c r="AG453" s="362"/>
      <c r="AH453" s="362"/>
      <c r="AI453" s="362"/>
      <c r="AJ453" s="362"/>
      <c r="AK453" s="362"/>
      <c r="AL453" s="362"/>
      <c r="AM453" s="362"/>
      <c r="AN453" s="362"/>
      <c r="AO453" s="362"/>
      <c r="AP453" s="362"/>
      <c r="AQ453" s="362"/>
      <c r="AR453" s="362"/>
      <c r="AS453" s="362"/>
      <c r="AT453" s="362"/>
      <c r="AU453" s="362"/>
      <c r="AV453" s="362"/>
      <c r="AW453" s="362"/>
      <c r="AX453" s="362"/>
      <c r="AY453" s="362"/>
    </row>
    <row r="454">
      <c r="A454" s="362"/>
      <c r="B454" s="362"/>
      <c r="C454" s="362"/>
      <c r="D454" s="362"/>
      <c r="E454" s="362"/>
      <c r="F454" s="362"/>
      <c r="G454" s="362"/>
      <c r="H454" s="362"/>
      <c r="I454" s="362"/>
      <c r="J454" s="362"/>
      <c r="K454" s="362"/>
      <c r="L454" s="362"/>
      <c r="M454" s="362"/>
      <c r="N454" s="362"/>
      <c r="O454" s="362"/>
      <c r="P454" s="362"/>
      <c r="Q454" s="362"/>
      <c r="R454" s="362"/>
      <c r="S454" s="362"/>
      <c r="T454" s="362"/>
      <c r="U454" s="362"/>
      <c r="V454" s="362"/>
      <c r="W454" s="362"/>
      <c r="X454" s="362"/>
      <c r="Y454" s="362"/>
      <c r="Z454" s="362"/>
      <c r="AA454" s="362"/>
      <c r="AB454" s="362"/>
      <c r="AC454" s="362"/>
      <c r="AD454" s="362"/>
      <c r="AE454" s="362"/>
      <c r="AF454" s="362"/>
      <c r="AG454" s="362"/>
      <c r="AH454" s="362"/>
      <c r="AI454" s="362"/>
      <c r="AJ454" s="362"/>
      <c r="AK454" s="362"/>
      <c r="AL454" s="362"/>
      <c r="AM454" s="362"/>
      <c r="AN454" s="362"/>
      <c r="AO454" s="362"/>
      <c r="AP454" s="362"/>
      <c r="AQ454" s="362"/>
      <c r="AR454" s="362"/>
      <c r="AS454" s="362"/>
      <c r="AT454" s="362"/>
      <c r="AU454" s="362"/>
      <c r="AV454" s="362"/>
      <c r="AW454" s="362"/>
      <c r="AX454" s="362"/>
      <c r="AY454" s="362"/>
    </row>
    <row r="455">
      <c r="A455" s="362"/>
      <c r="B455" s="362"/>
      <c r="C455" s="362"/>
      <c r="D455" s="362"/>
      <c r="E455" s="362"/>
      <c r="F455" s="362"/>
      <c r="G455" s="362"/>
      <c r="H455" s="362"/>
      <c r="I455" s="362"/>
      <c r="J455" s="362"/>
      <c r="K455" s="362"/>
      <c r="L455" s="362"/>
      <c r="M455" s="362"/>
      <c r="N455" s="362"/>
      <c r="O455" s="362"/>
      <c r="P455" s="362"/>
      <c r="Q455" s="362"/>
      <c r="R455" s="362"/>
      <c r="S455" s="362"/>
      <c r="T455" s="362"/>
      <c r="U455" s="362"/>
      <c r="V455" s="362"/>
      <c r="W455" s="362"/>
      <c r="X455" s="362"/>
      <c r="Y455" s="362"/>
      <c r="Z455" s="362"/>
      <c r="AA455" s="362"/>
      <c r="AB455" s="362"/>
      <c r="AC455" s="362"/>
      <c r="AD455" s="362"/>
      <c r="AE455" s="362"/>
      <c r="AF455" s="362"/>
      <c r="AG455" s="362"/>
      <c r="AH455" s="362"/>
      <c r="AI455" s="362"/>
      <c r="AJ455" s="362"/>
      <c r="AK455" s="362"/>
      <c r="AL455" s="362"/>
      <c r="AM455" s="362"/>
      <c r="AN455" s="362"/>
      <c r="AO455" s="362"/>
      <c r="AP455" s="362"/>
      <c r="AQ455" s="362"/>
      <c r="AR455" s="362"/>
      <c r="AS455" s="362"/>
      <c r="AT455" s="362"/>
      <c r="AU455" s="362"/>
      <c r="AV455" s="362"/>
      <c r="AW455" s="362"/>
      <c r="AX455" s="362"/>
      <c r="AY455" s="362"/>
    </row>
    <row r="456">
      <c r="A456" s="362"/>
      <c r="B456" s="362"/>
      <c r="C456" s="362"/>
      <c r="D456" s="362"/>
      <c r="E456" s="362"/>
      <c r="F456" s="362"/>
      <c r="G456" s="362"/>
      <c r="H456" s="362"/>
      <c r="I456" s="362"/>
      <c r="J456" s="362"/>
      <c r="K456" s="362"/>
      <c r="L456" s="362"/>
      <c r="M456" s="362"/>
      <c r="N456" s="362"/>
      <c r="O456" s="362"/>
      <c r="P456" s="362"/>
      <c r="Q456" s="362"/>
      <c r="R456" s="362"/>
      <c r="S456" s="362"/>
      <c r="T456" s="362"/>
      <c r="U456" s="362"/>
      <c r="V456" s="362"/>
      <c r="W456" s="362"/>
      <c r="X456" s="362"/>
      <c r="Y456" s="362"/>
      <c r="Z456" s="362"/>
      <c r="AA456" s="362"/>
      <c r="AB456" s="362"/>
      <c r="AC456" s="362"/>
      <c r="AD456" s="362"/>
      <c r="AE456" s="362"/>
      <c r="AF456" s="362"/>
      <c r="AG456" s="362"/>
      <c r="AH456" s="362"/>
      <c r="AI456" s="362"/>
      <c r="AJ456" s="362"/>
      <c r="AK456" s="362"/>
      <c r="AL456" s="362"/>
      <c r="AM456" s="362"/>
      <c r="AN456" s="362"/>
      <c r="AO456" s="362"/>
      <c r="AP456" s="362"/>
      <c r="AQ456" s="362"/>
      <c r="AR456" s="362"/>
      <c r="AS456" s="362"/>
      <c r="AT456" s="362"/>
      <c r="AU456" s="362"/>
      <c r="AV456" s="362"/>
      <c r="AW456" s="362"/>
      <c r="AX456" s="362"/>
      <c r="AY456" s="362"/>
    </row>
    <row r="457">
      <c r="A457" s="362"/>
      <c r="B457" s="362"/>
      <c r="C457" s="362"/>
      <c r="D457" s="362"/>
      <c r="E457" s="362"/>
      <c r="F457" s="362"/>
      <c r="G457" s="362"/>
      <c r="H457" s="362"/>
      <c r="I457" s="362"/>
      <c r="J457" s="362"/>
      <c r="K457" s="362"/>
      <c r="L457" s="362"/>
      <c r="M457" s="362"/>
      <c r="N457" s="362"/>
      <c r="O457" s="362"/>
      <c r="P457" s="362"/>
      <c r="Q457" s="362"/>
      <c r="R457" s="362"/>
      <c r="S457" s="362"/>
      <c r="T457" s="362"/>
      <c r="U457" s="362"/>
      <c r="V457" s="362"/>
      <c r="W457" s="362"/>
      <c r="X457" s="362"/>
      <c r="Y457" s="362"/>
      <c r="Z457" s="362"/>
      <c r="AA457" s="362"/>
      <c r="AB457" s="362"/>
      <c r="AC457" s="362"/>
      <c r="AD457" s="362"/>
      <c r="AE457" s="362"/>
      <c r="AF457" s="362"/>
      <c r="AG457" s="362"/>
      <c r="AH457" s="362"/>
      <c r="AI457" s="362"/>
      <c r="AJ457" s="362"/>
      <c r="AK457" s="362"/>
      <c r="AL457" s="362"/>
      <c r="AM457" s="362"/>
      <c r="AN457" s="362"/>
      <c r="AO457" s="362"/>
      <c r="AP457" s="362"/>
      <c r="AQ457" s="362"/>
      <c r="AR457" s="362"/>
      <c r="AS457" s="362"/>
      <c r="AT457" s="362"/>
      <c r="AU457" s="362"/>
      <c r="AV457" s="362"/>
      <c r="AW457" s="362"/>
      <c r="AX457" s="362"/>
      <c r="AY457" s="362"/>
    </row>
    <row r="458">
      <c r="A458" s="362"/>
      <c r="B458" s="362"/>
      <c r="C458" s="362"/>
      <c r="D458" s="362"/>
      <c r="E458" s="362"/>
      <c r="F458" s="362"/>
      <c r="G458" s="362"/>
      <c r="H458" s="362"/>
      <c r="I458" s="362"/>
      <c r="J458" s="362"/>
      <c r="K458" s="362"/>
      <c r="L458" s="362"/>
      <c r="M458" s="362"/>
      <c r="N458" s="362"/>
      <c r="O458" s="362"/>
      <c r="P458" s="362"/>
      <c r="Q458" s="362"/>
      <c r="R458" s="362"/>
      <c r="S458" s="362"/>
      <c r="T458" s="362"/>
      <c r="U458" s="362"/>
      <c r="V458" s="362"/>
      <c r="W458" s="362"/>
      <c r="X458" s="362"/>
      <c r="Y458" s="362"/>
      <c r="Z458" s="362"/>
      <c r="AA458" s="362"/>
      <c r="AB458" s="362"/>
      <c r="AC458" s="362"/>
      <c r="AD458" s="362"/>
      <c r="AE458" s="362"/>
      <c r="AF458" s="362"/>
      <c r="AG458" s="362"/>
      <c r="AH458" s="362"/>
      <c r="AI458" s="362"/>
      <c r="AJ458" s="362"/>
      <c r="AK458" s="362"/>
      <c r="AL458" s="362"/>
      <c r="AM458" s="362"/>
      <c r="AN458" s="362"/>
      <c r="AO458" s="362"/>
      <c r="AP458" s="362"/>
      <c r="AQ458" s="362"/>
      <c r="AR458" s="362"/>
      <c r="AS458" s="362"/>
      <c r="AT458" s="362"/>
      <c r="AU458" s="362"/>
      <c r="AV458" s="362"/>
      <c r="AW458" s="362"/>
      <c r="AX458" s="362"/>
      <c r="AY458" s="362"/>
    </row>
    <row r="459">
      <c r="A459" s="362"/>
      <c r="B459" s="362"/>
      <c r="C459" s="362"/>
      <c r="D459" s="362"/>
      <c r="E459" s="362"/>
      <c r="F459" s="362"/>
      <c r="G459" s="362"/>
      <c r="H459" s="362"/>
      <c r="I459" s="362"/>
      <c r="J459" s="362"/>
      <c r="K459" s="362"/>
      <c r="L459" s="362"/>
      <c r="M459" s="362"/>
      <c r="N459" s="362"/>
      <c r="O459" s="362"/>
      <c r="P459" s="362"/>
      <c r="Q459" s="362"/>
      <c r="R459" s="362"/>
      <c r="S459" s="362"/>
      <c r="T459" s="362"/>
      <c r="U459" s="362"/>
      <c r="V459" s="362"/>
      <c r="W459" s="362"/>
      <c r="X459" s="362"/>
      <c r="Y459" s="362"/>
      <c r="Z459" s="362"/>
      <c r="AA459" s="362"/>
      <c r="AB459" s="362"/>
      <c r="AC459" s="362"/>
      <c r="AD459" s="362"/>
      <c r="AE459" s="362"/>
      <c r="AF459" s="362"/>
      <c r="AG459" s="362"/>
      <c r="AH459" s="362"/>
      <c r="AI459" s="362"/>
      <c r="AJ459" s="362"/>
      <c r="AK459" s="362"/>
      <c r="AL459" s="362"/>
      <c r="AM459" s="362"/>
      <c r="AN459" s="362"/>
      <c r="AO459" s="362"/>
      <c r="AP459" s="362"/>
      <c r="AQ459" s="362"/>
      <c r="AR459" s="362"/>
      <c r="AS459" s="362"/>
      <c r="AT459" s="362"/>
      <c r="AU459" s="362"/>
      <c r="AV459" s="362"/>
      <c r="AW459" s="362"/>
      <c r="AX459" s="362"/>
      <c r="AY459" s="362"/>
    </row>
    <row r="460">
      <c r="A460" s="362"/>
      <c r="B460" s="362"/>
      <c r="C460" s="362"/>
      <c r="D460" s="362"/>
      <c r="E460" s="362"/>
      <c r="F460" s="362"/>
      <c r="G460" s="362"/>
      <c r="H460" s="362"/>
      <c r="I460" s="362"/>
      <c r="J460" s="362"/>
      <c r="K460" s="362"/>
      <c r="L460" s="362"/>
      <c r="M460" s="362"/>
      <c r="N460" s="362"/>
      <c r="O460" s="362"/>
      <c r="P460" s="362"/>
      <c r="Q460" s="362"/>
      <c r="R460" s="362"/>
      <c r="S460" s="362"/>
      <c r="T460" s="362"/>
      <c r="U460" s="362"/>
      <c r="V460" s="362"/>
      <c r="W460" s="362"/>
      <c r="X460" s="362"/>
      <c r="Y460" s="362"/>
      <c r="Z460" s="362"/>
      <c r="AA460" s="362"/>
      <c r="AB460" s="362"/>
      <c r="AC460" s="362"/>
      <c r="AD460" s="362"/>
      <c r="AE460" s="362"/>
      <c r="AF460" s="362"/>
      <c r="AG460" s="362"/>
      <c r="AH460" s="362"/>
      <c r="AI460" s="362"/>
      <c r="AJ460" s="362"/>
      <c r="AK460" s="362"/>
      <c r="AL460" s="362"/>
      <c r="AM460" s="362"/>
      <c r="AN460" s="362"/>
      <c r="AO460" s="362"/>
      <c r="AP460" s="362"/>
      <c r="AQ460" s="362"/>
      <c r="AR460" s="362"/>
      <c r="AS460" s="362"/>
      <c r="AT460" s="362"/>
      <c r="AU460" s="362"/>
      <c r="AV460" s="362"/>
      <c r="AW460" s="362"/>
      <c r="AX460" s="362"/>
      <c r="AY460" s="362"/>
    </row>
    <row r="461">
      <c r="A461" s="362"/>
      <c r="B461" s="362"/>
      <c r="C461" s="362"/>
      <c r="D461" s="362"/>
      <c r="E461" s="362"/>
      <c r="F461" s="362"/>
      <c r="G461" s="362"/>
      <c r="H461" s="362"/>
      <c r="I461" s="362"/>
      <c r="J461" s="362"/>
      <c r="K461" s="362"/>
      <c r="L461" s="362"/>
      <c r="M461" s="362"/>
      <c r="N461" s="362"/>
      <c r="O461" s="362"/>
      <c r="P461" s="362"/>
      <c r="Q461" s="362"/>
      <c r="R461" s="362"/>
      <c r="S461" s="362"/>
      <c r="T461" s="362"/>
      <c r="U461" s="362"/>
      <c r="V461" s="362"/>
      <c r="W461" s="362"/>
      <c r="X461" s="362"/>
      <c r="Y461" s="362"/>
      <c r="Z461" s="362"/>
      <c r="AA461" s="362"/>
      <c r="AB461" s="362"/>
      <c r="AC461" s="362"/>
      <c r="AD461" s="362"/>
      <c r="AE461" s="362"/>
      <c r="AF461" s="362"/>
      <c r="AG461" s="362"/>
      <c r="AH461" s="362"/>
      <c r="AI461" s="362"/>
      <c r="AJ461" s="362"/>
      <c r="AK461" s="362"/>
      <c r="AL461" s="362"/>
      <c r="AM461" s="362"/>
      <c r="AN461" s="362"/>
      <c r="AO461" s="362"/>
      <c r="AP461" s="362"/>
      <c r="AQ461" s="362"/>
      <c r="AR461" s="362"/>
      <c r="AS461" s="362"/>
      <c r="AT461" s="362"/>
      <c r="AU461" s="362"/>
      <c r="AV461" s="362"/>
      <c r="AW461" s="362"/>
      <c r="AX461" s="362"/>
      <c r="AY461" s="362"/>
    </row>
    <row r="462">
      <c r="A462" s="362"/>
      <c r="B462" s="362"/>
      <c r="C462" s="362"/>
      <c r="D462" s="362"/>
      <c r="E462" s="362"/>
      <c r="F462" s="362"/>
      <c r="G462" s="362"/>
      <c r="H462" s="362"/>
      <c r="I462" s="362"/>
      <c r="J462" s="362"/>
      <c r="K462" s="362"/>
      <c r="L462" s="362"/>
      <c r="M462" s="362"/>
      <c r="N462" s="362"/>
      <c r="O462" s="362"/>
      <c r="P462" s="362"/>
      <c r="Q462" s="362"/>
      <c r="R462" s="362"/>
      <c r="S462" s="362"/>
      <c r="T462" s="362"/>
      <c r="U462" s="362"/>
      <c r="V462" s="362"/>
      <c r="W462" s="362"/>
      <c r="X462" s="362"/>
      <c r="Y462" s="362"/>
      <c r="Z462" s="362"/>
      <c r="AA462" s="362"/>
      <c r="AB462" s="362"/>
      <c r="AC462" s="362"/>
      <c r="AD462" s="362"/>
      <c r="AE462" s="362"/>
      <c r="AF462" s="362"/>
      <c r="AG462" s="362"/>
      <c r="AH462" s="362"/>
      <c r="AI462" s="362"/>
      <c r="AJ462" s="362"/>
      <c r="AK462" s="362"/>
      <c r="AL462" s="362"/>
      <c r="AM462" s="362"/>
      <c r="AN462" s="362"/>
      <c r="AO462" s="362"/>
      <c r="AP462" s="362"/>
      <c r="AQ462" s="362"/>
      <c r="AR462" s="362"/>
      <c r="AS462" s="362"/>
      <c r="AT462" s="362"/>
      <c r="AU462" s="362"/>
      <c r="AV462" s="362"/>
      <c r="AW462" s="362"/>
      <c r="AX462" s="362"/>
      <c r="AY462" s="362"/>
    </row>
    <row r="463">
      <c r="A463" s="362"/>
      <c r="B463" s="362"/>
      <c r="C463" s="362"/>
      <c r="D463" s="362"/>
      <c r="E463" s="362"/>
      <c r="F463" s="362"/>
      <c r="G463" s="362"/>
      <c r="H463" s="362"/>
      <c r="I463" s="362"/>
      <c r="J463" s="362"/>
      <c r="K463" s="362"/>
      <c r="L463" s="362"/>
      <c r="M463" s="362"/>
      <c r="N463" s="362"/>
      <c r="O463" s="362"/>
      <c r="P463" s="362"/>
      <c r="Q463" s="362"/>
      <c r="R463" s="362"/>
      <c r="S463" s="362"/>
      <c r="T463" s="362"/>
      <c r="U463" s="362"/>
      <c r="V463" s="362"/>
      <c r="W463" s="362"/>
      <c r="X463" s="362"/>
      <c r="Y463" s="362"/>
      <c r="Z463" s="362"/>
      <c r="AA463" s="362"/>
      <c r="AB463" s="362"/>
      <c r="AC463" s="362"/>
      <c r="AD463" s="362"/>
      <c r="AE463" s="362"/>
      <c r="AF463" s="362"/>
      <c r="AG463" s="362"/>
      <c r="AH463" s="362"/>
      <c r="AI463" s="362"/>
      <c r="AJ463" s="362"/>
      <c r="AK463" s="362"/>
      <c r="AL463" s="362"/>
      <c r="AM463" s="362"/>
      <c r="AN463" s="362"/>
      <c r="AO463" s="362"/>
      <c r="AP463" s="362"/>
      <c r="AQ463" s="362"/>
      <c r="AR463" s="362"/>
      <c r="AS463" s="362"/>
      <c r="AT463" s="362"/>
      <c r="AU463" s="362"/>
      <c r="AV463" s="362"/>
      <c r="AW463" s="362"/>
      <c r="AX463" s="362"/>
      <c r="AY463" s="362"/>
    </row>
    <row r="464">
      <c r="A464" s="362"/>
      <c r="B464" s="362"/>
      <c r="C464" s="362"/>
      <c r="D464" s="362"/>
      <c r="E464" s="362"/>
      <c r="F464" s="362"/>
      <c r="G464" s="362"/>
      <c r="H464" s="362"/>
      <c r="I464" s="362"/>
      <c r="J464" s="362"/>
      <c r="K464" s="362"/>
      <c r="L464" s="362"/>
      <c r="M464" s="362"/>
      <c r="N464" s="362"/>
      <c r="O464" s="362"/>
      <c r="P464" s="362"/>
      <c r="Q464" s="362"/>
      <c r="R464" s="362"/>
      <c r="S464" s="362"/>
      <c r="T464" s="362"/>
      <c r="U464" s="362"/>
      <c r="V464" s="362"/>
      <c r="W464" s="362"/>
      <c r="X464" s="362"/>
      <c r="Y464" s="362"/>
      <c r="Z464" s="362"/>
      <c r="AA464" s="362"/>
      <c r="AB464" s="362"/>
      <c r="AC464" s="362"/>
      <c r="AD464" s="362"/>
      <c r="AE464" s="362"/>
      <c r="AF464" s="362"/>
      <c r="AG464" s="362"/>
      <c r="AH464" s="362"/>
      <c r="AI464" s="362"/>
      <c r="AJ464" s="362"/>
      <c r="AK464" s="362"/>
      <c r="AL464" s="362"/>
      <c r="AM464" s="362"/>
      <c r="AN464" s="362"/>
      <c r="AO464" s="362"/>
      <c r="AP464" s="362"/>
      <c r="AQ464" s="362"/>
      <c r="AR464" s="362"/>
      <c r="AS464" s="362"/>
      <c r="AT464" s="362"/>
      <c r="AU464" s="362"/>
      <c r="AV464" s="362"/>
      <c r="AW464" s="362"/>
      <c r="AX464" s="362"/>
      <c r="AY464" s="362"/>
    </row>
    <row r="465">
      <c r="A465" s="362"/>
      <c r="B465" s="362"/>
      <c r="C465" s="362"/>
      <c r="D465" s="362"/>
      <c r="E465" s="362"/>
      <c r="F465" s="362"/>
      <c r="G465" s="362"/>
      <c r="H465" s="362"/>
      <c r="I465" s="362"/>
      <c r="J465" s="362"/>
      <c r="K465" s="362"/>
      <c r="L465" s="362"/>
      <c r="M465" s="362"/>
      <c r="N465" s="362"/>
      <c r="O465" s="362"/>
      <c r="P465" s="362"/>
      <c r="Q465" s="362"/>
      <c r="R465" s="362"/>
      <c r="S465" s="362"/>
      <c r="T465" s="362"/>
      <c r="U465" s="362"/>
      <c r="V465" s="362"/>
      <c r="W465" s="362"/>
      <c r="X465" s="362"/>
      <c r="Y465" s="362"/>
      <c r="Z465" s="362"/>
      <c r="AA465" s="362"/>
      <c r="AB465" s="362"/>
      <c r="AC465" s="362"/>
      <c r="AD465" s="362"/>
      <c r="AE465" s="362"/>
      <c r="AF465" s="362"/>
      <c r="AG465" s="362"/>
      <c r="AH465" s="362"/>
      <c r="AI465" s="362"/>
      <c r="AJ465" s="362"/>
      <c r="AK465" s="362"/>
      <c r="AL465" s="362"/>
      <c r="AM465" s="362"/>
      <c r="AN465" s="362"/>
      <c r="AO465" s="362"/>
      <c r="AP465" s="362"/>
      <c r="AQ465" s="362"/>
      <c r="AR465" s="362"/>
      <c r="AS465" s="362"/>
      <c r="AT465" s="362"/>
      <c r="AU465" s="362"/>
      <c r="AV465" s="362"/>
      <c r="AW465" s="362"/>
      <c r="AX465" s="362"/>
      <c r="AY465" s="362"/>
    </row>
    <row r="466">
      <c r="A466" s="362"/>
      <c r="B466" s="362"/>
      <c r="C466" s="362"/>
      <c r="D466" s="362"/>
      <c r="E466" s="362"/>
      <c r="F466" s="362"/>
      <c r="G466" s="362"/>
      <c r="H466" s="362"/>
      <c r="I466" s="362"/>
      <c r="J466" s="362"/>
      <c r="K466" s="362"/>
      <c r="L466" s="362"/>
      <c r="M466" s="362"/>
      <c r="N466" s="362"/>
      <c r="O466" s="362"/>
      <c r="P466" s="362"/>
      <c r="Q466" s="362"/>
      <c r="R466" s="362"/>
      <c r="S466" s="362"/>
      <c r="T466" s="362"/>
      <c r="U466" s="362"/>
      <c r="V466" s="362"/>
      <c r="W466" s="362"/>
      <c r="X466" s="362"/>
      <c r="Y466" s="362"/>
      <c r="Z466" s="362"/>
      <c r="AA466" s="362"/>
      <c r="AB466" s="362"/>
      <c r="AC466" s="362"/>
      <c r="AD466" s="362"/>
      <c r="AE466" s="362"/>
      <c r="AF466" s="362"/>
      <c r="AG466" s="362"/>
      <c r="AH466" s="362"/>
      <c r="AI466" s="362"/>
      <c r="AJ466" s="362"/>
      <c r="AK466" s="362"/>
      <c r="AL466" s="362"/>
      <c r="AM466" s="362"/>
      <c r="AN466" s="362"/>
      <c r="AO466" s="362"/>
      <c r="AP466" s="362"/>
      <c r="AQ466" s="362"/>
      <c r="AR466" s="362"/>
      <c r="AS466" s="362"/>
      <c r="AT466" s="362"/>
      <c r="AU466" s="362"/>
      <c r="AV466" s="362"/>
      <c r="AW466" s="362"/>
      <c r="AX466" s="362"/>
      <c r="AY466" s="362"/>
    </row>
    <row r="467">
      <c r="A467" s="362"/>
      <c r="B467" s="362"/>
      <c r="C467" s="362"/>
      <c r="D467" s="362"/>
      <c r="E467" s="362"/>
      <c r="F467" s="362"/>
      <c r="G467" s="362"/>
      <c r="H467" s="362"/>
      <c r="I467" s="362"/>
      <c r="J467" s="362"/>
      <c r="K467" s="362"/>
      <c r="L467" s="362"/>
      <c r="M467" s="362"/>
      <c r="N467" s="362"/>
      <c r="O467" s="362"/>
      <c r="P467" s="362"/>
      <c r="Q467" s="362"/>
      <c r="R467" s="362"/>
      <c r="S467" s="362"/>
      <c r="T467" s="362"/>
      <c r="U467" s="362"/>
      <c r="V467" s="362"/>
      <c r="W467" s="362"/>
      <c r="X467" s="362"/>
      <c r="Y467" s="362"/>
      <c r="Z467" s="362"/>
      <c r="AA467" s="362"/>
      <c r="AB467" s="362"/>
      <c r="AC467" s="362"/>
      <c r="AD467" s="362"/>
      <c r="AE467" s="362"/>
      <c r="AF467" s="362"/>
      <c r="AG467" s="362"/>
      <c r="AH467" s="362"/>
      <c r="AI467" s="362"/>
      <c r="AJ467" s="362"/>
      <c r="AK467" s="362"/>
      <c r="AL467" s="362"/>
      <c r="AM467" s="362"/>
      <c r="AN467" s="362"/>
      <c r="AO467" s="362"/>
      <c r="AP467" s="362"/>
      <c r="AQ467" s="362"/>
      <c r="AR467" s="362"/>
      <c r="AS467" s="362"/>
      <c r="AT467" s="362"/>
      <c r="AU467" s="362"/>
      <c r="AV467" s="362"/>
      <c r="AW467" s="362"/>
      <c r="AX467" s="362"/>
      <c r="AY467" s="362"/>
    </row>
    <row r="468">
      <c r="A468" s="362"/>
      <c r="B468" s="362"/>
      <c r="C468" s="362"/>
      <c r="D468" s="362"/>
      <c r="E468" s="362"/>
      <c r="F468" s="362"/>
      <c r="G468" s="362"/>
      <c r="H468" s="362"/>
      <c r="I468" s="362"/>
      <c r="J468" s="362"/>
      <c r="K468" s="362"/>
      <c r="L468" s="362"/>
      <c r="M468" s="362"/>
      <c r="N468" s="362"/>
      <c r="O468" s="362"/>
      <c r="P468" s="362"/>
      <c r="Q468" s="362"/>
      <c r="R468" s="362"/>
      <c r="S468" s="362"/>
      <c r="T468" s="362"/>
      <c r="U468" s="362"/>
      <c r="V468" s="362"/>
      <c r="W468" s="362"/>
      <c r="X468" s="362"/>
      <c r="Y468" s="362"/>
      <c r="Z468" s="362"/>
      <c r="AA468" s="362"/>
      <c r="AB468" s="362"/>
      <c r="AC468" s="362"/>
      <c r="AD468" s="362"/>
      <c r="AE468" s="362"/>
      <c r="AF468" s="362"/>
      <c r="AG468" s="362"/>
      <c r="AH468" s="362"/>
      <c r="AI468" s="362"/>
      <c r="AJ468" s="362"/>
      <c r="AK468" s="362"/>
      <c r="AL468" s="362"/>
      <c r="AM468" s="362"/>
      <c r="AN468" s="362"/>
      <c r="AO468" s="362"/>
      <c r="AP468" s="362"/>
      <c r="AQ468" s="362"/>
      <c r="AR468" s="362"/>
      <c r="AS468" s="362"/>
      <c r="AT468" s="362"/>
      <c r="AU468" s="362"/>
      <c r="AV468" s="362"/>
      <c r="AW468" s="362"/>
      <c r="AX468" s="362"/>
      <c r="AY468" s="362"/>
    </row>
    <row r="469">
      <c r="A469" s="362"/>
      <c r="B469" s="362"/>
      <c r="C469" s="362"/>
      <c r="D469" s="362"/>
      <c r="E469" s="362"/>
      <c r="F469" s="362"/>
      <c r="G469" s="362"/>
      <c r="H469" s="362"/>
      <c r="I469" s="362"/>
      <c r="J469" s="362"/>
      <c r="K469" s="362"/>
      <c r="L469" s="362"/>
      <c r="M469" s="362"/>
      <c r="N469" s="362"/>
      <c r="O469" s="362"/>
      <c r="P469" s="362"/>
      <c r="Q469" s="362"/>
      <c r="R469" s="362"/>
      <c r="S469" s="362"/>
      <c r="T469" s="362"/>
      <c r="U469" s="362"/>
      <c r="V469" s="362"/>
      <c r="W469" s="362"/>
      <c r="X469" s="362"/>
      <c r="Y469" s="362"/>
      <c r="Z469" s="362"/>
      <c r="AA469" s="362"/>
      <c r="AB469" s="362"/>
      <c r="AC469" s="362"/>
      <c r="AD469" s="362"/>
      <c r="AE469" s="362"/>
      <c r="AF469" s="362"/>
      <c r="AG469" s="362"/>
      <c r="AH469" s="362"/>
      <c r="AI469" s="362"/>
      <c r="AJ469" s="362"/>
      <c r="AK469" s="362"/>
      <c r="AL469" s="362"/>
      <c r="AM469" s="362"/>
      <c r="AN469" s="362"/>
      <c r="AO469" s="362"/>
      <c r="AP469" s="362"/>
      <c r="AQ469" s="362"/>
      <c r="AR469" s="362"/>
      <c r="AS469" s="362"/>
      <c r="AT469" s="362"/>
      <c r="AU469" s="362"/>
      <c r="AV469" s="362"/>
      <c r="AW469" s="362"/>
      <c r="AX469" s="362"/>
      <c r="AY469" s="362"/>
    </row>
    <row r="470">
      <c r="A470" s="362"/>
      <c r="B470" s="362"/>
      <c r="C470" s="362"/>
      <c r="D470" s="362"/>
      <c r="E470" s="362"/>
      <c r="F470" s="362"/>
      <c r="G470" s="362"/>
      <c r="H470" s="362"/>
      <c r="I470" s="362"/>
      <c r="J470" s="362"/>
      <c r="K470" s="362"/>
      <c r="L470" s="362"/>
      <c r="M470" s="362"/>
      <c r="N470" s="362"/>
      <c r="O470" s="362"/>
      <c r="P470" s="362"/>
      <c r="Q470" s="362"/>
      <c r="R470" s="362"/>
      <c r="S470" s="362"/>
      <c r="T470" s="362"/>
      <c r="U470" s="362"/>
      <c r="V470" s="362"/>
      <c r="W470" s="362"/>
      <c r="X470" s="362"/>
      <c r="Y470" s="362"/>
      <c r="Z470" s="362"/>
      <c r="AA470" s="362"/>
      <c r="AB470" s="362"/>
      <c r="AC470" s="362"/>
      <c r="AD470" s="362"/>
      <c r="AE470" s="362"/>
      <c r="AF470" s="362"/>
      <c r="AG470" s="362"/>
      <c r="AH470" s="362"/>
      <c r="AI470" s="362"/>
      <c r="AJ470" s="362"/>
      <c r="AK470" s="362"/>
      <c r="AL470" s="362"/>
      <c r="AM470" s="362"/>
      <c r="AN470" s="362"/>
      <c r="AO470" s="362"/>
      <c r="AP470" s="362"/>
      <c r="AQ470" s="362"/>
      <c r="AR470" s="362"/>
      <c r="AS470" s="362"/>
      <c r="AT470" s="362"/>
      <c r="AU470" s="362"/>
      <c r="AV470" s="362"/>
      <c r="AW470" s="362"/>
      <c r="AX470" s="362"/>
      <c r="AY470" s="362"/>
    </row>
    <row r="471">
      <c r="A471" s="362"/>
      <c r="B471" s="362"/>
      <c r="C471" s="362"/>
      <c r="D471" s="362"/>
      <c r="E471" s="362"/>
      <c r="F471" s="362"/>
      <c r="G471" s="362"/>
      <c r="H471" s="362"/>
      <c r="I471" s="362"/>
      <c r="J471" s="362"/>
      <c r="K471" s="362"/>
      <c r="L471" s="362"/>
      <c r="M471" s="362"/>
      <c r="N471" s="362"/>
      <c r="O471" s="362"/>
      <c r="P471" s="362"/>
      <c r="Q471" s="362"/>
      <c r="R471" s="362"/>
      <c r="S471" s="362"/>
      <c r="T471" s="362"/>
      <c r="U471" s="362"/>
      <c r="V471" s="362"/>
      <c r="W471" s="362"/>
      <c r="X471" s="362"/>
      <c r="Y471" s="362"/>
      <c r="Z471" s="362"/>
      <c r="AA471" s="362"/>
      <c r="AB471" s="362"/>
      <c r="AC471" s="362"/>
      <c r="AD471" s="362"/>
      <c r="AE471" s="362"/>
      <c r="AF471" s="362"/>
      <c r="AG471" s="362"/>
      <c r="AH471" s="362"/>
      <c r="AI471" s="362"/>
      <c r="AJ471" s="362"/>
      <c r="AK471" s="362"/>
      <c r="AL471" s="362"/>
      <c r="AM471" s="362"/>
      <c r="AN471" s="362"/>
      <c r="AO471" s="362"/>
      <c r="AP471" s="362"/>
      <c r="AQ471" s="362"/>
      <c r="AR471" s="362"/>
      <c r="AS471" s="362"/>
      <c r="AT471" s="362"/>
      <c r="AU471" s="362"/>
      <c r="AV471" s="362"/>
      <c r="AW471" s="362"/>
      <c r="AX471" s="362"/>
      <c r="AY471" s="362"/>
    </row>
    <row r="472">
      <c r="A472" s="362"/>
      <c r="B472" s="362"/>
      <c r="C472" s="362"/>
      <c r="D472" s="362"/>
      <c r="E472" s="362"/>
      <c r="F472" s="362"/>
      <c r="G472" s="362"/>
      <c r="H472" s="362"/>
      <c r="I472" s="362"/>
      <c r="J472" s="362"/>
      <c r="K472" s="362"/>
      <c r="L472" s="362"/>
      <c r="M472" s="362"/>
      <c r="N472" s="362"/>
      <c r="O472" s="362"/>
      <c r="P472" s="362"/>
      <c r="Q472" s="362"/>
      <c r="R472" s="362"/>
      <c r="S472" s="362"/>
      <c r="T472" s="362"/>
      <c r="U472" s="362"/>
      <c r="V472" s="362"/>
      <c r="W472" s="362"/>
      <c r="X472" s="362"/>
      <c r="Y472" s="362"/>
      <c r="Z472" s="362"/>
      <c r="AA472" s="362"/>
      <c r="AB472" s="362"/>
      <c r="AC472" s="362"/>
      <c r="AD472" s="362"/>
      <c r="AE472" s="362"/>
      <c r="AF472" s="362"/>
      <c r="AG472" s="362"/>
      <c r="AH472" s="362"/>
      <c r="AI472" s="362"/>
      <c r="AJ472" s="362"/>
      <c r="AK472" s="362"/>
      <c r="AL472" s="362"/>
      <c r="AM472" s="362"/>
      <c r="AN472" s="362"/>
      <c r="AO472" s="362"/>
      <c r="AP472" s="362"/>
      <c r="AQ472" s="362"/>
      <c r="AR472" s="362"/>
      <c r="AS472" s="362"/>
      <c r="AT472" s="362"/>
      <c r="AU472" s="362"/>
      <c r="AV472" s="362"/>
      <c r="AW472" s="362"/>
      <c r="AX472" s="362"/>
      <c r="AY472" s="362"/>
    </row>
    <row r="473">
      <c r="A473" s="362"/>
      <c r="B473" s="362"/>
      <c r="C473" s="362"/>
      <c r="D473" s="362"/>
      <c r="E473" s="362"/>
      <c r="F473" s="362"/>
      <c r="G473" s="362"/>
      <c r="H473" s="362"/>
      <c r="I473" s="362"/>
      <c r="J473" s="362"/>
      <c r="K473" s="362"/>
      <c r="L473" s="362"/>
      <c r="M473" s="362"/>
      <c r="N473" s="362"/>
      <c r="O473" s="362"/>
      <c r="P473" s="362"/>
      <c r="Q473" s="362"/>
      <c r="R473" s="362"/>
      <c r="S473" s="362"/>
      <c r="T473" s="362"/>
      <c r="U473" s="362"/>
      <c r="V473" s="362"/>
      <c r="W473" s="362"/>
      <c r="X473" s="362"/>
      <c r="Y473" s="362"/>
      <c r="Z473" s="362"/>
      <c r="AA473" s="362"/>
      <c r="AB473" s="362"/>
      <c r="AC473" s="362"/>
      <c r="AD473" s="362"/>
      <c r="AE473" s="362"/>
      <c r="AF473" s="362"/>
      <c r="AG473" s="362"/>
      <c r="AH473" s="362"/>
      <c r="AI473" s="362"/>
      <c r="AJ473" s="362"/>
      <c r="AK473" s="362"/>
      <c r="AL473" s="362"/>
      <c r="AM473" s="362"/>
      <c r="AN473" s="362"/>
      <c r="AO473" s="362"/>
      <c r="AP473" s="362"/>
      <c r="AQ473" s="362"/>
      <c r="AR473" s="362"/>
      <c r="AS473" s="362"/>
      <c r="AT473" s="362"/>
      <c r="AU473" s="362"/>
      <c r="AV473" s="362"/>
      <c r="AW473" s="362"/>
      <c r="AX473" s="362"/>
      <c r="AY473" s="362"/>
    </row>
    <row r="474">
      <c r="A474" s="362"/>
      <c r="B474" s="362"/>
      <c r="C474" s="362"/>
      <c r="D474" s="362"/>
      <c r="E474" s="362"/>
      <c r="F474" s="362"/>
      <c r="G474" s="362"/>
      <c r="H474" s="362"/>
      <c r="I474" s="362"/>
      <c r="J474" s="362"/>
      <c r="K474" s="362"/>
      <c r="L474" s="362"/>
      <c r="M474" s="362"/>
      <c r="N474" s="362"/>
      <c r="O474" s="362"/>
      <c r="P474" s="362"/>
      <c r="Q474" s="362"/>
      <c r="R474" s="362"/>
      <c r="S474" s="362"/>
      <c r="T474" s="362"/>
      <c r="U474" s="362"/>
      <c r="V474" s="362"/>
      <c r="W474" s="362"/>
      <c r="X474" s="362"/>
      <c r="Y474" s="362"/>
      <c r="Z474" s="362"/>
      <c r="AA474" s="362"/>
      <c r="AB474" s="362"/>
      <c r="AC474" s="362"/>
      <c r="AD474" s="362"/>
      <c r="AE474" s="362"/>
      <c r="AF474" s="362"/>
      <c r="AG474" s="362"/>
      <c r="AH474" s="362"/>
      <c r="AI474" s="362"/>
      <c r="AJ474" s="362"/>
      <c r="AK474" s="362"/>
      <c r="AL474" s="362"/>
      <c r="AM474" s="362"/>
      <c r="AN474" s="362"/>
      <c r="AO474" s="362"/>
      <c r="AP474" s="362"/>
      <c r="AQ474" s="362"/>
      <c r="AR474" s="362"/>
      <c r="AS474" s="362"/>
      <c r="AT474" s="362"/>
      <c r="AU474" s="362"/>
      <c r="AV474" s="362"/>
      <c r="AW474" s="362"/>
      <c r="AX474" s="362"/>
      <c r="AY474" s="362"/>
    </row>
    <row r="475">
      <c r="A475" s="362"/>
      <c r="B475" s="362"/>
      <c r="C475" s="362"/>
      <c r="D475" s="362"/>
      <c r="E475" s="362"/>
      <c r="F475" s="362"/>
      <c r="G475" s="362"/>
      <c r="H475" s="362"/>
      <c r="I475" s="362"/>
      <c r="J475" s="362"/>
      <c r="K475" s="362"/>
      <c r="L475" s="362"/>
      <c r="M475" s="362"/>
      <c r="N475" s="362"/>
      <c r="O475" s="362"/>
      <c r="P475" s="362"/>
      <c r="Q475" s="362"/>
      <c r="R475" s="362"/>
      <c r="S475" s="362"/>
      <c r="T475" s="362"/>
      <c r="U475" s="362"/>
      <c r="V475" s="362"/>
      <c r="W475" s="362"/>
      <c r="X475" s="362"/>
      <c r="Y475" s="362"/>
      <c r="Z475" s="362"/>
      <c r="AA475" s="362"/>
      <c r="AB475" s="362"/>
      <c r="AC475" s="362"/>
      <c r="AD475" s="362"/>
      <c r="AE475" s="362"/>
      <c r="AF475" s="362"/>
      <c r="AG475" s="362"/>
      <c r="AH475" s="362"/>
      <c r="AI475" s="362"/>
      <c r="AJ475" s="362"/>
      <c r="AK475" s="362"/>
      <c r="AL475" s="362"/>
      <c r="AM475" s="362"/>
      <c r="AN475" s="362"/>
      <c r="AO475" s="362"/>
      <c r="AP475" s="362"/>
      <c r="AQ475" s="362"/>
      <c r="AR475" s="362"/>
      <c r="AS475" s="362"/>
      <c r="AT475" s="362"/>
      <c r="AU475" s="362"/>
      <c r="AV475" s="362"/>
      <c r="AW475" s="362"/>
      <c r="AX475" s="362"/>
      <c r="AY475" s="362"/>
    </row>
    <row r="476">
      <c r="A476" s="362"/>
      <c r="B476" s="362"/>
      <c r="C476" s="362"/>
      <c r="D476" s="362"/>
      <c r="E476" s="362"/>
      <c r="F476" s="362"/>
      <c r="G476" s="362"/>
      <c r="H476" s="362"/>
      <c r="I476" s="362"/>
      <c r="J476" s="362"/>
      <c r="K476" s="362"/>
      <c r="L476" s="362"/>
      <c r="M476" s="362"/>
      <c r="N476" s="362"/>
      <c r="O476" s="362"/>
      <c r="P476" s="362"/>
      <c r="Q476" s="362"/>
      <c r="R476" s="362"/>
      <c r="S476" s="362"/>
      <c r="T476" s="362"/>
      <c r="U476" s="362"/>
      <c r="V476" s="362"/>
      <c r="W476" s="362"/>
      <c r="X476" s="362"/>
      <c r="Y476" s="362"/>
      <c r="Z476" s="362"/>
      <c r="AA476" s="362"/>
      <c r="AB476" s="362"/>
      <c r="AC476" s="362"/>
      <c r="AD476" s="362"/>
      <c r="AE476" s="362"/>
      <c r="AF476" s="362"/>
      <c r="AG476" s="362"/>
      <c r="AH476" s="362"/>
      <c r="AI476" s="362"/>
      <c r="AJ476" s="362"/>
      <c r="AK476" s="362"/>
      <c r="AL476" s="362"/>
      <c r="AM476" s="362"/>
      <c r="AN476" s="362"/>
      <c r="AO476" s="362"/>
      <c r="AP476" s="362"/>
      <c r="AQ476" s="362"/>
      <c r="AR476" s="362"/>
      <c r="AS476" s="362"/>
      <c r="AT476" s="362"/>
      <c r="AU476" s="362"/>
      <c r="AV476" s="362"/>
      <c r="AW476" s="362"/>
      <c r="AX476" s="362"/>
      <c r="AY476" s="362"/>
    </row>
    <row r="477">
      <c r="A477" s="362"/>
      <c r="B477" s="362"/>
      <c r="C477" s="362"/>
      <c r="D477" s="362"/>
      <c r="E477" s="362"/>
      <c r="F477" s="362"/>
      <c r="G477" s="362"/>
      <c r="H477" s="362"/>
      <c r="I477" s="362"/>
      <c r="J477" s="362"/>
      <c r="K477" s="362"/>
      <c r="L477" s="362"/>
      <c r="M477" s="362"/>
      <c r="N477" s="362"/>
      <c r="O477" s="362"/>
      <c r="P477" s="362"/>
      <c r="Q477" s="362"/>
      <c r="R477" s="362"/>
      <c r="S477" s="362"/>
      <c r="T477" s="362"/>
      <c r="U477" s="362"/>
      <c r="V477" s="362"/>
      <c r="W477" s="362"/>
      <c r="X477" s="362"/>
      <c r="Y477" s="362"/>
      <c r="Z477" s="362"/>
      <c r="AA477" s="362"/>
      <c r="AB477" s="362"/>
      <c r="AC477" s="362"/>
      <c r="AD477" s="362"/>
      <c r="AE477" s="362"/>
      <c r="AF477" s="362"/>
      <c r="AG477" s="362"/>
      <c r="AH477" s="362"/>
      <c r="AI477" s="362"/>
      <c r="AJ477" s="362"/>
      <c r="AK477" s="362"/>
      <c r="AL477" s="362"/>
      <c r="AM477" s="362"/>
      <c r="AN477" s="362"/>
      <c r="AO477" s="362"/>
      <c r="AP477" s="362"/>
      <c r="AQ477" s="362"/>
      <c r="AR477" s="362"/>
      <c r="AS477" s="362"/>
      <c r="AT477" s="362"/>
      <c r="AU477" s="362"/>
      <c r="AV477" s="362"/>
      <c r="AW477" s="362"/>
      <c r="AX477" s="362"/>
      <c r="AY477" s="362"/>
    </row>
    <row r="478">
      <c r="A478" s="362"/>
      <c r="B478" s="362"/>
      <c r="C478" s="362"/>
      <c r="D478" s="362"/>
      <c r="E478" s="362"/>
      <c r="F478" s="362"/>
      <c r="G478" s="362"/>
      <c r="H478" s="362"/>
      <c r="I478" s="362"/>
      <c r="J478" s="362"/>
      <c r="K478" s="362"/>
      <c r="L478" s="362"/>
      <c r="M478" s="362"/>
      <c r="N478" s="362"/>
      <c r="O478" s="362"/>
      <c r="P478" s="362"/>
      <c r="Q478" s="362"/>
      <c r="R478" s="362"/>
      <c r="S478" s="362"/>
      <c r="T478" s="362"/>
      <c r="U478" s="362"/>
      <c r="V478" s="362"/>
      <c r="W478" s="362"/>
      <c r="X478" s="362"/>
      <c r="Y478" s="362"/>
      <c r="Z478" s="362"/>
      <c r="AA478" s="362"/>
      <c r="AB478" s="362"/>
      <c r="AC478" s="362"/>
      <c r="AD478" s="362"/>
      <c r="AE478" s="362"/>
      <c r="AF478" s="362"/>
      <c r="AG478" s="362"/>
      <c r="AH478" s="362"/>
      <c r="AI478" s="362"/>
      <c r="AJ478" s="362"/>
      <c r="AK478" s="362"/>
      <c r="AL478" s="362"/>
      <c r="AM478" s="362"/>
      <c r="AN478" s="362"/>
      <c r="AO478" s="362"/>
      <c r="AP478" s="362"/>
      <c r="AQ478" s="362"/>
      <c r="AR478" s="362"/>
      <c r="AS478" s="362"/>
      <c r="AT478" s="362"/>
      <c r="AU478" s="362"/>
      <c r="AV478" s="362"/>
      <c r="AW478" s="362"/>
      <c r="AX478" s="362"/>
      <c r="AY478" s="362"/>
    </row>
    <row r="479">
      <c r="A479" s="362"/>
      <c r="B479" s="362"/>
      <c r="C479" s="362"/>
      <c r="D479" s="362"/>
      <c r="E479" s="362"/>
      <c r="F479" s="362"/>
      <c r="G479" s="362"/>
      <c r="H479" s="362"/>
      <c r="I479" s="362"/>
      <c r="J479" s="362"/>
      <c r="K479" s="362"/>
      <c r="L479" s="362"/>
      <c r="M479" s="362"/>
      <c r="N479" s="362"/>
      <c r="O479" s="362"/>
      <c r="P479" s="362"/>
      <c r="Q479" s="362"/>
      <c r="R479" s="362"/>
      <c r="S479" s="362"/>
      <c r="T479" s="362"/>
      <c r="U479" s="362"/>
      <c r="V479" s="362"/>
      <c r="W479" s="362"/>
      <c r="X479" s="362"/>
      <c r="Y479" s="362"/>
      <c r="Z479" s="362"/>
      <c r="AA479" s="362"/>
      <c r="AB479" s="362"/>
      <c r="AC479" s="362"/>
      <c r="AD479" s="362"/>
      <c r="AE479" s="362"/>
      <c r="AF479" s="362"/>
      <c r="AG479" s="362"/>
      <c r="AH479" s="362"/>
      <c r="AI479" s="362"/>
      <c r="AJ479" s="362"/>
      <c r="AK479" s="362"/>
      <c r="AL479" s="362"/>
      <c r="AM479" s="362"/>
      <c r="AN479" s="362"/>
      <c r="AO479" s="362"/>
      <c r="AP479" s="362"/>
      <c r="AQ479" s="362"/>
      <c r="AR479" s="362"/>
      <c r="AS479" s="362"/>
      <c r="AT479" s="362"/>
      <c r="AU479" s="362"/>
      <c r="AV479" s="362"/>
      <c r="AW479" s="362"/>
      <c r="AX479" s="362"/>
      <c r="AY479" s="362"/>
    </row>
    <row r="480">
      <c r="A480" s="362"/>
      <c r="B480" s="362"/>
      <c r="C480" s="362"/>
      <c r="D480" s="362"/>
      <c r="E480" s="362"/>
      <c r="F480" s="362"/>
      <c r="G480" s="362"/>
      <c r="H480" s="362"/>
      <c r="I480" s="362"/>
      <c r="J480" s="362"/>
      <c r="K480" s="362"/>
      <c r="L480" s="362"/>
      <c r="M480" s="362"/>
      <c r="N480" s="362"/>
      <c r="O480" s="362"/>
      <c r="P480" s="362"/>
      <c r="Q480" s="362"/>
      <c r="R480" s="362"/>
      <c r="S480" s="362"/>
      <c r="T480" s="362"/>
      <c r="U480" s="362"/>
      <c r="V480" s="362"/>
      <c r="W480" s="362"/>
      <c r="X480" s="362"/>
      <c r="Y480" s="362"/>
      <c r="Z480" s="362"/>
      <c r="AA480" s="362"/>
      <c r="AB480" s="362"/>
      <c r="AC480" s="362"/>
      <c r="AD480" s="362"/>
      <c r="AE480" s="362"/>
      <c r="AF480" s="362"/>
      <c r="AG480" s="362"/>
      <c r="AH480" s="362"/>
      <c r="AI480" s="362"/>
      <c r="AJ480" s="362"/>
      <c r="AK480" s="362"/>
      <c r="AL480" s="362"/>
      <c r="AM480" s="362"/>
      <c r="AN480" s="362"/>
      <c r="AO480" s="362"/>
      <c r="AP480" s="362"/>
      <c r="AQ480" s="362"/>
      <c r="AR480" s="362"/>
      <c r="AS480" s="362"/>
      <c r="AT480" s="362"/>
      <c r="AU480" s="362"/>
      <c r="AV480" s="362"/>
      <c r="AW480" s="362"/>
      <c r="AX480" s="362"/>
      <c r="AY480" s="362"/>
    </row>
    <row r="481">
      <c r="A481" s="362"/>
      <c r="B481" s="362"/>
      <c r="C481" s="362"/>
      <c r="D481" s="362"/>
      <c r="E481" s="362"/>
      <c r="F481" s="362"/>
      <c r="G481" s="362"/>
      <c r="H481" s="362"/>
      <c r="I481" s="362"/>
      <c r="J481" s="362"/>
      <c r="K481" s="362"/>
      <c r="L481" s="362"/>
      <c r="M481" s="362"/>
      <c r="N481" s="362"/>
      <c r="O481" s="362"/>
      <c r="P481" s="362"/>
      <c r="Q481" s="362"/>
      <c r="R481" s="362"/>
      <c r="S481" s="362"/>
      <c r="T481" s="362"/>
      <c r="U481" s="362"/>
      <c r="V481" s="362"/>
      <c r="W481" s="362"/>
      <c r="X481" s="362"/>
      <c r="Y481" s="362"/>
      <c r="Z481" s="362"/>
      <c r="AA481" s="362"/>
      <c r="AB481" s="362"/>
      <c r="AC481" s="362"/>
      <c r="AD481" s="362"/>
      <c r="AE481" s="362"/>
      <c r="AF481" s="362"/>
      <c r="AG481" s="362"/>
      <c r="AH481" s="362"/>
      <c r="AI481" s="362"/>
      <c r="AJ481" s="362"/>
      <c r="AK481" s="362"/>
      <c r="AL481" s="362"/>
      <c r="AM481" s="362"/>
      <c r="AN481" s="362"/>
      <c r="AO481" s="362"/>
      <c r="AP481" s="362"/>
      <c r="AQ481" s="362"/>
      <c r="AR481" s="362"/>
      <c r="AS481" s="362"/>
      <c r="AT481" s="362"/>
      <c r="AU481" s="362"/>
      <c r="AV481" s="362"/>
      <c r="AW481" s="362"/>
      <c r="AX481" s="362"/>
      <c r="AY481" s="362"/>
    </row>
    <row r="482">
      <c r="A482" s="362"/>
      <c r="B482" s="362"/>
      <c r="C482" s="362"/>
      <c r="D482" s="362"/>
      <c r="E482" s="362"/>
      <c r="F482" s="362"/>
      <c r="G482" s="362"/>
      <c r="H482" s="362"/>
      <c r="I482" s="362"/>
      <c r="J482" s="362"/>
      <c r="K482" s="362"/>
      <c r="L482" s="362"/>
      <c r="M482" s="362"/>
      <c r="N482" s="362"/>
      <c r="O482" s="362"/>
      <c r="P482" s="362"/>
      <c r="Q482" s="362"/>
      <c r="R482" s="362"/>
      <c r="S482" s="362"/>
      <c r="T482" s="362"/>
      <c r="U482" s="362"/>
      <c r="V482" s="362"/>
      <c r="W482" s="362"/>
      <c r="X482" s="362"/>
      <c r="Y482" s="362"/>
      <c r="Z482" s="362"/>
      <c r="AA482" s="362"/>
      <c r="AB482" s="362"/>
      <c r="AC482" s="362"/>
      <c r="AD482" s="362"/>
      <c r="AE482" s="362"/>
      <c r="AF482" s="362"/>
      <c r="AG482" s="362"/>
      <c r="AH482" s="362"/>
      <c r="AI482" s="362"/>
      <c r="AJ482" s="362"/>
      <c r="AK482" s="362"/>
      <c r="AL482" s="362"/>
      <c r="AM482" s="362"/>
      <c r="AN482" s="362"/>
      <c r="AO482" s="362"/>
      <c r="AP482" s="362"/>
      <c r="AQ482" s="362"/>
      <c r="AR482" s="362"/>
      <c r="AS482" s="362"/>
      <c r="AT482" s="362"/>
      <c r="AU482" s="362"/>
      <c r="AV482" s="362"/>
      <c r="AW482" s="362"/>
      <c r="AX482" s="362"/>
      <c r="AY482" s="362"/>
    </row>
    <row r="483">
      <c r="A483" s="362"/>
      <c r="B483" s="362"/>
      <c r="C483" s="362"/>
      <c r="D483" s="362"/>
      <c r="E483" s="362"/>
      <c r="F483" s="362"/>
      <c r="G483" s="362"/>
      <c r="H483" s="362"/>
      <c r="I483" s="362"/>
      <c r="J483" s="362"/>
      <c r="K483" s="362"/>
      <c r="L483" s="362"/>
      <c r="M483" s="362"/>
      <c r="N483" s="362"/>
      <c r="O483" s="362"/>
      <c r="P483" s="362"/>
      <c r="Q483" s="362"/>
      <c r="R483" s="362"/>
      <c r="S483" s="362"/>
      <c r="T483" s="362"/>
      <c r="U483" s="362"/>
      <c r="V483" s="362"/>
      <c r="W483" s="362"/>
      <c r="X483" s="362"/>
      <c r="Y483" s="362"/>
      <c r="Z483" s="362"/>
      <c r="AA483" s="362"/>
      <c r="AB483" s="362"/>
      <c r="AC483" s="362"/>
      <c r="AD483" s="362"/>
      <c r="AE483" s="362"/>
      <c r="AF483" s="362"/>
      <c r="AG483" s="362"/>
      <c r="AH483" s="362"/>
      <c r="AI483" s="362"/>
      <c r="AJ483" s="362"/>
      <c r="AK483" s="362"/>
      <c r="AL483" s="362"/>
      <c r="AM483" s="362"/>
      <c r="AN483" s="362"/>
      <c r="AO483" s="362"/>
      <c r="AP483" s="362"/>
      <c r="AQ483" s="362"/>
      <c r="AR483" s="362"/>
      <c r="AS483" s="362"/>
      <c r="AT483" s="362"/>
      <c r="AU483" s="362"/>
      <c r="AV483" s="362"/>
      <c r="AW483" s="362"/>
      <c r="AX483" s="362"/>
      <c r="AY483" s="362"/>
    </row>
    <row r="484">
      <c r="A484" s="362"/>
      <c r="B484" s="362"/>
      <c r="C484" s="362"/>
      <c r="D484" s="362"/>
      <c r="E484" s="362"/>
      <c r="F484" s="362"/>
      <c r="G484" s="362"/>
      <c r="H484" s="362"/>
      <c r="I484" s="362"/>
      <c r="J484" s="362"/>
      <c r="K484" s="362"/>
      <c r="L484" s="362"/>
      <c r="M484" s="362"/>
      <c r="N484" s="362"/>
      <c r="O484" s="362"/>
      <c r="P484" s="362"/>
      <c r="Q484" s="362"/>
      <c r="R484" s="362"/>
      <c r="S484" s="362"/>
      <c r="T484" s="362"/>
      <c r="U484" s="362"/>
      <c r="V484" s="362"/>
      <c r="W484" s="362"/>
      <c r="X484" s="362"/>
      <c r="Y484" s="362"/>
      <c r="Z484" s="362"/>
      <c r="AA484" s="362"/>
      <c r="AB484" s="362"/>
      <c r="AC484" s="362"/>
      <c r="AD484" s="362"/>
      <c r="AE484" s="362"/>
      <c r="AF484" s="362"/>
      <c r="AG484" s="362"/>
      <c r="AH484" s="362"/>
      <c r="AI484" s="362"/>
      <c r="AJ484" s="362"/>
      <c r="AK484" s="362"/>
      <c r="AL484" s="362"/>
      <c r="AM484" s="362"/>
      <c r="AN484" s="362"/>
      <c r="AO484" s="362"/>
      <c r="AP484" s="362"/>
      <c r="AQ484" s="362"/>
      <c r="AR484" s="362"/>
      <c r="AS484" s="362"/>
      <c r="AT484" s="362"/>
      <c r="AU484" s="362"/>
      <c r="AV484" s="362"/>
      <c r="AW484" s="362"/>
      <c r="AX484" s="362"/>
      <c r="AY484" s="362"/>
    </row>
    <row r="485">
      <c r="A485" s="362"/>
      <c r="B485" s="362"/>
      <c r="C485" s="362"/>
      <c r="D485" s="362"/>
      <c r="E485" s="362"/>
      <c r="F485" s="362"/>
      <c r="G485" s="362"/>
      <c r="H485" s="362"/>
      <c r="I485" s="362"/>
      <c r="J485" s="362"/>
      <c r="K485" s="362"/>
      <c r="L485" s="362"/>
      <c r="M485" s="362"/>
      <c r="N485" s="362"/>
      <c r="O485" s="362"/>
      <c r="P485" s="362"/>
      <c r="Q485" s="362"/>
      <c r="R485" s="362"/>
      <c r="S485" s="362"/>
      <c r="T485" s="362"/>
      <c r="U485" s="362"/>
      <c r="V485" s="362"/>
      <c r="W485" s="362"/>
      <c r="X485" s="362"/>
      <c r="Y485" s="362"/>
      <c r="Z485" s="362"/>
      <c r="AA485" s="362"/>
      <c r="AB485" s="362"/>
      <c r="AC485" s="362"/>
      <c r="AD485" s="362"/>
      <c r="AE485" s="362"/>
      <c r="AF485" s="362"/>
      <c r="AG485" s="362"/>
      <c r="AH485" s="362"/>
      <c r="AI485" s="362"/>
      <c r="AJ485" s="362"/>
      <c r="AK485" s="362"/>
      <c r="AL485" s="362"/>
      <c r="AM485" s="362"/>
      <c r="AN485" s="362"/>
      <c r="AO485" s="362"/>
      <c r="AP485" s="362"/>
      <c r="AQ485" s="362"/>
      <c r="AR485" s="362"/>
      <c r="AS485" s="362"/>
      <c r="AT485" s="362"/>
      <c r="AU485" s="362"/>
      <c r="AV485" s="362"/>
      <c r="AW485" s="362"/>
      <c r="AX485" s="362"/>
      <c r="AY485" s="362"/>
    </row>
    <row r="486">
      <c r="A486" s="362"/>
      <c r="B486" s="362"/>
      <c r="C486" s="362"/>
      <c r="D486" s="362"/>
      <c r="E486" s="362"/>
      <c r="F486" s="362"/>
      <c r="G486" s="362"/>
      <c r="H486" s="362"/>
      <c r="I486" s="362"/>
      <c r="J486" s="362"/>
      <c r="K486" s="362"/>
      <c r="L486" s="362"/>
      <c r="M486" s="362"/>
      <c r="N486" s="362"/>
      <c r="O486" s="362"/>
      <c r="P486" s="362"/>
      <c r="Q486" s="362"/>
      <c r="R486" s="362"/>
      <c r="S486" s="362"/>
      <c r="T486" s="362"/>
      <c r="U486" s="362"/>
      <c r="V486" s="362"/>
      <c r="W486" s="362"/>
      <c r="X486" s="362"/>
      <c r="Y486" s="362"/>
      <c r="Z486" s="362"/>
      <c r="AA486" s="362"/>
      <c r="AB486" s="362"/>
      <c r="AC486" s="362"/>
      <c r="AD486" s="362"/>
      <c r="AE486" s="362"/>
      <c r="AF486" s="362"/>
      <c r="AG486" s="362"/>
      <c r="AH486" s="362"/>
      <c r="AI486" s="362"/>
      <c r="AJ486" s="362"/>
      <c r="AK486" s="362"/>
      <c r="AL486" s="362"/>
      <c r="AM486" s="362"/>
      <c r="AN486" s="362"/>
      <c r="AO486" s="362"/>
      <c r="AP486" s="362"/>
      <c r="AQ486" s="362"/>
      <c r="AR486" s="362"/>
      <c r="AS486" s="362"/>
      <c r="AT486" s="362"/>
      <c r="AU486" s="362"/>
      <c r="AV486" s="362"/>
      <c r="AW486" s="362"/>
      <c r="AX486" s="362"/>
      <c r="AY486" s="362"/>
    </row>
    <row r="487">
      <c r="A487" s="362"/>
      <c r="B487" s="362"/>
      <c r="C487" s="362"/>
      <c r="D487" s="362"/>
      <c r="E487" s="362"/>
      <c r="F487" s="362"/>
      <c r="G487" s="362"/>
      <c r="H487" s="362"/>
      <c r="I487" s="362"/>
      <c r="J487" s="362"/>
      <c r="K487" s="362"/>
      <c r="L487" s="362"/>
      <c r="M487" s="362"/>
      <c r="N487" s="362"/>
      <c r="O487" s="362"/>
      <c r="P487" s="362"/>
      <c r="Q487" s="362"/>
      <c r="R487" s="362"/>
      <c r="S487" s="362"/>
      <c r="T487" s="362"/>
      <c r="U487" s="362"/>
      <c r="V487" s="362"/>
      <c r="W487" s="362"/>
      <c r="X487" s="362"/>
      <c r="Y487" s="362"/>
      <c r="Z487" s="362"/>
      <c r="AA487" s="362"/>
      <c r="AB487" s="362"/>
      <c r="AC487" s="362"/>
      <c r="AD487" s="362"/>
      <c r="AE487" s="362"/>
      <c r="AF487" s="362"/>
      <c r="AG487" s="362"/>
      <c r="AH487" s="362"/>
      <c r="AI487" s="362"/>
      <c r="AJ487" s="362"/>
      <c r="AK487" s="362"/>
      <c r="AL487" s="362"/>
      <c r="AM487" s="362"/>
      <c r="AN487" s="362"/>
      <c r="AO487" s="362"/>
      <c r="AP487" s="362"/>
      <c r="AQ487" s="362"/>
      <c r="AR487" s="362"/>
      <c r="AS487" s="362"/>
      <c r="AT487" s="362"/>
      <c r="AU487" s="362"/>
      <c r="AV487" s="362"/>
      <c r="AW487" s="362"/>
      <c r="AX487" s="362"/>
      <c r="AY487" s="362"/>
    </row>
    <row r="488">
      <c r="A488" s="362"/>
      <c r="B488" s="362"/>
      <c r="C488" s="362"/>
      <c r="D488" s="362"/>
      <c r="E488" s="362"/>
      <c r="F488" s="362"/>
      <c r="G488" s="362"/>
      <c r="H488" s="362"/>
      <c r="I488" s="362"/>
      <c r="J488" s="362"/>
      <c r="K488" s="362"/>
      <c r="L488" s="362"/>
      <c r="M488" s="362"/>
      <c r="N488" s="362"/>
      <c r="O488" s="362"/>
      <c r="P488" s="362"/>
      <c r="Q488" s="362"/>
      <c r="R488" s="362"/>
      <c r="S488" s="362"/>
      <c r="T488" s="362"/>
      <c r="U488" s="362"/>
      <c r="V488" s="362"/>
      <c r="W488" s="362"/>
      <c r="X488" s="362"/>
      <c r="Y488" s="362"/>
      <c r="Z488" s="362"/>
      <c r="AA488" s="362"/>
      <c r="AB488" s="362"/>
      <c r="AC488" s="362"/>
      <c r="AD488" s="362"/>
      <c r="AE488" s="362"/>
      <c r="AF488" s="362"/>
      <c r="AG488" s="362"/>
      <c r="AH488" s="362"/>
      <c r="AI488" s="362"/>
      <c r="AJ488" s="362"/>
      <c r="AK488" s="362"/>
      <c r="AL488" s="362"/>
      <c r="AM488" s="362"/>
      <c r="AN488" s="362"/>
      <c r="AO488" s="362"/>
      <c r="AP488" s="362"/>
      <c r="AQ488" s="362"/>
      <c r="AR488" s="362"/>
      <c r="AS488" s="362"/>
      <c r="AT488" s="362"/>
      <c r="AU488" s="362"/>
      <c r="AV488" s="362"/>
      <c r="AW488" s="362"/>
      <c r="AX488" s="362"/>
      <c r="AY488" s="362"/>
    </row>
    <row r="489">
      <c r="A489" s="362"/>
      <c r="B489" s="362"/>
      <c r="C489" s="362"/>
      <c r="D489" s="362"/>
      <c r="E489" s="362"/>
      <c r="F489" s="362"/>
      <c r="G489" s="362"/>
      <c r="H489" s="362"/>
      <c r="I489" s="362"/>
      <c r="J489" s="362"/>
      <c r="K489" s="362"/>
      <c r="L489" s="362"/>
      <c r="M489" s="362"/>
      <c r="N489" s="362"/>
      <c r="O489" s="362"/>
      <c r="P489" s="362"/>
      <c r="Q489" s="362"/>
      <c r="R489" s="362"/>
      <c r="S489" s="362"/>
      <c r="T489" s="362"/>
      <c r="U489" s="362"/>
      <c r="V489" s="362"/>
      <c r="W489" s="362"/>
      <c r="X489" s="362"/>
      <c r="Y489" s="362"/>
      <c r="Z489" s="362"/>
      <c r="AA489" s="362"/>
      <c r="AB489" s="362"/>
      <c r="AC489" s="362"/>
      <c r="AD489" s="362"/>
      <c r="AE489" s="362"/>
      <c r="AF489" s="362"/>
      <c r="AG489" s="362"/>
      <c r="AH489" s="362"/>
      <c r="AI489" s="362"/>
      <c r="AJ489" s="362"/>
      <c r="AK489" s="362"/>
      <c r="AL489" s="362"/>
      <c r="AM489" s="362"/>
      <c r="AN489" s="362"/>
      <c r="AO489" s="362"/>
      <c r="AP489" s="362"/>
      <c r="AQ489" s="362"/>
      <c r="AR489" s="362"/>
      <c r="AS489" s="362"/>
      <c r="AT489" s="362"/>
      <c r="AU489" s="362"/>
      <c r="AV489" s="362"/>
      <c r="AW489" s="362"/>
      <c r="AX489" s="362"/>
      <c r="AY489" s="362"/>
    </row>
    <row r="490">
      <c r="A490" s="362"/>
      <c r="B490" s="362"/>
      <c r="C490" s="362"/>
      <c r="D490" s="362"/>
      <c r="E490" s="362"/>
      <c r="F490" s="362"/>
      <c r="G490" s="362"/>
      <c r="H490" s="362"/>
      <c r="I490" s="362"/>
      <c r="J490" s="362"/>
      <c r="K490" s="362"/>
      <c r="L490" s="362"/>
      <c r="M490" s="362"/>
      <c r="N490" s="362"/>
      <c r="O490" s="362"/>
      <c r="P490" s="362"/>
      <c r="Q490" s="362"/>
      <c r="R490" s="362"/>
      <c r="S490" s="362"/>
      <c r="T490" s="362"/>
      <c r="U490" s="362"/>
      <c r="V490" s="362"/>
      <c r="W490" s="362"/>
      <c r="X490" s="362"/>
      <c r="Y490" s="362"/>
      <c r="Z490" s="362"/>
      <c r="AA490" s="362"/>
      <c r="AB490" s="362"/>
      <c r="AC490" s="362"/>
      <c r="AD490" s="362"/>
      <c r="AE490" s="362"/>
      <c r="AF490" s="362"/>
      <c r="AG490" s="362"/>
      <c r="AH490" s="362"/>
      <c r="AI490" s="362"/>
      <c r="AJ490" s="362"/>
      <c r="AK490" s="362"/>
      <c r="AL490" s="362"/>
      <c r="AM490" s="362"/>
      <c r="AN490" s="362"/>
      <c r="AO490" s="362"/>
      <c r="AP490" s="362"/>
      <c r="AQ490" s="362"/>
      <c r="AR490" s="362"/>
      <c r="AS490" s="362"/>
      <c r="AT490" s="362"/>
      <c r="AU490" s="362"/>
      <c r="AV490" s="362"/>
      <c r="AW490" s="362"/>
      <c r="AX490" s="362"/>
      <c r="AY490" s="362"/>
    </row>
    <row r="491">
      <c r="A491" s="362"/>
      <c r="B491" s="362"/>
      <c r="C491" s="362"/>
      <c r="D491" s="362"/>
      <c r="E491" s="362"/>
      <c r="F491" s="362"/>
      <c r="G491" s="362"/>
      <c r="H491" s="362"/>
      <c r="I491" s="362"/>
      <c r="J491" s="362"/>
      <c r="K491" s="362"/>
      <c r="L491" s="362"/>
      <c r="M491" s="362"/>
      <c r="N491" s="362"/>
      <c r="O491" s="362"/>
      <c r="P491" s="362"/>
      <c r="Q491" s="362"/>
      <c r="R491" s="362"/>
      <c r="S491" s="362"/>
      <c r="T491" s="362"/>
      <c r="U491" s="362"/>
      <c r="V491" s="362"/>
      <c r="W491" s="362"/>
      <c r="X491" s="362"/>
      <c r="Y491" s="362"/>
      <c r="Z491" s="362"/>
      <c r="AA491" s="362"/>
      <c r="AB491" s="362"/>
      <c r="AC491" s="362"/>
      <c r="AD491" s="362"/>
      <c r="AE491" s="362"/>
      <c r="AF491" s="362"/>
      <c r="AG491" s="362"/>
      <c r="AH491" s="362"/>
      <c r="AI491" s="362"/>
      <c r="AJ491" s="362"/>
      <c r="AK491" s="362"/>
      <c r="AL491" s="362"/>
      <c r="AM491" s="362"/>
      <c r="AN491" s="362"/>
      <c r="AO491" s="362"/>
      <c r="AP491" s="362"/>
      <c r="AQ491" s="362"/>
      <c r="AR491" s="362"/>
      <c r="AS491" s="362"/>
      <c r="AT491" s="362"/>
      <c r="AU491" s="362"/>
      <c r="AV491" s="362"/>
      <c r="AW491" s="362"/>
      <c r="AX491" s="362"/>
      <c r="AY491" s="362"/>
    </row>
    <row r="492">
      <c r="A492" s="362"/>
      <c r="B492" s="362"/>
      <c r="C492" s="362"/>
      <c r="D492" s="362"/>
      <c r="E492" s="362"/>
      <c r="F492" s="362"/>
      <c r="G492" s="362"/>
      <c r="H492" s="362"/>
      <c r="I492" s="362"/>
      <c r="J492" s="362"/>
      <c r="K492" s="362"/>
      <c r="L492" s="362"/>
      <c r="M492" s="362"/>
      <c r="N492" s="362"/>
      <c r="O492" s="362"/>
      <c r="P492" s="362"/>
      <c r="Q492" s="362"/>
      <c r="R492" s="362"/>
      <c r="S492" s="362"/>
      <c r="T492" s="362"/>
      <c r="U492" s="362"/>
      <c r="V492" s="362"/>
      <c r="W492" s="362"/>
      <c r="X492" s="362"/>
      <c r="Y492" s="362"/>
      <c r="Z492" s="362"/>
      <c r="AA492" s="362"/>
      <c r="AB492" s="362"/>
      <c r="AC492" s="362"/>
      <c r="AD492" s="362"/>
      <c r="AE492" s="362"/>
      <c r="AF492" s="362"/>
      <c r="AG492" s="362"/>
      <c r="AH492" s="362"/>
      <c r="AI492" s="362"/>
      <c r="AJ492" s="362"/>
      <c r="AK492" s="362"/>
      <c r="AL492" s="362"/>
      <c r="AM492" s="362"/>
      <c r="AN492" s="362"/>
      <c r="AO492" s="362"/>
      <c r="AP492" s="362"/>
      <c r="AQ492" s="362"/>
      <c r="AR492" s="362"/>
      <c r="AS492" s="362"/>
      <c r="AT492" s="362"/>
      <c r="AU492" s="362"/>
      <c r="AV492" s="362"/>
      <c r="AW492" s="362"/>
      <c r="AX492" s="362"/>
      <c r="AY492" s="362"/>
    </row>
    <row r="493">
      <c r="A493" s="362"/>
      <c r="B493" s="362"/>
      <c r="C493" s="362"/>
      <c r="D493" s="362"/>
      <c r="E493" s="362"/>
      <c r="F493" s="362"/>
      <c r="G493" s="362"/>
      <c r="H493" s="362"/>
      <c r="I493" s="362"/>
      <c r="J493" s="362"/>
      <c r="K493" s="362"/>
      <c r="L493" s="362"/>
      <c r="M493" s="362"/>
      <c r="N493" s="362"/>
      <c r="O493" s="362"/>
      <c r="P493" s="362"/>
      <c r="Q493" s="362"/>
      <c r="R493" s="362"/>
      <c r="S493" s="362"/>
      <c r="T493" s="362"/>
      <c r="U493" s="362"/>
      <c r="V493" s="362"/>
      <c r="W493" s="362"/>
      <c r="X493" s="362"/>
      <c r="Y493" s="362"/>
      <c r="Z493" s="362"/>
      <c r="AA493" s="362"/>
      <c r="AB493" s="362"/>
      <c r="AC493" s="362"/>
      <c r="AD493" s="362"/>
      <c r="AE493" s="362"/>
      <c r="AF493" s="362"/>
      <c r="AG493" s="362"/>
      <c r="AH493" s="362"/>
      <c r="AI493" s="362"/>
      <c r="AJ493" s="362"/>
      <c r="AK493" s="362"/>
      <c r="AL493" s="362"/>
      <c r="AM493" s="362"/>
      <c r="AN493" s="362"/>
      <c r="AO493" s="362"/>
      <c r="AP493" s="362"/>
      <c r="AQ493" s="362"/>
      <c r="AR493" s="362"/>
      <c r="AS493" s="362"/>
      <c r="AT493" s="362"/>
      <c r="AU493" s="362"/>
      <c r="AV493" s="362"/>
      <c r="AW493" s="362"/>
      <c r="AX493" s="362"/>
      <c r="AY493" s="362"/>
    </row>
    <row r="494">
      <c r="A494" s="362"/>
      <c r="B494" s="362"/>
      <c r="C494" s="362"/>
      <c r="D494" s="362"/>
      <c r="E494" s="362"/>
      <c r="F494" s="362"/>
      <c r="G494" s="362"/>
      <c r="H494" s="362"/>
      <c r="I494" s="362"/>
      <c r="J494" s="362"/>
      <c r="K494" s="362"/>
      <c r="L494" s="362"/>
      <c r="M494" s="362"/>
      <c r="N494" s="362"/>
      <c r="O494" s="362"/>
      <c r="P494" s="362"/>
      <c r="Q494" s="362"/>
      <c r="R494" s="362"/>
      <c r="S494" s="362"/>
      <c r="T494" s="362"/>
      <c r="U494" s="362"/>
      <c r="V494" s="362"/>
      <c r="W494" s="362"/>
      <c r="X494" s="362"/>
      <c r="Y494" s="362"/>
      <c r="Z494" s="362"/>
      <c r="AA494" s="362"/>
      <c r="AB494" s="362"/>
      <c r="AC494" s="362"/>
      <c r="AD494" s="362"/>
      <c r="AE494" s="362"/>
      <c r="AF494" s="362"/>
      <c r="AG494" s="362"/>
      <c r="AH494" s="362"/>
      <c r="AI494" s="362"/>
      <c r="AJ494" s="362"/>
      <c r="AK494" s="362"/>
      <c r="AL494" s="362"/>
      <c r="AM494" s="362"/>
      <c r="AN494" s="362"/>
      <c r="AO494" s="362"/>
      <c r="AP494" s="362"/>
      <c r="AQ494" s="362"/>
      <c r="AR494" s="362"/>
      <c r="AS494" s="362"/>
      <c r="AT494" s="362"/>
      <c r="AU494" s="362"/>
      <c r="AV494" s="362"/>
      <c r="AW494" s="362"/>
      <c r="AX494" s="362"/>
      <c r="AY494" s="362"/>
    </row>
    <row r="495">
      <c r="A495" s="362"/>
      <c r="B495" s="362"/>
      <c r="C495" s="362"/>
      <c r="D495" s="362"/>
      <c r="E495" s="362"/>
      <c r="F495" s="362"/>
      <c r="G495" s="362"/>
      <c r="H495" s="362"/>
      <c r="I495" s="362"/>
      <c r="J495" s="362"/>
      <c r="K495" s="362"/>
      <c r="L495" s="362"/>
      <c r="M495" s="362"/>
      <c r="N495" s="362"/>
      <c r="O495" s="362"/>
      <c r="P495" s="362"/>
      <c r="Q495" s="362"/>
      <c r="R495" s="362"/>
      <c r="S495" s="362"/>
      <c r="T495" s="362"/>
      <c r="U495" s="362"/>
      <c r="V495" s="362"/>
      <c r="W495" s="362"/>
      <c r="X495" s="362"/>
      <c r="Y495" s="362"/>
      <c r="Z495" s="362"/>
      <c r="AA495" s="362"/>
      <c r="AB495" s="362"/>
      <c r="AC495" s="362"/>
      <c r="AD495" s="362"/>
      <c r="AE495" s="362"/>
      <c r="AF495" s="362"/>
      <c r="AG495" s="362"/>
      <c r="AH495" s="362"/>
      <c r="AI495" s="362"/>
      <c r="AJ495" s="362"/>
      <c r="AK495" s="362"/>
      <c r="AL495" s="362"/>
      <c r="AM495" s="362"/>
      <c r="AN495" s="362"/>
      <c r="AO495" s="362"/>
      <c r="AP495" s="362"/>
      <c r="AQ495" s="362"/>
      <c r="AR495" s="362"/>
      <c r="AS495" s="362"/>
      <c r="AT495" s="362"/>
      <c r="AU495" s="362"/>
      <c r="AV495" s="362"/>
      <c r="AW495" s="362"/>
      <c r="AX495" s="362"/>
      <c r="AY495" s="362"/>
    </row>
    <row r="496">
      <c r="A496" s="362"/>
      <c r="B496" s="362"/>
      <c r="C496" s="362"/>
      <c r="D496" s="362"/>
      <c r="E496" s="362"/>
      <c r="F496" s="362"/>
      <c r="G496" s="362"/>
      <c r="H496" s="362"/>
      <c r="I496" s="362"/>
      <c r="J496" s="362"/>
      <c r="K496" s="362"/>
      <c r="L496" s="362"/>
      <c r="M496" s="362"/>
      <c r="N496" s="362"/>
      <c r="O496" s="362"/>
      <c r="P496" s="362"/>
      <c r="Q496" s="362"/>
      <c r="R496" s="362"/>
      <c r="S496" s="362"/>
      <c r="T496" s="362"/>
      <c r="U496" s="362"/>
      <c r="V496" s="362"/>
      <c r="W496" s="362"/>
      <c r="X496" s="362"/>
      <c r="Y496" s="362"/>
      <c r="Z496" s="362"/>
      <c r="AA496" s="362"/>
      <c r="AB496" s="362"/>
      <c r="AC496" s="362"/>
      <c r="AD496" s="362"/>
      <c r="AE496" s="362"/>
      <c r="AF496" s="362"/>
      <c r="AG496" s="362"/>
      <c r="AH496" s="362"/>
      <c r="AI496" s="362"/>
      <c r="AJ496" s="362"/>
      <c r="AK496" s="362"/>
      <c r="AL496" s="362"/>
      <c r="AM496" s="362"/>
      <c r="AN496" s="362"/>
      <c r="AO496" s="362"/>
      <c r="AP496" s="362"/>
      <c r="AQ496" s="362"/>
      <c r="AR496" s="362"/>
      <c r="AS496" s="362"/>
      <c r="AT496" s="362"/>
      <c r="AU496" s="362"/>
      <c r="AV496" s="362"/>
      <c r="AW496" s="362"/>
      <c r="AX496" s="362"/>
      <c r="AY496" s="362"/>
    </row>
    <row r="497">
      <c r="A497" s="362"/>
      <c r="B497" s="362"/>
      <c r="C497" s="362"/>
      <c r="D497" s="362"/>
      <c r="E497" s="362"/>
      <c r="F497" s="362"/>
      <c r="G497" s="362"/>
      <c r="H497" s="362"/>
      <c r="I497" s="362"/>
      <c r="J497" s="362"/>
      <c r="K497" s="362"/>
      <c r="L497" s="362"/>
      <c r="M497" s="362"/>
      <c r="N497" s="362"/>
      <c r="O497" s="362"/>
      <c r="P497" s="362"/>
      <c r="Q497" s="362"/>
      <c r="R497" s="362"/>
      <c r="S497" s="362"/>
      <c r="T497" s="362"/>
      <c r="U497" s="362"/>
      <c r="V497" s="362"/>
      <c r="W497" s="362"/>
      <c r="X497" s="362"/>
      <c r="Y497" s="362"/>
      <c r="Z497" s="362"/>
      <c r="AA497" s="362"/>
      <c r="AB497" s="362"/>
      <c r="AC497" s="362"/>
      <c r="AD497" s="362"/>
      <c r="AE497" s="362"/>
      <c r="AF497" s="362"/>
      <c r="AG497" s="362"/>
      <c r="AH497" s="362"/>
      <c r="AI497" s="362"/>
      <c r="AJ497" s="362"/>
      <c r="AK497" s="362"/>
      <c r="AL497" s="362"/>
      <c r="AM497" s="362"/>
      <c r="AN497" s="362"/>
      <c r="AO497" s="362"/>
      <c r="AP497" s="362"/>
      <c r="AQ497" s="362"/>
      <c r="AR497" s="362"/>
      <c r="AS497" s="362"/>
      <c r="AT497" s="362"/>
      <c r="AU497" s="362"/>
      <c r="AV497" s="362"/>
      <c r="AW497" s="362"/>
      <c r="AX497" s="362"/>
      <c r="AY497" s="362"/>
    </row>
    <row r="498">
      <c r="A498" s="362"/>
      <c r="B498" s="362"/>
      <c r="C498" s="362"/>
      <c r="D498" s="362"/>
      <c r="E498" s="362"/>
      <c r="F498" s="362"/>
      <c r="G498" s="362"/>
      <c r="H498" s="362"/>
      <c r="I498" s="362"/>
      <c r="J498" s="362"/>
      <c r="K498" s="362"/>
      <c r="L498" s="362"/>
      <c r="M498" s="362"/>
      <c r="N498" s="362"/>
      <c r="O498" s="362"/>
      <c r="P498" s="362"/>
      <c r="Q498" s="362"/>
      <c r="R498" s="362"/>
      <c r="S498" s="362"/>
      <c r="T498" s="362"/>
      <c r="U498" s="362"/>
      <c r="V498" s="362"/>
      <c r="W498" s="362"/>
      <c r="X498" s="362"/>
      <c r="Y498" s="362"/>
      <c r="Z498" s="362"/>
      <c r="AA498" s="362"/>
      <c r="AB498" s="362"/>
      <c r="AC498" s="362"/>
      <c r="AD498" s="362"/>
      <c r="AE498" s="362"/>
      <c r="AF498" s="362"/>
      <c r="AG498" s="362"/>
      <c r="AH498" s="362"/>
      <c r="AI498" s="362"/>
      <c r="AJ498" s="362"/>
      <c r="AK498" s="362"/>
      <c r="AL498" s="362"/>
      <c r="AM498" s="362"/>
      <c r="AN498" s="362"/>
      <c r="AO498" s="362"/>
      <c r="AP498" s="362"/>
      <c r="AQ498" s="362"/>
      <c r="AR498" s="362"/>
      <c r="AS498" s="362"/>
      <c r="AT498" s="362"/>
      <c r="AU498" s="362"/>
      <c r="AV498" s="362"/>
      <c r="AW498" s="362"/>
      <c r="AX498" s="362"/>
      <c r="AY498" s="362"/>
    </row>
    <row r="499">
      <c r="A499" s="362"/>
      <c r="B499" s="362"/>
      <c r="C499" s="362"/>
      <c r="D499" s="362"/>
      <c r="E499" s="362"/>
      <c r="F499" s="362"/>
      <c r="G499" s="362"/>
      <c r="H499" s="362"/>
      <c r="I499" s="362"/>
      <c r="J499" s="362"/>
      <c r="K499" s="362"/>
      <c r="L499" s="362"/>
      <c r="M499" s="362"/>
      <c r="N499" s="362"/>
      <c r="O499" s="362"/>
      <c r="P499" s="362"/>
      <c r="Q499" s="362"/>
      <c r="R499" s="362"/>
      <c r="S499" s="362"/>
      <c r="T499" s="362"/>
      <c r="U499" s="362"/>
      <c r="V499" s="362"/>
      <c r="W499" s="362"/>
      <c r="X499" s="362"/>
      <c r="Y499" s="362"/>
      <c r="Z499" s="362"/>
      <c r="AA499" s="362"/>
      <c r="AB499" s="362"/>
      <c r="AC499" s="362"/>
      <c r="AD499" s="362"/>
      <c r="AE499" s="362"/>
      <c r="AF499" s="362"/>
      <c r="AG499" s="362"/>
      <c r="AH499" s="362"/>
      <c r="AI499" s="362"/>
      <c r="AJ499" s="362"/>
      <c r="AK499" s="362"/>
      <c r="AL499" s="362"/>
      <c r="AM499" s="362"/>
      <c r="AN499" s="362"/>
      <c r="AO499" s="362"/>
      <c r="AP499" s="362"/>
      <c r="AQ499" s="362"/>
      <c r="AR499" s="362"/>
      <c r="AS499" s="362"/>
      <c r="AT499" s="362"/>
      <c r="AU499" s="362"/>
      <c r="AV499" s="362"/>
      <c r="AW499" s="362"/>
      <c r="AX499" s="362"/>
      <c r="AY499" s="362"/>
    </row>
    <row r="500">
      <c r="A500" s="362"/>
      <c r="B500" s="362"/>
      <c r="C500" s="362"/>
      <c r="D500" s="362"/>
      <c r="E500" s="362"/>
      <c r="F500" s="362"/>
      <c r="G500" s="362"/>
      <c r="H500" s="362"/>
      <c r="I500" s="362"/>
      <c r="J500" s="362"/>
      <c r="K500" s="362"/>
      <c r="L500" s="362"/>
      <c r="M500" s="362"/>
      <c r="N500" s="362"/>
      <c r="O500" s="362"/>
      <c r="P500" s="362"/>
      <c r="Q500" s="362"/>
      <c r="R500" s="362"/>
      <c r="S500" s="362"/>
      <c r="T500" s="362"/>
      <c r="U500" s="362"/>
      <c r="V500" s="362"/>
      <c r="W500" s="362"/>
      <c r="X500" s="362"/>
      <c r="Y500" s="362"/>
      <c r="Z500" s="362"/>
      <c r="AA500" s="362"/>
      <c r="AB500" s="362"/>
      <c r="AC500" s="362"/>
      <c r="AD500" s="362"/>
      <c r="AE500" s="362"/>
      <c r="AF500" s="362"/>
      <c r="AG500" s="362"/>
      <c r="AH500" s="362"/>
      <c r="AI500" s="362"/>
      <c r="AJ500" s="362"/>
      <c r="AK500" s="362"/>
      <c r="AL500" s="362"/>
      <c r="AM500" s="362"/>
      <c r="AN500" s="362"/>
      <c r="AO500" s="362"/>
      <c r="AP500" s="362"/>
      <c r="AQ500" s="362"/>
      <c r="AR500" s="362"/>
      <c r="AS500" s="362"/>
      <c r="AT500" s="362"/>
      <c r="AU500" s="362"/>
      <c r="AV500" s="362"/>
      <c r="AW500" s="362"/>
      <c r="AX500" s="362"/>
      <c r="AY500" s="362"/>
    </row>
    <row r="501">
      <c r="A501" s="362"/>
      <c r="B501" s="362"/>
      <c r="C501" s="362"/>
      <c r="D501" s="362"/>
      <c r="E501" s="362"/>
      <c r="F501" s="362"/>
      <c r="G501" s="362"/>
      <c r="H501" s="362"/>
      <c r="I501" s="362"/>
      <c r="J501" s="362"/>
      <c r="K501" s="362"/>
      <c r="L501" s="362"/>
      <c r="M501" s="362"/>
      <c r="N501" s="362"/>
      <c r="O501" s="362"/>
      <c r="P501" s="362"/>
      <c r="Q501" s="362"/>
      <c r="R501" s="362"/>
      <c r="S501" s="362"/>
      <c r="T501" s="362"/>
      <c r="U501" s="362"/>
      <c r="V501" s="362"/>
      <c r="W501" s="362"/>
      <c r="X501" s="362"/>
      <c r="Y501" s="362"/>
      <c r="Z501" s="362"/>
      <c r="AA501" s="362"/>
      <c r="AB501" s="362"/>
      <c r="AC501" s="362"/>
      <c r="AD501" s="362"/>
      <c r="AE501" s="362"/>
      <c r="AF501" s="362"/>
      <c r="AG501" s="362"/>
      <c r="AH501" s="362"/>
      <c r="AI501" s="362"/>
      <c r="AJ501" s="362"/>
      <c r="AK501" s="362"/>
      <c r="AL501" s="362"/>
      <c r="AM501" s="362"/>
      <c r="AN501" s="362"/>
      <c r="AO501" s="362"/>
      <c r="AP501" s="362"/>
      <c r="AQ501" s="362"/>
      <c r="AR501" s="362"/>
      <c r="AS501" s="362"/>
      <c r="AT501" s="362"/>
      <c r="AU501" s="362"/>
      <c r="AV501" s="362"/>
      <c r="AW501" s="362"/>
      <c r="AX501" s="362"/>
      <c r="AY501" s="362"/>
    </row>
    <row r="502">
      <c r="A502" s="362"/>
      <c r="B502" s="362"/>
      <c r="C502" s="362"/>
      <c r="D502" s="362"/>
      <c r="E502" s="362"/>
      <c r="F502" s="362"/>
      <c r="G502" s="362"/>
      <c r="H502" s="362"/>
      <c r="I502" s="362"/>
      <c r="J502" s="362"/>
      <c r="K502" s="362"/>
      <c r="L502" s="362"/>
      <c r="M502" s="362"/>
      <c r="N502" s="362"/>
      <c r="O502" s="362"/>
      <c r="P502" s="362"/>
      <c r="Q502" s="362"/>
      <c r="R502" s="362"/>
      <c r="S502" s="362"/>
      <c r="T502" s="362"/>
      <c r="U502" s="362"/>
      <c r="V502" s="362"/>
      <c r="W502" s="362"/>
      <c r="X502" s="362"/>
      <c r="Y502" s="362"/>
      <c r="Z502" s="362"/>
      <c r="AA502" s="362"/>
      <c r="AB502" s="362"/>
      <c r="AC502" s="362"/>
      <c r="AD502" s="362"/>
      <c r="AE502" s="362"/>
      <c r="AF502" s="362"/>
      <c r="AG502" s="362"/>
      <c r="AH502" s="362"/>
      <c r="AI502" s="362"/>
      <c r="AJ502" s="362"/>
      <c r="AK502" s="362"/>
      <c r="AL502" s="362"/>
      <c r="AM502" s="362"/>
      <c r="AN502" s="362"/>
      <c r="AO502" s="362"/>
      <c r="AP502" s="362"/>
      <c r="AQ502" s="362"/>
      <c r="AR502" s="362"/>
      <c r="AS502" s="362"/>
      <c r="AT502" s="362"/>
      <c r="AU502" s="362"/>
      <c r="AV502" s="362"/>
      <c r="AW502" s="362"/>
      <c r="AX502" s="362"/>
      <c r="AY502" s="362"/>
    </row>
    <row r="503">
      <c r="A503" s="362"/>
      <c r="B503" s="362"/>
      <c r="C503" s="362"/>
      <c r="D503" s="362"/>
      <c r="E503" s="362"/>
      <c r="F503" s="362"/>
      <c r="G503" s="362"/>
      <c r="H503" s="362"/>
      <c r="I503" s="362"/>
      <c r="J503" s="362"/>
      <c r="K503" s="362"/>
      <c r="L503" s="362"/>
      <c r="M503" s="362"/>
      <c r="N503" s="362"/>
      <c r="O503" s="362"/>
      <c r="P503" s="362"/>
      <c r="Q503" s="362"/>
      <c r="R503" s="362"/>
      <c r="S503" s="362"/>
      <c r="T503" s="362"/>
      <c r="U503" s="362"/>
      <c r="V503" s="362"/>
      <c r="W503" s="362"/>
      <c r="X503" s="362"/>
      <c r="Y503" s="362"/>
      <c r="Z503" s="362"/>
      <c r="AA503" s="362"/>
      <c r="AB503" s="362"/>
      <c r="AC503" s="362"/>
      <c r="AD503" s="362"/>
      <c r="AE503" s="362"/>
      <c r="AF503" s="362"/>
      <c r="AG503" s="362"/>
      <c r="AH503" s="362"/>
      <c r="AI503" s="362"/>
      <c r="AJ503" s="362"/>
      <c r="AK503" s="362"/>
      <c r="AL503" s="362"/>
      <c r="AM503" s="362"/>
      <c r="AN503" s="362"/>
      <c r="AO503" s="362"/>
      <c r="AP503" s="362"/>
      <c r="AQ503" s="362"/>
      <c r="AR503" s="362"/>
      <c r="AS503" s="362"/>
      <c r="AT503" s="362"/>
      <c r="AU503" s="362"/>
      <c r="AV503" s="362"/>
      <c r="AW503" s="362"/>
      <c r="AX503" s="362"/>
      <c r="AY503" s="362"/>
    </row>
    <row r="504">
      <c r="A504" s="362"/>
      <c r="B504" s="362"/>
      <c r="C504" s="362"/>
      <c r="D504" s="362"/>
      <c r="E504" s="362"/>
      <c r="F504" s="362"/>
      <c r="G504" s="362"/>
      <c r="H504" s="362"/>
      <c r="I504" s="362"/>
      <c r="J504" s="362"/>
      <c r="K504" s="362"/>
      <c r="L504" s="362"/>
      <c r="M504" s="362"/>
      <c r="N504" s="362"/>
      <c r="O504" s="362"/>
      <c r="P504" s="362"/>
      <c r="Q504" s="362"/>
      <c r="R504" s="362"/>
      <c r="S504" s="362"/>
      <c r="T504" s="362"/>
      <c r="U504" s="362"/>
      <c r="V504" s="362"/>
      <c r="W504" s="362"/>
      <c r="X504" s="362"/>
      <c r="Y504" s="362"/>
      <c r="Z504" s="362"/>
      <c r="AA504" s="362"/>
      <c r="AB504" s="362"/>
      <c r="AC504" s="362"/>
      <c r="AD504" s="362"/>
      <c r="AE504" s="362"/>
      <c r="AF504" s="362"/>
      <c r="AG504" s="362"/>
      <c r="AH504" s="362"/>
      <c r="AI504" s="362"/>
      <c r="AJ504" s="362"/>
      <c r="AK504" s="362"/>
      <c r="AL504" s="362"/>
      <c r="AM504" s="362"/>
      <c r="AN504" s="362"/>
      <c r="AO504" s="362"/>
      <c r="AP504" s="362"/>
      <c r="AQ504" s="362"/>
      <c r="AR504" s="362"/>
      <c r="AS504" s="362"/>
      <c r="AT504" s="362"/>
      <c r="AU504" s="362"/>
      <c r="AV504" s="362"/>
      <c r="AW504" s="362"/>
      <c r="AX504" s="362"/>
      <c r="AY504" s="362"/>
    </row>
    <row r="505">
      <c r="A505" s="362"/>
      <c r="B505" s="362"/>
      <c r="C505" s="362"/>
      <c r="D505" s="362"/>
      <c r="E505" s="362"/>
      <c r="F505" s="362"/>
      <c r="G505" s="362"/>
      <c r="H505" s="362"/>
      <c r="I505" s="362"/>
      <c r="J505" s="362"/>
      <c r="K505" s="362"/>
      <c r="L505" s="362"/>
      <c r="M505" s="362"/>
      <c r="N505" s="362"/>
      <c r="O505" s="362"/>
      <c r="P505" s="362"/>
      <c r="Q505" s="362"/>
      <c r="R505" s="362"/>
      <c r="S505" s="362"/>
      <c r="T505" s="362"/>
      <c r="U505" s="362"/>
      <c r="V505" s="362"/>
      <c r="W505" s="362"/>
      <c r="X505" s="362"/>
      <c r="Y505" s="362"/>
      <c r="Z505" s="362"/>
      <c r="AA505" s="362"/>
      <c r="AB505" s="362"/>
      <c r="AC505" s="362"/>
      <c r="AD505" s="362"/>
      <c r="AE505" s="362"/>
      <c r="AF505" s="362"/>
      <c r="AG505" s="362"/>
      <c r="AH505" s="362"/>
      <c r="AI505" s="362"/>
      <c r="AJ505" s="362"/>
      <c r="AK505" s="362"/>
      <c r="AL505" s="362"/>
      <c r="AM505" s="362"/>
      <c r="AN505" s="362"/>
      <c r="AO505" s="362"/>
      <c r="AP505" s="362"/>
      <c r="AQ505" s="362"/>
      <c r="AR505" s="362"/>
      <c r="AS505" s="362"/>
      <c r="AT505" s="362"/>
      <c r="AU505" s="362"/>
      <c r="AV505" s="362"/>
      <c r="AW505" s="362"/>
      <c r="AX505" s="362"/>
      <c r="AY505" s="362"/>
    </row>
    <row r="506">
      <c r="A506" s="362"/>
      <c r="B506" s="362"/>
      <c r="C506" s="362"/>
      <c r="D506" s="362"/>
      <c r="E506" s="362"/>
      <c r="F506" s="362"/>
      <c r="G506" s="362"/>
      <c r="H506" s="362"/>
      <c r="I506" s="362"/>
      <c r="J506" s="362"/>
      <c r="K506" s="362"/>
      <c r="L506" s="362"/>
      <c r="M506" s="362"/>
      <c r="N506" s="362"/>
      <c r="O506" s="362"/>
      <c r="P506" s="362"/>
      <c r="Q506" s="362"/>
      <c r="R506" s="362"/>
      <c r="S506" s="362"/>
      <c r="T506" s="362"/>
      <c r="U506" s="362"/>
      <c r="V506" s="362"/>
      <c r="W506" s="362"/>
      <c r="X506" s="362"/>
      <c r="Y506" s="362"/>
      <c r="Z506" s="362"/>
      <c r="AA506" s="362"/>
      <c r="AB506" s="362"/>
      <c r="AC506" s="362"/>
      <c r="AD506" s="362"/>
      <c r="AE506" s="362"/>
      <c r="AF506" s="362"/>
      <c r="AG506" s="362"/>
      <c r="AH506" s="362"/>
      <c r="AI506" s="362"/>
      <c r="AJ506" s="362"/>
      <c r="AK506" s="362"/>
      <c r="AL506" s="362"/>
      <c r="AM506" s="362"/>
      <c r="AN506" s="362"/>
      <c r="AO506" s="362"/>
      <c r="AP506" s="362"/>
      <c r="AQ506" s="362"/>
      <c r="AR506" s="362"/>
      <c r="AS506" s="362"/>
      <c r="AT506" s="362"/>
      <c r="AU506" s="362"/>
      <c r="AV506" s="362"/>
      <c r="AW506" s="362"/>
      <c r="AX506" s="362"/>
      <c r="AY506" s="362"/>
    </row>
    <row r="507">
      <c r="A507" s="362"/>
      <c r="B507" s="362"/>
      <c r="C507" s="362"/>
      <c r="D507" s="362"/>
      <c r="E507" s="362"/>
      <c r="F507" s="362"/>
      <c r="G507" s="362"/>
      <c r="H507" s="362"/>
      <c r="I507" s="362"/>
      <c r="J507" s="362"/>
      <c r="K507" s="362"/>
      <c r="L507" s="362"/>
      <c r="M507" s="362"/>
      <c r="N507" s="362"/>
      <c r="O507" s="362"/>
      <c r="P507" s="362"/>
      <c r="Q507" s="362"/>
      <c r="R507" s="362"/>
      <c r="S507" s="362"/>
      <c r="T507" s="362"/>
      <c r="U507" s="362"/>
      <c r="V507" s="362"/>
      <c r="W507" s="362"/>
      <c r="X507" s="362"/>
      <c r="Y507" s="362"/>
      <c r="Z507" s="362"/>
      <c r="AA507" s="362"/>
      <c r="AB507" s="362"/>
      <c r="AC507" s="362"/>
      <c r="AD507" s="362"/>
      <c r="AE507" s="362"/>
      <c r="AF507" s="362"/>
      <c r="AG507" s="362"/>
      <c r="AH507" s="362"/>
      <c r="AI507" s="362"/>
      <c r="AJ507" s="362"/>
      <c r="AK507" s="362"/>
      <c r="AL507" s="362"/>
      <c r="AM507" s="362"/>
      <c r="AN507" s="362"/>
      <c r="AO507" s="362"/>
      <c r="AP507" s="362"/>
      <c r="AQ507" s="362"/>
      <c r="AR507" s="362"/>
      <c r="AS507" s="362"/>
      <c r="AT507" s="362"/>
      <c r="AU507" s="362"/>
      <c r="AV507" s="362"/>
      <c r="AW507" s="362"/>
      <c r="AX507" s="362"/>
      <c r="AY507" s="362"/>
    </row>
    <row r="508">
      <c r="A508" s="362"/>
      <c r="B508" s="362"/>
      <c r="C508" s="362"/>
      <c r="D508" s="362"/>
      <c r="E508" s="362"/>
      <c r="F508" s="362"/>
      <c r="G508" s="362"/>
      <c r="H508" s="362"/>
      <c r="I508" s="362"/>
      <c r="J508" s="362"/>
      <c r="K508" s="362"/>
      <c r="L508" s="362"/>
      <c r="M508" s="362"/>
      <c r="N508" s="362"/>
      <c r="O508" s="362"/>
      <c r="P508" s="362"/>
      <c r="Q508" s="362"/>
      <c r="R508" s="362"/>
      <c r="S508" s="362"/>
      <c r="T508" s="362"/>
      <c r="U508" s="362"/>
      <c r="V508" s="362"/>
      <c r="W508" s="362"/>
      <c r="X508" s="362"/>
      <c r="Y508" s="362"/>
      <c r="Z508" s="362"/>
      <c r="AA508" s="362"/>
      <c r="AB508" s="362"/>
      <c r="AC508" s="362"/>
      <c r="AD508" s="362"/>
      <c r="AE508" s="362"/>
      <c r="AF508" s="362"/>
      <c r="AG508" s="362"/>
      <c r="AH508" s="362"/>
      <c r="AI508" s="362"/>
      <c r="AJ508" s="362"/>
      <c r="AK508" s="362"/>
      <c r="AL508" s="362"/>
      <c r="AM508" s="362"/>
      <c r="AN508" s="362"/>
      <c r="AO508" s="362"/>
      <c r="AP508" s="362"/>
      <c r="AQ508" s="362"/>
      <c r="AR508" s="362"/>
      <c r="AS508" s="362"/>
      <c r="AT508" s="362"/>
      <c r="AU508" s="362"/>
      <c r="AV508" s="362"/>
      <c r="AW508" s="362"/>
      <c r="AX508" s="362"/>
      <c r="AY508" s="362"/>
    </row>
    <row r="509">
      <c r="A509" s="362"/>
      <c r="B509" s="362"/>
      <c r="C509" s="362"/>
      <c r="D509" s="362"/>
      <c r="E509" s="362"/>
      <c r="F509" s="362"/>
      <c r="G509" s="362"/>
      <c r="H509" s="362"/>
      <c r="I509" s="362"/>
      <c r="J509" s="362"/>
      <c r="K509" s="362"/>
      <c r="L509" s="362"/>
      <c r="M509" s="362"/>
      <c r="N509" s="362"/>
      <c r="O509" s="362"/>
      <c r="P509" s="362"/>
      <c r="Q509" s="362"/>
      <c r="R509" s="362"/>
      <c r="S509" s="362"/>
      <c r="T509" s="362"/>
      <c r="U509" s="362"/>
      <c r="V509" s="362"/>
      <c r="W509" s="362"/>
      <c r="X509" s="362"/>
      <c r="Y509" s="362"/>
      <c r="Z509" s="362"/>
      <c r="AA509" s="362"/>
      <c r="AB509" s="362"/>
      <c r="AC509" s="362"/>
      <c r="AD509" s="362"/>
      <c r="AE509" s="362"/>
      <c r="AF509" s="362"/>
      <c r="AG509" s="362"/>
      <c r="AH509" s="362"/>
      <c r="AI509" s="362"/>
      <c r="AJ509" s="362"/>
      <c r="AK509" s="362"/>
      <c r="AL509" s="362"/>
      <c r="AM509" s="362"/>
      <c r="AN509" s="362"/>
      <c r="AO509" s="362"/>
      <c r="AP509" s="362"/>
      <c r="AQ509" s="362"/>
      <c r="AR509" s="362"/>
      <c r="AS509" s="362"/>
      <c r="AT509" s="362"/>
      <c r="AU509" s="362"/>
      <c r="AV509" s="362"/>
      <c r="AW509" s="362"/>
      <c r="AX509" s="362"/>
      <c r="AY509" s="362"/>
    </row>
    <row r="510">
      <c r="A510" s="362"/>
      <c r="B510" s="362"/>
      <c r="C510" s="362"/>
      <c r="D510" s="362"/>
      <c r="E510" s="362"/>
      <c r="F510" s="362"/>
      <c r="G510" s="362"/>
      <c r="H510" s="362"/>
      <c r="I510" s="362"/>
      <c r="J510" s="362"/>
      <c r="K510" s="362"/>
      <c r="L510" s="362"/>
      <c r="M510" s="362"/>
      <c r="N510" s="362"/>
      <c r="O510" s="362"/>
      <c r="P510" s="362"/>
      <c r="Q510" s="362"/>
      <c r="R510" s="362"/>
      <c r="S510" s="362"/>
      <c r="T510" s="362"/>
      <c r="U510" s="362"/>
      <c r="V510" s="362"/>
      <c r="W510" s="362"/>
      <c r="X510" s="362"/>
      <c r="Y510" s="362"/>
      <c r="Z510" s="362"/>
      <c r="AA510" s="362"/>
      <c r="AB510" s="362"/>
      <c r="AC510" s="362"/>
      <c r="AD510" s="362"/>
      <c r="AE510" s="362"/>
      <c r="AF510" s="362"/>
      <c r="AG510" s="362"/>
      <c r="AH510" s="362"/>
      <c r="AI510" s="362"/>
      <c r="AJ510" s="362"/>
      <c r="AK510" s="362"/>
      <c r="AL510" s="362"/>
      <c r="AM510" s="362"/>
      <c r="AN510" s="362"/>
      <c r="AO510" s="362"/>
      <c r="AP510" s="362"/>
      <c r="AQ510" s="362"/>
      <c r="AR510" s="362"/>
      <c r="AS510" s="362"/>
      <c r="AT510" s="362"/>
      <c r="AU510" s="362"/>
      <c r="AV510" s="362"/>
      <c r="AW510" s="362"/>
      <c r="AX510" s="362"/>
      <c r="AY510" s="362"/>
    </row>
    <row r="511">
      <c r="A511" s="362"/>
      <c r="B511" s="362"/>
      <c r="C511" s="362"/>
      <c r="D511" s="362"/>
      <c r="E511" s="362"/>
      <c r="F511" s="362"/>
      <c r="G511" s="362"/>
      <c r="H511" s="362"/>
      <c r="I511" s="362"/>
      <c r="J511" s="362"/>
      <c r="K511" s="362"/>
      <c r="L511" s="362"/>
      <c r="M511" s="362"/>
      <c r="N511" s="362"/>
      <c r="O511" s="362"/>
      <c r="P511" s="362"/>
      <c r="Q511" s="362"/>
      <c r="R511" s="362"/>
      <c r="S511" s="362"/>
      <c r="T511" s="362"/>
      <c r="U511" s="362"/>
      <c r="V511" s="362"/>
      <c r="W511" s="362"/>
      <c r="X511" s="362"/>
      <c r="Y511" s="362"/>
      <c r="Z511" s="362"/>
      <c r="AA511" s="362"/>
      <c r="AB511" s="362"/>
      <c r="AC511" s="362"/>
      <c r="AD511" s="362"/>
      <c r="AE511" s="362"/>
      <c r="AF511" s="362"/>
      <c r="AG511" s="362"/>
      <c r="AH511" s="362"/>
      <c r="AI511" s="362"/>
      <c r="AJ511" s="362"/>
      <c r="AK511" s="362"/>
      <c r="AL511" s="362"/>
      <c r="AM511" s="362"/>
      <c r="AN511" s="362"/>
      <c r="AO511" s="362"/>
      <c r="AP511" s="362"/>
      <c r="AQ511" s="362"/>
      <c r="AR511" s="362"/>
      <c r="AS511" s="362"/>
      <c r="AT511" s="362"/>
      <c r="AU511" s="362"/>
      <c r="AV511" s="362"/>
      <c r="AW511" s="362"/>
      <c r="AX511" s="362"/>
      <c r="AY511" s="362"/>
    </row>
    <row r="512">
      <c r="A512" s="362"/>
      <c r="B512" s="362"/>
      <c r="C512" s="362"/>
      <c r="D512" s="362"/>
      <c r="E512" s="362"/>
      <c r="F512" s="362"/>
      <c r="G512" s="362"/>
      <c r="H512" s="362"/>
      <c r="I512" s="362"/>
      <c r="J512" s="362"/>
      <c r="K512" s="362"/>
      <c r="L512" s="362"/>
      <c r="M512" s="362"/>
      <c r="N512" s="362"/>
      <c r="O512" s="362"/>
      <c r="P512" s="362"/>
      <c r="Q512" s="362"/>
      <c r="R512" s="362"/>
      <c r="S512" s="362"/>
      <c r="T512" s="362"/>
      <c r="U512" s="362"/>
      <c r="V512" s="362"/>
      <c r="W512" s="362"/>
      <c r="X512" s="362"/>
      <c r="Y512" s="362"/>
      <c r="Z512" s="362"/>
      <c r="AA512" s="362"/>
      <c r="AB512" s="362"/>
      <c r="AC512" s="362"/>
      <c r="AD512" s="362"/>
      <c r="AE512" s="362"/>
      <c r="AF512" s="362"/>
      <c r="AG512" s="362"/>
      <c r="AH512" s="362"/>
      <c r="AI512" s="362"/>
      <c r="AJ512" s="362"/>
      <c r="AK512" s="362"/>
      <c r="AL512" s="362"/>
      <c r="AM512" s="362"/>
      <c r="AN512" s="362"/>
      <c r="AO512" s="362"/>
      <c r="AP512" s="362"/>
      <c r="AQ512" s="362"/>
      <c r="AR512" s="362"/>
      <c r="AS512" s="362"/>
      <c r="AT512" s="362"/>
      <c r="AU512" s="362"/>
      <c r="AV512" s="362"/>
      <c r="AW512" s="362"/>
      <c r="AX512" s="362"/>
      <c r="AY512" s="362"/>
    </row>
    <row r="513">
      <c r="A513" s="362"/>
      <c r="B513" s="362"/>
      <c r="C513" s="362"/>
      <c r="D513" s="362"/>
      <c r="E513" s="362"/>
      <c r="F513" s="362"/>
      <c r="G513" s="362"/>
      <c r="H513" s="362"/>
      <c r="I513" s="362"/>
      <c r="J513" s="362"/>
      <c r="K513" s="362"/>
      <c r="L513" s="362"/>
      <c r="M513" s="362"/>
      <c r="N513" s="362"/>
      <c r="O513" s="362"/>
      <c r="P513" s="362"/>
      <c r="Q513" s="362"/>
      <c r="R513" s="362"/>
      <c r="S513" s="362"/>
      <c r="T513" s="362"/>
      <c r="U513" s="362"/>
      <c r="V513" s="362"/>
      <c r="W513" s="362"/>
      <c r="X513" s="362"/>
      <c r="Y513" s="362"/>
      <c r="Z513" s="362"/>
      <c r="AA513" s="362"/>
      <c r="AB513" s="362"/>
      <c r="AC513" s="362"/>
      <c r="AD513" s="362"/>
      <c r="AE513" s="362"/>
      <c r="AF513" s="362"/>
      <c r="AG513" s="362"/>
      <c r="AH513" s="362"/>
      <c r="AI513" s="362"/>
      <c r="AJ513" s="362"/>
      <c r="AK513" s="362"/>
      <c r="AL513" s="362"/>
      <c r="AM513" s="362"/>
      <c r="AN513" s="362"/>
      <c r="AO513" s="362"/>
      <c r="AP513" s="362"/>
      <c r="AQ513" s="362"/>
      <c r="AR513" s="362"/>
      <c r="AS513" s="362"/>
      <c r="AT513" s="362"/>
      <c r="AU513" s="362"/>
      <c r="AV513" s="362"/>
      <c r="AW513" s="362"/>
      <c r="AX513" s="362"/>
      <c r="AY513" s="362"/>
    </row>
    <row r="514">
      <c r="A514" s="362"/>
      <c r="B514" s="362"/>
      <c r="C514" s="362"/>
      <c r="D514" s="362"/>
      <c r="E514" s="362"/>
      <c r="F514" s="362"/>
      <c r="G514" s="362"/>
      <c r="H514" s="362"/>
      <c r="I514" s="362"/>
      <c r="J514" s="362"/>
      <c r="K514" s="362"/>
      <c r="L514" s="362"/>
      <c r="M514" s="362"/>
      <c r="N514" s="362"/>
      <c r="O514" s="362"/>
      <c r="P514" s="362"/>
      <c r="Q514" s="362"/>
      <c r="R514" s="362"/>
      <c r="S514" s="362"/>
      <c r="T514" s="362"/>
      <c r="U514" s="362"/>
      <c r="V514" s="362"/>
      <c r="W514" s="362"/>
      <c r="X514" s="362"/>
      <c r="Y514" s="362"/>
      <c r="Z514" s="362"/>
      <c r="AA514" s="362"/>
      <c r="AB514" s="362"/>
      <c r="AC514" s="362"/>
      <c r="AD514" s="362"/>
      <c r="AE514" s="362"/>
      <c r="AF514" s="362"/>
      <c r="AG514" s="362"/>
      <c r="AH514" s="362"/>
      <c r="AI514" s="362"/>
      <c r="AJ514" s="362"/>
      <c r="AK514" s="362"/>
      <c r="AL514" s="362"/>
      <c r="AM514" s="362"/>
      <c r="AN514" s="362"/>
      <c r="AO514" s="362"/>
      <c r="AP514" s="362"/>
      <c r="AQ514" s="362"/>
      <c r="AR514" s="362"/>
      <c r="AS514" s="362"/>
      <c r="AT514" s="362"/>
      <c r="AU514" s="362"/>
      <c r="AV514" s="362"/>
      <c r="AW514" s="362"/>
      <c r="AX514" s="362"/>
      <c r="AY514" s="362"/>
    </row>
    <row r="515">
      <c r="A515" s="362"/>
      <c r="B515" s="362"/>
      <c r="C515" s="362"/>
      <c r="D515" s="362"/>
      <c r="E515" s="362"/>
      <c r="F515" s="362"/>
      <c r="G515" s="362"/>
      <c r="H515" s="362"/>
      <c r="I515" s="362"/>
      <c r="J515" s="362"/>
      <c r="K515" s="362"/>
      <c r="L515" s="362"/>
      <c r="M515" s="362"/>
      <c r="N515" s="362"/>
      <c r="O515" s="362"/>
      <c r="P515" s="362"/>
      <c r="Q515" s="362"/>
      <c r="R515" s="362"/>
      <c r="S515" s="362"/>
      <c r="T515" s="362"/>
      <c r="U515" s="362"/>
      <c r="V515" s="362"/>
      <c r="W515" s="362"/>
      <c r="X515" s="362"/>
      <c r="Y515" s="362"/>
      <c r="Z515" s="362"/>
      <c r="AA515" s="362"/>
      <c r="AB515" s="362"/>
      <c r="AC515" s="362"/>
      <c r="AD515" s="362"/>
      <c r="AE515" s="362"/>
      <c r="AF515" s="362"/>
      <c r="AG515" s="362"/>
      <c r="AH515" s="362"/>
      <c r="AI515" s="362"/>
      <c r="AJ515" s="362"/>
      <c r="AK515" s="362"/>
      <c r="AL515" s="362"/>
      <c r="AM515" s="362"/>
      <c r="AN515" s="362"/>
      <c r="AO515" s="362"/>
      <c r="AP515" s="362"/>
      <c r="AQ515" s="362"/>
      <c r="AR515" s="362"/>
      <c r="AS515" s="362"/>
      <c r="AT515" s="362"/>
      <c r="AU515" s="362"/>
      <c r="AV515" s="362"/>
      <c r="AW515" s="362"/>
      <c r="AX515" s="362"/>
      <c r="AY515" s="362"/>
    </row>
    <row r="516">
      <c r="A516" s="362"/>
      <c r="B516" s="362"/>
      <c r="C516" s="362"/>
      <c r="D516" s="362"/>
      <c r="E516" s="362"/>
      <c r="F516" s="362"/>
      <c r="G516" s="362"/>
      <c r="H516" s="362"/>
      <c r="I516" s="362"/>
      <c r="J516" s="362"/>
      <c r="K516" s="362"/>
      <c r="L516" s="362"/>
      <c r="M516" s="362"/>
      <c r="N516" s="362"/>
      <c r="O516" s="362"/>
      <c r="P516" s="362"/>
      <c r="Q516" s="362"/>
      <c r="R516" s="362"/>
      <c r="S516" s="362"/>
      <c r="T516" s="362"/>
      <c r="U516" s="362"/>
      <c r="V516" s="362"/>
      <c r="W516" s="362"/>
      <c r="X516" s="362"/>
      <c r="Y516" s="362"/>
      <c r="Z516" s="362"/>
      <c r="AA516" s="362"/>
      <c r="AB516" s="362"/>
      <c r="AC516" s="362"/>
      <c r="AD516" s="362"/>
      <c r="AE516" s="362"/>
      <c r="AF516" s="362"/>
      <c r="AG516" s="362"/>
      <c r="AH516" s="362"/>
      <c r="AI516" s="362"/>
      <c r="AJ516" s="362"/>
      <c r="AK516" s="362"/>
      <c r="AL516" s="362"/>
      <c r="AM516" s="362"/>
      <c r="AN516" s="362"/>
      <c r="AO516" s="362"/>
      <c r="AP516" s="362"/>
      <c r="AQ516" s="362"/>
      <c r="AR516" s="362"/>
      <c r="AS516" s="362"/>
      <c r="AT516" s="362"/>
      <c r="AU516" s="362"/>
      <c r="AV516" s="362"/>
      <c r="AW516" s="362"/>
      <c r="AX516" s="362"/>
      <c r="AY516" s="362"/>
    </row>
    <row r="517">
      <c r="A517" s="362"/>
      <c r="B517" s="362"/>
      <c r="C517" s="362"/>
      <c r="D517" s="362"/>
      <c r="E517" s="362"/>
      <c r="F517" s="362"/>
      <c r="G517" s="362"/>
      <c r="H517" s="362"/>
      <c r="I517" s="362"/>
      <c r="J517" s="362"/>
      <c r="K517" s="362"/>
      <c r="L517" s="362"/>
      <c r="M517" s="362"/>
      <c r="N517" s="362"/>
      <c r="O517" s="362"/>
      <c r="P517" s="362"/>
      <c r="Q517" s="362"/>
      <c r="R517" s="362"/>
      <c r="S517" s="362"/>
      <c r="T517" s="362"/>
      <c r="U517" s="362"/>
      <c r="V517" s="362"/>
      <c r="W517" s="362"/>
      <c r="X517" s="362"/>
      <c r="Y517" s="362"/>
      <c r="Z517" s="362"/>
      <c r="AA517" s="362"/>
      <c r="AB517" s="362"/>
      <c r="AC517" s="362"/>
      <c r="AD517" s="362"/>
      <c r="AE517" s="362"/>
      <c r="AF517" s="362"/>
      <c r="AG517" s="362"/>
      <c r="AH517" s="362"/>
      <c r="AI517" s="362"/>
      <c r="AJ517" s="362"/>
      <c r="AK517" s="362"/>
      <c r="AL517" s="362"/>
      <c r="AM517" s="362"/>
      <c r="AN517" s="362"/>
      <c r="AO517" s="362"/>
      <c r="AP517" s="362"/>
      <c r="AQ517" s="362"/>
      <c r="AR517" s="362"/>
      <c r="AS517" s="362"/>
      <c r="AT517" s="362"/>
      <c r="AU517" s="362"/>
      <c r="AV517" s="362"/>
      <c r="AW517" s="362"/>
      <c r="AX517" s="362"/>
      <c r="AY517" s="362"/>
    </row>
    <row r="518">
      <c r="A518" s="362"/>
      <c r="B518" s="362"/>
      <c r="C518" s="362"/>
      <c r="D518" s="362"/>
      <c r="E518" s="362"/>
      <c r="F518" s="362"/>
      <c r="G518" s="362"/>
      <c r="H518" s="362"/>
      <c r="I518" s="362"/>
      <c r="J518" s="362"/>
      <c r="K518" s="362"/>
      <c r="L518" s="362"/>
      <c r="M518" s="362"/>
      <c r="N518" s="362"/>
      <c r="O518" s="362"/>
      <c r="P518" s="362"/>
      <c r="Q518" s="362"/>
      <c r="R518" s="362"/>
      <c r="S518" s="362"/>
      <c r="T518" s="362"/>
      <c r="U518" s="362"/>
      <c r="V518" s="362"/>
      <c r="W518" s="362"/>
      <c r="X518" s="362"/>
      <c r="Y518" s="362"/>
      <c r="Z518" s="362"/>
      <c r="AA518" s="362"/>
      <c r="AB518" s="362"/>
      <c r="AC518" s="362"/>
      <c r="AD518" s="362"/>
      <c r="AE518" s="362"/>
      <c r="AF518" s="362"/>
      <c r="AG518" s="362"/>
      <c r="AH518" s="362"/>
      <c r="AI518" s="362"/>
      <c r="AJ518" s="362"/>
      <c r="AK518" s="362"/>
      <c r="AL518" s="362"/>
      <c r="AM518" s="362"/>
      <c r="AN518" s="362"/>
      <c r="AO518" s="362"/>
      <c r="AP518" s="362"/>
      <c r="AQ518" s="362"/>
      <c r="AR518" s="362"/>
      <c r="AS518" s="362"/>
      <c r="AT518" s="362"/>
      <c r="AU518" s="362"/>
      <c r="AV518" s="362"/>
      <c r="AW518" s="362"/>
      <c r="AX518" s="362"/>
      <c r="AY518" s="362"/>
    </row>
    <row r="519">
      <c r="A519" s="362"/>
      <c r="B519" s="362"/>
      <c r="C519" s="362"/>
      <c r="D519" s="362"/>
      <c r="E519" s="362"/>
      <c r="F519" s="362"/>
      <c r="G519" s="362"/>
      <c r="H519" s="362"/>
      <c r="I519" s="362"/>
      <c r="J519" s="362"/>
      <c r="K519" s="362"/>
      <c r="L519" s="362"/>
      <c r="M519" s="362"/>
      <c r="N519" s="362"/>
      <c r="O519" s="362"/>
      <c r="P519" s="362"/>
      <c r="Q519" s="362"/>
      <c r="R519" s="362"/>
      <c r="S519" s="362"/>
      <c r="T519" s="362"/>
      <c r="U519" s="362"/>
      <c r="V519" s="362"/>
      <c r="W519" s="362"/>
      <c r="X519" s="362"/>
      <c r="Y519" s="362"/>
      <c r="Z519" s="362"/>
      <c r="AA519" s="362"/>
      <c r="AB519" s="362"/>
      <c r="AC519" s="362"/>
      <c r="AD519" s="362"/>
      <c r="AE519" s="362"/>
      <c r="AF519" s="362"/>
      <c r="AG519" s="362"/>
      <c r="AH519" s="362"/>
      <c r="AI519" s="362"/>
      <c r="AJ519" s="362"/>
      <c r="AK519" s="362"/>
      <c r="AL519" s="362"/>
      <c r="AM519" s="362"/>
      <c r="AN519" s="362"/>
      <c r="AO519" s="362"/>
      <c r="AP519" s="362"/>
      <c r="AQ519" s="362"/>
      <c r="AR519" s="362"/>
      <c r="AS519" s="362"/>
      <c r="AT519" s="362"/>
      <c r="AU519" s="362"/>
      <c r="AV519" s="362"/>
      <c r="AW519" s="362"/>
      <c r="AX519" s="362"/>
      <c r="AY519" s="362"/>
    </row>
    <row r="520">
      <c r="A520" s="362"/>
      <c r="B520" s="362"/>
      <c r="C520" s="362"/>
      <c r="D520" s="362"/>
      <c r="E520" s="362"/>
      <c r="F520" s="362"/>
      <c r="G520" s="362"/>
      <c r="H520" s="362"/>
      <c r="I520" s="362"/>
      <c r="J520" s="362"/>
      <c r="K520" s="362"/>
      <c r="L520" s="362"/>
      <c r="M520" s="362"/>
      <c r="N520" s="362"/>
      <c r="O520" s="362"/>
      <c r="P520" s="362"/>
      <c r="Q520" s="362"/>
      <c r="R520" s="362"/>
      <c r="S520" s="362"/>
      <c r="T520" s="362"/>
      <c r="U520" s="362"/>
      <c r="V520" s="362"/>
      <c r="W520" s="362"/>
      <c r="X520" s="362"/>
      <c r="Y520" s="362"/>
      <c r="Z520" s="362"/>
      <c r="AA520" s="362"/>
      <c r="AB520" s="362"/>
      <c r="AC520" s="362"/>
      <c r="AD520" s="362"/>
      <c r="AE520" s="362"/>
      <c r="AF520" s="362"/>
      <c r="AG520" s="362"/>
      <c r="AH520" s="362"/>
      <c r="AI520" s="362"/>
      <c r="AJ520" s="362"/>
      <c r="AK520" s="362"/>
      <c r="AL520" s="362"/>
      <c r="AM520" s="362"/>
      <c r="AN520" s="362"/>
      <c r="AO520" s="362"/>
      <c r="AP520" s="362"/>
      <c r="AQ520" s="362"/>
      <c r="AR520" s="362"/>
      <c r="AS520" s="362"/>
      <c r="AT520" s="362"/>
      <c r="AU520" s="362"/>
      <c r="AV520" s="362"/>
      <c r="AW520" s="362"/>
      <c r="AX520" s="362"/>
      <c r="AY520" s="362"/>
    </row>
    <row r="521">
      <c r="A521" s="362"/>
      <c r="B521" s="362"/>
      <c r="C521" s="362"/>
      <c r="D521" s="362"/>
      <c r="E521" s="362"/>
      <c r="F521" s="362"/>
      <c r="G521" s="362"/>
      <c r="H521" s="362"/>
      <c r="I521" s="362"/>
      <c r="J521" s="362"/>
      <c r="K521" s="362"/>
      <c r="L521" s="362"/>
      <c r="M521" s="362"/>
      <c r="N521" s="362"/>
      <c r="O521" s="362"/>
      <c r="P521" s="362"/>
      <c r="Q521" s="362"/>
      <c r="R521" s="362"/>
      <c r="S521" s="362"/>
      <c r="T521" s="362"/>
      <c r="U521" s="362"/>
      <c r="V521" s="362"/>
      <c r="W521" s="362"/>
      <c r="X521" s="362"/>
      <c r="Y521" s="362"/>
      <c r="Z521" s="362"/>
      <c r="AA521" s="362"/>
      <c r="AB521" s="362"/>
      <c r="AC521" s="362"/>
      <c r="AD521" s="362"/>
      <c r="AE521" s="362"/>
      <c r="AF521" s="362"/>
      <c r="AG521" s="362"/>
      <c r="AH521" s="362"/>
      <c r="AI521" s="362"/>
      <c r="AJ521" s="362"/>
      <c r="AK521" s="362"/>
      <c r="AL521" s="362"/>
      <c r="AM521" s="362"/>
      <c r="AN521" s="362"/>
      <c r="AO521" s="362"/>
      <c r="AP521" s="362"/>
      <c r="AQ521" s="362"/>
      <c r="AR521" s="362"/>
      <c r="AS521" s="362"/>
      <c r="AT521" s="362"/>
      <c r="AU521" s="362"/>
      <c r="AV521" s="362"/>
      <c r="AW521" s="362"/>
      <c r="AX521" s="362"/>
      <c r="AY521" s="362"/>
    </row>
    <row r="522">
      <c r="A522" s="362"/>
      <c r="B522" s="362"/>
      <c r="C522" s="362"/>
      <c r="D522" s="362"/>
      <c r="E522" s="362"/>
      <c r="F522" s="362"/>
      <c r="G522" s="362"/>
      <c r="H522" s="362"/>
      <c r="I522" s="362"/>
      <c r="J522" s="362"/>
      <c r="K522" s="362"/>
      <c r="L522" s="362"/>
      <c r="M522" s="362"/>
      <c r="N522" s="362"/>
      <c r="O522" s="362"/>
      <c r="P522" s="362"/>
      <c r="Q522" s="362"/>
      <c r="R522" s="362"/>
      <c r="S522" s="362"/>
      <c r="T522" s="362"/>
      <c r="U522" s="362"/>
      <c r="V522" s="362"/>
      <c r="W522" s="362"/>
      <c r="X522" s="362"/>
      <c r="Y522" s="362"/>
      <c r="Z522" s="362"/>
      <c r="AA522" s="362"/>
      <c r="AB522" s="362"/>
      <c r="AC522" s="362"/>
      <c r="AD522" s="362"/>
      <c r="AE522" s="362"/>
      <c r="AF522" s="362"/>
      <c r="AG522" s="362"/>
      <c r="AH522" s="362"/>
      <c r="AI522" s="362"/>
      <c r="AJ522" s="362"/>
      <c r="AK522" s="362"/>
      <c r="AL522" s="362"/>
      <c r="AM522" s="362"/>
      <c r="AN522" s="362"/>
      <c r="AO522" s="362"/>
      <c r="AP522" s="362"/>
      <c r="AQ522" s="362"/>
      <c r="AR522" s="362"/>
      <c r="AS522" s="362"/>
      <c r="AT522" s="362"/>
      <c r="AU522" s="362"/>
      <c r="AV522" s="362"/>
      <c r="AW522" s="362"/>
      <c r="AX522" s="362"/>
      <c r="AY522" s="362"/>
    </row>
    <row r="523">
      <c r="A523" s="362"/>
      <c r="B523" s="362"/>
      <c r="C523" s="362"/>
      <c r="D523" s="362"/>
      <c r="E523" s="362"/>
      <c r="F523" s="362"/>
      <c r="G523" s="362"/>
      <c r="H523" s="362"/>
      <c r="I523" s="362"/>
      <c r="J523" s="362"/>
      <c r="K523" s="362"/>
      <c r="L523" s="362"/>
      <c r="M523" s="362"/>
      <c r="N523" s="362"/>
      <c r="O523" s="362"/>
      <c r="P523" s="362"/>
      <c r="Q523" s="362"/>
      <c r="R523" s="362"/>
      <c r="S523" s="362"/>
      <c r="T523" s="362"/>
      <c r="U523" s="362"/>
      <c r="V523" s="362"/>
      <c r="W523" s="362"/>
      <c r="X523" s="362"/>
      <c r="Y523" s="362"/>
      <c r="Z523" s="362"/>
      <c r="AA523" s="362"/>
      <c r="AB523" s="362"/>
      <c r="AC523" s="362"/>
      <c r="AD523" s="362"/>
      <c r="AE523" s="362"/>
      <c r="AF523" s="362"/>
      <c r="AG523" s="362"/>
      <c r="AH523" s="362"/>
      <c r="AI523" s="362"/>
      <c r="AJ523" s="362"/>
      <c r="AK523" s="362"/>
      <c r="AL523" s="362"/>
      <c r="AM523" s="362"/>
      <c r="AN523" s="362"/>
      <c r="AO523" s="362"/>
      <c r="AP523" s="362"/>
      <c r="AQ523" s="362"/>
      <c r="AR523" s="362"/>
      <c r="AS523" s="362"/>
      <c r="AT523" s="362"/>
      <c r="AU523" s="362"/>
      <c r="AV523" s="362"/>
      <c r="AW523" s="362"/>
      <c r="AX523" s="362"/>
      <c r="AY523" s="362"/>
    </row>
    <row r="524">
      <c r="A524" s="362"/>
      <c r="B524" s="362"/>
      <c r="C524" s="362"/>
      <c r="D524" s="362"/>
      <c r="E524" s="362"/>
      <c r="F524" s="362"/>
      <c r="G524" s="362"/>
      <c r="H524" s="362"/>
      <c r="I524" s="362"/>
      <c r="J524" s="362"/>
      <c r="K524" s="362"/>
      <c r="L524" s="362"/>
      <c r="M524" s="362"/>
      <c r="N524" s="362"/>
      <c r="O524" s="362"/>
      <c r="P524" s="362"/>
      <c r="Q524" s="362"/>
      <c r="R524" s="362"/>
      <c r="S524" s="362"/>
      <c r="T524" s="362"/>
      <c r="U524" s="362"/>
      <c r="V524" s="362"/>
      <c r="W524" s="362"/>
      <c r="X524" s="362"/>
      <c r="Y524" s="362"/>
      <c r="Z524" s="362"/>
      <c r="AA524" s="362"/>
      <c r="AB524" s="362"/>
      <c r="AC524" s="362"/>
      <c r="AD524" s="362"/>
      <c r="AE524" s="362"/>
      <c r="AF524" s="362"/>
      <c r="AG524" s="362"/>
      <c r="AH524" s="362"/>
      <c r="AI524" s="362"/>
      <c r="AJ524" s="362"/>
      <c r="AK524" s="362"/>
      <c r="AL524" s="362"/>
      <c r="AM524" s="362"/>
      <c r="AN524" s="362"/>
      <c r="AO524" s="362"/>
      <c r="AP524" s="362"/>
      <c r="AQ524" s="362"/>
      <c r="AR524" s="362"/>
      <c r="AS524" s="362"/>
      <c r="AT524" s="362"/>
      <c r="AU524" s="362"/>
      <c r="AV524" s="362"/>
      <c r="AW524" s="362"/>
      <c r="AX524" s="362"/>
      <c r="AY524" s="362"/>
    </row>
    <row r="525">
      <c r="A525" s="362"/>
      <c r="B525" s="362"/>
      <c r="C525" s="362"/>
      <c r="D525" s="362"/>
      <c r="E525" s="362"/>
      <c r="F525" s="362"/>
      <c r="G525" s="362"/>
      <c r="H525" s="362"/>
      <c r="I525" s="362"/>
      <c r="J525" s="362"/>
      <c r="K525" s="362"/>
      <c r="L525" s="362"/>
      <c r="M525" s="362"/>
      <c r="N525" s="362"/>
      <c r="O525" s="362"/>
      <c r="P525" s="362"/>
      <c r="Q525" s="362"/>
      <c r="R525" s="362"/>
      <c r="S525" s="362"/>
      <c r="T525" s="362"/>
      <c r="U525" s="362"/>
      <c r="V525" s="362"/>
      <c r="W525" s="362"/>
      <c r="X525" s="362"/>
      <c r="Y525" s="362"/>
      <c r="Z525" s="362"/>
      <c r="AA525" s="362"/>
      <c r="AB525" s="362"/>
      <c r="AC525" s="362"/>
      <c r="AD525" s="362"/>
      <c r="AE525" s="362"/>
      <c r="AF525" s="362"/>
      <c r="AG525" s="362"/>
      <c r="AH525" s="362"/>
      <c r="AI525" s="362"/>
      <c r="AJ525" s="362"/>
      <c r="AK525" s="362"/>
      <c r="AL525" s="362"/>
      <c r="AM525" s="362"/>
      <c r="AN525" s="362"/>
      <c r="AO525" s="362"/>
      <c r="AP525" s="362"/>
      <c r="AQ525" s="362"/>
      <c r="AR525" s="362"/>
      <c r="AS525" s="362"/>
      <c r="AT525" s="362"/>
      <c r="AU525" s="362"/>
      <c r="AV525" s="362"/>
      <c r="AW525" s="362"/>
      <c r="AX525" s="362"/>
      <c r="AY525" s="362"/>
    </row>
    <row r="526">
      <c r="A526" s="362"/>
      <c r="B526" s="362"/>
      <c r="C526" s="362"/>
      <c r="D526" s="362"/>
      <c r="E526" s="362"/>
      <c r="F526" s="362"/>
      <c r="G526" s="362"/>
      <c r="H526" s="362"/>
      <c r="I526" s="362"/>
      <c r="J526" s="362"/>
      <c r="K526" s="362"/>
      <c r="L526" s="362"/>
      <c r="M526" s="362"/>
      <c r="N526" s="362"/>
      <c r="O526" s="362"/>
      <c r="P526" s="362"/>
      <c r="Q526" s="362"/>
      <c r="R526" s="362"/>
      <c r="S526" s="362"/>
      <c r="T526" s="362"/>
      <c r="U526" s="362"/>
      <c r="V526" s="362"/>
      <c r="W526" s="362"/>
      <c r="X526" s="362"/>
      <c r="Y526" s="362"/>
      <c r="Z526" s="362"/>
      <c r="AA526" s="362"/>
      <c r="AB526" s="362"/>
      <c r="AC526" s="362"/>
      <c r="AD526" s="362"/>
      <c r="AE526" s="362"/>
      <c r="AF526" s="362"/>
      <c r="AG526" s="362"/>
      <c r="AH526" s="362"/>
      <c r="AI526" s="362"/>
      <c r="AJ526" s="362"/>
      <c r="AK526" s="362"/>
      <c r="AL526" s="362"/>
      <c r="AM526" s="362"/>
      <c r="AN526" s="362"/>
      <c r="AO526" s="362"/>
      <c r="AP526" s="362"/>
      <c r="AQ526" s="362"/>
      <c r="AR526" s="362"/>
      <c r="AS526" s="362"/>
      <c r="AT526" s="362"/>
      <c r="AU526" s="362"/>
      <c r="AV526" s="362"/>
      <c r="AW526" s="362"/>
      <c r="AX526" s="362"/>
      <c r="AY526" s="362"/>
    </row>
    <row r="527">
      <c r="A527" s="362"/>
      <c r="B527" s="362"/>
      <c r="C527" s="362"/>
      <c r="D527" s="362"/>
      <c r="E527" s="362"/>
      <c r="F527" s="362"/>
      <c r="G527" s="362"/>
      <c r="H527" s="362"/>
      <c r="I527" s="362"/>
      <c r="J527" s="362"/>
      <c r="K527" s="362"/>
      <c r="L527" s="362"/>
      <c r="M527" s="362"/>
      <c r="N527" s="362"/>
      <c r="O527" s="362"/>
      <c r="P527" s="362"/>
      <c r="Q527" s="362"/>
      <c r="R527" s="362"/>
      <c r="S527" s="362"/>
      <c r="T527" s="362"/>
      <c r="U527" s="362"/>
      <c r="V527" s="362"/>
      <c r="W527" s="362"/>
      <c r="X527" s="362"/>
      <c r="Y527" s="362"/>
      <c r="Z527" s="362"/>
      <c r="AA527" s="362"/>
      <c r="AB527" s="362"/>
      <c r="AC527" s="362"/>
      <c r="AD527" s="362"/>
      <c r="AE527" s="362"/>
      <c r="AF527" s="362"/>
      <c r="AG527" s="362"/>
      <c r="AH527" s="362"/>
      <c r="AI527" s="362"/>
      <c r="AJ527" s="362"/>
      <c r="AK527" s="362"/>
      <c r="AL527" s="362"/>
      <c r="AM527" s="362"/>
      <c r="AN527" s="362"/>
      <c r="AO527" s="362"/>
      <c r="AP527" s="362"/>
      <c r="AQ527" s="362"/>
      <c r="AR527" s="362"/>
      <c r="AS527" s="362"/>
      <c r="AT527" s="362"/>
      <c r="AU527" s="362"/>
      <c r="AV527" s="362"/>
      <c r="AW527" s="362"/>
      <c r="AX527" s="362"/>
      <c r="AY527" s="362"/>
    </row>
    <row r="528">
      <c r="A528" s="362"/>
      <c r="B528" s="362"/>
      <c r="C528" s="362"/>
      <c r="D528" s="362"/>
      <c r="E528" s="362"/>
      <c r="F528" s="362"/>
      <c r="G528" s="362"/>
      <c r="H528" s="362"/>
      <c r="I528" s="362"/>
      <c r="J528" s="362"/>
      <c r="K528" s="362"/>
      <c r="L528" s="362"/>
      <c r="M528" s="362"/>
      <c r="N528" s="362"/>
      <c r="O528" s="362"/>
      <c r="P528" s="362"/>
      <c r="Q528" s="362"/>
      <c r="R528" s="362"/>
      <c r="S528" s="362"/>
      <c r="T528" s="362"/>
      <c r="U528" s="362"/>
      <c r="V528" s="362"/>
      <c r="W528" s="362"/>
      <c r="X528" s="362"/>
      <c r="Y528" s="362"/>
      <c r="Z528" s="362"/>
      <c r="AA528" s="362"/>
      <c r="AB528" s="362"/>
      <c r="AC528" s="362"/>
      <c r="AD528" s="362"/>
      <c r="AE528" s="362"/>
      <c r="AF528" s="362"/>
      <c r="AG528" s="362"/>
      <c r="AH528" s="362"/>
      <c r="AI528" s="362"/>
      <c r="AJ528" s="362"/>
      <c r="AK528" s="362"/>
      <c r="AL528" s="362"/>
      <c r="AM528" s="362"/>
      <c r="AN528" s="362"/>
      <c r="AO528" s="362"/>
      <c r="AP528" s="362"/>
      <c r="AQ528" s="362"/>
      <c r="AR528" s="362"/>
      <c r="AS528" s="362"/>
      <c r="AT528" s="362"/>
      <c r="AU528" s="362"/>
      <c r="AV528" s="362"/>
      <c r="AW528" s="362"/>
      <c r="AX528" s="362"/>
      <c r="AY528" s="362"/>
    </row>
    <row r="529">
      <c r="A529" s="362"/>
      <c r="B529" s="362"/>
      <c r="C529" s="362"/>
      <c r="D529" s="362"/>
      <c r="E529" s="362"/>
      <c r="F529" s="362"/>
      <c r="G529" s="362"/>
      <c r="H529" s="362"/>
      <c r="I529" s="362"/>
      <c r="J529" s="362"/>
      <c r="K529" s="362"/>
      <c r="L529" s="362"/>
      <c r="M529" s="362"/>
      <c r="N529" s="362"/>
      <c r="O529" s="362"/>
      <c r="P529" s="362"/>
      <c r="Q529" s="362"/>
      <c r="R529" s="362"/>
      <c r="S529" s="362"/>
      <c r="T529" s="362"/>
      <c r="U529" s="362"/>
      <c r="V529" s="362"/>
      <c r="W529" s="362"/>
      <c r="X529" s="362"/>
      <c r="Y529" s="362"/>
      <c r="Z529" s="362"/>
      <c r="AA529" s="362"/>
      <c r="AB529" s="362"/>
      <c r="AC529" s="362"/>
      <c r="AD529" s="362"/>
      <c r="AE529" s="362"/>
      <c r="AF529" s="362"/>
      <c r="AG529" s="362"/>
      <c r="AH529" s="362"/>
      <c r="AI529" s="362"/>
      <c r="AJ529" s="362"/>
      <c r="AK529" s="362"/>
      <c r="AL529" s="362"/>
      <c r="AM529" s="362"/>
      <c r="AN529" s="362"/>
      <c r="AO529" s="362"/>
      <c r="AP529" s="362"/>
      <c r="AQ529" s="362"/>
      <c r="AR529" s="362"/>
      <c r="AS529" s="362"/>
      <c r="AT529" s="362"/>
      <c r="AU529" s="362"/>
      <c r="AV529" s="362"/>
      <c r="AW529" s="362"/>
      <c r="AX529" s="362"/>
      <c r="AY529" s="362"/>
    </row>
    <row r="530">
      <c r="A530" s="362"/>
      <c r="B530" s="362"/>
      <c r="C530" s="362"/>
      <c r="D530" s="362"/>
      <c r="E530" s="362"/>
      <c r="F530" s="362"/>
      <c r="G530" s="362"/>
      <c r="H530" s="362"/>
      <c r="I530" s="362"/>
      <c r="J530" s="362"/>
      <c r="K530" s="362"/>
      <c r="L530" s="362"/>
      <c r="M530" s="362"/>
      <c r="N530" s="362"/>
      <c r="O530" s="362"/>
      <c r="P530" s="362"/>
      <c r="Q530" s="362"/>
      <c r="R530" s="362"/>
      <c r="S530" s="362"/>
      <c r="T530" s="362"/>
      <c r="U530" s="362"/>
      <c r="V530" s="362"/>
      <c r="W530" s="362"/>
      <c r="X530" s="362"/>
      <c r="Y530" s="362"/>
      <c r="Z530" s="362"/>
      <c r="AA530" s="362"/>
      <c r="AB530" s="362"/>
      <c r="AC530" s="362"/>
      <c r="AD530" s="362"/>
      <c r="AE530" s="362"/>
      <c r="AF530" s="362"/>
      <c r="AG530" s="362"/>
      <c r="AH530" s="362"/>
      <c r="AI530" s="362"/>
      <c r="AJ530" s="362"/>
      <c r="AK530" s="362"/>
      <c r="AL530" s="362"/>
      <c r="AM530" s="362"/>
      <c r="AN530" s="362"/>
      <c r="AO530" s="362"/>
      <c r="AP530" s="362"/>
      <c r="AQ530" s="362"/>
      <c r="AR530" s="362"/>
      <c r="AS530" s="362"/>
      <c r="AT530" s="362"/>
      <c r="AU530" s="362"/>
      <c r="AV530" s="362"/>
      <c r="AW530" s="362"/>
      <c r="AX530" s="362"/>
      <c r="AY530" s="362"/>
    </row>
    <row r="531">
      <c r="A531" s="362"/>
      <c r="B531" s="362"/>
      <c r="C531" s="362"/>
      <c r="D531" s="362"/>
      <c r="E531" s="362"/>
      <c r="F531" s="362"/>
      <c r="G531" s="362"/>
      <c r="H531" s="362"/>
      <c r="I531" s="362"/>
      <c r="J531" s="362"/>
      <c r="K531" s="362"/>
      <c r="L531" s="362"/>
      <c r="M531" s="362"/>
      <c r="N531" s="362"/>
      <c r="O531" s="362"/>
      <c r="P531" s="362"/>
      <c r="Q531" s="362"/>
      <c r="R531" s="362"/>
      <c r="S531" s="362"/>
      <c r="T531" s="362"/>
      <c r="U531" s="362"/>
      <c r="V531" s="362"/>
      <c r="W531" s="362"/>
      <c r="X531" s="362"/>
      <c r="Y531" s="362"/>
      <c r="Z531" s="362"/>
      <c r="AA531" s="362"/>
      <c r="AB531" s="362"/>
      <c r="AC531" s="362"/>
      <c r="AD531" s="362"/>
      <c r="AE531" s="362"/>
      <c r="AF531" s="362"/>
      <c r="AG531" s="362"/>
      <c r="AH531" s="362"/>
      <c r="AI531" s="362"/>
      <c r="AJ531" s="362"/>
      <c r="AK531" s="362"/>
      <c r="AL531" s="362"/>
      <c r="AM531" s="362"/>
      <c r="AN531" s="362"/>
      <c r="AO531" s="362"/>
      <c r="AP531" s="362"/>
      <c r="AQ531" s="362"/>
      <c r="AR531" s="362"/>
      <c r="AS531" s="362"/>
      <c r="AT531" s="362"/>
      <c r="AU531" s="362"/>
      <c r="AV531" s="362"/>
      <c r="AW531" s="362"/>
      <c r="AX531" s="362"/>
      <c r="AY531" s="362"/>
    </row>
    <row r="532">
      <c r="A532" s="362"/>
      <c r="B532" s="362"/>
      <c r="C532" s="362"/>
      <c r="D532" s="362"/>
      <c r="E532" s="362"/>
      <c r="F532" s="362"/>
      <c r="G532" s="362"/>
      <c r="H532" s="362"/>
      <c r="I532" s="362"/>
      <c r="J532" s="362"/>
      <c r="K532" s="362"/>
      <c r="L532" s="362"/>
      <c r="M532" s="362"/>
      <c r="N532" s="362"/>
      <c r="O532" s="362"/>
      <c r="P532" s="362"/>
      <c r="Q532" s="362"/>
      <c r="R532" s="362"/>
      <c r="S532" s="362"/>
      <c r="T532" s="362"/>
      <c r="U532" s="362"/>
      <c r="V532" s="362"/>
      <c r="W532" s="362"/>
      <c r="X532" s="362"/>
      <c r="Y532" s="362"/>
      <c r="Z532" s="362"/>
      <c r="AA532" s="362"/>
      <c r="AB532" s="362"/>
      <c r="AC532" s="362"/>
      <c r="AD532" s="362"/>
      <c r="AE532" s="362"/>
      <c r="AF532" s="362"/>
      <c r="AG532" s="362"/>
      <c r="AH532" s="362"/>
      <c r="AI532" s="362"/>
      <c r="AJ532" s="362"/>
      <c r="AK532" s="362"/>
      <c r="AL532" s="362"/>
      <c r="AM532" s="362"/>
      <c r="AN532" s="362"/>
      <c r="AO532" s="362"/>
      <c r="AP532" s="362"/>
      <c r="AQ532" s="362"/>
      <c r="AR532" s="362"/>
      <c r="AS532" s="362"/>
      <c r="AT532" s="362"/>
      <c r="AU532" s="362"/>
      <c r="AV532" s="362"/>
      <c r="AW532" s="362"/>
      <c r="AX532" s="362"/>
      <c r="AY532" s="362"/>
    </row>
    <row r="533">
      <c r="A533" s="362"/>
      <c r="B533" s="362"/>
      <c r="C533" s="362"/>
      <c r="D533" s="362"/>
      <c r="E533" s="362"/>
      <c r="F533" s="362"/>
      <c r="G533" s="362"/>
      <c r="H533" s="362"/>
      <c r="I533" s="362"/>
      <c r="J533" s="362"/>
      <c r="K533" s="362"/>
      <c r="L533" s="362"/>
      <c r="M533" s="362"/>
      <c r="N533" s="362"/>
      <c r="O533" s="362"/>
      <c r="P533" s="362"/>
      <c r="Q533" s="362"/>
      <c r="R533" s="362"/>
      <c r="S533" s="362"/>
      <c r="T533" s="362"/>
      <c r="U533" s="362"/>
      <c r="V533" s="362"/>
      <c r="W533" s="362"/>
      <c r="X533" s="362"/>
      <c r="Y533" s="362"/>
      <c r="Z533" s="362"/>
      <c r="AA533" s="362"/>
      <c r="AB533" s="362"/>
      <c r="AC533" s="362"/>
      <c r="AD533" s="362"/>
      <c r="AE533" s="362"/>
      <c r="AF533" s="362"/>
      <c r="AG533" s="362"/>
      <c r="AH533" s="362"/>
      <c r="AI533" s="362"/>
      <c r="AJ533" s="362"/>
      <c r="AK533" s="362"/>
      <c r="AL533" s="362"/>
      <c r="AM533" s="362"/>
      <c r="AN533" s="362"/>
      <c r="AO533" s="362"/>
      <c r="AP533" s="362"/>
      <c r="AQ533" s="362"/>
      <c r="AR533" s="362"/>
      <c r="AS533" s="362"/>
      <c r="AT533" s="362"/>
      <c r="AU533" s="362"/>
      <c r="AV533" s="362"/>
      <c r="AW533" s="362"/>
      <c r="AX533" s="362"/>
      <c r="AY533" s="362"/>
    </row>
    <row r="534">
      <c r="A534" s="362"/>
      <c r="B534" s="362"/>
      <c r="C534" s="362"/>
      <c r="D534" s="362"/>
      <c r="E534" s="362"/>
      <c r="F534" s="362"/>
      <c r="G534" s="362"/>
      <c r="H534" s="362"/>
      <c r="I534" s="362"/>
      <c r="J534" s="362"/>
      <c r="K534" s="362"/>
      <c r="L534" s="362"/>
      <c r="M534" s="362"/>
      <c r="N534" s="362"/>
      <c r="O534" s="362"/>
      <c r="P534" s="362"/>
      <c r="Q534" s="362"/>
      <c r="R534" s="362"/>
      <c r="S534" s="362"/>
      <c r="T534" s="362"/>
      <c r="U534" s="362"/>
      <c r="V534" s="362"/>
      <c r="W534" s="362"/>
      <c r="X534" s="362"/>
      <c r="Y534" s="362"/>
      <c r="Z534" s="362"/>
      <c r="AA534" s="362"/>
      <c r="AB534" s="362"/>
      <c r="AC534" s="362"/>
      <c r="AD534" s="362"/>
      <c r="AE534" s="362"/>
      <c r="AF534" s="362"/>
      <c r="AG534" s="362"/>
      <c r="AH534" s="362"/>
      <c r="AI534" s="362"/>
      <c r="AJ534" s="362"/>
      <c r="AK534" s="362"/>
      <c r="AL534" s="362"/>
      <c r="AM534" s="362"/>
      <c r="AN534" s="362"/>
      <c r="AO534" s="362"/>
      <c r="AP534" s="362"/>
      <c r="AQ534" s="362"/>
      <c r="AR534" s="362"/>
      <c r="AS534" s="362"/>
      <c r="AT534" s="362"/>
      <c r="AU534" s="362"/>
      <c r="AV534" s="362"/>
      <c r="AW534" s="362"/>
      <c r="AX534" s="362"/>
      <c r="AY534" s="362"/>
    </row>
    <row r="535">
      <c r="A535" s="362"/>
      <c r="B535" s="362"/>
      <c r="C535" s="362"/>
      <c r="D535" s="362"/>
      <c r="E535" s="362"/>
      <c r="F535" s="362"/>
      <c r="G535" s="362"/>
      <c r="H535" s="362"/>
      <c r="I535" s="362"/>
      <c r="J535" s="362"/>
      <c r="K535" s="362"/>
      <c r="L535" s="362"/>
      <c r="M535" s="362"/>
      <c r="N535" s="362"/>
      <c r="O535" s="362"/>
      <c r="P535" s="362"/>
      <c r="Q535" s="362"/>
      <c r="R535" s="362"/>
      <c r="S535" s="362"/>
      <c r="T535" s="362"/>
      <c r="U535" s="362"/>
      <c r="V535" s="362"/>
      <c r="W535" s="362"/>
      <c r="X535" s="362"/>
      <c r="Y535" s="362"/>
      <c r="Z535" s="362"/>
      <c r="AA535" s="362"/>
      <c r="AB535" s="362"/>
      <c r="AC535" s="362"/>
      <c r="AD535" s="362"/>
      <c r="AE535" s="362"/>
      <c r="AF535" s="362"/>
      <c r="AG535" s="362"/>
      <c r="AH535" s="362"/>
      <c r="AI535" s="362"/>
      <c r="AJ535" s="362"/>
      <c r="AK535" s="362"/>
      <c r="AL535" s="362"/>
      <c r="AM535" s="362"/>
      <c r="AN535" s="362"/>
      <c r="AO535" s="362"/>
      <c r="AP535" s="362"/>
      <c r="AQ535" s="362"/>
      <c r="AR535" s="362"/>
      <c r="AS535" s="362"/>
      <c r="AT535" s="362"/>
      <c r="AU535" s="362"/>
      <c r="AV535" s="362"/>
      <c r="AW535" s="362"/>
      <c r="AX535" s="362"/>
      <c r="AY535" s="362"/>
    </row>
    <row r="536">
      <c r="A536" s="362"/>
      <c r="B536" s="362"/>
      <c r="C536" s="362"/>
      <c r="D536" s="362"/>
      <c r="E536" s="362"/>
      <c r="F536" s="362"/>
      <c r="G536" s="362"/>
      <c r="H536" s="362"/>
      <c r="I536" s="362"/>
      <c r="J536" s="362"/>
      <c r="K536" s="362"/>
      <c r="L536" s="362"/>
      <c r="M536" s="362"/>
      <c r="N536" s="362"/>
      <c r="O536" s="362"/>
      <c r="P536" s="362"/>
      <c r="Q536" s="362"/>
      <c r="R536" s="362"/>
      <c r="S536" s="362"/>
      <c r="T536" s="362"/>
      <c r="U536" s="362"/>
      <c r="V536" s="362"/>
      <c r="W536" s="362"/>
      <c r="X536" s="362"/>
      <c r="Y536" s="362"/>
      <c r="Z536" s="362"/>
      <c r="AA536" s="362"/>
      <c r="AB536" s="362"/>
      <c r="AC536" s="362"/>
      <c r="AD536" s="362"/>
      <c r="AE536" s="362"/>
      <c r="AF536" s="362"/>
      <c r="AG536" s="362"/>
      <c r="AH536" s="362"/>
      <c r="AI536" s="362"/>
      <c r="AJ536" s="362"/>
      <c r="AK536" s="362"/>
      <c r="AL536" s="362"/>
      <c r="AM536" s="362"/>
      <c r="AN536" s="362"/>
      <c r="AO536" s="362"/>
      <c r="AP536" s="362"/>
      <c r="AQ536" s="362"/>
      <c r="AR536" s="362"/>
      <c r="AS536" s="362"/>
      <c r="AT536" s="362"/>
      <c r="AU536" s="362"/>
      <c r="AV536" s="362"/>
      <c r="AW536" s="362"/>
      <c r="AX536" s="362"/>
      <c r="AY536" s="362"/>
    </row>
    <row r="537">
      <c r="A537" s="362"/>
      <c r="B537" s="362"/>
      <c r="C537" s="362"/>
      <c r="D537" s="362"/>
      <c r="E537" s="362"/>
      <c r="F537" s="362"/>
      <c r="G537" s="362"/>
      <c r="H537" s="362"/>
      <c r="I537" s="362"/>
      <c r="J537" s="362"/>
      <c r="K537" s="362"/>
      <c r="L537" s="362"/>
      <c r="M537" s="362"/>
      <c r="N537" s="362"/>
      <c r="O537" s="362"/>
      <c r="P537" s="362"/>
      <c r="Q537" s="362"/>
      <c r="R537" s="362"/>
      <c r="S537" s="362"/>
      <c r="T537" s="362"/>
      <c r="U537" s="362"/>
      <c r="V537" s="362"/>
      <c r="W537" s="362"/>
      <c r="X537" s="362"/>
      <c r="Y537" s="362"/>
      <c r="Z537" s="362"/>
      <c r="AA537" s="362"/>
      <c r="AB537" s="362"/>
      <c r="AC537" s="362"/>
      <c r="AD537" s="362"/>
      <c r="AE537" s="362"/>
      <c r="AF537" s="362"/>
      <c r="AG537" s="362"/>
      <c r="AH537" s="362"/>
      <c r="AI537" s="362"/>
      <c r="AJ537" s="362"/>
      <c r="AK537" s="362"/>
      <c r="AL537" s="362"/>
      <c r="AM537" s="362"/>
      <c r="AN537" s="362"/>
      <c r="AO537" s="362"/>
      <c r="AP537" s="362"/>
      <c r="AQ537" s="362"/>
      <c r="AR537" s="362"/>
      <c r="AS537" s="362"/>
      <c r="AT537" s="362"/>
      <c r="AU537" s="362"/>
      <c r="AV537" s="362"/>
      <c r="AW537" s="362"/>
      <c r="AX537" s="362"/>
      <c r="AY537" s="362"/>
    </row>
    <row r="538">
      <c r="A538" s="362"/>
      <c r="B538" s="362"/>
      <c r="C538" s="362"/>
      <c r="D538" s="362"/>
      <c r="E538" s="362"/>
      <c r="F538" s="362"/>
      <c r="G538" s="362"/>
      <c r="H538" s="362"/>
      <c r="I538" s="362"/>
      <c r="J538" s="362"/>
      <c r="K538" s="362"/>
      <c r="L538" s="362"/>
      <c r="M538" s="362"/>
      <c r="N538" s="362"/>
      <c r="O538" s="362"/>
      <c r="P538" s="362"/>
      <c r="Q538" s="362"/>
      <c r="R538" s="362"/>
      <c r="S538" s="362"/>
      <c r="T538" s="362"/>
      <c r="U538" s="362"/>
      <c r="V538" s="362"/>
      <c r="W538" s="362"/>
      <c r="X538" s="362"/>
      <c r="Y538" s="362"/>
      <c r="Z538" s="362"/>
      <c r="AA538" s="362"/>
      <c r="AB538" s="362"/>
      <c r="AC538" s="362"/>
      <c r="AD538" s="362"/>
      <c r="AE538" s="362"/>
      <c r="AF538" s="362"/>
      <c r="AG538" s="362"/>
      <c r="AH538" s="362"/>
      <c r="AI538" s="362"/>
      <c r="AJ538" s="362"/>
      <c r="AK538" s="362"/>
      <c r="AL538" s="362"/>
      <c r="AM538" s="362"/>
      <c r="AN538" s="362"/>
      <c r="AO538" s="362"/>
      <c r="AP538" s="362"/>
      <c r="AQ538" s="362"/>
      <c r="AR538" s="362"/>
      <c r="AS538" s="362"/>
      <c r="AT538" s="362"/>
      <c r="AU538" s="362"/>
      <c r="AV538" s="362"/>
      <c r="AW538" s="362"/>
      <c r="AX538" s="362"/>
      <c r="AY538" s="362"/>
    </row>
    <row r="539">
      <c r="A539" s="362"/>
      <c r="B539" s="362"/>
      <c r="C539" s="362"/>
      <c r="D539" s="362"/>
      <c r="E539" s="362"/>
      <c r="F539" s="362"/>
      <c r="G539" s="362"/>
      <c r="H539" s="362"/>
      <c r="I539" s="362"/>
      <c r="J539" s="362"/>
      <c r="K539" s="362"/>
      <c r="L539" s="362"/>
      <c r="M539" s="362"/>
      <c r="N539" s="362"/>
      <c r="O539" s="362"/>
      <c r="P539" s="362"/>
      <c r="Q539" s="362"/>
      <c r="R539" s="362"/>
      <c r="S539" s="362"/>
      <c r="T539" s="362"/>
      <c r="U539" s="362"/>
      <c r="V539" s="362"/>
      <c r="W539" s="362"/>
      <c r="X539" s="362"/>
      <c r="Y539" s="362"/>
      <c r="Z539" s="362"/>
      <c r="AA539" s="362"/>
      <c r="AB539" s="362"/>
      <c r="AC539" s="362"/>
      <c r="AD539" s="362"/>
      <c r="AE539" s="362"/>
      <c r="AF539" s="362"/>
      <c r="AG539" s="362"/>
      <c r="AH539" s="362"/>
      <c r="AI539" s="362"/>
      <c r="AJ539" s="362"/>
      <c r="AK539" s="362"/>
      <c r="AL539" s="362"/>
      <c r="AM539" s="362"/>
      <c r="AN539" s="362"/>
      <c r="AO539" s="362"/>
      <c r="AP539" s="362"/>
      <c r="AQ539" s="362"/>
      <c r="AR539" s="362"/>
      <c r="AS539" s="362"/>
      <c r="AT539" s="362"/>
      <c r="AU539" s="362"/>
      <c r="AV539" s="362"/>
      <c r="AW539" s="362"/>
      <c r="AX539" s="362"/>
      <c r="AY539" s="362"/>
    </row>
    <row r="540">
      <c r="A540" s="362"/>
      <c r="B540" s="362"/>
      <c r="C540" s="362"/>
      <c r="D540" s="362"/>
      <c r="E540" s="362"/>
      <c r="F540" s="362"/>
      <c r="G540" s="362"/>
      <c r="H540" s="362"/>
      <c r="I540" s="362"/>
      <c r="J540" s="362"/>
      <c r="K540" s="362"/>
      <c r="L540" s="362"/>
      <c r="M540" s="362"/>
      <c r="N540" s="362"/>
      <c r="O540" s="362"/>
      <c r="P540" s="362"/>
      <c r="Q540" s="362"/>
      <c r="R540" s="362"/>
      <c r="S540" s="362"/>
      <c r="T540" s="362"/>
      <c r="U540" s="362"/>
      <c r="V540" s="362"/>
      <c r="W540" s="362"/>
      <c r="X540" s="362"/>
      <c r="Y540" s="362"/>
      <c r="Z540" s="362"/>
      <c r="AA540" s="362"/>
      <c r="AB540" s="362"/>
      <c r="AC540" s="362"/>
      <c r="AD540" s="362"/>
      <c r="AE540" s="362"/>
      <c r="AF540" s="362"/>
      <c r="AG540" s="362"/>
      <c r="AH540" s="362"/>
      <c r="AI540" s="362"/>
      <c r="AJ540" s="362"/>
      <c r="AK540" s="362"/>
      <c r="AL540" s="362"/>
      <c r="AM540" s="362"/>
      <c r="AN540" s="362"/>
      <c r="AO540" s="362"/>
      <c r="AP540" s="362"/>
      <c r="AQ540" s="362"/>
      <c r="AR540" s="362"/>
      <c r="AS540" s="362"/>
      <c r="AT540" s="362"/>
      <c r="AU540" s="362"/>
      <c r="AV540" s="362"/>
      <c r="AW540" s="362"/>
      <c r="AX540" s="362"/>
      <c r="AY540" s="362"/>
    </row>
    <row r="541">
      <c r="A541" s="362"/>
      <c r="B541" s="362"/>
      <c r="C541" s="362"/>
      <c r="D541" s="362"/>
      <c r="E541" s="362"/>
      <c r="F541" s="362"/>
      <c r="G541" s="362"/>
      <c r="H541" s="362"/>
      <c r="I541" s="362"/>
      <c r="J541" s="362"/>
      <c r="K541" s="362"/>
      <c r="L541" s="362"/>
      <c r="M541" s="362"/>
      <c r="N541" s="362"/>
      <c r="O541" s="362"/>
      <c r="P541" s="362"/>
      <c r="Q541" s="362"/>
      <c r="R541" s="362"/>
      <c r="S541" s="362"/>
      <c r="T541" s="362"/>
      <c r="U541" s="362"/>
      <c r="V541" s="362"/>
      <c r="W541" s="362"/>
      <c r="X541" s="362"/>
      <c r="Y541" s="362"/>
      <c r="Z541" s="362"/>
      <c r="AA541" s="362"/>
      <c r="AB541" s="362"/>
      <c r="AC541" s="362"/>
      <c r="AD541" s="362"/>
      <c r="AE541" s="362"/>
      <c r="AF541" s="362"/>
      <c r="AG541" s="362"/>
      <c r="AH541" s="362"/>
      <c r="AI541" s="362"/>
      <c r="AJ541" s="362"/>
      <c r="AK541" s="362"/>
      <c r="AL541" s="362"/>
      <c r="AM541" s="362"/>
      <c r="AN541" s="362"/>
      <c r="AO541" s="362"/>
      <c r="AP541" s="362"/>
      <c r="AQ541" s="362"/>
      <c r="AR541" s="362"/>
      <c r="AS541" s="362"/>
      <c r="AT541" s="362"/>
      <c r="AU541" s="362"/>
      <c r="AV541" s="362"/>
      <c r="AW541" s="362"/>
      <c r="AX541" s="362"/>
      <c r="AY541" s="362"/>
    </row>
    <row r="542">
      <c r="A542" s="362"/>
      <c r="B542" s="362"/>
      <c r="C542" s="362"/>
      <c r="D542" s="362"/>
      <c r="E542" s="362"/>
      <c r="F542" s="362"/>
      <c r="G542" s="362"/>
      <c r="H542" s="362"/>
      <c r="I542" s="362"/>
      <c r="J542" s="362"/>
      <c r="K542" s="362"/>
      <c r="L542" s="362"/>
      <c r="M542" s="362"/>
      <c r="N542" s="362"/>
      <c r="O542" s="362"/>
      <c r="P542" s="362"/>
      <c r="Q542" s="362"/>
      <c r="R542" s="362"/>
      <c r="S542" s="362"/>
      <c r="T542" s="362"/>
      <c r="U542" s="362"/>
      <c r="V542" s="362"/>
      <c r="W542" s="362"/>
      <c r="X542" s="362"/>
      <c r="Y542" s="362"/>
      <c r="Z542" s="362"/>
      <c r="AA542" s="362"/>
      <c r="AB542" s="362"/>
      <c r="AC542" s="362"/>
      <c r="AD542" s="362"/>
      <c r="AE542" s="362"/>
      <c r="AF542" s="362"/>
      <c r="AG542" s="362"/>
      <c r="AH542" s="362"/>
      <c r="AI542" s="362"/>
      <c r="AJ542" s="362"/>
      <c r="AK542" s="362"/>
      <c r="AL542" s="362"/>
      <c r="AM542" s="362"/>
      <c r="AN542" s="362"/>
      <c r="AO542" s="362"/>
      <c r="AP542" s="362"/>
      <c r="AQ542" s="362"/>
      <c r="AR542" s="362"/>
      <c r="AS542" s="362"/>
      <c r="AT542" s="362"/>
      <c r="AU542" s="362"/>
      <c r="AV542" s="362"/>
      <c r="AW542" s="362"/>
      <c r="AX542" s="362"/>
      <c r="AY542" s="362"/>
    </row>
    <row r="543">
      <c r="A543" s="362"/>
      <c r="B543" s="362"/>
      <c r="C543" s="362"/>
      <c r="D543" s="362"/>
      <c r="E543" s="362"/>
      <c r="F543" s="362"/>
      <c r="G543" s="362"/>
      <c r="H543" s="362"/>
      <c r="I543" s="362"/>
      <c r="J543" s="362"/>
      <c r="K543" s="362"/>
      <c r="L543" s="362"/>
      <c r="M543" s="362"/>
      <c r="N543" s="362"/>
      <c r="O543" s="362"/>
      <c r="P543" s="362"/>
      <c r="Q543" s="362"/>
      <c r="R543" s="362"/>
      <c r="S543" s="362"/>
      <c r="T543" s="362"/>
      <c r="U543" s="362"/>
      <c r="V543" s="362"/>
      <c r="W543" s="362"/>
      <c r="X543" s="362"/>
      <c r="Y543" s="362"/>
      <c r="Z543" s="362"/>
      <c r="AA543" s="362"/>
      <c r="AB543" s="362"/>
      <c r="AC543" s="362"/>
      <c r="AD543" s="362"/>
      <c r="AE543" s="362"/>
      <c r="AF543" s="362"/>
      <c r="AG543" s="362"/>
      <c r="AH543" s="362"/>
      <c r="AI543" s="362"/>
      <c r="AJ543" s="362"/>
      <c r="AK543" s="362"/>
      <c r="AL543" s="362"/>
      <c r="AM543" s="362"/>
      <c r="AN543" s="362"/>
      <c r="AO543" s="362"/>
      <c r="AP543" s="362"/>
      <c r="AQ543" s="362"/>
      <c r="AR543" s="362"/>
      <c r="AS543" s="362"/>
      <c r="AT543" s="362"/>
      <c r="AU543" s="362"/>
      <c r="AV543" s="362"/>
      <c r="AW543" s="362"/>
      <c r="AX543" s="362"/>
      <c r="AY543" s="362"/>
    </row>
    <row r="544">
      <c r="A544" s="362"/>
      <c r="B544" s="362"/>
      <c r="C544" s="362"/>
      <c r="D544" s="362"/>
      <c r="E544" s="362"/>
      <c r="F544" s="362"/>
      <c r="G544" s="362"/>
      <c r="H544" s="362"/>
      <c r="I544" s="362"/>
      <c r="J544" s="362"/>
      <c r="K544" s="362"/>
      <c r="L544" s="362"/>
      <c r="M544" s="362"/>
      <c r="N544" s="362"/>
      <c r="O544" s="362"/>
      <c r="P544" s="362"/>
      <c r="Q544" s="362"/>
      <c r="R544" s="362"/>
      <c r="S544" s="362"/>
      <c r="T544" s="362"/>
      <c r="U544" s="362"/>
      <c r="V544" s="362"/>
      <c r="W544" s="362"/>
      <c r="X544" s="362"/>
      <c r="Y544" s="362"/>
      <c r="Z544" s="362"/>
      <c r="AA544" s="362"/>
      <c r="AB544" s="362"/>
      <c r="AC544" s="362"/>
      <c r="AD544" s="362"/>
      <c r="AE544" s="362"/>
      <c r="AF544" s="362"/>
      <c r="AG544" s="362"/>
      <c r="AH544" s="362"/>
      <c r="AI544" s="362"/>
      <c r="AJ544" s="362"/>
      <c r="AK544" s="362"/>
      <c r="AL544" s="362"/>
      <c r="AM544" s="362"/>
      <c r="AN544" s="362"/>
      <c r="AO544" s="362"/>
      <c r="AP544" s="362"/>
      <c r="AQ544" s="362"/>
      <c r="AR544" s="362"/>
      <c r="AS544" s="362"/>
      <c r="AT544" s="362"/>
      <c r="AU544" s="362"/>
      <c r="AV544" s="362"/>
      <c r="AW544" s="362"/>
      <c r="AX544" s="362"/>
      <c r="AY544" s="362"/>
    </row>
    <row r="545">
      <c r="A545" s="362"/>
      <c r="B545" s="362"/>
      <c r="C545" s="362"/>
      <c r="D545" s="362"/>
      <c r="E545" s="362"/>
      <c r="F545" s="362"/>
      <c r="G545" s="362"/>
      <c r="H545" s="362"/>
      <c r="I545" s="362"/>
      <c r="J545" s="362"/>
      <c r="K545" s="362"/>
      <c r="L545" s="362"/>
      <c r="M545" s="362"/>
      <c r="N545" s="362"/>
      <c r="O545" s="362"/>
      <c r="P545" s="362"/>
      <c r="Q545" s="362"/>
      <c r="R545" s="362"/>
      <c r="S545" s="362"/>
      <c r="T545" s="362"/>
      <c r="U545" s="362"/>
      <c r="V545" s="362"/>
      <c r="W545" s="362"/>
      <c r="X545" s="362"/>
      <c r="Y545" s="362"/>
      <c r="Z545" s="362"/>
      <c r="AA545" s="362"/>
      <c r="AB545" s="362"/>
      <c r="AC545" s="362"/>
      <c r="AD545" s="362"/>
      <c r="AE545" s="362"/>
      <c r="AF545" s="362"/>
      <c r="AG545" s="362"/>
      <c r="AH545" s="362"/>
      <c r="AI545" s="362"/>
      <c r="AJ545" s="362"/>
      <c r="AK545" s="362"/>
      <c r="AL545" s="362"/>
      <c r="AM545" s="362"/>
      <c r="AN545" s="362"/>
      <c r="AO545" s="362"/>
      <c r="AP545" s="362"/>
      <c r="AQ545" s="362"/>
      <c r="AR545" s="362"/>
      <c r="AS545" s="362"/>
      <c r="AT545" s="362"/>
      <c r="AU545" s="362"/>
      <c r="AV545" s="362"/>
      <c r="AW545" s="362"/>
      <c r="AX545" s="362"/>
      <c r="AY545" s="362"/>
    </row>
    <row r="546">
      <c r="A546" s="362"/>
      <c r="B546" s="362"/>
      <c r="C546" s="362"/>
      <c r="D546" s="362"/>
      <c r="E546" s="362"/>
      <c r="F546" s="362"/>
      <c r="G546" s="362"/>
      <c r="H546" s="362"/>
      <c r="I546" s="362"/>
      <c r="J546" s="362"/>
      <c r="K546" s="362"/>
      <c r="L546" s="362"/>
      <c r="M546" s="362"/>
      <c r="N546" s="362"/>
      <c r="O546" s="362"/>
      <c r="P546" s="362"/>
      <c r="Q546" s="362"/>
      <c r="R546" s="362"/>
      <c r="S546" s="362"/>
      <c r="T546" s="362"/>
      <c r="U546" s="362"/>
      <c r="V546" s="362"/>
      <c r="W546" s="362"/>
      <c r="X546" s="362"/>
      <c r="Y546" s="362"/>
      <c r="Z546" s="362"/>
      <c r="AA546" s="362"/>
      <c r="AB546" s="362"/>
      <c r="AC546" s="362"/>
      <c r="AD546" s="362"/>
      <c r="AE546" s="362"/>
      <c r="AF546" s="362"/>
      <c r="AG546" s="362"/>
      <c r="AH546" s="362"/>
      <c r="AI546" s="362"/>
      <c r="AJ546" s="362"/>
      <c r="AK546" s="362"/>
      <c r="AL546" s="362"/>
      <c r="AM546" s="362"/>
      <c r="AN546" s="362"/>
      <c r="AO546" s="362"/>
      <c r="AP546" s="362"/>
      <c r="AQ546" s="362"/>
      <c r="AR546" s="362"/>
      <c r="AS546" s="362"/>
      <c r="AT546" s="362"/>
      <c r="AU546" s="362"/>
      <c r="AV546" s="362"/>
      <c r="AW546" s="362"/>
      <c r="AX546" s="362"/>
      <c r="AY546" s="362"/>
    </row>
    <row r="547">
      <c r="A547" s="362"/>
      <c r="B547" s="362"/>
      <c r="C547" s="362"/>
      <c r="D547" s="362"/>
      <c r="E547" s="362"/>
      <c r="F547" s="362"/>
      <c r="G547" s="362"/>
      <c r="H547" s="362"/>
      <c r="I547" s="362"/>
      <c r="J547" s="362"/>
      <c r="K547" s="362"/>
      <c r="L547" s="362"/>
      <c r="M547" s="362"/>
      <c r="N547" s="362"/>
      <c r="O547" s="362"/>
      <c r="P547" s="362"/>
      <c r="Q547" s="362"/>
      <c r="R547" s="362"/>
      <c r="S547" s="362"/>
      <c r="T547" s="362"/>
      <c r="U547" s="362"/>
      <c r="V547" s="362"/>
      <c r="W547" s="362"/>
      <c r="X547" s="362"/>
      <c r="Y547" s="362"/>
      <c r="Z547" s="362"/>
      <c r="AA547" s="362"/>
      <c r="AB547" s="362"/>
      <c r="AC547" s="362"/>
      <c r="AD547" s="362"/>
      <c r="AE547" s="362"/>
      <c r="AF547" s="362"/>
      <c r="AG547" s="362"/>
      <c r="AH547" s="362"/>
      <c r="AI547" s="362"/>
      <c r="AJ547" s="362"/>
      <c r="AK547" s="362"/>
      <c r="AL547" s="362"/>
      <c r="AM547" s="362"/>
      <c r="AN547" s="362"/>
      <c r="AO547" s="362"/>
      <c r="AP547" s="362"/>
      <c r="AQ547" s="362"/>
      <c r="AR547" s="362"/>
      <c r="AS547" s="362"/>
      <c r="AT547" s="362"/>
      <c r="AU547" s="362"/>
      <c r="AV547" s="362"/>
      <c r="AW547" s="362"/>
      <c r="AX547" s="362"/>
      <c r="AY547" s="362"/>
    </row>
    <row r="548">
      <c r="A548" s="362"/>
      <c r="B548" s="362"/>
      <c r="C548" s="362"/>
      <c r="D548" s="362"/>
      <c r="E548" s="362"/>
      <c r="F548" s="362"/>
      <c r="G548" s="362"/>
      <c r="H548" s="362"/>
      <c r="I548" s="362"/>
      <c r="J548" s="362"/>
      <c r="K548" s="362"/>
      <c r="L548" s="362"/>
      <c r="M548" s="362"/>
      <c r="N548" s="362"/>
      <c r="O548" s="362"/>
      <c r="P548" s="362"/>
      <c r="Q548" s="362"/>
      <c r="R548" s="362"/>
      <c r="S548" s="362"/>
      <c r="T548" s="362"/>
      <c r="U548" s="362"/>
      <c r="V548" s="362"/>
      <c r="W548" s="362"/>
      <c r="X548" s="362"/>
      <c r="Y548" s="362"/>
      <c r="Z548" s="362"/>
      <c r="AA548" s="362"/>
      <c r="AB548" s="362"/>
      <c r="AC548" s="362"/>
      <c r="AD548" s="362"/>
      <c r="AE548" s="362"/>
      <c r="AF548" s="362"/>
      <c r="AG548" s="362"/>
      <c r="AH548" s="362"/>
      <c r="AI548" s="362"/>
      <c r="AJ548" s="362"/>
      <c r="AK548" s="362"/>
      <c r="AL548" s="362"/>
      <c r="AM548" s="362"/>
      <c r="AN548" s="362"/>
      <c r="AO548" s="362"/>
      <c r="AP548" s="362"/>
      <c r="AQ548" s="362"/>
      <c r="AR548" s="362"/>
      <c r="AS548" s="362"/>
      <c r="AT548" s="362"/>
      <c r="AU548" s="362"/>
      <c r="AV548" s="362"/>
      <c r="AW548" s="362"/>
      <c r="AX548" s="362"/>
      <c r="AY548" s="362"/>
    </row>
    <row r="549">
      <c r="A549" s="362"/>
      <c r="B549" s="362"/>
      <c r="C549" s="362"/>
      <c r="D549" s="362"/>
      <c r="E549" s="362"/>
      <c r="F549" s="362"/>
      <c r="G549" s="362"/>
      <c r="H549" s="362"/>
      <c r="I549" s="362"/>
      <c r="J549" s="362"/>
      <c r="K549" s="362"/>
      <c r="L549" s="362"/>
      <c r="M549" s="362"/>
      <c r="N549" s="362"/>
      <c r="O549" s="362"/>
      <c r="P549" s="362"/>
      <c r="Q549" s="362"/>
      <c r="R549" s="362"/>
      <c r="S549" s="362"/>
      <c r="T549" s="362"/>
      <c r="U549" s="362"/>
      <c r="V549" s="362"/>
      <c r="W549" s="362"/>
      <c r="X549" s="362"/>
      <c r="Y549" s="362"/>
      <c r="Z549" s="362"/>
      <c r="AA549" s="362"/>
      <c r="AB549" s="362"/>
      <c r="AC549" s="362"/>
      <c r="AD549" s="362"/>
      <c r="AE549" s="362"/>
      <c r="AF549" s="362"/>
      <c r="AG549" s="362"/>
      <c r="AH549" s="362"/>
      <c r="AI549" s="362"/>
      <c r="AJ549" s="362"/>
      <c r="AK549" s="362"/>
      <c r="AL549" s="362"/>
      <c r="AM549" s="362"/>
      <c r="AN549" s="362"/>
      <c r="AO549" s="362"/>
      <c r="AP549" s="362"/>
      <c r="AQ549" s="362"/>
      <c r="AR549" s="362"/>
      <c r="AS549" s="362"/>
      <c r="AT549" s="362"/>
      <c r="AU549" s="362"/>
      <c r="AV549" s="362"/>
      <c r="AW549" s="362"/>
      <c r="AX549" s="362"/>
      <c r="AY549" s="362"/>
    </row>
    <row r="550">
      <c r="A550" s="362"/>
      <c r="B550" s="362"/>
      <c r="C550" s="362"/>
      <c r="D550" s="362"/>
      <c r="E550" s="362"/>
      <c r="F550" s="362"/>
      <c r="G550" s="362"/>
      <c r="H550" s="362"/>
      <c r="I550" s="362"/>
      <c r="J550" s="362"/>
      <c r="K550" s="362"/>
      <c r="L550" s="362"/>
      <c r="M550" s="362"/>
      <c r="N550" s="362"/>
      <c r="O550" s="362"/>
      <c r="P550" s="362"/>
      <c r="Q550" s="362"/>
      <c r="R550" s="362"/>
      <c r="S550" s="362"/>
      <c r="T550" s="362"/>
      <c r="U550" s="362"/>
      <c r="V550" s="362"/>
      <c r="W550" s="362"/>
      <c r="X550" s="362"/>
      <c r="Y550" s="362"/>
      <c r="Z550" s="362"/>
      <c r="AA550" s="362"/>
      <c r="AB550" s="362"/>
      <c r="AC550" s="362"/>
      <c r="AD550" s="362"/>
      <c r="AE550" s="362"/>
      <c r="AF550" s="362"/>
      <c r="AG550" s="362"/>
      <c r="AH550" s="362"/>
      <c r="AI550" s="362"/>
      <c r="AJ550" s="362"/>
      <c r="AK550" s="362"/>
      <c r="AL550" s="362"/>
      <c r="AM550" s="362"/>
      <c r="AN550" s="362"/>
      <c r="AO550" s="362"/>
      <c r="AP550" s="362"/>
      <c r="AQ550" s="362"/>
      <c r="AR550" s="362"/>
      <c r="AS550" s="362"/>
      <c r="AT550" s="362"/>
      <c r="AU550" s="362"/>
      <c r="AV550" s="362"/>
      <c r="AW550" s="362"/>
      <c r="AX550" s="362"/>
      <c r="AY550" s="362"/>
    </row>
    <row r="551">
      <c r="A551" s="362"/>
      <c r="B551" s="362"/>
      <c r="C551" s="362"/>
      <c r="D551" s="362"/>
      <c r="E551" s="362"/>
      <c r="F551" s="362"/>
      <c r="G551" s="362"/>
      <c r="H551" s="362"/>
      <c r="I551" s="362"/>
      <c r="J551" s="362"/>
      <c r="K551" s="362"/>
      <c r="L551" s="362"/>
      <c r="M551" s="362"/>
      <c r="N551" s="362"/>
      <c r="O551" s="362"/>
      <c r="P551" s="362"/>
      <c r="Q551" s="362"/>
      <c r="R551" s="362"/>
      <c r="S551" s="362"/>
      <c r="T551" s="362"/>
      <c r="U551" s="362"/>
      <c r="V551" s="362"/>
      <c r="W551" s="362"/>
      <c r="X551" s="362"/>
      <c r="Y551" s="362"/>
      <c r="Z551" s="362"/>
      <c r="AA551" s="362"/>
      <c r="AB551" s="362"/>
      <c r="AC551" s="362"/>
      <c r="AD551" s="362"/>
      <c r="AE551" s="362"/>
      <c r="AF551" s="362"/>
      <c r="AG551" s="362"/>
      <c r="AH551" s="362"/>
      <c r="AI551" s="362"/>
      <c r="AJ551" s="362"/>
      <c r="AK551" s="362"/>
      <c r="AL551" s="362"/>
      <c r="AM551" s="362"/>
      <c r="AN551" s="362"/>
      <c r="AO551" s="362"/>
      <c r="AP551" s="362"/>
      <c r="AQ551" s="362"/>
      <c r="AR551" s="362"/>
      <c r="AS551" s="362"/>
      <c r="AT551" s="362"/>
      <c r="AU551" s="362"/>
      <c r="AV551" s="362"/>
      <c r="AW551" s="362"/>
      <c r="AX551" s="362"/>
      <c r="AY551" s="362"/>
    </row>
    <row r="552">
      <c r="A552" s="362"/>
      <c r="B552" s="362"/>
      <c r="C552" s="362"/>
      <c r="D552" s="362"/>
      <c r="E552" s="362"/>
      <c r="F552" s="362"/>
      <c r="G552" s="362"/>
      <c r="H552" s="362"/>
      <c r="I552" s="362"/>
      <c r="J552" s="362"/>
      <c r="K552" s="362"/>
      <c r="L552" s="362"/>
      <c r="M552" s="362"/>
      <c r="N552" s="362"/>
      <c r="O552" s="362"/>
      <c r="P552" s="362"/>
      <c r="Q552" s="362"/>
      <c r="R552" s="362"/>
      <c r="S552" s="362"/>
      <c r="T552" s="362"/>
      <c r="U552" s="362"/>
      <c r="V552" s="362"/>
      <c r="W552" s="362"/>
      <c r="X552" s="362"/>
      <c r="Y552" s="362"/>
      <c r="Z552" s="362"/>
      <c r="AA552" s="362"/>
      <c r="AB552" s="362"/>
      <c r="AC552" s="362"/>
      <c r="AD552" s="362"/>
      <c r="AE552" s="362"/>
      <c r="AF552" s="362"/>
      <c r="AG552" s="362"/>
      <c r="AH552" s="362"/>
      <c r="AI552" s="362"/>
      <c r="AJ552" s="362"/>
      <c r="AK552" s="362"/>
      <c r="AL552" s="362"/>
      <c r="AM552" s="362"/>
      <c r="AN552" s="362"/>
      <c r="AO552" s="362"/>
      <c r="AP552" s="362"/>
      <c r="AQ552" s="362"/>
      <c r="AR552" s="362"/>
      <c r="AS552" s="362"/>
      <c r="AT552" s="362"/>
      <c r="AU552" s="362"/>
      <c r="AV552" s="362"/>
      <c r="AW552" s="362"/>
      <c r="AX552" s="362"/>
      <c r="AY552" s="362"/>
    </row>
    <row r="553">
      <c r="A553" s="362"/>
      <c r="B553" s="362"/>
      <c r="C553" s="362"/>
      <c r="D553" s="362"/>
      <c r="E553" s="362"/>
      <c r="F553" s="362"/>
      <c r="G553" s="362"/>
      <c r="H553" s="362"/>
      <c r="I553" s="362"/>
      <c r="J553" s="362"/>
      <c r="K553" s="362"/>
      <c r="L553" s="362"/>
      <c r="M553" s="362"/>
      <c r="N553" s="362"/>
      <c r="O553" s="362"/>
      <c r="P553" s="362"/>
      <c r="Q553" s="362"/>
      <c r="R553" s="362"/>
      <c r="S553" s="362"/>
      <c r="T553" s="362"/>
      <c r="U553" s="362"/>
      <c r="V553" s="362"/>
      <c r="W553" s="362"/>
      <c r="X553" s="362"/>
      <c r="Y553" s="362"/>
      <c r="Z553" s="362"/>
      <c r="AA553" s="362"/>
      <c r="AB553" s="362"/>
      <c r="AC553" s="362"/>
      <c r="AD553" s="362"/>
      <c r="AE553" s="362"/>
      <c r="AF553" s="362"/>
      <c r="AG553" s="362"/>
      <c r="AH553" s="362"/>
      <c r="AI553" s="362"/>
      <c r="AJ553" s="362"/>
      <c r="AK553" s="362"/>
      <c r="AL553" s="362"/>
      <c r="AM553" s="362"/>
      <c r="AN553" s="362"/>
      <c r="AO553" s="362"/>
      <c r="AP553" s="362"/>
      <c r="AQ553" s="362"/>
      <c r="AR553" s="362"/>
      <c r="AS553" s="362"/>
      <c r="AT553" s="362"/>
      <c r="AU553" s="362"/>
      <c r="AV553" s="362"/>
      <c r="AW553" s="362"/>
      <c r="AX553" s="362"/>
      <c r="AY553" s="362"/>
    </row>
    <row r="554">
      <c r="A554" s="362"/>
      <c r="B554" s="362"/>
      <c r="C554" s="362"/>
      <c r="D554" s="362"/>
      <c r="E554" s="362"/>
      <c r="F554" s="362"/>
      <c r="G554" s="362"/>
      <c r="H554" s="362"/>
      <c r="I554" s="362"/>
      <c r="J554" s="362"/>
      <c r="K554" s="362"/>
      <c r="L554" s="362"/>
      <c r="M554" s="362"/>
      <c r="N554" s="362"/>
      <c r="O554" s="362"/>
      <c r="P554" s="362"/>
      <c r="Q554" s="362"/>
      <c r="R554" s="362"/>
      <c r="S554" s="362"/>
      <c r="T554" s="362"/>
      <c r="U554" s="362"/>
      <c r="V554" s="362"/>
      <c r="W554" s="362"/>
      <c r="X554" s="362"/>
      <c r="Y554" s="362"/>
      <c r="Z554" s="362"/>
      <c r="AA554" s="362"/>
      <c r="AB554" s="362"/>
      <c r="AC554" s="362"/>
      <c r="AD554" s="362"/>
      <c r="AE554" s="362"/>
      <c r="AF554" s="362"/>
      <c r="AG554" s="362"/>
      <c r="AH554" s="362"/>
      <c r="AI554" s="362"/>
      <c r="AJ554" s="362"/>
      <c r="AK554" s="362"/>
      <c r="AL554" s="362"/>
      <c r="AM554" s="362"/>
      <c r="AN554" s="362"/>
      <c r="AO554" s="362"/>
      <c r="AP554" s="362"/>
      <c r="AQ554" s="362"/>
      <c r="AR554" s="362"/>
      <c r="AS554" s="362"/>
      <c r="AT554" s="362"/>
      <c r="AU554" s="362"/>
      <c r="AV554" s="362"/>
      <c r="AW554" s="362"/>
      <c r="AX554" s="362"/>
      <c r="AY554" s="362"/>
    </row>
    <row r="555">
      <c r="A555" s="362"/>
      <c r="B555" s="362"/>
      <c r="C555" s="362"/>
      <c r="D555" s="362"/>
      <c r="E555" s="362"/>
      <c r="F555" s="362"/>
      <c r="G555" s="362"/>
      <c r="H555" s="362"/>
      <c r="I555" s="362"/>
      <c r="J555" s="362"/>
      <c r="K555" s="362"/>
      <c r="L555" s="362"/>
      <c r="M555" s="362"/>
      <c r="N555" s="362"/>
      <c r="O555" s="362"/>
      <c r="P555" s="362"/>
      <c r="Q555" s="362"/>
      <c r="R555" s="362"/>
      <c r="S555" s="362"/>
      <c r="T555" s="362"/>
      <c r="U555" s="362"/>
      <c r="V555" s="362"/>
      <c r="W555" s="362"/>
      <c r="X555" s="362"/>
      <c r="Y555" s="362"/>
      <c r="Z555" s="362"/>
      <c r="AA555" s="362"/>
      <c r="AB555" s="362"/>
      <c r="AC555" s="362"/>
      <c r="AD555" s="362"/>
      <c r="AE555" s="362"/>
      <c r="AF555" s="362"/>
      <c r="AG555" s="362"/>
      <c r="AH555" s="362"/>
      <c r="AI555" s="362"/>
      <c r="AJ555" s="362"/>
      <c r="AK555" s="362"/>
      <c r="AL555" s="362"/>
      <c r="AM555" s="362"/>
      <c r="AN555" s="362"/>
      <c r="AO555" s="362"/>
      <c r="AP555" s="362"/>
      <c r="AQ555" s="362"/>
      <c r="AR555" s="362"/>
      <c r="AS555" s="362"/>
      <c r="AT555" s="362"/>
      <c r="AU555" s="362"/>
      <c r="AV555" s="362"/>
      <c r="AW555" s="362"/>
      <c r="AX555" s="362"/>
      <c r="AY555" s="362"/>
    </row>
    <row r="556">
      <c r="A556" s="362"/>
      <c r="B556" s="362"/>
      <c r="C556" s="362"/>
      <c r="D556" s="362"/>
      <c r="E556" s="362"/>
      <c r="F556" s="362"/>
      <c r="G556" s="362"/>
      <c r="H556" s="362"/>
      <c r="I556" s="362"/>
      <c r="J556" s="362"/>
      <c r="K556" s="362"/>
      <c r="L556" s="362"/>
      <c r="M556" s="362"/>
      <c r="N556" s="362"/>
      <c r="O556" s="362"/>
      <c r="P556" s="362"/>
      <c r="Q556" s="362"/>
      <c r="R556" s="362"/>
      <c r="S556" s="362"/>
      <c r="T556" s="362"/>
      <c r="U556" s="362"/>
      <c r="V556" s="362"/>
      <c r="W556" s="362"/>
      <c r="X556" s="362"/>
      <c r="Y556" s="362"/>
      <c r="Z556" s="362"/>
      <c r="AA556" s="362"/>
      <c r="AB556" s="362"/>
      <c r="AC556" s="362"/>
      <c r="AD556" s="362"/>
      <c r="AE556" s="362"/>
      <c r="AF556" s="362"/>
      <c r="AG556" s="362"/>
      <c r="AH556" s="362"/>
      <c r="AI556" s="362"/>
      <c r="AJ556" s="362"/>
      <c r="AK556" s="362"/>
      <c r="AL556" s="362"/>
      <c r="AM556" s="362"/>
      <c r="AN556" s="362"/>
      <c r="AO556" s="362"/>
      <c r="AP556" s="362"/>
      <c r="AQ556" s="362"/>
      <c r="AR556" s="362"/>
      <c r="AS556" s="362"/>
      <c r="AT556" s="362"/>
      <c r="AU556" s="362"/>
      <c r="AV556" s="362"/>
      <c r="AW556" s="362"/>
      <c r="AX556" s="362"/>
      <c r="AY556" s="362"/>
    </row>
    <row r="557">
      <c r="A557" s="362"/>
      <c r="B557" s="362"/>
      <c r="C557" s="362"/>
      <c r="D557" s="362"/>
      <c r="E557" s="362"/>
      <c r="F557" s="362"/>
      <c r="G557" s="362"/>
      <c r="H557" s="362"/>
      <c r="I557" s="362"/>
      <c r="J557" s="362"/>
      <c r="K557" s="362"/>
      <c r="L557" s="362"/>
      <c r="M557" s="362"/>
      <c r="N557" s="362"/>
      <c r="O557" s="362"/>
      <c r="P557" s="362"/>
      <c r="Q557" s="362"/>
      <c r="R557" s="362"/>
      <c r="S557" s="362"/>
      <c r="T557" s="362"/>
      <c r="U557" s="362"/>
      <c r="V557" s="362"/>
      <c r="W557" s="362"/>
      <c r="X557" s="362"/>
      <c r="Y557" s="362"/>
      <c r="Z557" s="362"/>
      <c r="AA557" s="362"/>
      <c r="AB557" s="362"/>
      <c r="AC557" s="362"/>
      <c r="AD557" s="362"/>
      <c r="AE557" s="362"/>
      <c r="AF557" s="362"/>
      <c r="AG557" s="362"/>
      <c r="AH557" s="362"/>
      <c r="AI557" s="362"/>
      <c r="AJ557" s="362"/>
      <c r="AK557" s="362"/>
      <c r="AL557" s="362"/>
      <c r="AM557" s="362"/>
      <c r="AN557" s="362"/>
      <c r="AO557" s="362"/>
      <c r="AP557" s="362"/>
      <c r="AQ557" s="362"/>
      <c r="AR557" s="362"/>
      <c r="AS557" s="362"/>
      <c r="AT557" s="362"/>
      <c r="AU557" s="362"/>
      <c r="AV557" s="362"/>
      <c r="AW557" s="362"/>
      <c r="AX557" s="362"/>
      <c r="AY557" s="362"/>
    </row>
    <row r="558">
      <c r="A558" s="362"/>
      <c r="B558" s="362"/>
      <c r="C558" s="362"/>
      <c r="D558" s="362"/>
      <c r="E558" s="362"/>
      <c r="F558" s="362"/>
      <c r="G558" s="362"/>
      <c r="H558" s="362"/>
      <c r="I558" s="362"/>
      <c r="J558" s="362"/>
      <c r="K558" s="362"/>
      <c r="L558" s="362"/>
      <c r="M558" s="362"/>
      <c r="N558" s="362"/>
      <c r="O558" s="362"/>
      <c r="P558" s="362"/>
      <c r="Q558" s="362"/>
      <c r="R558" s="362"/>
      <c r="S558" s="362"/>
      <c r="T558" s="362"/>
      <c r="U558" s="362"/>
      <c r="V558" s="362"/>
      <c r="W558" s="362"/>
      <c r="X558" s="362"/>
      <c r="Y558" s="362"/>
      <c r="Z558" s="362"/>
      <c r="AA558" s="362"/>
      <c r="AB558" s="362"/>
      <c r="AC558" s="362"/>
      <c r="AD558" s="362"/>
      <c r="AE558" s="362"/>
      <c r="AF558" s="362"/>
      <c r="AG558" s="362"/>
      <c r="AH558" s="362"/>
      <c r="AI558" s="362"/>
      <c r="AJ558" s="362"/>
      <c r="AK558" s="362"/>
      <c r="AL558" s="362"/>
      <c r="AM558" s="362"/>
      <c r="AN558" s="362"/>
      <c r="AO558" s="362"/>
      <c r="AP558" s="362"/>
      <c r="AQ558" s="362"/>
      <c r="AR558" s="362"/>
      <c r="AS558" s="362"/>
      <c r="AT558" s="362"/>
      <c r="AU558" s="362"/>
      <c r="AV558" s="362"/>
      <c r="AW558" s="362"/>
      <c r="AX558" s="362"/>
      <c r="AY558" s="362"/>
    </row>
    <row r="559">
      <c r="A559" s="362"/>
      <c r="B559" s="362"/>
      <c r="C559" s="362"/>
      <c r="D559" s="362"/>
      <c r="E559" s="362"/>
      <c r="F559" s="362"/>
      <c r="G559" s="362"/>
      <c r="H559" s="362"/>
      <c r="I559" s="362"/>
      <c r="J559" s="362"/>
      <c r="K559" s="362"/>
      <c r="L559" s="362"/>
      <c r="M559" s="362"/>
      <c r="N559" s="362"/>
      <c r="O559" s="362"/>
      <c r="P559" s="362"/>
      <c r="Q559" s="362"/>
      <c r="R559" s="362"/>
      <c r="S559" s="362"/>
      <c r="T559" s="362"/>
      <c r="U559" s="362"/>
      <c r="V559" s="362"/>
      <c r="W559" s="362"/>
      <c r="X559" s="362"/>
      <c r="Y559" s="362"/>
      <c r="Z559" s="362"/>
      <c r="AA559" s="362"/>
      <c r="AB559" s="362"/>
      <c r="AC559" s="362"/>
      <c r="AD559" s="362"/>
      <c r="AE559" s="362"/>
      <c r="AF559" s="362"/>
      <c r="AG559" s="362"/>
      <c r="AH559" s="362"/>
      <c r="AI559" s="362"/>
      <c r="AJ559" s="362"/>
      <c r="AK559" s="362"/>
      <c r="AL559" s="362"/>
      <c r="AM559" s="362"/>
      <c r="AN559" s="362"/>
      <c r="AO559" s="362"/>
      <c r="AP559" s="362"/>
      <c r="AQ559" s="362"/>
      <c r="AR559" s="362"/>
      <c r="AS559" s="362"/>
      <c r="AT559" s="362"/>
      <c r="AU559" s="362"/>
      <c r="AV559" s="362"/>
      <c r="AW559" s="362"/>
      <c r="AX559" s="362"/>
      <c r="AY559" s="362"/>
    </row>
    <row r="560">
      <c r="A560" s="362"/>
      <c r="B560" s="362"/>
      <c r="C560" s="362"/>
      <c r="D560" s="362"/>
      <c r="E560" s="362"/>
      <c r="F560" s="362"/>
      <c r="G560" s="362"/>
      <c r="H560" s="362"/>
      <c r="I560" s="362"/>
      <c r="J560" s="362"/>
      <c r="K560" s="362"/>
      <c r="L560" s="362"/>
      <c r="M560" s="362"/>
      <c r="N560" s="362"/>
      <c r="O560" s="362"/>
      <c r="P560" s="362"/>
      <c r="Q560" s="362"/>
      <c r="R560" s="362"/>
      <c r="S560" s="362"/>
      <c r="T560" s="362"/>
      <c r="U560" s="362"/>
      <c r="V560" s="362"/>
      <c r="W560" s="362"/>
      <c r="X560" s="362"/>
      <c r="Y560" s="362"/>
      <c r="Z560" s="362"/>
      <c r="AA560" s="362"/>
      <c r="AB560" s="362"/>
      <c r="AC560" s="362"/>
      <c r="AD560" s="362"/>
      <c r="AE560" s="362"/>
      <c r="AF560" s="362"/>
      <c r="AG560" s="362"/>
      <c r="AH560" s="362"/>
      <c r="AI560" s="362"/>
      <c r="AJ560" s="362"/>
      <c r="AK560" s="362"/>
      <c r="AL560" s="362"/>
      <c r="AM560" s="362"/>
      <c r="AN560" s="362"/>
      <c r="AO560" s="362"/>
      <c r="AP560" s="362"/>
      <c r="AQ560" s="362"/>
      <c r="AR560" s="362"/>
      <c r="AS560" s="362"/>
      <c r="AT560" s="362"/>
      <c r="AU560" s="362"/>
      <c r="AV560" s="362"/>
      <c r="AW560" s="362"/>
      <c r="AX560" s="362"/>
      <c r="AY560" s="362"/>
    </row>
    <row r="561">
      <c r="A561" s="362"/>
      <c r="B561" s="362"/>
      <c r="C561" s="362"/>
      <c r="D561" s="362"/>
      <c r="E561" s="362"/>
      <c r="F561" s="362"/>
      <c r="G561" s="362"/>
      <c r="H561" s="362"/>
      <c r="I561" s="362"/>
      <c r="J561" s="362"/>
      <c r="K561" s="362"/>
      <c r="L561" s="362"/>
      <c r="M561" s="362"/>
      <c r="N561" s="362"/>
      <c r="O561" s="362"/>
      <c r="P561" s="362"/>
      <c r="Q561" s="362"/>
      <c r="R561" s="362"/>
      <c r="S561" s="362"/>
      <c r="T561" s="362"/>
      <c r="U561" s="362"/>
      <c r="V561" s="362"/>
      <c r="W561" s="362"/>
      <c r="X561" s="362"/>
      <c r="Y561" s="362"/>
      <c r="Z561" s="362"/>
      <c r="AA561" s="362"/>
      <c r="AB561" s="362"/>
      <c r="AC561" s="362"/>
      <c r="AD561" s="362"/>
      <c r="AE561" s="362"/>
      <c r="AF561" s="362"/>
      <c r="AG561" s="362"/>
      <c r="AH561" s="362"/>
      <c r="AI561" s="362"/>
      <c r="AJ561" s="362"/>
      <c r="AK561" s="362"/>
      <c r="AL561" s="362"/>
      <c r="AM561" s="362"/>
      <c r="AN561" s="362"/>
      <c r="AO561" s="362"/>
      <c r="AP561" s="362"/>
      <c r="AQ561" s="362"/>
      <c r="AR561" s="362"/>
      <c r="AS561" s="362"/>
      <c r="AT561" s="362"/>
      <c r="AU561" s="362"/>
      <c r="AV561" s="362"/>
      <c r="AW561" s="362"/>
      <c r="AX561" s="362"/>
      <c r="AY561" s="362"/>
    </row>
    <row r="562">
      <c r="A562" s="362"/>
      <c r="B562" s="362"/>
      <c r="C562" s="362"/>
      <c r="D562" s="362"/>
      <c r="E562" s="362"/>
      <c r="F562" s="362"/>
      <c r="G562" s="362"/>
      <c r="H562" s="362"/>
      <c r="I562" s="362"/>
      <c r="J562" s="362"/>
      <c r="K562" s="362"/>
      <c r="L562" s="362"/>
      <c r="M562" s="362"/>
      <c r="N562" s="362"/>
      <c r="O562" s="362"/>
      <c r="P562" s="362"/>
      <c r="Q562" s="362"/>
      <c r="R562" s="362"/>
      <c r="S562" s="362"/>
      <c r="T562" s="362"/>
      <c r="U562" s="362"/>
      <c r="V562" s="362"/>
      <c r="W562" s="362"/>
      <c r="X562" s="362"/>
      <c r="Y562" s="362"/>
      <c r="Z562" s="362"/>
      <c r="AA562" s="362"/>
      <c r="AB562" s="362"/>
      <c r="AC562" s="362"/>
      <c r="AD562" s="362"/>
      <c r="AE562" s="362"/>
      <c r="AF562" s="362"/>
      <c r="AG562" s="362"/>
      <c r="AH562" s="362"/>
      <c r="AI562" s="362"/>
      <c r="AJ562" s="362"/>
      <c r="AK562" s="362"/>
      <c r="AL562" s="362"/>
      <c r="AM562" s="362"/>
      <c r="AN562" s="362"/>
      <c r="AO562" s="362"/>
      <c r="AP562" s="362"/>
      <c r="AQ562" s="362"/>
      <c r="AR562" s="362"/>
      <c r="AS562" s="362"/>
      <c r="AT562" s="362"/>
      <c r="AU562" s="362"/>
      <c r="AV562" s="362"/>
      <c r="AW562" s="362"/>
      <c r="AX562" s="362"/>
      <c r="AY562" s="362"/>
    </row>
    <row r="563">
      <c r="A563" s="362"/>
      <c r="B563" s="362"/>
      <c r="C563" s="362"/>
      <c r="D563" s="362"/>
      <c r="E563" s="362"/>
      <c r="F563" s="362"/>
      <c r="G563" s="362"/>
      <c r="H563" s="362"/>
      <c r="I563" s="362"/>
      <c r="J563" s="362"/>
      <c r="K563" s="362"/>
      <c r="L563" s="362"/>
      <c r="M563" s="362"/>
      <c r="N563" s="362"/>
      <c r="O563" s="362"/>
      <c r="P563" s="362"/>
      <c r="Q563" s="362"/>
      <c r="R563" s="362"/>
      <c r="S563" s="362"/>
      <c r="T563" s="362"/>
      <c r="U563" s="362"/>
      <c r="V563" s="362"/>
      <c r="W563" s="362"/>
      <c r="X563" s="362"/>
      <c r="Y563" s="362"/>
      <c r="Z563" s="362"/>
      <c r="AA563" s="362"/>
      <c r="AB563" s="362"/>
      <c r="AC563" s="362"/>
      <c r="AD563" s="362"/>
      <c r="AE563" s="362"/>
      <c r="AF563" s="362"/>
      <c r="AG563" s="362"/>
      <c r="AH563" s="362"/>
      <c r="AI563" s="362"/>
      <c r="AJ563" s="362"/>
      <c r="AK563" s="362"/>
      <c r="AL563" s="362"/>
      <c r="AM563" s="362"/>
      <c r="AN563" s="362"/>
      <c r="AO563" s="362"/>
      <c r="AP563" s="362"/>
      <c r="AQ563" s="362"/>
      <c r="AR563" s="362"/>
      <c r="AS563" s="362"/>
      <c r="AT563" s="362"/>
      <c r="AU563" s="362"/>
      <c r="AV563" s="362"/>
      <c r="AW563" s="362"/>
      <c r="AX563" s="362"/>
      <c r="AY563" s="362"/>
    </row>
    <row r="564">
      <c r="A564" s="362"/>
      <c r="B564" s="362"/>
      <c r="C564" s="362"/>
      <c r="D564" s="362"/>
      <c r="E564" s="362"/>
      <c r="F564" s="362"/>
      <c r="G564" s="362"/>
      <c r="H564" s="362"/>
      <c r="I564" s="362"/>
      <c r="J564" s="362"/>
      <c r="K564" s="362"/>
      <c r="L564" s="362"/>
      <c r="M564" s="362"/>
      <c r="N564" s="362"/>
      <c r="O564" s="362"/>
      <c r="P564" s="362"/>
      <c r="Q564" s="362"/>
      <c r="R564" s="362"/>
      <c r="S564" s="362"/>
      <c r="T564" s="362"/>
      <c r="U564" s="362"/>
      <c r="V564" s="362"/>
      <c r="W564" s="362"/>
      <c r="X564" s="362"/>
      <c r="Y564" s="362"/>
      <c r="Z564" s="362"/>
      <c r="AA564" s="362"/>
      <c r="AB564" s="362"/>
      <c r="AC564" s="362"/>
      <c r="AD564" s="362"/>
      <c r="AE564" s="362"/>
      <c r="AF564" s="362"/>
      <c r="AG564" s="362"/>
      <c r="AH564" s="362"/>
      <c r="AI564" s="362"/>
      <c r="AJ564" s="362"/>
      <c r="AK564" s="362"/>
      <c r="AL564" s="362"/>
      <c r="AM564" s="362"/>
      <c r="AN564" s="362"/>
      <c r="AO564" s="362"/>
      <c r="AP564" s="362"/>
      <c r="AQ564" s="362"/>
      <c r="AR564" s="362"/>
      <c r="AS564" s="362"/>
      <c r="AT564" s="362"/>
      <c r="AU564" s="362"/>
      <c r="AV564" s="362"/>
      <c r="AW564" s="362"/>
      <c r="AX564" s="362"/>
      <c r="AY564" s="362"/>
    </row>
    <row r="565">
      <c r="A565" s="362"/>
      <c r="B565" s="362"/>
      <c r="C565" s="362"/>
      <c r="D565" s="362"/>
      <c r="E565" s="362"/>
      <c r="F565" s="362"/>
      <c r="G565" s="362"/>
      <c r="H565" s="362"/>
      <c r="I565" s="362"/>
      <c r="J565" s="362"/>
      <c r="K565" s="362"/>
      <c r="L565" s="362"/>
      <c r="M565" s="362"/>
      <c r="N565" s="362"/>
      <c r="O565" s="362"/>
      <c r="P565" s="362"/>
      <c r="Q565" s="362"/>
      <c r="R565" s="362"/>
      <c r="S565" s="362"/>
      <c r="T565" s="362"/>
      <c r="U565" s="362"/>
      <c r="V565" s="362"/>
      <c r="W565" s="362"/>
      <c r="X565" s="362"/>
      <c r="Y565" s="362"/>
      <c r="Z565" s="362"/>
      <c r="AA565" s="362"/>
      <c r="AB565" s="362"/>
      <c r="AC565" s="362"/>
      <c r="AD565" s="362"/>
      <c r="AE565" s="362"/>
      <c r="AF565" s="362"/>
      <c r="AG565" s="362"/>
      <c r="AH565" s="362"/>
      <c r="AI565" s="362"/>
      <c r="AJ565" s="362"/>
      <c r="AK565" s="362"/>
      <c r="AL565" s="362"/>
      <c r="AM565" s="362"/>
      <c r="AN565" s="362"/>
      <c r="AO565" s="362"/>
      <c r="AP565" s="362"/>
      <c r="AQ565" s="362"/>
      <c r="AR565" s="362"/>
      <c r="AS565" s="362"/>
      <c r="AT565" s="362"/>
      <c r="AU565" s="362"/>
      <c r="AV565" s="362"/>
      <c r="AW565" s="362"/>
      <c r="AX565" s="362"/>
      <c r="AY565" s="362"/>
    </row>
    <row r="566">
      <c r="A566" s="362"/>
      <c r="B566" s="362"/>
      <c r="C566" s="362"/>
      <c r="D566" s="362"/>
      <c r="E566" s="362"/>
      <c r="F566" s="362"/>
      <c r="G566" s="362"/>
      <c r="H566" s="362"/>
      <c r="I566" s="362"/>
      <c r="J566" s="362"/>
      <c r="K566" s="362"/>
      <c r="L566" s="362"/>
      <c r="M566" s="362"/>
      <c r="N566" s="362"/>
      <c r="O566" s="362"/>
      <c r="P566" s="362"/>
      <c r="Q566" s="362"/>
      <c r="R566" s="362"/>
      <c r="S566" s="362"/>
      <c r="T566" s="362"/>
      <c r="U566" s="362"/>
      <c r="V566" s="362"/>
      <c r="W566" s="362"/>
      <c r="X566" s="362"/>
      <c r="Y566" s="362"/>
      <c r="Z566" s="362"/>
      <c r="AA566" s="362"/>
      <c r="AB566" s="362"/>
      <c r="AC566" s="362"/>
      <c r="AD566" s="362"/>
      <c r="AE566" s="362"/>
      <c r="AF566" s="362"/>
      <c r="AG566" s="362"/>
      <c r="AH566" s="362"/>
      <c r="AI566" s="362"/>
      <c r="AJ566" s="362"/>
      <c r="AK566" s="362"/>
      <c r="AL566" s="362"/>
      <c r="AM566" s="362"/>
      <c r="AN566" s="362"/>
      <c r="AO566" s="362"/>
      <c r="AP566" s="362"/>
      <c r="AQ566" s="362"/>
      <c r="AR566" s="362"/>
      <c r="AS566" s="362"/>
      <c r="AT566" s="362"/>
      <c r="AU566" s="362"/>
      <c r="AV566" s="362"/>
      <c r="AW566" s="362"/>
      <c r="AX566" s="362"/>
      <c r="AY566" s="362"/>
    </row>
    <row r="567">
      <c r="A567" s="362"/>
      <c r="B567" s="362"/>
      <c r="C567" s="362"/>
      <c r="D567" s="362"/>
      <c r="E567" s="362"/>
      <c r="F567" s="362"/>
      <c r="G567" s="362"/>
      <c r="H567" s="362"/>
      <c r="I567" s="362"/>
      <c r="J567" s="362"/>
      <c r="K567" s="362"/>
      <c r="L567" s="362"/>
      <c r="M567" s="362"/>
      <c r="N567" s="362"/>
      <c r="O567" s="362"/>
      <c r="P567" s="362"/>
      <c r="Q567" s="362"/>
      <c r="R567" s="362"/>
      <c r="S567" s="362"/>
      <c r="T567" s="362"/>
      <c r="U567" s="362"/>
      <c r="V567" s="362"/>
      <c r="W567" s="362"/>
      <c r="X567" s="362"/>
      <c r="Y567" s="362"/>
      <c r="Z567" s="362"/>
      <c r="AA567" s="362"/>
      <c r="AB567" s="362"/>
      <c r="AC567" s="362"/>
      <c r="AD567" s="362"/>
      <c r="AE567" s="362"/>
      <c r="AF567" s="362"/>
      <c r="AG567" s="362"/>
      <c r="AH567" s="362"/>
      <c r="AI567" s="362"/>
      <c r="AJ567" s="362"/>
      <c r="AK567" s="362"/>
      <c r="AL567" s="362"/>
      <c r="AM567" s="362"/>
      <c r="AN567" s="362"/>
      <c r="AO567" s="362"/>
      <c r="AP567" s="362"/>
      <c r="AQ567" s="362"/>
      <c r="AR567" s="362"/>
      <c r="AS567" s="362"/>
      <c r="AT567" s="362"/>
      <c r="AU567" s="362"/>
      <c r="AV567" s="362"/>
      <c r="AW567" s="362"/>
      <c r="AX567" s="362"/>
      <c r="AY567" s="362"/>
    </row>
    <row r="568">
      <c r="A568" s="362"/>
      <c r="B568" s="362"/>
      <c r="C568" s="362"/>
      <c r="D568" s="362"/>
      <c r="E568" s="362"/>
      <c r="F568" s="362"/>
      <c r="G568" s="362"/>
      <c r="H568" s="362"/>
      <c r="I568" s="362"/>
      <c r="J568" s="362"/>
      <c r="K568" s="362"/>
      <c r="L568" s="362"/>
      <c r="M568" s="362"/>
      <c r="N568" s="362"/>
      <c r="O568" s="362"/>
      <c r="P568" s="362"/>
      <c r="Q568" s="362"/>
      <c r="R568" s="362"/>
      <c r="S568" s="362"/>
      <c r="T568" s="362"/>
      <c r="U568" s="362"/>
      <c r="V568" s="362"/>
      <c r="W568" s="362"/>
      <c r="X568" s="362"/>
      <c r="Y568" s="362"/>
      <c r="Z568" s="362"/>
      <c r="AA568" s="362"/>
      <c r="AB568" s="362"/>
      <c r="AC568" s="362"/>
      <c r="AD568" s="362"/>
      <c r="AE568" s="362"/>
      <c r="AF568" s="362"/>
      <c r="AG568" s="362"/>
      <c r="AH568" s="362"/>
      <c r="AI568" s="362"/>
      <c r="AJ568" s="362"/>
      <c r="AK568" s="362"/>
      <c r="AL568" s="362"/>
      <c r="AM568" s="362"/>
      <c r="AN568" s="362"/>
      <c r="AO568" s="362"/>
      <c r="AP568" s="362"/>
      <c r="AQ568" s="362"/>
      <c r="AR568" s="362"/>
      <c r="AS568" s="362"/>
      <c r="AT568" s="362"/>
      <c r="AU568" s="362"/>
      <c r="AV568" s="362"/>
      <c r="AW568" s="362"/>
      <c r="AX568" s="362"/>
      <c r="AY568" s="362"/>
    </row>
    <row r="569">
      <c r="A569" s="362"/>
      <c r="B569" s="362"/>
      <c r="C569" s="362"/>
      <c r="D569" s="362"/>
      <c r="E569" s="362"/>
      <c r="F569" s="362"/>
      <c r="G569" s="362"/>
      <c r="H569" s="362"/>
      <c r="I569" s="362"/>
      <c r="J569" s="362"/>
      <c r="K569" s="362"/>
      <c r="L569" s="362"/>
      <c r="M569" s="362"/>
      <c r="N569" s="362"/>
      <c r="O569" s="362"/>
      <c r="P569" s="362"/>
      <c r="Q569" s="362"/>
      <c r="R569" s="362"/>
      <c r="S569" s="362"/>
      <c r="T569" s="362"/>
      <c r="U569" s="362"/>
      <c r="V569" s="362"/>
      <c r="W569" s="362"/>
      <c r="X569" s="362"/>
      <c r="Y569" s="362"/>
      <c r="Z569" s="362"/>
      <c r="AA569" s="362"/>
      <c r="AB569" s="362"/>
      <c r="AC569" s="362"/>
      <c r="AD569" s="362"/>
      <c r="AE569" s="362"/>
      <c r="AF569" s="362"/>
      <c r="AG569" s="362"/>
      <c r="AH569" s="362"/>
      <c r="AI569" s="362"/>
      <c r="AJ569" s="362"/>
      <c r="AK569" s="362"/>
      <c r="AL569" s="362"/>
      <c r="AM569" s="362"/>
      <c r="AN569" s="362"/>
      <c r="AO569" s="362"/>
      <c r="AP569" s="362"/>
      <c r="AQ569" s="362"/>
      <c r="AR569" s="362"/>
      <c r="AS569" s="362"/>
      <c r="AT569" s="362"/>
      <c r="AU569" s="362"/>
      <c r="AV569" s="362"/>
      <c r="AW569" s="362"/>
      <c r="AX569" s="362"/>
      <c r="AY569" s="362"/>
    </row>
    <row r="570">
      <c r="A570" s="362"/>
      <c r="B570" s="362"/>
      <c r="C570" s="362"/>
      <c r="D570" s="362"/>
      <c r="E570" s="362"/>
      <c r="F570" s="362"/>
      <c r="G570" s="362"/>
      <c r="H570" s="362"/>
      <c r="I570" s="362"/>
      <c r="J570" s="362"/>
      <c r="K570" s="362"/>
      <c r="L570" s="362"/>
      <c r="M570" s="362"/>
      <c r="N570" s="362"/>
      <c r="O570" s="362"/>
      <c r="P570" s="362"/>
      <c r="Q570" s="362"/>
      <c r="R570" s="362"/>
      <c r="S570" s="362"/>
      <c r="T570" s="362"/>
      <c r="U570" s="362"/>
      <c r="V570" s="362"/>
      <c r="W570" s="362"/>
      <c r="X570" s="362"/>
      <c r="Y570" s="362"/>
      <c r="Z570" s="362"/>
      <c r="AA570" s="362"/>
      <c r="AB570" s="362"/>
      <c r="AC570" s="362"/>
      <c r="AD570" s="362"/>
      <c r="AE570" s="362"/>
      <c r="AF570" s="362"/>
      <c r="AG570" s="362"/>
      <c r="AH570" s="362"/>
      <c r="AI570" s="362"/>
      <c r="AJ570" s="362"/>
      <c r="AK570" s="362"/>
      <c r="AL570" s="362"/>
      <c r="AM570" s="362"/>
      <c r="AN570" s="362"/>
      <c r="AO570" s="362"/>
      <c r="AP570" s="362"/>
      <c r="AQ570" s="362"/>
      <c r="AR570" s="362"/>
      <c r="AS570" s="362"/>
      <c r="AT570" s="362"/>
      <c r="AU570" s="362"/>
      <c r="AV570" s="362"/>
      <c r="AW570" s="362"/>
      <c r="AX570" s="362"/>
      <c r="AY570" s="362"/>
    </row>
    <row r="571">
      <c r="A571" s="362"/>
      <c r="B571" s="362"/>
      <c r="C571" s="362"/>
      <c r="D571" s="362"/>
      <c r="E571" s="362"/>
      <c r="F571" s="362"/>
      <c r="G571" s="362"/>
      <c r="H571" s="362"/>
      <c r="I571" s="362"/>
      <c r="J571" s="362"/>
      <c r="K571" s="362"/>
      <c r="L571" s="362"/>
      <c r="M571" s="362"/>
      <c r="N571" s="362"/>
      <c r="O571" s="362"/>
      <c r="P571" s="362"/>
      <c r="Q571" s="362"/>
      <c r="R571" s="362"/>
      <c r="S571" s="362"/>
      <c r="T571" s="362"/>
      <c r="U571" s="362"/>
      <c r="V571" s="362"/>
      <c r="W571" s="362"/>
      <c r="X571" s="362"/>
      <c r="Y571" s="362"/>
      <c r="Z571" s="362"/>
      <c r="AA571" s="362"/>
      <c r="AB571" s="362"/>
      <c r="AC571" s="362"/>
      <c r="AD571" s="362"/>
      <c r="AE571" s="362"/>
      <c r="AF571" s="362"/>
      <c r="AG571" s="362"/>
      <c r="AH571" s="362"/>
      <c r="AI571" s="362"/>
      <c r="AJ571" s="362"/>
      <c r="AK571" s="362"/>
      <c r="AL571" s="362"/>
      <c r="AM571" s="362"/>
      <c r="AN571" s="362"/>
      <c r="AO571" s="362"/>
      <c r="AP571" s="362"/>
      <c r="AQ571" s="362"/>
      <c r="AR571" s="362"/>
      <c r="AS571" s="362"/>
      <c r="AT571" s="362"/>
      <c r="AU571" s="362"/>
      <c r="AV571" s="362"/>
      <c r="AW571" s="362"/>
      <c r="AX571" s="362"/>
      <c r="AY571" s="362"/>
    </row>
    <row r="572">
      <c r="A572" s="362"/>
      <c r="B572" s="362"/>
      <c r="C572" s="362"/>
      <c r="D572" s="362"/>
      <c r="E572" s="362"/>
      <c r="F572" s="362"/>
      <c r="G572" s="362"/>
      <c r="H572" s="362"/>
      <c r="I572" s="362"/>
      <c r="J572" s="362"/>
      <c r="K572" s="362"/>
      <c r="L572" s="362"/>
      <c r="M572" s="362"/>
      <c r="N572" s="362"/>
      <c r="O572" s="362"/>
      <c r="P572" s="362"/>
      <c r="Q572" s="362"/>
      <c r="R572" s="362"/>
      <c r="S572" s="362"/>
      <c r="T572" s="362"/>
      <c r="U572" s="362"/>
      <c r="V572" s="362"/>
      <c r="W572" s="362"/>
      <c r="X572" s="362"/>
      <c r="Y572" s="362"/>
      <c r="Z572" s="362"/>
      <c r="AA572" s="362"/>
      <c r="AB572" s="362"/>
      <c r="AC572" s="362"/>
      <c r="AD572" s="362"/>
      <c r="AE572" s="362"/>
      <c r="AF572" s="362"/>
      <c r="AG572" s="362"/>
      <c r="AH572" s="362"/>
      <c r="AI572" s="362"/>
      <c r="AJ572" s="362"/>
      <c r="AK572" s="362"/>
      <c r="AL572" s="362"/>
      <c r="AM572" s="362"/>
      <c r="AN572" s="362"/>
      <c r="AO572" s="362"/>
      <c r="AP572" s="362"/>
      <c r="AQ572" s="362"/>
      <c r="AR572" s="362"/>
      <c r="AS572" s="362"/>
      <c r="AT572" s="362"/>
      <c r="AU572" s="362"/>
      <c r="AV572" s="362"/>
      <c r="AW572" s="362"/>
      <c r="AX572" s="362"/>
      <c r="AY572" s="362"/>
    </row>
    <row r="573">
      <c r="A573" s="362"/>
      <c r="B573" s="362"/>
      <c r="C573" s="362"/>
      <c r="D573" s="362"/>
      <c r="E573" s="362"/>
      <c r="F573" s="362"/>
      <c r="G573" s="362"/>
      <c r="H573" s="362"/>
      <c r="I573" s="362"/>
      <c r="J573" s="362"/>
      <c r="K573" s="362"/>
      <c r="L573" s="362"/>
      <c r="M573" s="362"/>
      <c r="N573" s="362"/>
      <c r="O573" s="362"/>
      <c r="P573" s="362"/>
      <c r="Q573" s="362"/>
      <c r="R573" s="362"/>
      <c r="S573" s="362"/>
      <c r="T573" s="362"/>
      <c r="U573" s="362"/>
      <c r="V573" s="362"/>
      <c r="W573" s="362"/>
      <c r="X573" s="362"/>
      <c r="Y573" s="362"/>
      <c r="Z573" s="362"/>
      <c r="AA573" s="362"/>
      <c r="AB573" s="362"/>
      <c r="AC573" s="362"/>
      <c r="AD573" s="362"/>
      <c r="AE573" s="362"/>
      <c r="AF573" s="362"/>
      <c r="AG573" s="362"/>
      <c r="AH573" s="362"/>
      <c r="AI573" s="362"/>
      <c r="AJ573" s="362"/>
      <c r="AK573" s="362"/>
      <c r="AL573" s="362"/>
      <c r="AM573" s="362"/>
      <c r="AN573" s="362"/>
      <c r="AO573" s="362"/>
      <c r="AP573" s="362"/>
      <c r="AQ573" s="362"/>
      <c r="AR573" s="362"/>
      <c r="AS573" s="362"/>
      <c r="AT573" s="362"/>
      <c r="AU573" s="362"/>
      <c r="AV573" s="362"/>
      <c r="AW573" s="362"/>
      <c r="AX573" s="362"/>
      <c r="AY573" s="362"/>
    </row>
    <row r="574">
      <c r="A574" s="362"/>
      <c r="B574" s="362"/>
      <c r="C574" s="362"/>
      <c r="D574" s="362"/>
      <c r="E574" s="362"/>
      <c r="F574" s="362"/>
      <c r="G574" s="362"/>
      <c r="H574" s="362"/>
      <c r="I574" s="362"/>
      <c r="J574" s="362"/>
      <c r="K574" s="362"/>
      <c r="L574" s="362"/>
      <c r="M574" s="362"/>
      <c r="N574" s="362"/>
      <c r="O574" s="362"/>
      <c r="P574" s="362"/>
      <c r="Q574" s="362"/>
      <c r="R574" s="362"/>
      <c r="S574" s="362"/>
      <c r="T574" s="362"/>
      <c r="U574" s="362"/>
      <c r="V574" s="362"/>
      <c r="W574" s="362"/>
      <c r="X574" s="362"/>
      <c r="Y574" s="362"/>
      <c r="Z574" s="362"/>
      <c r="AA574" s="362"/>
      <c r="AB574" s="362"/>
      <c r="AC574" s="362"/>
      <c r="AD574" s="362"/>
      <c r="AE574" s="362"/>
      <c r="AF574" s="362"/>
      <c r="AG574" s="362"/>
      <c r="AH574" s="362"/>
      <c r="AI574" s="362"/>
      <c r="AJ574" s="362"/>
      <c r="AK574" s="362"/>
      <c r="AL574" s="362"/>
      <c r="AM574" s="362"/>
      <c r="AN574" s="362"/>
      <c r="AO574" s="362"/>
      <c r="AP574" s="362"/>
      <c r="AQ574" s="362"/>
      <c r="AR574" s="362"/>
      <c r="AS574" s="362"/>
      <c r="AT574" s="362"/>
      <c r="AU574" s="362"/>
      <c r="AV574" s="362"/>
      <c r="AW574" s="362"/>
      <c r="AX574" s="362"/>
      <c r="AY574" s="362"/>
    </row>
    <row r="575">
      <c r="A575" s="362"/>
      <c r="B575" s="362"/>
      <c r="C575" s="362"/>
      <c r="D575" s="362"/>
      <c r="E575" s="362"/>
      <c r="F575" s="362"/>
      <c r="G575" s="362"/>
      <c r="H575" s="362"/>
      <c r="I575" s="362"/>
      <c r="J575" s="362"/>
      <c r="K575" s="362"/>
      <c r="L575" s="362"/>
      <c r="M575" s="362"/>
      <c r="N575" s="362"/>
      <c r="O575" s="362"/>
      <c r="P575" s="362"/>
      <c r="Q575" s="362"/>
      <c r="R575" s="362"/>
      <c r="S575" s="362"/>
      <c r="T575" s="362"/>
      <c r="U575" s="362"/>
      <c r="V575" s="362"/>
      <c r="W575" s="362"/>
      <c r="X575" s="362"/>
      <c r="Y575" s="362"/>
      <c r="Z575" s="362"/>
      <c r="AA575" s="362"/>
      <c r="AB575" s="362"/>
      <c r="AC575" s="362"/>
      <c r="AD575" s="362"/>
      <c r="AE575" s="362"/>
      <c r="AF575" s="362"/>
      <c r="AG575" s="362"/>
      <c r="AH575" s="362"/>
      <c r="AI575" s="362"/>
      <c r="AJ575" s="362"/>
      <c r="AK575" s="362"/>
      <c r="AL575" s="362"/>
      <c r="AM575" s="362"/>
      <c r="AN575" s="362"/>
      <c r="AO575" s="362"/>
      <c r="AP575" s="362"/>
      <c r="AQ575" s="362"/>
      <c r="AR575" s="362"/>
      <c r="AS575" s="362"/>
      <c r="AT575" s="362"/>
      <c r="AU575" s="362"/>
      <c r="AV575" s="362"/>
      <c r="AW575" s="362"/>
      <c r="AX575" s="362"/>
      <c r="AY575" s="362"/>
    </row>
    <row r="576">
      <c r="A576" s="362"/>
      <c r="B576" s="362"/>
      <c r="C576" s="362"/>
      <c r="D576" s="362"/>
      <c r="E576" s="362"/>
      <c r="F576" s="362"/>
      <c r="G576" s="362"/>
      <c r="H576" s="362"/>
      <c r="I576" s="362"/>
      <c r="J576" s="362"/>
      <c r="K576" s="362"/>
      <c r="L576" s="362"/>
      <c r="M576" s="362"/>
      <c r="N576" s="362"/>
      <c r="O576" s="362"/>
      <c r="P576" s="362"/>
      <c r="Q576" s="362"/>
      <c r="R576" s="362"/>
      <c r="S576" s="362"/>
      <c r="T576" s="362"/>
      <c r="U576" s="362"/>
      <c r="V576" s="362"/>
      <c r="W576" s="362"/>
      <c r="X576" s="362"/>
      <c r="Y576" s="362"/>
      <c r="Z576" s="362"/>
      <c r="AA576" s="362"/>
      <c r="AB576" s="362"/>
      <c r="AC576" s="362"/>
      <c r="AD576" s="362"/>
      <c r="AE576" s="362"/>
      <c r="AF576" s="362"/>
      <c r="AG576" s="362"/>
      <c r="AH576" s="362"/>
      <c r="AI576" s="362"/>
      <c r="AJ576" s="362"/>
      <c r="AK576" s="362"/>
      <c r="AL576" s="362"/>
      <c r="AM576" s="362"/>
      <c r="AN576" s="362"/>
      <c r="AO576" s="362"/>
      <c r="AP576" s="362"/>
      <c r="AQ576" s="362"/>
      <c r="AR576" s="362"/>
      <c r="AS576" s="362"/>
      <c r="AT576" s="362"/>
      <c r="AU576" s="362"/>
      <c r="AV576" s="362"/>
      <c r="AW576" s="362"/>
      <c r="AX576" s="362"/>
      <c r="AY576" s="362"/>
    </row>
    <row r="577">
      <c r="A577" s="362"/>
      <c r="B577" s="362"/>
      <c r="C577" s="362"/>
      <c r="D577" s="362"/>
      <c r="E577" s="362"/>
      <c r="F577" s="362"/>
      <c r="G577" s="362"/>
      <c r="H577" s="362"/>
      <c r="I577" s="362"/>
      <c r="J577" s="362"/>
      <c r="K577" s="362"/>
      <c r="L577" s="362"/>
      <c r="M577" s="362"/>
      <c r="N577" s="362"/>
      <c r="O577" s="362"/>
      <c r="P577" s="362"/>
      <c r="Q577" s="362"/>
      <c r="R577" s="362"/>
      <c r="S577" s="362"/>
      <c r="T577" s="362"/>
      <c r="U577" s="362"/>
      <c r="V577" s="362"/>
      <c r="W577" s="362"/>
      <c r="X577" s="362"/>
      <c r="Y577" s="362"/>
      <c r="Z577" s="362"/>
      <c r="AA577" s="362"/>
      <c r="AB577" s="362"/>
      <c r="AC577" s="362"/>
      <c r="AD577" s="362"/>
      <c r="AE577" s="362"/>
      <c r="AF577" s="362"/>
      <c r="AG577" s="362"/>
      <c r="AH577" s="362"/>
      <c r="AI577" s="362"/>
      <c r="AJ577" s="362"/>
      <c r="AK577" s="362"/>
      <c r="AL577" s="362"/>
      <c r="AM577" s="362"/>
      <c r="AN577" s="362"/>
      <c r="AO577" s="362"/>
      <c r="AP577" s="362"/>
      <c r="AQ577" s="362"/>
      <c r="AR577" s="362"/>
      <c r="AS577" s="362"/>
      <c r="AT577" s="362"/>
      <c r="AU577" s="362"/>
      <c r="AV577" s="362"/>
      <c r="AW577" s="362"/>
      <c r="AX577" s="362"/>
      <c r="AY577" s="362"/>
    </row>
    <row r="578">
      <c r="A578" s="362"/>
      <c r="B578" s="362"/>
      <c r="C578" s="362"/>
      <c r="D578" s="362"/>
      <c r="E578" s="362"/>
      <c r="F578" s="362"/>
      <c r="G578" s="362"/>
      <c r="H578" s="362"/>
      <c r="I578" s="362"/>
      <c r="J578" s="362"/>
      <c r="K578" s="362"/>
      <c r="L578" s="362"/>
      <c r="M578" s="362"/>
      <c r="N578" s="362"/>
      <c r="O578" s="362"/>
      <c r="P578" s="362"/>
      <c r="Q578" s="362"/>
      <c r="R578" s="362"/>
      <c r="S578" s="362"/>
      <c r="T578" s="362"/>
      <c r="U578" s="362"/>
      <c r="V578" s="362"/>
      <c r="W578" s="362"/>
      <c r="X578" s="362"/>
      <c r="Y578" s="362"/>
      <c r="Z578" s="362"/>
      <c r="AA578" s="362"/>
      <c r="AB578" s="362"/>
      <c r="AC578" s="362"/>
      <c r="AD578" s="362"/>
      <c r="AE578" s="362"/>
      <c r="AF578" s="362"/>
      <c r="AG578" s="362"/>
      <c r="AH578" s="362"/>
      <c r="AI578" s="362"/>
      <c r="AJ578" s="362"/>
      <c r="AK578" s="362"/>
      <c r="AL578" s="362"/>
      <c r="AM578" s="362"/>
      <c r="AN578" s="362"/>
      <c r="AO578" s="362"/>
      <c r="AP578" s="362"/>
      <c r="AQ578" s="362"/>
      <c r="AR578" s="362"/>
      <c r="AS578" s="362"/>
      <c r="AT578" s="362"/>
      <c r="AU578" s="362"/>
      <c r="AV578" s="362"/>
      <c r="AW578" s="362"/>
      <c r="AX578" s="362"/>
      <c r="AY578" s="362"/>
    </row>
    <row r="579">
      <c r="A579" s="362"/>
      <c r="B579" s="362"/>
      <c r="C579" s="362"/>
      <c r="D579" s="362"/>
      <c r="E579" s="362"/>
      <c r="F579" s="362"/>
      <c r="G579" s="362"/>
      <c r="H579" s="362"/>
      <c r="I579" s="362"/>
      <c r="J579" s="362"/>
      <c r="K579" s="362"/>
      <c r="L579" s="362"/>
      <c r="M579" s="362"/>
      <c r="N579" s="362"/>
      <c r="O579" s="362"/>
      <c r="P579" s="362"/>
      <c r="Q579" s="362"/>
      <c r="R579" s="362"/>
      <c r="S579" s="362"/>
      <c r="T579" s="362"/>
      <c r="U579" s="362"/>
      <c r="V579" s="362"/>
      <c r="W579" s="362"/>
      <c r="X579" s="362"/>
      <c r="Y579" s="362"/>
      <c r="Z579" s="362"/>
      <c r="AA579" s="362"/>
      <c r="AB579" s="362"/>
      <c r="AC579" s="362"/>
      <c r="AD579" s="362"/>
      <c r="AE579" s="362"/>
      <c r="AF579" s="362"/>
      <c r="AG579" s="362"/>
      <c r="AH579" s="362"/>
      <c r="AI579" s="362"/>
      <c r="AJ579" s="362"/>
      <c r="AK579" s="362"/>
      <c r="AL579" s="362"/>
      <c r="AM579" s="362"/>
      <c r="AN579" s="362"/>
      <c r="AO579" s="362"/>
      <c r="AP579" s="362"/>
      <c r="AQ579" s="362"/>
      <c r="AR579" s="362"/>
      <c r="AS579" s="362"/>
      <c r="AT579" s="362"/>
      <c r="AU579" s="362"/>
      <c r="AV579" s="362"/>
      <c r="AW579" s="362"/>
      <c r="AX579" s="362"/>
      <c r="AY579" s="362"/>
    </row>
    <row r="580">
      <c r="A580" s="362"/>
      <c r="B580" s="362"/>
      <c r="C580" s="362"/>
      <c r="D580" s="362"/>
      <c r="E580" s="362"/>
      <c r="F580" s="362"/>
      <c r="G580" s="362"/>
      <c r="H580" s="362"/>
      <c r="I580" s="362"/>
      <c r="J580" s="362"/>
      <c r="K580" s="362"/>
      <c r="L580" s="362"/>
      <c r="M580" s="362"/>
      <c r="N580" s="362"/>
      <c r="O580" s="362"/>
      <c r="P580" s="362"/>
      <c r="Q580" s="362"/>
      <c r="R580" s="362"/>
      <c r="S580" s="362"/>
      <c r="T580" s="362"/>
      <c r="U580" s="362"/>
      <c r="V580" s="362"/>
      <c r="W580" s="362"/>
      <c r="X580" s="362"/>
      <c r="Y580" s="362"/>
      <c r="Z580" s="362"/>
      <c r="AA580" s="362"/>
      <c r="AB580" s="362"/>
      <c r="AC580" s="362"/>
      <c r="AD580" s="362"/>
      <c r="AE580" s="362"/>
      <c r="AF580" s="362"/>
      <c r="AG580" s="362"/>
      <c r="AH580" s="362"/>
      <c r="AI580" s="362"/>
      <c r="AJ580" s="362"/>
      <c r="AK580" s="362"/>
      <c r="AL580" s="362"/>
      <c r="AM580" s="362"/>
      <c r="AN580" s="362"/>
      <c r="AO580" s="362"/>
      <c r="AP580" s="362"/>
      <c r="AQ580" s="362"/>
      <c r="AR580" s="362"/>
      <c r="AS580" s="362"/>
      <c r="AT580" s="362"/>
      <c r="AU580" s="362"/>
      <c r="AV580" s="362"/>
      <c r="AW580" s="362"/>
      <c r="AX580" s="362"/>
      <c r="AY580" s="362"/>
    </row>
    <row r="581">
      <c r="A581" s="362"/>
      <c r="B581" s="362"/>
      <c r="C581" s="362"/>
      <c r="D581" s="362"/>
      <c r="E581" s="362"/>
      <c r="F581" s="362"/>
      <c r="G581" s="362"/>
      <c r="H581" s="362"/>
      <c r="I581" s="362"/>
      <c r="J581" s="362"/>
      <c r="K581" s="362"/>
      <c r="L581" s="362"/>
      <c r="M581" s="362"/>
      <c r="N581" s="362"/>
      <c r="O581" s="362"/>
      <c r="P581" s="362"/>
      <c r="Q581" s="362"/>
      <c r="R581" s="362"/>
      <c r="S581" s="362"/>
      <c r="T581" s="362"/>
      <c r="U581" s="362"/>
      <c r="V581" s="362"/>
      <c r="W581" s="362"/>
      <c r="X581" s="362"/>
      <c r="Y581" s="362"/>
      <c r="Z581" s="362"/>
      <c r="AA581" s="362"/>
      <c r="AB581" s="362"/>
      <c r="AC581" s="362"/>
      <c r="AD581" s="362"/>
      <c r="AE581" s="362"/>
      <c r="AF581" s="362"/>
      <c r="AG581" s="362"/>
      <c r="AH581" s="362"/>
      <c r="AI581" s="362"/>
      <c r="AJ581" s="362"/>
      <c r="AK581" s="362"/>
      <c r="AL581" s="362"/>
      <c r="AM581" s="362"/>
      <c r="AN581" s="362"/>
      <c r="AO581" s="362"/>
      <c r="AP581" s="362"/>
      <c r="AQ581" s="362"/>
      <c r="AR581" s="362"/>
      <c r="AS581" s="362"/>
      <c r="AT581" s="362"/>
      <c r="AU581" s="362"/>
      <c r="AV581" s="362"/>
      <c r="AW581" s="362"/>
      <c r="AX581" s="362"/>
      <c r="AY581" s="362"/>
    </row>
    <row r="582">
      <c r="A582" s="362"/>
      <c r="B582" s="362"/>
      <c r="C582" s="362"/>
      <c r="D582" s="362"/>
      <c r="E582" s="362"/>
      <c r="F582" s="362"/>
      <c r="G582" s="362"/>
      <c r="H582" s="362"/>
      <c r="I582" s="362"/>
      <c r="J582" s="362"/>
      <c r="K582" s="362"/>
      <c r="L582" s="362"/>
      <c r="M582" s="362"/>
      <c r="N582" s="362"/>
      <c r="O582" s="362"/>
      <c r="P582" s="362"/>
      <c r="Q582" s="362"/>
      <c r="R582" s="362"/>
      <c r="S582" s="362"/>
      <c r="T582" s="362"/>
      <c r="U582" s="362"/>
      <c r="V582" s="362"/>
      <c r="W582" s="362"/>
      <c r="X582" s="362"/>
      <c r="Y582" s="362"/>
      <c r="Z582" s="362"/>
      <c r="AA582" s="362"/>
      <c r="AB582" s="362"/>
      <c r="AC582" s="362"/>
      <c r="AD582" s="362"/>
      <c r="AE582" s="362"/>
      <c r="AF582" s="362"/>
      <c r="AG582" s="362"/>
      <c r="AH582" s="362"/>
      <c r="AI582" s="362"/>
      <c r="AJ582" s="362"/>
      <c r="AK582" s="362"/>
      <c r="AL582" s="362"/>
      <c r="AM582" s="362"/>
      <c r="AN582" s="362"/>
      <c r="AO582" s="362"/>
      <c r="AP582" s="362"/>
      <c r="AQ582" s="362"/>
      <c r="AR582" s="362"/>
      <c r="AS582" s="362"/>
      <c r="AT582" s="362"/>
      <c r="AU582" s="362"/>
      <c r="AV582" s="362"/>
      <c r="AW582" s="362"/>
      <c r="AX582" s="362"/>
      <c r="AY582" s="362"/>
    </row>
    <row r="583">
      <c r="A583" s="362"/>
      <c r="B583" s="362"/>
      <c r="C583" s="362"/>
      <c r="D583" s="362"/>
      <c r="E583" s="362"/>
      <c r="F583" s="362"/>
      <c r="G583" s="362"/>
      <c r="H583" s="362"/>
      <c r="I583" s="362"/>
      <c r="J583" s="362"/>
      <c r="K583" s="362"/>
      <c r="L583" s="362"/>
      <c r="M583" s="362"/>
      <c r="N583" s="362"/>
      <c r="O583" s="362"/>
      <c r="P583" s="362"/>
      <c r="Q583" s="362"/>
      <c r="R583" s="362"/>
      <c r="S583" s="362"/>
      <c r="T583" s="362"/>
      <c r="U583" s="362"/>
      <c r="V583" s="362"/>
      <c r="W583" s="362"/>
      <c r="X583" s="362"/>
      <c r="Y583" s="362"/>
      <c r="Z583" s="362"/>
      <c r="AA583" s="362"/>
      <c r="AB583" s="362"/>
      <c r="AC583" s="362"/>
      <c r="AD583" s="362"/>
      <c r="AE583" s="362"/>
      <c r="AF583" s="362"/>
      <c r="AG583" s="362"/>
      <c r="AH583" s="362"/>
      <c r="AI583" s="362"/>
      <c r="AJ583" s="362"/>
      <c r="AK583" s="362"/>
      <c r="AL583" s="362"/>
      <c r="AM583" s="362"/>
      <c r="AN583" s="362"/>
      <c r="AO583" s="362"/>
      <c r="AP583" s="362"/>
      <c r="AQ583" s="362"/>
      <c r="AR583" s="362"/>
      <c r="AS583" s="362"/>
      <c r="AT583" s="362"/>
      <c r="AU583" s="362"/>
      <c r="AV583" s="362"/>
      <c r="AW583" s="362"/>
      <c r="AX583" s="362"/>
      <c r="AY583" s="362"/>
    </row>
    <row r="584">
      <c r="A584" s="362"/>
      <c r="B584" s="362"/>
      <c r="C584" s="362"/>
      <c r="D584" s="362"/>
      <c r="E584" s="362"/>
      <c r="F584" s="362"/>
      <c r="G584" s="362"/>
      <c r="H584" s="362"/>
      <c r="I584" s="362"/>
      <c r="J584" s="362"/>
      <c r="K584" s="362"/>
      <c r="L584" s="362"/>
      <c r="M584" s="362"/>
      <c r="N584" s="362"/>
      <c r="O584" s="362"/>
      <c r="P584" s="362"/>
      <c r="Q584" s="362"/>
      <c r="R584" s="362"/>
      <c r="S584" s="362"/>
      <c r="T584" s="362"/>
      <c r="U584" s="362"/>
      <c r="V584" s="362"/>
      <c r="W584" s="362"/>
      <c r="X584" s="362"/>
      <c r="Y584" s="362"/>
      <c r="Z584" s="362"/>
      <c r="AA584" s="362"/>
      <c r="AB584" s="362"/>
      <c r="AC584" s="362"/>
      <c r="AD584" s="362"/>
      <c r="AE584" s="362"/>
      <c r="AF584" s="362"/>
      <c r="AG584" s="362"/>
      <c r="AH584" s="362"/>
      <c r="AI584" s="362"/>
      <c r="AJ584" s="362"/>
      <c r="AK584" s="362"/>
      <c r="AL584" s="362"/>
      <c r="AM584" s="362"/>
      <c r="AN584" s="362"/>
      <c r="AO584" s="362"/>
      <c r="AP584" s="362"/>
      <c r="AQ584" s="362"/>
      <c r="AR584" s="362"/>
      <c r="AS584" s="362"/>
      <c r="AT584" s="362"/>
      <c r="AU584" s="362"/>
      <c r="AV584" s="362"/>
      <c r="AW584" s="362"/>
      <c r="AX584" s="362"/>
      <c r="AY584" s="362"/>
    </row>
    <row r="585">
      <c r="A585" s="362"/>
      <c r="B585" s="362"/>
      <c r="C585" s="362"/>
      <c r="D585" s="362"/>
      <c r="E585" s="362"/>
      <c r="F585" s="362"/>
      <c r="G585" s="362"/>
      <c r="H585" s="362"/>
      <c r="I585" s="362"/>
      <c r="J585" s="362"/>
      <c r="K585" s="362"/>
      <c r="L585" s="362"/>
      <c r="M585" s="362"/>
      <c r="N585" s="362"/>
      <c r="O585" s="362"/>
      <c r="P585" s="362"/>
      <c r="Q585" s="362"/>
      <c r="R585" s="362"/>
      <c r="S585" s="362"/>
      <c r="T585" s="362"/>
      <c r="U585" s="362"/>
      <c r="V585" s="362"/>
      <c r="W585" s="362"/>
      <c r="X585" s="362"/>
      <c r="Y585" s="362"/>
      <c r="Z585" s="362"/>
      <c r="AA585" s="362"/>
      <c r="AB585" s="362"/>
      <c r="AC585" s="362"/>
      <c r="AD585" s="362"/>
      <c r="AE585" s="362"/>
      <c r="AF585" s="362"/>
      <c r="AG585" s="362"/>
      <c r="AH585" s="362"/>
      <c r="AI585" s="362"/>
      <c r="AJ585" s="362"/>
      <c r="AK585" s="362"/>
      <c r="AL585" s="362"/>
      <c r="AM585" s="362"/>
      <c r="AN585" s="362"/>
      <c r="AO585" s="362"/>
      <c r="AP585" s="362"/>
      <c r="AQ585" s="362"/>
      <c r="AR585" s="362"/>
      <c r="AS585" s="362"/>
      <c r="AT585" s="362"/>
      <c r="AU585" s="362"/>
      <c r="AV585" s="362"/>
      <c r="AW585" s="362"/>
      <c r="AX585" s="362"/>
      <c r="AY585" s="362"/>
    </row>
    <row r="586">
      <c r="A586" s="362"/>
      <c r="B586" s="362"/>
      <c r="C586" s="362"/>
      <c r="D586" s="362"/>
      <c r="E586" s="362"/>
      <c r="F586" s="362"/>
      <c r="G586" s="362"/>
      <c r="H586" s="362"/>
      <c r="I586" s="362"/>
      <c r="J586" s="362"/>
      <c r="K586" s="362"/>
      <c r="L586" s="362"/>
      <c r="M586" s="362"/>
      <c r="N586" s="362"/>
      <c r="O586" s="362"/>
      <c r="P586" s="362"/>
      <c r="Q586" s="362"/>
      <c r="R586" s="362"/>
      <c r="S586" s="362"/>
      <c r="T586" s="362"/>
      <c r="U586" s="362"/>
      <c r="V586" s="362"/>
      <c r="W586" s="362"/>
      <c r="X586" s="362"/>
      <c r="Y586" s="362"/>
      <c r="Z586" s="362"/>
      <c r="AA586" s="362"/>
      <c r="AB586" s="362"/>
      <c r="AC586" s="362"/>
      <c r="AD586" s="362"/>
      <c r="AE586" s="362"/>
      <c r="AF586" s="362"/>
      <c r="AG586" s="362"/>
      <c r="AH586" s="362"/>
      <c r="AI586" s="362"/>
      <c r="AJ586" s="362"/>
      <c r="AK586" s="362"/>
      <c r="AL586" s="362"/>
      <c r="AM586" s="362"/>
      <c r="AN586" s="362"/>
      <c r="AO586" s="362"/>
      <c r="AP586" s="362"/>
      <c r="AQ586" s="362"/>
      <c r="AR586" s="362"/>
      <c r="AS586" s="362"/>
      <c r="AT586" s="362"/>
      <c r="AU586" s="362"/>
      <c r="AV586" s="362"/>
      <c r="AW586" s="362"/>
      <c r="AX586" s="362"/>
      <c r="AY586" s="362"/>
    </row>
    <row r="587">
      <c r="A587" s="362"/>
      <c r="B587" s="362"/>
      <c r="C587" s="362"/>
      <c r="D587" s="362"/>
      <c r="E587" s="362"/>
      <c r="F587" s="362"/>
      <c r="G587" s="362"/>
      <c r="H587" s="362"/>
      <c r="I587" s="362"/>
      <c r="J587" s="362"/>
      <c r="K587" s="362"/>
      <c r="L587" s="362"/>
      <c r="M587" s="362"/>
      <c r="N587" s="362"/>
      <c r="O587" s="362"/>
      <c r="P587" s="362"/>
      <c r="Q587" s="362"/>
      <c r="R587" s="362"/>
      <c r="S587" s="362"/>
      <c r="T587" s="362"/>
      <c r="U587" s="362"/>
      <c r="V587" s="362"/>
      <c r="W587" s="362"/>
      <c r="X587" s="362"/>
      <c r="Y587" s="362"/>
      <c r="Z587" s="362"/>
      <c r="AA587" s="362"/>
      <c r="AB587" s="362"/>
      <c r="AC587" s="362"/>
      <c r="AD587" s="362"/>
      <c r="AE587" s="362"/>
      <c r="AF587" s="362"/>
      <c r="AG587" s="362"/>
      <c r="AH587" s="362"/>
      <c r="AI587" s="362"/>
      <c r="AJ587" s="362"/>
      <c r="AK587" s="362"/>
      <c r="AL587" s="362"/>
      <c r="AM587" s="362"/>
      <c r="AN587" s="362"/>
      <c r="AO587" s="362"/>
      <c r="AP587" s="362"/>
      <c r="AQ587" s="362"/>
      <c r="AR587" s="362"/>
      <c r="AS587" s="362"/>
      <c r="AT587" s="362"/>
      <c r="AU587" s="362"/>
      <c r="AV587" s="362"/>
      <c r="AW587" s="362"/>
      <c r="AX587" s="362"/>
      <c r="AY587" s="362"/>
    </row>
    <row r="588">
      <c r="A588" s="362"/>
      <c r="B588" s="362"/>
      <c r="C588" s="362"/>
      <c r="D588" s="362"/>
      <c r="E588" s="362"/>
      <c r="F588" s="362"/>
      <c r="G588" s="362"/>
      <c r="H588" s="362"/>
      <c r="I588" s="362"/>
      <c r="J588" s="362"/>
      <c r="K588" s="362"/>
      <c r="L588" s="362"/>
      <c r="M588" s="362"/>
      <c r="N588" s="362"/>
      <c r="O588" s="362"/>
      <c r="P588" s="362"/>
      <c r="Q588" s="362"/>
      <c r="R588" s="362"/>
      <c r="S588" s="362"/>
      <c r="T588" s="362"/>
      <c r="U588" s="362"/>
      <c r="V588" s="362"/>
      <c r="W588" s="362"/>
      <c r="X588" s="362"/>
      <c r="Y588" s="362"/>
      <c r="Z588" s="362"/>
      <c r="AA588" s="362"/>
      <c r="AB588" s="362"/>
      <c r="AC588" s="362"/>
      <c r="AD588" s="362"/>
      <c r="AE588" s="362"/>
      <c r="AF588" s="362"/>
      <c r="AG588" s="362"/>
      <c r="AH588" s="362"/>
      <c r="AI588" s="362"/>
      <c r="AJ588" s="362"/>
      <c r="AK588" s="362"/>
      <c r="AL588" s="362"/>
      <c r="AM588" s="362"/>
      <c r="AN588" s="362"/>
      <c r="AO588" s="362"/>
      <c r="AP588" s="362"/>
      <c r="AQ588" s="362"/>
      <c r="AR588" s="362"/>
      <c r="AS588" s="362"/>
      <c r="AT588" s="362"/>
      <c r="AU588" s="362"/>
      <c r="AV588" s="362"/>
      <c r="AW588" s="362"/>
      <c r="AX588" s="362"/>
      <c r="AY588" s="362"/>
    </row>
    <row r="589">
      <c r="A589" s="362"/>
      <c r="B589" s="362"/>
      <c r="C589" s="362"/>
      <c r="D589" s="362"/>
      <c r="E589" s="362"/>
      <c r="F589" s="362"/>
      <c r="G589" s="362"/>
      <c r="H589" s="362"/>
      <c r="I589" s="362"/>
      <c r="J589" s="362"/>
      <c r="K589" s="362"/>
      <c r="L589" s="362"/>
      <c r="M589" s="362"/>
      <c r="N589" s="362"/>
      <c r="O589" s="362"/>
      <c r="P589" s="362"/>
      <c r="Q589" s="362"/>
      <c r="R589" s="362"/>
      <c r="S589" s="362"/>
      <c r="T589" s="362"/>
      <c r="U589" s="362"/>
      <c r="V589" s="362"/>
      <c r="W589" s="362"/>
      <c r="X589" s="362"/>
      <c r="Y589" s="362"/>
      <c r="Z589" s="362"/>
      <c r="AA589" s="362"/>
      <c r="AB589" s="362"/>
      <c r="AC589" s="362"/>
      <c r="AD589" s="362"/>
      <c r="AE589" s="362"/>
      <c r="AF589" s="362"/>
      <c r="AG589" s="362"/>
      <c r="AH589" s="362"/>
      <c r="AI589" s="362"/>
      <c r="AJ589" s="362"/>
      <c r="AK589" s="362"/>
      <c r="AL589" s="362"/>
      <c r="AM589" s="362"/>
      <c r="AN589" s="362"/>
      <c r="AO589" s="362"/>
      <c r="AP589" s="362"/>
      <c r="AQ589" s="362"/>
      <c r="AR589" s="362"/>
      <c r="AS589" s="362"/>
      <c r="AT589" s="362"/>
      <c r="AU589" s="362"/>
      <c r="AV589" s="362"/>
      <c r="AW589" s="362"/>
      <c r="AX589" s="362"/>
      <c r="AY589" s="362"/>
    </row>
    <row r="590">
      <c r="A590" s="362"/>
      <c r="B590" s="362"/>
      <c r="C590" s="362"/>
      <c r="D590" s="362"/>
      <c r="E590" s="362"/>
      <c r="F590" s="362"/>
      <c r="G590" s="362"/>
      <c r="H590" s="362"/>
      <c r="I590" s="362"/>
      <c r="J590" s="362"/>
      <c r="K590" s="362"/>
      <c r="L590" s="362"/>
      <c r="M590" s="362"/>
      <c r="N590" s="362"/>
      <c r="O590" s="362"/>
      <c r="P590" s="362"/>
      <c r="Q590" s="362"/>
      <c r="R590" s="362"/>
      <c r="S590" s="362"/>
      <c r="T590" s="362"/>
      <c r="U590" s="362"/>
      <c r="V590" s="362"/>
      <c r="W590" s="362"/>
      <c r="X590" s="362"/>
      <c r="Y590" s="362"/>
      <c r="Z590" s="362"/>
      <c r="AA590" s="362"/>
      <c r="AB590" s="362"/>
      <c r="AC590" s="362"/>
      <c r="AD590" s="362"/>
      <c r="AE590" s="362"/>
      <c r="AF590" s="362"/>
      <c r="AG590" s="362"/>
      <c r="AH590" s="362"/>
      <c r="AI590" s="362"/>
      <c r="AJ590" s="362"/>
      <c r="AK590" s="362"/>
      <c r="AL590" s="362"/>
      <c r="AM590" s="362"/>
      <c r="AN590" s="362"/>
      <c r="AO590" s="362"/>
      <c r="AP590" s="362"/>
      <c r="AQ590" s="362"/>
      <c r="AR590" s="362"/>
      <c r="AS590" s="362"/>
      <c r="AT590" s="362"/>
      <c r="AU590" s="362"/>
      <c r="AV590" s="362"/>
      <c r="AW590" s="362"/>
      <c r="AX590" s="362"/>
      <c r="AY590" s="362"/>
    </row>
    <row r="591">
      <c r="A591" s="362"/>
      <c r="B591" s="362"/>
      <c r="C591" s="362"/>
      <c r="D591" s="362"/>
      <c r="E591" s="362"/>
      <c r="F591" s="362"/>
      <c r="G591" s="362"/>
      <c r="H591" s="362"/>
      <c r="I591" s="362"/>
      <c r="J591" s="362"/>
      <c r="K591" s="362"/>
      <c r="L591" s="362"/>
      <c r="M591" s="362"/>
      <c r="N591" s="362"/>
      <c r="O591" s="362"/>
      <c r="P591" s="362"/>
      <c r="Q591" s="362"/>
      <c r="R591" s="362"/>
      <c r="S591" s="362"/>
      <c r="T591" s="362"/>
      <c r="U591" s="362"/>
      <c r="V591" s="362"/>
      <c r="W591" s="362"/>
      <c r="X591" s="362"/>
      <c r="Y591" s="362"/>
      <c r="Z591" s="362"/>
      <c r="AA591" s="362"/>
      <c r="AB591" s="362"/>
      <c r="AC591" s="362"/>
      <c r="AD591" s="362"/>
      <c r="AE591" s="362"/>
      <c r="AF591" s="362"/>
      <c r="AG591" s="362"/>
      <c r="AH591" s="362"/>
      <c r="AI591" s="362"/>
      <c r="AJ591" s="362"/>
      <c r="AK591" s="362"/>
      <c r="AL591" s="362"/>
      <c r="AM591" s="362"/>
      <c r="AN591" s="362"/>
      <c r="AO591" s="362"/>
      <c r="AP591" s="362"/>
      <c r="AQ591" s="362"/>
      <c r="AR591" s="362"/>
      <c r="AS591" s="362"/>
      <c r="AT591" s="362"/>
      <c r="AU591" s="362"/>
      <c r="AV591" s="362"/>
      <c r="AW591" s="362"/>
      <c r="AX591" s="362"/>
      <c r="AY591" s="362"/>
    </row>
    <row r="592">
      <c r="A592" s="362"/>
      <c r="B592" s="362"/>
      <c r="C592" s="362"/>
      <c r="D592" s="362"/>
      <c r="E592" s="362"/>
      <c r="F592" s="362"/>
      <c r="G592" s="362"/>
      <c r="H592" s="362"/>
      <c r="I592" s="362"/>
      <c r="J592" s="362"/>
      <c r="K592" s="362"/>
      <c r="L592" s="362"/>
      <c r="M592" s="362"/>
      <c r="N592" s="362"/>
      <c r="O592" s="362"/>
      <c r="P592" s="362"/>
      <c r="Q592" s="362"/>
      <c r="R592" s="362"/>
      <c r="S592" s="362"/>
      <c r="T592" s="362"/>
      <c r="U592" s="362"/>
      <c r="V592" s="362"/>
      <c r="W592" s="362"/>
      <c r="X592" s="362"/>
      <c r="Y592" s="362"/>
      <c r="Z592" s="362"/>
      <c r="AA592" s="362"/>
      <c r="AB592" s="362"/>
      <c r="AC592" s="362"/>
      <c r="AD592" s="362"/>
      <c r="AE592" s="362"/>
      <c r="AF592" s="362"/>
      <c r="AG592" s="362"/>
      <c r="AH592" s="362"/>
      <c r="AI592" s="362"/>
      <c r="AJ592" s="362"/>
      <c r="AK592" s="362"/>
      <c r="AL592" s="362"/>
      <c r="AM592" s="362"/>
      <c r="AN592" s="362"/>
      <c r="AO592" s="362"/>
      <c r="AP592" s="362"/>
      <c r="AQ592" s="362"/>
      <c r="AR592" s="362"/>
      <c r="AS592" s="362"/>
      <c r="AT592" s="362"/>
      <c r="AU592" s="362"/>
      <c r="AV592" s="362"/>
      <c r="AW592" s="362"/>
      <c r="AX592" s="362"/>
      <c r="AY592" s="362"/>
    </row>
    <row r="593">
      <c r="A593" s="362"/>
      <c r="B593" s="362"/>
      <c r="C593" s="362"/>
      <c r="D593" s="362"/>
      <c r="E593" s="362"/>
      <c r="F593" s="362"/>
      <c r="G593" s="362"/>
      <c r="H593" s="362"/>
      <c r="I593" s="362"/>
      <c r="J593" s="362"/>
      <c r="K593" s="362"/>
      <c r="L593" s="362"/>
      <c r="M593" s="362"/>
      <c r="N593" s="362"/>
      <c r="O593" s="362"/>
      <c r="P593" s="362"/>
      <c r="Q593" s="362"/>
      <c r="R593" s="362"/>
      <c r="S593" s="362"/>
      <c r="T593" s="362"/>
      <c r="U593" s="362"/>
      <c r="V593" s="362"/>
      <c r="W593" s="362"/>
      <c r="X593" s="362"/>
      <c r="Y593" s="362"/>
      <c r="Z593" s="362"/>
      <c r="AA593" s="362"/>
      <c r="AB593" s="362"/>
      <c r="AC593" s="362"/>
      <c r="AD593" s="362"/>
      <c r="AE593" s="362"/>
      <c r="AF593" s="362"/>
      <c r="AG593" s="362"/>
      <c r="AH593" s="362"/>
      <c r="AI593" s="362"/>
      <c r="AJ593" s="362"/>
      <c r="AK593" s="362"/>
      <c r="AL593" s="362"/>
      <c r="AM593" s="362"/>
      <c r="AN593" s="362"/>
      <c r="AO593" s="362"/>
      <c r="AP593" s="362"/>
      <c r="AQ593" s="362"/>
      <c r="AR593" s="362"/>
      <c r="AS593" s="362"/>
      <c r="AT593" s="362"/>
      <c r="AU593" s="362"/>
      <c r="AV593" s="362"/>
      <c r="AW593" s="362"/>
      <c r="AX593" s="362"/>
      <c r="AY593" s="362"/>
    </row>
    <row r="594">
      <c r="A594" s="362"/>
      <c r="B594" s="362"/>
      <c r="C594" s="362"/>
      <c r="D594" s="362"/>
      <c r="E594" s="362"/>
      <c r="F594" s="362"/>
      <c r="G594" s="362"/>
      <c r="H594" s="362"/>
      <c r="I594" s="362"/>
      <c r="J594" s="362"/>
      <c r="K594" s="362"/>
      <c r="L594" s="362"/>
      <c r="M594" s="362"/>
      <c r="N594" s="362"/>
      <c r="O594" s="362"/>
      <c r="P594" s="362"/>
      <c r="Q594" s="362"/>
      <c r="R594" s="362"/>
      <c r="S594" s="362"/>
      <c r="T594" s="362"/>
      <c r="U594" s="362"/>
      <c r="V594" s="362"/>
      <c r="W594" s="362"/>
      <c r="X594" s="362"/>
      <c r="Y594" s="362"/>
      <c r="Z594" s="362"/>
      <c r="AA594" s="362"/>
      <c r="AB594" s="362"/>
      <c r="AC594" s="362"/>
      <c r="AD594" s="362"/>
      <c r="AE594" s="362"/>
      <c r="AF594" s="362"/>
      <c r="AG594" s="362"/>
      <c r="AH594" s="362"/>
      <c r="AI594" s="362"/>
      <c r="AJ594" s="362"/>
      <c r="AK594" s="362"/>
      <c r="AL594" s="362"/>
      <c r="AM594" s="362"/>
      <c r="AN594" s="362"/>
      <c r="AO594" s="362"/>
      <c r="AP594" s="362"/>
      <c r="AQ594" s="362"/>
      <c r="AR594" s="362"/>
      <c r="AS594" s="362"/>
      <c r="AT594" s="362"/>
      <c r="AU594" s="362"/>
      <c r="AV594" s="362"/>
      <c r="AW594" s="362"/>
      <c r="AX594" s="362"/>
      <c r="AY594" s="362"/>
    </row>
    <row r="595">
      <c r="A595" s="362"/>
      <c r="B595" s="362"/>
      <c r="C595" s="362"/>
      <c r="D595" s="362"/>
      <c r="E595" s="362"/>
      <c r="F595" s="362"/>
      <c r="G595" s="362"/>
      <c r="H595" s="362"/>
      <c r="I595" s="362"/>
      <c r="J595" s="362"/>
      <c r="K595" s="362"/>
      <c r="L595" s="362"/>
      <c r="M595" s="362"/>
      <c r="N595" s="362"/>
      <c r="O595" s="362"/>
      <c r="P595" s="362"/>
      <c r="Q595" s="362"/>
      <c r="R595" s="362"/>
      <c r="S595" s="362"/>
      <c r="T595" s="362"/>
      <c r="U595" s="362"/>
      <c r="V595" s="362"/>
      <c r="W595" s="362"/>
      <c r="X595" s="362"/>
      <c r="Y595" s="362"/>
      <c r="Z595" s="362"/>
      <c r="AA595" s="362"/>
      <c r="AB595" s="362"/>
      <c r="AC595" s="362"/>
      <c r="AD595" s="362"/>
      <c r="AE595" s="362"/>
      <c r="AF595" s="362"/>
      <c r="AG595" s="362"/>
      <c r="AH595" s="362"/>
      <c r="AI595" s="362"/>
      <c r="AJ595" s="362"/>
      <c r="AK595" s="362"/>
      <c r="AL595" s="362"/>
      <c r="AM595" s="362"/>
      <c r="AN595" s="362"/>
      <c r="AO595" s="362"/>
      <c r="AP595" s="362"/>
      <c r="AQ595" s="362"/>
      <c r="AR595" s="362"/>
      <c r="AS595" s="362"/>
      <c r="AT595" s="362"/>
      <c r="AU595" s="362"/>
      <c r="AV595" s="362"/>
      <c r="AW595" s="362"/>
      <c r="AX595" s="362"/>
      <c r="AY595" s="362"/>
    </row>
    <row r="596">
      <c r="A596" s="362"/>
      <c r="B596" s="362"/>
      <c r="C596" s="362"/>
      <c r="D596" s="362"/>
      <c r="E596" s="362"/>
      <c r="F596" s="362"/>
      <c r="G596" s="362"/>
      <c r="H596" s="362"/>
      <c r="I596" s="362"/>
      <c r="J596" s="362"/>
      <c r="K596" s="362"/>
      <c r="L596" s="362"/>
      <c r="M596" s="362"/>
      <c r="N596" s="362"/>
      <c r="O596" s="362"/>
      <c r="P596" s="362"/>
      <c r="Q596" s="362"/>
      <c r="R596" s="362"/>
      <c r="S596" s="362"/>
      <c r="T596" s="362"/>
      <c r="U596" s="362"/>
      <c r="V596" s="362"/>
      <c r="W596" s="362"/>
      <c r="X596" s="362"/>
      <c r="Y596" s="362"/>
      <c r="Z596" s="362"/>
      <c r="AA596" s="362"/>
      <c r="AB596" s="362"/>
      <c r="AC596" s="362"/>
      <c r="AD596" s="362"/>
      <c r="AE596" s="362"/>
      <c r="AF596" s="362"/>
      <c r="AG596" s="362"/>
      <c r="AH596" s="362"/>
      <c r="AI596" s="362"/>
      <c r="AJ596" s="362"/>
      <c r="AK596" s="362"/>
      <c r="AL596" s="362"/>
      <c r="AM596" s="362"/>
      <c r="AN596" s="362"/>
      <c r="AO596" s="362"/>
      <c r="AP596" s="362"/>
      <c r="AQ596" s="362"/>
      <c r="AR596" s="362"/>
      <c r="AS596" s="362"/>
      <c r="AT596" s="362"/>
      <c r="AU596" s="362"/>
      <c r="AV596" s="362"/>
      <c r="AW596" s="362"/>
      <c r="AX596" s="362"/>
      <c r="AY596" s="362"/>
    </row>
    <row r="597">
      <c r="A597" s="362"/>
      <c r="B597" s="362"/>
      <c r="C597" s="362"/>
      <c r="D597" s="362"/>
      <c r="E597" s="362"/>
      <c r="F597" s="362"/>
      <c r="G597" s="362"/>
      <c r="H597" s="362"/>
      <c r="I597" s="362"/>
      <c r="J597" s="362"/>
      <c r="K597" s="362"/>
      <c r="L597" s="362"/>
      <c r="M597" s="362"/>
      <c r="N597" s="362"/>
      <c r="O597" s="362"/>
      <c r="P597" s="362"/>
      <c r="Q597" s="362"/>
      <c r="R597" s="362"/>
      <c r="S597" s="362"/>
      <c r="T597" s="362"/>
      <c r="U597" s="362"/>
      <c r="V597" s="362"/>
      <c r="W597" s="362"/>
      <c r="X597" s="362"/>
      <c r="Y597" s="362"/>
      <c r="Z597" s="362"/>
      <c r="AA597" s="362"/>
      <c r="AB597" s="362"/>
      <c r="AC597" s="362"/>
      <c r="AD597" s="362"/>
      <c r="AE597" s="362"/>
      <c r="AF597" s="362"/>
      <c r="AG597" s="362"/>
      <c r="AH597" s="362"/>
      <c r="AI597" s="362"/>
      <c r="AJ597" s="362"/>
      <c r="AK597" s="362"/>
      <c r="AL597" s="362"/>
      <c r="AM597" s="362"/>
      <c r="AN597" s="362"/>
      <c r="AO597" s="362"/>
      <c r="AP597" s="362"/>
      <c r="AQ597" s="362"/>
      <c r="AR597" s="362"/>
      <c r="AS597" s="362"/>
      <c r="AT597" s="362"/>
      <c r="AU597" s="362"/>
      <c r="AV597" s="362"/>
      <c r="AW597" s="362"/>
      <c r="AX597" s="362"/>
      <c r="AY597" s="362"/>
    </row>
    <row r="598">
      <c r="A598" s="362"/>
      <c r="B598" s="362"/>
      <c r="C598" s="362"/>
      <c r="D598" s="362"/>
      <c r="E598" s="362"/>
      <c r="F598" s="362"/>
      <c r="G598" s="362"/>
      <c r="H598" s="362"/>
      <c r="I598" s="362"/>
      <c r="J598" s="362"/>
      <c r="K598" s="362"/>
      <c r="L598" s="362"/>
      <c r="M598" s="362"/>
      <c r="N598" s="362"/>
      <c r="O598" s="362"/>
      <c r="P598" s="362"/>
      <c r="Q598" s="362"/>
      <c r="R598" s="362"/>
      <c r="S598" s="362"/>
      <c r="T598" s="362"/>
      <c r="U598" s="362"/>
      <c r="V598" s="362"/>
      <c r="W598" s="362"/>
      <c r="X598" s="362"/>
      <c r="Y598" s="362"/>
      <c r="Z598" s="362"/>
      <c r="AA598" s="362"/>
      <c r="AB598" s="362"/>
      <c r="AC598" s="362"/>
      <c r="AD598" s="362"/>
      <c r="AE598" s="362"/>
      <c r="AF598" s="362"/>
      <c r="AG598" s="362"/>
      <c r="AH598" s="362"/>
      <c r="AI598" s="362"/>
      <c r="AJ598" s="362"/>
      <c r="AK598" s="362"/>
      <c r="AL598" s="362"/>
      <c r="AM598" s="362"/>
      <c r="AN598" s="362"/>
      <c r="AO598" s="362"/>
      <c r="AP598" s="362"/>
      <c r="AQ598" s="362"/>
      <c r="AR598" s="362"/>
      <c r="AS598" s="362"/>
      <c r="AT598" s="362"/>
      <c r="AU598" s="362"/>
      <c r="AV598" s="362"/>
      <c r="AW598" s="362"/>
      <c r="AX598" s="362"/>
      <c r="AY598" s="362"/>
    </row>
    <row r="599">
      <c r="A599" s="362"/>
      <c r="B599" s="362"/>
      <c r="C599" s="362"/>
      <c r="D599" s="362"/>
      <c r="E599" s="362"/>
      <c r="F599" s="362"/>
      <c r="G599" s="362"/>
      <c r="H599" s="362"/>
      <c r="I599" s="362"/>
      <c r="J599" s="362"/>
      <c r="K599" s="362"/>
      <c r="L599" s="362"/>
      <c r="M599" s="362"/>
      <c r="N599" s="362"/>
      <c r="O599" s="362"/>
      <c r="P599" s="362"/>
      <c r="Q599" s="362"/>
      <c r="R599" s="362"/>
      <c r="S599" s="362"/>
      <c r="T599" s="362"/>
      <c r="U599" s="362"/>
      <c r="V599" s="362"/>
      <c r="W599" s="362"/>
      <c r="X599" s="362"/>
      <c r="Y599" s="362"/>
      <c r="Z599" s="362"/>
      <c r="AA599" s="362"/>
      <c r="AB599" s="362"/>
      <c r="AC599" s="362"/>
      <c r="AD599" s="362"/>
      <c r="AE599" s="362"/>
      <c r="AF599" s="362"/>
      <c r="AG599" s="362"/>
      <c r="AH599" s="362"/>
      <c r="AI599" s="362"/>
      <c r="AJ599" s="362"/>
      <c r="AK599" s="362"/>
      <c r="AL599" s="362"/>
      <c r="AM599" s="362"/>
      <c r="AN599" s="362"/>
      <c r="AO599" s="362"/>
      <c r="AP599" s="362"/>
      <c r="AQ599" s="362"/>
      <c r="AR599" s="362"/>
      <c r="AS599" s="362"/>
      <c r="AT599" s="362"/>
      <c r="AU599" s="362"/>
      <c r="AV599" s="362"/>
      <c r="AW599" s="362"/>
      <c r="AX599" s="362"/>
      <c r="AY599" s="362"/>
    </row>
    <row r="600">
      <c r="A600" s="362"/>
      <c r="B600" s="362"/>
      <c r="C600" s="362"/>
      <c r="D600" s="362"/>
      <c r="E600" s="362"/>
      <c r="F600" s="362"/>
      <c r="G600" s="362"/>
      <c r="H600" s="362"/>
      <c r="I600" s="362"/>
      <c r="J600" s="362"/>
      <c r="K600" s="362"/>
      <c r="L600" s="362"/>
      <c r="M600" s="362"/>
      <c r="N600" s="362"/>
      <c r="O600" s="362"/>
      <c r="P600" s="362"/>
      <c r="Q600" s="362"/>
      <c r="R600" s="362"/>
      <c r="S600" s="362"/>
      <c r="T600" s="362"/>
      <c r="U600" s="362"/>
      <c r="V600" s="362"/>
      <c r="W600" s="362"/>
      <c r="X600" s="362"/>
      <c r="Y600" s="362"/>
      <c r="Z600" s="362"/>
      <c r="AA600" s="362"/>
      <c r="AB600" s="362"/>
      <c r="AC600" s="362"/>
      <c r="AD600" s="362"/>
      <c r="AE600" s="362"/>
      <c r="AF600" s="362"/>
      <c r="AG600" s="362"/>
      <c r="AH600" s="362"/>
      <c r="AI600" s="362"/>
      <c r="AJ600" s="362"/>
      <c r="AK600" s="362"/>
      <c r="AL600" s="362"/>
      <c r="AM600" s="362"/>
      <c r="AN600" s="362"/>
      <c r="AO600" s="362"/>
      <c r="AP600" s="362"/>
      <c r="AQ600" s="362"/>
      <c r="AR600" s="362"/>
      <c r="AS600" s="362"/>
      <c r="AT600" s="362"/>
      <c r="AU600" s="362"/>
      <c r="AV600" s="362"/>
      <c r="AW600" s="362"/>
      <c r="AX600" s="362"/>
      <c r="AY600" s="362"/>
    </row>
    <row r="601">
      <c r="A601" s="362"/>
      <c r="B601" s="362"/>
      <c r="C601" s="362"/>
      <c r="D601" s="362"/>
      <c r="E601" s="362"/>
      <c r="F601" s="362"/>
      <c r="G601" s="362"/>
      <c r="H601" s="362"/>
      <c r="I601" s="362"/>
      <c r="J601" s="362"/>
      <c r="K601" s="362"/>
      <c r="L601" s="362"/>
      <c r="M601" s="362"/>
      <c r="N601" s="362"/>
      <c r="O601" s="362"/>
      <c r="P601" s="362"/>
      <c r="Q601" s="362"/>
      <c r="R601" s="362"/>
      <c r="S601" s="362"/>
      <c r="T601" s="362"/>
      <c r="U601" s="362"/>
      <c r="V601" s="362"/>
      <c r="W601" s="362"/>
      <c r="X601" s="362"/>
      <c r="Y601" s="362"/>
      <c r="Z601" s="362"/>
      <c r="AA601" s="362"/>
      <c r="AB601" s="362"/>
      <c r="AC601" s="362"/>
      <c r="AD601" s="362"/>
      <c r="AE601" s="362"/>
      <c r="AF601" s="362"/>
      <c r="AG601" s="362"/>
      <c r="AH601" s="362"/>
      <c r="AI601" s="362"/>
      <c r="AJ601" s="362"/>
      <c r="AK601" s="362"/>
      <c r="AL601" s="362"/>
      <c r="AM601" s="362"/>
      <c r="AN601" s="362"/>
      <c r="AO601" s="362"/>
      <c r="AP601" s="362"/>
      <c r="AQ601" s="362"/>
      <c r="AR601" s="362"/>
      <c r="AS601" s="362"/>
      <c r="AT601" s="362"/>
      <c r="AU601" s="362"/>
      <c r="AV601" s="362"/>
      <c r="AW601" s="362"/>
      <c r="AX601" s="362"/>
      <c r="AY601" s="362"/>
    </row>
    <row r="602">
      <c r="A602" s="362"/>
      <c r="B602" s="362"/>
      <c r="C602" s="362"/>
      <c r="D602" s="362"/>
      <c r="E602" s="362"/>
      <c r="F602" s="362"/>
      <c r="G602" s="362"/>
      <c r="H602" s="362"/>
      <c r="I602" s="362"/>
      <c r="J602" s="362"/>
      <c r="K602" s="362"/>
      <c r="L602" s="362"/>
      <c r="M602" s="362"/>
      <c r="N602" s="362"/>
      <c r="O602" s="362"/>
      <c r="P602" s="362"/>
      <c r="Q602" s="362"/>
      <c r="R602" s="362"/>
      <c r="S602" s="362"/>
      <c r="T602" s="362"/>
      <c r="U602" s="362"/>
      <c r="V602" s="362"/>
      <c r="W602" s="362"/>
      <c r="X602" s="362"/>
      <c r="Y602" s="362"/>
      <c r="Z602" s="362"/>
      <c r="AA602" s="362"/>
      <c r="AB602" s="362"/>
      <c r="AC602" s="362"/>
      <c r="AD602" s="362"/>
      <c r="AE602" s="362"/>
      <c r="AF602" s="362"/>
      <c r="AG602" s="362"/>
      <c r="AH602" s="362"/>
      <c r="AI602" s="362"/>
      <c r="AJ602" s="362"/>
      <c r="AK602" s="362"/>
      <c r="AL602" s="362"/>
      <c r="AM602" s="362"/>
      <c r="AN602" s="362"/>
      <c r="AO602" s="362"/>
      <c r="AP602" s="362"/>
      <c r="AQ602" s="362"/>
      <c r="AR602" s="362"/>
      <c r="AS602" s="362"/>
      <c r="AT602" s="362"/>
      <c r="AU602" s="362"/>
      <c r="AV602" s="362"/>
      <c r="AW602" s="362"/>
      <c r="AX602" s="362"/>
      <c r="AY602" s="362"/>
    </row>
    <row r="603">
      <c r="A603" s="362"/>
      <c r="B603" s="362"/>
      <c r="C603" s="362"/>
      <c r="D603" s="362"/>
      <c r="E603" s="362"/>
      <c r="F603" s="362"/>
      <c r="G603" s="362"/>
      <c r="H603" s="362"/>
      <c r="I603" s="362"/>
      <c r="J603" s="362"/>
      <c r="K603" s="362"/>
      <c r="L603" s="362"/>
      <c r="M603" s="362"/>
      <c r="N603" s="362"/>
      <c r="O603" s="362"/>
      <c r="P603" s="362"/>
      <c r="Q603" s="362"/>
      <c r="R603" s="362"/>
      <c r="S603" s="362"/>
      <c r="T603" s="362"/>
      <c r="U603" s="362"/>
      <c r="V603" s="362"/>
      <c r="W603" s="362"/>
      <c r="X603" s="362"/>
      <c r="Y603" s="362"/>
      <c r="Z603" s="362"/>
      <c r="AA603" s="362"/>
      <c r="AB603" s="362"/>
      <c r="AC603" s="362"/>
      <c r="AD603" s="362"/>
      <c r="AE603" s="362"/>
      <c r="AF603" s="362"/>
      <c r="AG603" s="362"/>
      <c r="AH603" s="362"/>
      <c r="AI603" s="362"/>
      <c r="AJ603" s="362"/>
      <c r="AK603" s="362"/>
      <c r="AL603" s="362"/>
      <c r="AM603" s="362"/>
      <c r="AN603" s="362"/>
      <c r="AO603" s="362"/>
      <c r="AP603" s="362"/>
      <c r="AQ603" s="362"/>
      <c r="AR603" s="362"/>
      <c r="AS603" s="362"/>
      <c r="AT603" s="362"/>
      <c r="AU603" s="362"/>
      <c r="AV603" s="362"/>
      <c r="AW603" s="362"/>
      <c r="AX603" s="362"/>
      <c r="AY603" s="362"/>
    </row>
    <row r="604">
      <c r="A604" s="362"/>
      <c r="B604" s="362"/>
      <c r="C604" s="362"/>
      <c r="D604" s="362"/>
      <c r="E604" s="362"/>
      <c r="F604" s="362"/>
      <c r="G604" s="362"/>
      <c r="H604" s="362"/>
      <c r="I604" s="362"/>
      <c r="J604" s="362"/>
      <c r="K604" s="362"/>
      <c r="L604" s="362"/>
      <c r="M604" s="362"/>
      <c r="N604" s="362"/>
      <c r="O604" s="362"/>
      <c r="P604" s="362"/>
      <c r="Q604" s="362"/>
      <c r="R604" s="362"/>
      <c r="S604" s="362"/>
      <c r="T604" s="362"/>
      <c r="U604" s="362"/>
      <c r="V604" s="362"/>
      <c r="W604" s="362"/>
      <c r="X604" s="362"/>
      <c r="Y604" s="362"/>
      <c r="Z604" s="362"/>
      <c r="AA604" s="362"/>
      <c r="AB604" s="362"/>
      <c r="AC604" s="362"/>
      <c r="AD604" s="362"/>
      <c r="AE604" s="362"/>
      <c r="AF604" s="362"/>
      <c r="AG604" s="362"/>
      <c r="AH604" s="362"/>
      <c r="AI604" s="362"/>
      <c r="AJ604" s="362"/>
      <c r="AK604" s="362"/>
      <c r="AL604" s="362"/>
      <c r="AM604" s="362"/>
      <c r="AN604" s="362"/>
      <c r="AO604" s="362"/>
      <c r="AP604" s="362"/>
      <c r="AQ604" s="362"/>
      <c r="AR604" s="362"/>
      <c r="AS604" s="362"/>
      <c r="AT604" s="362"/>
      <c r="AU604" s="362"/>
      <c r="AV604" s="362"/>
      <c r="AW604" s="362"/>
      <c r="AX604" s="362"/>
      <c r="AY604" s="362"/>
    </row>
    <row r="605">
      <c r="A605" s="362"/>
      <c r="B605" s="362"/>
      <c r="C605" s="362"/>
      <c r="D605" s="362"/>
      <c r="E605" s="362"/>
      <c r="F605" s="362"/>
      <c r="G605" s="362"/>
      <c r="H605" s="362"/>
      <c r="I605" s="362"/>
      <c r="J605" s="362"/>
      <c r="K605" s="362"/>
      <c r="L605" s="362"/>
      <c r="M605" s="362"/>
      <c r="N605" s="362"/>
      <c r="O605" s="362"/>
      <c r="P605" s="362"/>
      <c r="Q605" s="362"/>
      <c r="R605" s="362"/>
      <c r="S605" s="362"/>
      <c r="T605" s="362"/>
      <c r="U605" s="362"/>
      <c r="V605" s="362"/>
      <c r="W605" s="362"/>
      <c r="X605" s="362"/>
      <c r="Y605" s="362"/>
      <c r="Z605" s="362"/>
      <c r="AA605" s="362"/>
      <c r="AB605" s="362"/>
      <c r="AC605" s="362"/>
      <c r="AD605" s="362"/>
      <c r="AE605" s="362"/>
      <c r="AF605" s="362"/>
      <c r="AG605" s="362"/>
      <c r="AH605" s="362"/>
      <c r="AI605" s="362"/>
      <c r="AJ605" s="362"/>
      <c r="AK605" s="362"/>
      <c r="AL605" s="362"/>
      <c r="AM605" s="362"/>
      <c r="AN605" s="362"/>
      <c r="AO605" s="362"/>
      <c r="AP605" s="362"/>
      <c r="AQ605" s="362"/>
      <c r="AR605" s="362"/>
      <c r="AS605" s="362"/>
      <c r="AT605" s="362"/>
      <c r="AU605" s="362"/>
      <c r="AV605" s="362"/>
      <c r="AW605" s="362"/>
      <c r="AX605" s="362"/>
      <c r="AY605" s="362"/>
    </row>
    <row r="606">
      <c r="A606" s="362"/>
      <c r="B606" s="362"/>
      <c r="C606" s="362"/>
      <c r="D606" s="362"/>
      <c r="E606" s="362"/>
      <c r="F606" s="362"/>
      <c r="G606" s="362"/>
      <c r="H606" s="362"/>
      <c r="I606" s="362"/>
      <c r="J606" s="362"/>
      <c r="K606" s="362"/>
      <c r="L606" s="362"/>
      <c r="M606" s="362"/>
      <c r="N606" s="362"/>
      <c r="O606" s="362"/>
      <c r="P606" s="362"/>
      <c r="Q606" s="362"/>
      <c r="R606" s="362"/>
      <c r="S606" s="362"/>
      <c r="T606" s="362"/>
      <c r="U606" s="362"/>
      <c r="V606" s="362"/>
      <c r="W606" s="362"/>
      <c r="X606" s="362"/>
      <c r="Y606" s="362"/>
      <c r="Z606" s="362"/>
      <c r="AA606" s="362"/>
      <c r="AB606" s="362"/>
      <c r="AC606" s="362"/>
      <c r="AD606" s="362"/>
      <c r="AE606" s="362"/>
      <c r="AF606" s="362"/>
      <c r="AG606" s="362"/>
      <c r="AH606" s="362"/>
      <c r="AI606" s="362"/>
      <c r="AJ606" s="362"/>
      <c r="AK606" s="362"/>
      <c r="AL606" s="362"/>
      <c r="AM606" s="362"/>
      <c r="AN606" s="362"/>
      <c r="AO606" s="362"/>
      <c r="AP606" s="362"/>
      <c r="AQ606" s="362"/>
      <c r="AR606" s="362"/>
      <c r="AS606" s="362"/>
      <c r="AT606" s="362"/>
      <c r="AU606" s="362"/>
      <c r="AV606" s="362"/>
      <c r="AW606" s="362"/>
      <c r="AX606" s="362"/>
      <c r="AY606" s="362"/>
    </row>
    <row r="607">
      <c r="A607" s="362"/>
      <c r="B607" s="362"/>
      <c r="C607" s="362"/>
      <c r="D607" s="362"/>
      <c r="E607" s="362"/>
      <c r="F607" s="362"/>
      <c r="G607" s="362"/>
      <c r="H607" s="362"/>
      <c r="I607" s="362"/>
      <c r="J607" s="362"/>
      <c r="K607" s="362"/>
      <c r="L607" s="362"/>
      <c r="M607" s="362"/>
      <c r="N607" s="362"/>
      <c r="O607" s="362"/>
      <c r="P607" s="362"/>
      <c r="Q607" s="362"/>
      <c r="R607" s="362"/>
      <c r="S607" s="362"/>
      <c r="T607" s="362"/>
      <c r="U607" s="362"/>
      <c r="V607" s="362"/>
      <c r="W607" s="362"/>
      <c r="X607" s="362"/>
      <c r="Y607" s="362"/>
      <c r="Z607" s="362"/>
      <c r="AA607" s="362"/>
      <c r="AB607" s="362"/>
      <c r="AC607" s="362"/>
      <c r="AD607" s="362"/>
      <c r="AE607" s="362"/>
      <c r="AF607" s="362"/>
      <c r="AG607" s="362"/>
      <c r="AH607" s="362"/>
      <c r="AI607" s="362"/>
      <c r="AJ607" s="362"/>
      <c r="AK607" s="362"/>
      <c r="AL607" s="362"/>
      <c r="AM607" s="362"/>
      <c r="AN607" s="362"/>
      <c r="AO607" s="362"/>
      <c r="AP607" s="362"/>
      <c r="AQ607" s="362"/>
      <c r="AR607" s="362"/>
      <c r="AS607" s="362"/>
      <c r="AT607" s="362"/>
      <c r="AU607" s="362"/>
      <c r="AV607" s="362"/>
      <c r="AW607" s="362"/>
      <c r="AX607" s="362"/>
      <c r="AY607" s="362"/>
    </row>
    <row r="608">
      <c r="A608" s="362"/>
      <c r="B608" s="362"/>
      <c r="C608" s="362"/>
      <c r="D608" s="362"/>
      <c r="E608" s="362"/>
      <c r="F608" s="362"/>
      <c r="G608" s="362"/>
      <c r="H608" s="362"/>
      <c r="I608" s="362"/>
      <c r="J608" s="362"/>
      <c r="K608" s="362"/>
      <c r="L608" s="362"/>
      <c r="M608" s="362"/>
      <c r="N608" s="362"/>
      <c r="O608" s="362"/>
      <c r="P608" s="362"/>
      <c r="Q608" s="362"/>
      <c r="R608" s="362"/>
      <c r="S608" s="362"/>
      <c r="T608" s="362"/>
      <c r="U608" s="362"/>
      <c r="V608" s="362"/>
      <c r="W608" s="362"/>
      <c r="X608" s="362"/>
      <c r="Y608" s="362"/>
      <c r="Z608" s="362"/>
      <c r="AA608" s="362"/>
      <c r="AB608" s="362"/>
      <c r="AC608" s="362"/>
      <c r="AD608" s="362"/>
      <c r="AE608" s="362"/>
      <c r="AF608" s="362"/>
      <c r="AG608" s="362"/>
      <c r="AH608" s="362"/>
      <c r="AI608" s="362"/>
      <c r="AJ608" s="362"/>
      <c r="AK608" s="362"/>
      <c r="AL608" s="362"/>
      <c r="AM608" s="362"/>
      <c r="AN608" s="362"/>
      <c r="AO608" s="362"/>
      <c r="AP608" s="362"/>
      <c r="AQ608" s="362"/>
      <c r="AR608" s="362"/>
      <c r="AS608" s="362"/>
      <c r="AT608" s="362"/>
      <c r="AU608" s="362"/>
      <c r="AV608" s="362"/>
      <c r="AW608" s="362"/>
      <c r="AX608" s="362"/>
      <c r="AY608" s="362"/>
    </row>
    <row r="609">
      <c r="A609" s="362"/>
      <c r="B609" s="362"/>
      <c r="C609" s="362"/>
      <c r="D609" s="362"/>
      <c r="E609" s="362"/>
      <c r="F609" s="362"/>
      <c r="G609" s="362"/>
      <c r="H609" s="362"/>
      <c r="I609" s="362"/>
      <c r="J609" s="362"/>
      <c r="K609" s="362"/>
      <c r="L609" s="362"/>
      <c r="M609" s="362"/>
      <c r="N609" s="362"/>
      <c r="O609" s="362"/>
      <c r="P609" s="362"/>
      <c r="Q609" s="362"/>
      <c r="R609" s="362"/>
      <c r="S609" s="362"/>
      <c r="T609" s="362"/>
      <c r="U609" s="362"/>
      <c r="V609" s="362"/>
      <c r="W609" s="362"/>
      <c r="X609" s="362"/>
      <c r="Y609" s="362"/>
      <c r="Z609" s="362"/>
      <c r="AA609" s="362"/>
      <c r="AB609" s="362"/>
      <c r="AC609" s="362"/>
      <c r="AD609" s="362"/>
      <c r="AE609" s="362"/>
      <c r="AF609" s="362"/>
      <c r="AG609" s="362"/>
      <c r="AH609" s="362"/>
      <c r="AI609" s="362"/>
      <c r="AJ609" s="362"/>
      <c r="AK609" s="362"/>
      <c r="AL609" s="362"/>
      <c r="AM609" s="362"/>
      <c r="AN609" s="362"/>
      <c r="AO609" s="362"/>
      <c r="AP609" s="362"/>
      <c r="AQ609" s="362"/>
      <c r="AR609" s="362"/>
      <c r="AS609" s="362"/>
      <c r="AT609" s="362"/>
      <c r="AU609" s="362"/>
      <c r="AV609" s="362"/>
      <c r="AW609" s="362"/>
      <c r="AX609" s="362"/>
      <c r="AY609" s="362"/>
    </row>
    <row r="610">
      <c r="A610" s="362"/>
      <c r="B610" s="362"/>
      <c r="C610" s="362"/>
      <c r="D610" s="362"/>
      <c r="E610" s="362"/>
      <c r="F610" s="362"/>
      <c r="G610" s="362"/>
      <c r="H610" s="362"/>
      <c r="I610" s="362"/>
      <c r="J610" s="362"/>
      <c r="K610" s="362"/>
      <c r="L610" s="362"/>
      <c r="M610" s="362"/>
      <c r="N610" s="362"/>
      <c r="O610" s="362"/>
      <c r="P610" s="362"/>
      <c r="Q610" s="362"/>
      <c r="R610" s="362"/>
      <c r="S610" s="362"/>
      <c r="T610" s="362"/>
      <c r="U610" s="362"/>
      <c r="V610" s="362"/>
      <c r="W610" s="362"/>
      <c r="X610" s="362"/>
      <c r="Y610" s="362"/>
      <c r="Z610" s="362"/>
      <c r="AA610" s="362"/>
      <c r="AB610" s="362"/>
      <c r="AC610" s="362"/>
      <c r="AD610" s="362"/>
      <c r="AE610" s="362"/>
      <c r="AF610" s="362"/>
      <c r="AG610" s="362"/>
      <c r="AH610" s="362"/>
      <c r="AI610" s="362"/>
      <c r="AJ610" s="362"/>
      <c r="AK610" s="362"/>
      <c r="AL610" s="362"/>
      <c r="AM610" s="362"/>
      <c r="AN610" s="362"/>
      <c r="AO610" s="362"/>
      <c r="AP610" s="362"/>
      <c r="AQ610" s="362"/>
      <c r="AR610" s="362"/>
      <c r="AS610" s="362"/>
      <c r="AT610" s="362"/>
      <c r="AU610" s="362"/>
      <c r="AV610" s="362"/>
      <c r="AW610" s="362"/>
      <c r="AX610" s="362"/>
      <c r="AY610" s="362"/>
    </row>
    <row r="611">
      <c r="A611" s="362"/>
      <c r="B611" s="362"/>
      <c r="C611" s="362"/>
      <c r="D611" s="362"/>
      <c r="E611" s="362"/>
      <c r="F611" s="362"/>
      <c r="G611" s="362"/>
      <c r="H611" s="362"/>
      <c r="I611" s="362"/>
      <c r="J611" s="362"/>
      <c r="K611" s="362"/>
      <c r="L611" s="362"/>
      <c r="M611" s="362"/>
      <c r="N611" s="362"/>
      <c r="O611" s="362"/>
      <c r="P611" s="362"/>
      <c r="Q611" s="362"/>
      <c r="R611" s="362"/>
      <c r="S611" s="362"/>
      <c r="T611" s="362"/>
      <c r="U611" s="362"/>
      <c r="V611" s="362"/>
      <c r="W611" s="362"/>
      <c r="X611" s="362"/>
      <c r="Y611" s="362"/>
      <c r="Z611" s="362"/>
      <c r="AA611" s="362"/>
      <c r="AB611" s="362"/>
      <c r="AC611" s="362"/>
      <c r="AD611" s="362"/>
      <c r="AE611" s="362"/>
      <c r="AF611" s="362"/>
      <c r="AG611" s="362"/>
      <c r="AH611" s="362"/>
      <c r="AI611" s="362"/>
      <c r="AJ611" s="362"/>
      <c r="AK611" s="362"/>
      <c r="AL611" s="362"/>
      <c r="AM611" s="362"/>
      <c r="AN611" s="362"/>
      <c r="AO611" s="362"/>
      <c r="AP611" s="362"/>
      <c r="AQ611" s="362"/>
      <c r="AR611" s="362"/>
      <c r="AS611" s="362"/>
      <c r="AT611" s="362"/>
      <c r="AU611" s="362"/>
      <c r="AV611" s="362"/>
      <c r="AW611" s="362"/>
      <c r="AX611" s="362"/>
      <c r="AY611" s="362"/>
    </row>
    <row r="612">
      <c r="A612" s="362"/>
      <c r="B612" s="362"/>
      <c r="C612" s="362"/>
      <c r="D612" s="362"/>
      <c r="E612" s="362"/>
      <c r="F612" s="362"/>
      <c r="G612" s="362"/>
      <c r="H612" s="362"/>
      <c r="I612" s="362"/>
      <c r="J612" s="362"/>
      <c r="K612" s="362"/>
      <c r="L612" s="362"/>
      <c r="M612" s="362"/>
      <c r="N612" s="362"/>
      <c r="O612" s="362"/>
      <c r="P612" s="362"/>
      <c r="Q612" s="362"/>
      <c r="R612" s="362"/>
      <c r="S612" s="362"/>
      <c r="T612" s="362"/>
      <c r="U612" s="362"/>
      <c r="V612" s="362"/>
      <c r="W612" s="362"/>
      <c r="X612" s="362"/>
      <c r="Y612" s="362"/>
      <c r="Z612" s="362"/>
      <c r="AA612" s="362"/>
      <c r="AB612" s="362"/>
      <c r="AC612" s="362"/>
      <c r="AD612" s="362"/>
      <c r="AE612" s="362"/>
      <c r="AF612" s="362"/>
      <c r="AG612" s="362"/>
      <c r="AH612" s="362"/>
      <c r="AI612" s="362"/>
      <c r="AJ612" s="362"/>
      <c r="AK612" s="362"/>
      <c r="AL612" s="362"/>
      <c r="AM612" s="362"/>
      <c r="AN612" s="362"/>
      <c r="AO612" s="362"/>
      <c r="AP612" s="362"/>
      <c r="AQ612" s="362"/>
      <c r="AR612" s="362"/>
      <c r="AS612" s="362"/>
      <c r="AT612" s="362"/>
      <c r="AU612" s="362"/>
      <c r="AV612" s="362"/>
      <c r="AW612" s="362"/>
      <c r="AX612" s="362"/>
      <c r="AY612" s="362"/>
    </row>
    <row r="613">
      <c r="A613" s="362"/>
      <c r="B613" s="362"/>
      <c r="C613" s="362"/>
      <c r="D613" s="362"/>
      <c r="E613" s="362"/>
      <c r="F613" s="362"/>
      <c r="G613" s="362"/>
      <c r="H613" s="362"/>
      <c r="I613" s="362"/>
      <c r="J613" s="362"/>
      <c r="K613" s="362"/>
      <c r="L613" s="362"/>
      <c r="M613" s="362"/>
      <c r="N613" s="362"/>
      <c r="O613" s="362"/>
      <c r="P613" s="362"/>
      <c r="Q613" s="362"/>
      <c r="R613" s="362"/>
      <c r="S613" s="362"/>
      <c r="T613" s="362"/>
      <c r="U613" s="362"/>
      <c r="V613" s="362"/>
      <c r="W613" s="362"/>
      <c r="X613" s="362"/>
      <c r="Y613" s="362"/>
      <c r="Z613" s="362"/>
      <c r="AA613" s="362"/>
      <c r="AB613" s="362"/>
      <c r="AC613" s="362"/>
      <c r="AD613" s="362"/>
      <c r="AE613" s="362"/>
      <c r="AF613" s="362"/>
      <c r="AG613" s="362"/>
      <c r="AH613" s="362"/>
      <c r="AI613" s="362"/>
      <c r="AJ613" s="362"/>
      <c r="AK613" s="362"/>
      <c r="AL613" s="362"/>
      <c r="AM613" s="362"/>
      <c r="AN613" s="362"/>
      <c r="AO613" s="362"/>
      <c r="AP613" s="362"/>
      <c r="AQ613" s="362"/>
      <c r="AR613" s="362"/>
      <c r="AS613" s="362"/>
      <c r="AT613" s="362"/>
      <c r="AU613" s="362"/>
      <c r="AV613" s="362"/>
      <c r="AW613" s="362"/>
      <c r="AX613" s="362"/>
      <c r="AY613" s="362"/>
    </row>
    <row r="614">
      <c r="A614" s="362"/>
      <c r="B614" s="362"/>
      <c r="C614" s="362"/>
      <c r="D614" s="362"/>
      <c r="E614" s="362"/>
      <c r="F614" s="362"/>
      <c r="G614" s="362"/>
      <c r="H614" s="362"/>
      <c r="I614" s="362"/>
      <c r="J614" s="362"/>
      <c r="K614" s="362"/>
      <c r="L614" s="362"/>
      <c r="M614" s="362"/>
      <c r="N614" s="362"/>
      <c r="O614" s="362"/>
      <c r="P614" s="362"/>
      <c r="Q614" s="362"/>
      <c r="R614" s="362"/>
      <c r="S614" s="362"/>
      <c r="T614" s="362"/>
      <c r="U614" s="362"/>
      <c r="V614" s="362"/>
      <c r="W614" s="362"/>
      <c r="X614" s="362"/>
      <c r="Y614" s="362"/>
      <c r="Z614" s="362"/>
      <c r="AA614" s="362"/>
      <c r="AB614" s="362"/>
      <c r="AC614" s="362"/>
      <c r="AD614" s="362"/>
      <c r="AE614" s="362"/>
      <c r="AF614" s="362"/>
      <c r="AG614" s="362"/>
      <c r="AH614" s="362"/>
      <c r="AI614" s="362"/>
      <c r="AJ614" s="362"/>
      <c r="AK614" s="362"/>
      <c r="AL614" s="362"/>
      <c r="AM614" s="362"/>
      <c r="AN614" s="362"/>
      <c r="AO614" s="362"/>
      <c r="AP614" s="362"/>
      <c r="AQ614" s="362"/>
      <c r="AR614" s="362"/>
      <c r="AS614" s="362"/>
      <c r="AT614" s="362"/>
      <c r="AU614" s="362"/>
      <c r="AV614" s="362"/>
      <c r="AW614" s="362"/>
      <c r="AX614" s="362"/>
      <c r="AY614" s="362"/>
    </row>
    <row r="615">
      <c r="A615" s="362"/>
      <c r="B615" s="362"/>
      <c r="C615" s="362"/>
      <c r="D615" s="362"/>
      <c r="E615" s="362"/>
      <c r="F615" s="362"/>
      <c r="G615" s="362"/>
      <c r="H615" s="362"/>
      <c r="I615" s="362"/>
      <c r="J615" s="362"/>
      <c r="K615" s="362"/>
      <c r="L615" s="362"/>
      <c r="M615" s="362"/>
      <c r="N615" s="362"/>
      <c r="O615" s="362"/>
      <c r="P615" s="362"/>
      <c r="Q615" s="362"/>
      <c r="R615" s="362"/>
      <c r="S615" s="362"/>
      <c r="T615" s="362"/>
      <c r="U615" s="362"/>
      <c r="V615" s="362"/>
      <c r="W615" s="362"/>
      <c r="X615" s="362"/>
      <c r="Y615" s="362"/>
      <c r="Z615" s="362"/>
      <c r="AA615" s="362"/>
      <c r="AB615" s="362"/>
      <c r="AC615" s="362"/>
      <c r="AD615" s="362"/>
      <c r="AE615" s="362"/>
      <c r="AF615" s="362"/>
      <c r="AG615" s="362"/>
      <c r="AH615" s="362"/>
      <c r="AI615" s="362"/>
      <c r="AJ615" s="362"/>
      <c r="AK615" s="362"/>
      <c r="AL615" s="362"/>
      <c r="AM615" s="362"/>
      <c r="AN615" s="362"/>
      <c r="AO615" s="362"/>
      <c r="AP615" s="362"/>
      <c r="AQ615" s="362"/>
      <c r="AR615" s="362"/>
      <c r="AS615" s="362"/>
      <c r="AT615" s="362"/>
      <c r="AU615" s="362"/>
      <c r="AV615" s="362"/>
      <c r="AW615" s="362"/>
      <c r="AX615" s="362"/>
      <c r="AY615" s="362"/>
    </row>
    <row r="616">
      <c r="A616" s="362"/>
      <c r="B616" s="362"/>
      <c r="C616" s="362"/>
      <c r="D616" s="362"/>
      <c r="E616" s="362"/>
      <c r="F616" s="362"/>
      <c r="G616" s="362"/>
      <c r="H616" s="362"/>
      <c r="I616" s="362"/>
      <c r="J616" s="362"/>
      <c r="K616" s="362"/>
      <c r="L616" s="362"/>
      <c r="M616" s="362"/>
      <c r="N616" s="362"/>
      <c r="O616" s="362"/>
      <c r="P616" s="362"/>
      <c r="Q616" s="362"/>
      <c r="R616" s="362"/>
      <c r="S616" s="362"/>
      <c r="T616" s="362"/>
      <c r="U616" s="362"/>
      <c r="V616" s="362"/>
      <c r="W616" s="362"/>
      <c r="X616" s="362"/>
      <c r="Y616" s="362"/>
      <c r="Z616" s="362"/>
      <c r="AA616" s="362"/>
      <c r="AB616" s="362"/>
      <c r="AC616" s="362"/>
      <c r="AD616" s="362"/>
      <c r="AE616" s="362"/>
      <c r="AF616" s="362"/>
      <c r="AG616" s="362"/>
      <c r="AH616" s="362"/>
      <c r="AI616" s="362"/>
      <c r="AJ616" s="362"/>
      <c r="AK616" s="362"/>
      <c r="AL616" s="362"/>
      <c r="AM616" s="362"/>
      <c r="AN616" s="362"/>
      <c r="AO616" s="362"/>
      <c r="AP616" s="362"/>
      <c r="AQ616" s="362"/>
      <c r="AR616" s="362"/>
      <c r="AS616" s="362"/>
      <c r="AT616" s="362"/>
      <c r="AU616" s="362"/>
      <c r="AV616" s="362"/>
      <c r="AW616" s="362"/>
      <c r="AX616" s="362"/>
      <c r="AY616" s="362"/>
    </row>
    <row r="617">
      <c r="A617" s="362"/>
      <c r="B617" s="362"/>
      <c r="C617" s="362"/>
      <c r="D617" s="362"/>
      <c r="E617" s="362"/>
      <c r="F617" s="362"/>
      <c r="G617" s="362"/>
      <c r="H617" s="362"/>
      <c r="I617" s="362"/>
      <c r="J617" s="362"/>
      <c r="K617" s="362"/>
      <c r="L617" s="362"/>
      <c r="M617" s="362"/>
      <c r="N617" s="362"/>
      <c r="O617" s="362"/>
      <c r="P617" s="362"/>
      <c r="Q617" s="362"/>
      <c r="R617" s="362"/>
      <c r="S617" s="362"/>
      <c r="T617" s="362"/>
      <c r="U617" s="362"/>
      <c r="V617" s="362"/>
      <c r="W617" s="362"/>
      <c r="X617" s="362"/>
      <c r="Y617" s="362"/>
      <c r="Z617" s="362"/>
      <c r="AA617" s="362"/>
      <c r="AB617" s="362"/>
      <c r="AC617" s="362"/>
      <c r="AD617" s="362"/>
      <c r="AE617" s="362"/>
      <c r="AF617" s="362"/>
      <c r="AG617" s="362"/>
      <c r="AH617" s="362"/>
      <c r="AI617" s="362"/>
      <c r="AJ617" s="362"/>
      <c r="AK617" s="362"/>
      <c r="AL617" s="362"/>
      <c r="AM617" s="362"/>
      <c r="AN617" s="362"/>
      <c r="AO617" s="362"/>
      <c r="AP617" s="362"/>
      <c r="AQ617" s="362"/>
      <c r="AR617" s="362"/>
      <c r="AS617" s="362"/>
      <c r="AT617" s="362"/>
      <c r="AU617" s="362"/>
      <c r="AV617" s="362"/>
      <c r="AW617" s="362"/>
      <c r="AX617" s="362"/>
      <c r="AY617" s="362"/>
    </row>
    <row r="618">
      <c r="A618" s="362"/>
      <c r="B618" s="362"/>
      <c r="C618" s="362"/>
      <c r="D618" s="362"/>
      <c r="E618" s="362"/>
      <c r="F618" s="362"/>
      <c r="G618" s="362"/>
      <c r="H618" s="362"/>
      <c r="I618" s="362"/>
      <c r="J618" s="362"/>
      <c r="K618" s="362"/>
      <c r="L618" s="362"/>
      <c r="M618" s="362"/>
      <c r="N618" s="362"/>
      <c r="O618" s="362"/>
      <c r="P618" s="362"/>
      <c r="Q618" s="362"/>
      <c r="R618" s="362"/>
      <c r="S618" s="362"/>
      <c r="T618" s="362"/>
      <c r="U618" s="362"/>
      <c r="V618" s="362"/>
      <c r="W618" s="362"/>
      <c r="X618" s="362"/>
      <c r="Y618" s="362"/>
      <c r="Z618" s="362"/>
      <c r="AA618" s="362"/>
      <c r="AB618" s="362"/>
      <c r="AC618" s="362"/>
      <c r="AD618" s="362"/>
      <c r="AE618" s="362"/>
      <c r="AF618" s="362"/>
      <c r="AG618" s="362"/>
      <c r="AH618" s="362"/>
      <c r="AI618" s="362"/>
      <c r="AJ618" s="362"/>
      <c r="AK618" s="362"/>
      <c r="AL618" s="362"/>
      <c r="AM618" s="362"/>
      <c r="AN618" s="362"/>
      <c r="AO618" s="362"/>
      <c r="AP618" s="362"/>
      <c r="AQ618" s="362"/>
      <c r="AR618" s="362"/>
      <c r="AS618" s="362"/>
      <c r="AT618" s="362"/>
      <c r="AU618" s="362"/>
      <c r="AV618" s="362"/>
      <c r="AW618" s="362"/>
      <c r="AX618" s="362"/>
      <c r="AY618" s="362"/>
    </row>
    <row r="619">
      <c r="A619" s="362"/>
      <c r="B619" s="362"/>
      <c r="C619" s="362"/>
      <c r="D619" s="362"/>
      <c r="E619" s="362"/>
      <c r="F619" s="362"/>
      <c r="G619" s="362"/>
      <c r="H619" s="362"/>
      <c r="I619" s="362"/>
      <c r="J619" s="362"/>
      <c r="K619" s="362"/>
      <c r="L619" s="362"/>
      <c r="M619" s="362"/>
      <c r="N619" s="362"/>
      <c r="O619" s="362"/>
      <c r="P619" s="362"/>
      <c r="Q619" s="362"/>
      <c r="R619" s="362"/>
      <c r="S619" s="362"/>
      <c r="T619" s="362"/>
      <c r="U619" s="362"/>
      <c r="V619" s="362"/>
      <c r="W619" s="362"/>
      <c r="X619" s="362"/>
      <c r="Y619" s="362"/>
      <c r="Z619" s="362"/>
      <c r="AA619" s="362"/>
      <c r="AB619" s="362"/>
      <c r="AC619" s="362"/>
      <c r="AD619" s="362"/>
      <c r="AE619" s="362"/>
      <c r="AF619" s="362"/>
      <c r="AG619" s="362"/>
      <c r="AH619" s="362"/>
      <c r="AI619" s="362"/>
      <c r="AJ619" s="362"/>
      <c r="AK619" s="362"/>
      <c r="AL619" s="362"/>
      <c r="AM619" s="362"/>
      <c r="AN619" s="362"/>
      <c r="AO619" s="362"/>
      <c r="AP619" s="362"/>
      <c r="AQ619" s="362"/>
      <c r="AR619" s="362"/>
      <c r="AS619" s="362"/>
      <c r="AT619" s="362"/>
      <c r="AU619" s="362"/>
      <c r="AV619" s="362"/>
      <c r="AW619" s="362"/>
      <c r="AX619" s="362"/>
      <c r="AY619" s="362"/>
    </row>
    <row r="620">
      <c r="A620" s="362"/>
      <c r="B620" s="362"/>
      <c r="C620" s="362"/>
      <c r="D620" s="362"/>
      <c r="E620" s="362"/>
      <c r="F620" s="362"/>
      <c r="G620" s="362"/>
      <c r="H620" s="362"/>
      <c r="I620" s="362"/>
      <c r="J620" s="362"/>
      <c r="K620" s="362"/>
      <c r="L620" s="362"/>
      <c r="M620" s="362"/>
      <c r="N620" s="362"/>
      <c r="O620" s="362"/>
      <c r="P620" s="362"/>
      <c r="Q620" s="362"/>
      <c r="R620" s="362"/>
      <c r="S620" s="362"/>
      <c r="T620" s="362"/>
      <c r="U620" s="362"/>
      <c r="V620" s="362"/>
      <c r="W620" s="362"/>
      <c r="X620" s="362"/>
      <c r="Y620" s="362"/>
      <c r="Z620" s="362"/>
      <c r="AA620" s="362"/>
      <c r="AB620" s="362"/>
      <c r="AC620" s="362"/>
      <c r="AD620" s="362"/>
      <c r="AE620" s="362"/>
      <c r="AF620" s="362"/>
      <c r="AG620" s="362"/>
      <c r="AH620" s="362"/>
      <c r="AI620" s="362"/>
      <c r="AJ620" s="362"/>
      <c r="AK620" s="362"/>
      <c r="AL620" s="362"/>
      <c r="AM620" s="362"/>
      <c r="AN620" s="362"/>
      <c r="AO620" s="362"/>
      <c r="AP620" s="362"/>
      <c r="AQ620" s="362"/>
      <c r="AR620" s="362"/>
      <c r="AS620" s="362"/>
      <c r="AT620" s="362"/>
      <c r="AU620" s="362"/>
      <c r="AV620" s="362"/>
      <c r="AW620" s="362"/>
      <c r="AX620" s="362"/>
      <c r="AY620" s="362"/>
    </row>
    <row r="621">
      <c r="A621" s="362"/>
      <c r="B621" s="362"/>
      <c r="C621" s="362"/>
      <c r="D621" s="362"/>
      <c r="E621" s="362"/>
      <c r="F621" s="362"/>
      <c r="G621" s="362"/>
      <c r="H621" s="362"/>
      <c r="I621" s="362"/>
      <c r="J621" s="362"/>
      <c r="K621" s="362"/>
      <c r="L621" s="362"/>
      <c r="M621" s="362"/>
      <c r="N621" s="362"/>
      <c r="O621" s="362"/>
      <c r="P621" s="362"/>
      <c r="Q621" s="362"/>
      <c r="R621" s="362"/>
      <c r="S621" s="362"/>
      <c r="T621" s="362"/>
      <c r="U621" s="362"/>
      <c r="V621" s="362"/>
      <c r="W621" s="362"/>
      <c r="X621" s="362"/>
      <c r="Y621" s="362"/>
      <c r="Z621" s="362"/>
      <c r="AA621" s="362"/>
      <c r="AB621" s="362"/>
      <c r="AC621" s="362"/>
      <c r="AD621" s="362"/>
      <c r="AE621" s="362"/>
      <c r="AF621" s="362"/>
      <c r="AG621" s="362"/>
      <c r="AH621" s="362"/>
      <c r="AI621" s="362"/>
      <c r="AJ621" s="362"/>
      <c r="AK621" s="362"/>
      <c r="AL621" s="362"/>
      <c r="AM621" s="362"/>
      <c r="AN621" s="362"/>
      <c r="AO621" s="362"/>
      <c r="AP621" s="362"/>
      <c r="AQ621" s="362"/>
      <c r="AR621" s="362"/>
      <c r="AS621" s="362"/>
      <c r="AT621" s="362"/>
      <c r="AU621" s="362"/>
      <c r="AV621" s="362"/>
      <c r="AW621" s="362"/>
      <c r="AX621" s="362"/>
      <c r="AY621" s="362"/>
    </row>
    <row r="622">
      <c r="A622" s="362"/>
      <c r="B622" s="362"/>
      <c r="C622" s="362"/>
      <c r="D622" s="362"/>
      <c r="E622" s="362"/>
      <c r="F622" s="362"/>
      <c r="G622" s="362"/>
      <c r="H622" s="362"/>
      <c r="I622" s="362"/>
      <c r="J622" s="362"/>
      <c r="K622" s="362"/>
      <c r="L622" s="362"/>
      <c r="M622" s="362"/>
      <c r="N622" s="362"/>
      <c r="O622" s="362"/>
      <c r="P622" s="362"/>
      <c r="Q622" s="362"/>
      <c r="R622" s="362"/>
      <c r="S622" s="362"/>
      <c r="T622" s="362"/>
      <c r="U622" s="362"/>
      <c r="V622" s="362"/>
      <c r="W622" s="362"/>
      <c r="X622" s="362"/>
      <c r="Y622" s="362"/>
      <c r="Z622" s="362"/>
      <c r="AA622" s="362"/>
      <c r="AB622" s="362"/>
      <c r="AC622" s="362"/>
      <c r="AD622" s="362"/>
      <c r="AE622" s="362"/>
      <c r="AF622" s="362"/>
      <c r="AG622" s="362"/>
      <c r="AH622" s="362"/>
      <c r="AI622" s="362"/>
      <c r="AJ622" s="362"/>
      <c r="AK622" s="362"/>
      <c r="AL622" s="362"/>
      <c r="AM622" s="362"/>
      <c r="AN622" s="362"/>
      <c r="AO622" s="362"/>
      <c r="AP622" s="362"/>
      <c r="AQ622" s="362"/>
      <c r="AR622" s="362"/>
      <c r="AS622" s="362"/>
      <c r="AT622" s="362"/>
      <c r="AU622" s="362"/>
      <c r="AV622" s="362"/>
      <c r="AW622" s="362"/>
      <c r="AX622" s="362"/>
      <c r="AY622" s="362"/>
    </row>
    <row r="623">
      <c r="A623" s="362"/>
      <c r="B623" s="362"/>
      <c r="C623" s="362"/>
      <c r="D623" s="362"/>
      <c r="E623" s="362"/>
      <c r="F623" s="362"/>
      <c r="G623" s="362"/>
      <c r="H623" s="362"/>
      <c r="I623" s="362"/>
      <c r="J623" s="362"/>
      <c r="K623" s="362"/>
      <c r="L623" s="362"/>
      <c r="M623" s="362"/>
      <c r="N623" s="362"/>
      <c r="O623" s="362"/>
      <c r="P623" s="362"/>
      <c r="Q623" s="362"/>
      <c r="R623" s="362"/>
      <c r="S623" s="362"/>
      <c r="T623" s="362"/>
      <c r="U623" s="362"/>
      <c r="V623" s="362"/>
      <c r="W623" s="362"/>
      <c r="X623" s="362"/>
      <c r="Y623" s="362"/>
      <c r="Z623" s="362"/>
      <c r="AA623" s="362"/>
      <c r="AB623" s="362"/>
      <c r="AC623" s="362"/>
      <c r="AD623" s="362"/>
      <c r="AE623" s="362"/>
      <c r="AF623" s="362"/>
      <c r="AG623" s="362"/>
      <c r="AH623" s="362"/>
      <c r="AI623" s="362"/>
      <c r="AJ623" s="362"/>
      <c r="AK623" s="362"/>
      <c r="AL623" s="362"/>
      <c r="AM623" s="362"/>
      <c r="AN623" s="362"/>
      <c r="AO623" s="362"/>
      <c r="AP623" s="362"/>
      <c r="AQ623" s="362"/>
      <c r="AR623" s="362"/>
      <c r="AS623" s="362"/>
      <c r="AT623" s="362"/>
      <c r="AU623" s="362"/>
      <c r="AV623" s="362"/>
      <c r="AW623" s="362"/>
      <c r="AX623" s="362"/>
      <c r="AY623" s="362"/>
    </row>
    <row r="624">
      <c r="A624" s="362"/>
      <c r="B624" s="362"/>
      <c r="C624" s="362"/>
      <c r="D624" s="362"/>
      <c r="E624" s="362"/>
      <c r="F624" s="362"/>
      <c r="G624" s="362"/>
      <c r="H624" s="362"/>
      <c r="I624" s="362"/>
      <c r="J624" s="362"/>
      <c r="K624" s="362"/>
      <c r="L624" s="362"/>
      <c r="M624" s="362"/>
      <c r="N624" s="362"/>
      <c r="O624" s="362"/>
      <c r="P624" s="362"/>
      <c r="Q624" s="362"/>
      <c r="R624" s="362"/>
      <c r="S624" s="362"/>
      <c r="T624" s="362"/>
      <c r="U624" s="362"/>
      <c r="V624" s="362"/>
      <c r="W624" s="362"/>
      <c r="X624" s="362"/>
      <c r="Y624" s="362"/>
      <c r="Z624" s="362"/>
      <c r="AA624" s="362"/>
      <c r="AB624" s="362"/>
      <c r="AC624" s="362"/>
      <c r="AD624" s="362"/>
      <c r="AE624" s="362"/>
      <c r="AF624" s="362"/>
      <c r="AG624" s="362"/>
      <c r="AH624" s="362"/>
      <c r="AI624" s="362"/>
      <c r="AJ624" s="362"/>
      <c r="AK624" s="362"/>
      <c r="AL624" s="362"/>
      <c r="AM624" s="362"/>
      <c r="AN624" s="362"/>
      <c r="AO624" s="362"/>
      <c r="AP624" s="362"/>
      <c r="AQ624" s="362"/>
      <c r="AR624" s="362"/>
      <c r="AS624" s="362"/>
      <c r="AT624" s="362"/>
      <c r="AU624" s="362"/>
      <c r="AV624" s="362"/>
      <c r="AW624" s="362"/>
      <c r="AX624" s="362"/>
      <c r="AY624" s="362"/>
    </row>
    <row r="625">
      <c r="A625" s="362"/>
      <c r="B625" s="362"/>
      <c r="C625" s="362"/>
      <c r="D625" s="362"/>
      <c r="E625" s="362"/>
      <c r="F625" s="362"/>
      <c r="G625" s="362"/>
      <c r="H625" s="362"/>
      <c r="I625" s="362"/>
      <c r="J625" s="362"/>
      <c r="K625" s="362"/>
      <c r="L625" s="362"/>
      <c r="M625" s="362"/>
      <c r="N625" s="362"/>
      <c r="O625" s="362"/>
      <c r="P625" s="362"/>
      <c r="Q625" s="362"/>
      <c r="R625" s="362"/>
      <c r="S625" s="362"/>
      <c r="T625" s="362"/>
      <c r="U625" s="362"/>
      <c r="V625" s="362"/>
      <c r="W625" s="362"/>
      <c r="X625" s="362"/>
      <c r="Y625" s="362"/>
      <c r="Z625" s="362"/>
      <c r="AA625" s="362"/>
      <c r="AB625" s="362"/>
      <c r="AC625" s="362"/>
      <c r="AD625" s="362"/>
      <c r="AE625" s="362"/>
      <c r="AF625" s="362"/>
      <c r="AG625" s="362"/>
      <c r="AH625" s="362"/>
      <c r="AI625" s="362"/>
      <c r="AJ625" s="362"/>
      <c r="AK625" s="362"/>
      <c r="AL625" s="362"/>
      <c r="AM625" s="362"/>
      <c r="AN625" s="362"/>
      <c r="AO625" s="362"/>
      <c r="AP625" s="362"/>
      <c r="AQ625" s="362"/>
      <c r="AR625" s="362"/>
      <c r="AS625" s="362"/>
      <c r="AT625" s="362"/>
      <c r="AU625" s="362"/>
      <c r="AV625" s="362"/>
      <c r="AW625" s="362"/>
      <c r="AX625" s="362"/>
      <c r="AY625" s="362"/>
    </row>
    <row r="626">
      <c r="A626" s="362"/>
      <c r="B626" s="362"/>
      <c r="C626" s="362"/>
      <c r="D626" s="362"/>
      <c r="E626" s="362"/>
      <c r="F626" s="362"/>
      <c r="G626" s="362"/>
      <c r="H626" s="362"/>
      <c r="I626" s="362"/>
      <c r="J626" s="362"/>
      <c r="K626" s="362"/>
      <c r="L626" s="362"/>
      <c r="M626" s="362"/>
      <c r="N626" s="362"/>
      <c r="O626" s="362"/>
      <c r="P626" s="362"/>
      <c r="Q626" s="362"/>
      <c r="R626" s="362"/>
      <c r="S626" s="362"/>
      <c r="T626" s="362"/>
      <c r="U626" s="362"/>
      <c r="V626" s="362"/>
      <c r="W626" s="362"/>
      <c r="X626" s="362"/>
      <c r="Y626" s="362"/>
      <c r="Z626" s="362"/>
      <c r="AA626" s="362"/>
      <c r="AB626" s="362"/>
      <c r="AC626" s="362"/>
      <c r="AD626" s="362"/>
      <c r="AE626" s="362"/>
      <c r="AF626" s="362"/>
      <c r="AG626" s="362"/>
      <c r="AH626" s="362"/>
      <c r="AI626" s="362"/>
      <c r="AJ626" s="362"/>
      <c r="AK626" s="362"/>
      <c r="AL626" s="362"/>
      <c r="AM626" s="362"/>
      <c r="AN626" s="362"/>
      <c r="AO626" s="362"/>
      <c r="AP626" s="362"/>
      <c r="AQ626" s="362"/>
      <c r="AR626" s="362"/>
      <c r="AS626" s="362"/>
      <c r="AT626" s="362"/>
      <c r="AU626" s="362"/>
      <c r="AV626" s="362"/>
      <c r="AW626" s="362"/>
      <c r="AX626" s="362"/>
      <c r="AY626" s="362"/>
    </row>
    <row r="627">
      <c r="A627" s="362"/>
      <c r="B627" s="362"/>
      <c r="C627" s="362"/>
      <c r="D627" s="362"/>
      <c r="E627" s="362"/>
      <c r="F627" s="362"/>
      <c r="G627" s="362"/>
      <c r="H627" s="362"/>
      <c r="I627" s="362"/>
      <c r="J627" s="362"/>
      <c r="K627" s="362"/>
      <c r="L627" s="362"/>
      <c r="M627" s="362"/>
      <c r="N627" s="362"/>
      <c r="O627" s="362"/>
      <c r="P627" s="362"/>
      <c r="Q627" s="362"/>
      <c r="R627" s="362"/>
      <c r="S627" s="362"/>
      <c r="T627" s="362"/>
      <c r="U627" s="362"/>
      <c r="V627" s="362"/>
      <c r="W627" s="362"/>
      <c r="X627" s="362"/>
      <c r="Y627" s="362"/>
      <c r="Z627" s="362"/>
      <c r="AA627" s="362"/>
      <c r="AB627" s="362"/>
      <c r="AC627" s="362"/>
      <c r="AD627" s="362"/>
      <c r="AE627" s="362"/>
      <c r="AF627" s="362"/>
      <c r="AG627" s="362"/>
      <c r="AH627" s="362"/>
      <c r="AI627" s="362"/>
      <c r="AJ627" s="362"/>
      <c r="AK627" s="362"/>
      <c r="AL627" s="362"/>
      <c r="AM627" s="362"/>
      <c r="AN627" s="362"/>
      <c r="AO627" s="362"/>
      <c r="AP627" s="362"/>
      <c r="AQ627" s="362"/>
      <c r="AR627" s="362"/>
      <c r="AS627" s="362"/>
      <c r="AT627" s="362"/>
      <c r="AU627" s="362"/>
      <c r="AV627" s="362"/>
      <c r="AW627" s="362"/>
      <c r="AX627" s="362"/>
      <c r="AY627" s="362"/>
    </row>
    <row r="628">
      <c r="A628" s="362"/>
      <c r="B628" s="362"/>
      <c r="C628" s="362"/>
      <c r="D628" s="362"/>
      <c r="E628" s="362"/>
      <c r="F628" s="362"/>
      <c r="G628" s="362"/>
      <c r="H628" s="362"/>
      <c r="I628" s="362"/>
      <c r="J628" s="362"/>
      <c r="K628" s="362"/>
      <c r="L628" s="362"/>
      <c r="M628" s="362"/>
      <c r="N628" s="362"/>
      <c r="O628" s="362"/>
      <c r="P628" s="362"/>
      <c r="Q628" s="362"/>
      <c r="R628" s="362"/>
      <c r="S628" s="362"/>
      <c r="T628" s="362"/>
      <c r="U628" s="362"/>
      <c r="V628" s="362"/>
      <c r="W628" s="362"/>
      <c r="X628" s="362"/>
      <c r="Y628" s="362"/>
      <c r="Z628" s="362"/>
      <c r="AA628" s="362"/>
      <c r="AB628" s="362"/>
      <c r="AC628" s="362"/>
      <c r="AD628" s="362"/>
      <c r="AE628" s="362"/>
      <c r="AF628" s="362"/>
      <c r="AG628" s="362"/>
      <c r="AH628" s="362"/>
      <c r="AI628" s="362"/>
      <c r="AJ628" s="362"/>
      <c r="AK628" s="362"/>
      <c r="AL628" s="362"/>
      <c r="AM628" s="362"/>
      <c r="AN628" s="362"/>
      <c r="AO628" s="362"/>
      <c r="AP628" s="362"/>
      <c r="AQ628" s="362"/>
      <c r="AR628" s="362"/>
      <c r="AS628" s="362"/>
      <c r="AT628" s="362"/>
      <c r="AU628" s="362"/>
      <c r="AV628" s="362"/>
      <c r="AW628" s="362"/>
      <c r="AX628" s="362"/>
      <c r="AY628" s="362"/>
    </row>
    <row r="629">
      <c r="A629" s="362"/>
      <c r="B629" s="362"/>
      <c r="C629" s="362"/>
      <c r="D629" s="362"/>
      <c r="E629" s="362"/>
      <c r="F629" s="362"/>
      <c r="G629" s="362"/>
      <c r="H629" s="362"/>
      <c r="I629" s="362"/>
      <c r="J629" s="362"/>
      <c r="K629" s="362"/>
      <c r="L629" s="362"/>
      <c r="M629" s="362"/>
      <c r="N629" s="362"/>
      <c r="O629" s="362"/>
      <c r="P629" s="362"/>
      <c r="Q629" s="362"/>
      <c r="R629" s="362"/>
      <c r="S629" s="362"/>
      <c r="T629" s="362"/>
      <c r="U629" s="362"/>
      <c r="V629" s="362"/>
      <c r="W629" s="362"/>
      <c r="X629" s="362"/>
      <c r="Y629" s="362"/>
      <c r="Z629" s="362"/>
      <c r="AA629" s="362"/>
      <c r="AB629" s="362"/>
      <c r="AC629" s="362"/>
      <c r="AD629" s="362"/>
      <c r="AE629" s="362"/>
      <c r="AF629" s="362"/>
      <c r="AG629" s="362"/>
      <c r="AH629" s="362"/>
      <c r="AI629" s="362"/>
      <c r="AJ629" s="362"/>
      <c r="AK629" s="362"/>
      <c r="AL629" s="362"/>
      <c r="AM629" s="362"/>
      <c r="AN629" s="362"/>
      <c r="AO629" s="362"/>
      <c r="AP629" s="362"/>
      <c r="AQ629" s="362"/>
      <c r="AR629" s="362"/>
      <c r="AS629" s="362"/>
      <c r="AT629" s="362"/>
      <c r="AU629" s="362"/>
      <c r="AV629" s="362"/>
      <c r="AW629" s="362"/>
      <c r="AX629" s="362"/>
      <c r="AY629" s="362"/>
    </row>
    <row r="630">
      <c r="A630" s="362"/>
      <c r="B630" s="362"/>
      <c r="C630" s="362"/>
      <c r="D630" s="362"/>
      <c r="E630" s="362"/>
      <c r="F630" s="362"/>
      <c r="G630" s="362"/>
      <c r="H630" s="362"/>
      <c r="I630" s="362"/>
      <c r="J630" s="362"/>
      <c r="K630" s="362"/>
      <c r="L630" s="362"/>
      <c r="M630" s="362"/>
      <c r="N630" s="362"/>
      <c r="O630" s="362"/>
      <c r="P630" s="362"/>
      <c r="Q630" s="362"/>
      <c r="R630" s="362"/>
      <c r="S630" s="362"/>
      <c r="T630" s="362"/>
      <c r="U630" s="362"/>
      <c r="V630" s="362"/>
      <c r="W630" s="362"/>
      <c r="X630" s="362"/>
      <c r="Y630" s="362"/>
      <c r="Z630" s="362"/>
      <c r="AA630" s="362"/>
      <c r="AB630" s="362"/>
      <c r="AC630" s="362"/>
      <c r="AD630" s="362"/>
      <c r="AE630" s="362"/>
      <c r="AF630" s="362"/>
      <c r="AG630" s="362"/>
      <c r="AH630" s="362"/>
      <c r="AI630" s="362"/>
      <c r="AJ630" s="362"/>
      <c r="AK630" s="362"/>
      <c r="AL630" s="362"/>
      <c r="AM630" s="362"/>
      <c r="AN630" s="362"/>
      <c r="AO630" s="362"/>
      <c r="AP630" s="362"/>
      <c r="AQ630" s="362"/>
      <c r="AR630" s="362"/>
      <c r="AS630" s="362"/>
      <c r="AT630" s="362"/>
      <c r="AU630" s="362"/>
      <c r="AV630" s="362"/>
      <c r="AW630" s="362"/>
      <c r="AX630" s="362"/>
      <c r="AY630" s="362"/>
    </row>
    <row r="631">
      <c r="A631" s="362"/>
      <c r="B631" s="362"/>
      <c r="C631" s="362"/>
      <c r="D631" s="362"/>
      <c r="E631" s="362"/>
      <c r="F631" s="362"/>
      <c r="G631" s="362"/>
      <c r="H631" s="362"/>
      <c r="I631" s="362"/>
      <c r="J631" s="362"/>
      <c r="K631" s="362"/>
      <c r="L631" s="362"/>
      <c r="M631" s="362"/>
      <c r="N631" s="362"/>
      <c r="O631" s="362"/>
      <c r="P631" s="362"/>
      <c r="Q631" s="362"/>
      <c r="R631" s="362"/>
      <c r="S631" s="362"/>
      <c r="T631" s="362"/>
      <c r="U631" s="362"/>
      <c r="V631" s="362"/>
      <c r="W631" s="362"/>
      <c r="X631" s="362"/>
      <c r="Y631" s="362"/>
      <c r="Z631" s="362"/>
      <c r="AA631" s="362"/>
      <c r="AB631" s="362"/>
      <c r="AC631" s="362"/>
      <c r="AD631" s="362"/>
      <c r="AE631" s="362"/>
      <c r="AF631" s="362"/>
      <c r="AG631" s="362"/>
      <c r="AH631" s="362"/>
      <c r="AI631" s="362"/>
      <c r="AJ631" s="362"/>
      <c r="AK631" s="362"/>
      <c r="AL631" s="362"/>
      <c r="AM631" s="362"/>
      <c r="AN631" s="362"/>
      <c r="AO631" s="362"/>
      <c r="AP631" s="362"/>
      <c r="AQ631" s="362"/>
      <c r="AR631" s="362"/>
      <c r="AS631" s="362"/>
      <c r="AT631" s="362"/>
      <c r="AU631" s="362"/>
      <c r="AV631" s="362"/>
      <c r="AW631" s="362"/>
      <c r="AX631" s="362"/>
      <c r="AY631" s="362"/>
    </row>
    <row r="632">
      <c r="A632" s="362"/>
      <c r="B632" s="362"/>
      <c r="C632" s="362"/>
      <c r="D632" s="362"/>
      <c r="E632" s="362"/>
      <c r="F632" s="362"/>
      <c r="G632" s="362"/>
      <c r="H632" s="362"/>
      <c r="I632" s="362"/>
      <c r="J632" s="362"/>
      <c r="K632" s="362"/>
      <c r="L632" s="362"/>
      <c r="M632" s="362"/>
      <c r="N632" s="362"/>
      <c r="O632" s="362"/>
      <c r="P632" s="362"/>
      <c r="Q632" s="362"/>
      <c r="R632" s="362"/>
      <c r="S632" s="362"/>
      <c r="T632" s="362"/>
      <c r="U632" s="362"/>
      <c r="V632" s="362"/>
      <c r="W632" s="362"/>
      <c r="X632" s="362"/>
      <c r="Y632" s="362"/>
      <c r="Z632" s="362"/>
      <c r="AA632" s="362"/>
      <c r="AB632" s="362"/>
      <c r="AC632" s="362"/>
      <c r="AD632" s="362"/>
      <c r="AE632" s="362"/>
      <c r="AF632" s="362"/>
      <c r="AG632" s="362"/>
      <c r="AH632" s="362"/>
      <c r="AI632" s="362"/>
      <c r="AJ632" s="362"/>
      <c r="AK632" s="362"/>
      <c r="AL632" s="362"/>
      <c r="AM632" s="362"/>
      <c r="AN632" s="362"/>
      <c r="AO632" s="362"/>
      <c r="AP632" s="362"/>
      <c r="AQ632" s="362"/>
      <c r="AR632" s="362"/>
      <c r="AS632" s="362"/>
      <c r="AT632" s="362"/>
      <c r="AU632" s="362"/>
      <c r="AV632" s="362"/>
      <c r="AW632" s="362"/>
      <c r="AX632" s="362"/>
      <c r="AY632" s="362"/>
    </row>
    <row r="633">
      <c r="A633" s="362"/>
      <c r="B633" s="362"/>
      <c r="C633" s="362"/>
      <c r="D633" s="362"/>
      <c r="E633" s="362"/>
      <c r="F633" s="362"/>
      <c r="G633" s="362"/>
      <c r="H633" s="362"/>
      <c r="I633" s="362"/>
      <c r="J633" s="362"/>
      <c r="K633" s="362"/>
      <c r="L633" s="362"/>
      <c r="M633" s="362"/>
      <c r="N633" s="362"/>
      <c r="O633" s="362"/>
      <c r="P633" s="362"/>
      <c r="Q633" s="362"/>
      <c r="R633" s="362"/>
      <c r="S633" s="362"/>
      <c r="T633" s="362"/>
      <c r="U633" s="362"/>
      <c r="V633" s="362"/>
      <c r="W633" s="362"/>
      <c r="X633" s="362"/>
      <c r="Y633" s="362"/>
      <c r="Z633" s="362"/>
      <c r="AA633" s="362"/>
      <c r="AB633" s="362"/>
      <c r="AC633" s="362"/>
      <c r="AD633" s="362"/>
      <c r="AE633" s="362"/>
      <c r="AF633" s="362"/>
      <c r="AG633" s="362"/>
      <c r="AH633" s="362"/>
      <c r="AI633" s="362"/>
      <c r="AJ633" s="362"/>
      <c r="AK633" s="362"/>
      <c r="AL633" s="362"/>
      <c r="AM633" s="362"/>
      <c r="AN633" s="362"/>
      <c r="AO633" s="362"/>
      <c r="AP633" s="362"/>
      <c r="AQ633" s="362"/>
      <c r="AR633" s="362"/>
      <c r="AS633" s="362"/>
      <c r="AT633" s="362"/>
      <c r="AU633" s="362"/>
      <c r="AV633" s="362"/>
      <c r="AW633" s="362"/>
      <c r="AX633" s="362"/>
      <c r="AY633" s="362"/>
    </row>
    <row r="634">
      <c r="A634" s="362"/>
      <c r="B634" s="362"/>
      <c r="C634" s="362"/>
      <c r="D634" s="362"/>
      <c r="E634" s="362"/>
      <c r="F634" s="362"/>
      <c r="G634" s="362"/>
      <c r="H634" s="362"/>
      <c r="I634" s="362"/>
      <c r="J634" s="362"/>
      <c r="K634" s="362"/>
      <c r="L634" s="362"/>
      <c r="M634" s="362"/>
      <c r="N634" s="362"/>
      <c r="O634" s="362"/>
      <c r="P634" s="362"/>
      <c r="Q634" s="362"/>
      <c r="R634" s="362"/>
      <c r="S634" s="362"/>
      <c r="T634" s="362"/>
      <c r="U634" s="362"/>
      <c r="V634" s="362"/>
      <c r="W634" s="362"/>
      <c r="X634" s="362"/>
      <c r="Y634" s="362"/>
      <c r="Z634" s="362"/>
      <c r="AA634" s="362"/>
      <c r="AB634" s="362"/>
      <c r="AC634" s="362"/>
      <c r="AD634" s="362"/>
      <c r="AE634" s="362"/>
      <c r="AF634" s="362"/>
      <c r="AG634" s="362"/>
      <c r="AH634" s="362"/>
      <c r="AI634" s="362"/>
      <c r="AJ634" s="362"/>
      <c r="AK634" s="362"/>
      <c r="AL634" s="362"/>
      <c r="AM634" s="362"/>
      <c r="AN634" s="362"/>
      <c r="AO634" s="362"/>
      <c r="AP634" s="362"/>
      <c r="AQ634" s="362"/>
      <c r="AR634" s="362"/>
      <c r="AS634" s="362"/>
      <c r="AT634" s="362"/>
      <c r="AU634" s="362"/>
      <c r="AV634" s="362"/>
      <c r="AW634" s="362"/>
      <c r="AX634" s="362"/>
      <c r="AY634" s="362"/>
    </row>
    <row r="635">
      <c r="A635" s="362"/>
      <c r="B635" s="362"/>
      <c r="C635" s="362"/>
      <c r="D635" s="362"/>
      <c r="E635" s="362"/>
      <c r="F635" s="362"/>
      <c r="G635" s="362"/>
      <c r="H635" s="362"/>
      <c r="I635" s="362"/>
      <c r="J635" s="362"/>
      <c r="K635" s="362"/>
      <c r="L635" s="362"/>
      <c r="M635" s="362"/>
      <c r="N635" s="362"/>
      <c r="O635" s="362"/>
      <c r="P635" s="362"/>
      <c r="Q635" s="362"/>
      <c r="R635" s="362"/>
      <c r="S635" s="362"/>
      <c r="T635" s="362"/>
      <c r="U635" s="362"/>
      <c r="V635" s="362"/>
      <c r="W635" s="362"/>
      <c r="X635" s="362"/>
      <c r="Y635" s="362"/>
      <c r="Z635" s="362"/>
      <c r="AA635" s="362"/>
      <c r="AB635" s="362"/>
      <c r="AC635" s="362"/>
      <c r="AD635" s="362"/>
      <c r="AE635" s="362"/>
      <c r="AF635" s="362"/>
      <c r="AG635" s="362"/>
      <c r="AH635" s="362"/>
      <c r="AI635" s="362"/>
      <c r="AJ635" s="362"/>
      <c r="AK635" s="362"/>
      <c r="AL635" s="362"/>
      <c r="AM635" s="362"/>
      <c r="AN635" s="362"/>
      <c r="AO635" s="362"/>
      <c r="AP635" s="362"/>
      <c r="AQ635" s="362"/>
      <c r="AR635" s="362"/>
      <c r="AS635" s="362"/>
      <c r="AT635" s="362"/>
      <c r="AU635" s="362"/>
      <c r="AV635" s="362"/>
      <c r="AW635" s="362"/>
      <c r="AX635" s="362"/>
      <c r="AY635" s="362"/>
    </row>
    <row r="636">
      <c r="A636" s="362"/>
      <c r="B636" s="362"/>
      <c r="C636" s="362"/>
      <c r="D636" s="362"/>
      <c r="E636" s="362"/>
      <c r="F636" s="362"/>
      <c r="G636" s="362"/>
      <c r="H636" s="362"/>
      <c r="I636" s="362"/>
      <c r="J636" s="362"/>
      <c r="K636" s="362"/>
      <c r="L636" s="362"/>
      <c r="M636" s="362"/>
      <c r="N636" s="362"/>
      <c r="O636" s="362"/>
      <c r="P636" s="362"/>
      <c r="Q636" s="362"/>
      <c r="R636" s="362"/>
      <c r="S636" s="362"/>
      <c r="T636" s="362"/>
      <c r="U636" s="362"/>
      <c r="V636" s="362"/>
      <c r="W636" s="362"/>
      <c r="X636" s="362"/>
      <c r="Y636" s="362"/>
      <c r="Z636" s="362"/>
      <c r="AA636" s="362"/>
      <c r="AB636" s="362"/>
      <c r="AC636" s="362"/>
      <c r="AD636" s="362"/>
      <c r="AE636" s="362"/>
      <c r="AF636" s="362"/>
      <c r="AG636" s="362"/>
      <c r="AH636" s="362"/>
      <c r="AI636" s="362"/>
      <c r="AJ636" s="362"/>
      <c r="AK636" s="362"/>
      <c r="AL636" s="362"/>
      <c r="AM636" s="362"/>
      <c r="AN636" s="362"/>
      <c r="AO636" s="362"/>
      <c r="AP636" s="362"/>
      <c r="AQ636" s="362"/>
      <c r="AR636" s="362"/>
      <c r="AS636" s="362"/>
      <c r="AT636" s="362"/>
      <c r="AU636" s="362"/>
      <c r="AV636" s="362"/>
      <c r="AW636" s="362"/>
      <c r="AX636" s="362"/>
      <c r="AY636" s="362"/>
    </row>
    <row r="637">
      <c r="A637" s="362"/>
      <c r="B637" s="362"/>
      <c r="C637" s="362"/>
      <c r="D637" s="362"/>
      <c r="E637" s="362"/>
      <c r="F637" s="362"/>
      <c r="G637" s="362"/>
      <c r="H637" s="362"/>
      <c r="I637" s="362"/>
      <c r="J637" s="362"/>
      <c r="K637" s="362"/>
      <c r="L637" s="362"/>
      <c r="M637" s="362"/>
      <c r="N637" s="362"/>
      <c r="O637" s="362"/>
      <c r="P637" s="362"/>
      <c r="Q637" s="362"/>
      <c r="R637" s="362"/>
      <c r="S637" s="362"/>
      <c r="T637" s="362"/>
      <c r="U637" s="362"/>
      <c r="V637" s="362"/>
      <c r="W637" s="362"/>
      <c r="X637" s="362"/>
      <c r="Y637" s="362"/>
      <c r="Z637" s="362"/>
      <c r="AA637" s="362"/>
      <c r="AB637" s="362"/>
      <c r="AC637" s="362"/>
      <c r="AD637" s="362"/>
      <c r="AE637" s="362"/>
      <c r="AF637" s="362"/>
      <c r="AG637" s="362"/>
      <c r="AH637" s="362"/>
      <c r="AI637" s="362"/>
      <c r="AJ637" s="362"/>
      <c r="AK637" s="362"/>
      <c r="AL637" s="362"/>
      <c r="AM637" s="362"/>
      <c r="AN637" s="362"/>
      <c r="AO637" s="362"/>
      <c r="AP637" s="362"/>
      <c r="AQ637" s="362"/>
      <c r="AR637" s="362"/>
      <c r="AS637" s="362"/>
      <c r="AT637" s="362"/>
      <c r="AU637" s="362"/>
      <c r="AV637" s="362"/>
      <c r="AW637" s="362"/>
      <c r="AX637" s="362"/>
      <c r="AY637" s="362"/>
    </row>
    <row r="638">
      <c r="A638" s="362"/>
      <c r="B638" s="362"/>
      <c r="C638" s="362"/>
      <c r="D638" s="362"/>
      <c r="E638" s="362"/>
      <c r="F638" s="362"/>
      <c r="G638" s="362"/>
      <c r="H638" s="362"/>
      <c r="I638" s="362"/>
      <c r="J638" s="362"/>
      <c r="K638" s="362"/>
      <c r="L638" s="362"/>
      <c r="M638" s="362"/>
      <c r="N638" s="362"/>
      <c r="O638" s="362"/>
      <c r="P638" s="362"/>
      <c r="Q638" s="362"/>
      <c r="R638" s="362"/>
      <c r="S638" s="362"/>
      <c r="T638" s="362"/>
      <c r="U638" s="362"/>
      <c r="V638" s="362"/>
      <c r="W638" s="362"/>
      <c r="X638" s="362"/>
      <c r="Y638" s="362"/>
      <c r="Z638" s="362"/>
      <c r="AA638" s="362"/>
      <c r="AB638" s="362"/>
      <c r="AC638" s="362"/>
      <c r="AD638" s="362"/>
      <c r="AE638" s="362"/>
      <c r="AF638" s="362"/>
      <c r="AG638" s="362"/>
      <c r="AH638" s="362"/>
      <c r="AI638" s="362"/>
      <c r="AJ638" s="362"/>
      <c r="AK638" s="362"/>
      <c r="AL638" s="362"/>
      <c r="AM638" s="362"/>
      <c r="AN638" s="362"/>
      <c r="AO638" s="362"/>
      <c r="AP638" s="362"/>
      <c r="AQ638" s="362"/>
      <c r="AR638" s="362"/>
      <c r="AS638" s="362"/>
      <c r="AT638" s="362"/>
      <c r="AU638" s="362"/>
      <c r="AV638" s="362"/>
      <c r="AW638" s="362"/>
      <c r="AX638" s="362"/>
      <c r="AY638" s="362"/>
    </row>
    <row r="639">
      <c r="A639" s="362"/>
      <c r="B639" s="362"/>
      <c r="C639" s="362"/>
      <c r="D639" s="362"/>
      <c r="E639" s="362"/>
      <c r="F639" s="362"/>
      <c r="G639" s="362"/>
      <c r="H639" s="362"/>
      <c r="I639" s="362"/>
      <c r="J639" s="362"/>
      <c r="K639" s="362"/>
      <c r="L639" s="362"/>
      <c r="M639" s="362"/>
      <c r="N639" s="362"/>
      <c r="O639" s="362"/>
      <c r="P639" s="362"/>
      <c r="Q639" s="362"/>
      <c r="R639" s="362"/>
      <c r="S639" s="362"/>
      <c r="T639" s="362"/>
      <c r="U639" s="362"/>
      <c r="V639" s="362"/>
      <c r="W639" s="362"/>
      <c r="X639" s="362"/>
      <c r="Y639" s="362"/>
      <c r="Z639" s="362"/>
      <c r="AA639" s="362"/>
      <c r="AB639" s="362"/>
      <c r="AC639" s="362"/>
      <c r="AD639" s="362"/>
      <c r="AE639" s="362"/>
      <c r="AF639" s="362"/>
      <c r="AG639" s="362"/>
      <c r="AH639" s="362"/>
      <c r="AI639" s="362"/>
      <c r="AJ639" s="362"/>
      <c r="AK639" s="362"/>
      <c r="AL639" s="362"/>
      <c r="AM639" s="362"/>
      <c r="AN639" s="362"/>
      <c r="AO639" s="362"/>
      <c r="AP639" s="362"/>
      <c r="AQ639" s="362"/>
      <c r="AR639" s="362"/>
      <c r="AS639" s="362"/>
      <c r="AT639" s="362"/>
      <c r="AU639" s="362"/>
      <c r="AV639" s="362"/>
      <c r="AW639" s="362"/>
      <c r="AX639" s="362"/>
      <c r="AY639" s="362"/>
    </row>
    <row r="640">
      <c r="A640" s="362"/>
      <c r="B640" s="362"/>
      <c r="C640" s="362"/>
      <c r="D640" s="362"/>
      <c r="E640" s="362"/>
      <c r="F640" s="362"/>
      <c r="G640" s="362"/>
      <c r="H640" s="362"/>
      <c r="I640" s="362"/>
      <c r="J640" s="362"/>
      <c r="K640" s="362"/>
      <c r="L640" s="362"/>
      <c r="M640" s="362"/>
      <c r="N640" s="362"/>
      <c r="O640" s="362"/>
      <c r="P640" s="362"/>
      <c r="Q640" s="362"/>
      <c r="R640" s="362"/>
      <c r="S640" s="362"/>
      <c r="T640" s="362"/>
      <c r="U640" s="362"/>
      <c r="V640" s="362"/>
      <c r="W640" s="362"/>
      <c r="X640" s="362"/>
      <c r="Y640" s="362"/>
      <c r="Z640" s="362"/>
      <c r="AA640" s="362"/>
      <c r="AB640" s="362"/>
      <c r="AC640" s="362"/>
      <c r="AD640" s="362"/>
      <c r="AE640" s="362"/>
      <c r="AF640" s="362"/>
      <c r="AG640" s="362"/>
      <c r="AH640" s="362"/>
      <c r="AI640" s="362"/>
      <c r="AJ640" s="362"/>
      <c r="AK640" s="362"/>
      <c r="AL640" s="362"/>
      <c r="AM640" s="362"/>
      <c r="AN640" s="362"/>
      <c r="AO640" s="362"/>
      <c r="AP640" s="362"/>
      <c r="AQ640" s="362"/>
      <c r="AR640" s="362"/>
      <c r="AS640" s="362"/>
      <c r="AT640" s="362"/>
      <c r="AU640" s="362"/>
      <c r="AV640" s="362"/>
      <c r="AW640" s="362"/>
      <c r="AX640" s="362"/>
      <c r="AY640" s="362"/>
    </row>
    <row r="641">
      <c r="A641" s="362"/>
      <c r="B641" s="362"/>
      <c r="C641" s="362"/>
      <c r="D641" s="362"/>
      <c r="E641" s="362"/>
      <c r="F641" s="362"/>
      <c r="G641" s="362"/>
      <c r="H641" s="362"/>
      <c r="I641" s="362"/>
      <c r="J641" s="362"/>
      <c r="K641" s="362"/>
      <c r="L641" s="362"/>
      <c r="M641" s="362"/>
      <c r="N641" s="362"/>
      <c r="O641" s="362"/>
      <c r="P641" s="362"/>
      <c r="Q641" s="362"/>
      <c r="R641" s="362"/>
      <c r="S641" s="362"/>
      <c r="T641" s="362"/>
      <c r="U641" s="362"/>
      <c r="V641" s="362"/>
      <c r="W641" s="362"/>
      <c r="X641" s="362"/>
      <c r="Y641" s="362"/>
      <c r="Z641" s="362"/>
      <c r="AA641" s="362"/>
      <c r="AB641" s="362"/>
      <c r="AC641" s="362"/>
      <c r="AD641" s="362"/>
      <c r="AE641" s="362"/>
      <c r="AF641" s="362"/>
      <c r="AG641" s="362"/>
      <c r="AH641" s="362"/>
      <c r="AI641" s="362"/>
      <c r="AJ641" s="362"/>
      <c r="AK641" s="362"/>
      <c r="AL641" s="362"/>
      <c r="AM641" s="362"/>
      <c r="AN641" s="362"/>
      <c r="AO641" s="362"/>
      <c r="AP641" s="362"/>
      <c r="AQ641" s="362"/>
      <c r="AR641" s="362"/>
      <c r="AS641" s="362"/>
      <c r="AT641" s="362"/>
      <c r="AU641" s="362"/>
      <c r="AV641" s="362"/>
      <c r="AW641" s="362"/>
      <c r="AX641" s="362"/>
      <c r="AY641" s="362"/>
    </row>
    <row r="642">
      <c r="A642" s="362"/>
      <c r="B642" s="362"/>
      <c r="C642" s="362"/>
      <c r="D642" s="362"/>
      <c r="E642" s="362"/>
      <c r="F642" s="362"/>
      <c r="G642" s="362"/>
      <c r="H642" s="362"/>
      <c r="I642" s="362"/>
      <c r="J642" s="362"/>
      <c r="K642" s="362"/>
      <c r="L642" s="362"/>
      <c r="M642" s="362"/>
      <c r="N642" s="362"/>
      <c r="O642" s="362"/>
      <c r="P642" s="362"/>
      <c r="Q642" s="362"/>
      <c r="R642" s="362"/>
      <c r="S642" s="362"/>
      <c r="T642" s="362"/>
      <c r="U642" s="362"/>
      <c r="V642" s="362"/>
      <c r="W642" s="362"/>
      <c r="X642" s="362"/>
      <c r="Y642" s="362"/>
      <c r="Z642" s="362"/>
      <c r="AA642" s="362"/>
      <c r="AB642" s="362"/>
      <c r="AC642" s="362"/>
      <c r="AD642" s="362"/>
      <c r="AE642" s="362"/>
      <c r="AF642" s="362"/>
      <c r="AG642" s="362"/>
      <c r="AH642" s="362"/>
      <c r="AI642" s="362"/>
      <c r="AJ642" s="362"/>
      <c r="AK642" s="362"/>
      <c r="AL642" s="362"/>
      <c r="AM642" s="362"/>
      <c r="AN642" s="362"/>
      <c r="AO642" s="362"/>
      <c r="AP642" s="362"/>
      <c r="AQ642" s="362"/>
      <c r="AR642" s="362"/>
      <c r="AS642" s="362"/>
      <c r="AT642" s="362"/>
      <c r="AU642" s="362"/>
      <c r="AV642" s="362"/>
      <c r="AW642" s="362"/>
      <c r="AX642" s="362"/>
      <c r="AY642" s="362"/>
    </row>
    <row r="643">
      <c r="A643" s="362"/>
      <c r="B643" s="362"/>
      <c r="C643" s="362"/>
      <c r="D643" s="362"/>
      <c r="E643" s="362"/>
      <c r="F643" s="362"/>
      <c r="G643" s="362"/>
      <c r="H643" s="362"/>
      <c r="I643" s="362"/>
      <c r="J643" s="362"/>
      <c r="K643" s="362"/>
      <c r="L643" s="362"/>
      <c r="M643" s="362"/>
      <c r="N643" s="362"/>
      <c r="O643" s="362"/>
      <c r="P643" s="362"/>
      <c r="Q643" s="362"/>
      <c r="R643" s="362"/>
      <c r="S643" s="362"/>
      <c r="T643" s="362"/>
      <c r="U643" s="362"/>
      <c r="V643" s="362"/>
      <c r="W643" s="362"/>
      <c r="X643" s="362"/>
      <c r="Y643" s="362"/>
      <c r="Z643" s="362"/>
      <c r="AA643" s="362"/>
      <c r="AB643" s="362"/>
      <c r="AC643" s="362"/>
      <c r="AD643" s="362"/>
      <c r="AE643" s="362"/>
      <c r="AF643" s="362"/>
      <c r="AG643" s="362"/>
      <c r="AH643" s="362"/>
      <c r="AI643" s="362"/>
      <c r="AJ643" s="362"/>
      <c r="AK643" s="362"/>
      <c r="AL643" s="362"/>
      <c r="AM643" s="362"/>
      <c r="AN643" s="362"/>
      <c r="AO643" s="362"/>
      <c r="AP643" s="362"/>
      <c r="AQ643" s="362"/>
      <c r="AR643" s="362"/>
      <c r="AS643" s="362"/>
      <c r="AT643" s="362"/>
      <c r="AU643" s="362"/>
      <c r="AV643" s="362"/>
      <c r="AW643" s="362"/>
      <c r="AX643" s="362"/>
      <c r="AY643" s="362"/>
    </row>
    <row r="644">
      <c r="A644" s="362"/>
      <c r="B644" s="362"/>
      <c r="C644" s="362"/>
      <c r="D644" s="362"/>
      <c r="E644" s="362"/>
      <c r="F644" s="362"/>
      <c r="G644" s="362"/>
      <c r="H644" s="362"/>
      <c r="I644" s="362"/>
      <c r="J644" s="362"/>
      <c r="K644" s="362"/>
      <c r="L644" s="362"/>
      <c r="M644" s="362"/>
      <c r="N644" s="362"/>
      <c r="O644" s="362"/>
      <c r="P644" s="362"/>
      <c r="Q644" s="362"/>
      <c r="R644" s="362"/>
      <c r="S644" s="362"/>
      <c r="T644" s="362"/>
      <c r="U644" s="362"/>
      <c r="V644" s="362"/>
      <c r="W644" s="362"/>
      <c r="X644" s="362"/>
      <c r="Y644" s="362"/>
      <c r="Z644" s="362"/>
      <c r="AA644" s="362"/>
      <c r="AB644" s="362"/>
      <c r="AC644" s="362"/>
      <c r="AD644" s="362"/>
      <c r="AE644" s="362"/>
      <c r="AF644" s="362"/>
      <c r="AG644" s="362"/>
      <c r="AH644" s="362"/>
      <c r="AI644" s="362"/>
      <c r="AJ644" s="362"/>
      <c r="AK644" s="362"/>
      <c r="AL644" s="362"/>
      <c r="AM644" s="362"/>
      <c r="AN644" s="362"/>
      <c r="AO644" s="362"/>
      <c r="AP644" s="362"/>
      <c r="AQ644" s="362"/>
      <c r="AR644" s="362"/>
      <c r="AS644" s="362"/>
      <c r="AT644" s="362"/>
      <c r="AU644" s="362"/>
      <c r="AV644" s="362"/>
      <c r="AW644" s="362"/>
      <c r="AX644" s="362"/>
      <c r="AY644" s="362"/>
    </row>
    <row r="645">
      <c r="A645" s="362"/>
      <c r="B645" s="362"/>
      <c r="C645" s="362"/>
      <c r="D645" s="362"/>
      <c r="E645" s="362"/>
      <c r="F645" s="362"/>
      <c r="G645" s="362"/>
      <c r="H645" s="362"/>
      <c r="I645" s="362"/>
      <c r="J645" s="362"/>
      <c r="K645" s="362"/>
      <c r="L645" s="362"/>
      <c r="M645" s="362"/>
      <c r="N645" s="362"/>
      <c r="O645" s="362"/>
      <c r="P645" s="362"/>
      <c r="Q645" s="362"/>
      <c r="R645" s="362"/>
      <c r="S645" s="362"/>
      <c r="T645" s="362"/>
      <c r="U645" s="362"/>
      <c r="V645" s="362"/>
      <c r="W645" s="362"/>
      <c r="X645" s="362"/>
      <c r="Y645" s="362"/>
      <c r="Z645" s="362"/>
      <c r="AA645" s="362"/>
      <c r="AB645" s="362"/>
      <c r="AC645" s="362"/>
      <c r="AD645" s="362"/>
      <c r="AE645" s="362"/>
      <c r="AF645" s="362"/>
      <c r="AG645" s="362"/>
      <c r="AH645" s="362"/>
      <c r="AI645" s="362"/>
      <c r="AJ645" s="362"/>
      <c r="AK645" s="362"/>
      <c r="AL645" s="362"/>
      <c r="AM645" s="362"/>
      <c r="AN645" s="362"/>
      <c r="AO645" s="362"/>
      <c r="AP645" s="362"/>
      <c r="AQ645" s="362"/>
      <c r="AR645" s="362"/>
      <c r="AS645" s="362"/>
      <c r="AT645" s="362"/>
      <c r="AU645" s="362"/>
      <c r="AV645" s="362"/>
      <c r="AW645" s="362"/>
      <c r="AX645" s="362"/>
      <c r="AY645" s="362"/>
    </row>
    <row r="646">
      <c r="A646" s="362"/>
      <c r="B646" s="362"/>
      <c r="C646" s="362"/>
      <c r="D646" s="362"/>
      <c r="E646" s="362"/>
      <c r="F646" s="362"/>
      <c r="G646" s="362"/>
      <c r="H646" s="362"/>
      <c r="I646" s="362"/>
      <c r="J646" s="362"/>
      <c r="K646" s="362"/>
      <c r="L646" s="362"/>
      <c r="M646" s="362"/>
      <c r="N646" s="362"/>
      <c r="O646" s="362"/>
      <c r="P646" s="362"/>
      <c r="Q646" s="362"/>
      <c r="R646" s="362"/>
      <c r="S646" s="362"/>
      <c r="T646" s="362"/>
      <c r="U646" s="362"/>
      <c r="V646" s="362"/>
      <c r="W646" s="362"/>
      <c r="X646" s="362"/>
      <c r="Y646" s="362"/>
      <c r="Z646" s="362"/>
      <c r="AA646" s="362"/>
      <c r="AB646" s="362"/>
      <c r="AC646" s="362"/>
      <c r="AD646" s="362"/>
      <c r="AE646" s="362"/>
      <c r="AF646" s="362"/>
      <c r="AG646" s="362"/>
      <c r="AH646" s="362"/>
      <c r="AI646" s="362"/>
      <c r="AJ646" s="362"/>
      <c r="AK646" s="362"/>
      <c r="AL646" s="362"/>
      <c r="AM646" s="362"/>
      <c r="AN646" s="362"/>
      <c r="AO646" s="362"/>
      <c r="AP646" s="362"/>
      <c r="AQ646" s="362"/>
      <c r="AR646" s="362"/>
      <c r="AS646" s="362"/>
      <c r="AT646" s="362"/>
      <c r="AU646" s="362"/>
      <c r="AV646" s="362"/>
      <c r="AW646" s="362"/>
      <c r="AX646" s="362"/>
      <c r="AY646" s="362"/>
    </row>
    <row r="647">
      <c r="A647" s="362"/>
      <c r="B647" s="362"/>
      <c r="C647" s="362"/>
      <c r="D647" s="362"/>
      <c r="E647" s="362"/>
      <c r="F647" s="362"/>
      <c r="G647" s="362"/>
      <c r="H647" s="362"/>
      <c r="I647" s="362"/>
      <c r="J647" s="362"/>
      <c r="K647" s="362"/>
      <c r="L647" s="362"/>
      <c r="M647" s="362"/>
      <c r="N647" s="362"/>
      <c r="O647" s="362"/>
      <c r="P647" s="362"/>
      <c r="Q647" s="362"/>
      <c r="R647" s="362"/>
      <c r="S647" s="362"/>
      <c r="T647" s="362"/>
      <c r="U647" s="362"/>
      <c r="V647" s="362"/>
      <c r="W647" s="362"/>
      <c r="X647" s="362"/>
      <c r="Y647" s="362"/>
      <c r="Z647" s="362"/>
      <c r="AA647" s="362"/>
      <c r="AB647" s="362"/>
      <c r="AC647" s="362"/>
      <c r="AD647" s="362"/>
      <c r="AE647" s="362"/>
      <c r="AF647" s="362"/>
      <c r="AG647" s="362"/>
      <c r="AH647" s="362"/>
      <c r="AI647" s="362"/>
      <c r="AJ647" s="362"/>
      <c r="AK647" s="362"/>
      <c r="AL647" s="362"/>
      <c r="AM647" s="362"/>
      <c r="AN647" s="362"/>
      <c r="AO647" s="362"/>
      <c r="AP647" s="362"/>
      <c r="AQ647" s="362"/>
      <c r="AR647" s="362"/>
      <c r="AS647" s="362"/>
      <c r="AT647" s="362"/>
      <c r="AU647" s="362"/>
      <c r="AV647" s="362"/>
      <c r="AW647" s="362"/>
      <c r="AX647" s="362"/>
      <c r="AY647" s="362"/>
    </row>
    <row r="648">
      <c r="A648" s="362"/>
      <c r="B648" s="362"/>
      <c r="C648" s="362"/>
      <c r="D648" s="362"/>
      <c r="E648" s="362"/>
      <c r="F648" s="362"/>
      <c r="G648" s="362"/>
      <c r="H648" s="362"/>
      <c r="I648" s="362"/>
      <c r="J648" s="362"/>
      <c r="K648" s="362"/>
      <c r="L648" s="362"/>
      <c r="M648" s="362"/>
      <c r="N648" s="362"/>
      <c r="O648" s="362"/>
      <c r="P648" s="362"/>
      <c r="Q648" s="362"/>
      <c r="R648" s="362"/>
      <c r="S648" s="362"/>
      <c r="T648" s="362"/>
      <c r="U648" s="362"/>
      <c r="V648" s="362"/>
      <c r="W648" s="362"/>
      <c r="X648" s="362"/>
      <c r="Y648" s="362"/>
      <c r="Z648" s="362"/>
      <c r="AA648" s="362"/>
      <c r="AB648" s="362"/>
      <c r="AC648" s="362"/>
      <c r="AD648" s="362"/>
      <c r="AE648" s="362"/>
      <c r="AF648" s="362"/>
      <c r="AG648" s="362"/>
      <c r="AH648" s="362"/>
      <c r="AI648" s="362"/>
      <c r="AJ648" s="362"/>
      <c r="AK648" s="362"/>
      <c r="AL648" s="362"/>
      <c r="AM648" s="362"/>
      <c r="AN648" s="362"/>
      <c r="AO648" s="362"/>
      <c r="AP648" s="362"/>
      <c r="AQ648" s="362"/>
      <c r="AR648" s="362"/>
      <c r="AS648" s="362"/>
      <c r="AT648" s="362"/>
      <c r="AU648" s="362"/>
      <c r="AV648" s="362"/>
      <c r="AW648" s="362"/>
      <c r="AX648" s="362"/>
      <c r="AY648" s="362"/>
    </row>
    <row r="649">
      <c r="A649" s="362"/>
      <c r="B649" s="362"/>
      <c r="C649" s="362"/>
      <c r="D649" s="362"/>
      <c r="E649" s="362"/>
      <c r="F649" s="362"/>
      <c r="G649" s="362"/>
      <c r="H649" s="362"/>
      <c r="I649" s="362"/>
      <c r="J649" s="362"/>
      <c r="K649" s="362"/>
      <c r="L649" s="362"/>
      <c r="M649" s="362"/>
      <c r="N649" s="362"/>
      <c r="O649" s="362"/>
      <c r="P649" s="362"/>
      <c r="Q649" s="362"/>
      <c r="R649" s="362"/>
      <c r="S649" s="362"/>
      <c r="T649" s="362"/>
      <c r="U649" s="362"/>
      <c r="V649" s="362"/>
      <c r="W649" s="362"/>
      <c r="X649" s="362"/>
      <c r="Y649" s="362"/>
      <c r="Z649" s="362"/>
      <c r="AA649" s="362"/>
      <c r="AB649" s="362"/>
      <c r="AC649" s="362"/>
      <c r="AD649" s="362"/>
      <c r="AE649" s="362"/>
      <c r="AF649" s="362"/>
      <c r="AG649" s="362"/>
      <c r="AH649" s="362"/>
      <c r="AI649" s="362"/>
      <c r="AJ649" s="362"/>
      <c r="AK649" s="362"/>
      <c r="AL649" s="362"/>
      <c r="AM649" s="362"/>
      <c r="AN649" s="362"/>
      <c r="AO649" s="362"/>
      <c r="AP649" s="362"/>
      <c r="AQ649" s="362"/>
      <c r="AR649" s="362"/>
      <c r="AS649" s="362"/>
      <c r="AT649" s="362"/>
      <c r="AU649" s="362"/>
      <c r="AV649" s="362"/>
      <c r="AW649" s="362"/>
      <c r="AX649" s="362"/>
      <c r="AY649" s="362"/>
    </row>
    <row r="650">
      <c r="A650" s="362"/>
      <c r="B650" s="362"/>
      <c r="C650" s="362"/>
      <c r="D650" s="362"/>
      <c r="E650" s="362"/>
      <c r="F650" s="362"/>
      <c r="G650" s="362"/>
      <c r="H650" s="362"/>
      <c r="I650" s="362"/>
      <c r="J650" s="362"/>
      <c r="K650" s="362"/>
      <c r="L650" s="362"/>
      <c r="M650" s="362"/>
      <c r="N650" s="362"/>
      <c r="O650" s="362"/>
      <c r="P650" s="362"/>
      <c r="Q650" s="362"/>
      <c r="R650" s="362"/>
      <c r="S650" s="362"/>
      <c r="T650" s="362"/>
      <c r="U650" s="362"/>
      <c r="V650" s="362"/>
      <c r="W650" s="362"/>
      <c r="X650" s="362"/>
      <c r="Y650" s="362"/>
      <c r="Z650" s="362"/>
      <c r="AA650" s="362"/>
      <c r="AB650" s="362"/>
      <c r="AC650" s="362"/>
      <c r="AD650" s="362"/>
      <c r="AE650" s="362"/>
      <c r="AF650" s="362"/>
      <c r="AG650" s="362"/>
      <c r="AH650" s="362"/>
      <c r="AI650" s="362"/>
      <c r="AJ650" s="362"/>
      <c r="AK650" s="362"/>
      <c r="AL650" s="362"/>
      <c r="AM650" s="362"/>
      <c r="AN650" s="362"/>
      <c r="AO650" s="362"/>
      <c r="AP650" s="362"/>
      <c r="AQ650" s="362"/>
      <c r="AR650" s="362"/>
      <c r="AS650" s="362"/>
      <c r="AT650" s="362"/>
      <c r="AU650" s="362"/>
      <c r="AV650" s="362"/>
      <c r="AW650" s="362"/>
      <c r="AX650" s="362"/>
      <c r="AY650" s="362"/>
    </row>
    <row r="651">
      <c r="A651" s="362"/>
      <c r="B651" s="362"/>
      <c r="C651" s="362"/>
      <c r="D651" s="362"/>
      <c r="E651" s="362"/>
      <c r="F651" s="362"/>
      <c r="G651" s="362"/>
      <c r="H651" s="362"/>
      <c r="I651" s="362"/>
      <c r="J651" s="362"/>
      <c r="K651" s="362"/>
      <c r="L651" s="362"/>
      <c r="M651" s="362"/>
      <c r="N651" s="362"/>
      <c r="O651" s="362"/>
      <c r="P651" s="362"/>
      <c r="Q651" s="362"/>
      <c r="R651" s="362"/>
      <c r="S651" s="362"/>
      <c r="T651" s="362"/>
      <c r="U651" s="362"/>
      <c r="V651" s="362"/>
      <c r="W651" s="362"/>
      <c r="X651" s="362"/>
      <c r="Y651" s="362"/>
      <c r="Z651" s="362"/>
      <c r="AA651" s="362"/>
      <c r="AB651" s="362"/>
      <c r="AC651" s="362"/>
      <c r="AD651" s="362"/>
      <c r="AE651" s="362"/>
      <c r="AF651" s="362"/>
      <c r="AG651" s="362"/>
      <c r="AH651" s="362"/>
      <c r="AI651" s="362"/>
      <c r="AJ651" s="362"/>
      <c r="AK651" s="362"/>
      <c r="AL651" s="362"/>
      <c r="AM651" s="362"/>
      <c r="AN651" s="362"/>
      <c r="AO651" s="362"/>
      <c r="AP651" s="362"/>
      <c r="AQ651" s="362"/>
      <c r="AR651" s="362"/>
      <c r="AS651" s="362"/>
      <c r="AT651" s="362"/>
      <c r="AU651" s="362"/>
      <c r="AV651" s="362"/>
      <c r="AW651" s="362"/>
      <c r="AX651" s="362"/>
      <c r="AY651" s="362"/>
    </row>
    <row r="652">
      <c r="A652" s="362"/>
      <c r="B652" s="362"/>
      <c r="C652" s="362"/>
      <c r="D652" s="362"/>
      <c r="E652" s="362"/>
      <c r="F652" s="362"/>
      <c r="G652" s="362"/>
      <c r="H652" s="362"/>
      <c r="I652" s="362"/>
      <c r="J652" s="362"/>
      <c r="K652" s="362"/>
      <c r="L652" s="362"/>
      <c r="M652" s="362"/>
      <c r="N652" s="362"/>
      <c r="O652" s="362"/>
      <c r="P652" s="362"/>
      <c r="Q652" s="362"/>
      <c r="R652" s="362"/>
      <c r="S652" s="362"/>
      <c r="T652" s="362"/>
      <c r="U652" s="362"/>
      <c r="V652" s="362"/>
      <c r="W652" s="362"/>
      <c r="X652" s="362"/>
      <c r="Y652" s="362"/>
      <c r="Z652" s="362"/>
      <c r="AA652" s="362"/>
      <c r="AB652" s="362"/>
      <c r="AC652" s="362"/>
      <c r="AD652" s="362"/>
      <c r="AE652" s="362"/>
      <c r="AF652" s="362"/>
      <c r="AG652" s="362"/>
      <c r="AH652" s="362"/>
      <c r="AI652" s="362"/>
      <c r="AJ652" s="362"/>
      <c r="AK652" s="362"/>
      <c r="AL652" s="362"/>
      <c r="AM652" s="362"/>
      <c r="AN652" s="362"/>
      <c r="AO652" s="362"/>
      <c r="AP652" s="362"/>
      <c r="AQ652" s="362"/>
      <c r="AR652" s="362"/>
      <c r="AS652" s="362"/>
      <c r="AT652" s="362"/>
      <c r="AU652" s="362"/>
      <c r="AV652" s="362"/>
      <c r="AW652" s="362"/>
      <c r="AX652" s="362"/>
      <c r="AY652" s="362"/>
    </row>
    <row r="653">
      <c r="A653" s="362"/>
      <c r="B653" s="362"/>
      <c r="C653" s="362"/>
      <c r="D653" s="362"/>
      <c r="E653" s="362"/>
      <c r="F653" s="362"/>
      <c r="G653" s="362"/>
      <c r="H653" s="362"/>
      <c r="I653" s="362"/>
      <c r="J653" s="362"/>
      <c r="K653" s="362"/>
      <c r="L653" s="362"/>
      <c r="M653" s="362"/>
      <c r="N653" s="362"/>
      <c r="O653" s="362"/>
      <c r="P653" s="362"/>
      <c r="Q653" s="362"/>
      <c r="R653" s="362"/>
      <c r="S653" s="362"/>
      <c r="T653" s="362"/>
      <c r="U653" s="362"/>
      <c r="V653" s="362"/>
      <c r="W653" s="362"/>
      <c r="X653" s="362"/>
      <c r="Y653" s="362"/>
      <c r="Z653" s="362"/>
      <c r="AA653" s="362"/>
      <c r="AB653" s="362"/>
      <c r="AC653" s="362"/>
      <c r="AD653" s="362"/>
      <c r="AE653" s="362"/>
      <c r="AF653" s="362"/>
      <c r="AG653" s="362"/>
      <c r="AH653" s="362"/>
      <c r="AI653" s="362"/>
      <c r="AJ653" s="362"/>
      <c r="AK653" s="362"/>
      <c r="AL653" s="362"/>
      <c r="AM653" s="362"/>
      <c r="AN653" s="362"/>
      <c r="AO653" s="362"/>
      <c r="AP653" s="362"/>
      <c r="AQ653" s="362"/>
      <c r="AR653" s="362"/>
      <c r="AS653" s="362"/>
      <c r="AT653" s="362"/>
      <c r="AU653" s="362"/>
      <c r="AV653" s="362"/>
      <c r="AW653" s="362"/>
      <c r="AX653" s="362"/>
      <c r="AY653" s="362"/>
    </row>
    <row r="654">
      <c r="A654" s="362"/>
      <c r="B654" s="362"/>
      <c r="C654" s="362"/>
      <c r="D654" s="362"/>
      <c r="E654" s="362"/>
      <c r="F654" s="362"/>
      <c r="G654" s="362"/>
      <c r="H654" s="362"/>
      <c r="I654" s="362"/>
      <c r="J654" s="362"/>
      <c r="K654" s="362"/>
      <c r="L654" s="362"/>
      <c r="M654" s="362"/>
      <c r="N654" s="362"/>
      <c r="O654" s="362"/>
      <c r="P654" s="362"/>
      <c r="Q654" s="362"/>
      <c r="R654" s="362"/>
      <c r="S654" s="362"/>
      <c r="T654" s="362"/>
      <c r="U654" s="362"/>
      <c r="V654" s="362"/>
      <c r="W654" s="362"/>
      <c r="X654" s="362"/>
      <c r="Y654" s="362"/>
      <c r="Z654" s="362"/>
      <c r="AA654" s="362"/>
      <c r="AB654" s="362"/>
      <c r="AC654" s="362"/>
      <c r="AD654" s="362"/>
      <c r="AE654" s="362"/>
      <c r="AF654" s="362"/>
      <c r="AG654" s="362"/>
      <c r="AH654" s="362"/>
      <c r="AI654" s="362"/>
      <c r="AJ654" s="362"/>
      <c r="AK654" s="362"/>
      <c r="AL654" s="362"/>
      <c r="AM654" s="362"/>
      <c r="AN654" s="362"/>
      <c r="AO654" s="362"/>
      <c r="AP654" s="362"/>
      <c r="AQ654" s="362"/>
      <c r="AR654" s="362"/>
      <c r="AS654" s="362"/>
      <c r="AT654" s="362"/>
      <c r="AU654" s="362"/>
      <c r="AV654" s="362"/>
      <c r="AW654" s="362"/>
      <c r="AX654" s="362"/>
      <c r="AY654" s="362"/>
    </row>
    <row r="655">
      <c r="A655" s="362"/>
      <c r="B655" s="362"/>
      <c r="C655" s="362"/>
      <c r="D655" s="362"/>
      <c r="E655" s="362"/>
      <c r="F655" s="362"/>
      <c r="G655" s="362"/>
      <c r="H655" s="362"/>
      <c r="I655" s="362"/>
      <c r="J655" s="362"/>
      <c r="K655" s="362"/>
      <c r="L655" s="362"/>
      <c r="M655" s="362"/>
      <c r="N655" s="362"/>
      <c r="O655" s="362"/>
      <c r="P655" s="362"/>
      <c r="Q655" s="362"/>
      <c r="R655" s="362"/>
      <c r="S655" s="362"/>
      <c r="T655" s="362"/>
      <c r="U655" s="362"/>
      <c r="V655" s="362"/>
      <c r="W655" s="362"/>
      <c r="X655" s="362"/>
      <c r="Y655" s="362"/>
      <c r="Z655" s="362"/>
      <c r="AA655" s="362"/>
      <c r="AB655" s="362"/>
      <c r="AC655" s="362"/>
      <c r="AD655" s="362"/>
      <c r="AE655" s="362"/>
      <c r="AF655" s="362"/>
      <c r="AG655" s="362"/>
      <c r="AH655" s="362"/>
      <c r="AI655" s="362"/>
      <c r="AJ655" s="362"/>
      <c r="AK655" s="362"/>
      <c r="AL655" s="362"/>
      <c r="AM655" s="362"/>
      <c r="AN655" s="362"/>
      <c r="AO655" s="362"/>
      <c r="AP655" s="362"/>
      <c r="AQ655" s="362"/>
      <c r="AR655" s="362"/>
      <c r="AS655" s="362"/>
      <c r="AT655" s="362"/>
      <c r="AU655" s="362"/>
      <c r="AV655" s="362"/>
      <c r="AW655" s="362"/>
      <c r="AX655" s="362"/>
      <c r="AY655" s="362"/>
    </row>
    <row r="656">
      <c r="A656" s="362"/>
      <c r="B656" s="362"/>
      <c r="C656" s="362"/>
      <c r="D656" s="362"/>
      <c r="E656" s="362"/>
      <c r="F656" s="362"/>
      <c r="G656" s="362"/>
      <c r="H656" s="362"/>
      <c r="I656" s="362"/>
      <c r="J656" s="362"/>
      <c r="K656" s="362"/>
      <c r="L656" s="362"/>
      <c r="M656" s="362"/>
      <c r="N656" s="362"/>
      <c r="O656" s="362"/>
      <c r="P656" s="362"/>
      <c r="Q656" s="362"/>
      <c r="R656" s="362"/>
      <c r="S656" s="362"/>
      <c r="T656" s="362"/>
      <c r="U656" s="362"/>
      <c r="V656" s="362"/>
      <c r="W656" s="362"/>
      <c r="X656" s="362"/>
      <c r="Y656" s="362"/>
      <c r="Z656" s="362"/>
      <c r="AA656" s="362"/>
      <c r="AB656" s="362"/>
      <c r="AC656" s="362"/>
      <c r="AD656" s="362"/>
      <c r="AE656" s="362"/>
      <c r="AF656" s="362"/>
      <c r="AG656" s="362"/>
      <c r="AH656" s="362"/>
      <c r="AI656" s="362"/>
      <c r="AJ656" s="362"/>
      <c r="AK656" s="362"/>
      <c r="AL656" s="362"/>
      <c r="AM656" s="362"/>
      <c r="AN656" s="362"/>
      <c r="AO656" s="362"/>
      <c r="AP656" s="362"/>
      <c r="AQ656" s="362"/>
      <c r="AR656" s="362"/>
      <c r="AS656" s="362"/>
      <c r="AT656" s="362"/>
      <c r="AU656" s="362"/>
      <c r="AV656" s="362"/>
      <c r="AW656" s="362"/>
      <c r="AX656" s="362"/>
      <c r="AY656" s="362"/>
    </row>
    <row r="657">
      <c r="A657" s="362"/>
      <c r="B657" s="362"/>
      <c r="C657" s="362"/>
      <c r="D657" s="362"/>
      <c r="E657" s="362"/>
      <c r="F657" s="362"/>
      <c r="G657" s="362"/>
      <c r="H657" s="362"/>
      <c r="I657" s="362"/>
      <c r="J657" s="362"/>
      <c r="K657" s="362"/>
      <c r="L657" s="362"/>
      <c r="M657" s="362"/>
      <c r="N657" s="362"/>
      <c r="O657" s="362"/>
      <c r="P657" s="362"/>
      <c r="Q657" s="362"/>
      <c r="R657" s="362"/>
      <c r="S657" s="362"/>
      <c r="T657" s="362"/>
      <c r="U657" s="362"/>
      <c r="V657" s="362"/>
      <c r="W657" s="362"/>
      <c r="X657" s="362"/>
      <c r="Y657" s="362"/>
      <c r="Z657" s="362"/>
      <c r="AA657" s="362"/>
      <c r="AB657" s="362"/>
      <c r="AC657" s="362"/>
      <c r="AD657" s="362"/>
      <c r="AE657" s="362"/>
      <c r="AF657" s="362"/>
      <c r="AG657" s="362"/>
      <c r="AH657" s="362"/>
      <c r="AI657" s="362"/>
      <c r="AJ657" s="362"/>
      <c r="AK657" s="362"/>
      <c r="AL657" s="362"/>
      <c r="AM657" s="362"/>
      <c r="AN657" s="362"/>
      <c r="AO657" s="362"/>
      <c r="AP657" s="362"/>
      <c r="AQ657" s="362"/>
      <c r="AR657" s="362"/>
      <c r="AS657" s="362"/>
      <c r="AT657" s="362"/>
      <c r="AU657" s="362"/>
      <c r="AV657" s="362"/>
      <c r="AW657" s="362"/>
      <c r="AX657" s="362"/>
      <c r="AY657" s="362"/>
    </row>
    <row r="658">
      <c r="A658" s="362"/>
      <c r="B658" s="362"/>
      <c r="C658" s="362"/>
      <c r="D658" s="362"/>
      <c r="E658" s="362"/>
      <c r="F658" s="362"/>
      <c r="G658" s="362"/>
      <c r="H658" s="362"/>
      <c r="I658" s="362"/>
      <c r="J658" s="362"/>
      <c r="K658" s="362"/>
      <c r="L658" s="362"/>
      <c r="M658" s="362"/>
      <c r="N658" s="362"/>
      <c r="O658" s="362"/>
      <c r="P658" s="362"/>
      <c r="Q658" s="362"/>
      <c r="R658" s="362"/>
      <c r="S658" s="362"/>
      <c r="T658" s="362"/>
      <c r="U658" s="362"/>
      <c r="V658" s="362"/>
      <c r="W658" s="362"/>
      <c r="X658" s="362"/>
      <c r="Y658" s="362"/>
      <c r="Z658" s="362"/>
      <c r="AA658" s="362"/>
      <c r="AB658" s="362"/>
      <c r="AC658" s="362"/>
      <c r="AD658" s="362"/>
      <c r="AE658" s="362"/>
      <c r="AF658" s="362"/>
      <c r="AG658" s="362"/>
      <c r="AH658" s="362"/>
      <c r="AI658" s="362"/>
      <c r="AJ658" s="362"/>
      <c r="AK658" s="362"/>
      <c r="AL658" s="362"/>
      <c r="AM658" s="362"/>
      <c r="AN658" s="362"/>
      <c r="AO658" s="362"/>
      <c r="AP658" s="362"/>
      <c r="AQ658" s="362"/>
      <c r="AR658" s="362"/>
      <c r="AS658" s="362"/>
      <c r="AT658" s="362"/>
      <c r="AU658" s="362"/>
      <c r="AV658" s="362"/>
      <c r="AW658" s="362"/>
      <c r="AX658" s="362"/>
      <c r="AY658" s="362"/>
    </row>
    <row r="659">
      <c r="A659" s="362"/>
      <c r="B659" s="362"/>
      <c r="C659" s="362"/>
      <c r="D659" s="362"/>
      <c r="E659" s="362"/>
      <c r="F659" s="362"/>
      <c r="G659" s="362"/>
      <c r="H659" s="362"/>
      <c r="I659" s="362"/>
      <c r="J659" s="362"/>
      <c r="K659" s="362"/>
      <c r="L659" s="362"/>
      <c r="M659" s="362"/>
      <c r="N659" s="362"/>
      <c r="O659" s="362"/>
      <c r="P659" s="362"/>
      <c r="Q659" s="362"/>
      <c r="R659" s="362"/>
      <c r="S659" s="362"/>
      <c r="T659" s="362"/>
      <c r="U659" s="362"/>
      <c r="V659" s="362"/>
      <c r="W659" s="362"/>
      <c r="X659" s="362"/>
      <c r="Y659" s="362"/>
      <c r="Z659" s="362"/>
      <c r="AA659" s="362"/>
      <c r="AB659" s="362"/>
      <c r="AC659" s="362"/>
      <c r="AD659" s="362"/>
      <c r="AE659" s="362"/>
      <c r="AF659" s="362"/>
      <c r="AG659" s="362"/>
      <c r="AH659" s="362"/>
      <c r="AI659" s="362"/>
      <c r="AJ659" s="362"/>
      <c r="AK659" s="362"/>
      <c r="AL659" s="362"/>
      <c r="AM659" s="362"/>
      <c r="AN659" s="362"/>
      <c r="AO659" s="362"/>
      <c r="AP659" s="362"/>
      <c r="AQ659" s="362"/>
      <c r="AR659" s="362"/>
      <c r="AS659" s="362"/>
      <c r="AT659" s="362"/>
      <c r="AU659" s="362"/>
      <c r="AV659" s="362"/>
      <c r="AW659" s="362"/>
      <c r="AX659" s="362"/>
      <c r="AY659" s="362"/>
    </row>
    <row r="660">
      <c r="A660" s="362"/>
      <c r="B660" s="362"/>
      <c r="C660" s="362"/>
      <c r="D660" s="362"/>
      <c r="E660" s="362"/>
      <c r="F660" s="362"/>
      <c r="G660" s="362"/>
      <c r="H660" s="362"/>
      <c r="I660" s="362"/>
      <c r="J660" s="362"/>
      <c r="K660" s="362"/>
      <c r="L660" s="362"/>
      <c r="M660" s="362"/>
      <c r="N660" s="362"/>
      <c r="O660" s="362"/>
      <c r="P660" s="362"/>
      <c r="Q660" s="362"/>
      <c r="R660" s="362"/>
      <c r="S660" s="362"/>
      <c r="T660" s="362"/>
      <c r="U660" s="362"/>
      <c r="V660" s="362"/>
      <c r="W660" s="362"/>
      <c r="X660" s="362"/>
      <c r="Y660" s="362"/>
      <c r="Z660" s="362"/>
      <c r="AA660" s="362"/>
      <c r="AB660" s="362"/>
      <c r="AC660" s="362"/>
      <c r="AD660" s="362"/>
      <c r="AE660" s="362"/>
      <c r="AF660" s="362"/>
      <c r="AG660" s="362"/>
      <c r="AH660" s="362"/>
      <c r="AI660" s="362"/>
      <c r="AJ660" s="362"/>
      <c r="AK660" s="362"/>
      <c r="AL660" s="362"/>
      <c r="AM660" s="362"/>
      <c r="AN660" s="362"/>
      <c r="AO660" s="362"/>
      <c r="AP660" s="362"/>
      <c r="AQ660" s="362"/>
      <c r="AR660" s="362"/>
      <c r="AS660" s="362"/>
      <c r="AT660" s="362"/>
      <c r="AU660" s="362"/>
      <c r="AV660" s="362"/>
      <c r="AW660" s="362"/>
      <c r="AX660" s="362"/>
      <c r="AY660" s="362"/>
    </row>
    <row r="661">
      <c r="A661" s="362"/>
      <c r="B661" s="362"/>
      <c r="C661" s="362"/>
      <c r="D661" s="362"/>
      <c r="E661" s="362"/>
      <c r="F661" s="362"/>
      <c r="G661" s="362"/>
      <c r="H661" s="362"/>
      <c r="I661" s="362"/>
      <c r="J661" s="362"/>
      <c r="K661" s="362"/>
      <c r="L661" s="362"/>
      <c r="M661" s="362"/>
      <c r="N661" s="362"/>
      <c r="O661" s="362"/>
      <c r="P661" s="362"/>
      <c r="Q661" s="362"/>
      <c r="R661" s="362"/>
      <c r="S661" s="362"/>
      <c r="T661" s="362"/>
      <c r="U661" s="362"/>
      <c r="V661" s="362"/>
      <c r="W661" s="362"/>
      <c r="X661" s="362"/>
      <c r="Y661" s="362"/>
      <c r="Z661" s="362"/>
      <c r="AA661" s="362"/>
      <c r="AB661" s="362"/>
      <c r="AC661" s="362"/>
      <c r="AD661" s="362"/>
      <c r="AE661" s="362"/>
      <c r="AF661" s="362"/>
      <c r="AG661" s="362"/>
      <c r="AH661" s="362"/>
      <c r="AI661" s="362"/>
      <c r="AJ661" s="362"/>
      <c r="AK661" s="362"/>
      <c r="AL661" s="362"/>
      <c r="AM661" s="362"/>
      <c r="AN661" s="362"/>
      <c r="AO661" s="362"/>
      <c r="AP661" s="362"/>
      <c r="AQ661" s="362"/>
      <c r="AR661" s="362"/>
      <c r="AS661" s="362"/>
      <c r="AT661" s="362"/>
      <c r="AU661" s="362"/>
      <c r="AV661" s="362"/>
      <c r="AW661" s="362"/>
      <c r="AX661" s="362"/>
      <c r="AY661" s="362"/>
    </row>
    <row r="662">
      <c r="A662" s="362"/>
      <c r="B662" s="362"/>
      <c r="C662" s="362"/>
      <c r="D662" s="362"/>
      <c r="E662" s="362"/>
      <c r="F662" s="362"/>
      <c r="G662" s="362"/>
      <c r="H662" s="362"/>
      <c r="I662" s="362"/>
      <c r="J662" s="362"/>
      <c r="K662" s="362"/>
      <c r="L662" s="362"/>
      <c r="M662" s="362"/>
      <c r="N662" s="362"/>
      <c r="O662" s="362"/>
      <c r="P662" s="362"/>
      <c r="Q662" s="362"/>
      <c r="R662" s="362"/>
      <c r="S662" s="362"/>
      <c r="T662" s="362"/>
      <c r="U662" s="362"/>
      <c r="V662" s="362"/>
      <c r="W662" s="362"/>
      <c r="X662" s="362"/>
      <c r="Y662" s="362"/>
      <c r="Z662" s="362"/>
      <c r="AA662" s="362"/>
      <c r="AB662" s="362"/>
      <c r="AC662" s="362"/>
      <c r="AD662" s="362"/>
      <c r="AE662" s="362"/>
      <c r="AF662" s="362"/>
      <c r="AG662" s="362"/>
      <c r="AH662" s="362"/>
      <c r="AI662" s="362"/>
      <c r="AJ662" s="362"/>
      <c r="AK662" s="362"/>
      <c r="AL662" s="362"/>
      <c r="AM662" s="362"/>
      <c r="AN662" s="362"/>
      <c r="AO662" s="362"/>
      <c r="AP662" s="362"/>
      <c r="AQ662" s="362"/>
      <c r="AR662" s="362"/>
      <c r="AS662" s="362"/>
      <c r="AT662" s="362"/>
      <c r="AU662" s="362"/>
      <c r="AV662" s="362"/>
      <c r="AW662" s="362"/>
      <c r="AX662" s="362"/>
      <c r="AY662" s="362"/>
    </row>
    <row r="663">
      <c r="A663" s="362"/>
      <c r="B663" s="362"/>
      <c r="C663" s="362"/>
      <c r="D663" s="362"/>
      <c r="E663" s="362"/>
      <c r="F663" s="362"/>
      <c r="G663" s="362"/>
      <c r="H663" s="362"/>
      <c r="I663" s="362"/>
      <c r="J663" s="362"/>
      <c r="K663" s="362"/>
      <c r="L663" s="362"/>
      <c r="M663" s="362"/>
      <c r="N663" s="362"/>
      <c r="O663" s="362"/>
      <c r="P663" s="362"/>
      <c r="Q663" s="362"/>
      <c r="R663" s="362"/>
      <c r="S663" s="362"/>
      <c r="T663" s="362"/>
      <c r="U663" s="362"/>
      <c r="V663" s="362"/>
      <c r="W663" s="362"/>
      <c r="X663" s="362"/>
      <c r="Y663" s="362"/>
      <c r="Z663" s="362"/>
      <c r="AA663" s="362"/>
      <c r="AB663" s="362"/>
      <c r="AC663" s="362"/>
      <c r="AD663" s="362"/>
      <c r="AE663" s="362"/>
      <c r="AF663" s="362"/>
      <c r="AG663" s="362"/>
      <c r="AH663" s="362"/>
      <c r="AI663" s="362"/>
      <c r="AJ663" s="362"/>
      <c r="AK663" s="362"/>
      <c r="AL663" s="362"/>
      <c r="AM663" s="362"/>
      <c r="AN663" s="362"/>
      <c r="AO663" s="362"/>
      <c r="AP663" s="362"/>
      <c r="AQ663" s="362"/>
      <c r="AR663" s="362"/>
      <c r="AS663" s="362"/>
      <c r="AT663" s="362"/>
      <c r="AU663" s="362"/>
      <c r="AV663" s="362"/>
      <c r="AW663" s="362"/>
      <c r="AX663" s="362"/>
      <c r="AY663" s="362"/>
    </row>
    <row r="664">
      <c r="A664" s="362"/>
      <c r="B664" s="362"/>
      <c r="C664" s="362"/>
      <c r="D664" s="362"/>
      <c r="E664" s="362"/>
      <c r="F664" s="362"/>
      <c r="G664" s="362"/>
      <c r="H664" s="362"/>
      <c r="I664" s="362"/>
      <c r="J664" s="362"/>
      <c r="K664" s="362"/>
      <c r="L664" s="362"/>
      <c r="M664" s="362"/>
      <c r="N664" s="362"/>
      <c r="O664" s="362"/>
      <c r="P664" s="362"/>
      <c r="Q664" s="362"/>
      <c r="R664" s="362"/>
      <c r="S664" s="362"/>
      <c r="T664" s="362"/>
      <c r="U664" s="362"/>
      <c r="V664" s="362"/>
      <c r="W664" s="362"/>
      <c r="X664" s="362"/>
      <c r="Y664" s="362"/>
      <c r="Z664" s="362"/>
      <c r="AA664" s="362"/>
      <c r="AB664" s="362"/>
      <c r="AC664" s="362"/>
      <c r="AD664" s="362"/>
      <c r="AE664" s="362"/>
      <c r="AF664" s="362"/>
      <c r="AG664" s="362"/>
      <c r="AH664" s="362"/>
      <c r="AI664" s="362"/>
      <c r="AJ664" s="362"/>
      <c r="AK664" s="362"/>
      <c r="AL664" s="362"/>
      <c r="AM664" s="362"/>
      <c r="AN664" s="362"/>
      <c r="AO664" s="362"/>
      <c r="AP664" s="362"/>
      <c r="AQ664" s="362"/>
      <c r="AR664" s="362"/>
      <c r="AS664" s="362"/>
      <c r="AT664" s="362"/>
      <c r="AU664" s="362"/>
      <c r="AV664" s="362"/>
      <c r="AW664" s="362"/>
      <c r="AX664" s="362"/>
      <c r="AY664" s="362"/>
    </row>
    <row r="665">
      <c r="A665" s="362"/>
      <c r="B665" s="362"/>
      <c r="C665" s="362"/>
      <c r="D665" s="362"/>
      <c r="E665" s="362"/>
      <c r="F665" s="362"/>
      <c r="G665" s="362"/>
      <c r="H665" s="362"/>
      <c r="I665" s="362"/>
      <c r="J665" s="362"/>
      <c r="K665" s="362"/>
      <c r="L665" s="362"/>
      <c r="M665" s="362"/>
      <c r="N665" s="362"/>
      <c r="O665" s="362"/>
      <c r="P665" s="362"/>
      <c r="Q665" s="362"/>
      <c r="R665" s="362"/>
      <c r="S665" s="362"/>
      <c r="T665" s="362"/>
      <c r="U665" s="362"/>
      <c r="V665" s="362"/>
      <c r="W665" s="362"/>
      <c r="X665" s="362"/>
      <c r="Y665" s="362"/>
      <c r="Z665" s="362"/>
      <c r="AA665" s="362"/>
      <c r="AB665" s="362"/>
      <c r="AC665" s="362"/>
      <c r="AD665" s="362"/>
      <c r="AE665" s="362"/>
      <c r="AF665" s="362"/>
      <c r="AG665" s="362"/>
      <c r="AH665" s="362"/>
      <c r="AI665" s="362"/>
      <c r="AJ665" s="362"/>
      <c r="AK665" s="362"/>
      <c r="AL665" s="362"/>
      <c r="AM665" s="362"/>
      <c r="AN665" s="362"/>
      <c r="AO665" s="362"/>
      <c r="AP665" s="362"/>
      <c r="AQ665" s="362"/>
      <c r="AR665" s="362"/>
      <c r="AS665" s="362"/>
      <c r="AT665" s="362"/>
      <c r="AU665" s="362"/>
      <c r="AV665" s="362"/>
      <c r="AW665" s="362"/>
      <c r="AX665" s="362"/>
      <c r="AY665" s="362"/>
    </row>
    <row r="666">
      <c r="A666" s="362"/>
      <c r="B666" s="362"/>
      <c r="C666" s="362"/>
      <c r="D666" s="362"/>
      <c r="E666" s="362"/>
      <c r="F666" s="362"/>
      <c r="G666" s="362"/>
      <c r="H666" s="362"/>
      <c r="I666" s="362"/>
      <c r="J666" s="362"/>
      <c r="K666" s="362"/>
      <c r="L666" s="362"/>
      <c r="M666" s="362"/>
      <c r="N666" s="362"/>
      <c r="O666" s="362"/>
      <c r="P666" s="362"/>
      <c r="Q666" s="362"/>
      <c r="R666" s="362"/>
      <c r="S666" s="362"/>
      <c r="T666" s="362"/>
      <c r="U666" s="362"/>
      <c r="V666" s="362"/>
      <c r="W666" s="362"/>
      <c r="X666" s="362"/>
      <c r="Y666" s="362"/>
      <c r="Z666" s="362"/>
      <c r="AA666" s="362"/>
      <c r="AB666" s="362"/>
      <c r="AC666" s="362"/>
      <c r="AD666" s="362"/>
      <c r="AE666" s="362"/>
      <c r="AF666" s="362"/>
      <c r="AG666" s="362"/>
      <c r="AH666" s="362"/>
      <c r="AI666" s="362"/>
      <c r="AJ666" s="362"/>
      <c r="AK666" s="362"/>
      <c r="AL666" s="362"/>
      <c r="AM666" s="362"/>
      <c r="AN666" s="362"/>
      <c r="AO666" s="362"/>
      <c r="AP666" s="362"/>
      <c r="AQ666" s="362"/>
      <c r="AR666" s="362"/>
      <c r="AS666" s="362"/>
      <c r="AT666" s="362"/>
      <c r="AU666" s="362"/>
      <c r="AV666" s="362"/>
      <c r="AW666" s="362"/>
      <c r="AX666" s="362"/>
      <c r="AY666" s="362"/>
    </row>
    <row r="667">
      <c r="A667" s="362"/>
      <c r="B667" s="362"/>
      <c r="C667" s="362"/>
      <c r="D667" s="362"/>
      <c r="E667" s="362"/>
      <c r="F667" s="362"/>
      <c r="G667" s="362"/>
      <c r="H667" s="362"/>
      <c r="I667" s="362"/>
      <c r="J667" s="362"/>
      <c r="K667" s="362"/>
      <c r="L667" s="362"/>
      <c r="M667" s="362"/>
      <c r="N667" s="362"/>
      <c r="O667" s="362"/>
      <c r="P667" s="362"/>
      <c r="Q667" s="362"/>
      <c r="R667" s="362"/>
      <c r="S667" s="362"/>
      <c r="T667" s="362"/>
      <c r="U667" s="362"/>
      <c r="V667" s="362"/>
      <c r="W667" s="362"/>
      <c r="X667" s="362"/>
      <c r="Y667" s="362"/>
      <c r="Z667" s="362"/>
      <c r="AA667" s="362"/>
      <c r="AB667" s="362"/>
      <c r="AC667" s="362"/>
      <c r="AD667" s="362"/>
      <c r="AE667" s="362"/>
      <c r="AF667" s="362"/>
      <c r="AG667" s="362"/>
      <c r="AH667" s="362"/>
      <c r="AI667" s="362"/>
      <c r="AJ667" s="362"/>
      <c r="AK667" s="362"/>
      <c r="AL667" s="362"/>
      <c r="AM667" s="362"/>
      <c r="AN667" s="362"/>
      <c r="AO667" s="362"/>
      <c r="AP667" s="362"/>
      <c r="AQ667" s="362"/>
      <c r="AR667" s="362"/>
      <c r="AS667" s="362"/>
      <c r="AT667" s="362"/>
      <c r="AU667" s="362"/>
      <c r="AV667" s="362"/>
      <c r="AW667" s="362"/>
      <c r="AX667" s="362"/>
      <c r="AY667" s="362"/>
    </row>
    <row r="668">
      <c r="A668" s="362"/>
      <c r="B668" s="362"/>
      <c r="C668" s="362"/>
      <c r="D668" s="362"/>
      <c r="E668" s="362"/>
      <c r="F668" s="362"/>
      <c r="G668" s="362"/>
      <c r="H668" s="362"/>
      <c r="I668" s="362"/>
      <c r="J668" s="362"/>
      <c r="K668" s="362"/>
      <c r="L668" s="362"/>
      <c r="M668" s="362"/>
      <c r="N668" s="362"/>
      <c r="O668" s="362"/>
      <c r="P668" s="362"/>
      <c r="Q668" s="362"/>
      <c r="R668" s="362"/>
      <c r="S668" s="362"/>
      <c r="T668" s="362"/>
      <c r="U668" s="362"/>
      <c r="V668" s="362"/>
      <c r="W668" s="362"/>
      <c r="X668" s="362"/>
      <c r="Y668" s="362"/>
      <c r="Z668" s="362"/>
      <c r="AA668" s="362"/>
      <c r="AB668" s="362"/>
      <c r="AC668" s="362"/>
      <c r="AD668" s="362"/>
      <c r="AE668" s="362"/>
      <c r="AF668" s="362"/>
      <c r="AG668" s="362"/>
      <c r="AH668" s="362"/>
      <c r="AI668" s="362"/>
      <c r="AJ668" s="362"/>
      <c r="AK668" s="362"/>
      <c r="AL668" s="362"/>
      <c r="AM668" s="362"/>
      <c r="AN668" s="362"/>
      <c r="AO668" s="362"/>
      <c r="AP668" s="362"/>
      <c r="AQ668" s="362"/>
      <c r="AR668" s="362"/>
      <c r="AS668" s="362"/>
      <c r="AT668" s="362"/>
      <c r="AU668" s="362"/>
      <c r="AV668" s="362"/>
      <c r="AW668" s="362"/>
      <c r="AX668" s="362"/>
      <c r="AY668" s="362"/>
    </row>
    <row r="669">
      <c r="A669" s="362"/>
      <c r="B669" s="362"/>
      <c r="C669" s="362"/>
      <c r="D669" s="362"/>
      <c r="E669" s="362"/>
      <c r="F669" s="362"/>
      <c r="G669" s="362"/>
      <c r="H669" s="362"/>
      <c r="I669" s="362"/>
      <c r="J669" s="362"/>
      <c r="K669" s="362"/>
      <c r="L669" s="362"/>
      <c r="M669" s="362"/>
      <c r="N669" s="362"/>
      <c r="O669" s="362"/>
      <c r="P669" s="362"/>
      <c r="Q669" s="362"/>
      <c r="R669" s="362"/>
      <c r="S669" s="362"/>
      <c r="T669" s="362"/>
      <c r="U669" s="362"/>
      <c r="V669" s="362"/>
      <c r="W669" s="362"/>
      <c r="X669" s="362"/>
      <c r="Y669" s="362"/>
      <c r="Z669" s="362"/>
      <c r="AA669" s="362"/>
      <c r="AB669" s="362"/>
      <c r="AC669" s="362"/>
      <c r="AD669" s="362"/>
      <c r="AE669" s="362"/>
      <c r="AF669" s="362"/>
      <c r="AG669" s="362"/>
      <c r="AH669" s="362"/>
      <c r="AI669" s="362"/>
      <c r="AJ669" s="362"/>
      <c r="AK669" s="362"/>
      <c r="AL669" s="362"/>
      <c r="AM669" s="362"/>
      <c r="AN669" s="362"/>
      <c r="AO669" s="362"/>
      <c r="AP669" s="362"/>
      <c r="AQ669" s="362"/>
      <c r="AR669" s="362"/>
      <c r="AS669" s="362"/>
      <c r="AT669" s="362"/>
      <c r="AU669" s="362"/>
      <c r="AV669" s="362"/>
      <c r="AW669" s="362"/>
      <c r="AX669" s="362"/>
      <c r="AY669" s="362"/>
    </row>
    <row r="670">
      <c r="A670" s="362"/>
      <c r="B670" s="362"/>
      <c r="C670" s="362"/>
      <c r="D670" s="362"/>
      <c r="E670" s="362"/>
      <c r="F670" s="362"/>
      <c r="G670" s="362"/>
      <c r="H670" s="362"/>
      <c r="I670" s="362"/>
      <c r="J670" s="362"/>
      <c r="K670" s="362"/>
      <c r="L670" s="362"/>
      <c r="M670" s="362"/>
      <c r="N670" s="362"/>
      <c r="O670" s="362"/>
      <c r="P670" s="362"/>
      <c r="Q670" s="362"/>
      <c r="R670" s="362"/>
      <c r="S670" s="362"/>
      <c r="T670" s="362"/>
      <c r="U670" s="362"/>
      <c r="V670" s="362"/>
      <c r="W670" s="362"/>
      <c r="X670" s="362"/>
      <c r="Y670" s="362"/>
      <c r="Z670" s="362"/>
      <c r="AA670" s="362"/>
      <c r="AB670" s="362"/>
      <c r="AC670" s="362"/>
      <c r="AD670" s="362"/>
      <c r="AE670" s="362"/>
      <c r="AF670" s="362"/>
      <c r="AG670" s="362"/>
      <c r="AH670" s="362"/>
      <c r="AI670" s="362"/>
      <c r="AJ670" s="362"/>
      <c r="AK670" s="362"/>
      <c r="AL670" s="362"/>
      <c r="AM670" s="362"/>
      <c r="AN670" s="362"/>
      <c r="AO670" s="362"/>
      <c r="AP670" s="362"/>
      <c r="AQ670" s="362"/>
      <c r="AR670" s="362"/>
      <c r="AS670" s="362"/>
      <c r="AT670" s="362"/>
      <c r="AU670" s="362"/>
      <c r="AV670" s="362"/>
      <c r="AW670" s="362"/>
      <c r="AX670" s="362"/>
      <c r="AY670" s="362"/>
    </row>
    <row r="671">
      <c r="A671" s="362"/>
      <c r="B671" s="362"/>
      <c r="C671" s="362"/>
      <c r="D671" s="362"/>
      <c r="E671" s="362"/>
      <c r="F671" s="362"/>
      <c r="G671" s="362"/>
      <c r="H671" s="362"/>
      <c r="I671" s="362"/>
      <c r="J671" s="362"/>
      <c r="K671" s="362"/>
      <c r="L671" s="362"/>
      <c r="M671" s="362"/>
      <c r="N671" s="362"/>
      <c r="O671" s="362"/>
      <c r="P671" s="362"/>
      <c r="Q671" s="362"/>
      <c r="R671" s="362"/>
      <c r="S671" s="362"/>
      <c r="T671" s="362"/>
      <c r="U671" s="362"/>
      <c r="V671" s="362"/>
      <c r="W671" s="362"/>
      <c r="X671" s="362"/>
      <c r="Y671" s="362"/>
      <c r="Z671" s="362"/>
      <c r="AA671" s="362"/>
      <c r="AB671" s="362"/>
      <c r="AC671" s="362"/>
      <c r="AD671" s="362"/>
      <c r="AE671" s="362"/>
      <c r="AF671" s="362"/>
      <c r="AG671" s="362"/>
      <c r="AH671" s="362"/>
      <c r="AI671" s="362"/>
      <c r="AJ671" s="362"/>
      <c r="AK671" s="362"/>
      <c r="AL671" s="362"/>
      <c r="AM671" s="362"/>
      <c r="AN671" s="362"/>
      <c r="AO671" s="362"/>
      <c r="AP671" s="362"/>
      <c r="AQ671" s="362"/>
      <c r="AR671" s="362"/>
      <c r="AS671" s="362"/>
      <c r="AT671" s="362"/>
      <c r="AU671" s="362"/>
      <c r="AV671" s="362"/>
      <c r="AW671" s="362"/>
      <c r="AX671" s="362"/>
      <c r="AY671" s="362"/>
    </row>
    <row r="672">
      <c r="A672" s="362"/>
      <c r="B672" s="362"/>
      <c r="C672" s="362"/>
      <c r="D672" s="362"/>
      <c r="E672" s="362"/>
      <c r="F672" s="362"/>
      <c r="G672" s="362"/>
      <c r="H672" s="362"/>
      <c r="I672" s="362"/>
      <c r="J672" s="362"/>
      <c r="K672" s="362"/>
      <c r="L672" s="362"/>
      <c r="M672" s="362"/>
      <c r="N672" s="362"/>
      <c r="O672" s="362"/>
      <c r="P672" s="362"/>
      <c r="Q672" s="362"/>
      <c r="R672" s="362"/>
      <c r="S672" s="362"/>
      <c r="T672" s="362"/>
      <c r="U672" s="362"/>
      <c r="V672" s="362"/>
      <c r="W672" s="362"/>
      <c r="X672" s="362"/>
      <c r="Y672" s="362"/>
      <c r="Z672" s="362"/>
      <c r="AA672" s="362"/>
      <c r="AB672" s="362"/>
      <c r="AC672" s="362"/>
      <c r="AD672" s="362"/>
      <c r="AE672" s="362"/>
      <c r="AF672" s="362"/>
      <c r="AG672" s="362"/>
      <c r="AH672" s="362"/>
      <c r="AI672" s="362"/>
      <c r="AJ672" s="362"/>
      <c r="AK672" s="362"/>
      <c r="AL672" s="362"/>
      <c r="AM672" s="362"/>
      <c r="AN672" s="362"/>
      <c r="AO672" s="362"/>
      <c r="AP672" s="362"/>
      <c r="AQ672" s="362"/>
      <c r="AR672" s="362"/>
      <c r="AS672" s="362"/>
      <c r="AT672" s="362"/>
      <c r="AU672" s="362"/>
      <c r="AV672" s="362"/>
      <c r="AW672" s="362"/>
      <c r="AX672" s="362"/>
      <c r="AY672" s="362"/>
    </row>
    <row r="673">
      <c r="A673" s="362"/>
      <c r="B673" s="362"/>
      <c r="C673" s="362"/>
      <c r="D673" s="362"/>
      <c r="E673" s="362"/>
      <c r="F673" s="362"/>
      <c r="G673" s="362"/>
      <c r="H673" s="362"/>
      <c r="I673" s="362"/>
      <c r="J673" s="362"/>
      <c r="K673" s="362"/>
      <c r="L673" s="362"/>
      <c r="M673" s="362"/>
      <c r="N673" s="362"/>
      <c r="O673" s="362"/>
      <c r="P673" s="362"/>
      <c r="Q673" s="362"/>
      <c r="R673" s="362"/>
      <c r="S673" s="362"/>
      <c r="T673" s="362"/>
      <c r="U673" s="362"/>
      <c r="V673" s="362"/>
      <c r="W673" s="362"/>
      <c r="X673" s="362"/>
      <c r="Y673" s="362"/>
      <c r="Z673" s="362"/>
      <c r="AA673" s="362"/>
      <c r="AB673" s="362"/>
      <c r="AC673" s="362"/>
      <c r="AD673" s="362"/>
      <c r="AE673" s="362"/>
      <c r="AF673" s="362"/>
      <c r="AG673" s="362"/>
      <c r="AH673" s="362"/>
      <c r="AI673" s="362"/>
      <c r="AJ673" s="362"/>
      <c r="AK673" s="362"/>
      <c r="AL673" s="362"/>
      <c r="AM673" s="362"/>
      <c r="AN673" s="362"/>
      <c r="AO673" s="362"/>
      <c r="AP673" s="362"/>
      <c r="AQ673" s="362"/>
      <c r="AR673" s="362"/>
      <c r="AS673" s="362"/>
      <c r="AT673" s="362"/>
      <c r="AU673" s="362"/>
      <c r="AV673" s="362"/>
      <c r="AW673" s="362"/>
      <c r="AX673" s="362"/>
      <c r="AY673" s="362"/>
    </row>
    <row r="674">
      <c r="A674" s="362"/>
      <c r="B674" s="362"/>
      <c r="C674" s="362"/>
      <c r="D674" s="362"/>
      <c r="E674" s="362"/>
      <c r="F674" s="362"/>
      <c r="G674" s="362"/>
      <c r="H674" s="362"/>
      <c r="I674" s="362"/>
      <c r="J674" s="362"/>
      <c r="K674" s="362"/>
      <c r="L674" s="362"/>
      <c r="M674" s="362"/>
      <c r="N674" s="362"/>
      <c r="O674" s="362"/>
      <c r="P674" s="362"/>
      <c r="Q674" s="362"/>
      <c r="R674" s="362"/>
      <c r="S674" s="362"/>
      <c r="T674" s="362"/>
      <c r="U674" s="362"/>
      <c r="V674" s="362"/>
      <c r="W674" s="362"/>
      <c r="X674" s="362"/>
      <c r="Y674" s="362"/>
      <c r="Z674" s="362"/>
      <c r="AA674" s="362"/>
      <c r="AB674" s="362"/>
      <c r="AC674" s="362"/>
      <c r="AD674" s="362"/>
      <c r="AE674" s="362"/>
      <c r="AF674" s="362"/>
      <c r="AG674" s="362"/>
      <c r="AH674" s="362"/>
      <c r="AI674" s="362"/>
      <c r="AJ674" s="362"/>
      <c r="AK674" s="362"/>
      <c r="AL674" s="362"/>
      <c r="AM674" s="362"/>
      <c r="AN674" s="362"/>
      <c r="AO674" s="362"/>
      <c r="AP674" s="362"/>
      <c r="AQ674" s="362"/>
      <c r="AR674" s="362"/>
      <c r="AS674" s="362"/>
      <c r="AT674" s="362"/>
      <c r="AU674" s="362"/>
      <c r="AV674" s="362"/>
      <c r="AW674" s="362"/>
      <c r="AX674" s="362"/>
      <c r="AY674" s="362"/>
    </row>
    <row r="675">
      <c r="A675" s="362"/>
      <c r="B675" s="362"/>
      <c r="C675" s="362"/>
      <c r="D675" s="362"/>
      <c r="E675" s="362"/>
      <c r="F675" s="362"/>
      <c r="G675" s="362"/>
      <c r="H675" s="362"/>
      <c r="I675" s="362"/>
      <c r="J675" s="362"/>
      <c r="K675" s="362"/>
      <c r="L675" s="362"/>
      <c r="M675" s="362"/>
      <c r="N675" s="362"/>
      <c r="O675" s="362"/>
      <c r="P675" s="362"/>
      <c r="Q675" s="362"/>
      <c r="R675" s="362"/>
      <c r="S675" s="362"/>
      <c r="T675" s="362"/>
      <c r="U675" s="362"/>
      <c r="V675" s="362"/>
      <c r="W675" s="362"/>
      <c r="X675" s="362"/>
      <c r="Y675" s="362"/>
      <c r="Z675" s="362"/>
      <c r="AA675" s="362"/>
      <c r="AB675" s="362"/>
      <c r="AC675" s="362"/>
      <c r="AD675" s="362"/>
      <c r="AE675" s="362"/>
      <c r="AF675" s="362"/>
      <c r="AG675" s="362"/>
      <c r="AH675" s="362"/>
      <c r="AI675" s="362"/>
      <c r="AJ675" s="362"/>
      <c r="AK675" s="362"/>
      <c r="AL675" s="362"/>
      <c r="AM675" s="362"/>
      <c r="AN675" s="362"/>
      <c r="AO675" s="362"/>
      <c r="AP675" s="362"/>
      <c r="AQ675" s="362"/>
      <c r="AR675" s="362"/>
      <c r="AS675" s="362"/>
      <c r="AT675" s="362"/>
      <c r="AU675" s="362"/>
      <c r="AV675" s="362"/>
      <c r="AW675" s="362"/>
      <c r="AX675" s="362"/>
      <c r="AY675" s="362"/>
    </row>
    <row r="676">
      <c r="A676" s="362"/>
      <c r="B676" s="362"/>
      <c r="C676" s="362"/>
      <c r="D676" s="362"/>
      <c r="E676" s="362"/>
      <c r="F676" s="362"/>
      <c r="G676" s="362"/>
      <c r="H676" s="362"/>
      <c r="I676" s="362"/>
      <c r="J676" s="362"/>
      <c r="K676" s="362"/>
      <c r="L676" s="362"/>
      <c r="M676" s="362"/>
      <c r="N676" s="362"/>
      <c r="O676" s="362"/>
      <c r="P676" s="362"/>
      <c r="Q676" s="362"/>
      <c r="R676" s="362"/>
      <c r="S676" s="362"/>
      <c r="T676" s="362"/>
      <c r="U676" s="362"/>
      <c r="V676" s="362"/>
      <c r="W676" s="362"/>
      <c r="X676" s="362"/>
      <c r="Y676" s="362"/>
      <c r="Z676" s="362"/>
      <c r="AA676" s="362"/>
      <c r="AB676" s="362"/>
      <c r="AC676" s="362"/>
      <c r="AD676" s="362"/>
      <c r="AE676" s="362"/>
      <c r="AF676" s="362"/>
      <c r="AG676" s="362"/>
      <c r="AH676" s="362"/>
      <c r="AI676" s="362"/>
      <c r="AJ676" s="362"/>
      <c r="AK676" s="362"/>
      <c r="AL676" s="362"/>
      <c r="AM676" s="362"/>
      <c r="AN676" s="362"/>
      <c r="AO676" s="362"/>
      <c r="AP676" s="362"/>
      <c r="AQ676" s="362"/>
      <c r="AR676" s="362"/>
      <c r="AS676" s="362"/>
      <c r="AT676" s="362"/>
      <c r="AU676" s="362"/>
      <c r="AV676" s="362"/>
      <c r="AW676" s="362"/>
      <c r="AX676" s="362"/>
      <c r="AY676" s="362"/>
    </row>
    <row r="677">
      <c r="A677" s="362"/>
      <c r="B677" s="362"/>
      <c r="C677" s="362"/>
      <c r="D677" s="362"/>
      <c r="E677" s="362"/>
      <c r="F677" s="362"/>
      <c r="G677" s="362"/>
      <c r="H677" s="362"/>
      <c r="I677" s="362"/>
      <c r="J677" s="362"/>
      <c r="K677" s="362"/>
      <c r="L677" s="362"/>
      <c r="M677" s="362"/>
      <c r="N677" s="362"/>
      <c r="O677" s="362"/>
      <c r="P677" s="362"/>
      <c r="Q677" s="362"/>
      <c r="R677" s="362"/>
      <c r="S677" s="362"/>
      <c r="T677" s="362"/>
      <c r="U677" s="362"/>
      <c r="V677" s="362"/>
      <c r="W677" s="362"/>
      <c r="X677" s="362"/>
      <c r="Y677" s="362"/>
      <c r="Z677" s="362"/>
      <c r="AA677" s="362"/>
      <c r="AB677" s="362"/>
      <c r="AC677" s="362"/>
      <c r="AD677" s="362"/>
      <c r="AE677" s="362"/>
      <c r="AF677" s="362"/>
      <c r="AG677" s="362"/>
      <c r="AH677" s="362"/>
      <c r="AI677" s="362"/>
      <c r="AJ677" s="362"/>
      <c r="AK677" s="362"/>
      <c r="AL677" s="362"/>
      <c r="AM677" s="362"/>
      <c r="AN677" s="362"/>
      <c r="AO677" s="362"/>
      <c r="AP677" s="362"/>
      <c r="AQ677" s="362"/>
      <c r="AR677" s="362"/>
      <c r="AS677" s="362"/>
      <c r="AT677" s="362"/>
      <c r="AU677" s="362"/>
      <c r="AV677" s="362"/>
      <c r="AW677" s="362"/>
      <c r="AX677" s="362"/>
      <c r="AY677" s="362"/>
    </row>
    <row r="678">
      <c r="A678" s="362"/>
      <c r="B678" s="362"/>
      <c r="C678" s="362"/>
      <c r="D678" s="362"/>
      <c r="E678" s="362"/>
      <c r="F678" s="362"/>
      <c r="G678" s="362"/>
      <c r="H678" s="362"/>
      <c r="I678" s="362"/>
      <c r="J678" s="362"/>
      <c r="K678" s="362"/>
      <c r="L678" s="362"/>
      <c r="M678" s="362"/>
      <c r="N678" s="362"/>
      <c r="O678" s="362"/>
      <c r="P678" s="362"/>
      <c r="Q678" s="362"/>
      <c r="R678" s="362"/>
      <c r="S678" s="362"/>
      <c r="T678" s="362"/>
      <c r="U678" s="362"/>
      <c r="V678" s="362"/>
      <c r="W678" s="362"/>
      <c r="X678" s="362"/>
      <c r="Y678" s="362"/>
      <c r="Z678" s="362"/>
      <c r="AA678" s="362"/>
      <c r="AB678" s="362"/>
      <c r="AC678" s="362"/>
      <c r="AD678" s="362"/>
      <c r="AE678" s="362"/>
      <c r="AF678" s="362"/>
      <c r="AG678" s="362"/>
      <c r="AH678" s="362"/>
      <c r="AI678" s="362"/>
      <c r="AJ678" s="362"/>
      <c r="AK678" s="362"/>
      <c r="AL678" s="362"/>
      <c r="AM678" s="362"/>
      <c r="AN678" s="362"/>
      <c r="AO678" s="362"/>
      <c r="AP678" s="362"/>
      <c r="AQ678" s="362"/>
      <c r="AR678" s="362"/>
      <c r="AS678" s="362"/>
      <c r="AT678" s="362"/>
      <c r="AU678" s="362"/>
      <c r="AV678" s="362"/>
      <c r="AW678" s="362"/>
      <c r="AX678" s="362"/>
      <c r="AY678" s="362"/>
    </row>
    <row r="679">
      <c r="A679" s="362"/>
      <c r="B679" s="362"/>
      <c r="C679" s="362"/>
      <c r="D679" s="362"/>
      <c r="E679" s="362"/>
      <c r="F679" s="362"/>
      <c r="G679" s="362"/>
      <c r="H679" s="362"/>
      <c r="I679" s="362"/>
      <c r="J679" s="362"/>
      <c r="K679" s="362"/>
      <c r="L679" s="362"/>
      <c r="M679" s="362"/>
      <c r="N679" s="362"/>
      <c r="O679" s="362"/>
      <c r="P679" s="362"/>
      <c r="Q679" s="362"/>
      <c r="R679" s="362"/>
      <c r="S679" s="362"/>
      <c r="T679" s="362"/>
      <c r="U679" s="362"/>
      <c r="V679" s="362"/>
      <c r="W679" s="362"/>
      <c r="X679" s="362"/>
      <c r="Y679" s="362"/>
      <c r="Z679" s="362"/>
      <c r="AA679" s="362"/>
      <c r="AB679" s="362"/>
      <c r="AC679" s="362"/>
      <c r="AD679" s="362"/>
      <c r="AE679" s="362"/>
      <c r="AF679" s="362"/>
      <c r="AG679" s="362"/>
      <c r="AH679" s="362"/>
      <c r="AI679" s="362"/>
      <c r="AJ679" s="362"/>
      <c r="AK679" s="362"/>
      <c r="AL679" s="362"/>
      <c r="AM679" s="362"/>
      <c r="AN679" s="362"/>
      <c r="AO679" s="362"/>
      <c r="AP679" s="362"/>
      <c r="AQ679" s="362"/>
      <c r="AR679" s="362"/>
      <c r="AS679" s="362"/>
      <c r="AT679" s="362"/>
      <c r="AU679" s="362"/>
      <c r="AV679" s="362"/>
      <c r="AW679" s="362"/>
      <c r="AX679" s="362"/>
      <c r="AY679" s="362"/>
    </row>
    <row r="680">
      <c r="A680" s="362"/>
      <c r="B680" s="362"/>
      <c r="C680" s="362"/>
      <c r="D680" s="362"/>
      <c r="E680" s="362"/>
      <c r="F680" s="362"/>
      <c r="G680" s="362"/>
      <c r="H680" s="362"/>
      <c r="I680" s="362"/>
      <c r="J680" s="362"/>
      <c r="K680" s="362"/>
      <c r="L680" s="362"/>
      <c r="M680" s="362"/>
      <c r="N680" s="362"/>
      <c r="O680" s="362"/>
      <c r="P680" s="362"/>
      <c r="Q680" s="362"/>
      <c r="R680" s="362"/>
      <c r="S680" s="362"/>
      <c r="T680" s="362"/>
      <c r="U680" s="362"/>
      <c r="V680" s="362"/>
      <c r="W680" s="362"/>
      <c r="X680" s="362"/>
      <c r="Y680" s="362"/>
      <c r="Z680" s="362"/>
      <c r="AA680" s="362"/>
      <c r="AB680" s="362"/>
      <c r="AC680" s="362"/>
      <c r="AD680" s="362"/>
      <c r="AE680" s="362"/>
      <c r="AF680" s="362"/>
      <c r="AG680" s="362"/>
      <c r="AH680" s="362"/>
      <c r="AI680" s="362"/>
      <c r="AJ680" s="362"/>
      <c r="AK680" s="362"/>
      <c r="AL680" s="362"/>
      <c r="AM680" s="362"/>
      <c r="AN680" s="362"/>
      <c r="AO680" s="362"/>
      <c r="AP680" s="362"/>
      <c r="AQ680" s="362"/>
      <c r="AR680" s="362"/>
      <c r="AS680" s="362"/>
      <c r="AT680" s="362"/>
      <c r="AU680" s="362"/>
      <c r="AV680" s="362"/>
      <c r="AW680" s="362"/>
      <c r="AX680" s="362"/>
      <c r="AY680" s="362"/>
    </row>
    <row r="681">
      <c r="A681" s="362"/>
      <c r="B681" s="362"/>
      <c r="C681" s="362"/>
      <c r="D681" s="362"/>
      <c r="E681" s="362"/>
      <c r="F681" s="362"/>
      <c r="G681" s="362"/>
      <c r="H681" s="362"/>
      <c r="I681" s="362"/>
      <c r="J681" s="362"/>
      <c r="K681" s="362"/>
      <c r="L681" s="362"/>
      <c r="M681" s="362"/>
      <c r="N681" s="362"/>
      <c r="O681" s="362"/>
      <c r="P681" s="362"/>
      <c r="Q681" s="362"/>
      <c r="R681" s="362"/>
      <c r="S681" s="362"/>
      <c r="T681" s="362"/>
      <c r="U681" s="362"/>
      <c r="V681" s="362"/>
      <c r="W681" s="362"/>
      <c r="X681" s="362"/>
      <c r="Y681" s="362"/>
      <c r="Z681" s="362"/>
      <c r="AA681" s="362"/>
      <c r="AB681" s="362"/>
      <c r="AC681" s="362"/>
      <c r="AD681" s="362"/>
      <c r="AE681" s="362"/>
      <c r="AF681" s="362"/>
      <c r="AG681" s="362"/>
      <c r="AH681" s="362"/>
      <c r="AI681" s="362"/>
      <c r="AJ681" s="362"/>
      <c r="AK681" s="362"/>
      <c r="AL681" s="362"/>
      <c r="AM681" s="362"/>
      <c r="AN681" s="362"/>
      <c r="AO681" s="362"/>
      <c r="AP681" s="362"/>
      <c r="AQ681" s="362"/>
      <c r="AR681" s="362"/>
      <c r="AS681" s="362"/>
      <c r="AT681" s="362"/>
      <c r="AU681" s="362"/>
      <c r="AV681" s="362"/>
      <c r="AW681" s="362"/>
      <c r="AX681" s="362"/>
      <c r="AY681" s="362"/>
    </row>
    <row r="682">
      <c r="A682" s="362"/>
      <c r="B682" s="362"/>
      <c r="C682" s="362"/>
      <c r="D682" s="362"/>
      <c r="E682" s="362"/>
      <c r="F682" s="362"/>
      <c r="G682" s="362"/>
      <c r="H682" s="362"/>
      <c r="I682" s="362"/>
      <c r="J682" s="362"/>
      <c r="K682" s="362"/>
      <c r="L682" s="362"/>
      <c r="M682" s="362"/>
      <c r="N682" s="362"/>
      <c r="O682" s="362"/>
      <c r="P682" s="362"/>
      <c r="Q682" s="362"/>
      <c r="R682" s="362"/>
      <c r="S682" s="362"/>
      <c r="T682" s="362"/>
      <c r="U682" s="362"/>
      <c r="V682" s="362"/>
      <c r="W682" s="362"/>
      <c r="X682" s="362"/>
      <c r="Y682" s="362"/>
      <c r="Z682" s="362"/>
      <c r="AA682" s="362"/>
      <c r="AB682" s="362"/>
      <c r="AC682" s="362"/>
      <c r="AD682" s="362"/>
      <c r="AE682" s="362"/>
      <c r="AF682" s="362"/>
      <c r="AG682" s="362"/>
      <c r="AH682" s="362"/>
      <c r="AI682" s="362"/>
      <c r="AJ682" s="362"/>
      <c r="AK682" s="362"/>
      <c r="AL682" s="362"/>
      <c r="AM682" s="362"/>
      <c r="AN682" s="362"/>
      <c r="AO682" s="362"/>
      <c r="AP682" s="362"/>
      <c r="AQ682" s="362"/>
      <c r="AR682" s="362"/>
      <c r="AS682" s="362"/>
      <c r="AT682" s="362"/>
      <c r="AU682" s="362"/>
      <c r="AV682" s="362"/>
      <c r="AW682" s="362"/>
      <c r="AX682" s="362"/>
      <c r="AY682" s="362"/>
    </row>
    <row r="683">
      <c r="A683" s="362"/>
      <c r="B683" s="362"/>
      <c r="C683" s="362"/>
      <c r="D683" s="362"/>
      <c r="E683" s="362"/>
      <c r="F683" s="362"/>
      <c r="G683" s="362"/>
      <c r="H683" s="362"/>
      <c r="I683" s="362"/>
      <c r="J683" s="362"/>
      <c r="K683" s="362"/>
      <c r="L683" s="362"/>
      <c r="M683" s="362"/>
      <c r="N683" s="362"/>
      <c r="O683" s="362"/>
      <c r="P683" s="362"/>
      <c r="Q683" s="362"/>
      <c r="R683" s="362"/>
      <c r="S683" s="362"/>
      <c r="T683" s="362"/>
      <c r="U683" s="362"/>
      <c r="V683" s="362"/>
      <c r="W683" s="362"/>
      <c r="X683" s="362"/>
      <c r="Y683" s="362"/>
      <c r="Z683" s="362"/>
      <c r="AA683" s="362"/>
      <c r="AB683" s="362"/>
      <c r="AC683" s="362"/>
      <c r="AD683" s="362"/>
      <c r="AE683" s="362"/>
      <c r="AF683" s="362"/>
      <c r="AG683" s="362"/>
      <c r="AH683" s="362"/>
      <c r="AI683" s="362"/>
      <c r="AJ683" s="362"/>
      <c r="AK683" s="362"/>
      <c r="AL683" s="362"/>
      <c r="AM683" s="362"/>
      <c r="AN683" s="362"/>
      <c r="AO683" s="362"/>
      <c r="AP683" s="362"/>
      <c r="AQ683" s="362"/>
      <c r="AR683" s="362"/>
      <c r="AS683" s="362"/>
      <c r="AT683" s="362"/>
      <c r="AU683" s="362"/>
      <c r="AV683" s="362"/>
      <c r="AW683" s="362"/>
      <c r="AX683" s="362"/>
      <c r="AY683" s="362"/>
    </row>
    <row r="684">
      <c r="A684" s="362"/>
      <c r="B684" s="362"/>
      <c r="C684" s="362"/>
      <c r="D684" s="362"/>
      <c r="E684" s="362"/>
      <c r="F684" s="362"/>
      <c r="G684" s="362"/>
      <c r="H684" s="362"/>
      <c r="I684" s="362"/>
      <c r="J684" s="362"/>
      <c r="K684" s="362"/>
      <c r="L684" s="362"/>
      <c r="M684" s="362"/>
      <c r="N684" s="362"/>
      <c r="O684" s="362"/>
      <c r="P684" s="362"/>
      <c r="Q684" s="362"/>
      <c r="R684" s="362"/>
      <c r="S684" s="362"/>
      <c r="T684" s="362"/>
      <c r="U684" s="362"/>
      <c r="V684" s="362"/>
      <c r="W684" s="362"/>
      <c r="X684" s="362"/>
      <c r="Y684" s="362"/>
      <c r="Z684" s="362"/>
      <c r="AA684" s="362"/>
      <c r="AB684" s="362"/>
      <c r="AC684" s="362"/>
      <c r="AD684" s="362"/>
      <c r="AE684" s="362"/>
      <c r="AF684" s="362"/>
      <c r="AG684" s="362"/>
      <c r="AH684" s="362"/>
      <c r="AI684" s="362"/>
      <c r="AJ684" s="362"/>
      <c r="AK684" s="362"/>
      <c r="AL684" s="362"/>
      <c r="AM684" s="362"/>
      <c r="AN684" s="362"/>
      <c r="AO684" s="362"/>
      <c r="AP684" s="362"/>
      <c r="AQ684" s="362"/>
      <c r="AR684" s="362"/>
      <c r="AS684" s="362"/>
      <c r="AT684" s="362"/>
      <c r="AU684" s="362"/>
      <c r="AV684" s="362"/>
      <c r="AW684" s="362"/>
      <c r="AX684" s="362"/>
      <c r="AY684" s="362"/>
    </row>
    <row r="685">
      <c r="A685" s="362"/>
      <c r="B685" s="362"/>
      <c r="C685" s="362"/>
      <c r="D685" s="362"/>
      <c r="E685" s="362"/>
      <c r="F685" s="362"/>
      <c r="G685" s="362"/>
      <c r="H685" s="362"/>
      <c r="I685" s="362"/>
      <c r="J685" s="362"/>
      <c r="K685" s="362"/>
      <c r="L685" s="362"/>
      <c r="M685" s="362"/>
      <c r="N685" s="362"/>
      <c r="O685" s="362"/>
      <c r="P685" s="362"/>
      <c r="Q685" s="362"/>
      <c r="R685" s="362"/>
      <c r="S685" s="362"/>
      <c r="T685" s="362"/>
      <c r="U685" s="362"/>
      <c r="V685" s="362"/>
      <c r="W685" s="362"/>
      <c r="X685" s="362"/>
      <c r="Y685" s="362"/>
      <c r="Z685" s="362"/>
      <c r="AA685" s="362"/>
      <c r="AB685" s="362"/>
      <c r="AC685" s="362"/>
      <c r="AD685" s="362"/>
      <c r="AE685" s="362"/>
      <c r="AF685" s="362"/>
      <c r="AG685" s="362"/>
      <c r="AH685" s="362"/>
      <c r="AI685" s="362"/>
      <c r="AJ685" s="362"/>
      <c r="AK685" s="362"/>
      <c r="AL685" s="362"/>
      <c r="AM685" s="362"/>
      <c r="AN685" s="362"/>
      <c r="AO685" s="362"/>
      <c r="AP685" s="362"/>
      <c r="AQ685" s="362"/>
      <c r="AR685" s="362"/>
      <c r="AS685" s="362"/>
      <c r="AT685" s="362"/>
      <c r="AU685" s="362"/>
      <c r="AV685" s="362"/>
      <c r="AW685" s="362"/>
      <c r="AX685" s="362"/>
      <c r="AY685" s="362"/>
    </row>
    <row r="686">
      <c r="A686" s="362"/>
      <c r="B686" s="362"/>
      <c r="C686" s="362"/>
      <c r="D686" s="362"/>
      <c r="E686" s="362"/>
      <c r="F686" s="362"/>
      <c r="G686" s="362"/>
      <c r="H686" s="362"/>
      <c r="I686" s="362"/>
      <c r="J686" s="362"/>
      <c r="K686" s="362"/>
      <c r="L686" s="362"/>
      <c r="M686" s="362"/>
      <c r="N686" s="362"/>
      <c r="O686" s="362"/>
      <c r="P686" s="362"/>
      <c r="Q686" s="362"/>
      <c r="R686" s="362"/>
      <c r="S686" s="362"/>
      <c r="T686" s="362"/>
      <c r="U686" s="362"/>
      <c r="V686" s="362"/>
      <c r="W686" s="362"/>
      <c r="X686" s="362"/>
      <c r="Y686" s="362"/>
      <c r="Z686" s="362"/>
      <c r="AA686" s="362"/>
      <c r="AB686" s="362"/>
      <c r="AC686" s="362"/>
      <c r="AD686" s="362"/>
      <c r="AE686" s="362"/>
      <c r="AF686" s="362"/>
      <c r="AG686" s="362"/>
      <c r="AH686" s="362"/>
      <c r="AI686" s="362"/>
      <c r="AJ686" s="362"/>
      <c r="AK686" s="362"/>
      <c r="AL686" s="362"/>
      <c r="AM686" s="362"/>
      <c r="AN686" s="362"/>
      <c r="AO686" s="362"/>
      <c r="AP686" s="362"/>
      <c r="AQ686" s="362"/>
      <c r="AR686" s="362"/>
      <c r="AS686" s="362"/>
      <c r="AT686" s="362"/>
      <c r="AU686" s="362"/>
      <c r="AV686" s="362"/>
      <c r="AW686" s="362"/>
      <c r="AX686" s="362"/>
      <c r="AY686" s="362"/>
    </row>
    <row r="687">
      <c r="A687" s="362"/>
      <c r="B687" s="362"/>
      <c r="C687" s="362"/>
      <c r="D687" s="362"/>
      <c r="E687" s="362"/>
      <c r="F687" s="362"/>
      <c r="G687" s="362"/>
      <c r="H687" s="362"/>
      <c r="I687" s="362"/>
      <c r="J687" s="362"/>
      <c r="K687" s="362"/>
      <c r="L687" s="362"/>
      <c r="M687" s="362"/>
      <c r="N687" s="362"/>
      <c r="O687" s="362"/>
      <c r="P687" s="362"/>
      <c r="Q687" s="362"/>
      <c r="R687" s="362"/>
      <c r="S687" s="362"/>
      <c r="T687" s="362"/>
      <c r="U687" s="362"/>
      <c r="V687" s="362"/>
      <c r="W687" s="362"/>
      <c r="X687" s="362"/>
      <c r="Y687" s="362"/>
      <c r="Z687" s="362"/>
      <c r="AA687" s="362"/>
      <c r="AB687" s="362"/>
      <c r="AC687" s="362"/>
      <c r="AD687" s="362"/>
      <c r="AE687" s="362"/>
      <c r="AF687" s="362"/>
      <c r="AG687" s="362"/>
      <c r="AH687" s="362"/>
      <c r="AI687" s="362"/>
      <c r="AJ687" s="362"/>
      <c r="AK687" s="362"/>
      <c r="AL687" s="362"/>
      <c r="AM687" s="362"/>
      <c r="AN687" s="362"/>
      <c r="AO687" s="362"/>
      <c r="AP687" s="362"/>
      <c r="AQ687" s="362"/>
      <c r="AR687" s="362"/>
      <c r="AS687" s="362"/>
      <c r="AT687" s="362"/>
      <c r="AU687" s="362"/>
      <c r="AV687" s="362"/>
      <c r="AW687" s="362"/>
      <c r="AX687" s="362"/>
      <c r="AY687" s="362"/>
    </row>
    <row r="688">
      <c r="A688" s="362"/>
      <c r="B688" s="362"/>
      <c r="C688" s="362"/>
      <c r="D688" s="362"/>
      <c r="E688" s="362"/>
      <c r="F688" s="362"/>
      <c r="G688" s="362"/>
      <c r="H688" s="362"/>
      <c r="I688" s="362"/>
      <c r="J688" s="362"/>
      <c r="K688" s="362"/>
      <c r="L688" s="362"/>
      <c r="M688" s="362"/>
      <c r="N688" s="362"/>
      <c r="O688" s="362"/>
      <c r="P688" s="362"/>
      <c r="Q688" s="362"/>
      <c r="R688" s="362"/>
      <c r="S688" s="362"/>
      <c r="T688" s="362"/>
      <c r="U688" s="362"/>
      <c r="V688" s="362"/>
      <c r="W688" s="362"/>
      <c r="X688" s="362"/>
      <c r="Y688" s="362"/>
      <c r="Z688" s="362"/>
      <c r="AA688" s="362"/>
      <c r="AB688" s="362"/>
      <c r="AC688" s="362"/>
      <c r="AD688" s="362"/>
      <c r="AE688" s="362"/>
      <c r="AF688" s="362"/>
      <c r="AG688" s="362"/>
      <c r="AH688" s="362"/>
      <c r="AI688" s="362"/>
      <c r="AJ688" s="362"/>
      <c r="AK688" s="362"/>
      <c r="AL688" s="362"/>
      <c r="AM688" s="362"/>
      <c r="AN688" s="362"/>
      <c r="AO688" s="362"/>
      <c r="AP688" s="362"/>
      <c r="AQ688" s="362"/>
      <c r="AR688" s="362"/>
      <c r="AS688" s="362"/>
      <c r="AT688" s="362"/>
      <c r="AU688" s="362"/>
      <c r="AV688" s="362"/>
      <c r="AW688" s="362"/>
      <c r="AX688" s="362"/>
      <c r="AY688" s="362"/>
    </row>
    <row r="689">
      <c r="A689" s="362"/>
      <c r="B689" s="362"/>
      <c r="C689" s="362"/>
      <c r="D689" s="362"/>
      <c r="E689" s="362"/>
      <c r="F689" s="362"/>
      <c r="G689" s="362"/>
      <c r="H689" s="362"/>
      <c r="I689" s="362"/>
      <c r="J689" s="362"/>
      <c r="K689" s="362"/>
      <c r="L689" s="362"/>
      <c r="M689" s="362"/>
      <c r="N689" s="362"/>
      <c r="O689" s="362"/>
      <c r="P689" s="362"/>
      <c r="Q689" s="362"/>
      <c r="R689" s="362"/>
      <c r="S689" s="362"/>
      <c r="T689" s="362"/>
      <c r="U689" s="362"/>
      <c r="V689" s="362"/>
      <c r="W689" s="362"/>
      <c r="X689" s="362"/>
      <c r="Y689" s="362"/>
      <c r="Z689" s="362"/>
      <c r="AA689" s="362"/>
      <c r="AB689" s="362"/>
      <c r="AC689" s="362"/>
      <c r="AD689" s="362"/>
      <c r="AE689" s="362"/>
      <c r="AF689" s="362"/>
      <c r="AG689" s="362"/>
      <c r="AH689" s="362"/>
      <c r="AI689" s="362"/>
      <c r="AJ689" s="362"/>
      <c r="AK689" s="362"/>
      <c r="AL689" s="362"/>
      <c r="AM689" s="362"/>
      <c r="AN689" s="362"/>
      <c r="AO689" s="362"/>
      <c r="AP689" s="362"/>
      <c r="AQ689" s="362"/>
      <c r="AR689" s="362"/>
      <c r="AS689" s="362"/>
      <c r="AT689" s="362"/>
      <c r="AU689" s="362"/>
      <c r="AV689" s="362"/>
      <c r="AW689" s="362"/>
      <c r="AX689" s="362"/>
      <c r="AY689" s="362"/>
    </row>
    <row r="690">
      <c r="A690" s="362"/>
      <c r="B690" s="362"/>
      <c r="C690" s="362"/>
      <c r="D690" s="362"/>
      <c r="E690" s="362"/>
      <c r="F690" s="362"/>
      <c r="G690" s="362"/>
      <c r="H690" s="362"/>
      <c r="I690" s="362"/>
      <c r="J690" s="362"/>
      <c r="K690" s="362"/>
      <c r="L690" s="362"/>
      <c r="M690" s="362"/>
      <c r="N690" s="362"/>
      <c r="O690" s="362"/>
      <c r="P690" s="362"/>
      <c r="Q690" s="362"/>
      <c r="R690" s="362"/>
      <c r="S690" s="362"/>
      <c r="T690" s="362"/>
      <c r="U690" s="362"/>
      <c r="V690" s="362"/>
      <c r="W690" s="362"/>
      <c r="X690" s="362"/>
      <c r="Y690" s="362"/>
      <c r="Z690" s="362"/>
      <c r="AA690" s="362"/>
      <c r="AB690" s="362"/>
      <c r="AC690" s="362"/>
      <c r="AD690" s="362"/>
      <c r="AE690" s="362"/>
      <c r="AF690" s="362"/>
      <c r="AG690" s="362"/>
      <c r="AH690" s="362"/>
      <c r="AI690" s="362"/>
      <c r="AJ690" s="362"/>
      <c r="AK690" s="362"/>
      <c r="AL690" s="362"/>
      <c r="AM690" s="362"/>
      <c r="AN690" s="362"/>
      <c r="AO690" s="362"/>
      <c r="AP690" s="362"/>
      <c r="AQ690" s="362"/>
      <c r="AR690" s="362"/>
      <c r="AS690" s="362"/>
      <c r="AT690" s="362"/>
      <c r="AU690" s="362"/>
      <c r="AV690" s="362"/>
      <c r="AW690" s="362"/>
      <c r="AX690" s="362"/>
      <c r="AY690" s="362"/>
    </row>
    <row r="691">
      <c r="A691" s="362"/>
      <c r="B691" s="362"/>
      <c r="C691" s="362"/>
      <c r="D691" s="362"/>
      <c r="E691" s="362"/>
      <c r="F691" s="362"/>
      <c r="G691" s="362"/>
      <c r="H691" s="362"/>
      <c r="I691" s="362"/>
      <c r="J691" s="362"/>
      <c r="K691" s="362"/>
      <c r="L691" s="362"/>
      <c r="M691" s="362"/>
      <c r="N691" s="362"/>
      <c r="O691" s="362"/>
      <c r="P691" s="362"/>
      <c r="Q691" s="362"/>
      <c r="R691" s="362"/>
      <c r="S691" s="362"/>
      <c r="T691" s="362"/>
      <c r="U691" s="362"/>
      <c r="V691" s="362"/>
      <c r="W691" s="362"/>
      <c r="X691" s="362"/>
      <c r="Y691" s="362"/>
      <c r="Z691" s="362"/>
      <c r="AA691" s="362"/>
      <c r="AB691" s="362"/>
      <c r="AC691" s="362"/>
      <c r="AD691" s="362"/>
      <c r="AE691" s="362"/>
      <c r="AF691" s="362"/>
      <c r="AG691" s="362"/>
      <c r="AH691" s="362"/>
      <c r="AI691" s="362"/>
      <c r="AJ691" s="362"/>
      <c r="AK691" s="362"/>
      <c r="AL691" s="362"/>
      <c r="AM691" s="362"/>
      <c r="AN691" s="362"/>
      <c r="AO691" s="362"/>
      <c r="AP691" s="362"/>
      <c r="AQ691" s="362"/>
      <c r="AR691" s="362"/>
      <c r="AS691" s="362"/>
      <c r="AT691" s="362"/>
      <c r="AU691" s="362"/>
      <c r="AV691" s="362"/>
      <c r="AW691" s="362"/>
      <c r="AX691" s="362"/>
      <c r="AY691" s="362"/>
    </row>
    <row r="692">
      <c r="A692" s="362"/>
      <c r="B692" s="362"/>
      <c r="C692" s="362"/>
      <c r="D692" s="362"/>
      <c r="E692" s="362"/>
      <c r="F692" s="362"/>
      <c r="G692" s="362"/>
      <c r="H692" s="362"/>
      <c r="I692" s="362"/>
      <c r="J692" s="362"/>
      <c r="K692" s="362"/>
      <c r="L692" s="362"/>
      <c r="M692" s="362"/>
      <c r="N692" s="362"/>
      <c r="O692" s="362"/>
      <c r="P692" s="362"/>
      <c r="Q692" s="362"/>
      <c r="R692" s="362"/>
      <c r="S692" s="362"/>
      <c r="T692" s="362"/>
      <c r="U692" s="362"/>
      <c r="V692" s="362"/>
      <c r="W692" s="362"/>
      <c r="X692" s="362"/>
      <c r="Y692" s="362"/>
      <c r="Z692" s="362"/>
      <c r="AA692" s="362"/>
      <c r="AB692" s="362"/>
      <c r="AC692" s="362"/>
      <c r="AD692" s="362"/>
      <c r="AE692" s="362"/>
      <c r="AF692" s="362"/>
      <c r="AG692" s="362"/>
      <c r="AH692" s="362"/>
      <c r="AI692" s="362"/>
      <c r="AJ692" s="362"/>
      <c r="AK692" s="362"/>
      <c r="AL692" s="362"/>
      <c r="AM692" s="362"/>
      <c r="AN692" s="362"/>
      <c r="AO692" s="362"/>
      <c r="AP692" s="362"/>
      <c r="AQ692" s="362"/>
      <c r="AR692" s="362"/>
      <c r="AS692" s="362"/>
      <c r="AT692" s="362"/>
      <c r="AU692" s="362"/>
      <c r="AV692" s="362"/>
      <c r="AW692" s="362"/>
      <c r="AX692" s="362"/>
      <c r="AY692" s="362"/>
    </row>
    <row r="693">
      <c r="A693" s="362"/>
      <c r="B693" s="362"/>
      <c r="C693" s="362"/>
      <c r="D693" s="362"/>
      <c r="E693" s="362"/>
      <c r="F693" s="362"/>
      <c r="G693" s="362"/>
      <c r="H693" s="362"/>
      <c r="I693" s="362"/>
      <c r="J693" s="362"/>
      <c r="K693" s="362"/>
      <c r="L693" s="362"/>
      <c r="M693" s="362"/>
      <c r="N693" s="362"/>
      <c r="O693" s="362"/>
      <c r="P693" s="362"/>
      <c r="Q693" s="362"/>
      <c r="R693" s="362"/>
      <c r="S693" s="362"/>
      <c r="T693" s="362"/>
      <c r="U693" s="362"/>
      <c r="V693" s="362"/>
      <c r="W693" s="362"/>
      <c r="X693" s="362"/>
      <c r="Y693" s="362"/>
      <c r="Z693" s="362"/>
      <c r="AA693" s="362"/>
      <c r="AB693" s="362"/>
      <c r="AC693" s="362"/>
      <c r="AD693" s="362"/>
      <c r="AE693" s="362"/>
      <c r="AF693" s="362"/>
      <c r="AG693" s="362"/>
      <c r="AH693" s="362"/>
      <c r="AI693" s="362"/>
      <c r="AJ693" s="362"/>
      <c r="AK693" s="362"/>
      <c r="AL693" s="362"/>
      <c r="AM693" s="362"/>
      <c r="AN693" s="362"/>
      <c r="AO693" s="362"/>
      <c r="AP693" s="362"/>
      <c r="AQ693" s="362"/>
      <c r="AR693" s="362"/>
      <c r="AS693" s="362"/>
      <c r="AT693" s="362"/>
      <c r="AU693" s="362"/>
      <c r="AV693" s="362"/>
      <c r="AW693" s="362"/>
      <c r="AX693" s="362"/>
      <c r="AY693" s="362"/>
    </row>
    <row r="694">
      <c r="A694" s="362"/>
      <c r="B694" s="362"/>
      <c r="C694" s="362"/>
      <c r="D694" s="362"/>
      <c r="E694" s="362"/>
      <c r="F694" s="362"/>
      <c r="G694" s="362"/>
      <c r="H694" s="362"/>
      <c r="I694" s="362"/>
      <c r="J694" s="362"/>
      <c r="K694" s="362"/>
      <c r="L694" s="362"/>
      <c r="M694" s="362"/>
      <c r="N694" s="362"/>
      <c r="O694" s="362"/>
      <c r="P694" s="362"/>
      <c r="Q694" s="362"/>
      <c r="R694" s="362"/>
      <c r="S694" s="362"/>
      <c r="T694" s="362"/>
      <c r="U694" s="362"/>
      <c r="V694" s="362"/>
      <c r="W694" s="362"/>
      <c r="X694" s="362"/>
      <c r="Y694" s="362"/>
      <c r="Z694" s="362"/>
      <c r="AA694" s="362"/>
      <c r="AB694" s="362"/>
      <c r="AC694" s="362"/>
      <c r="AD694" s="362"/>
      <c r="AE694" s="362"/>
      <c r="AF694" s="362"/>
      <c r="AG694" s="362"/>
      <c r="AH694" s="362"/>
      <c r="AI694" s="362"/>
      <c r="AJ694" s="362"/>
      <c r="AK694" s="362"/>
      <c r="AL694" s="362"/>
      <c r="AM694" s="362"/>
      <c r="AN694" s="362"/>
      <c r="AO694" s="362"/>
      <c r="AP694" s="362"/>
      <c r="AQ694" s="362"/>
      <c r="AR694" s="362"/>
      <c r="AS694" s="362"/>
      <c r="AT694" s="362"/>
      <c r="AU694" s="362"/>
      <c r="AV694" s="362"/>
      <c r="AW694" s="362"/>
      <c r="AX694" s="362"/>
      <c r="AY694" s="362"/>
    </row>
    <row r="695">
      <c r="A695" s="362"/>
      <c r="B695" s="362"/>
      <c r="C695" s="362"/>
      <c r="D695" s="362"/>
      <c r="E695" s="362"/>
      <c r="F695" s="362"/>
      <c r="G695" s="362"/>
      <c r="H695" s="362"/>
      <c r="I695" s="362"/>
      <c r="J695" s="362"/>
      <c r="K695" s="362"/>
      <c r="L695" s="362"/>
      <c r="M695" s="362"/>
      <c r="N695" s="362"/>
      <c r="O695" s="362"/>
      <c r="P695" s="362"/>
      <c r="Q695" s="362"/>
      <c r="R695" s="362"/>
      <c r="S695" s="362"/>
      <c r="T695" s="362"/>
      <c r="U695" s="362"/>
      <c r="V695" s="362"/>
      <c r="W695" s="362"/>
      <c r="X695" s="362"/>
      <c r="Y695" s="362"/>
      <c r="Z695" s="362"/>
      <c r="AA695" s="362"/>
      <c r="AB695" s="362"/>
      <c r="AC695" s="362"/>
      <c r="AD695" s="362"/>
      <c r="AE695" s="362"/>
      <c r="AF695" s="362"/>
      <c r="AG695" s="362"/>
      <c r="AH695" s="362"/>
      <c r="AI695" s="362"/>
      <c r="AJ695" s="362"/>
      <c r="AK695" s="362"/>
      <c r="AL695" s="362"/>
      <c r="AM695" s="362"/>
      <c r="AN695" s="362"/>
      <c r="AO695" s="362"/>
      <c r="AP695" s="362"/>
      <c r="AQ695" s="362"/>
      <c r="AR695" s="362"/>
      <c r="AS695" s="362"/>
      <c r="AT695" s="362"/>
      <c r="AU695" s="362"/>
      <c r="AV695" s="362"/>
      <c r="AW695" s="362"/>
      <c r="AX695" s="362"/>
      <c r="AY695" s="362"/>
    </row>
    <row r="696">
      <c r="A696" s="362"/>
      <c r="B696" s="362"/>
      <c r="C696" s="362"/>
      <c r="D696" s="362"/>
      <c r="E696" s="362"/>
      <c r="F696" s="362"/>
      <c r="G696" s="362"/>
      <c r="H696" s="362"/>
      <c r="I696" s="362"/>
      <c r="J696" s="362"/>
      <c r="K696" s="362"/>
      <c r="L696" s="362"/>
      <c r="M696" s="362"/>
      <c r="N696" s="362"/>
      <c r="O696" s="362"/>
      <c r="P696" s="362"/>
      <c r="Q696" s="362"/>
      <c r="R696" s="362"/>
      <c r="S696" s="362"/>
      <c r="T696" s="362"/>
      <c r="U696" s="362"/>
      <c r="V696" s="362"/>
      <c r="W696" s="362"/>
      <c r="X696" s="362"/>
      <c r="Y696" s="362"/>
      <c r="Z696" s="362"/>
      <c r="AA696" s="362"/>
      <c r="AB696" s="362"/>
      <c r="AC696" s="362"/>
      <c r="AD696" s="362"/>
      <c r="AE696" s="362"/>
      <c r="AF696" s="362"/>
      <c r="AG696" s="362"/>
      <c r="AH696" s="362"/>
      <c r="AI696" s="362"/>
      <c r="AJ696" s="362"/>
      <c r="AK696" s="362"/>
      <c r="AL696" s="362"/>
      <c r="AM696" s="362"/>
      <c r="AN696" s="362"/>
      <c r="AO696" s="362"/>
      <c r="AP696" s="362"/>
      <c r="AQ696" s="362"/>
      <c r="AR696" s="362"/>
      <c r="AS696" s="362"/>
      <c r="AT696" s="362"/>
      <c r="AU696" s="362"/>
      <c r="AV696" s="362"/>
      <c r="AW696" s="362"/>
      <c r="AX696" s="362"/>
      <c r="AY696" s="362"/>
    </row>
    <row r="697">
      <c r="A697" s="362"/>
      <c r="B697" s="362"/>
      <c r="C697" s="362"/>
      <c r="D697" s="362"/>
      <c r="E697" s="362"/>
      <c r="F697" s="362"/>
      <c r="G697" s="362"/>
      <c r="H697" s="362"/>
      <c r="I697" s="362"/>
      <c r="J697" s="362"/>
      <c r="K697" s="362"/>
      <c r="L697" s="362"/>
      <c r="M697" s="362"/>
      <c r="N697" s="362"/>
      <c r="O697" s="362"/>
      <c r="P697" s="362"/>
      <c r="Q697" s="362"/>
      <c r="R697" s="362"/>
      <c r="S697" s="362"/>
      <c r="T697" s="362"/>
      <c r="U697" s="362"/>
      <c r="V697" s="362"/>
      <c r="W697" s="362"/>
      <c r="X697" s="362"/>
      <c r="Y697" s="362"/>
      <c r="Z697" s="362"/>
      <c r="AA697" s="362"/>
      <c r="AB697" s="362"/>
      <c r="AC697" s="362"/>
      <c r="AD697" s="362"/>
      <c r="AE697" s="362"/>
      <c r="AF697" s="362"/>
      <c r="AG697" s="362"/>
      <c r="AH697" s="362"/>
      <c r="AI697" s="362"/>
      <c r="AJ697" s="362"/>
      <c r="AK697" s="362"/>
      <c r="AL697" s="362"/>
      <c r="AM697" s="362"/>
      <c r="AN697" s="362"/>
      <c r="AO697" s="362"/>
      <c r="AP697" s="362"/>
      <c r="AQ697" s="362"/>
      <c r="AR697" s="362"/>
      <c r="AS697" s="362"/>
      <c r="AT697" s="362"/>
      <c r="AU697" s="362"/>
      <c r="AV697" s="362"/>
      <c r="AW697" s="362"/>
      <c r="AX697" s="362"/>
      <c r="AY697" s="362"/>
    </row>
    <row r="698">
      <c r="A698" s="362"/>
      <c r="B698" s="362"/>
      <c r="C698" s="362"/>
      <c r="D698" s="362"/>
      <c r="E698" s="362"/>
      <c r="F698" s="362"/>
      <c r="G698" s="362"/>
      <c r="H698" s="362"/>
      <c r="I698" s="362"/>
      <c r="J698" s="362"/>
      <c r="K698" s="362"/>
      <c r="L698" s="362"/>
      <c r="M698" s="362"/>
      <c r="N698" s="362"/>
      <c r="O698" s="362"/>
      <c r="P698" s="362"/>
      <c r="Q698" s="362"/>
      <c r="R698" s="362"/>
      <c r="S698" s="362"/>
      <c r="T698" s="362"/>
      <c r="U698" s="362"/>
      <c r="V698" s="362"/>
      <c r="W698" s="362"/>
      <c r="X698" s="362"/>
      <c r="Y698" s="362"/>
      <c r="Z698" s="362"/>
      <c r="AA698" s="362"/>
      <c r="AB698" s="362"/>
      <c r="AC698" s="362"/>
      <c r="AD698" s="362"/>
      <c r="AE698" s="362"/>
      <c r="AF698" s="362"/>
      <c r="AG698" s="362"/>
      <c r="AH698" s="362"/>
      <c r="AI698" s="362"/>
      <c r="AJ698" s="362"/>
      <c r="AK698" s="362"/>
      <c r="AL698" s="362"/>
      <c r="AM698" s="362"/>
      <c r="AN698" s="362"/>
      <c r="AO698" s="362"/>
      <c r="AP698" s="362"/>
      <c r="AQ698" s="362"/>
      <c r="AR698" s="362"/>
      <c r="AS698" s="362"/>
      <c r="AT698" s="362"/>
      <c r="AU698" s="362"/>
      <c r="AV698" s="362"/>
      <c r="AW698" s="362"/>
      <c r="AX698" s="362"/>
      <c r="AY698" s="362"/>
    </row>
    <row r="699">
      <c r="A699" s="362"/>
      <c r="B699" s="362"/>
      <c r="C699" s="362"/>
      <c r="D699" s="362"/>
      <c r="E699" s="362"/>
      <c r="F699" s="362"/>
      <c r="G699" s="362"/>
      <c r="H699" s="362"/>
      <c r="I699" s="362"/>
      <c r="J699" s="362"/>
      <c r="K699" s="362"/>
      <c r="L699" s="362"/>
      <c r="M699" s="362"/>
      <c r="N699" s="362"/>
      <c r="O699" s="362"/>
      <c r="P699" s="362"/>
      <c r="Q699" s="362"/>
      <c r="R699" s="362"/>
      <c r="S699" s="362"/>
      <c r="T699" s="362"/>
      <c r="U699" s="362"/>
      <c r="V699" s="362"/>
      <c r="W699" s="362"/>
      <c r="X699" s="362"/>
      <c r="Y699" s="362"/>
      <c r="Z699" s="362"/>
      <c r="AA699" s="362"/>
      <c r="AB699" s="362"/>
      <c r="AC699" s="362"/>
      <c r="AD699" s="362"/>
      <c r="AE699" s="362"/>
      <c r="AF699" s="362"/>
      <c r="AG699" s="362"/>
      <c r="AH699" s="362"/>
      <c r="AI699" s="362"/>
      <c r="AJ699" s="362"/>
      <c r="AK699" s="362"/>
      <c r="AL699" s="362"/>
      <c r="AM699" s="362"/>
      <c r="AN699" s="362"/>
      <c r="AO699" s="362"/>
      <c r="AP699" s="362"/>
      <c r="AQ699" s="362"/>
      <c r="AR699" s="362"/>
      <c r="AS699" s="362"/>
      <c r="AT699" s="362"/>
      <c r="AU699" s="362"/>
      <c r="AV699" s="362"/>
      <c r="AW699" s="362"/>
      <c r="AX699" s="362"/>
      <c r="AY699" s="362"/>
    </row>
    <row r="700">
      <c r="A700" s="362"/>
      <c r="B700" s="362"/>
      <c r="C700" s="362"/>
      <c r="D700" s="362"/>
      <c r="E700" s="362"/>
      <c r="F700" s="362"/>
      <c r="G700" s="362"/>
      <c r="H700" s="362"/>
      <c r="I700" s="362"/>
      <c r="J700" s="362"/>
      <c r="K700" s="362"/>
      <c r="L700" s="362"/>
      <c r="M700" s="362"/>
      <c r="N700" s="362"/>
      <c r="O700" s="362"/>
      <c r="P700" s="362"/>
      <c r="Q700" s="362"/>
      <c r="R700" s="362"/>
      <c r="S700" s="362"/>
      <c r="T700" s="362"/>
      <c r="U700" s="362"/>
      <c r="V700" s="362"/>
      <c r="W700" s="362"/>
      <c r="X700" s="362"/>
      <c r="Y700" s="362"/>
      <c r="Z700" s="362"/>
      <c r="AA700" s="362"/>
      <c r="AB700" s="362"/>
      <c r="AC700" s="362"/>
      <c r="AD700" s="362"/>
      <c r="AE700" s="362"/>
      <c r="AF700" s="362"/>
      <c r="AG700" s="362"/>
      <c r="AH700" s="362"/>
      <c r="AI700" s="362"/>
      <c r="AJ700" s="362"/>
      <c r="AK700" s="362"/>
      <c r="AL700" s="362"/>
      <c r="AM700" s="362"/>
      <c r="AN700" s="362"/>
      <c r="AO700" s="362"/>
      <c r="AP700" s="362"/>
      <c r="AQ700" s="362"/>
      <c r="AR700" s="362"/>
      <c r="AS700" s="362"/>
      <c r="AT700" s="362"/>
      <c r="AU700" s="362"/>
      <c r="AV700" s="362"/>
      <c r="AW700" s="362"/>
      <c r="AX700" s="362"/>
      <c r="AY700" s="362"/>
    </row>
    <row r="701">
      <c r="A701" s="362"/>
      <c r="B701" s="362"/>
      <c r="C701" s="362"/>
      <c r="D701" s="362"/>
      <c r="E701" s="362"/>
      <c r="F701" s="362"/>
      <c r="G701" s="362"/>
      <c r="H701" s="362"/>
      <c r="I701" s="362"/>
      <c r="J701" s="362"/>
      <c r="K701" s="362"/>
      <c r="L701" s="362"/>
      <c r="M701" s="362"/>
      <c r="N701" s="362"/>
      <c r="O701" s="362"/>
      <c r="P701" s="362"/>
      <c r="Q701" s="362"/>
      <c r="R701" s="362"/>
      <c r="S701" s="362"/>
      <c r="T701" s="362"/>
      <c r="U701" s="362"/>
      <c r="V701" s="362"/>
      <c r="W701" s="362"/>
      <c r="X701" s="362"/>
      <c r="Y701" s="362"/>
      <c r="Z701" s="362"/>
      <c r="AA701" s="362"/>
      <c r="AB701" s="362"/>
      <c r="AC701" s="362"/>
      <c r="AD701" s="362"/>
      <c r="AE701" s="362"/>
      <c r="AF701" s="362"/>
      <c r="AG701" s="362"/>
      <c r="AH701" s="362"/>
      <c r="AI701" s="362"/>
      <c r="AJ701" s="362"/>
      <c r="AK701" s="362"/>
      <c r="AL701" s="362"/>
      <c r="AM701" s="362"/>
      <c r="AN701" s="362"/>
      <c r="AO701" s="362"/>
      <c r="AP701" s="362"/>
      <c r="AQ701" s="362"/>
      <c r="AR701" s="362"/>
      <c r="AS701" s="362"/>
      <c r="AT701" s="362"/>
      <c r="AU701" s="362"/>
      <c r="AV701" s="362"/>
      <c r="AW701" s="362"/>
      <c r="AX701" s="362"/>
      <c r="AY701" s="362"/>
    </row>
    <row r="702">
      <c r="A702" s="362"/>
      <c r="B702" s="362"/>
      <c r="C702" s="362"/>
      <c r="D702" s="362"/>
      <c r="E702" s="362"/>
      <c r="F702" s="362"/>
      <c r="G702" s="362"/>
      <c r="H702" s="362"/>
      <c r="I702" s="362"/>
      <c r="J702" s="362"/>
      <c r="K702" s="362"/>
      <c r="L702" s="362"/>
      <c r="M702" s="362"/>
      <c r="N702" s="362"/>
      <c r="O702" s="362"/>
      <c r="P702" s="362"/>
      <c r="Q702" s="362"/>
      <c r="R702" s="362"/>
      <c r="S702" s="362"/>
      <c r="T702" s="362"/>
      <c r="U702" s="362"/>
      <c r="V702" s="362"/>
      <c r="W702" s="362"/>
      <c r="X702" s="362"/>
      <c r="Y702" s="362"/>
      <c r="Z702" s="362"/>
      <c r="AA702" s="362"/>
      <c r="AB702" s="362"/>
      <c r="AC702" s="362"/>
      <c r="AD702" s="362"/>
      <c r="AE702" s="362"/>
      <c r="AF702" s="362"/>
      <c r="AG702" s="362"/>
      <c r="AH702" s="362"/>
      <c r="AI702" s="362"/>
      <c r="AJ702" s="362"/>
      <c r="AK702" s="362"/>
      <c r="AL702" s="362"/>
      <c r="AM702" s="362"/>
      <c r="AN702" s="362"/>
      <c r="AO702" s="362"/>
      <c r="AP702" s="362"/>
      <c r="AQ702" s="362"/>
      <c r="AR702" s="362"/>
      <c r="AS702" s="362"/>
      <c r="AT702" s="362"/>
      <c r="AU702" s="362"/>
      <c r="AV702" s="362"/>
      <c r="AW702" s="362"/>
      <c r="AX702" s="362"/>
      <c r="AY702" s="362"/>
    </row>
    <row r="703">
      <c r="A703" s="362"/>
      <c r="B703" s="362"/>
      <c r="C703" s="362"/>
      <c r="D703" s="362"/>
      <c r="E703" s="362"/>
      <c r="F703" s="362"/>
      <c r="G703" s="362"/>
      <c r="H703" s="362"/>
      <c r="I703" s="362"/>
      <c r="J703" s="362"/>
      <c r="K703" s="362"/>
      <c r="L703" s="362"/>
      <c r="M703" s="362"/>
      <c r="N703" s="362"/>
      <c r="O703" s="362"/>
      <c r="P703" s="362"/>
      <c r="Q703" s="362"/>
      <c r="R703" s="362"/>
      <c r="S703" s="362"/>
      <c r="T703" s="362"/>
      <c r="U703" s="362"/>
      <c r="V703" s="362"/>
      <c r="W703" s="362"/>
      <c r="X703" s="362"/>
      <c r="Y703" s="362"/>
      <c r="Z703" s="362"/>
      <c r="AA703" s="362"/>
      <c r="AB703" s="362"/>
      <c r="AC703" s="362"/>
      <c r="AD703" s="362"/>
      <c r="AE703" s="362"/>
      <c r="AF703" s="362"/>
      <c r="AG703" s="362"/>
      <c r="AH703" s="362"/>
      <c r="AI703" s="362"/>
      <c r="AJ703" s="362"/>
      <c r="AK703" s="362"/>
      <c r="AL703" s="362"/>
      <c r="AM703" s="362"/>
      <c r="AN703" s="362"/>
      <c r="AO703" s="362"/>
      <c r="AP703" s="362"/>
      <c r="AQ703" s="362"/>
      <c r="AR703" s="362"/>
      <c r="AS703" s="362"/>
      <c r="AT703" s="362"/>
      <c r="AU703" s="362"/>
      <c r="AV703" s="362"/>
      <c r="AW703" s="362"/>
      <c r="AX703" s="362"/>
      <c r="AY703" s="362"/>
    </row>
    <row r="704">
      <c r="A704" s="362"/>
      <c r="B704" s="362"/>
      <c r="C704" s="362"/>
      <c r="D704" s="362"/>
      <c r="E704" s="362"/>
      <c r="F704" s="362"/>
      <c r="G704" s="362"/>
      <c r="H704" s="362"/>
      <c r="I704" s="362"/>
      <c r="J704" s="362"/>
      <c r="K704" s="362"/>
      <c r="L704" s="362"/>
      <c r="M704" s="362"/>
      <c r="N704" s="362"/>
      <c r="O704" s="362"/>
      <c r="P704" s="362"/>
      <c r="Q704" s="362"/>
      <c r="R704" s="362"/>
      <c r="S704" s="362"/>
      <c r="T704" s="362"/>
      <c r="U704" s="362"/>
      <c r="V704" s="362"/>
      <c r="W704" s="362"/>
      <c r="X704" s="362"/>
      <c r="Y704" s="362"/>
      <c r="Z704" s="362"/>
      <c r="AA704" s="362"/>
      <c r="AB704" s="362"/>
      <c r="AC704" s="362"/>
      <c r="AD704" s="362"/>
      <c r="AE704" s="362"/>
      <c r="AF704" s="362"/>
      <c r="AG704" s="362"/>
      <c r="AH704" s="362"/>
      <c r="AI704" s="362"/>
      <c r="AJ704" s="362"/>
      <c r="AK704" s="362"/>
      <c r="AL704" s="362"/>
      <c r="AM704" s="362"/>
      <c r="AN704" s="362"/>
      <c r="AO704" s="362"/>
      <c r="AP704" s="362"/>
      <c r="AQ704" s="362"/>
      <c r="AR704" s="362"/>
      <c r="AS704" s="362"/>
      <c r="AT704" s="362"/>
      <c r="AU704" s="362"/>
      <c r="AV704" s="362"/>
      <c r="AW704" s="362"/>
      <c r="AX704" s="362"/>
      <c r="AY704" s="362"/>
    </row>
    <row r="705">
      <c r="A705" s="362"/>
      <c r="B705" s="362"/>
      <c r="C705" s="362"/>
      <c r="D705" s="362"/>
      <c r="E705" s="362"/>
      <c r="F705" s="362"/>
      <c r="G705" s="362"/>
      <c r="H705" s="362"/>
      <c r="I705" s="362"/>
      <c r="J705" s="362"/>
      <c r="K705" s="362"/>
      <c r="L705" s="362"/>
      <c r="M705" s="362"/>
      <c r="N705" s="362"/>
      <c r="O705" s="362"/>
      <c r="P705" s="362"/>
      <c r="Q705" s="362"/>
      <c r="R705" s="362"/>
      <c r="S705" s="362"/>
      <c r="T705" s="362"/>
      <c r="U705" s="362"/>
      <c r="V705" s="362"/>
      <c r="W705" s="362"/>
      <c r="X705" s="362"/>
      <c r="Y705" s="362"/>
      <c r="Z705" s="362"/>
      <c r="AA705" s="362"/>
      <c r="AB705" s="362"/>
      <c r="AC705" s="362"/>
      <c r="AD705" s="362"/>
      <c r="AE705" s="362"/>
      <c r="AF705" s="362"/>
      <c r="AG705" s="362"/>
      <c r="AH705" s="362"/>
      <c r="AI705" s="362"/>
      <c r="AJ705" s="362"/>
      <c r="AK705" s="362"/>
      <c r="AL705" s="362"/>
      <c r="AM705" s="362"/>
      <c r="AN705" s="362"/>
      <c r="AO705" s="362"/>
      <c r="AP705" s="362"/>
      <c r="AQ705" s="362"/>
      <c r="AR705" s="362"/>
      <c r="AS705" s="362"/>
      <c r="AT705" s="362"/>
      <c r="AU705" s="362"/>
      <c r="AV705" s="362"/>
      <c r="AW705" s="362"/>
      <c r="AX705" s="362"/>
      <c r="AY705" s="362"/>
    </row>
    <row r="706">
      <c r="A706" s="362"/>
      <c r="B706" s="362"/>
      <c r="C706" s="362"/>
      <c r="D706" s="362"/>
      <c r="E706" s="362"/>
      <c r="F706" s="362"/>
      <c r="G706" s="362"/>
      <c r="H706" s="362"/>
      <c r="I706" s="362"/>
      <c r="J706" s="362"/>
      <c r="K706" s="362"/>
      <c r="L706" s="362"/>
      <c r="M706" s="362"/>
      <c r="N706" s="362"/>
      <c r="O706" s="362"/>
      <c r="P706" s="362"/>
      <c r="Q706" s="362"/>
      <c r="R706" s="362"/>
      <c r="S706" s="362"/>
      <c r="T706" s="362"/>
      <c r="U706" s="362"/>
      <c r="V706" s="362"/>
      <c r="W706" s="362"/>
      <c r="X706" s="362"/>
      <c r="Y706" s="362"/>
      <c r="Z706" s="362"/>
      <c r="AA706" s="362"/>
      <c r="AB706" s="362"/>
      <c r="AC706" s="362"/>
      <c r="AD706" s="362"/>
      <c r="AE706" s="362"/>
      <c r="AF706" s="362"/>
      <c r="AG706" s="362"/>
      <c r="AH706" s="362"/>
      <c r="AI706" s="362"/>
      <c r="AJ706" s="362"/>
      <c r="AK706" s="362"/>
      <c r="AL706" s="362"/>
      <c r="AM706" s="362"/>
      <c r="AN706" s="362"/>
      <c r="AO706" s="362"/>
      <c r="AP706" s="362"/>
      <c r="AQ706" s="362"/>
      <c r="AR706" s="362"/>
      <c r="AS706" s="362"/>
      <c r="AT706" s="362"/>
      <c r="AU706" s="362"/>
      <c r="AV706" s="362"/>
      <c r="AW706" s="362"/>
      <c r="AX706" s="362"/>
      <c r="AY706" s="362"/>
    </row>
    <row r="707">
      <c r="A707" s="362"/>
      <c r="B707" s="362"/>
      <c r="C707" s="362"/>
      <c r="D707" s="362"/>
      <c r="E707" s="362"/>
      <c r="F707" s="362"/>
      <c r="G707" s="362"/>
      <c r="H707" s="362"/>
      <c r="I707" s="362"/>
      <c r="J707" s="362"/>
      <c r="K707" s="362"/>
      <c r="L707" s="362"/>
      <c r="M707" s="362"/>
      <c r="N707" s="362"/>
      <c r="O707" s="362"/>
      <c r="P707" s="362"/>
      <c r="Q707" s="362"/>
      <c r="R707" s="362"/>
      <c r="S707" s="362"/>
      <c r="T707" s="362"/>
      <c r="U707" s="362"/>
      <c r="V707" s="362"/>
      <c r="W707" s="362"/>
      <c r="X707" s="362"/>
      <c r="Y707" s="362"/>
      <c r="Z707" s="362"/>
      <c r="AA707" s="362"/>
      <c r="AB707" s="362"/>
      <c r="AC707" s="362"/>
      <c r="AD707" s="362"/>
      <c r="AE707" s="362"/>
      <c r="AF707" s="362"/>
      <c r="AG707" s="362"/>
      <c r="AH707" s="362"/>
      <c r="AI707" s="362"/>
      <c r="AJ707" s="362"/>
      <c r="AK707" s="362"/>
      <c r="AL707" s="362"/>
      <c r="AM707" s="362"/>
      <c r="AN707" s="362"/>
      <c r="AO707" s="362"/>
      <c r="AP707" s="362"/>
      <c r="AQ707" s="362"/>
      <c r="AR707" s="362"/>
      <c r="AS707" s="362"/>
      <c r="AT707" s="362"/>
      <c r="AU707" s="362"/>
      <c r="AV707" s="362"/>
      <c r="AW707" s="362"/>
      <c r="AX707" s="362"/>
      <c r="AY707" s="362"/>
    </row>
    <row r="708">
      <c r="A708" s="362"/>
      <c r="B708" s="362"/>
      <c r="C708" s="362"/>
      <c r="D708" s="362"/>
      <c r="E708" s="362"/>
      <c r="F708" s="362"/>
      <c r="G708" s="362"/>
      <c r="H708" s="362"/>
      <c r="I708" s="362"/>
      <c r="J708" s="362"/>
      <c r="K708" s="362"/>
      <c r="L708" s="362"/>
      <c r="M708" s="362"/>
      <c r="N708" s="362"/>
      <c r="O708" s="362"/>
      <c r="P708" s="362"/>
      <c r="Q708" s="362"/>
      <c r="R708" s="362"/>
      <c r="S708" s="362"/>
      <c r="T708" s="362"/>
      <c r="U708" s="362"/>
      <c r="V708" s="362"/>
      <c r="W708" s="362"/>
      <c r="X708" s="362"/>
      <c r="Y708" s="362"/>
      <c r="Z708" s="362"/>
      <c r="AA708" s="362"/>
      <c r="AB708" s="362"/>
      <c r="AC708" s="362"/>
      <c r="AD708" s="362"/>
      <c r="AE708" s="362"/>
      <c r="AF708" s="362"/>
      <c r="AG708" s="362"/>
      <c r="AH708" s="362"/>
      <c r="AI708" s="362"/>
      <c r="AJ708" s="362"/>
      <c r="AK708" s="362"/>
      <c r="AL708" s="362"/>
      <c r="AM708" s="362"/>
      <c r="AN708" s="362"/>
      <c r="AO708" s="362"/>
      <c r="AP708" s="362"/>
      <c r="AQ708" s="362"/>
      <c r="AR708" s="362"/>
      <c r="AS708" s="362"/>
      <c r="AT708" s="362"/>
      <c r="AU708" s="362"/>
      <c r="AV708" s="362"/>
      <c r="AW708" s="362"/>
      <c r="AX708" s="362"/>
      <c r="AY708" s="362"/>
    </row>
    <row r="709">
      <c r="A709" s="362"/>
      <c r="B709" s="362"/>
      <c r="C709" s="362"/>
      <c r="D709" s="362"/>
      <c r="E709" s="362"/>
      <c r="F709" s="362"/>
      <c r="G709" s="362"/>
      <c r="H709" s="362"/>
      <c r="I709" s="362"/>
      <c r="J709" s="362"/>
      <c r="K709" s="362"/>
      <c r="L709" s="362"/>
      <c r="M709" s="362"/>
      <c r="N709" s="362"/>
      <c r="O709" s="362"/>
      <c r="P709" s="362"/>
      <c r="Q709" s="362"/>
      <c r="R709" s="362"/>
      <c r="S709" s="362"/>
      <c r="T709" s="362"/>
      <c r="U709" s="362"/>
      <c r="V709" s="362"/>
      <c r="W709" s="362"/>
      <c r="X709" s="362"/>
      <c r="Y709" s="362"/>
      <c r="Z709" s="362"/>
      <c r="AA709" s="362"/>
      <c r="AB709" s="362"/>
      <c r="AC709" s="362"/>
      <c r="AD709" s="362"/>
      <c r="AE709" s="362"/>
      <c r="AF709" s="362"/>
      <c r="AG709" s="362"/>
      <c r="AH709" s="362"/>
      <c r="AI709" s="362"/>
      <c r="AJ709" s="362"/>
      <c r="AK709" s="362"/>
      <c r="AL709" s="362"/>
      <c r="AM709" s="362"/>
      <c r="AN709" s="362"/>
      <c r="AO709" s="362"/>
      <c r="AP709" s="362"/>
      <c r="AQ709" s="362"/>
      <c r="AR709" s="362"/>
      <c r="AS709" s="362"/>
      <c r="AT709" s="362"/>
      <c r="AU709" s="362"/>
      <c r="AV709" s="362"/>
      <c r="AW709" s="362"/>
      <c r="AX709" s="362"/>
      <c r="AY709" s="362"/>
    </row>
    <row r="710">
      <c r="A710" s="362"/>
      <c r="B710" s="362"/>
      <c r="C710" s="362"/>
      <c r="D710" s="362"/>
      <c r="E710" s="362"/>
      <c r="F710" s="362"/>
      <c r="G710" s="362"/>
      <c r="H710" s="362"/>
      <c r="I710" s="362"/>
      <c r="J710" s="362"/>
      <c r="K710" s="362"/>
      <c r="L710" s="362"/>
      <c r="M710" s="362"/>
      <c r="N710" s="362"/>
      <c r="O710" s="362"/>
      <c r="P710" s="362"/>
      <c r="Q710" s="362"/>
      <c r="R710" s="362"/>
      <c r="S710" s="362"/>
      <c r="T710" s="362"/>
      <c r="U710" s="362"/>
      <c r="V710" s="362"/>
      <c r="W710" s="362"/>
      <c r="X710" s="362"/>
      <c r="Y710" s="362"/>
      <c r="Z710" s="362"/>
      <c r="AA710" s="362"/>
      <c r="AB710" s="362"/>
      <c r="AC710" s="362"/>
      <c r="AD710" s="362"/>
      <c r="AE710" s="362"/>
      <c r="AF710" s="362"/>
      <c r="AG710" s="362"/>
      <c r="AH710" s="362"/>
      <c r="AI710" s="362"/>
      <c r="AJ710" s="362"/>
      <c r="AK710" s="362"/>
      <c r="AL710" s="362"/>
      <c r="AM710" s="362"/>
      <c r="AN710" s="362"/>
      <c r="AO710" s="362"/>
      <c r="AP710" s="362"/>
      <c r="AQ710" s="362"/>
      <c r="AR710" s="362"/>
      <c r="AS710" s="362"/>
      <c r="AT710" s="362"/>
      <c r="AU710" s="362"/>
      <c r="AV710" s="362"/>
      <c r="AW710" s="362"/>
      <c r="AX710" s="362"/>
      <c r="AY710" s="362"/>
    </row>
    <row r="711">
      <c r="A711" s="362"/>
      <c r="B711" s="362"/>
      <c r="C711" s="362"/>
      <c r="D711" s="362"/>
      <c r="E711" s="362"/>
      <c r="F711" s="362"/>
      <c r="G711" s="362"/>
      <c r="H711" s="362"/>
      <c r="I711" s="362"/>
      <c r="J711" s="362"/>
      <c r="K711" s="362"/>
      <c r="L711" s="362"/>
      <c r="M711" s="362"/>
      <c r="N711" s="362"/>
      <c r="O711" s="362"/>
      <c r="P711" s="362"/>
      <c r="Q711" s="362"/>
      <c r="R711" s="362"/>
      <c r="S711" s="362"/>
      <c r="T711" s="362"/>
      <c r="U711" s="362"/>
      <c r="V711" s="362"/>
      <c r="W711" s="362"/>
      <c r="X711" s="362"/>
      <c r="Y711" s="362"/>
      <c r="Z711" s="362"/>
      <c r="AA711" s="362"/>
      <c r="AB711" s="362"/>
      <c r="AC711" s="362"/>
      <c r="AD711" s="362"/>
      <c r="AE711" s="362"/>
      <c r="AF711" s="362"/>
      <c r="AG711" s="362"/>
      <c r="AH711" s="362"/>
      <c r="AI711" s="362"/>
      <c r="AJ711" s="362"/>
      <c r="AK711" s="362"/>
      <c r="AL711" s="362"/>
      <c r="AM711" s="362"/>
      <c r="AN711" s="362"/>
      <c r="AO711" s="362"/>
      <c r="AP711" s="362"/>
      <c r="AQ711" s="362"/>
      <c r="AR711" s="362"/>
      <c r="AS711" s="362"/>
      <c r="AT711" s="362"/>
      <c r="AU711" s="362"/>
      <c r="AV711" s="362"/>
      <c r="AW711" s="362"/>
      <c r="AX711" s="362"/>
      <c r="AY711" s="362"/>
    </row>
    <row r="712">
      <c r="A712" s="362"/>
      <c r="B712" s="362"/>
      <c r="C712" s="362"/>
      <c r="D712" s="362"/>
      <c r="E712" s="362"/>
      <c r="F712" s="362"/>
      <c r="G712" s="362"/>
      <c r="H712" s="362"/>
      <c r="I712" s="362"/>
      <c r="J712" s="362"/>
      <c r="K712" s="362"/>
      <c r="L712" s="362"/>
      <c r="M712" s="362"/>
      <c r="N712" s="362"/>
      <c r="O712" s="362"/>
      <c r="P712" s="362"/>
      <c r="Q712" s="362"/>
      <c r="R712" s="362"/>
      <c r="S712" s="362"/>
      <c r="T712" s="362"/>
      <c r="U712" s="362"/>
      <c r="V712" s="362"/>
      <c r="W712" s="362"/>
      <c r="X712" s="362"/>
      <c r="Y712" s="362"/>
      <c r="Z712" s="362"/>
      <c r="AA712" s="362"/>
      <c r="AB712" s="362"/>
      <c r="AC712" s="362"/>
      <c r="AD712" s="362"/>
      <c r="AE712" s="362"/>
      <c r="AF712" s="362"/>
      <c r="AG712" s="362"/>
      <c r="AH712" s="362"/>
      <c r="AI712" s="362"/>
      <c r="AJ712" s="362"/>
      <c r="AK712" s="362"/>
      <c r="AL712" s="362"/>
      <c r="AM712" s="362"/>
      <c r="AN712" s="362"/>
      <c r="AO712" s="362"/>
      <c r="AP712" s="362"/>
      <c r="AQ712" s="362"/>
      <c r="AR712" s="362"/>
      <c r="AS712" s="362"/>
      <c r="AT712" s="362"/>
      <c r="AU712" s="362"/>
      <c r="AV712" s="362"/>
      <c r="AW712" s="362"/>
      <c r="AX712" s="362"/>
      <c r="AY712" s="362"/>
    </row>
    <row r="713">
      <c r="A713" s="362"/>
      <c r="B713" s="362"/>
      <c r="C713" s="362"/>
      <c r="D713" s="362"/>
      <c r="E713" s="362"/>
      <c r="F713" s="362"/>
      <c r="G713" s="362"/>
      <c r="H713" s="362"/>
      <c r="I713" s="362"/>
      <c r="J713" s="362"/>
      <c r="K713" s="362"/>
      <c r="L713" s="362"/>
      <c r="M713" s="362"/>
      <c r="N713" s="362"/>
      <c r="O713" s="362"/>
      <c r="P713" s="362"/>
      <c r="Q713" s="362"/>
      <c r="R713" s="362"/>
      <c r="S713" s="362"/>
      <c r="T713" s="362"/>
      <c r="U713" s="362"/>
      <c r="V713" s="362"/>
      <c r="W713" s="362"/>
      <c r="X713" s="362"/>
      <c r="Y713" s="362"/>
      <c r="Z713" s="362"/>
      <c r="AA713" s="362"/>
      <c r="AB713" s="362"/>
      <c r="AC713" s="362"/>
      <c r="AD713" s="362"/>
      <c r="AE713" s="362"/>
      <c r="AF713" s="362"/>
      <c r="AG713" s="362"/>
      <c r="AH713" s="362"/>
      <c r="AI713" s="362"/>
      <c r="AJ713" s="362"/>
      <c r="AK713" s="362"/>
      <c r="AL713" s="362"/>
      <c r="AM713" s="362"/>
      <c r="AN713" s="362"/>
      <c r="AO713" s="362"/>
      <c r="AP713" s="362"/>
      <c r="AQ713" s="362"/>
      <c r="AR713" s="362"/>
      <c r="AS713" s="362"/>
      <c r="AT713" s="362"/>
      <c r="AU713" s="362"/>
      <c r="AV713" s="362"/>
      <c r="AW713" s="362"/>
      <c r="AX713" s="362"/>
      <c r="AY713" s="362"/>
    </row>
    <row r="714">
      <c r="A714" s="362"/>
      <c r="B714" s="362"/>
      <c r="C714" s="362"/>
      <c r="D714" s="362"/>
      <c r="E714" s="362"/>
      <c r="F714" s="362"/>
      <c r="G714" s="362"/>
      <c r="H714" s="362"/>
      <c r="I714" s="362"/>
      <c r="J714" s="362"/>
      <c r="K714" s="362"/>
      <c r="L714" s="362"/>
      <c r="M714" s="362"/>
      <c r="N714" s="362"/>
      <c r="O714" s="362"/>
      <c r="P714" s="362"/>
      <c r="Q714" s="362"/>
      <c r="R714" s="362"/>
      <c r="S714" s="362"/>
      <c r="T714" s="362"/>
      <c r="U714" s="362"/>
      <c r="V714" s="362"/>
      <c r="W714" s="362"/>
      <c r="X714" s="362"/>
      <c r="Y714" s="362"/>
      <c r="Z714" s="362"/>
      <c r="AA714" s="362"/>
      <c r="AB714" s="362"/>
      <c r="AC714" s="362"/>
      <c r="AD714" s="362"/>
      <c r="AE714" s="362"/>
      <c r="AF714" s="362"/>
      <c r="AG714" s="362"/>
      <c r="AH714" s="362"/>
      <c r="AI714" s="362"/>
      <c r="AJ714" s="362"/>
      <c r="AK714" s="362"/>
      <c r="AL714" s="362"/>
      <c r="AM714" s="362"/>
      <c r="AN714" s="362"/>
      <c r="AO714" s="362"/>
      <c r="AP714" s="362"/>
      <c r="AQ714" s="362"/>
      <c r="AR714" s="362"/>
      <c r="AS714" s="362"/>
      <c r="AT714" s="362"/>
      <c r="AU714" s="362"/>
      <c r="AV714" s="362"/>
      <c r="AW714" s="362"/>
      <c r="AX714" s="362"/>
      <c r="AY714" s="362"/>
    </row>
    <row r="715">
      <c r="A715" s="362"/>
      <c r="B715" s="362"/>
      <c r="C715" s="362"/>
      <c r="D715" s="362"/>
      <c r="E715" s="362"/>
      <c r="F715" s="362"/>
      <c r="G715" s="362"/>
      <c r="H715" s="362"/>
      <c r="I715" s="362"/>
      <c r="J715" s="362"/>
      <c r="K715" s="362"/>
      <c r="L715" s="362"/>
      <c r="M715" s="362"/>
      <c r="N715" s="362"/>
      <c r="O715" s="362"/>
      <c r="P715" s="362"/>
      <c r="Q715" s="362"/>
      <c r="R715" s="362"/>
      <c r="S715" s="362"/>
      <c r="T715" s="362"/>
      <c r="U715" s="362"/>
      <c r="V715" s="362"/>
      <c r="W715" s="362"/>
      <c r="X715" s="362"/>
      <c r="Y715" s="362"/>
      <c r="Z715" s="362"/>
      <c r="AA715" s="362"/>
      <c r="AB715" s="362"/>
      <c r="AC715" s="362"/>
      <c r="AD715" s="362"/>
      <c r="AE715" s="362"/>
      <c r="AF715" s="362"/>
      <c r="AG715" s="362"/>
      <c r="AH715" s="362"/>
      <c r="AI715" s="362"/>
      <c r="AJ715" s="362"/>
      <c r="AK715" s="362"/>
      <c r="AL715" s="362"/>
      <c r="AM715" s="362"/>
      <c r="AN715" s="362"/>
      <c r="AO715" s="362"/>
      <c r="AP715" s="362"/>
      <c r="AQ715" s="362"/>
      <c r="AR715" s="362"/>
      <c r="AS715" s="362"/>
      <c r="AT715" s="362"/>
      <c r="AU715" s="362"/>
      <c r="AV715" s="362"/>
      <c r="AW715" s="362"/>
      <c r="AX715" s="362"/>
      <c r="AY715" s="362"/>
    </row>
    <row r="716">
      <c r="A716" s="362"/>
      <c r="B716" s="362"/>
      <c r="C716" s="362"/>
      <c r="D716" s="362"/>
      <c r="E716" s="362"/>
      <c r="F716" s="362"/>
      <c r="G716" s="362"/>
      <c r="H716" s="362"/>
      <c r="I716" s="362"/>
      <c r="J716" s="362"/>
      <c r="K716" s="362"/>
      <c r="L716" s="362"/>
      <c r="M716" s="362"/>
      <c r="N716" s="362"/>
      <c r="O716" s="362"/>
      <c r="P716" s="362"/>
      <c r="Q716" s="362"/>
      <c r="R716" s="362"/>
      <c r="S716" s="362"/>
      <c r="T716" s="362"/>
      <c r="U716" s="362"/>
      <c r="V716" s="362"/>
      <c r="W716" s="362"/>
      <c r="X716" s="362"/>
      <c r="Y716" s="362"/>
      <c r="Z716" s="362"/>
      <c r="AA716" s="362"/>
      <c r="AB716" s="362"/>
      <c r="AC716" s="362"/>
      <c r="AD716" s="362"/>
      <c r="AE716" s="362"/>
      <c r="AF716" s="362"/>
      <c r="AG716" s="362"/>
      <c r="AH716" s="362"/>
      <c r="AI716" s="362"/>
      <c r="AJ716" s="362"/>
      <c r="AK716" s="362"/>
      <c r="AL716" s="362"/>
      <c r="AM716" s="362"/>
      <c r="AN716" s="362"/>
      <c r="AO716" s="362"/>
      <c r="AP716" s="362"/>
      <c r="AQ716" s="362"/>
      <c r="AR716" s="362"/>
      <c r="AS716" s="362"/>
      <c r="AT716" s="362"/>
      <c r="AU716" s="362"/>
      <c r="AV716" s="362"/>
      <c r="AW716" s="362"/>
      <c r="AX716" s="362"/>
      <c r="AY716" s="362"/>
    </row>
    <row r="717">
      <c r="A717" s="362"/>
      <c r="B717" s="362"/>
      <c r="C717" s="362"/>
      <c r="D717" s="362"/>
      <c r="E717" s="362"/>
      <c r="F717" s="362"/>
      <c r="G717" s="362"/>
      <c r="H717" s="362"/>
      <c r="I717" s="362"/>
      <c r="J717" s="362"/>
      <c r="K717" s="362"/>
      <c r="L717" s="362"/>
      <c r="M717" s="362"/>
      <c r="N717" s="362"/>
      <c r="O717" s="362"/>
      <c r="P717" s="362"/>
      <c r="Q717" s="362"/>
      <c r="R717" s="362"/>
      <c r="S717" s="362"/>
      <c r="T717" s="362"/>
      <c r="U717" s="362"/>
      <c r="V717" s="362"/>
      <c r="W717" s="362"/>
      <c r="X717" s="362"/>
      <c r="Y717" s="362"/>
      <c r="Z717" s="362"/>
      <c r="AA717" s="362"/>
      <c r="AB717" s="362"/>
      <c r="AC717" s="362"/>
      <c r="AD717" s="362"/>
      <c r="AE717" s="362"/>
      <c r="AF717" s="362"/>
      <c r="AG717" s="362"/>
      <c r="AH717" s="362"/>
      <c r="AI717" s="362"/>
      <c r="AJ717" s="362"/>
      <c r="AK717" s="362"/>
      <c r="AL717" s="362"/>
      <c r="AM717" s="362"/>
      <c r="AN717" s="362"/>
      <c r="AO717" s="362"/>
      <c r="AP717" s="362"/>
      <c r="AQ717" s="362"/>
      <c r="AR717" s="362"/>
      <c r="AS717" s="362"/>
      <c r="AT717" s="362"/>
      <c r="AU717" s="362"/>
      <c r="AV717" s="362"/>
      <c r="AW717" s="362"/>
      <c r="AX717" s="362"/>
      <c r="AY717" s="362"/>
    </row>
    <row r="718">
      <c r="A718" s="362"/>
      <c r="B718" s="362"/>
      <c r="C718" s="362"/>
      <c r="D718" s="362"/>
      <c r="E718" s="362"/>
      <c r="F718" s="362"/>
      <c r="G718" s="362"/>
      <c r="H718" s="362"/>
      <c r="I718" s="362"/>
      <c r="J718" s="362"/>
      <c r="K718" s="362"/>
      <c r="L718" s="362"/>
      <c r="M718" s="362"/>
      <c r="N718" s="362"/>
      <c r="O718" s="362"/>
      <c r="P718" s="362"/>
      <c r="Q718" s="362"/>
      <c r="R718" s="362"/>
      <c r="S718" s="362"/>
      <c r="T718" s="362"/>
      <c r="U718" s="362"/>
      <c r="V718" s="362"/>
      <c r="W718" s="362"/>
      <c r="X718" s="362"/>
      <c r="Y718" s="362"/>
      <c r="Z718" s="362"/>
      <c r="AA718" s="362"/>
      <c r="AB718" s="362"/>
      <c r="AC718" s="362"/>
      <c r="AD718" s="362"/>
      <c r="AE718" s="362"/>
      <c r="AF718" s="362"/>
      <c r="AG718" s="362"/>
      <c r="AH718" s="362"/>
      <c r="AI718" s="362"/>
      <c r="AJ718" s="362"/>
      <c r="AK718" s="362"/>
      <c r="AL718" s="362"/>
      <c r="AM718" s="362"/>
      <c r="AN718" s="362"/>
      <c r="AO718" s="362"/>
      <c r="AP718" s="362"/>
      <c r="AQ718" s="362"/>
      <c r="AR718" s="362"/>
      <c r="AS718" s="362"/>
      <c r="AT718" s="362"/>
      <c r="AU718" s="362"/>
      <c r="AV718" s="362"/>
      <c r="AW718" s="362"/>
      <c r="AX718" s="362"/>
      <c r="AY718" s="362"/>
    </row>
    <row r="719">
      <c r="A719" s="362"/>
      <c r="B719" s="362"/>
      <c r="C719" s="362"/>
      <c r="D719" s="362"/>
      <c r="E719" s="362"/>
      <c r="F719" s="362"/>
      <c r="G719" s="362"/>
      <c r="H719" s="362"/>
      <c r="I719" s="362"/>
      <c r="J719" s="362"/>
      <c r="K719" s="362"/>
      <c r="L719" s="362"/>
      <c r="M719" s="362"/>
      <c r="N719" s="362"/>
      <c r="O719" s="362"/>
      <c r="P719" s="362"/>
      <c r="Q719" s="362"/>
      <c r="R719" s="362"/>
      <c r="S719" s="362"/>
      <c r="T719" s="362"/>
      <c r="U719" s="362"/>
      <c r="V719" s="362"/>
      <c r="W719" s="362"/>
      <c r="X719" s="362"/>
      <c r="Y719" s="362"/>
      <c r="Z719" s="362"/>
      <c r="AA719" s="362"/>
      <c r="AB719" s="362"/>
      <c r="AC719" s="362"/>
      <c r="AD719" s="362"/>
      <c r="AE719" s="362"/>
      <c r="AF719" s="362"/>
      <c r="AG719" s="362"/>
      <c r="AH719" s="362"/>
      <c r="AI719" s="362"/>
      <c r="AJ719" s="362"/>
      <c r="AK719" s="362"/>
      <c r="AL719" s="362"/>
      <c r="AM719" s="362"/>
      <c r="AN719" s="362"/>
      <c r="AO719" s="362"/>
      <c r="AP719" s="362"/>
      <c r="AQ719" s="362"/>
      <c r="AR719" s="362"/>
      <c r="AS719" s="362"/>
      <c r="AT719" s="362"/>
      <c r="AU719" s="362"/>
      <c r="AV719" s="362"/>
      <c r="AW719" s="362"/>
      <c r="AX719" s="362"/>
      <c r="AY719" s="362"/>
    </row>
    <row r="720">
      <c r="A720" s="362"/>
      <c r="B720" s="362"/>
      <c r="C720" s="362"/>
      <c r="D720" s="362"/>
      <c r="E720" s="362"/>
      <c r="F720" s="362"/>
      <c r="G720" s="362"/>
      <c r="H720" s="362"/>
      <c r="I720" s="362"/>
      <c r="J720" s="362"/>
      <c r="K720" s="362"/>
      <c r="L720" s="362"/>
      <c r="M720" s="362"/>
      <c r="N720" s="362"/>
      <c r="O720" s="362"/>
      <c r="P720" s="362"/>
      <c r="Q720" s="362"/>
      <c r="R720" s="362"/>
      <c r="S720" s="362"/>
      <c r="T720" s="362"/>
      <c r="U720" s="362"/>
      <c r="V720" s="362"/>
      <c r="W720" s="362"/>
      <c r="X720" s="362"/>
      <c r="Y720" s="362"/>
      <c r="Z720" s="362"/>
      <c r="AA720" s="362"/>
      <c r="AB720" s="362"/>
      <c r="AC720" s="362"/>
      <c r="AD720" s="362"/>
      <c r="AE720" s="362"/>
      <c r="AF720" s="362"/>
      <c r="AG720" s="362"/>
      <c r="AH720" s="362"/>
      <c r="AI720" s="362"/>
      <c r="AJ720" s="362"/>
      <c r="AK720" s="362"/>
      <c r="AL720" s="362"/>
      <c r="AM720" s="362"/>
      <c r="AN720" s="362"/>
      <c r="AO720" s="362"/>
      <c r="AP720" s="362"/>
      <c r="AQ720" s="362"/>
      <c r="AR720" s="362"/>
      <c r="AS720" s="362"/>
      <c r="AT720" s="362"/>
      <c r="AU720" s="362"/>
      <c r="AV720" s="362"/>
      <c r="AW720" s="362"/>
      <c r="AX720" s="362"/>
      <c r="AY720" s="362"/>
    </row>
    <row r="721">
      <c r="A721" s="362"/>
      <c r="B721" s="362"/>
      <c r="C721" s="362"/>
      <c r="D721" s="362"/>
      <c r="E721" s="362"/>
      <c r="F721" s="362"/>
      <c r="G721" s="362"/>
      <c r="H721" s="362"/>
      <c r="I721" s="362"/>
      <c r="J721" s="362"/>
      <c r="K721" s="362"/>
      <c r="L721" s="362"/>
      <c r="M721" s="362"/>
      <c r="N721" s="362"/>
      <c r="O721" s="362"/>
      <c r="P721" s="362"/>
      <c r="Q721" s="362"/>
      <c r="R721" s="362"/>
      <c r="S721" s="362"/>
      <c r="T721" s="362"/>
      <c r="U721" s="362"/>
      <c r="V721" s="362"/>
      <c r="W721" s="362"/>
      <c r="X721" s="362"/>
      <c r="Y721" s="362"/>
      <c r="Z721" s="362"/>
      <c r="AA721" s="362"/>
      <c r="AB721" s="362"/>
      <c r="AC721" s="362"/>
      <c r="AD721" s="362"/>
      <c r="AE721" s="362"/>
      <c r="AF721" s="362"/>
      <c r="AG721" s="362"/>
      <c r="AH721" s="362"/>
      <c r="AI721" s="362"/>
      <c r="AJ721" s="362"/>
      <c r="AK721" s="362"/>
      <c r="AL721" s="362"/>
      <c r="AM721" s="362"/>
      <c r="AN721" s="362"/>
      <c r="AO721" s="362"/>
      <c r="AP721" s="362"/>
      <c r="AQ721" s="362"/>
      <c r="AR721" s="362"/>
      <c r="AS721" s="362"/>
      <c r="AT721" s="362"/>
      <c r="AU721" s="362"/>
      <c r="AV721" s="362"/>
      <c r="AW721" s="362"/>
      <c r="AX721" s="362"/>
      <c r="AY721" s="362"/>
    </row>
    <row r="722">
      <c r="A722" s="362"/>
      <c r="B722" s="362"/>
      <c r="C722" s="362"/>
      <c r="D722" s="362"/>
      <c r="E722" s="362"/>
      <c r="F722" s="362"/>
      <c r="G722" s="362"/>
      <c r="H722" s="362"/>
      <c r="I722" s="362"/>
      <c r="J722" s="362"/>
      <c r="K722" s="362"/>
      <c r="L722" s="362"/>
      <c r="M722" s="362"/>
      <c r="N722" s="362"/>
      <c r="O722" s="362"/>
      <c r="P722" s="362"/>
      <c r="Q722" s="362"/>
      <c r="R722" s="362"/>
      <c r="S722" s="362"/>
      <c r="T722" s="362"/>
      <c r="U722" s="362"/>
      <c r="V722" s="362"/>
      <c r="W722" s="362"/>
      <c r="X722" s="362"/>
      <c r="Y722" s="362"/>
      <c r="Z722" s="362"/>
      <c r="AA722" s="362"/>
      <c r="AB722" s="362"/>
      <c r="AC722" s="362"/>
      <c r="AD722" s="362"/>
      <c r="AE722" s="362"/>
      <c r="AF722" s="362"/>
      <c r="AG722" s="362"/>
      <c r="AH722" s="362"/>
      <c r="AI722" s="362"/>
      <c r="AJ722" s="362"/>
      <c r="AK722" s="362"/>
      <c r="AL722" s="362"/>
      <c r="AM722" s="362"/>
      <c r="AN722" s="362"/>
      <c r="AO722" s="362"/>
      <c r="AP722" s="362"/>
      <c r="AQ722" s="362"/>
      <c r="AR722" s="362"/>
      <c r="AS722" s="362"/>
      <c r="AT722" s="362"/>
      <c r="AU722" s="362"/>
      <c r="AV722" s="362"/>
      <c r="AW722" s="362"/>
      <c r="AX722" s="362"/>
      <c r="AY722" s="362"/>
    </row>
    <row r="723">
      <c r="A723" s="362"/>
      <c r="B723" s="362"/>
      <c r="C723" s="362"/>
      <c r="D723" s="362"/>
      <c r="E723" s="362"/>
      <c r="F723" s="362"/>
      <c r="G723" s="362"/>
      <c r="H723" s="362"/>
      <c r="I723" s="362"/>
      <c r="J723" s="362"/>
      <c r="K723" s="362"/>
      <c r="L723" s="362"/>
      <c r="M723" s="362"/>
      <c r="N723" s="362"/>
      <c r="O723" s="362"/>
      <c r="P723" s="362"/>
      <c r="Q723" s="362"/>
      <c r="R723" s="362"/>
      <c r="S723" s="362"/>
      <c r="T723" s="362"/>
      <c r="U723" s="362"/>
      <c r="V723" s="362"/>
      <c r="W723" s="362"/>
      <c r="X723" s="362"/>
      <c r="Y723" s="362"/>
      <c r="Z723" s="362"/>
      <c r="AA723" s="362"/>
      <c r="AB723" s="362"/>
      <c r="AC723" s="362"/>
      <c r="AD723" s="362"/>
      <c r="AE723" s="362"/>
      <c r="AF723" s="362"/>
      <c r="AG723" s="362"/>
      <c r="AH723" s="362"/>
      <c r="AI723" s="362"/>
      <c r="AJ723" s="362"/>
      <c r="AK723" s="362"/>
      <c r="AL723" s="362"/>
      <c r="AM723" s="362"/>
      <c r="AN723" s="362"/>
      <c r="AO723" s="362"/>
      <c r="AP723" s="362"/>
      <c r="AQ723" s="362"/>
      <c r="AR723" s="362"/>
      <c r="AS723" s="362"/>
      <c r="AT723" s="362"/>
      <c r="AU723" s="362"/>
      <c r="AV723" s="362"/>
      <c r="AW723" s="362"/>
      <c r="AX723" s="362"/>
      <c r="AY723" s="362"/>
    </row>
    <row r="724">
      <c r="A724" s="362"/>
      <c r="B724" s="362"/>
      <c r="C724" s="362"/>
      <c r="D724" s="362"/>
      <c r="E724" s="362"/>
      <c r="F724" s="362"/>
      <c r="G724" s="362"/>
      <c r="H724" s="362"/>
      <c r="I724" s="362"/>
      <c r="J724" s="362"/>
      <c r="K724" s="362"/>
      <c r="L724" s="362"/>
      <c r="M724" s="362"/>
      <c r="N724" s="362"/>
      <c r="O724" s="362"/>
      <c r="P724" s="362"/>
      <c r="Q724" s="362"/>
      <c r="R724" s="362"/>
      <c r="S724" s="362"/>
      <c r="T724" s="362"/>
      <c r="U724" s="362"/>
      <c r="V724" s="362"/>
      <c r="W724" s="362"/>
      <c r="X724" s="362"/>
      <c r="Y724" s="362"/>
      <c r="Z724" s="362"/>
      <c r="AA724" s="362"/>
      <c r="AB724" s="362"/>
      <c r="AC724" s="362"/>
      <c r="AD724" s="362"/>
      <c r="AE724" s="362"/>
      <c r="AF724" s="362"/>
      <c r="AG724" s="362"/>
      <c r="AH724" s="362"/>
      <c r="AI724" s="362"/>
      <c r="AJ724" s="362"/>
      <c r="AK724" s="362"/>
      <c r="AL724" s="362"/>
      <c r="AM724" s="362"/>
      <c r="AN724" s="362"/>
      <c r="AO724" s="362"/>
      <c r="AP724" s="362"/>
      <c r="AQ724" s="362"/>
      <c r="AR724" s="362"/>
      <c r="AS724" s="362"/>
      <c r="AT724" s="362"/>
      <c r="AU724" s="362"/>
      <c r="AV724" s="362"/>
      <c r="AW724" s="362"/>
      <c r="AX724" s="362"/>
      <c r="AY724" s="362"/>
    </row>
    <row r="725">
      <c r="A725" s="362"/>
      <c r="B725" s="362"/>
      <c r="C725" s="362"/>
      <c r="D725" s="362"/>
      <c r="E725" s="362"/>
      <c r="F725" s="362"/>
      <c r="G725" s="362"/>
      <c r="H725" s="362"/>
      <c r="I725" s="362"/>
      <c r="J725" s="362"/>
      <c r="K725" s="362"/>
      <c r="L725" s="362"/>
      <c r="M725" s="362"/>
      <c r="N725" s="362"/>
      <c r="O725" s="362"/>
      <c r="P725" s="362"/>
      <c r="Q725" s="362"/>
      <c r="R725" s="362"/>
      <c r="S725" s="362"/>
      <c r="T725" s="362"/>
      <c r="U725" s="362"/>
      <c r="V725" s="362"/>
      <c r="W725" s="362"/>
      <c r="X725" s="362"/>
      <c r="Y725" s="362"/>
      <c r="Z725" s="362"/>
      <c r="AA725" s="362"/>
      <c r="AB725" s="362"/>
      <c r="AC725" s="362"/>
      <c r="AD725" s="362"/>
      <c r="AE725" s="362"/>
      <c r="AF725" s="362"/>
      <c r="AG725" s="362"/>
      <c r="AH725" s="362"/>
      <c r="AI725" s="362"/>
      <c r="AJ725" s="362"/>
      <c r="AK725" s="362"/>
      <c r="AL725" s="362"/>
      <c r="AM725" s="362"/>
      <c r="AN725" s="362"/>
      <c r="AO725" s="362"/>
      <c r="AP725" s="362"/>
      <c r="AQ725" s="362"/>
      <c r="AR725" s="362"/>
      <c r="AS725" s="362"/>
      <c r="AT725" s="362"/>
      <c r="AU725" s="362"/>
      <c r="AV725" s="362"/>
      <c r="AW725" s="362"/>
      <c r="AX725" s="362"/>
      <c r="AY725" s="362"/>
    </row>
    <row r="726">
      <c r="A726" s="362"/>
      <c r="B726" s="362"/>
      <c r="C726" s="362"/>
      <c r="D726" s="362"/>
      <c r="E726" s="362"/>
      <c r="F726" s="362"/>
      <c r="G726" s="362"/>
      <c r="H726" s="362"/>
      <c r="I726" s="362"/>
      <c r="J726" s="362"/>
      <c r="K726" s="362"/>
      <c r="L726" s="362"/>
      <c r="M726" s="362"/>
      <c r="N726" s="362"/>
      <c r="O726" s="362"/>
      <c r="P726" s="362"/>
      <c r="Q726" s="362"/>
      <c r="R726" s="362"/>
      <c r="S726" s="362"/>
      <c r="T726" s="362"/>
      <c r="U726" s="362"/>
      <c r="V726" s="362"/>
      <c r="W726" s="362"/>
      <c r="X726" s="362"/>
      <c r="Y726" s="362"/>
      <c r="Z726" s="362"/>
      <c r="AA726" s="362"/>
      <c r="AB726" s="362"/>
      <c r="AC726" s="362"/>
      <c r="AD726" s="362"/>
      <c r="AE726" s="362"/>
      <c r="AF726" s="362"/>
      <c r="AG726" s="362"/>
      <c r="AH726" s="362"/>
      <c r="AI726" s="362"/>
      <c r="AJ726" s="362"/>
      <c r="AK726" s="362"/>
      <c r="AL726" s="362"/>
      <c r="AM726" s="362"/>
      <c r="AN726" s="362"/>
      <c r="AO726" s="362"/>
      <c r="AP726" s="362"/>
      <c r="AQ726" s="362"/>
      <c r="AR726" s="362"/>
      <c r="AS726" s="362"/>
      <c r="AT726" s="362"/>
      <c r="AU726" s="362"/>
      <c r="AV726" s="362"/>
      <c r="AW726" s="362"/>
      <c r="AX726" s="362"/>
      <c r="AY726" s="362"/>
    </row>
    <row r="727">
      <c r="A727" s="362"/>
      <c r="B727" s="362"/>
      <c r="C727" s="362"/>
      <c r="D727" s="362"/>
      <c r="E727" s="362"/>
      <c r="F727" s="362"/>
      <c r="G727" s="362"/>
      <c r="H727" s="362"/>
      <c r="I727" s="362"/>
      <c r="J727" s="362"/>
      <c r="K727" s="362"/>
      <c r="L727" s="362"/>
      <c r="M727" s="362"/>
      <c r="N727" s="362"/>
      <c r="O727" s="362"/>
      <c r="P727" s="362"/>
      <c r="Q727" s="362"/>
      <c r="R727" s="362"/>
      <c r="S727" s="362"/>
      <c r="T727" s="362"/>
      <c r="U727" s="362"/>
      <c r="V727" s="362"/>
      <c r="W727" s="362"/>
      <c r="X727" s="362"/>
      <c r="Y727" s="362"/>
      <c r="Z727" s="362"/>
      <c r="AA727" s="362"/>
      <c r="AB727" s="362"/>
      <c r="AC727" s="362"/>
      <c r="AD727" s="362"/>
      <c r="AE727" s="362"/>
      <c r="AF727" s="362"/>
      <c r="AG727" s="362"/>
      <c r="AH727" s="362"/>
      <c r="AI727" s="362"/>
      <c r="AJ727" s="362"/>
      <c r="AK727" s="362"/>
      <c r="AL727" s="362"/>
      <c r="AM727" s="362"/>
      <c r="AN727" s="362"/>
      <c r="AO727" s="362"/>
      <c r="AP727" s="362"/>
      <c r="AQ727" s="362"/>
      <c r="AR727" s="362"/>
      <c r="AS727" s="362"/>
      <c r="AT727" s="362"/>
      <c r="AU727" s="362"/>
      <c r="AV727" s="362"/>
      <c r="AW727" s="362"/>
      <c r="AX727" s="362"/>
      <c r="AY727" s="362"/>
    </row>
    <row r="728">
      <c r="A728" s="362"/>
      <c r="B728" s="362"/>
      <c r="C728" s="362"/>
      <c r="D728" s="362"/>
      <c r="E728" s="362"/>
      <c r="F728" s="362"/>
      <c r="G728" s="362"/>
      <c r="H728" s="362"/>
      <c r="I728" s="362"/>
      <c r="J728" s="362"/>
      <c r="K728" s="362"/>
      <c r="L728" s="362"/>
      <c r="M728" s="362"/>
      <c r="N728" s="362"/>
      <c r="O728" s="362"/>
      <c r="P728" s="362"/>
      <c r="Q728" s="362"/>
      <c r="R728" s="362"/>
      <c r="S728" s="362"/>
      <c r="T728" s="362"/>
      <c r="U728" s="362"/>
      <c r="V728" s="362"/>
      <c r="W728" s="362"/>
      <c r="X728" s="362"/>
      <c r="Y728" s="362"/>
      <c r="Z728" s="362"/>
      <c r="AA728" s="362"/>
      <c r="AB728" s="362"/>
      <c r="AC728" s="362"/>
      <c r="AD728" s="362"/>
      <c r="AE728" s="362"/>
      <c r="AF728" s="362"/>
      <c r="AG728" s="362"/>
      <c r="AH728" s="362"/>
      <c r="AI728" s="362"/>
      <c r="AJ728" s="362"/>
      <c r="AK728" s="362"/>
      <c r="AL728" s="362"/>
      <c r="AM728" s="362"/>
      <c r="AN728" s="362"/>
      <c r="AO728" s="362"/>
      <c r="AP728" s="362"/>
      <c r="AQ728" s="362"/>
      <c r="AR728" s="362"/>
      <c r="AS728" s="362"/>
      <c r="AT728" s="362"/>
      <c r="AU728" s="362"/>
      <c r="AV728" s="362"/>
      <c r="AW728" s="362"/>
      <c r="AX728" s="362"/>
      <c r="AY728" s="362"/>
    </row>
    <row r="729">
      <c r="A729" s="362"/>
      <c r="B729" s="362"/>
      <c r="C729" s="362"/>
      <c r="D729" s="362"/>
      <c r="E729" s="362"/>
      <c r="F729" s="362"/>
      <c r="G729" s="362"/>
      <c r="H729" s="362"/>
      <c r="I729" s="362"/>
      <c r="J729" s="362"/>
      <c r="K729" s="362"/>
      <c r="L729" s="362"/>
      <c r="M729" s="362"/>
      <c r="N729" s="362"/>
      <c r="O729" s="362"/>
      <c r="P729" s="362"/>
      <c r="Q729" s="362"/>
      <c r="R729" s="362"/>
      <c r="S729" s="362"/>
      <c r="T729" s="362"/>
      <c r="U729" s="362"/>
      <c r="V729" s="362"/>
      <c r="W729" s="362"/>
      <c r="X729" s="362"/>
      <c r="Y729" s="362"/>
      <c r="Z729" s="362"/>
      <c r="AA729" s="362"/>
      <c r="AB729" s="362"/>
      <c r="AC729" s="362"/>
      <c r="AD729" s="362"/>
      <c r="AE729" s="362"/>
      <c r="AF729" s="362"/>
      <c r="AG729" s="362"/>
      <c r="AH729" s="362"/>
      <c r="AI729" s="362"/>
      <c r="AJ729" s="362"/>
      <c r="AK729" s="362"/>
      <c r="AL729" s="362"/>
      <c r="AM729" s="362"/>
      <c r="AN729" s="362"/>
      <c r="AO729" s="362"/>
      <c r="AP729" s="362"/>
      <c r="AQ729" s="362"/>
      <c r="AR729" s="362"/>
      <c r="AS729" s="362"/>
      <c r="AT729" s="362"/>
      <c r="AU729" s="362"/>
      <c r="AV729" s="362"/>
      <c r="AW729" s="362"/>
      <c r="AX729" s="362"/>
      <c r="AY729" s="362"/>
    </row>
    <row r="730">
      <c r="A730" s="362"/>
      <c r="B730" s="362"/>
      <c r="C730" s="362"/>
      <c r="D730" s="362"/>
      <c r="E730" s="362"/>
      <c r="F730" s="362"/>
      <c r="G730" s="362"/>
      <c r="H730" s="362"/>
      <c r="I730" s="362"/>
      <c r="J730" s="362"/>
      <c r="K730" s="362"/>
      <c r="L730" s="362"/>
      <c r="M730" s="362"/>
      <c r="N730" s="362"/>
      <c r="O730" s="362"/>
      <c r="P730" s="362"/>
      <c r="Q730" s="362"/>
      <c r="R730" s="362"/>
      <c r="S730" s="362"/>
      <c r="T730" s="362"/>
      <c r="U730" s="362"/>
      <c r="V730" s="362"/>
      <c r="W730" s="362"/>
      <c r="X730" s="362"/>
      <c r="Y730" s="362"/>
      <c r="Z730" s="362"/>
      <c r="AA730" s="362"/>
      <c r="AB730" s="362"/>
      <c r="AC730" s="362"/>
      <c r="AD730" s="362"/>
      <c r="AE730" s="362"/>
      <c r="AF730" s="362"/>
      <c r="AG730" s="362"/>
      <c r="AH730" s="362"/>
      <c r="AI730" s="362"/>
      <c r="AJ730" s="362"/>
      <c r="AK730" s="362"/>
      <c r="AL730" s="362"/>
      <c r="AM730" s="362"/>
      <c r="AN730" s="362"/>
      <c r="AO730" s="362"/>
      <c r="AP730" s="362"/>
      <c r="AQ730" s="362"/>
      <c r="AR730" s="362"/>
      <c r="AS730" s="362"/>
      <c r="AT730" s="362"/>
      <c r="AU730" s="362"/>
      <c r="AV730" s="362"/>
      <c r="AW730" s="362"/>
      <c r="AX730" s="362"/>
      <c r="AY730" s="362"/>
    </row>
    <row r="731">
      <c r="A731" s="362"/>
      <c r="B731" s="362"/>
      <c r="C731" s="362"/>
      <c r="D731" s="362"/>
      <c r="E731" s="362"/>
      <c r="F731" s="362"/>
      <c r="G731" s="362"/>
      <c r="H731" s="362"/>
      <c r="I731" s="362"/>
      <c r="J731" s="362"/>
      <c r="K731" s="362"/>
      <c r="L731" s="362"/>
      <c r="M731" s="362"/>
      <c r="N731" s="362"/>
      <c r="O731" s="362"/>
      <c r="P731" s="362"/>
      <c r="Q731" s="362"/>
      <c r="R731" s="362"/>
      <c r="S731" s="362"/>
      <c r="T731" s="362"/>
      <c r="U731" s="362"/>
      <c r="V731" s="362"/>
      <c r="W731" s="362"/>
      <c r="X731" s="362"/>
      <c r="Y731" s="362"/>
      <c r="Z731" s="362"/>
      <c r="AA731" s="362"/>
      <c r="AB731" s="362"/>
      <c r="AC731" s="362"/>
      <c r="AD731" s="362"/>
      <c r="AE731" s="362"/>
      <c r="AF731" s="362"/>
      <c r="AG731" s="362"/>
      <c r="AH731" s="362"/>
      <c r="AI731" s="362"/>
      <c r="AJ731" s="362"/>
      <c r="AK731" s="362"/>
      <c r="AL731" s="362"/>
      <c r="AM731" s="362"/>
      <c r="AN731" s="362"/>
      <c r="AO731" s="362"/>
      <c r="AP731" s="362"/>
      <c r="AQ731" s="362"/>
      <c r="AR731" s="362"/>
      <c r="AS731" s="362"/>
      <c r="AT731" s="362"/>
      <c r="AU731" s="362"/>
      <c r="AV731" s="362"/>
      <c r="AW731" s="362"/>
      <c r="AX731" s="362"/>
      <c r="AY731" s="362"/>
    </row>
    <row r="732">
      <c r="A732" s="362"/>
      <c r="B732" s="362"/>
      <c r="C732" s="362"/>
      <c r="D732" s="362"/>
      <c r="E732" s="362"/>
      <c r="F732" s="362"/>
      <c r="G732" s="362"/>
      <c r="H732" s="362"/>
      <c r="I732" s="362"/>
      <c r="J732" s="362"/>
      <c r="K732" s="362"/>
      <c r="L732" s="362"/>
      <c r="M732" s="362"/>
      <c r="N732" s="362"/>
      <c r="O732" s="362"/>
      <c r="P732" s="362"/>
      <c r="Q732" s="362"/>
      <c r="R732" s="362"/>
      <c r="S732" s="362"/>
      <c r="T732" s="362"/>
      <c r="U732" s="362"/>
      <c r="V732" s="362"/>
      <c r="W732" s="362"/>
      <c r="X732" s="362"/>
      <c r="Y732" s="362"/>
      <c r="Z732" s="362"/>
      <c r="AA732" s="362"/>
      <c r="AB732" s="362"/>
      <c r="AC732" s="362"/>
      <c r="AD732" s="362"/>
      <c r="AE732" s="362"/>
      <c r="AF732" s="362"/>
      <c r="AG732" s="362"/>
      <c r="AH732" s="362"/>
      <c r="AI732" s="362"/>
      <c r="AJ732" s="362"/>
      <c r="AK732" s="362"/>
      <c r="AL732" s="362"/>
      <c r="AM732" s="362"/>
      <c r="AN732" s="362"/>
      <c r="AO732" s="362"/>
      <c r="AP732" s="362"/>
      <c r="AQ732" s="362"/>
      <c r="AR732" s="362"/>
      <c r="AS732" s="362"/>
      <c r="AT732" s="362"/>
      <c r="AU732" s="362"/>
      <c r="AV732" s="362"/>
      <c r="AW732" s="362"/>
      <c r="AX732" s="362"/>
      <c r="AY732" s="362"/>
    </row>
    <row r="733">
      <c r="A733" s="362"/>
      <c r="B733" s="362"/>
      <c r="C733" s="362"/>
      <c r="D733" s="362"/>
      <c r="E733" s="362"/>
      <c r="F733" s="362"/>
      <c r="G733" s="362"/>
      <c r="H733" s="362"/>
      <c r="I733" s="362"/>
      <c r="J733" s="362"/>
      <c r="K733" s="362"/>
      <c r="L733" s="362"/>
      <c r="M733" s="362"/>
      <c r="N733" s="362"/>
      <c r="O733" s="362"/>
      <c r="P733" s="362"/>
      <c r="Q733" s="362"/>
      <c r="R733" s="362"/>
      <c r="S733" s="362"/>
      <c r="T733" s="362"/>
      <c r="U733" s="362"/>
      <c r="V733" s="362"/>
      <c r="W733" s="362"/>
      <c r="X733" s="362"/>
      <c r="Y733" s="362"/>
      <c r="Z733" s="362"/>
      <c r="AA733" s="362"/>
      <c r="AB733" s="362"/>
      <c r="AC733" s="362"/>
      <c r="AD733" s="362"/>
      <c r="AE733" s="362"/>
      <c r="AF733" s="362"/>
      <c r="AG733" s="362"/>
      <c r="AH733" s="362"/>
      <c r="AI733" s="362"/>
      <c r="AJ733" s="362"/>
      <c r="AK733" s="362"/>
      <c r="AL733" s="362"/>
      <c r="AM733" s="362"/>
      <c r="AN733" s="362"/>
      <c r="AO733" s="362"/>
      <c r="AP733" s="362"/>
      <c r="AQ733" s="362"/>
      <c r="AR733" s="362"/>
      <c r="AS733" s="362"/>
      <c r="AT733" s="362"/>
      <c r="AU733" s="362"/>
      <c r="AV733" s="362"/>
      <c r="AW733" s="362"/>
      <c r="AX733" s="362"/>
      <c r="AY733" s="362"/>
    </row>
    <row r="734">
      <c r="A734" s="362"/>
      <c r="B734" s="362"/>
      <c r="C734" s="362"/>
      <c r="D734" s="362"/>
      <c r="E734" s="362"/>
      <c r="F734" s="362"/>
      <c r="G734" s="362"/>
      <c r="H734" s="362"/>
      <c r="I734" s="362"/>
      <c r="J734" s="362"/>
      <c r="K734" s="362"/>
      <c r="L734" s="362"/>
      <c r="M734" s="362"/>
      <c r="N734" s="362"/>
      <c r="O734" s="362"/>
      <c r="P734" s="362"/>
      <c r="Q734" s="362"/>
      <c r="R734" s="362"/>
      <c r="S734" s="362"/>
      <c r="T734" s="362"/>
      <c r="U734" s="362"/>
      <c r="V734" s="362"/>
      <c r="W734" s="362"/>
      <c r="X734" s="362"/>
      <c r="Y734" s="362"/>
      <c r="Z734" s="362"/>
      <c r="AA734" s="362"/>
      <c r="AB734" s="362"/>
      <c r="AC734" s="362"/>
      <c r="AD734" s="362"/>
      <c r="AE734" s="362"/>
      <c r="AF734" s="362"/>
      <c r="AG734" s="362"/>
      <c r="AH734" s="362"/>
      <c r="AI734" s="362"/>
      <c r="AJ734" s="362"/>
      <c r="AK734" s="362"/>
      <c r="AL734" s="362"/>
      <c r="AM734" s="362"/>
      <c r="AN734" s="362"/>
      <c r="AO734" s="362"/>
      <c r="AP734" s="362"/>
      <c r="AQ734" s="362"/>
      <c r="AR734" s="362"/>
      <c r="AS734" s="362"/>
      <c r="AT734" s="362"/>
      <c r="AU734" s="362"/>
      <c r="AV734" s="362"/>
      <c r="AW734" s="362"/>
      <c r="AX734" s="362"/>
      <c r="AY734" s="362"/>
    </row>
    <row r="735">
      <c r="A735" s="362"/>
      <c r="B735" s="362"/>
      <c r="C735" s="362"/>
      <c r="D735" s="362"/>
      <c r="E735" s="362"/>
      <c r="F735" s="362"/>
      <c r="G735" s="362"/>
      <c r="H735" s="362"/>
      <c r="I735" s="362"/>
      <c r="J735" s="362"/>
      <c r="K735" s="362"/>
      <c r="L735" s="362"/>
      <c r="M735" s="362"/>
      <c r="N735" s="362"/>
      <c r="O735" s="362"/>
      <c r="P735" s="362"/>
      <c r="Q735" s="362"/>
      <c r="R735" s="362"/>
      <c r="S735" s="362"/>
      <c r="T735" s="362"/>
      <c r="U735" s="362"/>
      <c r="V735" s="362"/>
      <c r="W735" s="362"/>
      <c r="X735" s="362"/>
      <c r="Y735" s="362"/>
      <c r="Z735" s="362"/>
      <c r="AA735" s="362"/>
      <c r="AB735" s="362"/>
      <c r="AC735" s="362"/>
      <c r="AD735" s="362"/>
      <c r="AE735" s="362"/>
      <c r="AF735" s="362"/>
      <c r="AG735" s="362"/>
      <c r="AH735" s="362"/>
      <c r="AI735" s="362"/>
      <c r="AJ735" s="362"/>
      <c r="AK735" s="362"/>
      <c r="AL735" s="362"/>
      <c r="AM735" s="362"/>
      <c r="AN735" s="362"/>
      <c r="AO735" s="362"/>
      <c r="AP735" s="362"/>
      <c r="AQ735" s="362"/>
      <c r="AR735" s="362"/>
      <c r="AS735" s="362"/>
      <c r="AT735" s="362"/>
      <c r="AU735" s="362"/>
      <c r="AV735" s="362"/>
      <c r="AW735" s="362"/>
      <c r="AX735" s="362"/>
      <c r="AY735" s="362"/>
    </row>
    <row r="736">
      <c r="A736" s="362"/>
      <c r="B736" s="362"/>
      <c r="C736" s="362"/>
      <c r="D736" s="362"/>
      <c r="E736" s="362"/>
      <c r="F736" s="362"/>
      <c r="G736" s="362"/>
      <c r="H736" s="362"/>
      <c r="I736" s="362"/>
      <c r="J736" s="362"/>
      <c r="K736" s="362"/>
      <c r="L736" s="362"/>
      <c r="M736" s="362"/>
      <c r="N736" s="362"/>
      <c r="O736" s="362"/>
      <c r="P736" s="362"/>
      <c r="Q736" s="362"/>
      <c r="R736" s="362"/>
      <c r="S736" s="362"/>
      <c r="T736" s="362"/>
      <c r="U736" s="362"/>
      <c r="V736" s="362"/>
      <c r="W736" s="362"/>
      <c r="X736" s="362"/>
      <c r="Y736" s="362"/>
      <c r="Z736" s="362"/>
      <c r="AA736" s="362"/>
      <c r="AB736" s="362"/>
      <c r="AC736" s="362"/>
      <c r="AD736" s="362"/>
      <c r="AE736" s="362"/>
      <c r="AF736" s="362"/>
      <c r="AG736" s="362"/>
      <c r="AH736" s="362"/>
      <c r="AI736" s="362"/>
      <c r="AJ736" s="362"/>
      <c r="AK736" s="362"/>
      <c r="AL736" s="362"/>
      <c r="AM736" s="362"/>
      <c r="AN736" s="362"/>
      <c r="AO736" s="362"/>
      <c r="AP736" s="362"/>
      <c r="AQ736" s="362"/>
      <c r="AR736" s="362"/>
      <c r="AS736" s="362"/>
      <c r="AT736" s="362"/>
      <c r="AU736" s="362"/>
      <c r="AV736" s="362"/>
      <c r="AW736" s="362"/>
      <c r="AX736" s="362"/>
      <c r="AY736" s="362"/>
    </row>
    <row r="737">
      <c r="A737" s="362"/>
      <c r="B737" s="362"/>
      <c r="C737" s="362"/>
      <c r="D737" s="362"/>
      <c r="E737" s="362"/>
      <c r="F737" s="362"/>
      <c r="G737" s="362"/>
      <c r="H737" s="362"/>
      <c r="I737" s="362"/>
      <c r="J737" s="362"/>
      <c r="K737" s="362"/>
      <c r="L737" s="362"/>
      <c r="M737" s="362"/>
      <c r="N737" s="362"/>
      <c r="O737" s="362"/>
      <c r="P737" s="362"/>
      <c r="Q737" s="362"/>
      <c r="R737" s="362"/>
      <c r="S737" s="362"/>
      <c r="T737" s="362"/>
      <c r="U737" s="362"/>
      <c r="V737" s="362"/>
      <c r="W737" s="362"/>
      <c r="X737" s="362"/>
      <c r="Y737" s="362"/>
      <c r="Z737" s="362"/>
      <c r="AA737" s="362"/>
      <c r="AB737" s="362"/>
      <c r="AC737" s="362"/>
      <c r="AD737" s="362"/>
      <c r="AE737" s="362"/>
      <c r="AF737" s="362"/>
      <c r="AG737" s="362"/>
      <c r="AH737" s="362"/>
      <c r="AI737" s="362"/>
      <c r="AJ737" s="362"/>
      <c r="AK737" s="362"/>
      <c r="AL737" s="362"/>
      <c r="AM737" s="362"/>
      <c r="AN737" s="362"/>
      <c r="AO737" s="362"/>
      <c r="AP737" s="362"/>
      <c r="AQ737" s="362"/>
      <c r="AR737" s="362"/>
      <c r="AS737" s="362"/>
      <c r="AT737" s="362"/>
      <c r="AU737" s="362"/>
      <c r="AV737" s="362"/>
      <c r="AW737" s="362"/>
      <c r="AX737" s="362"/>
      <c r="AY737" s="362"/>
    </row>
    <row r="738">
      <c r="A738" s="362"/>
      <c r="B738" s="362"/>
      <c r="C738" s="362"/>
      <c r="D738" s="362"/>
      <c r="E738" s="362"/>
      <c r="F738" s="362"/>
      <c r="G738" s="362"/>
      <c r="H738" s="362"/>
      <c r="I738" s="362"/>
      <c r="J738" s="362"/>
      <c r="K738" s="362"/>
      <c r="L738" s="362"/>
      <c r="M738" s="362"/>
      <c r="N738" s="362"/>
      <c r="O738" s="362"/>
      <c r="P738" s="362"/>
      <c r="Q738" s="362"/>
      <c r="R738" s="362"/>
      <c r="S738" s="362"/>
      <c r="T738" s="362"/>
      <c r="U738" s="362"/>
      <c r="V738" s="362"/>
      <c r="W738" s="362"/>
      <c r="X738" s="362"/>
      <c r="Y738" s="362"/>
      <c r="Z738" s="362"/>
      <c r="AA738" s="362"/>
      <c r="AB738" s="362"/>
      <c r="AC738" s="362"/>
      <c r="AD738" s="362"/>
      <c r="AE738" s="362"/>
      <c r="AF738" s="362"/>
      <c r="AG738" s="362"/>
      <c r="AH738" s="362"/>
      <c r="AI738" s="362"/>
      <c r="AJ738" s="362"/>
      <c r="AK738" s="362"/>
      <c r="AL738" s="362"/>
      <c r="AM738" s="362"/>
      <c r="AN738" s="362"/>
      <c r="AO738" s="362"/>
      <c r="AP738" s="362"/>
      <c r="AQ738" s="362"/>
      <c r="AR738" s="362"/>
      <c r="AS738" s="362"/>
      <c r="AT738" s="362"/>
      <c r="AU738" s="362"/>
      <c r="AV738" s="362"/>
      <c r="AW738" s="362"/>
      <c r="AX738" s="362"/>
      <c r="AY738" s="362"/>
    </row>
    <row r="739">
      <c r="A739" s="362"/>
      <c r="B739" s="362"/>
      <c r="C739" s="362"/>
      <c r="D739" s="362"/>
      <c r="E739" s="362"/>
      <c r="F739" s="362"/>
      <c r="G739" s="362"/>
      <c r="H739" s="362"/>
      <c r="I739" s="362"/>
      <c r="J739" s="362"/>
      <c r="K739" s="362"/>
      <c r="L739" s="362"/>
      <c r="M739" s="362"/>
      <c r="N739" s="362"/>
      <c r="O739" s="362"/>
      <c r="P739" s="362"/>
      <c r="Q739" s="362"/>
      <c r="R739" s="362"/>
      <c r="S739" s="362"/>
      <c r="T739" s="362"/>
      <c r="U739" s="362"/>
      <c r="V739" s="362"/>
      <c r="W739" s="362"/>
      <c r="X739" s="362"/>
      <c r="Y739" s="362"/>
      <c r="Z739" s="362"/>
      <c r="AA739" s="362"/>
      <c r="AB739" s="362"/>
      <c r="AC739" s="362"/>
      <c r="AD739" s="362"/>
      <c r="AE739" s="362"/>
      <c r="AF739" s="362"/>
      <c r="AG739" s="362"/>
      <c r="AH739" s="362"/>
      <c r="AI739" s="362"/>
      <c r="AJ739" s="362"/>
      <c r="AK739" s="362"/>
      <c r="AL739" s="362"/>
      <c r="AM739" s="362"/>
      <c r="AN739" s="362"/>
      <c r="AO739" s="362"/>
      <c r="AP739" s="362"/>
      <c r="AQ739" s="362"/>
      <c r="AR739" s="362"/>
      <c r="AS739" s="362"/>
      <c r="AT739" s="362"/>
      <c r="AU739" s="362"/>
      <c r="AV739" s="362"/>
      <c r="AW739" s="362"/>
      <c r="AX739" s="362"/>
      <c r="AY739" s="362"/>
    </row>
    <row r="740">
      <c r="A740" s="362"/>
      <c r="B740" s="362"/>
      <c r="C740" s="362"/>
      <c r="D740" s="362"/>
      <c r="E740" s="362"/>
      <c r="F740" s="362"/>
      <c r="G740" s="362"/>
      <c r="H740" s="362"/>
      <c r="I740" s="362"/>
      <c r="J740" s="362"/>
      <c r="K740" s="362"/>
      <c r="L740" s="362"/>
      <c r="M740" s="362"/>
      <c r="N740" s="362"/>
      <c r="O740" s="362"/>
      <c r="P740" s="362"/>
      <c r="Q740" s="362"/>
      <c r="R740" s="362"/>
      <c r="S740" s="362"/>
      <c r="T740" s="362"/>
      <c r="U740" s="362"/>
      <c r="V740" s="362"/>
      <c r="W740" s="362"/>
      <c r="X740" s="362"/>
      <c r="Y740" s="362"/>
      <c r="Z740" s="362"/>
      <c r="AA740" s="362"/>
      <c r="AB740" s="362"/>
      <c r="AC740" s="362"/>
      <c r="AD740" s="362"/>
      <c r="AE740" s="362"/>
      <c r="AF740" s="362"/>
      <c r="AG740" s="362"/>
      <c r="AH740" s="362"/>
      <c r="AI740" s="362"/>
      <c r="AJ740" s="362"/>
      <c r="AK740" s="362"/>
      <c r="AL740" s="362"/>
      <c r="AM740" s="362"/>
      <c r="AN740" s="362"/>
      <c r="AO740" s="362"/>
      <c r="AP740" s="362"/>
      <c r="AQ740" s="362"/>
      <c r="AR740" s="362"/>
      <c r="AS740" s="362"/>
      <c r="AT740" s="362"/>
      <c r="AU740" s="362"/>
      <c r="AV740" s="362"/>
      <c r="AW740" s="362"/>
      <c r="AX740" s="362"/>
      <c r="AY740" s="362"/>
    </row>
    <row r="741">
      <c r="A741" s="362"/>
      <c r="B741" s="362"/>
      <c r="C741" s="362"/>
      <c r="D741" s="362"/>
      <c r="E741" s="362"/>
      <c r="F741" s="362"/>
      <c r="G741" s="362"/>
      <c r="H741" s="362"/>
      <c r="I741" s="362"/>
      <c r="J741" s="362"/>
      <c r="K741" s="362"/>
      <c r="L741" s="362"/>
      <c r="M741" s="362"/>
      <c r="N741" s="362"/>
      <c r="O741" s="362"/>
      <c r="P741" s="362"/>
      <c r="Q741" s="362"/>
      <c r="R741" s="362"/>
      <c r="S741" s="362"/>
      <c r="T741" s="362"/>
      <c r="U741" s="362"/>
      <c r="V741" s="362"/>
      <c r="W741" s="362"/>
      <c r="X741" s="362"/>
      <c r="Y741" s="362"/>
      <c r="Z741" s="362"/>
      <c r="AA741" s="362"/>
      <c r="AB741" s="362"/>
      <c r="AC741" s="362"/>
      <c r="AD741" s="362"/>
      <c r="AE741" s="362"/>
      <c r="AF741" s="362"/>
      <c r="AG741" s="362"/>
      <c r="AH741" s="362"/>
      <c r="AI741" s="362"/>
      <c r="AJ741" s="362"/>
      <c r="AK741" s="362"/>
      <c r="AL741" s="362"/>
      <c r="AM741" s="362"/>
      <c r="AN741" s="362"/>
      <c r="AO741" s="362"/>
      <c r="AP741" s="362"/>
      <c r="AQ741" s="362"/>
      <c r="AR741" s="362"/>
      <c r="AS741" s="362"/>
      <c r="AT741" s="362"/>
      <c r="AU741" s="362"/>
      <c r="AV741" s="362"/>
      <c r="AW741" s="362"/>
      <c r="AX741" s="362"/>
      <c r="AY741" s="362"/>
    </row>
    <row r="742">
      <c r="A742" s="362"/>
      <c r="B742" s="362"/>
      <c r="C742" s="362"/>
      <c r="D742" s="362"/>
      <c r="E742" s="362"/>
      <c r="F742" s="362"/>
      <c r="G742" s="362"/>
      <c r="H742" s="362"/>
      <c r="I742" s="362"/>
      <c r="J742" s="362"/>
      <c r="K742" s="362"/>
      <c r="L742" s="362"/>
      <c r="M742" s="362"/>
      <c r="N742" s="362"/>
      <c r="O742" s="362"/>
      <c r="P742" s="362"/>
      <c r="Q742" s="362"/>
      <c r="R742" s="362"/>
      <c r="S742" s="362"/>
      <c r="T742" s="362"/>
      <c r="U742" s="362"/>
      <c r="V742" s="362"/>
      <c r="W742" s="362"/>
      <c r="X742" s="362"/>
      <c r="Y742" s="362"/>
      <c r="Z742" s="362"/>
      <c r="AA742" s="362"/>
      <c r="AB742" s="362"/>
      <c r="AC742" s="362"/>
      <c r="AD742" s="362"/>
      <c r="AE742" s="362"/>
      <c r="AF742" s="362"/>
      <c r="AG742" s="362"/>
      <c r="AH742" s="362"/>
      <c r="AI742" s="362"/>
      <c r="AJ742" s="362"/>
      <c r="AK742" s="362"/>
      <c r="AL742" s="362"/>
      <c r="AM742" s="362"/>
      <c r="AN742" s="362"/>
      <c r="AO742" s="362"/>
      <c r="AP742" s="362"/>
      <c r="AQ742" s="362"/>
      <c r="AR742" s="362"/>
      <c r="AS742" s="362"/>
      <c r="AT742" s="362"/>
      <c r="AU742" s="362"/>
      <c r="AV742" s="362"/>
      <c r="AW742" s="362"/>
      <c r="AX742" s="362"/>
      <c r="AY742" s="362"/>
    </row>
    <row r="743">
      <c r="A743" s="362"/>
      <c r="B743" s="362"/>
      <c r="C743" s="362"/>
      <c r="D743" s="362"/>
      <c r="E743" s="362"/>
      <c r="F743" s="362"/>
      <c r="G743" s="362"/>
      <c r="H743" s="362"/>
      <c r="I743" s="362"/>
      <c r="J743" s="362"/>
      <c r="K743" s="362"/>
      <c r="L743" s="362"/>
      <c r="M743" s="362"/>
      <c r="N743" s="362"/>
      <c r="O743" s="362"/>
      <c r="P743" s="362"/>
      <c r="Q743" s="362"/>
      <c r="R743" s="362"/>
      <c r="S743" s="362"/>
      <c r="T743" s="362"/>
      <c r="U743" s="362"/>
      <c r="V743" s="362"/>
      <c r="W743" s="362"/>
      <c r="X743" s="362"/>
      <c r="Y743" s="362"/>
      <c r="Z743" s="362"/>
      <c r="AA743" s="362"/>
      <c r="AB743" s="362"/>
      <c r="AC743" s="362"/>
      <c r="AD743" s="362"/>
      <c r="AE743" s="362"/>
      <c r="AF743" s="362"/>
      <c r="AG743" s="362"/>
      <c r="AH743" s="362"/>
      <c r="AI743" s="362"/>
      <c r="AJ743" s="362"/>
      <c r="AK743" s="362"/>
      <c r="AL743" s="362"/>
      <c r="AM743" s="362"/>
      <c r="AN743" s="362"/>
      <c r="AO743" s="362"/>
      <c r="AP743" s="362"/>
      <c r="AQ743" s="362"/>
      <c r="AR743" s="362"/>
      <c r="AS743" s="362"/>
      <c r="AT743" s="362"/>
      <c r="AU743" s="362"/>
      <c r="AV743" s="362"/>
      <c r="AW743" s="362"/>
      <c r="AX743" s="362"/>
      <c r="AY743" s="362"/>
    </row>
    <row r="744">
      <c r="A744" s="362"/>
      <c r="B744" s="362"/>
      <c r="C744" s="362"/>
      <c r="D744" s="362"/>
      <c r="E744" s="362"/>
      <c r="F744" s="362"/>
      <c r="G744" s="362"/>
      <c r="H744" s="362"/>
      <c r="I744" s="362"/>
      <c r="J744" s="362"/>
      <c r="K744" s="362"/>
      <c r="L744" s="362"/>
      <c r="M744" s="362"/>
      <c r="N744" s="362"/>
      <c r="O744" s="362"/>
      <c r="P744" s="362"/>
      <c r="Q744" s="362"/>
      <c r="R744" s="362"/>
      <c r="S744" s="362"/>
      <c r="T744" s="362"/>
      <c r="U744" s="362"/>
      <c r="V744" s="362"/>
      <c r="W744" s="362"/>
      <c r="X744" s="362"/>
      <c r="Y744" s="362"/>
      <c r="Z744" s="362"/>
      <c r="AA744" s="362"/>
      <c r="AB744" s="362"/>
      <c r="AC744" s="362"/>
      <c r="AD744" s="362"/>
      <c r="AE744" s="362"/>
      <c r="AF744" s="362"/>
      <c r="AG744" s="362"/>
      <c r="AH744" s="362"/>
      <c r="AI744" s="362"/>
      <c r="AJ744" s="362"/>
      <c r="AK744" s="362"/>
      <c r="AL744" s="362"/>
      <c r="AM744" s="362"/>
      <c r="AN744" s="362"/>
      <c r="AO744" s="362"/>
      <c r="AP744" s="362"/>
      <c r="AQ744" s="362"/>
      <c r="AR744" s="362"/>
      <c r="AS744" s="362"/>
      <c r="AT744" s="362"/>
      <c r="AU744" s="362"/>
      <c r="AV744" s="362"/>
      <c r="AW744" s="362"/>
      <c r="AX744" s="362"/>
      <c r="AY744" s="362"/>
    </row>
    <row r="745">
      <c r="A745" s="362"/>
      <c r="B745" s="362"/>
      <c r="C745" s="362"/>
      <c r="D745" s="362"/>
      <c r="E745" s="362"/>
      <c r="F745" s="362"/>
      <c r="G745" s="362"/>
      <c r="H745" s="362"/>
      <c r="I745" s="362"/>
      <c r="J745" s="362"/>
      <c r="K745" s="362"/>
      <c r="L745" s="362"/>
      <c r="M745" s="362"/>
      <c r="N745" s="362"/>
      <c r="O745" s="362"/>
      <c r="P745" s="362"/>
      <c r="Q745" s="362"/>
      <c r="R745" s="362"/>
      <c r="S745" s="362"/>
      <c r="T745" s="362"/>
      <c r="U745" s="362"/>
      <c r="V745" s="362"/>
      <c r="W745" s="362"/>
      <c r="X745" s="362"/>
      <c r="Y745" s="362"/>
      <c r="Z745" s="362"/>
      <c r="AA745" s="362"/>
      <c r="AB745" s="362"/>
      <c r="AC745" s="362"/>
      <c r="AD745" s="362"/>
      <c r="AE745" s="362"/>
      <c r="AF745" s="362"/>
      <c r="AG745" s="362"/>
      <c r="AH745" s="362"/>
      <c r="AI745" s="362"/>
      <c r="AJ745" s="362"/>
      <c r="AK745" s="362"/>
      <c r="AL745" s="362"/>
      <c r="AM745" s="362"/>
      <c r="AN745" s="362"/>
      <c r="AO745" s="362"/>
      <c r="AP745" s="362"/>
      <c r="AQ745" s="362"/>
      <c r="AR745" s="362"/>
      <c r="AS745" s="362"/>
      <c r="AT745" s="362"/>
      <c r="AU745" s="362"/>
      <c r="AV745" s="362"/>
      <c r="AW745" s="362"/>
      <c r="AX745" s="362"/>
      <c r="AY745" s="362"/>
    </row>
    <row r="746">
      <c r="A746" s="362"/>
      <c r="B746" s="362"/>
      <c r="C746" s="362"/>
      <c r="D746" s="362"/>
      <c r="E746" s="362"/>
      <c r="F746" s="362"/>
      <c r="G746" s="362"/>
      <c r="H746" s="362"/>
      <c r="I746" s="362"/>
      <c r="J746" s="362"/>
      <c r="K746" s="362"/>
      <c r="L746" s="362"/>
      <c r="M746" s="362"/>
      <c r="N746" s="362"/>
      <c r="O746" s="362"/>
      <c r="P746" s="362"/>
      <c r="Q746" s="362"/>
      <c r="R746" s="362"/>
      <c r="S746" s="362"/>
      <c r="T746" s="362"/>
      <c r="U746" s="362"/>
      <c r="V746" s="362"/>
      <c r="W746" s="362"/>
      <c r="X746" s="362"/>
      <c r="Y746" s="362"/>
      <c r="Z746" s="362"/>
      <c r="AA746" s="362"/>
      <c r="AB746" s="362"/>
      <c r="AC746" s="362"/>
      <c r="AD746" s="362"/>
      <c r="AE746" s="362"/>
      <c r="AF746" s="362"/>
      <c r="AG746" s="362"/>
      <c r="AH746" s="362"/>
      <c r="AI746" s="362"/>
      <c r="AJ746" s="362"/>
      <c r="AK746" s="362"/>
      <c r="AL746" s="362"/>
      <c r="AM746" s="362"/>
      <c r="AN746" s="362"/>
      <c r="AO746" s="362"/>
      <c r="AP746" s="362"/>
      <c r="AQ746" s="362"/>
      <c r="AR746" s="362"/>
      <c r="AS746" s="362"/>
      <c r="AT746" s="362"/>
      <c r="AU746" s="362"/>
      <c r="AV746" s="362"/>
      <c r="AW746" s="362"/>
      <c r="AX746" s="362"/>
      <c r="AY746" s="362"/>
    </row>
    <row r="747">
      <c r="A747" s="362"/>
      <c r="B747" s="362"/>
      <c r="C747" s="362"/>
      <c r="D747" s="362"/>
      <c r="E747" s="362"/>
      <c r="F747" s="362"/>
      <c r="G747" s="362"/>
      <c r="H747" s="362"/>
      <c r="I747" s="362"/>
      <c r="J747" s="362"/>
      <c r="K747" s="362"/>
      <c r="L747" s="362"/>
      <c r="M747" s="362"/>
      <c r="N747" s="362"/>
      <c r="O747" s="362"/>
      <c r="P747" s="362"/>
      <c r="Q747" s="362"/>
      <c r="R747" s="362"/>
      <c r="S747" s="362"/>
      <c r="T747" s="362"/>
      <c r="U747" s="362"/>
      <c r="V747" s="362"/>
      <c r="W747" s="362"/>
      <c r="X747" s="362"/>
      <c r="Y747" s="362"/>
      <c r="Z747" s="362"/>
      <c r="AA747" s="362"/>
      <c r="AB747" s="362"/>
      <c r="AC747" s="362"/>
      <c r="AD747" s="362"/>
      <c r="AE747" s="362"/>
      <c r="AF747" s="362"/>
      <c r="AG747" s="362"/>
      <c r="AH747" s="362"/>
      <c r="AI747" s="362"/>
      <c r="AJ747" s="362"/>
      <c r="AK747" s="362"/>
      <c r="AL747" s="362"/>
      <c r="AM747" s="362"/>
      <c r="AN747" s="362"/>
      <c r="AO747" s="362"/>
      <c r="AP747" s="362"/>
      <c r="AQ747" s="362"/>
      <c r="AR747" s="362"/>
      <c r="AS747" s="362"/>
      <c r="AT747" s="362"/>
      <c r="AU747" s="362"/>
      <c r="AV747" s="362"/>
      <c r="AW747" s="362"/>
      <c r="AX747" s="362"/>
      <c r="AY747" s="362"/>
    </row>
    <row r="748">
      <c r="A748" s="362"/>
      <c r="B748" s="362"/>
      <c r="C748" s="362"/>
      <c r="D748" s="362"/>
      <c r="E748" s="362"/>
      <c r="F748" s="362"/>
      <c r="G748" s="362"/>
      <c r="H748" s="362"/>
      <c r="I748" s="362"/>
      <c r="J748" s="362"/>
      <c r="K748" s="362"/>
      <c r="L748" s="362"/>
      <c r="M748" s="362"/>
      <c r="N748" s="362"/>
      <c r="O748" s="362"/>
      <c r="P748" s="362"/>
      <c r="Q748" s="362"/>
      <c r="R748" s="362"/>
      <c r="S748" s="362"/>
      <c r="T748" s="362"/>
      <c r="U748" s="362"/>
      <c r="V748" s="362"/>
      <c r="W748" s="362"/>
      <c r="X748" s="362"/>
      <c r="Y748" s="362"/>
      <c r="Z748" s="362"/>
      <c r="AA748" s="362"/>
      <c r="AB748" s="362"/>
      <c r="AC748" s="362"/>
      <c r="AD748" s="362"/>
      <c r="AE748" s="362"/>
      <c r="AF748" s="362"/>
      <c r="AG748" s="362"/>
      <c r="AH748" s="362"/>
      <c r="AI748" s="362"/>
      <c r="AJ748" s="362"/>
      <c r="AK748" s="362"/>
      <c r="AL748" s="362"/>
      <c r="AM748" s="362"/>
      <c r="AN748" s="362"/>
      <c r="AO748" s="362"/>
      <c r="AP748" s="362"/>
      <c r="AQ748" s="362"/>
      <c r="AR748" s="362"/>
      <c r="AS748" s="362"/>
      <c r="AT748" s="362"/>
      <c r="AU748" s="362"/>
      <c r="AV748" s="362"/>
      <c r="AW748" s="362"/>
      <c r="AX748" s="362"/>
      <c r="AY748" s="362"/>
    </row>
    <row r="749">
      <c r="A749" s="362"/>
      <c r="B749" s="362"/>
      <c r="C749" s="362"/>
      <c r="D749" s="362"/>
      <c r="E749" s="362"/>
      <c r="F749" s="362"/>
      <c r="G749" s="362"/>
      <c r="H749" s="362"/>
      <c r="I749" s="362"/>
      <c r="J749" s="362"/>
      <c r="K749" s="362"/>
      <c r="L749" s="362"/>
      <c r="M749" s="362"/>
      <c r="N749" s="362"/>
      <c r="O749" s="362"/>
      <c r="P749" s="362"/>
      <c r="Q749" s="362"/>
      <c r="R749" s="362"/>
      <c r="S749" s="362"/>
      <c r="T749" s="362"/>
      <c r="U749" s="362"/>
      <c r="V749" s="362"/>
      <c r="W749" s="362"/>
      <c r="X749" s="362"/>
      <c r="Y749" s="362"/>
      <c r="Z749" s="362"/>
      <c r="AA749" s="362"/>
      <c r="AB749" s="362"/>
      <c r="AC749" s="362"/>
      <c r="AD749" s="362"/>
      <c r="AE749" s="362"/>
      <c r="AF749" s="362"/>
      <c r="AG749" s="362"/>
      <c r="AH749" s="362"/>
      <c r="AI749" s="362"/>
      <c r="AJ749" s="362"/>
      <c r="AK749" s="362"/>
      <c r="AL749" s="362"/>
      <c r="AM749" s="362"/>
      <c r="AN749" s="362"/>
      <c r="AO749" s="362"/>
      <c r="AP749" s="362"/>
      <c r="AQ749" s="362"/>
      <c r="AR749" s="362"/>
      <c r="AS749" s="362"/>
      <c r="AT749" s="362"/>
      <c r="AU749" s="362"/>
      <c r="AV749" s="362"/>
      <c r="AW749" s="362"/>
      <c r="AX749" s="362"/>
      <c r="AY749" s="362"/>
    </row>
    <row r="750">
      <c r="A750" s="362"/>
      <c r="B750" s="362"/>
      <c r="C750" s="362"/>
      <c r="D750" s="362"/>
      <c r="E750" s="362"/>
      <c r="F750" s="362"/>
      <c r="G750" s="362"/>
      <c r="H750" s="362"/>
      <c r="I750" s="362"/>
      <c r="J750" s="362"/>
      <c r="K750" s="362"/>
      <c r="L750" s="362"/>
      <c r="M750" s="362"/>
      <c r="N750" s="362"/>
      <c r="O750" s="362"/>
      <c r="P750" s="362"/>
      <c r="Q750" s="362"/>
      <c r="R750" s="362"/>
      <c r="S750" s="362"/>
      <c r="T750" s="362"/>
      <c r="U750" s="362"/>
      <c r="V750" s="362"/>
      <c r="W750" s="362"/>
      <c r="X750" s="362"/>
      <c r="Y750" s="362"/>
      <c r="Z750" s="362"/>
      <c r="AA750" s="362"/>
      <c r="AB750" s="362"/>
      <c r="AC750" s="362"/>
      <c r="AD750" s="362"/>
      <c r="AE750" s="362"/>
      <c r="AF750" s="362"/>
      <c r="AG750" s="362"/>
      <c r="AH750" s="362"/>
      <c r="AI750" s="362"/>
      <c r="AJ750" s="362"/>
      <c r="AK750" s="362"/>
      <c r="AL750" s="362"/>
      <c r="AM750" s="362"/>
      <c r="AN750" s="362"/>
      <c r="AO750" s="362"/>
      <c r="AP750" s="362"/>
      <c r="AQ750" s="362"/>
      <c r="AR750" s="362"/>
      <c r="AS750" s="362"/>
      <c r="AT750" s="362"/>
      <c r="AU750" s="362"/>
      <c r="AV750" s="362"/>
      <c r="AW750" s="362"/>
      <c r="AX750" s="362"/>
      <c r="AY750" s="362"/>
    </row>
    <row r="751">
      <c r="A751" s="362"/>
      <c r="B751" s="362"/>
      <c r="C751" s="362"/>
      <c r="D751" s="362"/>
      <c r="E751" s="362"/>
      <c r="F751" s="362"/>
      <c r="G751" s="362"/>
      <c r="H751" s="362"/>
      <c r="I751" s="362"/>
      <c r="J751" s="362"/>
      <c r="K751" s="362"/>
      <c r="L751" s="362"/>
      <c r="M751" s="362"/>
      <c r="N751" s="362"/>
      <c r="O751" s="362"/>
      <c r="P751" s="362"/>
      <c r="Q751" s="362"/>
      <c r="R751" s="362"/>
      <c r="S751" s="362"/>
      <c r="T751" s="362"/>
      <c r="U751" s="362"/>
      <c r="V751" s="362"/>
      <c r="W751" s="362"/>
      <c r="X751" s="362"/>
      <c r="Y751" s="362"/>
      <c r="Z751" s="362"/>
      <c r="AA751" s="362"/>
      <c r="AB751" s="362"/>
      <c r="AC751" s="362"/>
      <c r="AD751" s="362"/>
      <c r="AE751" s="362"/>
      <c r="AF751" s="362"/>
      <c r="AG751" s="362"/>
      <c r="AH751" s="362"/>
      <c r="AI751" s="362"/>
      <c r="AJ751" s="362"/>
      <c r="AK751" s="362"/>
      <c r="AL751" s="362"/>
      <c r="AM751" s="362"/>
      <c r="AN751" s="362"/>
      <c r="AO751" s="362"/>
      <c r="AP751" s="362"/>
      <c r="AQ751" s="362"/>
      <c r="AR751" s="362"/>
      <c r="AS751" s="362"/>
      <c r="AT751" s="362"/>
      <c r="AU751" s="362"/>
      <c r="AV751" s="362"/>
      <c r="AW751" s="362"/>
      <c r="AX751" s="362"/>
      <c r="AY751" s="362"/>
    </row>
    <row r="752">
      <c r="A752" s="362"/>
      <c r="B752" s="362"/>
      <c r="C752" s="362"/>
      <c r="D752" s="362"/>
      <c r="E752" s="362"/>
      <c r="F752" s="362"/>
      <c r="G752" s="362"/>
      <c r="H752" s="362"/>
      <c r="I752" s="362"/>
      <c r="J752" s="362"/>
      <c r="K752" s="362"/>
      <c r="L752" s="362"/>
      <c r="M752" s="362"/>
      <c r="N752" s="362"/>
      <c r="O752" s="362"/>
      <c r="P752" s="362"/>
      <c r="Q752" s="362"/>
      <c r="R752" s="362"/>
      <c r="S752" s="362"/>
      <c r="T752" s="362"/>
      <c r="U752" s="362"/>
      <c r="V752" s="362"/>
      <c r="W752" s="362"/>
      <c r="X752" s="362"/>
      <c r="Y752" s="362"/>
      <c r="Z752" s="362"/>
      <c r="AA752" s="362"/>
      <c r="AB752" s="362"/>
      <c r="AC752" s="362"/>
      <c r="AD752" s="362"/>
      <c r="AE752" s="362"/>
      <c r="AF752" s="362"/>
      <c r="AG752" s="362"/>
      <c r="AH752" s="362"/>
      <c r="AI752" s="362"/>
      <c r="AJ752" s="362"/>
      <c r="AK752" s="362"/>
      <c r="AL752" s="362"/>
      <c r="AM752" s="362"/>
      <c r="AN752" s="362"/>
      <c r="AO752" s="362"/>
      <c r="AP752" s="362"/>
      <c r="AQ752" s="362"/>
      <c r="AR752" s="362"/>
      <c r="AS752" s="362"/>
      <c r="AT752" s="362"/>
      <c r="AU752" s="362"/>
      <c r="AV752" s="362"/>
      <c r="AW752" s="362"/>
      <c r="AX752" s="362"/>
      <c r="AY752" s="362"/>
    </row>
    <row r="753">
      <c r="A753" s="362"/>
      <c r="B753" s="362"/>
      <c r="C753" s="362"/>
      <c r="D753" s="362"/>
      <c r="E753" s="362"/>
      <c r="F753" s="362"/>
      <c r="G753" s="362"/>
      <c r="H753" s="362"/>
      <c r="I753" s="362"/>
      <c r="J753" s="362"/>
      <c r="K753" s="362"/>
      <c r="L753" s="362"/>
      <c r="M753" s="362"/>
      <c r="N753" s="362"/>
      <c r="O753" s="362"/>
      <c r="P753" s="362"/>
      <c r="Q753" s="362"/>
      <c r="R753" s="362"/>
      <c r="S753" s="362"/>
      <c r="T753" s="362"/>
      <c r="U753" s="362"/>
      <c r="V753" s="362"/>
      <c r="W753" s="362"/>
      <c r="X753" s="362"/>
      <c r="Y753" s="362"/>
      <c r="Z753" s="362"/>
      <c r="AA753" s="362"/>
      <c r="AB753" s="362"/>
      <c r="AC753" s="362"/>
      <c r="AD753" s="362"/>
      <c r="AE753" s="362"/>
      <c r="AF753" s="362"/>
      <c r="AG753" s="362"/>
      <c r="AH753" s="362"/>
      <c r="AI753" s="362"/>
      <c r="AJ753" s="362"/>
      <c r="AK753" s="362"/>
      <c r="AL753" s="362"/>
      <c r="AM753" s="362"/>
      <c r="AN753" s="362"/>
      <c r="AO753" s="362"/>
      <c r="AP753" s="362"/>
      <c r="AQ753" s="362"/>
      <c r="AR753" s="362"/>
      <c r="AS753" s="362"/>
      <c r="AT753" s="362"/>
      <c r="AU753" s="362"/>
      <c r="AV753" s="362"/>
      <c r="AW753" s="362"/>
      <c r="AX753" s="362"/>
      <c r="AY753" s="362"/>
    </row>
    <row r="754">
      <c r="A754" s="362"/>
      <c r="B754" s="362"/>
      <c r="C754" s="362"/>
      <c r="D754" s="362"/>
      <c r="E754" s="362"/>
      <c r="F754" s="362"/>
      <c r="G754" s="362"/>
      <c r="H754" s="362"/>
      <c r="I754" s="362"/>
      <c r="J754" s="362"/>
      <c r="K754" s="362"/>
      <c r="L754" s="362"/>
      <c r="M754" s="362"/>
      <c r="N754" s="362"/>
      <c r="O754" s="362"/>
      <c r="P754" s="362"/>
      <c r="Q754" s="362"/>
      <c r="R754" s="362"/>
      <c r="S754" s="362"/>
      <c r="T754" s="362"/>
      <c r="U754" s="362"/>
      <c r="V754" s="362"/>
      <c r="W754" s="362"/>
      <c r="X754" s="362"/>
      <c r="Y754" s="362"/>
      <c r="Z754" s="362"/>
      <c r="AA754" s="362"/>
      <c r="AB754" s="362"/>
      <c r="AC754" s="362"/>
      <c r="AD754" s="362"/>
      <c r="AE754" s="362"/>
      <c r="AF754" s="362"/>
      <c r="AG754" s="362"/>
      <c r="AH754" s="362"/>
      <c r="AI754" s="362"/>
      <c r="AJ754" s="362"/>
      <c r="AK754" s="362"/>
      <c r="AL754" s="362"/>
      <c r="AM754" s="362"/>
      <c r="AN754" s="362"/>
      <c r="AO754" s="362"/>
      <c r="AP754" s="362"/>
      <c r="AQ754" s="362"/>
      <c r="AR754" s="362"/>
      <c r="AS754" s="362"/>
      <c r="AT754" s="362"/>
      <c r="AU754" s="362"/>
      <c r="AV754" s="362"/>
      <c r="AW754" s="362"/>
      <c r="AX754" s="362"/>
      <c r="AY754" s="362"/>
    </row>
    <row r="755">
      <c r="A755" s="362"/>
      <c r="B755" s="362"/>
      <c r="C755" s="362"/>
      <c r="D755" s="362"/>
      <c r="E755" s="362"/>
      <c r="F755" s="362"/>
      <c r="G755" s="362"/>
      <c r="H755" s="362"/>
      <c r="I755" s="362"/>
      <c r="J755" s="362"/>
      <c r="K755" s="362"/>
      <c r="L755" s="362"/>
      <c r="M755" s="362"/>
      <c r="N755" s="362"/>
      <c r="O755" s="362"/>
      <c r="P755" s="362"/>
      <c r="Q755" s="362"/>
      <c r="R755" s="362"/>
      <c r="S755" s="362"/>
      <c r="T755" s="362"/>
      <c r="U755" s="362"/>
      <c r="V755" s="362"/>
      <c r="W755" s="362"/>
      <c r="X755" s="362"/>
      <c r="Y755" s="362"/>
      <c r="Z755" s="362"/>
      <c r="AA755" s="362"/>
      <c r="AB755" s="362"/>
      <c r="AC755" s="362"/>
      <c r="AD755" s="362"/>
      <c r="AE755" s="362"/>
      <c r="AF755" s="362"/>
      <c r="AG755" s="362"/>
      <c r="AH755" s="362"/>
      <c r="AI755" s="362"/>
      <c r="AJ755" s="362"/>
      <c r="AK755" s="362"/>
      <c r="AL755" s="362"/>
      <c r="AM755" s="362"/>
      <c r="AN755" s="362"/>
      <c r="AO755" s="362"/>
      <c r="AP755" s="362"/>
      <c r="AQ755" s="362"/>
      <c r="AR755" s="362"/>
      <c r="AS755" s="362"/>
      <c r="AT755" s="362"/>
      <c r="AU755" s="362"/>
      <c r="AV755" s="362"/>
      <c r="AW755" s="362"/>
      <c r="AX755" s="362"/>
      <c r="AY755" s="362"/>
    </row>
    <row r="756">
      <c r="A756" s="362"/>
      <c r="B756" s="362"/>
      <c r="C756" s="362"/>
      <c r="D756" s="362"/>
      <c r="E756" s="362"/>
      <c r="F756" s="362"/>
      <c r="G756" s="362"/>
      <c r="H756" s="362"/>
      <c r="I756" s="362"/>
      <c r="J756" s="362"/>
      <c r="K756" s="362"/>
      <c r="L756" s="362"/>
      <c r="M756" s="362"/>
      <c r="N756" s="362"/>
      <c r="O756" s="362"/>
      <c r="P756" s="362"/>
      <c r="Q756" s="362"/>
      <c r="R756" s="362"/>
      <c r="S756" s="362"/>
      <c r="T756" s="362"/>
      <c r="U756" s="362"/>
      <c r="V756" s="362"/>
      <c r="W756" s="362"/>
      <c r="X756" s="362"/>
      <c r="Y756" s="362"/>
      <c r="Z756" s="362"/>
      <c r="AA756" s="362"/>
      <c r="AB756" s="362"/>
      <c r="AC756" s="362"/>
      <c r="AD756" s="362"/>
      <c r="AE756" s="362"/>
      <c r="AF756" s="362"/>
      <c r="AG756" s="362"/>
      <c r="AH756" s="362"/>
      <c r="AI756" s="362"/>
      <c r="AJ756" s="362"/>
      <c r="AK756" s="362"/>
      <c r="AL756" s="362"/>
      <c r="AM756" s="362"/>
      <c r="AN756" s="362"/>
      <c r="AO756" s="362"/>
      <c r="AP756" s="362"/>
      <c r="AQ756" s="362"/>
      <c r="AR756" s="362"/>
      <c r="AS756" s="362"/>
      <c r="AT756" s="362"/>
      <c r="AU756" s="362"/>
      <c r="AV756" s="362"/>
      <c r="AW756" s="362"/>
      <c r="AX756" s="362"/>
      <c r="AY756" s="362"/>
    </row>
    <row r="757">
      <c r="A757" s="362"/>
      <c r="B757" s="362"/>
      <c r="C757" s="362"/>
      <c r="D757" s="362"/>
      <c r="E757" s="362"/>
      <c r="F757" s="362"/>
      <c r="G757" s="362"/>
      <c r="H757" s="362"/>
      <c r="I757" s="362"/>
      <c r="J757" s="362"/>
      <c r="K757" s="362"/>
      <c r="L757" s="362"/>
      <c r="M757" s="362"/>
      <c r="N757" s="362"/>
      <c r="O757" s="362"/>
      <c r="P757" s="362"/>
      <c r="Q757" s="362"/>
      <c r="R757" s="362"/>
      <c r="S757" s="362"/>
      <c r="T757" s="362"/>
      <c r="U757" s="362"/>
      <c r="V757" s="362"/>
      <c r="W757" s="362"/>
      <c r="X757" s="362"/>
      <c r="Y757" s="362"/>
      <c r="Z757" s="362"/>
      <c r="AA757" s="362"/>
      <c r="AB757" s="362"/>
      <c r="AC757" s="362"/>
      <c r="AD757" s="362"/>
      <c r="AE757" s="362"/>
      <c r="AF757" s="362"/>
      <c r="AG757" s="362"/>
      <c r="AH757" s="362"/>
      <c r="AI757" s="362"/>
      <c r="AJ757" s="362"/>
      <c r="AK757" s="362"/>
      <c r="AL757" s="362"/>
      <c r="AM757" s="362"/>
      <c r="AN757" s="362"/>
      <c r="AO757" s="362"/>
      <c r="AP757" s="362"/>
      <c r="AQ757" s="362"/>
      <c r="AR757" s="362"/>
      <c r="AS757" s="362"/>
      <c r="AT757" s="362"/>
      <c r="AU757" s="362"/>
      <c r="AV757" s="362"/>
      <c r="AW757" s="362"/>
      <c r="AX757" s="362"/>
      <c r="AY757" s="362"/>
    </row>
    <row r="758">
      <c r="A758" s="362"/>
      <c r="B758" s="362"/>
      <c r="C758" s="362"/>
      <c r="D758" s="362"/>
      <c r="E758" s="362"/>
      <c r="F758" s="362"/>
      <c r="G758" s="362"/>
      <c r="H758" s="362"/>
      <c r="I758" s="362"/>
      <c r="J758" s="362"/>
      <c r="K758" s="362"/>
      <c r="L758" s="362"/>
      <c r="M758" s="362"/>
      <c r="N758" s="362"/>
      <c r="O758" s="362"/>
      <c r="P758" s="362"/>
      <c r="Q758" s="362"/>
      <c r="R758" s="362"/>
      <c r="S758" s="362"/>
      <c r="T758" s="362"/>
      <c r="U758" s="362"/>
      <c r="V758" s="362"/>
      <c r="W758" s="362"/>
      <c r="X758" s="362"/>
      <c r="Y758" s="362"/>
      <c r="Z758" s="362"/>
      <c r="AA758" s="362"/>
      <c r="AB758" s="362"/>
      <c r="AC758" s="362"/>
      <c r="AD758" s="362"/>
      <c r="AE758" s="362"/>
      <c r="AF758" s="362"/>
      <c r="AG758" s="362"/>
      <c r="AH758" s="362"/>
      <c r="AI758" s="362"/>
      <c r="AJ758" s="362"/>
      <c r="AK758" s="362"/>
      <c r="AL758" s="362"/>
      <c r="AM758" s="362"/>
      <c r="AN758" s="362"/>
      <c r="AO758" s="362"/>
      <c r="AP758" s="362"/>
      <c r="AQ758" s="362"/>
      <c r="AR758" s="362"/>
      <c r="AS758" s="362"/>
      <c r="AT758" s="362"/>
      <c r="AU758" s="362"/>
      <c r="AV758" s="362"/>
      <c r="AW758" s="362"/>
      <c r="AX758" s="362"/>
      <c r="AY758" s="362"/>
    </row>
    <row r="759">
      <c r="A759" s="362"/>
      <c r="B759" s="362"/>
      <c r="C759" s="362"/>
      <c r="D759" s="362"/>
      <c r="E759" s="362"/>
      <c r="F759" s="362"/>
      <c r="G759" s="362"/>
      <c r="H759" s="362"/>
      <c r="I759" s="362"/>
      <c r="J759" s="362"/>
      <c r="K759" s="362"/>
      <c r="L759" s="362"/>
      <c r="M759" s="362"/>
      <c r="N759" s="362"/>
      <c r="O759" s="362"/>
      <c r="P759" s="362"/>
      <c r="Q759" s="362"/>
      <c r="R759" s="362"/>
      <c r="S759" s="362"/>
      <c r="T759" s="362"/>
      <c r="U759" s="362"/>
      <c r="V759" s="362"/>
      <c r="W759" s="362"/>
      <c r="X759" s="362"/>
      <c r="Y759" s="362"/>
      <c r="Z759" s="362"/>
      <c r="AA759" s="362"/>
      <c r="AB759" s="362"/>
      <c r="AC759" s="362"/>
      <c r="AD759" s="362"/>
      <c r="AE759" s="362"/>
      <c r="AF759" s="362"/>
      <c r="AG759" s="362"/>
      <c r="AH759" s="362"/>
      <c r="AI759" s="362"/>
      <c r="AJ759" s="362"/>
      <c r="AK759" s="362"/>
      <c r="AL759" s="362"/>
      <c r="AM759" s="362"/>
      <c r="AN759" s="362"/>
      <c r="AO759" s="362"/>
      <c r="AP759" s="362"/>
      <c r="AQ759" s="362"/>
      <c r="AR759" s="362"/>
      <c r="AS759" s="362"/>
      <c r="AT759" s="362"/>
      <c r="AU759" s="362"/>
      <c r="AV759" s="362"/>
      <c r="AW759" s="362"/>
      <c r="AX759" s="362"/>
      <c r="AY759" s="362"/>
    </row>
    <row r="760">
      <c r="A760" s="362"/>
      <c r="B760" s="362"/>
      <c r="C760" s="362"/>
      <c r="D760" s="362"/>
      <c r="E760" s="362"/>
      <c r="F760" s="362"/>
      <c r="G760" s="362"/>
      <c r="H760" s="362"/>
      <c r="I760" s="362"/>
      <c r="J760" s="362"/>
      <c r="K760" s="362"/>
      <c r="L760" s="362"/>
      <c r="M760" s="362"/>
      <c r="N760" s="362"/>
      <c r="O760" s="362"/>
      <c r="P760" s="362"/>
      <c r="Q760" s="362"/>
      <c r="R760" s="362"/>
      <c r="S760" s="362"/>
      <c r="T760" s="362"/>
      <c r="U760" s="362"/>
      <c r="V760" s="362"/>
      <c r="W760" s="362"/>
      <c r="X760" s="362"/>
      <c r="Y760" s="362"/>
      <c r="Z760" s="362"/>
      <c r="AA760" s="362"/>
      <c r="AB760" s="362"/>
      <c r="AC760" s="362"/>
      <c r="AD760" s="362"/>
      <c r="AE760" s="362"/>
      <c r="AF760" s="362"/>
      <c r="AG760" s="362"/>
      <c r="AH760" s="362"/>
      <c r="AI760" s="362"/>
      <c r="AJ760" s="362"/>
      <c r="AK760" s="362"/>
      <c r="AL760" s="362"/>
      <c r="AM760" s="362"/>
      <c r="AN760" s="362"/>
      <c r="AO760" s="362"/>
      <c r="AP760" s="362"/>
      <c r="AQ760" s="362"/>
      <c r="AR760" s="362"/>
      <c r="AS760" s="362"/>
      <c r="AT760" s="362"/>
      <c r="AU760" s="362"/>
      <c r="AV760" s="362"/>
      <c r="AW760" s="362"/>
      <c r="AX760" s="362"/>
      <c r="AY760" s="362"/>
    </row>
    <row r="761">
      <c r="A761" s="362"/>
      <c r="B761" s="362"/>
      <c r="C761" s="362"/>
      <c r="D761" s="362"/>
      <c r="E761" s="362"/>
      <c r="F761" s="362"/>
      <c r="G761" s="362"/>
      <c r="H761" s="362"/>
      <c r="I761" s="362"/>
      <c r="J761" s="362"/>
      <c r="K761" s="362"/>
      <c r="L761" s="362"/>
      <c r="M761" s="362"/>
      <c r="N761" s="362"/>
      <c r="O761" s="362"/>
      <c r="P761" s="362"/>
      <c r="Q761" s="362"/>
      <c r="R761" s="362"/>
      <c r="S761" s="362"/>
      <c r="T761" s="362"/>
      <c r="U761" s="362"/>
      <c r="V761" s="362"/>
      <c r="W761" s="362"/>
      <c r="X761" s="362"/>
      <c r="Y761" s="362"/>
      <c r="Z761" s="362"/>
      <c r="AA761" s="362"/>
      <c r="AB761" s="362"/>
      <c r="AC761" s="362"/>
      <c r="AD761" s="362"/>
      <c r="AE761" s="362"/>
      <c r="AF761" s="362"/>
      <c r="AG761" s="362"/>
      <c r="AH761" s="362"/>
      <c r="AI761" s="362"/>
      <c r="AJ761" s="362"/>
      <c r="AK761" s="362"/>
      <c r="AL761" s="362"/>
      <c r="AM761" s="362"/>
      <c r="AN761" s="362"/>
      <c r="AO761" s="362"/>
      <c r="AP761" s="362"/>
      <c r="AQ761" s="362"/>
      <c r="AR761" s="362"/>
      <c r="AS761" s="362"/>
      <c r="AT761" s="362"/>
      <c r="AU761" s="362"/>
      <c r="AV761" s="362"/>
      <c r="AW761" s="362"/>
      <c r="AX761" s="362"/>
      <c r="AY761" s="362"/>
    </row>
    <row r="762">
      <c r="A762" s="362"/>
      <c r="B762" s="362"/>
      <c r="C762" s="362"/>
      <c r="D762" s="362"/>
      <c r="E762" s="362"/>
      <c r="F762" s="362"/>
      <c r="G762" s="362"/>
      <c r="H762" s="362"/>
      <c r="I762" s="362"/>
      <c r="J762" s="362"/>
      <c r="K762" s="362"/>
      <c r="L762" s="362"/>
      <c r="M762" s="362"/>
      <c r="N762" s="362"/>
      <c r="O762" s="362"/>
      <c r="P762" s="362"/>
      <c r="Q762" s="362"/>
      <c r="R762" s="362"/>
      <c r="S762" s="362"/>
      <c r="T762" s="362"/>
      <c r="U762" s="362"/>
      <c r="V762" s="362"/>
      <c r="W762" s="362"/>
      <c r="X762" s="362"/>
      <c r="Y762" s="362"/>
      <c r="Z762" s="362"/>
      <c r="AA762" s="362"/>
      <c r="AB762" s="362"/>
      <c r="AC762" s="362"/>
      <c r="AD762" s="362"/>
      <c r="AE762" s="362"/>
      <c r="AF762" s="362"/>
      <c r="AG762" s="362"/>
      <c r="AH762" s="362"/>
      <c r="AI762" s="362"/>
      <c r="AJ762" s="362"/>
      <c r="AK762" s="362"/>
      <c r="AL762" s="362"/>
      <c r="AM762" s="362"/>
      <c r="AN762" s="362"/>
      <c r="AO762" s="362"/>
      <c r="AP762" s="362"/>
      <c r="AQ762" s="362"/>
      <c r="AR762" s="362"/>
      <c r="AS762" s="362"/>
      <c r="AT762" s="362"/>
      <c r="AU762" s="362"/>
      <c r="AV762" s="362"/>
      <c r="AW762" s="362"/>
      <c r="AX762" s="362"/>
      <c r="AY762" s="362"/>
    </row>
    <row r="763">
      <c r="A763" s="362"/>
      <c r="B763" s="362"/>
      <c r="C763" s="362"/>
      <c r="D763" s="362"/>
      <c r="E763" s="362"/>
      <c r="F763" s="362"/>
      <c r="G763" s="362"/>
      <c r="H763" s="362"/>
      <c r="I763" s="362"/>
      <c r="J763" s="362"/>
      <c r="K763" s="362"/>
      <c r="L763" s="362"/>
      <c r="M763" s="362"/>
      <c r="N763" s="362"/>
      <c r="O763" s="362"/>
      <c r="P763" s="362"/>
      <c r="Q763" s="362"/>
      <c r="R763" s="362"/>
      <c r="S763" s="362"/>
      <c r="T763" s="362"/>
      <c r="U763" s="362"/>
      <c r="V763" s="362"/>
      <c r="W763" s="362"/>
      <c r="X763" s="362"/>
      <c r="Y763" s="362"/>
      <c r="Z763" s="362"/>
      <c r="AA763" s="362"/>
      <c r="AB763" s="362"/>
      <c r="AC763" s="362"/>
      <c r="AD763" s="362"/>
      <c r="AE763" s="362"/>
      <c r="AF763" s="362"/>
      <c r="AG763" s="362"/>
      <c r="AH763" s="362"/>
      <c r="AI763" s="362"/>
      <c r="AJ763" s="362"/>
      <c r="AK763" s="362"/>
      <c r="AL763" s="362"/>
      <c r="AM763" s="362"/>
      <c r="AN763" s="362"/>
      <c r="AO763" s="362"/>
      <c r="AP763" s="362"/>
      <c r="AQ763" s="362"/>
      <c r="AR763" s="362"/>
      <c r="AS763" s="362"/>
      <c r="AT763" s="362"/>
      <c r="AU763" s="362"/>
      <c r="AV763" s="362"/>
      <c r="AW763" s="362"/>
      <c r="AX763" s="362"/>
      <c r="AY763" s="362"/>
    </row>
    <row r="764">
      <c r="A764" s="362"/>
      <c r="B764" s="362"/>
      <c r="C764" s="362"/>
      <c r="D764" s="362"/>
      <c r="E764" s="362"/>
      <c r="F764" s="362"/>
      <c r="G764" s="362"/>
      <c r="H764" s="362"/>
      <c r="I764" s="362"/>
      <c r="J764" s="362"/>
      <c r="K764" s="362"/>
      <c r="L764" s="362"/>
      <c r="M764" s="362"/>
      <c r="N764" s="362"/>
      <c r="O764" s="362"/>
      <c r="P764" s="362"/>
      <c r="Q764" s="362"/>
      <c r="R764" s="362"/>
      <c r="S764" s="362"/>
      <c r="T764" s="362"/>
      <c r="U764" s="362"/>
      <c r="V764" s="362"/>
      <c r="W764" s="362"/>
      <c r="X764" s="362"/>
      <c r="Y764" s="362"/>
      <c r="Z764" s="362"/>
      <c r="AA764" s="362"/>
      <c r="AB764" s="362"/>
      <c r="AC764" s="362"/>
      <c r="AD764" s="362"/>
      <c r="AE764" s="362"/>
      <c r="AF764" s="362"/>
      <c r="AG764" s="362"/>
      <c r="AH764" s="362"/>
      <c r="AI764" s="362"/>
      <c r="AJ764" s="362"/>
      <c r="AK764" s="362"/>
      <c r="AL764" s="362"/>
      <c r="AM764" s="362"/>
      <c r="AN764" s="362"/>
      <c r="AO764" s="362"/>
      <c r="AP764" s="362"/>
      <c r="AQ764" s="362"/>
      <c r="AR764" s="362"/>
      <c r="AS764" s="362"/>
      <c r="AT764" s="362"/>
      <c r="AU764" s="362"/>
      <c r="AV764" s="362"/>
      <c r="AW764" s="362"/>
      <c r="AX764" s="362"/>
      <c r="AY764" s="362"/>
    </row>
    <row r="765">
      <c r="A765" s="362"/>
      <c r="B765" s="362"/>
      <c r="C765" s="362"/>
      <c r="D765" s="362"/>
      <c r="E765" s="362"/>
      <c r="F765" s="362"/>
      <c r="G765" s="362"/>
      <c r="H765" s="362"/>
      <c r="I765" s="362"/>
      <c r="J765" s="362"/>
      <c r="K765" s="362"/>
      <c r="L765" s="362"/>
      <c r="M765" s="362"/>
      <c r="N765" s="362"/>
      <c r="O765" s="362"/>
      <c r="P765" s="362"/>
      <c r="Q765" s="362"/>
      <c r="R765" s="362"/>
      <c r="S765" s="362"/>
      <c r="T765" s="362"/>
      <c r="U765" s="362"/>
      <c r="V765" s="362"/>
      <c r="W765" s="362"/>
      <c r="X765" s="362"/>
      <c r="Y765" s="362"/>
      <c r="Z765" s="362"/>
      <c r="AA765" s="362"/>
      <c r="AB765" s="362"/>
      <c r="AC765" s="362"/>
      <c r="AD765" s="362"/>
      <c r="AE765" s="362"/>
      <c r="AF765" s="362"/>
      <c r="AG765" s="362"/>
      <c r="AH765" s="362"/>
      <c r="AI765" s="362"/>
      <c r="AJ765" s="362"/>
      <c r="AK765" s="362"/>
      <c r="AL765" s="362"/>
      <c r="AM765" s="362"/>
      <c r="AN765" s="362"/>
      <c r="AO765" s="362"/>
      <c r="AP765" s="362"/>
      <c r="AQ765" s="362"/>
      <c r="AR765" s="362"/>
      <c r="AS765" s="362"/>
      <c r="AT765" s="362"/>
      <c r="AU765" s="362"/>
      <c r="AV765" s="362"/>
      <c r="AW765" s="362"/>
      <c r="AX765" s="362"/>
      <c r="AY765" s="362"/>
    </row>
    <row r="766">
      <c r="A766" s="362"/>
      <c r="B766" s="362"/>
      <c r="C766" s="362"/>
      <c r="D766" s="362"/>
      <c r="E766" s="362"/>
      <c r="F766" s="362"/>
      <c r="G766" s="362"/>
      <c r="H766" s="362"/>
      <c r="I766" s="362"/>
      <c r="J766" s="362"/>
      <c r="K766" s="362"/>
      <c r="L766" s="362"/>
      <c r="M766" s="362"/>
      <c r="N766" s="362"/>
      <c r="O766" s="362"/>
      <c r="P766" s="362"/>
      <c r="Q766" s="362"/>
      <c r="R766" s="362"/>
      <c r="S766" s="362"/>
      <c r="T766" s="362"/>
      <c r="U766" s="362"/>
      <c r="V766" s="362"/>
      <c r="W766" s="362"/>
      <c r="X766" s="362"/>
      <c r="Y766" s="362"/>
      <c r="Z766" s="362"/>
      <c r="AA766" s="362"/>
      <c r="AB766" s="362"/>
      <c r="AC766" s="362"/>
      <c r="AD766" s="362"/>
      <c r="AE766" s="362"/>
      <c r="AF766" s="362"/>
      <c r="AG766" s="362"/>
      <c r="AH766" s="362"/>
      <c r="AI766" s="362"/>
      <c r="AJ766" s="362"/>
      <c r="AK766" s="362"/>
      <c r="AL766" s="362"/>
      <c r="AM766" s="362"/>
      <c r="AN766" s="362"/>
      <c r="AO766" s="362"/>
      <c r="AP766" s="362"/>
      <c r="AQ766" s="362"/>
      <c r="AR766" s="362"/>
      <c r="AS766" s="362"/>
      <c r="AT766" s="362"/>
      <c r="AU766" s="362"/>
      <c r="AV766" s="362"/>
      <c r="AW766" s="362"/>
      <c r="AX766" s="362"/>
      <c r="AY766" s="362"/>
    </row>
    <row r="767">
      <c r="A767" s="362"/>
      <c r="B767" s="362"/>
      <c r="C767" s="362"/>
      <c r="D767" s="362"/>
      <c r="E767" s="362"/>
      <c r="F767" s="362"/>
      <c r="G767" s="362"/>
      <c r="H767" s="362"/>
      <c r="I767" s="362"/>
      <c r="J767" s="362"/>
      <c r="K767" s="362"/>
      <c r="L767" s="362"/>
      <c r="M767" s="362"/>
      <c r="N767" s="362"/>
      <c r="O767" s="362"/>
      <c r="P767" s="362"/>
      <c r="Q767" s="362"/>
      <c r="R767" s="362"/>
      <c r="S767" s="362"/>
      <c r="T767" s="362"/>
      <c r="U767" s="362"/>
      <c r="V767" s="362"/>
      <c r="W767" s="362"/>
      <c r="X767" s="362"/>
      <c r="Y767" s="362"/>
      <c r="Z767" s="362"/>
      <c r="AA767" s="362"/>
      <c r="AB767" s="362"/>
      <c r="AC767" s="362"/>
      <c r="AD767" s="362"/>
      <c r="AE767" s="362"/>
      <c r="AF767" s="362"/>
      <c r="AG767" s="362"/>
      <c r="AH767" s="362"/>
      <c r="AI767" s="362"/>
      <c r="AJ767" s="362"/>
      <c r="AK767" s="362"/>
      <c r="AL767" s="362"/>
      <c r="AM767" s="362"/>
      <c r="AN767" s="362"/>
      <c r="AO767" s="362"/>
      <c r="AP767" s="362"/>
      <c r="AQ767" s="362"/>
      <c r="AR767" s="362"/>
      <c r="AS767" s="362"/>
      <c r="AT767" s="362"/>
      <c r="AU767" s="362"/>
      <c r="AV767" s="362"/>
      <c r="AW767" s="362"/>
      <c r="AX767" s="362"/>
      <c r="AY767" s="362"/>
    </row>
    <row r="768">
      <c r="A768" s="362"/>
      <c r="B768" s="362"/>
      <c r="C768" s="362"/>
      <c r="D768" s="362"/>
      <c r="E768" s="362"/>
      <c r="F768" s="362"/>
      <c r="G768" s="362"/>
      <c r="H768" s="362"/>
      <c r="I768" s="362"/>
      <c r="J768" s="362"/>
      <c r="K768" s="362"/>
      <c r="L768" s="362"/>
      <c r="M768" s="362"/>
      <c r="N768" s="362"/>
      <c r="O768" s="362"/>
      <c r="P768" s="362"/>
      <c r="Q768" s="362"/>
      <c r="R768" s="362"/>
      <c r="S768" s="362"/>
      <c r="T768" s="362"/>
      <c r="U768" s="362"/>
      <c r="V768" s="362"/>
      <c r="W768" s="362"/>
      <c r="X768" s="362"/>
      <c r="Y768" s="362"/>
      <c r="Z768" s="362"/>
      <c r="AA768" s="362"/>
      <c r="AB768" s="362"/>
      <c r="AC768" s="362"/>
      <c r="AD768" s="362"/>
      <c r="AE768" s="362"/>
      <c r="AF768" s="362"/>
      <c r="AG768" s="362"/>
      <c r="AH768" s="362"/>
      <c r="AI768" s="362"/>
      <c r="AJ768" s="362"/>
      <c r="AK768" s="362"/>
      <c r="AL768" s="362"/>
      <c r="AM768" s="362"/>
      <c r="AN768" s="362"/>
      <c r="AO768" s="362"/>
      <c r="AP768" s="362"/>
      <c r="AQ768" s="362"/>
      <c r="AR768" s="362"/>
      <c r="AS768" s="362"/>
      <c r="AT768" s="362"/>
      <c r="AU768" s="362"/>
      <c r="AV768" s="362"/>
      <c r="AW768" s="362"/>
      <c r="AX768" s="362"/>
      <c r="AY768" s="362"/>
    </row>
    <row r="769">
      <c r="A769" s="362"/>
      <c r="B769" s="362"/>
      <c r="C769" s="362"/>
      <c r="D769" s="362"/>
      <c r="E769" s="362"/>
      <c r="F769" s="362"/>
      <c r="G769" s="362"/>
      <c r="H769" s="362"/>
      <c r="I769" s="362"/>
      <c r="J769" s="362"/>
      <c r="K769" s="362"/>
      <c r="L769" s="362"/>
      <c r="M769" s="362"/>
      <c r="N769" s="362"/>
      <c r="O769" s="362"/>
      <c r="P769" s="362"/>
      <c r="Q769" s="362"/>
      <c r="R769" s="362"/>
      <c r="S769" s="362"/>
      <c r="T769" s="362"/>
      <c r="U769" s="362"/>
      <c r="V769" s="362"/>
      <c r="W769" s="362"/>
      <c r="X769" s="362"/>
      <c r="Y769" s="362"/>
      <c r="Z769" s="362"/>
      <c r="AA769" s="362"/>
      <c r="AB769" s="362"/>
      <c r="AC769" s="362"/>
      <c r="AD769" s="362"/>
      <c r="AE769" s="362"/>
      <c r="AF769" s="362"/>
      <c r="AG769" s="362"/>
      <c r="AH769" s="362"/>
      <c r="AI769" s="362"/>
      <c r="AJ769" s="362"/>
      <c r="AK769" s="362"/>
      <c r="AL769" s="362"/>
      <c r="AM769" s="362"/>
      <c r="AN769" s="362"/>
      <c r="AO769" s="362"/>
      <c r="AP769" s="362"/>
      <c r="AQ769" s="362"/>
      <c r="AR769" s="362"/>
      <c r="AS769" s="362"/>
      <c r="AT769" s="362"/>
      <c r="AU769" s="362"/>
      <c r="AV769" s="362"/>
      <c r="AW769" s="362"/>
      <c r="AX769" s="362"/>
      <c r="AY769" s="362"/>
    </row>
    <row r="770">
      <c r="A770" s="362"/>
      <c r="B770" s="362"/>
      <c r="C770" s="362"/>
      <c r="D770" s="362"/>
      <c r="E770" s="362"/>
      <c r="F770" s="362"/>
      <c r="G770" s="362"/>
      <c r="H770" s="362"/>
      <c r="I770" s="362"/>
      <c r="J770" s="362"/>
      <c r="K770" s="362"/>
      <c r="L770" s="362"/>
      <c r="M770" s="362"/>
      <c r="N770" s="362"/>
      <c r="O770" s="362"/>
      <c r="P770" s="362"/>
      <c r="Q770" s="362"/>
      <c r="R770" s="362"/>
      <c r="S770" s="362"/>
      <c r="T770" s="362"/>
      <c r="U770" s="362"/>
      <c r="V770" s="362"/>
      <c r="W770" s="362"/>
      <c r="X770" s="362"/>
      <c r="Y770" s="362"/>
      <c r="Z770" s="362"/>
      <c r="AA770" s="362"/>
      <c r="AB770" s="362"/>
      <c r="AC770" s="362"/>
      <c r="AD770" s="362"/>
      <c r="AE770" s="362"/>
      <c r="AF770" s="362"/>
      <c r="AG770" s="362"/>
      <c r="AH770" s="362"/>
      <c r="AI770" s="362"/>
      <c r="AJ770" s="362"/>
      <c r="AK770" s="362"/>
      <c r="AL770" s="362"/>
      <c r="AM770" s="362"/>
      <c r="AN770" s="362"/>
      <c r="AO770" s="362"/>
      <c r="AP770" s="362"/>
      <c r="AQ770" s="362"/>
      <c r="AR770" s="362"/>
      <c r="AS770" s="362"/>
      <c r="AT770" s="362"/>
      <c r="AU770" s="362"/>
      <c r="AV770" s="362"/>
      <c r="AW770" s="362"/>
      <c r="AX770" s="362"/>
      <c r="AY770" s="362"/>
    </row>
    <row r="771">
      <c r="A771" s="362"/>
      <c r="B771" s="362"/>
      <c r="C771" s="362"/>
      <c r="D771" s="362"/>
      <c r="E771" s="362"/>
      <c r="F771" s="362"/>
      <c r="G771" s="362"/>
      <c r="H771" s="362"/>
      <c r="I771" s="362"/>
      <c r="J771" s="362"/>
      <c r="K771" s="362"/>
      <c r="L771" s="362"/>
      <c r="M771" s="362"/>
      <c r="N771" s="362"/>
      <c r="O771" s="362"/>
      <c r="P771" s="362"/>
      <c r="Q771" s="362"/>
      <c r="R771" s="362"/>
      <c r="S771" s="362"/>
      <c r="T771" s="362"/>
      <c r="U771" s="362"/>
      <c r="V771" s="362"/>
      <c r="W771" s="362"/>
      <c r="X771" s="362"/>
      <c r="Y771" s="362"/>
      <c r="Z771" s="362"/>
      <c r="AA771" s="362"/>
      <c r="AB771" s="362"/>
      <c r="AC771" s="362"/>
      <c r="AD771" s="362"/>
      <c r="AE771" s="362"/>
      <c r="AF771" s="362"/>
      <c r="AG771" s="362"/>
      <c r="AH771" s="362"/>
      <c r="AI771" s="362"/>
      <c r="AJ771" s="362"/>
      <c r="AK771" s="362"/>
      <c r="AL771" s="362"/>
      <c r="AM771" s="362"/>
      <c r="AN771" s="362"/>
      <c r="AO771" s="362"/>
      <c r="AP771" s="362"/>
      <c r="AQ771" s="362"/>
      <c r="AR771" s="362"/>
      <c r="AS771" s="362"/>
      <c r="AT771" s="362"/>
      <c r="AU771" s="362"/>
      <c r="AV771" s="362"/>
      <c r="AW771" s="362"/>
      <c r="AX771" s="362"/>
      <c r="AY771" s="362"/>
    </row>
    <row r="772">
      <c r="A772" s="362"/>
      <c r="B772" s="362"/>
      <c r="C772" s="362"/>
      <c r="D772" s="362"/>
      <c r="E772" s="362"/>
      <c r="F772" s="362"/>
      <c r="G772" s="362"/>
      <c r="H772" s="362"/>
      <c r="I772" s="362"/>
      <c r="J772" s="362"/>
      <c r="K772" s="362"/>
      <c r="L772" s="362"/>
      <c r="M772" s="362"/>
      <c r="N772" s="362"/>
      <c r="O772" s="362"/>
      <c r="P772" s="362"/>
      <c r="Q772" s="362"/>
      <c r="R772" s="362"/>
      <c r="S772" s="362"/>
      <c r="T772" s="362"/>
      <c r="U772" s="362"/>
      <c r="V772" s="362"/>
      <c r="W772" s="362"/>
      <c r="X772" s="362"/>
      <c r="Y772" s="362"/>
      <c r="Z772" s="362"/>
      <c r="AA772" s="362"/>
      <c r="AB772" s="362"/>
      <c r="AC772" s="362"/>
      <c r="AD772" s="362"/>
      <c r="AE772" s="362"/>
      <c r="AF772" s="362"/>
      <c r="AG772" s="362"/>
      <c r="AH772" s="362"/>
      <c r="AI772" s="362"/>
      <c r="AJ772" s="362"/>
      <c r="AK772" s="362"/>
      <c r="AL772" s="362"/>
      <c r="AM772" s="362"/>
      <c r="AN772" s="362"/>
      <c r="AO772" s="362"/>
      <c r="AP772" s="362"/>
      <c r="AQ772" s="362"/>
      <c r="AR772" s="362"/>
      <c r="AS772" s="362"/>
      <c r="AT772" s="362"/>
      <c r="AU772" s="362"/>
      <c r="AV772" s="362"/>
      <c r="AW772" s="362"/>
      <c r="AX772" s="362"/>
      <c r="AY772" s="362"/>
    </row>
    <row r="773">
      <c r="A773" s="362"/>
      <c r="B773" s="362"/>
      <c r="C773" s="362"/>
      <c r="D773" s="362"/>
      <c r="E773" s="362"/>
      <c r="F773" s="362"/>
      <c r="G773" s="362"/>
      <c r="H773" s="362"/>
      <c r="I773" s="362"/>
      <c r="J773" s="362"/>
      <c r="K773" s="362"/>
      <c r="L773" s="362"/>
      <c r="M773" s="362"/>
      <c r="N773" s="362"/>
      <c r="O773" s="362"/>
      <c r="P773" s="362"/>
      <c r="Q773" s="362"/>
      <c r="R773" s="362"/>
      <c r="S773" s="362"/>
      <c r="T773" s="362"/>
      <c r="U773" s="362"/>
      <c r="V773" s="362"/>
      <c r="W773" s="362"/>
      <c r="X773" s="362"/>
      <c r="Y773" s="362"/>
      <c r="Z773" s="362"/>
      <c r="AA773" s="362"/>
      <c r="AB773" s="362"/>
      <c r="AC773" s="362"/>
      <c r="AD773" s="362"/>
      <c r="AE773" s="362"/>
      <c r="AF773" s="362"/>
      <c r="AG773" s="362"/>
      <c r="AH773" s="362"/>
      <c r="AI773" s="362"/>
      <c r="AJ773" s="362"/>
      <c r="AK773" s="362"/>
      <c r="AL773" s="362"/>
      <c r="AM773" s="362"/>
      <c r="AN773" s="362"/>
      <c r="AO773" s="362"/>
      <c r="AP773" s="362"/>
      <c r="AQ773" s="362"/>
      <c r="AR773" s="362"/>
      <c r="AS773" s="362"/>
      <c r="AT773" s="362"/>
      <c r="AU773" s="362"/>
      <c r="AV773" s="362"/>
      <c r="AW773" s="362"/>
      <c r="AX773" s="362"/>
      <c r="AY773" s="362"/>
    </row>
    <row r="774">
      <c r="A774" s="362"/>
      <c r="B774" s="362"/>
      <c r="C774" s="362"/>
      <c r="D774" s="362"/>
      <c r="E774" s="362"/>
      <c r="F774" s="362"/>
      <c r="G774" s="362"/>
      <c r="H774" s="362"/>
      <c r="I774" s="362"/>
      <c r="J774" s="362"/>
      <c r="K774" s="362"/>
      <c r="L774" s="362"/>
      <c r="M774" s="362"/>
      <c r="N774" s="362"/>
      <c r="O774" s="362"/>
      <c r="P774" s="362"/>
      <c r="Q774" s="362"/>
      <c r="R774" s="362"/>
      <c r="S774" s="362"/>
      <c r="T774" s="362"/>
      <c r="U774" s="362"/>
      <c r="V774" s="362"/>
      <c r="W774" s="362"/>
      <c r="X774" s="362"/>
      <c r="Y774" s="362"/>
      <c r="Z774" s="362"/>
      <c r="AA774" s="362"/>
      <c r="AB774" s="362"/>
      <c r="AC774" s="362"/>
      <c r="AD774" s="362"/>
      <c r="AE774" s="362"/>
      <c r="AF774" s="362"/>
      <c r="AG774" s="362"/>
      <c r="AH774" s="362"/>
      <c r="AI774" s="362"/>
      <c r="AJ774" s="362"/>
      <c r="AK774" s="362"/>
      <c r="AL774" s="362"/>
      <c r="AM774" s="362"/>
      <c r="AN774" s="362"/>
      <c r="AO774" s="362"/>
      <c r="AP774" s="362"/>
      <c r="AQ774" s="362"/>
      <c r="AR774" s="362"/>
      <c r="AS774" s="362"/>
      <c r="AT774" s="362"/>
      <c r="AU774" s="362"/>
      <c r="AV774" s="362"/>
      <c r="AW774" s="362"/>
      <c r="AX774" s="362"/>
      <c r="AY774" s="362"/>
    </row>
    <row r="775">
      <c r="A775" s="362"/>
      <c r="B775" s="362"/>
      <c r="C775" s="362"/>
      <c r="D775" s="362"/>
      <c r="E775" s="362"/>
      <c r="F775" s="362"/>
      <c r="G775" s="362"/>
      <c r="H775" s="362"/>
      <c r="I775" s="362"/>
      <c r="J775" s="362"/>
      <c r="K775" s="362"/>
      <c r="L775" s="362"/>
      <c r="M775" s="362"/>
      <c r="N775" s="362"/>
      <c r="O775" s="362"/>
      <c r="P775" s="362"/>
      <c r="Q775" s="362"/>
      <c r="R775" s="362"/>
      <c r="S775" s="362"/>
      <c r="T775" s="362"/>
      <c r="U775" s="362"/>
      <c r="V775" s="362"/>
      <c r="W775" s="362"/>
      <c r="X775" s="362"/>
      <c r="Y775" s="362"/>
      <c r="Z775" s="362"/>
      <c r="AA775" s="362"/>
      <c r="AB775" s="362"/>
      <c r="AC775" s="362"/>
      <c r="AD775" s="362"/>
      <c r="AE775" s="362"/>
      <c r="AF775" s="362"/>
      <c r="AG775" s="362"/>
      <c r="AH775" s="362"/>
      <c r="AI775" s="362"/>
      <c r="AJ775" s="362"/>
      <c r="AK775" s="362"/>
      <c r="AL775" s="362"/>
      <c r="AM775" s="362"/>
      <c r="AN775" s="362"/>
      <c r="AO775" s="362"/>
      <c r="AP775" s="362"/>
      <c r="AQ775" s="362"/>
      <c r="AR775" s="362"/>
      <c r="AS775" s="362"/>
      <c r="AT775" s="362"/>
      <c r="AU775" s="362"/>
      <c r="AV775" s="362"/>
      <c r="AW775" s="362"/>
      <c r="AX775" s="362"/>
      <c r="AY775" s="362"/>
    </row>
    <row r="776">
      <c r="A776" s="362"/>
      <c r="B776" s="362"/>
      <c r="C776" s="362"/>
      <c r="D776" s="362"/>
      <c r="E776" s="362"/>
      <c r="F776" s="362"/>
      <c r="G776" s="362"/>
      <c r="H776" s="362"/>
      <c r="I776" s="362"/>
      <c r="J776" s="362"/>
      <c r="K776" s="362"/>
      <c r="L776" s="362"/>
      <c r="M776" s="362"/>
      <c r="N776" s="362"/>
      <c r="O776" s="362"/>
      <c r="P776" s="362"/>
      <c r="Q776" s="362"/>
      <c r="R776" s="362"/>
      <c r="S776" s="362"/>
      <c r="T776" s="362"/>
      <c r="U776" s="362"/>
      <c r="V776" s="362"/>
      <c r="W776" s="362"/>
      <c r="X776" s="362"/>
      <c r="Y776" s="362"/>
      <c r="Z776" s="362"/>
      <c r="AA776" s="362"/>
      <c r="AB776" s="362"/>
      <c r="AC776" s="362"/>
      <c r="AD776" s="362"/>
      <c r="AE776" s="362"/>
      <c r="AF776" s="362"/>
      <c r="AG776" s="362"/>
      <c r="AH776" s="362"/>
      <c r="AI776" s="362"/>
      <c r="AJ776" s="362"/>
      <c r="AK776" s="362"/>
      <c r="AL776" s="362"/>
      <c r="AM776" s="362"/>
      <c r="AN776" s="362"/>
      <c r="AO776" s="362"/>
      <c r="AP776" s="362"/>
      <c r="AQ776" s="362"/>
      <c r="AR776" s="362"/>
      <c r="AS776" s="362"/>
      <c r="AT776" s="362"/>
      <c r="AU776" s="362"/>
      <c r="AV776" s="362"/>
      <c r="AW776" s="362"/>
      <c r="AX776" s="362"/>
      <c r="AY776" s="362"/>
    </row>
    <row r="777">
      <c r="A777" s="362"/>
      <c r="B777" s="362"/>
      <c r="C777" s="362"/>
      <c r="D777" s="362"/>
      <c r="E777" s="362"/>
      <c r="F777" s="362"/>
      <c r="G777" s="362"/>
      <c r="H777" s="362"/>
      <c r="I777" s="362"/>
      <c r="J777" s="362"/>
      <c r="K777" s="362"/>
      <c r="L777" s="362"/>
      <c r="M777" s="362"/>
      <c r="N777" s="362"/>
      <c r="O777" s="362"/>
      <c r="P777" s="362"/>
      <c r="Q777" s="362"/>
      <c r="R777" s="362"/>
      <c r="S777" s="362"/>
      <c r="T777" s="362"/>
      <c r="U777" s="362"/>
      <c r="V777" s="362"/>
      <c r="W777" s="362"/>
      <c r="X777" s="362"/>
      <c r="Y777" s="362"/>
      <c r="Z777" s="362"/>
      <c r="AA777" s="362"/>
      <c r="AB777" s="362"/>
      <c r="AC777" s="362"/>
      <c r="AD777" s="362"/>
      <c r="AE777" s="362"/>
      <c r="AF777" s="362"/>
      <c r="AG777" s="362"/>
      <c r="AH777" s="362"/>
      <c r="AI777" s="362"/>
      <c r="AJ777" s="362"/>
      <c r="AK777" s="362"/>
      <c r="AL777" s="362"/>
      <c r="AM777" s="362"/>
      <c r="AN777" s="362"/>
      <c r="AO777" s="362"/>
      <c r="AP777" s="362"/>
      <c r="AQ777" s="362"/>
      <c r="AR777" s="362"/>
      <c r="AS777" s="362"/>
      <c r="AT777" s="362"/>
      <c r="AU777" s="362"/>
      <c r="AV777" s="362"/>
      <c r="AW777" s="362"/>
      <c r="AX777" s="362"/>
      <c r="AY777" s="362"/>
    </row>
    <row r="778">
      <c r="A778" s="362"/>
      <c r="B778" s="362"/>
      <c r="C778" s="362"/>
      <c r="D778" s="362"/>
      <c r="E778" s="362"/>
      <c r="F778" s="362"/>
      <c r="G778" s="362"/>
      <c r="H778" s="362"/>
      <c r="I778" s="362"/>
      <c r="J778" s="362"/>
      <c r="K778" s="362"/>
      <c r="L778" s="362"/>
      <c r="M778" s="362"/>
      <c r="N778" s="362"/>
      <c r="O778" s="362"/>
      <c r="P778" s="362"/>
      <c r="Q778" s="362"/>
      <c r="R778" s="362"/>
      <c r="S778" s="362"/>
      <c r="T778" s="362"/>
      <c r="U778" s="362"/>
      <c r="V778" s="362"/>
      <c r="W778" s="362"/>
      <c r="X778" s="362"/>
      <c r="Y778" s="362"/>
      <c r="Z778" s="362"/>
      <c r="AA778" s="362"/>
      <c r="AB778" s="362"/>
      <c r="AC778" s="362"/>
      <c r="AD778" s="362"/>
      <c r="AE778" s="362"/>
      <c r="AF778" s="362"/>
      <c r="AG778" s="362"/>
      <c r="AH778" s="362"/>
      <c r="AI778" s="362"/>
      <c r="AJ778" s="362"/>
      <c r="AK778" s="362"/>
      <c r="AL778" s="362"/>
      <c r="AM778" s="362"/>
      <c r="AN778" s="362"/>
      <c r="AO778" s="362"/>
      <c r="AP778" s="362"/>
      <c r="AQ778" s="362"/>
      <c r="AR778" s="362"/>
      <c r="AS778" s="362"/>
      <c r="AT778" s="362"/>
      <c r="AU778" s="362"/>
      <c r="AV778" s="362"/>
      <c r="AW778" s="362"/>
      <c r="AX778" s="362"/>
      <c r="AY778" s="362"/>
    </row>
    <row r="779">
      <c r="A779" s="362"/>
      <c r="B779" s="362"/>
      <c r="C779" s="362"/>
      <c r="D779" s="362"/>
      <c r="E779" s="362"/>
      <c r="F779" s="362"/>
      <c r="G779" s="362"/>
      <c r="H779" s="362"/>
      <c r="I779" s="362"/>
      <c r="J779" s="362"/>
      <c r="K779" s="362"/>
      <c r="L779" s="362"/>
      <c r="M779" s="362"/>
      <c r="N779" s="362"/>
      <c r="O779" s="362"/>
      <c r="P779" s="362"/>
      <c r="Q779" s="362"/>
      <c r="R779" s="362"/>
      <c r="S779" s="362"/>
      <c r="T779" s="362"/>
      <c r="U779" s="362"/>
      <c r="V779" s="362"/>
      <c r="W779" s="362"/>
      <c r="X779" s="362"/>
      <c r="Y779" s="362"/>
      <c r="Z779" s="362"/>
      <c r="AA779" s="362"/>
      <c r="AB779" s="362"/>
      <c r="AC779" s="362"/>
      <c r="AD779" s="362"/>
      <c r="AE779" s="362"/>
      <c r="AF779" s="362"/>
      <c r="AG779" s="362"/>
      <c r="AH779" s="362"/>
      <c r="AI779" s="362"/>
      <c r="AJ779" s="362"/>
      <c r="AK779" s="362"/>
      <c r="AL779" s="362"/>
      <c r="AM779" s="362"/>
      <c r="AN779" s="362"/>
      <c r="AO779" s="362"/>
      <c r="AP779" s="362"/>
      <c r="AQ779" s="362"/>
      <c r="AR779" s="362"/>
      <c r="AS779" s="362"/>
      <c r="AT779" s="362"/>
      <c r="AU779" s="362"/>
      <c r="AV779" s="362"/>
      <c r="AW779" s="362"/>
      <c r="AX779" s="362"/>
      <c r="AY779" s="362"/>
    </row>
    <row r="780">
      <c r="A780" s="362"/>
      <c r="B780" s="362"/>
      <c r="C780" s="362"/>
      <c r="D780" s="362"/>
      <c r="E780" s="362"/>
      <c r="F780" s="362"/>
      <c r="G780" s="362"/>
      <c r="H780" s="362"/>
      <c r="I780" s="362"/>
      <c r="J780" s="362"/>
      <c r="K780" s="362"/>
      <c r="L780" s="362"/>
      <c r="M780" s="362"/>
      <c r="N780" s="362"/>
      <c r="O780" s="362"/>
      <c r="P780" s="362"/>
      <c r="Q780" s="362"/>
      <c r="R780" s="362"/>
      <c r="S780" s="362"/>
      <c r="T780" s="362"/>
      <c r="U780" s="362"/>
      <c r="V780" s="362"/>
      <c r="W780" s="362"/>
      <c r="X780" s="362"/>
      <c r="Y780" s="362"/>
      <c r="Z780" s="362"/>
      <c r="AA780" s="362"/>
      <c r="AB780" s="362"/>
      <c r="AC780" s="362"/>
      <c r="AD780" s="362"/>
      <c r="AE780" s="362"/>
      <c r="AF780" s="362"/>
      <c r="AG780" s="362"/>
      <c r="AH780" s="362"/>
      <c r="AI780" s="362"/>
      <c r="AJ780" s="362"/>
      <c r="AK780" s="362"/>
      <c r="AL780" s="362"/>
      <c r="AM780" s="362"/>
      <c r="AN780" s="362"/>
      <c r="AO780" s="362"/>
      <c r="AP780" s="362"/>
      <c r="AQ780" s="362"/>
      <c r="AR780" s="362"/>
      <c r="AS780" s="362"/>
      <c r="AT780" s="362"/>
      <c r="AU780" s="362"/>
      <c r="AV780" s="362"/>
      <c r="AW780" s="362"/>
      <c r="AX780" s="362"/>
      <c r="AY780" s="362"/>
    </row>
    <row r="781">
      <c r="A781" s="362"/>
      <c r="B781" s="362"/>
      <c r="C781" s="362"/>
      <c r="D781" s="362"/>
      <c r="E781" s="362"/>
      <c r="F781" s="362"/>
      <c r="G781" s="362"/>
      <c r="H781" s="362"/>
      <c r="I781" s="362"/>
      <c r="J781" s="362"/>
      <c r="K781" s="362"/>
      <c r="L781" s="362"/>
      <c r="M781" s="362"/>
      <c r="N781" s="362"/>
      <c r="O781" s="362"/>
      <c r="P781" s="362"/>
      <c r="Q781" s="362"/>
      <c r="R781" s="362"/>
      <c r="S781" s="362"/>
      <c r="T781" s="362"/>
      <c r="U781" s="362"/>
      <c r="V781" s="362"/>
      <c r="W781" s="362"/>
      <c r="X781" s="362"/>
      <c r="Y781" s="362"/>
      <c r="Z781" s="362"/>
      <c r="AA781" s="362"/>
      <c r="AB781" s="362"/>
      <c r="AC781" s="362"/>
      <c r="AD781" s="362"/>
      <c r="AE781" s="362"/>
      <c r="AF781" s="362"/>
      <c r="AG781" s="362"/>
      <c r="AH781" s="362"/>
      <c r="AI781" s="362"/>
      <c r="AJ781" s="362"/>
      <c r="AK781" s="362"/>
      <c r="AL781" s="362"/>
      <c r="AM781" s="362"/>
      <c r="AN781" s="362"/>
      <c r="AO781" s="362"/>
      <c r="AP781" s="362"/>
      <c r="AQ781" s="362"/>
      <c r="AR781" s="362"/>
      <c r="AS781" s="362"/>
      <c r="AT781" s="362"/>
      <c r="AU781" s="362"/>
      <c r="AV781" s="362"/>
      <c r="AW781" s="362"/>
      <c r="AX781" s="362"/>
      <c r="AY781" s="362"/>
    </row>
    <row r="782">
      <c r="A782" s="362"/>
      <c r="B782" s="362"/>
      <c r="C782" s="362"/>
      <c r="D782" s="362"/>
      <c r="E782" s="362"/>
      <c r="F782" s="362"/>
      <c r="G782" s="362"/>
      <c r="H782" s="362"/>
      <c r="I782" s="362"/>
      <c r="J782" s="362"/>
      <c r="K782" s="362"/>
      <c r="L782" s="362"/>
      <c r="M782" s="362"/>
      <c r="N782" s="362"/>
      <c r="O782" s="362"/>
      <c r="P782" s="362"/>
      <c r="Q782" s="362"/>
      <c r="R782" s="362"/>
      <c r="S782" s="362"/>
      <c r="T782" s="362"/>
      <c r="U782" s="362"/>
      <c r="V782" s="362"/>
      <c r="W782" s="362"/>
      <c r="X782" s="362"/>
      <c r="Y782" s="362"/>
      <c r="Z782" s="362"/>
      <c r="AA782" s="362"/>
      <c r="AB782" s="362"/>
      <c r="AC782" s="362"/>
      <c r="AD782" s="362"/>
      <c r="AE782" s="362"/>
      <c r="AF782" s="362"/>
      <c r="AG782" s="362"/>
      <c r="AH782" s="362"/>
      <c r="AI782" s="362"/>
      <c r="AJ782" s="362"/>
      <c r="AK782" s="362"/>
      <c r="AL782" s="362"/>
      <c r="AM782" s="362"/>
      <c r="AN782" s="362"/>
      <c r="AO782" s="362"/>
      <c r="AP782" s="362"/>
      <c r="AQ782" s="362"/>
      <c r="AR782" s="362"/>
      <c r="AS782" s="362"/>
      <c r="AT782" s="362"/>
      <c r="AU782" s="362"/>
      <c r="AV782" s="362"/>
      <c r="AW782" s="362"/>
      <c r="AX782" s="362"/>
      <c r="AY782" s="362"/>
    </row>
    <row r="783">
      <c r="A783" s="362"/>
      <c r="B783" s="362"/>
      <c r="C783" s="362"/>
      <c r="D783" s="362"/>
      <c r="E783" s="362"/>
      <c r="F783" s="362"/>
      <c r="G783" s="362"/>
      <c r="H783" s="362"/>
      <c r="I783" s="362"/>
      <c r="J783" s="362"/>
      <c r="K783" s="362"/>
      <c r="L783" s="362"/>
      <c r="M783" s="362"/>
      <c r="N783" s="362"/>
      <c r="O783" s="362"/>
      <c r="P783" s="362"/>
      <c r="Q783" s="362"/>
      <c r="R783" s="362"/>
      <c r="S783" s="362"/>
      <c r="T783" s="362"/>
      <c r="U783" s="362"/>
      <c r="V783" s="362"/>
      <c r="W783" s="362"/>
      <c r="X783" s="362"/>
      <c r="Y783" s="362"/>
      <c r="Z783" s="362"/>
      <c r="AA783" s="362"/>
      <c r="AB783" s="362"/>
      <c r="AC783" s="362"/>
      <c r="AD783" s="362"/>
      <c r="AE783" s="362"/>
      <c r="AF783" s="362"/>
      <c r="AG783" s="362"/>
      <c r="AH783" s="362"/>
      <c r="AI783" s="362"/>
      <c r="AJ783" s="362"/>
      <c r="AK783" s="362"/>
      <c r="AL783" s="362"/>
      <c r="AM783" s="362"/>
      <c r="AN783" s="362"/>
      <c r="AO783" s="362"/>
      <c r="AP783" s="362"/>
      <c r="AQ783" s="362"/>
      <c r="AR783" s="362"/>
      <c r="AS783" s="362"/>
      <c r="AT783" s="362"/>
      <c r="AU783" s="362"/>
      <c r="AV783" s="362"/>
      <c r="AW783" s="362"/>
      <c r="AX783" s="362"/>
      <c r="AY783" s="362"/>
    </row>
    <row r="784">
      <c r="A784" s="362"/>
      <c r="B784" s="362"/>
      <c r="C784" s="362"/>
      <c r="D784" s="362"/>
      <c r="E784" s="362"/>
      <c r="F784" s="362"/>
      <c r="G784" s="362"/>
      <c r="H784" s="362"/>
      <c r="I784" s="362"/>
      <c r="J784" s="362"/>
      <c r="K784" s="362"/>
      <c r="L784" s="362"/>
      <c r="M784" s="362"/>
      <c r="N784" s="362"/>
      <c r="O784" s="362"/>
      <c r="P784" s="362"/>
      <c r="Q784" s="362"/>
      <c r="R784" s="362"/>
      <c r="S784" s="362"/>
      <c r="T784" s="362"/>
      <c r="U784" s="362"/>
      <c r="V784" s="362"/>
      <c r="W784" s="362"/>
      <c r="X784" s="362"/>
      <c r="Y784" s="362"/>
      <c r="Z784" s="362"/>
      <c r="AA784" s="362"/>
      <c r="AB784" s="362"/>
      <c r="AC784" s="362"/>
      <c r="AD784" s="362"/>
      <c r="AE784" s="362"/>
      <c r="AF784" s="362"/>
      <c r="AG784" s="362"/>
      <c r="AH784" s="362"/>
      <c r="AI784" s="362"/>
      <c r="AJ784" s="362"/>
      <c r="AK784" s="362"/>
      <c r="AL784" s="362"/>
      <c r="AM784" s="362"/>
      <c r="AN784" s="362"/>
      <c r="AO784" s="362"/>
      <c r="AP784" s="362"/>
      <c r="AQ784" s="362"/>
      <c r="AR784" s="362"/>
      <c r="AS784" s="362"/>
      <c r="AT784" s="362"/>
      <c r="AU784" s="362"/>
      <c r="AV784" s="362"/>
      <c r="AW784" s="362"/>
      <c r="AX784" s="362"/>
      <c r="AY784" s="362"/>
    </row>
    <row r="785">
      <c r="A785" s="362"/>
      <c r="B785" s="362"/>
      <c r="C785" s="362"/>
      <c r="D785" s="362"/>
      <c r="E785" s="362"/>
      <c r="F785" s="362"/>
      <c r="G785" s="362"/>
      <c r="H785" s="362"/>
      <c r="I785" s="362"/>
      <c r="J785" s="362"/>
      <c r="K785" s="362"/>
      <c r="L785" s="362"/>
      <c r="M785" s="362"/>
      <c r="N785" s="362"/>
      <c r="O785" s="362"/>
      <c r="P785" s="362"/>
      <c r="Q785" s="362"/>
      <c r="R785" s="362"/>
      <c r="S785" s="362"/>
      <c r="T785" s="362"/>
      <c r="U785" s="362"/>
      <c r="V785" s="362"/>
      <c r="W785" s="362"/>
      <c r="X785" s="362"/>
      <c r="Y785" s="362"/>
      <c r="Z785" s="362"/>
      <c r="AA785" s="362"/>
      <c r="AB785" s="362"/>
      <c r="AC785" s="362"/>
      <c r="AD785" s="362"/>
      <c r="AE785" s="362"/>
      <c r="AF785" s="362"/>
      <c r="AG785" s="362"/>
      <c r="AH785" s="362"/>
      <c r="AI785" s="362"/>
      <c r="AJ785" s="362"/>
      <c r="AK785" s="362"/>
      <c r="AL785" s="362"/>
      <c r="AM785" s="362"/>
      <c r="AN785" s="362"/>
      <c r="AO785" s="362"/>
      <c r="AP785" s="362"/>
      <c r="AQ785" s="362"/>
      <c r="AR785" s="362"/>
      <c r="AS785" s="362"/>
      <c r="AT785" s="362"/>
      <c r="AU785" s="362"/>
      <c r="AV785" s="362"/>
      <c r="AW785" s="362"/>
      <c r="AX785" s="362"/>
      <c r="AY785" s="362"/>
    </row>
    <row r="786">
      <c r="A786" s="362"/>
      <c r="B786" s="362"/>
      <c r="C786" s="362"/>
      <c r="D786" s="362"/>
      <c r="E786" s="362"/>
      <c r="F786" s="362"/>
      <c r="G786" s="362"/>
      <c r="H786" s="362"/>
      <c r="I786" s="362"/>
      <c r="J786" s="362"/>
      <c r="K786" s="362"/>
      <c r="L786" s="362"/>
      <c r="M786" s="362"/>
      <c r="N786" s="362"/>
      <c r="O786" s="362"/>
      <c r="P786" s="362"/>
      <c r="Q786" s="362"/>
      <c r="R786" s="362"/>
      <c r="S786" s="362"/>
      <c r="T786" s="362"/>
      <c r="U786" s="362"/>
      <c r="V786" s="362"/>
      <c r="W786" s="362"/>
      <c r="X786" s="362"/>
      <c r="Y786" s="362"/>
      <c r="Z786" s="362"/>
      <c r="AA786" s="362"/>
      <c r="AB786" s="362"/>
      <c r="AC786" s="362"/>
      <c r="AD786" s="362"/>
      <c r="AE786" s="362"/>
      <c r="AF786" s="362"/>
      <c r="AG786" s="362"/>
      <c r="AH786" s="362"/>
      <c r="AI786" s="362"/>
      <c r="AJ786" s="362"/>
      <c r="AK786" s="362"/>
      <c r="AL786" s="362"/>
      <c r="AM786" s="362"/>
      <c r="AN786" s="362"/>
      <c r="AO786" s="362"/>
      <c r="AP786" s="362"/>
      <c r="AQ786" s="362"/>
      <c r="AR786" s="362"/>
      <c r="AS786" s="362"/>
      <c r="AT786" s="362"/>
      <c r="AU786" s="362"/>
      <c r="AV786" s="362"/>
      <c r="AW786" s="362"/>
      <c r="AX786" s="362"/>
      <c r="AY786" s="362"/>
    </row>
    <row r="787">
      <c r="A787" s="362"/>
      <c r="B787" s="362"/>
      <c r="C787" s="362"/>
      <c r="D787" s="362"/>
      <c r="E787" s="362"/>
      <c r="F787" s="362"/>
      <c r="G787" s="362"/>
      <c r="H787" s="362"/>
      <c r="I787" s="362"/>
      <c r="J787" s="362"/>
      <c r="K787" s="362"/>
      <c r="L787" s="362"/>
      <c r="M787" s="362"/>
      <c r="N787" s="362"/>
      <c r="O787" s="362"/>
      <c r="P787" s="362"/>
      <c r="Q787" s="362"/>
      <c r="R787" s="362"/>
      <c r="S787" s="362"/>
      <c r="T787" s="362"/>
      <c r="U787" s="362"/>
      <c r="V787" s="362"/>
      <c r="W787" s="362"/>
      <c r="X787" s="362"/>
      <c r="Y787" s="362"/>
      <c r="Z787" s="362"/>
      <c r="AA787" s="362"/>
      <c r="AB787" s="362"/>
      <c r="AC787" s="362"/>
      <c r="AD787" s="362"/>
      <c r="AE787" s="362"/>
      <c r="AF787" s="362"/>
      <c r="AG787" s="362"/>
      <c r="AH787" s="362"/>
      <c r="AI787" s="362"/>
      <c r="AJ787" s="362"/>
      <c r="AK787" s="362"/>
      <c r="AL787" s="362"/>
      <c r="AM787" s="362"/>
      <c r="AN787" s="362"/>
      <c r="AO787" s="362"/>
      <c r="AP787" s="362"/>
      <c r="AQ787" s="362"/>
      <c r="AR787" s="362"/>
      <c r="AS787" s="362"/>
      <c r="AT787" s="362"/>
      <c r="AU787" s="362"/>
      <c r="AV787" s="362"/>
      <c r="AW787" s="362"/>
      <c r="AX787" s="362"/>
      <c r="AY787" s="362"/>
    </row>
    <row r="788">
      <c r="A788" s="362"/>
      <c r="B788" s="362"/>
      <c r="C788" s="362"/>
      <c r="D788" s="362"/>
      <c r="E788" s="362"/>
      <c r="F788" s="362"/>
      <c r="G788" s="362"/>
      <c r="H788" s="362"/>
      <c r="I788" s="362"/>
      <c r="J788" s="362"/>
      <c r="K788" s="362"/>
      <c r="L788" s="362"/>
      <c r="M788" s="362"/>
      <c r="N788" s="362"/>
      <c r="O788" s="362"/>
      <c r="P788" s="362"/>
      <c r="Q788" s="362"/>
      <c r="R788" s="362"/>
      <c r="S788" s="362"/>
      <c r="T788" s="362"/>
      <c r="U788" s="362"/>
      <c r="V788" s="362"/>
      <c r="W788" s="362"/>
      <c r="X788" s="362"/>
      <c r="Y788" s="362"/>
      <c r="Z788" s="362"/>
      <c r="AA788" s="362"/>
      <c r="AB788" s="362"/>
      <c r="AC788" s="362"/>
      <c r="AD788" s="362"/>
      <c r="AE788" s="362"/>
      <c r="AF788" s="362"/>
      <c r="AG788" s="362"/>
      <c r="AH788" s="362"/>
      <c r="AI788" s="362"/>
      <c r="AJ788" s="362"/>
      <c r="AK788" s="362"/>
      <c r="AL788" s="362"/>
      <c r="AM788" s="362"/>
      <c r="AN788" s="362"/>
      <c r="AO788" s="362"/>
      <c r="AP788" s="362"/>
      <c r="AQ788" s="362"/>
      <c r="AR788" s="362"/>
      <c r="AS788" s="362"/>
      <c r="AT788" s="362"/>
      <c r="AU788" s="362"/>
      <c r="AV788" s="362"/>
      <c r="AW788" s="362"/>
      <c r="AX788" s="362"/>
      <c r="AY788" s="362"/>
    </row>
    <row r="789">
      <c r="A789" s="362"/>
      <c r="B789" s="362"/>
      <c r="C789" s="362"/>
      <c r="D789" s="362"/>
      <c r="E789" s="362"/>
      <c r="F789" s="362"/>
      <c r="G789" s="362"/>
      <c r="H789" s="362"/>
      <c r="I789" s="362"/>
      <c r="J789" s="362"/>
      <c r="K789" s="362"/>
      <c r="L789" s="362"/>
      <c r="M789" s="362"/>
      <c r="N789" s="362"/>
      <c r="O789" s="362"/>
      <c r="P789" s="362"/>
      <c r="Q789" s="362"/>
      <c r="R789" s="362"/>
      <c r="S789" s="362"/>
      <c r="T789" s="362"/>
      <c r="U789" s="362"/>
      <c r="V789" s="362"/>
      <c r="W789" s="362"/>
      <c r="X789" s="362"/>
      <c r="Y789" s="362"/>
      <c r="Z789" s="362"/>
      <c r="AA789" s="362"/>
      <c r="AB789" s="362"/>
      <c r="AC789" s="362"/>
      <c r="AD789" s="362"/>
      <c r="AE789" s="362"/>
      <c r="AF789" s="362"/>
      <c r="AG789" s="362"/>
      <c r="AH789" s="362"/>
      <c r="AI789" s="362"/>
      <c r="AJ789" s="362"/>
      <c r="AK789" s="362"/>
      <c r="AL789" s="362"/>
      <c r="AM789" s="362"/>
      <c r="AN789" s="362"/>
      <c r="AO789" s="362"/>
      <c r="AP789" s="362"/>
      <c r="AQ789" s="362"/>
      <c r="AR789" s="362"/>
      <c r="AS789" s="362"/>
      <c r="AT789" s="362"/>
      <c r="AU789" s="362"/>
      <c r="AV789" s="362"/>
      <c r="AW789" s="362"/>
      <c r="AX789" s="362"/>
      <c r="AY789" s="362"/>
    </row>
    <row r="790">
      <c r="A790" s="362"/>
      <c r="B790" s="362"/>
      <c r="C790" s="362"/>
      <c r="D790" s="362"/>
      <c r="E790" s="362"/>
      <c r="F790" s="362"/>
      <c r="G790" s="362"/>
      <c r="H790" s="362"/>
      <c r="I790" s="362"/>
      <c r="J790" s="362"/>
      <c r="K790" s="362"/>
      <c r="L790" s="362"/>
      <c r="M790" s="362"/>
      <c r="N790" s="362"/>
      <c r="O790" s="362"/>
      <c r="P790" s="362"/>
      <c r="Q790" s="362"/>
      <c r="R790" s="362"/>
      <c r="S790" s="362"/>
      <c r="T790" s="362"/>
      <c r="U790" s="362"/>
      <c r="V790" s="362"/>
      <c r="W790" s="362"/>
      <c r="X790" s="362"/>
      <c r="Y790" s="362"/>
      <c r="Z790" s="362"/>
      <c r="AA790" s="362"/>
      <c r="AB790" s="362"/>
      <c r="AC790" s="362"/>
      <c r="AD790" s="362"/>
      <c r="AE790" s="362"/>
      <c r="AF790" s="362"/>
      <c r="AG790" s="362"/>
      <c r="AH790" s="362"/>
      <c r="AI790" s="362"/>
      <c r="AJ790" s="362"/>
      <c r="AK790" s="362"/>
      <c r="AL790" s="362"/>
      <c r="AM790" s="362"/>
      <c r="AN790" s="362"/>
      <c r="AO790" s="362"/>
      <c r="AP790" s="362"/>
      <c r="AQ790" s="362"/>
      <c r="AR790" s="362"/>
      <c r="AS790" s="362"/>
      <c r="AT790" s="362"/>
      <c r="AU790" s="362"/>
      <c r="AV790" s="362"/>
      <c r="AW790" s="362"/>
      <c r="AX790" s="362"/>
      <c r="AY790" s="362"/>
    </row>
    <row r="791">
      <c r="A791" s="362"/>
      <c r="B791" s="362"/>
      <c r="C791" s="362"/>
      <c r="D791" s="362"/>
      <c r="E791" s="362"/>
      <c r="F791" s="362"/>
      <c r="G791" s="362"/>
      <c r="H791" s="362"/>
      <c r="I791" s="362"/>
      <c r="J791" s="362"/>
      <c r="K791" s="362"/>
      <c r="L791" s="362"/>
      <c r="M791" s="362"/>
      <c r="N791" s="362"/>
      <c r="O791" s="362"/>
      <c r="P791" s="362"/>
      <c r="Q791" s="362"/>
      <c r="R791" s="362"/>
      <c r="S791" s="362"/>
      <c r="T791" s="362"/>
      <c r="U791" s="362"/>
      <c r="V791" s="362"/>
      <c r="W791" s="362"/>
      <c r="X791" s="362"/>
      <c r="Y791" s="362"/>
      <c r="Z791" s="362"/>
      <c r="AA791" s="362"/>
      <c r="AB791" s="362"/>
      <c r="AC791" s="362"/>
      <c r="AD791" s="362"/>
      <c r="AE791" s="362"/>
      <c r="AF791" s="362"/>
      <c r="AG791" s="362"/>
      <c r="AH791" s="362"/>
      <c r="AI791" s="362"/>
      <c r="AJ791" s="362"/>
      <c r="AK791" s="362"/>
      <c r="AL791" s="362"/>
      <c r="AM791" s="362"/>
      <c r="AN791" s="362"/>
      <c r="AO791" s="362"/>
      <c r="AP791" s="362"/>
      <c r="AQ791" s="362"/>
      <c r="AR791" s="362"/>
      <c r="AS791" s="362"/>
      <c r="AT791" s="362"/>
      <c r="AU791" s="362"/>
      <c r="AV791" s="362"/>
      <c r="AW791" s="362"/>
      <c r="AX791" s="362"/>
      <c r="AY791" s="362"/>
    </row>
    <row r="792">
      <c r="A792" s="362"/>
      <c r="B792" s="362"/>
      <c r="C792" s="362"/>
      <c r="D792" s="362"/>
      <c r="E792" s="362"/>
      <c r="F792" s="362"/>
      <c r="G792" s="362"/>
      <c r="H792" s="362"/>
      <c r="I792" s="362"/>
      <c r="J792" s="362"/>
      <c r="K792" s="362"/>
      <c r="L792" s="362"/>
      <c r="M792" s="362"/>
      <c r="N792" s="362"/>
      <c r="O792" s="362"/>
      <c r="P792" s="362"/>
      <c r="Q792" s="362"/>
      <c r="R792" s="362"/>
      <c r="S792" s="362"/>
      <c r="T792" s="362"/>
      <c r="U792" s="362"/>
      <c r="V792" s="362"/>
      <c r="W792" s="362"/>
      <c r="X792" s="362"/>
      <c r="Y792" s="362"/>
      <c r="Z792" s="362"/>
      <c r="AA792" s="362"/>
      <c r="AB792" s="362"/>
      <c r="AC792" s="362"/>
      <c r="AD792" s="362"/>
      <c r="AE792" s="362"/>
      <c r="AF792" s="362"/>
      <c r="AG792" s="362"/>
      <c r="AH792" s="362"/>
      <c r="AI792" s="362"/>
      <c r="AJ792" s="362"/>
      <c r="AK792" s="362"/>
      <c r="AL792" s="362"/>
      <c r="AM792" s="362"/>
      <c r="AN792" s="362"/>
      <c r="AO792" s="362"/>
      <c r="AP792" s="362"/>
      <c r="AQ792" s="362"/>
      <c r="AR792" s="362"/>
      <c r="AS792" s="362"/>
      <c r="AT792" s="362"/>
      <c r="AU792" s="362"/>
      <c r="AV792" s="362"/>
      <c r="AW792" s="362"/>
      <c r="AX792" s="362"/>
      <c r="AY792" s="362"/>
    </row>
    <row r="793">
      <c r="A793" s="362"/>
      <c r="B793" s="362"/>
      <c r="C793" s="362"/>
      <c r="D793" s="362"/>
      <c r="E793" s="362"/>
      <c r="F793" s="362"/>
      <c r="G793" s="362"/>
      <c r="H793" s="362"/>
      <c r="I793" s="362"/>
      <c r="J793" s="362"/>
      <c r="K793" s="362"/>
      <c r="L793" s="362"/>
      <c r="M793" s="362"/>
      <c r="N793" s="362"/>
      <c r="O793" s="362"/>
      <c r="P793" s="362"/>
      <c r="Q793" s="362"/>
      <c r="R793" s="362"/>
      <c r="S793" s="362"/>
      <c r="T793" s="362"/>
      <c r="U793" s="362"/>
      <c r="V793" s="362"/>
      <c r="W793" s="362"/>
      <c r="X793" s="362"/>
      <c r="Y793" s="362"/>
      <c r="Z793" s="362"/>
      <c r="AA793" s="362"/>
      <c r="AB793" s="362"/>
      <c r="AC793" s="362"/>
      <c r="AD793" s="362"/>
      <c r="AE793" s="362"/>
      <c r="AF793" s="362"/>
      <c r="AG793" s="362"/>
      <c r="AH793" s="362"/>
      <c r="AI793" s="362"/>
      <c r="AJ793" s="362"/>
      <c r="AK793" s="362"/>
      <c r="AL793" s="362"/>
      <c r="AM793" s="362"/>
      <c r="AN793" s="362"/>
      <c r="AO793" s="362"/>
      <c r="AP793" s="362"/>
      <c r="AQ793" s="362"/>
      <c r="AR793" s="362"/>
      <c r="AS793" s="362"/>
      <c r="AT793" s="362"/>
      <c r="AU793" s="362"/>
      <c r="AV793" s="362"/>
      <c r="AW793" s="362"/>
      <c r="AX793" s="362"/>
      <c r="AY793" s="362"/>
    </row>
    <row r="794">
      <c r="A794" s="362"/>
      <c r="B794" s="362"/>
      <c r="C794" s="362"/>
      <c r="D794" s="362"/>
      <c r="E794" s="362"/>
      <c r="F794" s="362"/>
      <c r="G794" s="362"/>
      <c r="H794" s="362"/>
      <c r="I794" s="362"/>
      <c r="J794" s="362"/>
      <c r="K794" s="362"/>
      <c r="L794" s="362"/>
      <c r="M794" s="362"/>
      <c r="N794" s="362"/>
      <c r="O794" s="362"/>
      <c r="P794" s="362"/>
      <c r="Q794" s="362"/>
      <c r="R794" s="362"/>
      <c r="S794" s="362"/>
      <c r="T794" s="362"/>
      <c r="U794" s="362"/>
      <c r="V794" s="362"/>
      <c r="W794" s="362"/>
      <c r="X794" s="362"/>
      <c r="Y794" s="362"/>
      <c r="Z794" s="362"/>
      <c r="AA794" s="362"/>
      <c r="AB794" s="362"/>
      <c r="AC794" s="362"/>
      <c r="AD794" s="362"/>
      <c r="AE794" s="362"/>
      <c r="AF794" s="362"/>
      <c r="AG794" s="362"/>
      <c r="AH794" s="362"/>
      <c r="AI794" s="362"/>
      <c r="AJ794" s="362"/>
      <c r="AK794" s="362"/>
      <c r="AL794" s="362"/>
      <c r="AM794" s="362"/>
      <c r="AN794" s="362"/>
      <c r="AO794" s="362"/>
      <c r="AP794" s="362"/>
      <c r="AQ794" s="362"/>
      <c r="AR794" s="362"/>
      <c r="AS794" s="362"/>
      <c r="AT794" s="362"/>
      <c r="AU794" s="362"/>
      <c r="AV794" s="362"/>
      <c r="AW794" s="362"/>
      <c r="AX794" s="362"/>
      <c r="AY794" s="362"/>
    </row>
    <row r="795">
      <c r="A795" s="362"/>
      <c r="B795" s="362"/>
      <c r="C795" s="362"/>
      <c r="D795" s="362"/>
      <c r="E795" s="362"/>
      <c r="F795" s="362"/>
      <c r="G795" s="362"/>
      <c r="H795" s="362"/>
      <c r="I795" s="362"/>
      <c r="J795" s="362"/>
      <c r="K795" s="362"/>
      <c r="L795" s="362"/>
      <c r="M795" s="362"/>
      <c r="N795" s="362"/>
      <c r="O795" s="362"/>
      <c r="P795" s="362"/>
      <c r="Q795" s="362"/>
      <c r="R795" s="362"/>
      <c r="S795" s="362"/>
      <c r="T795" s="362"/>
      <c r="U795" s="362"/>
      <c r="V795" s="362"/>
      <c r="W795" s="362"/>
      <c r="X795" s="362"/>
      <c r="Y795" s="362"/>
      <c r="Z795" s="362"/>
      <c r="AA795" s="362"/>
      <c r="AB795" s="362"/>
      <c r="AC795" s="362"/>
      <c r="AD795" s="362"/>
      <c r="AE795" s="362"/>
      <c r="AF795" s="362"/>
      <c r="AG795" s="362"/>
      <c r="AH795" s="362"/>
      <c r="AI795" s="362"/>
      <c r="AJ795" s="362"/>
      <c r="AK795" s="362"/>
      <c r="AL795" s="362"/>
      <c r="AM795" s="362"/>
      <c r="AN795" s="362"/>
      <c r="AO795" s="362"/>
      <c r="AP795" s="362"/>
      <c r="AQ795" s="362"/>
      <c r="AR795" s="362"/>
      <c r="AS795" s="362"/>
      <c r="AT795" s="362"/>
      <c r="AU795" s="362"/>
      <c r="AV795" s="362"/>
      <c r="AW795" s="362"/>
      <c r="AX795" s="362"/>
      <c r="AY795" s="362"/>
    </row>
    <row r="796">
      <c r="A796" s="362"/>
      <c r="B796" s="362"/>
      <c r="C796" s="362"/>
      <c r="D796" s="362"/>
      <c r="E796" s="362"/>
      <c r="F796" s="362"/>
      <c r="G796" s="362"/>
      <c r="H796" s="362"/>
      <c r="I796" s="362"/>
      <c r="J796" s="362"/>
      <c r="K796" s="362"/>
      <c r="L796" s="362"/>
      <c r="M796" s="362"/>
      <c r="N796" s="362"/>
      <c r="O796" s="362"/>
      <c r="P796" s="362"/>
      <c r="Q796" s="362"/>
      <c r="R796" s="362"/>
      <c r="S796" s="362"/>
      <c r="T796" s="362"/>
      <c r="U796" s="362"/>
      <c r="V796" s="362"/>
      <c r="W796" s="362"/>
      <c r="X796" s="362"/>
      <c r="Y796" s="362"/>
      <c r="Z796" s="362"/>
      <c r="AA796" s="362"/>
      <c r="AB796" s="362"/>
      <c r="AC796" s="362"/>
      <c r="AD796" s="362"/>
      <c r="AE796" s="362"/>
      <c r="AF796" s="362"/>
      <c r="AG796" s="362"/>
      <c r="AH796" s="362"/>
      <c r="AI796" s="362"/>
      <c r="AJ796" s="362"/>
      <c r="AK796" s="362"/>
      <c r="AL796" s="362"/>
      <c r="AM796" s="362"/>
      <c r="AN796" s="362"/>
      <c r="AO796" s="362"/>
      <c r="AP796" s="362"/>
      <c r="AQ796" s="362"/>
      <c r="AR796" s="362"/>
      <c r="AS796" s="362"/>
      <c r="AT796" s="362"/>
      <c r="AU796" s="362"/>
      <c r="AV796" s="362"/>
      <c r="AW796" s="362"/>
      <c r="AX796" s="362"/>
      <c r="AY796" s="362"/>
    </row>
    <row r="797">
      <c r="A797" s="362"/>
      <c r="B797" s="362"/>
      <c r="C797" s="362"/>
      <c r="D797" s="362"/>
      <c r="E797" s="362"/>
      <c r="F797" s="362"/>
      <c r="G797" s="362"/>
      <c r="H797" s="362"/>
      <c r="I797" s="362"/>
      <c r="J797" s="362"/>
      <c r="K797" s="362"/>
      <c r="L797" s="362"/>
      <c r="M797" s="362"/>
      <c r="N797" s="362"/>
      <c r="O797" s="362"/>
      <c r="P797" s="362"/>
      <c r="Q797" s="362"/>
      <c r="R797" s="362"/>
      <c r="S797" s="362"/>
      <c r="T797" s="362"/>
      <c r="U797" s="362"/>
      <c r="V797" s="362"/>
      <c r="W797" s="362"/>
      <c r="X797" s="362"/>
      <c r="Y797" s="362"/>
      <c r="Z797" s="362"/>
      <c r="AA797" s="362"/>
      <c r="AB797" s="362"/>
      <c r="AC797" s="362"/>
      <c r="AD797" s="362"/>
      <c r="AE797" s="362"/>
      <c r="AF797" s="362"/>
      <c r="AG797" s="362"/>
      <c r="AH797" s="362"/>
      <c r="AI797" s="362"/>
      <c r="AJ797" s="362"/>
      <c r="AK797" s="362"/>
      <c r="AL797" s="362"/>
      <c r="AM797" s="362"/>
      <c r="AN797" s="362"/>
      <c r="AO797" s="362"/>
      <c r="AP797" s="362"/>
      <c r="AQ797" s="362"/>
      <c r="AR797" s="362"/>
      <c r="AS797" s="362"/>
      <c r="AT797" s="362"/>
      <c r="AU797" s="362"/>
      <c r="AV797" s="362"/>
      <c r="AW797" s="362"/>
      <c r="AX797" s="362"/>
      <c r="AY797" s="362"/>
    </row>
    <row r="798">
      <c r="A798" s="362"/>
      <c r="B798" s="362"/>
      <c r="C798" s="362"/>
      <c r="D798" s="362"/>
      <c r="E798" s="362"/>
      <c r="F798" s="362"/>
      <c r="G798" s="362"/>
      <c r="H798" s="362"/>
      <c r="I798" s="362"/>
      <c r="J798" s="362"/>
      <c r="K798" s="362"/>
      <c r="L798" s="362"/>
      <c r="M798" s="362"/>
      <c r="N798" s="362"/>
      <c r="O798" s="362"/>
      <c r="P798" s="362"/>
      <c r="Q798" s="362"/>
      <c r="R798" s="362"/>
      <c r="S798" s="362"/>
      <c r="T798" s="362"/>
      <c r="U798" s="362"/>
      <c r="V798" s="362"/>
      <c r="W798" s="362"/>
      <c r="X798" s="362"/>
      <c r="Y798" s="362"/>
      <c r="Z798" s="362"/>
      <c r="AA798" s="362"/>
      <c r="AB798" s="362"/>
      <c r="AC798" s="362"/>
      <c r="AD798" s="362"/>
      <c r="AE798" s="362"/>
      <c r="AF798" s="362"/>
      <c r="AG798" s="362"/>
      <c r="AH798" s="362"/>
      <c r="AI798" s="362"/>
      <c r="AJ798" s="362"/>
      <c r="AK798" s="362"/>
      <c r="AL798" s="362"/>
      <c r="AM798" s="362"/>
      <c r="AN798" s="362"/>
      <c r="AO798" s="362"/>
      <c r="AP798" s="362"/>
      <c r="AQ798" s="362"/>
      <c r="AR798" s="362"/>
      <c r="AS798" s="362"/>
      <c r="AT798" s="362"/>
      <c r="AU798" s="362"/>
      <c r="AV798" s="362"/>
      <c r="AW798" s="362"/>
      <c r="AX798" s="362"/>
      <c r="AY798" s="362"/>
    </row>
    <row r="799">
      <c r="A799" s="362"/>
      <c r="B799" s="362"/>
      <c r="C799" s="362"/>
      <c r="D799" s="362"/>
      <c r="E799" s="362"/>
      <c r="F799" s="362"/>
      <c r="G799" s="362"/>
      <c r="H799" s="362"/>
      <c r="I799" s="362"/>
      <c r="J799" s="362"/>
      <c r="K799" s="362"/>
      <c r="L799" s="362"/>
      <c r="M799" s="362"/>
      <c r="N799" s="362"/>
      <c r="O799" s="362"/>
      <c r="P799" s="362"/>
      <c r="Q799" s="362"/>
      <c r="R799" s="362"/>
      <c r="S799" s="362"/>
      <c r="T799" s="362"/>
      <c r="U799" s="362"/>
      <c r="V799" s="362"/>
      <c r="W799" s="362"/>
      <c r="X799" s="362"/>
      <c r="Y799" s="362"/>
      <c r="Z799" s="362"/>
      <c r="AA799" s="362"/>
      <c r="AB799" s="362"/>
      <c r="AC799" s="362"/>
      <c r="AD799" s="362"/>
      <c r="AE799" s="362"/>
      <c r="AF799" s="362"/>
      <c r="AG799" s="362"/>
      <c r="AH799" s="362"/>
      <c r="AI799" s="362"/>
      <c r="AJ799" s="362"/>
      <c r="AK799" s="362"/>
      <c r="AL799" s="362"/>
      <c r="AM799" s="362"/>
      <c r="AN799" s="362"/>
      <c r="AO799" s="362"/>
      <c r="AP799" s="362"/>
      <c r="AQ799" s="362"/>
      <c r="AR799" s="362"/>
      <c r="AS799" s="362"/>
      <c r="AT799" s="362"/>
      <c r="AU799" s="362"/>
      <c r="AV799" s="362"/>
      <c r="AW799" s="362"/>
      <c r="AX799" s="362"/>
      <c r="AY799" s="362"/>
    </row>
    <row r="800">
      <c r="A800" s="362"/>
      <c r="B800" s="362"/>
      <c r="C800" s="362"/>
      <c r="D800" s="362"/>
      <c r="E800" s="362"/>
      <c r="F800" s="362"/>
      <c r="G800" s="362"/>
      <c r="H800" s="362"/>
      <c r="I800" s="362"/>
      <c r="J800" s="362"/>
      <c r="K800" s="362"/>
      <c r="L800" s="362"/>
      <c r="M800" s="362"/>
      <c r="N800" s="362"/>
      <c r="O800" s="362"/>
      <c r="P800" s="362"/>
      <c r="Q800" s="362"/>
      <c r="R800" s="362"/>
      <c r="S800" s="362"/>
      <c r="T800" s="362"/>
      <c r="U800" s="362"/>
      <c r="V800" s="362"/>
      <c r="W800" s="362"/>
      <c r="X800" s="362"/>
      <c r="Y800" s="362"/>
      <c r="Z800" s="362"/>
      <c r="AA800" s="362"/>
      <c r="AB800" s="362"/>
      <c r="AC800" s="362"/>
      <c r="AD800" s="362"/>
      <c r="AE800" s="362"/>
      <c r="AF800" s="362"/>
      <c r="AG800" s="362"/>
      <c r="AH800" s="362"/>
      <c r="AI800" s="362"/>
      <c r="AJ800" s="362"/>
      <c r="AK800" s="362"/>
      <c r="AL800" s="362"/>
      <c r="AM800" s="362"/>
      <c r="AN800" s="362"/>
      <c r="AO800" s="362"/>
      <c r="AP800" s="362"/>
      <c r="AQ800" s="362"/>
      <c r="AR800" s="362"/>
      <c r="AS800" s="362"/>
      <c r="AT800" s="362"/>
      <c r="AU800" s="362"/>
      <c r="AV800" s="362"/>
      <c r="AW800" s="362"/>
      <c r="AX800" s="362"/>
      <c r="AY800" s="362"/>
    </row>
    <row r="801">
      <c r="A801" s="362"/>
      <c r="B801" s="362"/>
      <c r="C801" s="362"/>
      <c r="D801" s="362"/>
      <c r="E801" s="362"/>
      <c r="F801" s="362"/>
      <c r="G801" s="362"/>
      <c r="H801" s="362"/>
      <c r="I801" s="362"/>
      <c r="J801" s="362"/>
      <c r="K801" s="362"/>
      <c r="L801" s="362"/>
      <c r="M801" s="362"/>
      <c r="N801" s="362"/>
      <c r="O801" s="362"/>
      <c r="P801" s="362"/>
      <c r="Q801" s="362"/>
      <c r="R801" s="362"/>
      <c r="S801" s="362"/>
      <c r="T801" s="362"/>
      <c r="U801" s="362"/>
      <c r="V801" s="362"/>
      <c r="W801" s="362"/>
      <c r="X801" s="362"/>
      <c r="Y801" s="362"/>
      <c r="Z801" s="362"/>
      <c r="AA801" s="362"/>
      <c r="AB801" s="362"/>
      <c r="AC801" s="362"/>
      <c r="AD801" s="362"/>
      <c r="AE801" s="362"/>
      <c r="AF801" s="362"/>
      <c r="AG801" s="362"/>
      <c r="AH801" s="362"/>
      <c r="AI801" s="362"/>
      <c r="AJ801" s="362"/>
      <c r="AK801" s="362"/>
      <c r="AL801" s="362"/>
      <c r="AM801" s="362"/>
      <c r="AN801" s="362"/>
      <c r="AO801" s="362"/>
      <c r="AP801" s="362"/>
      <c r="AQ801" s="362"/>
      <c r="AR801" s="362"/>
      <c r="AS801" s="362"/>
      <c r="AT801" s="362"/>
      <c r="AU801" s="362"/>
      <c r="AV801" s="362"/>
      <c r="AW801" s="362"/>
      <c r="AX801" s="362"/>
      <c r="AY801" s="362"/>
    </row>
    <row r="802">
      <c r="A802" s="362"/>
      <c r="B802" s="362"/>
      <c r="C802" s="362"/>
      <c r="D802" s="362"/>
      <c r="E802" s="362"/>
      <c r="F802" s="362"/>
      <c r="G802" s="362"/>
      <c r="H802" s="362"/>
      <c r="I802" s="362"/>
      <c r="J802" s="362"/>
      <c r="K802" s="362"/>
      <c r="L802" s="362"/>
      <c r="M802" s="362"/>
      <c r="N802" s="362"/>
      <c r="O802" s="362"/>
      <c r="P802" s="362"/>
      <c r="Q802" s="362"/>
      <c r="R802" s="362"/>
      <c r="S802" s="362"/>
      <c r="T802" s="362"/>
      <c r="U802" s="362"/>
      <c r="V802" s="362"/>
      <c r="W802" s="362"/>
      <c r="X802" s="362"/>
      <c r="Y802" s="362"/>
      <c r="Z802" s="362"/>
      <c r="AA802" s="362"/>
      <c r="AB802" s="362"/>
      <c r="AC802" s="362"/>
      <c r="AD802" s="362"/>
      <c r="AE802" s="362"/>
      <c r="AF802" s="362"/>
      <c r="AG802" s="362"/>
      <c r="AH802" s="362"/>
      <c r="AI802" s="362"/>
      <c r="AJ802" s="362"/>
      <c r="AK802" s="362"/>
      <c r="AL802" s="362"/>
      <c r="AM802" s="362"/>
      <c r="AN802" s="362"/>
      <c r="AO802" s="362"/>
      <c r="AP802" s="362"/>
      <c r="AQ802" s="362"/>
      <c r="AR802" s="362"/>
      <c r="AS802" s="362"/>
      <c r="AT802" s="362"/>
      <c r="AU802" s="362"/>
      <c r="AV802" s="362"/>
      <c r="AW802" s="362"/>
      <c r="AX802" s="362"/>
      <c r="AY802" s="362"/>
    </row>
    <row r="803">
      <c r="A803" s="362"/>
      <c r="B803" s="362"/>
      <c r="C803" s="362"/>
      <c r="D803" s="362"/>
      <c r="E803" s="362"/>
      <c r="F803" s="362"/>
      <c r="G803" s="362"/>
      <c r="H803" s="362"/>
      <c r="I803" s="362"/>
      <c r="J803" s="362"/>
      <c r="K803" s="362"/>
      <c r="L803" s="362"/>
      <c r="M803" s="362"/>
      <c r="N803" s="362"/>
      <c r="O803" s="362"/>
      <c r="P803" s="362"/>
      <c r="Q803" s="362"/>
      <c r="R803" s="362"/>
      <c r="S803" s="362"/>
      <c r="T803" s="362"/>
      <c r="U803" s="362"/>
      <c r="V803" s="362"/>
      <c r="W803" s="362"/>
      <c r="X803" s="362"/>
      <c r="Y803" s="362"/>
      <c r="Z803" s="362"/>
      <c r="AA803" s="362"/>
      <c r="AB803" s="362"/>
      <c r="AC803" s="362"/>
      <c r="AD803" s="362"/>
      <c r="AE803" s="362"/>
      <c r="AF803" s="362"/>
      <c r="AG803" s="362"/>
      <c r="AH803" s="362"/>
      <c r="AI803" s="362"/>
      <c r="AJ803" s="362"/>
      <c r="AK803" s="362"/>
      <c r="AL803" s="362"/>
      <c r="AM803" s="362"/>
      <c r="AN803" s="362"/>
      <c r="AO803" s="362"/>
      <c r="AP803" s="362"/>
      <c r="AQ803" s="362"/>
      <c r="AR803" s="362"/>
      <c r="AS803" s="362"/>
      <c r="AT803" s="362"/>
      <c r="AU803" s="362"/>
      <c r="AV803" s="362"/>
      <c r="AW803" s="362"/>
      <c r="AX803" s="362"/>
      <c r="AY803" s="362"/>
    </row>
    <row r="804">
      <c r="A804" s="362"/>
      <c r="B804" s="362"/>
      <c r="C804" s="362"/>
      <c r="D804" s="362"/>
      <c r="E804" s="362"/>
      <c r="F804" s="362"/>
      <c r="G804" s="362"/>
      <c r="H804" s="362"/>
      <c r="I804" s="362"/>
      <c r="J804" s="362"/>
      <c r="K804" s="362"/>
      <c r="L804" s="362"/>
      <c r="M804" s="362"/>
      <c r="N804" s="362"/>
      <c r="O804" s="362"/>
      <c r="P804" s="362"/>
      <c r="Q804" s="362"/>
      <c r="R804" s="362"/>
      <c r="S804" s="362"/>
      <c r="T804" s="362"/>
      <c r="U804" s="362"/>
      <c r="V804" s="362"/>
      <c r="W804" s="362"/>
      <c r="X804" s="362"/>
      <c r="Y804" s="362"/>
      <c r="Z804" s="362"/>
      <c r="AA804" s="362"/>
      <c r="AB804" s="362"/>
      <c r="AC804" s="362"/>
      <c r="AD804" s="362"/>
      <c r="AE804" s="362"/>
      <c r="AF804" s="362"/>
      <c r="AG804" s="362"/>
      <c r="AH804" s="362"/>
      <c r="AI804" s="362"/>
      <c r="AJ804" s="362"/>
      <c r="AK804" s="362"/>
      <c r="AL804" s="362"/>
      <c r="AM804" s="362"/>
      <c r="AN804" s="362"/>
      <c r="AO804" s="362"/>
      <c r="AP804" s="362"/>
      <c r="AQ804" s="362"/>
      <c r="AR804" s="362"/>
      <c r="AS804" s="362"/>
      <c r="AT804" s="362"/>
      <c r="AU804" s="362"/>
      <c r="AV804" s="362"/>
      <c r="AW804" s="362"/>
      <c r="AX804" s="362"/>
      <c r="AY804" s="362"/>
    </row>
    <row r="805">
      <c r="A805" s="362"/>
      <c r="B805" s="362"/>
      <c r="C805" s="362"/>
      <c r="D805" s="362"/>
      <c r="E805" s="362"/>
      <c r="F805" s="362"/>
      <c r="G805" s="362"/>
      <c r="H805" s="362"/>
      <c r="I805" s="362"/>
      <c r="J805" s="362"/>
      <c r="K805" s="362"/>
      <c r="L805" s="362"/>
      <c r="M805" s="362"/>
      <c r="N805" s="362"/>
      <c r="O805" s="362"/>
      <c r="P805" s="362"/>
      <c r="Q805" s="362"/>
      <c r="R805" s="362"/>
      <c r="S805" s="362"/>
      <c r="T805" s="362"/>
      <c r="U805" s="362"/>
      <c r="V805" s="362"/>
      <c r="W805" s="362"/>
      <c r="X805" s="362"/>
      <c r="Y805" s="362"/>
      <c r="Z805" s="362"/>
      <c r="AA805" s="362"/>
      <c r="AB805" s="362"/>
      <c r="AC805" s="362"/>
      <c r="AD805" s="362"/>
      <c r="AE805" s="362"/>
      <c r="AF805" s="362"/>
      <c r="AG805" s="362"/>
      <c r="AH805" s="362"/>
      <c r="AI805" s="362"/>
      <c r="AJ805" s="362"/>
      <c r="AK805" s="362"/>
      <c r="AL805" s="362"/>
      <c r="AM805" s="362"/>
      <c r="AN805" s="362"/>
      <c r="AO805" s="362"/>
      <c r="AP805" s="362"/>
      <c r="AQ805" s="362"/>
      <c r="AR805" s="362"/>
      <c r="AS805" s="362"/>
      <c r="AT805" s="362"/>
      <c r="AU805" s="362"/>
      <c r="AV805" s="362"/>
      <c r="AW805" s="362"/>
      <c r="AX805" s="362"/>
      <c r="AY805" s="362"/>
    </row>
    <row r="806">
      <c r="A806" s="362"/>
      <c r="B806" s="362"/>
      <c r="C806" s="362"/>
      <c r="D806" s="362"/>
      <c r="E806" s="362"/>
      <c r="F806" s="362"/>
      <c r="G806" s="362"/>
      <c r="H806" s="362"/>
      <c r="I806" s="362"/>
      <c r="J806" s="362"/>
      <c r="K806" s="362"/>
      <c r="L806" s="362"/>
      <c r="M806" s="362"/>
      <c r="N806" s="362"/>
      <c r="O806" s="362"/>
      <c r="P806" s="362"/>
      <c r="Q806" s="362"/>
      <c r="R806" s="362"/>
      <c r="S806" s="362"/>
      <c r="T806" s="362"/>
      <c r="U806" s="362"/>
      <c r="V806" s="362"/>
      <c r="W806" s="362"/>
      <c r="X806" s="362"/>
      <c r="Y806" s="362"/>
      <c r="Z806" s="362"/>
      <c r="AA806" s="362"/>
      <c r="AB806" s="362"/>
      <c r="AC806" s="362"/>
      <c r="AD806" s="362"/>
      <c r="AE806" s="362"/>
      <c r="AF806" s="362"/>
      <c r="AG806" s="362"/>
      <c r="AH806" s="362"/>
      <c r="AI806" s="362"/>
      <c r="AJ806" s="362"/>
      <c r="AK806" s="362"/>
      <c r="AL806" s="362"/>
      <c r="AM806" s="362"/>
      <c r="AN806" s="362"/>
      <c r="AO806" s="362"/>
      <c r="AP806" s="362"/>
      <c r="AQ806" s="362"/>
      <c r="AR806" s="362"/>
      <c r="AS806" s="362"/>
      <c r="AT806" s="362"/>
      <c r="AU806" s="362"/>
      <c r="AV806" s="362"/>
      <c r="AW806" s="362"/>
      <c r="AX806" s="362"/>
      <c r="AY806" s="362"/>
    </row>
    <row r="807">
      <c r="A807" s="362"/>
      <c r="B807" s="362"/>
      <c r="C807" s="362"/>
      <c r="D807" s="362"/>
      <c r="E807" s="362"/>
      <c r="F807" s="362"/>
      <c r="G807" s="362"/>
      <c r="H807" s="362"/>
      <c r="I807" s="362"/>
      <c r="J807" s="362"/>
      <c r="K807" s="362"/>
      <c r="L807" s="362"/>
      <c r="M807" s="362"/>
      <c r="N807" s="362"/>
      <c r="O807" s="362"/>
      <c r="P807" s="362"/>
      <c r="Q807" s="362"/>
      <c r="R807" s="362"/>
      <c r="S807" s="362"/>
      <c r="T807" s="362"/>
      <c r="U807" s="362"/>
      <c r="V807" s="362"/>
      <c r="W807" s="362"/>
      <c r="X807" s="362"/>
      <c r="Y807" s="362"/>
      <c r="Z807" s="362"/>
      <c r="AA807" s="362"/>
      <c r="AB807" s="362"/>
      <c r="AC807" s="362"/>
      <c r="AD807" s="362"/>
      <c r="AE807" s="362"/>
      <c r="AF807" s="362"/>
      <c r="AG807" s="362"/>
      <c r="AH807" s="362"/>
      <c r="AI807" s="362"/>
      <c r="AJ807" s="362"/>
      <c r="AK807" s="362"/>
      <c r="AL807" s="362"/>
      <c r="AM807" s="362"/>
      <c r="AN807" s="362"/>
      <c r="AO807" s="362"/>
      <c r="AP807" s="362"/>
      <c r="AQ807" s="362"/>
      <c r="AR807" s="362"/>
      <c r="AS807" s="362"/>
      <c r="AT807" s="362"/>
      <c r="AU807" s="362"/>
      <c r="AV807" s="362"/>
      <c r="AW807" s="362"/>
      <c r="AX807" s="362"/>
      <c r="AY807" s="362"/>
    </row>
    <row r="808">
      <c r="A808" s="362"/>
      <c r="B808" s="362"/>
      <c r="C808" s="362"/>
      <c r="D808" s="362"/>
      <c r="E808" s="362"/>
      <c r="F808" s="362"/>
      <c r="G808" s="362"/>
      <c r="H808" s="362"/>
      <c r="I808" s="362"/>
      <c r="J808" s="362"/>
      <c r="K808" s="362"/>
      <c r="L808" s="362"/>
      <c r="M808" s="362"/>
      <c r="N808" s="362"/>
      <c r="O808" s="362"/>
      <c r="P808" s="362"/>
      <c r="Q808" s="362"/>
      <c r="R808" s="362"/>
      <c r="S808" s="362"/>
      <c r="T808" s="362"/>
      <c r="U808" s="362"/>
      <c r="V808" s="362"/>
      <c r="W808" s="362"/>
      <c r="X808" s="362"/>
      <c r="Y808" s="362"/>
      <c r="Z808" s="362"/>
      <c r="AA808" s="362"/>
      <c r="AB808" s="362"/>
      <c r="AC808" s="362"/>
      <c r="AD808" s="362"/>
      <c r="AE808" s="362"/>
      <c r="AF808" s="362"/>
      <c r="AG808" s="362"/>
      <c r="AH808" s="362"/>
      <c r="AI808" s="362"/>
      <c r="AJ808" s="362"/>
      <c r="AK808" s="362"/>
      <c r="AL808" s="362"/>
      <c r="AM808" s="362"/>
      <c r="AN808" s="362"/>
      <c r="AO808" s="362"/>
      <c r="AP808" s="362"/>
      <c r="AQ808" s="362"/>
      <c r="AR808" s="362"/>
      <c r="AS808" s="362"/>
      <c r="AT808" s="362"/>
      <c r="AU808" s="362"/>
      <c r="AV808" s="362"/>
      <c r="AW808" s="362"/>
      <c r="AX808" s="362"/>
      <c r="AY808" s="362"/>
    </row>
    <row r="809">
      <c r="A809" s="362"/>
      <c r="B809" s="362"/>
      <c r="C809" s="362"/>
      <c r="D809" s="362"/>
      <c r="E809" s="362"/>
      <c r="F809" s="362"/>
      <c r="G809" s="362"/>
      <c r="H809" s="362"/>
      <c r="I809" s="362"/>
      <c r="J809" s="362"/>
      <c r="K809" s="362"/>
      <c r="L809" s="362"/>
      <c r="M809" s="362"/>
      <c r="N809" s="362"/>
      <c r="O809" s="362"/>
      <c r="P809" s="362"/>
      <c r="Q809" s="362"/>
      <c r="R809" s="362"/>
      <c r="S809" s="362"/>
      <c r="T809" s="362"/>
      <c r="U809" s="362"/>
      <c r="V809" s="362"/>
      <c r="W809" s="362"/>
      <c r="X809" s="362"/>
      <c r="Y809" s="362"/>
      <c r="Z809" s="362"/>
      <c r="AA809" s="362"/>
      <c r="AB809" s="362"/>
      <c r="AC809" s="362"/>
      <c r="AD809" s="362"/>
      <c r="AE809" s="362"/>
      <c r="AF809" s="362"/>
      <c r="AG809" s="362"/>
      <c r="AH809" s="362"/>
      <c r="AI809" s="362"/>
      <c r="AJ809" s="362"/>
      <c r="AK809" s="362"/>
      <c r="AL809" s="362"/>
      <c r="AM809" s="362"/>
      <c r="AN809" s="362"/>
      <c r="AO809" s="362"/>
      <c r="AP809" s="362"/>
      <c r="AQ809" s="362"/>
      <c r="AR809" s="362"/>
      <c r="AS809" s="362"/>
      <c r="AT809" s="362"/>
      <c r="AU809" s="362"/>
      <c r="AV809" s="362"/>
      <c r="AW809" s="362"/>
      <c r="AX809" s="362"/>
      <c r="AY809" s="362"/>
    </row>
    <row r="810">
      <c r="A810" s="362"/>
      <c r="B810" s="362"/>
      <c r="C810" s="362"/>
      <c r="D810" s="362"/>
      <c r="E810" s="362"/>
      <c r="F810" s="362"/>
      <c r="G810" s="362"/>
      <c r="H810" s="362"/>
      <c r="I810" s="362"/>
      <c r="J810" s="362"/>
      <c r="K810" s="362"/>
      <c r="L810" s="362"/>
      <c r="M810" s="362"/>
      <c r="N810" s="362"/>
      <c r="O810" s="362"/>
      <c r="P810" s="362"/>
      <c r="Q810" s="362"/>
      <c r="R810" s="362"/>
      <c r="S810" s="362"/>
      <c r="T810" s="362"/>
      <c r="U810" s="362"/>
      <c r="V810" s="362"/>
      <c r="W810" s="362"/>
      <c r="X810" s="362"/>
      <c r="Y810" s="362"/>
      <c r="Z810" s="362"/>
      <c r="AA810" s="362"/>
      <c r="AB810" s="362"/>
      <c r="AC810" s="362"/>
      <c r="AD810" s="362"/>
      <c r="AE810" s="362"/>
      <c r="AF810" s="362"/>
      <c r="AG810" s="362"/>
      <c r="AH810" s="362"/>
      <c r="AI810" s="362"/>
      <c r="AJ810" s="362"/>
      <c r="AK810" s="362"/>
      <c r="AL810" s="362"/>
      <c r="AM810" s="362"/>
      <c r="AN810" s="362"/>
      <c r="AO810" s="362"/>
      <c r="AP810" s="362"/>
      <c r="AQ810" s="362"/>
      <c r="AR810" s="362"/>
      <c r="AS810" s="362"/>
      <c r="AT810" s="362"/>
      <c r="AU810" s="362"/>
      <c r="AV810" s="362"/>
      <c r="AW810" s="362"/>
      <c r="AX810" s="362"/>
      <c r="AY810" s="362"/>
    </row>
    <row r="811">
      <c r="A811" s="362"/>
      <c r="B811" s="362"/>
      <c r="C811" s="362"/>
      <c r="D811" s="362"/>
      <c r="E811" s="362"/>
      <c r="F811" s="362"/>
      <c r="G811" s="362"/>
      <c r="H811" s="362"/>
      <c r="I811" s="362"/>
      <c r="J811" s="362"/>
      <c r="K811" s="362"/>
      <c r="L811" s="362"/>
      <c r="M811" s="362"/>
      <c r="N811" s="362"/>
      <c r="O811" s="362"/>
      <c r="P811" s="362"/>
      <c r="Q811" s="362"/>
      <c r="R811" s="362"/>
      <c r="S811" s="362"/>
      <c r="T811" s="362"/>
      <c r="U811" s="362"/>
      <c r="V811" s="362"/>
      <c r="W811" s="362"/>
      <c r="X811" s="362"/>
      <c r="Y811" s="362"/>
      <c r="Z811" s="362"/>
      <c r="AA811" s="362"/>
      <c r="AB811" s="362"/>
      <c r="AC811" s="362"/>
      <c r="AD811" s="362"/>
      <c r="AE811" s="362"/>
      <c r="AF811" s="362"/>
      <c r="AG811" s="362"/>
      <c r="AH811" s="362"/>
      <c r="AI811" s="362"/>
      <c r="AJ811" s="362"/>
      <c r="AK811" s="362"/>
      <c r="AL811" s="362"/>
      <c r="AM811" s="362"/>
      <c r="AN811" s="362"/>
      <c r="AO811" s="362"/>
      <c r="AP811" s="362"/>
      <c r="AQ811" s="362"/>
      <c r="AR811" s="362"/>
      <c r="AS811" s="362"/>
      <c r="AT811" s="362"/>
      <c r="AU811" s="362"/>
      <c r="AV811" s="362"/>
      <c r="AW811" s="362"/>
      <c r="AX811" s="362"/>
      <c r="AY811" s="362"/>
    </row>
    <row r="812">
      <c r="A812" s="362"/>
      <c r="B812" s="362"/>
      <c r="C812" s="362"/>
      <c r="D812" s="362"/>
      <c r="E812" s="362"/>
      <c r="F812" s="362"/>
      <c r="G812" s="362"/>
      <c r="H812" s="362"/>
      <c r="I812" s="362"/>
      <c r="J812" s="362"/>
      <c r="K812" s="362"/>
      <c r="L812" s="362"/>
      <c r="M812" s="362"/>
      <c r="N812" s="362"/>
      <c r="O812" s="362"/>
      <c r="P812" s="362"/>
      <c r="Q812" s="362"/>
      <c r="R812" s="362"/>
      <c r="S812" s="362"/>
      <c r="T812" s="362"/>
      <c r="U812" s="362"/>
      <c r="V812" s="362"/>
      <c r="W812" s="362"/>
      <c r="X812" s="362"/>
      <c r="Y812" s="362"/>
      <c r="Z812" s="362"/>
      <c r="AA812" s="362"/>
      <c r="AB812" s="362"/>
      <c r="AC812" s="362"/>
      <c r="AD812" s="362"/>
      <c r="AE812" s="362"/>
      <c r="AF812" s="362"/>
      <c r="AG812" s="362"/>
      <c r="AH812" s="362"/>
      <c r="AI812" s="362"/>
      <c r="AJ812" s="362"/>
      <c r="AK812" s="362"/>
      <c r="AL812" s="362"/>
      <c r="AM812" s="362"/>
      <c r="AN812" s="362"/>
      <c r="AO812" s="362"/>
      <c r="AP812" s="362"/>
      <c r="AQ812" s="362"/>
      <c r="AR812" s="362"/>
      <c r="AS812" s="362"/>
      <c r="AT812" s="362"/>
      <c r="AU812" s="362"/>
      <c r="AV812" s="362"/>
      <c r="AW812" s="362"/>
      <c r="AX812" s="362"/>
      <c r="AY812" s="362"/>
    </row>
    <row r="813">
      <c r="A813" s="362"/>
      <c r="B813" s="362"/>
      <c r="C813" s="362"/>
      <c r="D813" s="362"/>
      <c r="E813" s="362"/>
      <c r="F813" s="362"/>
      <c r="G813" s="362"/>
      <c r="H813" s="362"/>
      <c r="I813" s="362"/>
      <c r="J813" s="362"/>
      <c r="K813" s="362"/>
      <c r="L813" s="362"/>
      <c r="M813" s="362"/>
      <c r="N813" s="362"/>
      <c r="O813" s="362"/>
      <c r="P813" s="362"/>
      <c r="Q813" s="362"/>
      <c r="R813" s="362"/>
      <c r="S813" s="362"/>
      <c r="T813" s="362"/>
      <c r="U813" s="362"/>
      <c r="V813" s="362"/>
      <c r="W813" s="362"/>
      <c r="X813" s="362"/>
      <c r="Y813" s="362"/>
      <c r="Z813" s="362"/>
      <c r="AA813" s="362"/>
      <c r="AB813" s="362"/>
      <c r="AC813" s="362"/>
      <c r="AD813" s="362"/>
      <c r="AE813" s="362"/>
      <c r="AF813" s="362"/>
      <c r="AG813" s="362"/>
      <c r="AH813" s="362"/>
      <c r="AI813" s="362"/>
      <c r="AJ813" s="362"/>
      <c r="AK813" s="362"/>
      <c r="AL813" s="362"/>
      <c r="AM813" s="362"/>
      <c r="AN813" s="362"/>
      <c r="AO813" s="362"/>
      <c r="AP813" s="362"/>
      <c r="AQ813" s="362"/>
      <c r="AR813" s="362"/>
      <c r="AS813" s="362"/>
      <c r="AT813" s="362"/>
      <c r="AU813" s="362"/>
      <c r="AV813" s="362"/>
      <c r="AW813" s="362"/>
      <c r="AX813" s="362"/>
      <c r="AY813" s="362"/>
    </row>
    <row r="814">
      <c r="A814" s="362"/>
      <c r="B814" s="362"/>
      <c r="C814" s="362"/>
      <c r="D814" s="362"/>
      <c r="E814" s="362"/>
      <c r="F814" s="362"/>
      <c r="G814" s="362"/>
      <c r="H814" s="362"/>
      <c r="I814" s="362"/>
      <c r="J814" s="362"/>
      <c r="K814" s="362"/>
      <c r="L814" s="362"/>
      <c r="M814" s="362"/>
      <c r="N814" s="362"/>
      <c r="O814" s="362"/>
      <c r="P814" s="362"/>
      <c r="Q814" s="362"/>
      <c r="R814" s="362"/>
      <c r="S814" s="362"/>
      <c r="T814" s="362"/>
      <c r="U814" s="362"/>
      <c r="V814" s="362"/>
      <c r="W814" s="362"/>
      <c r="X814" s="362"/>
      <c r="Y814" s="362"/>
      <c r="Z814" s="362"/>
      <c r="AA814" s="362"/>
      <c r="AB814" s="362"/>
      <c r="AC814" s="362"/>
      <c r="AD814" s="362"/>
      <c r="AE814" s="362"/>
      <c r="AF814" s="362"/>
      <c r="AG814" s="362"/>
      <c r="AH814" s="362"/>
      <c r="AI814" s="362"/>
      <c r="AJ814" s="362"/>
      <c r="AK814" s="362"/>
      <c r="AL814" s="362"/>
      <c r="AM814" s="362"/>
      <c r="AN814" s="362"/>
      <c r="AO814" s="362"/>
      <c r="AP814" s="362"/>
      <c r="AQ814" s="362"/>
      <c r="AR814" s="362"/>
      <c r="AS814" s="362"/>
      <c r="AT814" s="362"/>
      <c r="AU814" s="362"/>
      <c r="AV814" s="362"/>
      <c r="AW814" s="362"/>
      <c r="AX814" s="362"/>
      <c r="AY814" s="362"/>
    </row>
    <row r="815">
      <c r="A815" s="362"/>
      <c r="B815" s="362"/>
      <c r="C815" s="362"/>
      <c r="D815" s="362"/>
      <c r="E815" s="362"/>
      <c r="F815" s="362"/>
      <c r="G815" s="362"/>
      <c r="H815" s="362"/>
      <c r="I815" s="362"/>
      <c r="J815" s="362"/>
      <c r="K815" s="362"/>
      <c r="L815" s="362"/>
      <c r="M815" s="362"/>
      <c r="N815" s="362"/>
      <c r="O815" s="362"/>
      <c r="P815" s="362"/>
      <c r="Q815" s="362"/>
      <c r="R815" s="362"/>
      <c r="S815" s="362"/>
      <c r="T815" s="362"/>
      <c r="U815" s="362"/>
      <c r="V815" s="362"/>
      <c r="W815" s="362"/>
      <c r="X815" s="362"/>
      <c r="Y815" s="362"/>
      <c r="Z815" s="362"/>
      <c r="AA815" s="362"/>
      <c r="AB815" s="362"/>
      <c r="AC815" s="362"/>
      <c r="AD815" s="362"/>
      <c r="AE815" s="362"/>
      <c r="AF815" s="362"/>
      <c r="AG815" s="362"/>
      <c r="AH815" s="362"/>
      <c r="AI815" s="362"/>
      <c r="AJ815" s="362"/>
      <c r="AK815" s="362"/>
      <c r="AL815" s="362"/>
      <c r="AM815" s="362"/>
      <c r="AN815" s="362"/>
      <c r="AO815" s="362"/>
      <c r="AP815" s="362"/>
      <c r="AQ815" s="362"/>
      <c r="AR815" s="362"/>
      <c r="AS815" s="362"/>
      <c r="AT815" s="362"/>
      <c r="AU815" s="362"/>
      <c r="AV815" s="362"/>
      <c r="AW815" s="362"/>
      <c r="AX815" s="362"/>
      <c r="AY815" s="362"/>
    </row>
    <row r="816">
      <c r="A816" s="362"/>
      <c r="B816" s="362"/>
      <c r="C816" s="362"/>
      <c r="D816" s="362"/>
      <c r="E816" s="362"/>
      <c r="F816" s="362"/>
      <c r="G816" s="362"/>
      <c r="H816" s="362"/>
      <c r="I816" s="362"/>
      <c r="J816" s="362"/>
      <c r="K816" s="362"/>
      <c r="L816" s="362"/>
      <c r="M816" s="362"/>
      <c r="N816" s="362"/>
      <c r="O816" s="362"/>
      <c r="P816" s="362"/>
      <c r="Q816" s="362"/>
      <c r="R816" s="362"/>
      <c r="S816" s="362"/>
      <c r="T816" s="362"/>
      <c r="U816" s="362"/>
      <c r="V816" s="362"/>
      <c r="W816" s="362"/>
      <c r="X816" s="362"/>
      <c r="Y816" s="362"/>
      <c r="Z816" s="362"/>
      <c r="AA816" s="362"/>
      <c r="AB816" s="362"/>
      <c r="AC816" s="362"/>
      <c r="AD816" s="362"/>
      <c r="AE816" s="362"/>
      <c r="AF816" s="362"/>
      <c r="AG816" s="362"/>
      <c r="AH816" s="362"/>
      <c r="AI816" s="362"/>
      <c r="AJ816" s="362"/>
      <c r="AK816" s="362"/>
      <c r="AL816" s="362"/>
      <c r="AM816" s="362"/>
      <c r="AN816" s="362"/>
      <c r="AO816" s="362"/>
      <c r="AP816" s="362"/>
      <c r="AQ816" s="362"/>
      <c r="AR816" s="362"/>
      <c r="AS816" s="362"/>
      <c r="AT816" s="362"/>
      <c r="AU816" s="362"/>
      <c r="AV816" s="362"/>
      <c r="AW816" s="362"/>
      <c r="AX816" s="362"/>
      <c r="AY816" s="362"/>
    </row>
    <row r="817">
      <c r="A817" s="362"/>
      <c r="B817" s="362"/>
      <c r="C817" s="362"/>
      <c r="D817" s="362"/>
      <c r="E817" s="362"/>
      <c r="F817" s="362"/>
      <c r="G817" s="362"/>
      <c r="H817" s="362"/>
      <c r="I817" s="362"/>
      <c r="J817" s="362"/>
      <c r="K817" s="362"/>
      <c r="L817" s="362"/>
      <c r="M817" s="362"/>
      <c r="N817" s="362"/>
      <c r="O817" s="362"/>
      <c r="P817" s="362"/>
      <c r="Q817" s="362"/>
      <c r="R817" s="362"/>
      <c r="S817" s="362"/>
      <c r="T817" s="362"/>
      <c r="U817" s="362"/>
      <c r="V817" s="362"/>
      <c r="W817" s="362"/>
      <c r="X817" s="362"/>
      <c r="Y817" s="362"/>
      <c r="Z817" s="362"/>
      <c r="AA817" s="362"/>
      <c r="AB817" s="362"/>
      <c r="AC817" s="362"/>
      <c r="AD817" s="362"/>
      <c r="AE817" s="362"/>
      <c r="AF817" s="362"/>
      <c r="AG817" s="362"/>
      <c r="AH817" s="362"/>
      <c r="AI817" s="362"/>
      <c r="AJ817" s="362"/>
      <c r="AK817" s="362"/>
      <c r="AL817" s="362"/>
      <c r="AM817" s="362"/>
      <c r="AN817" s="362"/>
      <c r="AO817" s="362"/>
      <c r="AP817" s="362"/>
      <c r="AQ817" s="362"/>
      <c r="AR817" s="362"/>
      <c r="AS817" s="362"/>
      <c r="AT817" s="362"/>
      <c r="AU817" s="362"/>
      <c r="AV817" s="362"/>
      <c r="AW817" s="362"/>
      <c r="AX817" s="362"/>
      <c r="AY817" s="362"/>
    </row>
    <row r="818">
      <c r="A818" s="362"/>
      <c r="B818" s="362"/>
      <c r="C818" s="362"/>
      <c r="D818" s="362"/>
      <c r="E818" s="362"/>
      <c r="F818" s="362"/>
      <c r="G818" s="362"/>
      <c r="H818" s="362"/>
      <c r="I818" s="362"/>
      <c r="J818" s="362"/>
      <c r="K818" s="362"/>
      <c r="L818" s="362"/>
      <c r="M818" s="362"/>
      <c r="N818" s="362"/>
      <c r="O818" s="362"/>
      <c r="P818" s="362"/>
      <c r="Q818" s="362"/>
      <c r="R818" s="362"/>
      <c r="S818" s="362"/>
      <c r="T818" s="362"/>
      <c r="U818" s="362"/>
      <c r="V818" s="362"/>
      <c r="W818" s="362"/>
      <c r="X818" s="362"/>
      <c r="Y818" s="362"/>
      <c r="Z818" s="362"/>
      <c r="AA818" s="362"/>
      <c r="AB818" s="362"/>
      <c r="AC818" s="362"/>
      <c r="AD818" s="362"/>
      <c r="AE818" s="362"/>
      <c r="AF818" s="362"/>
      <c r="AG818" s="362"/>
      <c r="AH818" s="362"/>
      <c r="AI818" s="362"/>
      <c r="AJ818" s="362"/>
      <c r="AK818" s="362"/>
      <c r="AL818" s="362"/>
      <c r="AM818" s="362"/>
      <c r="AN818" s="362"/>
      <c r="AO818" s="362"/>
      <c r="AP818" s="362"/>
      <c r="AQ818" s="362"/>
      <c r="AR818" s="362"/>
      <c r="AS818" s="362"/>
      <c r="AT818" s="362"/>
      <c r="AU818" s="362"/>
      <c r="AV818" s="362"/>
      <c r="AW818" s="362"/>
      <c r="AX818" s="362"/>
      <c r="AY818" s="362"/>
    </row>
    <row r="819">
      <c r="A819" s="362"/>
      <c r="B819" s="362"/>
      <c r="C819" s="362"/>
      <c r="D819" s="362"/>
      <c r="E819" s="362"/>
      <c r="F819" s="362"/>
      <c r="G819" s="362"/>
      <c r="H819" s="362"/>
      <c r="I819" s="362"/>
      <c r="J819" s="362"/>
      <c r="K819" s="362"/>
      <c r="L819" s="362"/>
      <c r="M819" s="362"/>
      <c r="N819" s="362"/>
      <c r="O819" s="362"/>
      <c r="P819" s="362"/>
      <c r="Q819" s="362"/>
      <c r="R819" s="362"/>
      <c r="S819" s="362"/>
      <c r="T819" s="362"/>
      <c r="U819" s="362"/>
      <c r="V819" s="362"/>
      <c r="W819" s="362"/>
      <c r="X819" s="362"/>
      <c r="Y819" s="362"/>
      <c r="Z819" s="362"/>
      <c r="AA819" s="362"/>
      <c r="AB819" s="362"/>
      <c r="AC819" s="362"/>
      <c r="AD819" s="362"/>
      <c r="AE819" s="362"/>
      <c r="AF819" s="362"/>
      <c r="AG819" s="362"/>
      <c r="AH819" s="362"/>
      <c r="AI819" s="362"/>
      <c r="AJ819" s="362"/>
      <c r="AK819" s="362"/>
      <c r="AL819" s="362"/>
      <c r="AM819" s="362"/>
      <c r="AN819" s="362"/>
      <c r="AO819" s="362"/>
      <c r="AP819" s="362"/>
      <c r="AQ819" s="362"/>
      <c r="AR819" s="362"/>
      <c r="AS819" s="362"/>
      <c r="AT819" s="362"/>
      <c r="AU819" s="362"/>
      <c r="AV819" s="362"/>
      <c r="AW819" s="362"/>
      <c r="AX819" s="362"/>
      <c r="AY819" s="362"/>
    </row>
    <row r="820">
      <c r="A820" s="362"/>
      <c r="B820" s="362"/>
      <c r="C820" s="362"/>
      <c r="D820" s="362"/>
      <c r="E820" s="362"/>
      <c r="F820" s="362"/>
      <c r="G820" s="362"/>
      <c r="H820" s="362"/>
      <c r="I820" s="362"/>
      <c r="J820" s="362"/>
      <c r="K820" s="362"/>
      <c r="L820" s="362"/>
      <c r="M820" s="362"/>
      <c r="N820" s="362"/>
      <c r="O820" s="362"/>
      <c r="P820" s="362"/>
      <c r="Q820" s="362"/>
      <c r="R820" s="362"/>
      <c r="S820" s="362"/>
      <c r="T820" s="362"/>
      <c r="U820" s="362"/>
      <c r="V820" s="362"/>
      <c r="W820" s="362"/>
      <c r="X820" s="362"/>
      <c r="Y820" s="362"/>
      <c r="Z820" s="362"/>
      <c r="AA820" s="362"/>
      <c r="AB820" s="362"/>
      <c r="AC820" s="362"/>
      <c r="AD820" s="362"/>
      <c r="AE820" s="362"/>
      <c r="AF820" s="362"/>
      <c r="AG820" s="362"/>
      <c r="AH820" s="362"/>
      <c r="AI820" s="362"/>
      <c r="AJ820" s="362"/>
      <c r="AK820" s="362"/>
      <c r="AL820" s="362"/>
      <c r="AM820" s="362"/>
      <c r="AN820" s="362"/>
      <c r="AO820" s="362"/>
      <c r="AP820" s="362"/>
      <c r="AQ820" s="362"/>
      <c r="AR820" s="362"/>
      <c r="AS820" s="362"/>
      <c r="AT820" s="362"/>
      <c r="AU820" s="362"/>
      <c r="AV820" s="362"/>
      <c r="AW820" s="362"/>
      <c r="AX820" s="362"/>
      <c r="AY820" s="362"/>
    </row>
    <row r="821">
      <c r="A821" s="362"/>
      <c r="B821" s="362"/>
      <c r="C821" s="362"/>
      <c r="D821" s="362"/>
      <c r="E821" s="362"/>
      <c r="F821" s="362"/>
      <c r="G821" s="362"/>
      <c r="H821" s="362"/>
      <c r="I821" s="362"/>
      <c r="J821" s="362"/>
      <c r="K821" s="362"/>
      <c r="L821" s="362"/>
      <c r="M821" s="362"/>
      <c r="N821" s="362"/>
      <c r="O821" s="362"/>
      <c r="P821" s="362"/>
      <c r="Q821" s="362"/>
      <c r="R821" s="362"/>
      <c r="S821" s="362"/>
      <c r="T821" s="362"/>
      <c r="U821" s="362"/>
      <c r="V821" s="362"/>
      <c r="W821" s="362"/>
      <c r="X821" s="362"/>
      <c r="Y821" s="362"/>
      <c r="Z821" s="362"/>
      <c r="AA821" s="362"/>
      <c r="AB821" s="362"/>
      <c r="AC821" s="362"/>
      <c r="AD821" s="362"/>
      <c r="AE821" s="362"/>
      <c r="AF821" s="362"/>
      <c r="AG821" s="362"/>
      <c r="AH821" s="362"/>
      <c r="AI821" s="362"/>
      <c r="AJ821" s="362"/>
      <c r="AK821" s="362"/>
      <c r="AL821" s="362"/>
      <c r="AM821" s="362"/>
      <c r="AN821" s="362"/>
      <c r="AO821" s="362"/>
      <c r="AP821" s="362"/>
      <c r="AQ821" s="362"/>
      <c r="AR821" s="362"/>
      <c r="AS821" s="362"/>
      <c r="AT821" s="362"/>
      <c r="AU821" s="362"/>
      <c r="AV821" s="362"/>
      <c r="AW821" s="362"/>
      <c r="AX821" s="362"/>
      <c r="AY821" s="362"/>
    </row>
    <row r="822">
      <c r="A822" s="362"/>
      <c r="B822" s="362"/>
      <c r="C822" s="362"/>
      <c r="D822" s="362"/>
      <c r="E822" s="362"/>
      <c r="F822" s="362"/>
      <c r="G822" s="362"/>
      <c r="H822" s="362"/>
      <c r="I822" s="362"/>
      <c r="J822" s="362"/>
      <c r="K822" s="362"/>
      <c r="L822" s="362"/>
      <c r="M822" s="362"/>
      <c r="N822" s="362"/>
      <c r="O822" s="362"/>
      <c r="P822" s="362"/>
      <c r="Q822" s="362"/>
      <c r="R822" s="362"/>
      <c r="S822" s="362"/>
      <c r="T822" s="362"/>
      <c r="U822" s="362"/>
      <c r="V822" s="362"/>
      <c r="W822" s="362"/>
      <c r="X822" s="362"/>
      <c r="Y822" s="362"/>
      <c r="Z822" s="362"/>
      <c r="AA822" s="362"/>
      <c r="AB822" s="362"/>
      <c r="AC822" s="362"/>
      <c r="AD822" s="362"/>
      <c r="AE822" s="362"/>
      <c r="AF822" s="362"/>
      <c r="AG822" s="362"/>
      <c r="AH822" s="362"/>
      <c r="AI822" s="362"/>
      <c r="AJ822" s="362"/>
      <c r="AK822" s="362"/>
      <c r="AL822" s="362"/>
      <c r="AM822" s="362"/>
      <c r="AN822" s="362"/>
      <c r="AO822" s="362"/>
      <c r="AP822" s="362"/>
      <c r="AQ822" s="362"/>
      <c r="AR822" s="362"/>
      <c r="AS822" s="362"/>
      <c r="AT822" s="362"/>
      <c r="AU822" s="362"/>
      <c r="AV822" s="362"/>
      <c r="AW822" s="362"/>
      <c r="AX822" s="362"/>
      <c r="AY822" s="362"/>
    </row>
    <row r="823">
      <c r="A823" s="362"/>
      <c r="B823" s="362"/>
      <c r="C823" s="362"/>
      <c r="D823" s="362"/>
      <c r="E823" s="362"/>
      <c r="F823" s="362"/>
      <c r="G823" s="362"/>
      <c r="H823" s="362"/>
      <c r="I823" s="362"/>
      <c r="J823" s="362"/>
      <c r="K823" s="362"/>
      <c r="L823" s="362"/>
      <c r="M823" s="362"/>
      <c r="N823" s="362"/>
      <c r="O823" s="362"/>
      <c r="P823" s="362"/>
      <c r="Q823" s="362"/>
      <c r="R823" s="362"/>
      <c r="S823" s="362"/>
      <c r="T823" s="362"/>
      <c r="U823" s="362"/>
      <c r="V823" s="362"/>
      <c r="W823" s="362"/>
      <c r="X823" s="362"/>
      <c r="Y823" s="362"/>
      <c r="Z823" s="362"/>
      <c r="AA823" s="362"/>
      <c r="AB823" s="362"/>
      <c r="AC823" s="362"/>
      <c r="AD823" s="362"/>
      <c r="AE823" s="362"/>
      <c r="AF823" s="362"/>
      <c r="AG823" s="362"/>
      <c r="AH823" s="362"/>
      <c r="AI823" s="362"/>
      <c r="AJ823" s="362"/>
      <c r="AK823" s="362"/>
      <c r="AL823" s="362"/>
      <c r="AM823" s="362"/>
      <c r="AN823" s="362"/>
      <c r="AO823" s="362"/>
      <c r="AP823" s="362"/>
      <c r="AQ823" s="362"/>
      <c r="AR823" s="362"/>
      <c r="AS823" s="362"/>
      <c r="AT823" s="362"/>
      <c r="AU823" s="362"/>
      <c r="AV823" s="362"/>
      <c r="AW823" s="362"/>
      <c r="AX823" s="362"/>
      <c r="AY823" s="362"/>
    </row>
    <row r="824">
      <c r="A824" s="362"/>
      <c r="B824" s="362"/>
      <c r="C824" s="362"/>
      <c r="D824" s="362"/>
      <c r="E824" s="362"/>
      <c r="F824" s="362"/>
      <c r="G824" s="362"/>
      <c r="H824" s="362"/>
      <c r="I824" s="362"/>
      <c r="J824" s="362"/>
      <c r="K824" s="362"/>
      <c r="L824" s="362"/>
      <c r="M824" s="362"/>
      <c r="N824" s="362"/>
      <c r="O824" s="362"/>
      <c r="P824" s="362"/>
      <c r="Q824" s="362"/>
      <c r="R824" s="362"/>
      <c r="S824" s="362"/>
      <c r="T824" s="362"/>
      <c r="U824" s="362"/>
      <c r="V824" s="362"/>
      <c r="W824" s="362"/>
      <c r="X824" s="362"/>
      <c r="Y824" s="362"/>
      <c r="Z824" s="362"/>
      <c r="AA824" s="362"/>
      <c r="AB824" s="362"/>
      <c r="AC824" s="362"/>
      <c r="AD824" s="362"/>
      <c r="AE824" s="362"/>
      <c r="AF824" s="362"/>
      <c r="AG824" s="362"/>
      <c r="AH824" s="362"/>
      <c r="AI824" s="362"/>
      <c r="AJ824" s="362"/>
      <c r="AK824" s="362"/>
      <c r="AL824" s="362"/>
      <c r="AM824" s="362"/>
      <c r="AN824" s="362"/>
      <c r="AO824" s="362"/>
      <c r="AP824" s="362"/>
      <c r="AQ824" s="362"/>
      <c r="AR824" s="362"/>
      <c r="AS824" s="362"/>
      <c r="AT824" s="362"/>
      <c r="AU824" s="362"/>
      <c r="AV824" s="362"/>
      <c r="AW824" s="362"/>
      <c r="AX824" s="362"/>
      <c r="AY824" s="362"/>
    </row>
    <row r="825">
      <c r="A825" s="362"/>
      <c r="B825" s="362"/>
      <c r="C825" s="362"/>
      <c r="D825" s="362"/>
      <c r="E825" s="362"/>
      <c r="F825" s="362"/>
      <c r="G825" s="362"/>
      <c r="H825" s="362"/>
      <c r="I825" s="362"/>
      <c r="J825" s="362"/>
      <c r="K825" s="362"/>
      <c r="L825" s="362"/>
      <c r="M825" s="362"/>
      <c r="N825" s="362"/>
      <c r="O825" s="362"/>
      <c r="P825" s="362"/>
      <c r="Q825" s="362"/>
      <c r="R825" s="362"/>
      <c r="S825" s="362"/>
      <c r="T825" s="362"/>
      <c r="U825" s="362"/>
      <c r="V825" s="362"/>
      <c r="W825" s="362"/>
      <c r="X825" s="362"/>
      <c r="Y825" s="362"/>
      <c r="Z825" s="362"/>
      <c r="AA825" s="362"/>
      <c r="AB825" s="362"/>
      <c r="AC825" s="362"/>
      <c r="AD825" s="362"/>
      <c r="AE825" s="362"/>
      <c r="AF825" s="362"/>
      <c r="AG825" s="362"/>
      <c r="AH825" s="362"/>
      <c r="AI825" s="362"/>
      <c r="AJ825" s="362"/>
      <c r="AK825" s="362"/>
      <c r="AL825" s="362"/>
      <c r="AM825" s="362"/>
      <c r="AN825" s="362"/>
      <c r="AO825" s="362"/>
      <c r="AP825" s="362"/>
      <c r="AQ825" s="362"/>
      <c r="AR825" s="362"/>
      <c r="AS825" s="362"/>
      <c r="AT825" s="362"/>
      <c r="AU825" s="362"/>
      <c r="AV825" s="362"/>
      <c r="AW825" s="362"/>
      <c r="AX825" s="362"/>
      <c r="AY825" s="362"/>
    </row>
    <row r="826">
      <c r="A826" s="362"/>
      <c r="B826" s="362"/>
      <c r="C826" s="362"/>
      <c r="D826" s="362"/>
      <c r="E826" s="362"/>
      <c r="F826" s="362"/>
      <c r="G826" s="362"/>
      <c r="H826" s="362"/>
      <c r="I826" s="362"/>
      <c r="J826" s="362"/>
      <c r="K826" s="362"/>
      <c r="L826" s="362"/>
      <c r="M826" s="362"/>
      <c r="N826" s="362"/>
      <c r="O826" s="362"/>
      <c r="P826" s="362"/>
      <c r="Q826" s="362"/>
      <c r="R826" s="362"/>
      <c r="S826" s="362"/>
      <c r="T826" s="362"/>
      <c r="U826" s="362"/>
      <c r="V826" s="362"/>
      <c r="W826" s="362"/>
      <c r="X826" s="362"/>
      <c r="Y826" s="362"/>
      <c r="Z826" s="362"/>
      <c r="AA826" s="362"/>
      <c r="AB826" s="362"/>
      <c r="AC826" s="362"/>
      <c r="AD826" s="362"/>
      <c r="AE826" s="362"/>
      <c r="AF826" s="362"/>
      <c r="AG826" s="362"/>
      <c r="AH826" s="362"/>
      <c r="AI826" s="362"/>
      <c r="AJ826" s="362"/>
      <c r="AK826" s="362"/>
      <c r="AL826" s="362"/>
      <c r="AM826" s="362"/>
      <c r="AN826" s="362"/>
      <c r="AO826" s="362"/>
      <c r="AP826" s="362"/>
      <c r="AQ826" s="362"/>
      <c r="AR826" s="362"/>
      <c r="AS826" s="362"/>
      <c r="AT826" s="362"/>
      <c r="AU826" s="362"/>
      <c r="AV826" s="362"/>
      <c r="AW826" s="362"/>
      <c r="AX826" s="362"/>
      <c r="AY826" s="362"/>
    </row>
    <row r="827">
      <c r="A827" s="362"/>
      <c r="B827" s="362"/>
      <c r="C827" s="362"/>
      <c r="D827" s="362"/>
      <c r="E827" s="362"/>
      <c r="F827" s="362"/>
      <c r="G827" s="362"/>
      <c r="H827" s="362"/>
      <c r="I827" s="362"/>
      <c r="J827" s="362"/>
      <c r="K827" s="362"/>
      <c r="L827" s="362"/>
      <c r="M827" s="362"/>
      <c r="N827" s="362"/>
      <c r="O827" s="362"/>
      <c r="P827" s="362"/>
      <c r="Q827" s="362"/>
      <c r="R827" s="362"/>
      <c r="S827" s="362"/>
      <c r="T827" s="362"/>
      <c r="U827" s="362"/>
      <c r="V827" s="362"/>
      <c r="W827" s="362"/>
      <c r="X827" s="362"/>
      <c r="Y827" s="362"/>
      <c r="Z827" s="362"/>
      <c r="AA827" s="362"/>
      <c r="AB827" s="362"/>
      <c r="AC827" s="362"/>
      <c r="AD827" s="362"/>
      <c r="AE827" s="362"/>
      <c r="AF827" s="362"/>
      <c r="AG827" s="362"/>
      <c r="AH827" s="362"/>
      <c r="AI827" s="362"/>
      <c r="AJ827" s="362"/>
      <c r="AK827" s="362"/>
      <c r="AL827" s="362"/>
      <c r="AM827" s="362"/>
      <c r="AN827" s="362"/>
      <c r="AO827" s="362"/>
      <c r="AP827" s="362"/>
      <c r="AQ827" s="362"/>
      <c r="AR827" s="362"/>
      <c r="AS827" s="362"/>
      <c r="AT827" s="362"/>
      <c r="AU827" s="362"/>
      <c r="AV827" s="362"/>
      <c r="AW827" s="362"/>
      <c r="AX827" s="362"/>
      <c r="AY827" s="362"/>
    </row>
    <row r="828">
      <c r="A828" s="362"/>
      <c r="B828" s="362"/>
      <c r="C828" s="362"/>
      <c r="D828" s="362"/>
      <c r="E828" s="362"/>
      <c r="F828" s="362"/>
      <c r="G828" s="362"/>
      <c r="H828" s="362"/>
      <c r="I828" s="362"/>
      <c r="J828" s="362"/>
      <c r="K828" s="362"/>
      <c r="L828" s="362"/>
      <c r="M828" s="362"/>
      <c r="N828" s="362"/>
      <c r="O828" s="362"/>
      <c r="P828" s="362"/>
      <c r="Q828" s="362"/>
      <c r="R828" s="362"/>
      <c r="S828" s="362"/>
      <c r="T828" s="362"/>
      <c r="U828" s="362"/>
      <c r="V828" s="362"/>
      <c r="W828" s="362"/>
      <c r="X828" s="362"/>
      <c r="Y828" s="362"/>
      <c r="Z828" s="362"/>
      <c r="AA828" s="362"/>
      <c r="AB828" s="362"/>
      <c r="AC828" s="362"/>
      <c r="AD828" s="362"/>
      <c r="AE828" s="362"/>
      <c r="AF828" s="362"/>
      <c r="AG828" s="362"/>
      <c r="AH828" s="362"/>
      <c r="AI828" s="362"/>
      <c r="AJ828" s="362"/>
      <c r="AK828" s="362"/>
      <c r="AL828" s="362"/>
      <c r="AM828" s="362"/>
      <c r="AN828" s="362"/>
      <c r="AO828" s="362"/>
      <c r="AP828" s="362"/>
      <c r="AQ828" s="362"/>
      <c r="AR828" s="362"/>
      <c r="AS828" s="362"/>
      <c r="AT828" s="362"/>
      <c r="AU828" s="362"/>
      <c r="AV828" s="362"/>
      <c r="AW828" s="362"/>
      <c r="AX828" s="362"/>
      <c r="AY828" s="362"/>
    </row>
    <row r="829">
      <c r="A829" s="362"/>
      <c r="B829" s="362"/>
      <c r="C829" s="362"/>
      <c r="D829" s="362"/>
      <c r="E829" s="362"/>
      <c r="F829" s="362"/>
      <c r="G829" s="362"/>
      <c r="H829" s="362"/>
      <c r="I829" s="362"/>
      <c r="J829" s="362"/>
      <c r="K829" s="362"/>
      <c r="L829" s="362"/>
      <c r="M829" s="362"/>
      <c r="N829" s="362"/>
      <c r="O829" s="362"/>
      <c r="P829" s="362"/>
      <c r="Q829" s="362"/>
      <c r="R829" s="362"/>
      <c r="S829" s="362"/>
      <c r="T829" s="362"/>
      <c r="U829" s="362"/>
      <c r="V829" s="362"/>
      <c r="W829" s="362"/>
      <c r="X829" s="362"/>
      <c r="Y829" s="362"/>
      <c r="Z829" s="362"/>
      <c r="AA829" s="362"/>
      <c r="AB829" s="362"/>
      <c r="AC829" s="362"/>
      <c r="AD829" s="362"/>
      <c r="AE829" s="362"/>
      <c r="AF829" s="362"/>
      <c r="AG829" s="362"/>
      <c r="AH829" s="362"/>
      <c r="AI829" s="362"/>
      <c r="AJ829" s="362"/>
      <c r="AK829" s="362"/>
      <c r="AL829" s="362"/>
      <c r="AM829" s="362"/>
      <c r="AN829" s="362"/>
      <c r="AO829" s="362"/>
      <c r="AP829" s="362"/>
      <c r="AQ829" s="362"/>
      <c r="AR829" s="362"/>
      <c r="AS829" s="362"/>
      <c r="AT829" s="362"/>
      <c r="AU829" s="362"/>
      <c r="AV829" s="362"/>
      <c r="AW829" s="362"/>
      <c r="AX829" s="362"/>
      <c r="AY829" s="362"/>
    </row>
    <row r="830">
      <c r="A830" s="362"/>
      <c r="B830" s="362"/>
      <c r="C830" s="362"/>
      <c r="D830" s="362"/>
      <c r="E830" s="362"/>
      <c r="F830" s="362"/>
      <c r="G830" s="362"/>
      <c r="H830" s="362"/>
      <c r="I830" s="362"/>
      <c r="J830" s="362"/>
      <c r="K830" s="362"/>
      <c r="L830" s="362"/>
      <c r="M830" s="362"/>
      <c r="N830" s="362"/>
      <c r="O830" s="362"/>
      <c r="P830" s="362"/>
      <c r="Q830" s="362"/>
      <c r="R830" s="362"/>
      <c r="S830" s="362"/>
      <c r="T830" s="362"/>
      <c r="U830" s="362"/>
      <c r="V830" s="362"/>
      <c r="W830" s="362"/>
      <c r="X830" s="362"/>
      <c r="Y830" s="362"/>
      <c r="Z830" s="362"/>
      <c r="AA830" s="362"/>
      <c r="AB830" s="362"/>
      <c r="AC830" s="362"/>
      <c r="AD830" s="362"/>
      <c r="AE830" s="362"/>
      <c r="AF830" s="362"/>
      <c r="AG830" s="362"/>
      <c r="AH830" s="362"/>
      <c r="AI830" s="362"/>
      <c r="AJ830" s="362"/>
      <c r="AK830" s="362"/>
      <c r="AL830" s="362"/>
      <c r="AM830" s="362"/>
      <c r="AN830" s="362"/>
      <c r="AO830" s="362"/>
      <c r="AP830" s="362"/>
      <c r="AQ830" s="362"/>
      <c r="AR830" s="362"/>
      <c r="AS830" s="362"/>
      <c r="AT830" s="362"/>
      <c r="AU830" s="362"/>
      <c r="AV830" s="362"/>
      <c r="AW830" s="362"/>
      <c r="AX830" s="362"/>
      <c r="AY830" s="362"/>
    </row>
    <row r="831">
      <c r="A831" s="362"/>
      <c r="B831" s="362"/>
      <c r="C831" s="362"/>
      <c r="D831" s="362"/>
      <c r="E831" s="362"/>
      <c r="F831" s="362"/>
      <c r="G831" s="362"/>
      <c r="H831" s="362"/>
      <c r="I831" s="362"/>
      <c r="J831" s="362"/>
      <c r="K831" s="362"/>
      <c r="L831" s="362"/>
      <c r="M831" s="362"/>
      <c r="N831" s="362"/>
      <c r="O831" s="362"/>
      <c r="P831" s="362"/>
      <c r="Q831" s="362"/>
      <c r="R831" s="362"/>
      <c r="S831" s="362"/>
      <c r="T831" s="362"/>
      <c r="U831" s="362"/>
      <c r="V831" s="362"/>
      <c r="W831" s="362"/>
      <c r="X831" s="362"/>
      <c r="Y831" s="362"/>
      <c r="Z831" s="362"/>
      <c r="AA831" s="362"/>
      <c r="AB831" s="362"/>
      <c r="AC831" s="362"/>
      <c r="AD831" s="362"/>
      <c r="AE831" s="362"/>
      <c r="AF831" s="362"/>
      <c r="AG831" s="362"/>
      <c r="AH831" s="362"/>
      <c r="AI831" s="362"/>
      <c r="AJ831" s="362"/>
      <c r="AK831" s="362"/>
      <c r="AL831" s="362"/>
      <c r="AM831" s="362"/>
      <c r="AN831" s="362"/>
      <c r="AO831" s="362"/>
      <c r="AP831" s="362"/>
      <c r="AQ831" s="362"/>
      <c r="AR831" s="362"/>
      <c r="AS831" s="362"/>
      <c r="AT831" s="362"/>
      <c r="AU831" s="362"/>
      <c r="AV831" s="362"/>
      <c r="AW831" s="362"/>
      <c r="AX831" s="362"/>
      <c r="AY831" s="362"/>
    </row>
    <row r="832">
      <c r="A832" s="362"/>
      <c r="B832" s="362"/>
      <c r="C832" s="362"/>
      <c r="D832" s="362"/>
      <c r="E832" s="362"/>
      <c r="F832" s="362"/>
      <c r="G832" s="362"/>
      <c r="H832" s="362"/>
      <c r="I832" s="362"/>
      <c r="J832" s="362"/>
      <c r="K832" s="362"/>
      <c r="L832" s="362"/>
      <c r="M832" s="362"/>
      <c r="N832" s="362"/>
      <c r="O832" s="362"/>
      <c r="P832" s="362"/>
      <c r="Q832" s="362"/>
      <c r="R832" s="362"/>
      <c r="S832" s="362"/>
      <c r="T832" s="362"/>
      <c r="U832" s="362"/>
      <c r="V832" s="362"/>
      <c r="W832" s="362"/>
      <c r="X832" s="362"/>
      <c r="Y832" s="362"/>
      <c r="Z832" s="362"/>
      <c r="AA832" s="362"/>
      <c r="AB832" s="362"/>
      <c r="AC832" s="362"/>
      <c r="AD832" s="362"/>
      <c r="AE832" s="362"/>
      <c r="AF832" s="362"/>
      <c r="AG832" s="362"/>
      <c r="AH832" s="362"/>
      <c r="AI832" s="362"/>
      <c r="AJ832" s="362"/>
      <c r="AK832" s="362"/>
      <c r="AL832" s="362"/>
      <c r="AM832" s="362"/>
      <c r="AN832" s="362"/>
      <c r="AO832" s="362"/>
      <c r="AP832" s="362"/>
      <c r="AQ832" s="362"/>
      <c r="AR832" s="362"/>
      <c r="AS832" s="362"/>
      <c r="AT832" s="362"/>
      <c r="AU832" s="362"/>
      <c r="AV832" s="362"/>
      <c r="AW832" s="362"/>
      <c r="AX832" s="362"/>
      <c r="AY832" s="362"/>
    </row>
    <row r="833">
      <c r="A833" s="362"/>
      <c r="B833" s="362"/>
      <c r="C833" s="362"/>
      <c r="D833" s="362"/>
      <c r="E833" s="362"/>
      <c r="F833" s="362"/>
      <c r="G833" s="362"/>
      <c r="H833" s="362"/>
      <c r="I833" s="362"/>
      <c r="J833" s="362"/>
      <c r="K833" s="362"/>
      <c r="L833" s="362"/>
      <c r="M833" s="362"/>
      <c r="N833" s="362"/>
      <c r="O833" s="362"/>
      <c r="P833" s="362"/>
      <c r="Q833" s="362"/>
      <c r="R833" s="362"/>
      <c r="S833" s="362"/>
      <c r="T833" s="362"/>
      <c r="U833" s="362"/>
      <c r="V833" s="362"/>
      <c r="W833" s="362"/>
      <c r="X833" s="362"/>
      <c r="Y833" s="362"/>
      <c r="Z833" s="362"/>
      <c r="AA833" s="362"/>
      <c r="AB833" s="362"/>
      <c r="AC833" s="362"/>
      <c r="AD833" s="362"/>
      <c r="AE833" s="362"/>
      <c r="AF833" s="362"/>
      <c r="AG833" s="362"/>
      <c r="AH833" s="362"/>
      <c r="AI833" s="362"/>
      <c r="AJ833" s="362"/>
      <c r="AK833" s="362"/>
      <c r="AL833" s="362"/>
      <c r="AM833" s="362"/>
      <c r="AN833" s="362"/>
      <c r="AO833" s="362"/>
      <c r="AP833" s="362"/>
      <c r="AQ833" s="362"/>
      <c r="AR833" s="362"/>
      <c r="AS833" s="362"/>
      <c r="AT833" s="362"/>
      <c r="AU833" s="362"/>
      <c r="AV833" s="362"/>
      <c r="AW833" s="362"/>
      <c r="AX833" s="362"/>
      <c r="AY833" s="362"/>
    </row>
    <row r="834">
      <c r="A834" s="362"/>
      <c r="B834" s="362"/>
      <c r="C834" s="362"/>
      <c r="D834" s="362"/>
      <c r="E834" s="362"/>
      <c r="F834" s="362"/>
      <c r="G834" s="362"/>
      <c r="H834" s="362"/>
      <c r="I834" s="362"/>
      <c r="J834" s="362"/>
      <c r="K834" s="362"/>
      <c r="L834" s="362"/>
      <c r="M834" s="362"/>
      <c r="N834" s="362"/>
      <c r="O834" s="362"/>
      <c r="P834" s="362"/>
      <c r="Q834" s="362"/>
      <c r="R834" s="362"/>
      <c r="S834" s="362"/>
      <c r="T834" s="362"/>
      <c r="U834" s="362"/>
      <c r="V834" s="362"/>
      <c r="W834" s="362"/>
      <c r="X834" s="362"/>
      <c r="Y834" s="362"/>
      <c r="Z834" s="362"/>
      <c r="AA834" s="362"/>
      <c r="AB834" s="362"/>
      <c r="AC834" s="362"/>
      <c r="AD834" s="362"/>
      <c r="AE834" s="362"/>
      <c r="AF834" s="362"/>
      <c r="AG834" s="362"/>
      <c r="AH834" s="362"/>
      <c r="AI834" s="362"/>
      <c r="AJ834" s="362"/>
      <c r="AK834" s="362"/>
      <c r="AL834" s="362"/>
      <c r="AM834" s="362"/>
      <c r="AN834" s="362"/>
      <c r="AO834" s="362"/>
      <c r="AP834" s="362"/>
      <c r="AQ834" s="362"/>
      <c r="AR834" s="362"/>
      <c r="AS834" s="362"/>
      <c r="AT834" s="362"/>
      <c r="AU834" s="362"/>
      <c r="AV834" s="362"/>
      <c r="AW834" s="362"/>
      <c r="AX834" s="362"/>
      <c r="AY834" s="362"/>
    </row>
    <row r="835">
      <c r="A835" s="362"/>
      <c r="B835" s="362"/>
      <c r="C835" s="362"/>
      <c r="D835" s="362"/>
      <c r="E835" s="362"/>
      <c r="F835" s="362"/>
      <c r="G835" s="362"/>
      <c r="H835" s="362"/>
      <c r="I835" s="362"/>
      <c r="J835" s="362"/>
      <c r="K835" s="362"/>
      <c r="L835" s="362"/>
      <c r="M835" s="362"/>
      <c r="N835" s="362"/>
      <c r="O835" s="362"/>
      <c r="P835" s="362"/>
      <c r="Q835" s="362"/>
      <c r="R835" s="362"/>
      <c r="S835" s="362"/>
      <c r="T835" s="362"/>
      <c r="U835" s="362"/>
      <c r="V835" s="362"/>
      <c r="W835" s="362"/>
      <c r="X835" s="362"/>
      <c r="Y835" s="362"/>
      <c r="Z835" s="362"/>
      <c r="AA835" s="362"/>
      <c r="AB835" s="362"/>
      <c r="AC835" s="362"/>
      <c r="AD835" s="362"/>
      <c r="AE835" s="362"/>
      <c r="AF835" s="362"/>
      <c r="AG835" s="362"/>
      <c r="AH835" s="362"/>
      <c r="AI835" s="362"/>
      <c r="AJ835" s="362"/>
      <c r="AK835" s="362"/>
      <c r="AL835" s="362"/>
      <c r="AM835" s="362"/>
      <c r="AN835" s="362"/>
      <c r="AO835" s="362"/>
      <c r="AP835" s="362"/>
      <c r="AQ835" s="362"/>
      <c r="AR835" s="362"/>
      <c r="AS835" s="362"/>
      <c r="AT835" s="362"/>
      <c r="AU835" s="362"/>
      <c r="AV835" s="362"/>
      <c r="AW835" s="362"/>
      <c r="AX835" s="362"/>
      <c r="AY835" s="362"/>
    </row>
    <row r="836">
      <c r="A836" s="362"/>
      <c r="B836" s="362"/>
      <c r="C836" s="362"/>
      <c r="D836" s="362"/>
      <c r="E836" s="362"/>
      <c r="F836" s="362"/>
      <c r="G836" s="362"/>
      <c r="H836" s="362"/>
      <c r="I836" s="362"/>
      <c r="J836" s="362"/>
      <c r="K836" s="362"/>
      <c r="L836" s="362"/>
      <c r="M836" s="362"/>
      <c r="N836" s="362"/>
      <c r="O836" s="362"/>
      <c r="P836" s="362"/>
      <c r="Q836" s="362"/>
      <c r="R836" s="362"/>
      <c r="S836" s="362"/>
      <c r="T836" s="362"/>
      <c r="U836" s="362"/>
      <c r="V836" s="362"/>
      <c r="W836" s="362"/>
      <c r="X836" s="362"/>
      <c r="Y836" s="362"/>
      <c r="Z836" s="362"/>
      <c r="AA836" s="362"/>
      <c r="AB836" s="362"/>
      <c r="AC836" s="362"/>
      <c r="AD836" s="362"/>
      <c r="AE836" s="362"/>
      <c r="AF836" s="362"/>
      <c r="AG836" s="362"/>
      <c r="AH836" s="362"/>
      <c r="AI836" s="362"/>
      <c r="AJ836" s="362"/>
      <c r="AK836" s="362"/>
      <c r="AL836" s="362"/>
      <c r="AM836" s="362"/>
      <c r="AN836" s="362"/>
      <c r="AO836" s="362"/>
      <c r="AP836" s="362"/>
      <c r="AQ836" s="362"/>
      <c r="AR836" s="362"/>
      <c r="AS836" s="362"/>
      <c r="AT836" s="362"/>
      <c r="AU836" s="362"/>
      <c r="AV836" s="362"/>
      <c r="AW836" s="362"/>
      <c r="AX836" s="362"/>
      <c r="AY836" s="362"/>
    </row>
    <row r="837">
      <c r="A837" s="362"/>
      <c r="B837" s="362"/>
      <c r="C837" s="362"/>
      <c r="D837" s="362"/>
      <c r="E837" s="362"/>
      <c r="F837" s="362"/>
      <c r="G837" s="362"/>
      <c r="H837" s="362"/>
      <c r="I837" s="362"/>
      <c r="J837" s="362"/>
      <c r="K837" s="362"/>
      <c r="L837" s="362"/>
      <c r="M837" s="362"/>
      <c r="N837" s="362"/>
      <c r="O837" s="362"/>
      <c r="P837" s="362"/>
      <c r="Q837" s="362"/>
      <c r="R837" s="362"/>
      <c r="S837" s="362"/>
      <c r="T837" s="362"/>
      <c r="U837" s="362"/>
      <c r="V837" s="362"/>
      <c r="W837" s="362"/>
      <c r="X837" s="362"/>
      <c r="Y837" s="362"/>
      <c r="Z837" s="362"/>
      <c r="AA837" s="362"/>
      <c r="AB837" s="362"/>
      <c r="AC837" s="362"/>
      <c r="AD837" s="362"/>
      <c r="AE837" s="362"/>
      <c r="AF837" s="362"/>
      <c r="AG837" s="362"/>
      <c r="AH837" s="362"/>
      <c r="AI837" s="362"/>
      <c r="AJ837" s="362"/>
      <c r="AK837" s="362"/>
      <c r="AL837" s="362"/>
      <c r="AM837" s="362"/>
      <c r="AN837" s="362"/>
      <c r="AO837" s="362"/>
      <c r="AP837" s="362"/>
      <c r="AQ837" s="362"/>
      <c r="AR837" s="362"/>
      <c r="AS837" s="362"/>
      <c r="AT837" s="362"/>
      <c r="AU837" s="362"/>
      <c r="AV837" s="362"/>
      <c r="AW837" s="362"/>
      <c r="AX837" s="362"/>
      <c r="AY837" s="362"/>
    </row>
    <row r="838">
      <c r="A838" s="362"/>
      <c r="B838" s="362"/>
      <c r="C838" s="362"/>
      <c r="D838" s="362"/>
      <c r="E838" s="362"/>
      <c r="F838" s="362"/>
      <c r="G838" s="362"/>
      <c r="H838" s="362"/>
      <c r="I838" s="362"/>
      <c r="J838" s="362"/>
      <c r="K838" s="362"/>
      <c r="L838" s="362"/>
      <c r="M838" s="362"/>
      <c r="N838" s="362"/>
      <c r="O838" s="362"/>
      <c r="P838" s="362"/>
      <c r="Q838" s="362"/>
      <c r="R838" s="362"/>
      <c r="S838" s="362"/>
      <c r="T838" s="362"/>
      <c r="U838" s="362"/>
      <c r="V838" s="362"/>
      <c r="W838" s="362"/>
      <c r="X838" s="362"/>
      <c r="Y838" s="362"/>
      <c r="Z838" s="362"/>
      <c r="AA838" s="362"/>
      <c r="AB838" s="362"/>
      <c r="AC838" s="362"/>
      <c r="AD838" s="362"/>
      <c r="AE838" s="362"/>
      <c r="AF838" s="362"/>
      <c r="AG838" s="362"/>
      <c r="AH838" s="362"/>
      <c r="AI838" s="362"/>
      <c r="AJ838" s="362"/>
      <c r="AK838" s="362"/>
      <c r="AL838" s="362"/>
      <c r="AM838" s="362"/>
      <c r="AN838" s="362"/>
      <c r="AO838" s="362"/>
      <c r="AP838" s="362"/>
      <c r="AQ838" s="362"/>
      <c r="AR838" s="362"/>
      <c r="AS838" s="362"/>
      <c r="AT838" s="362"/>
      <c r="AU838" s="362"/>
      <c r="AV838" s="362"/>
      <c r="AW838" s="362"/>
      <c r="AX838" s="362"/>
      <c r="AY838" s="362"/>
    </row>
    <row r="839">
      <c r="A839" s="362"/>
      <c r="B839" s="362"/>
      <c r="C839" s="362"/>
      <c r="D839" s="362"/>
      <c r="E839" s="362"/>
      <c r="F839" s="362"/>
      <c r="G839" s="362"/>
      <c r="H839" s="362"/>
      <c r="I839" s="362"/>
      <c r="J839" s="362"/>
      <c r="K839" s="362"/>
      <c r="L839" s="362"/>
      <c r="M839" s="362"/>
      <c r="N839" s="362"/>
      <c r="O839" s="362"/>
      <c r="P839" s="362"/>
      <c r="Q839" s="362"/>
      <c r="R839" s="362"/>
      <c r="S839" s="362"/>
      <c r="T839" s="362"/>
      <c r="U839" s="362"/>
      <c r="V839" s="362"/>
      <c r="W839" s="362"/>
      <c r="X839" s="362"/>
      <c r="Y839" s="362"/>
      <c r="Z839" s="362"/>
      <c r="AA839" s="362"/>
      <c r="AB839" s="362"/>
      <c r="AC839" s="362"/>
      <c r="AD839" s="362"/>
      <c r="AE839" s="362"/>
      <c r="AF839" s="362"/>
      <c r="AG839" s="362"/>
      <c r="AH839" s="362"/>
      <c r="AI839" s="362"/>
      <c r="AJ839" s="362"/>
      <c r="AK839" s="362"/>
      <c r="AL839" s="362"/>
      <c r="AM839" s="362"/>
      <c r="AN839" s="362"/>
      <c r="AO839" s="362"/>
      <c r="AP839" s="362"/>
      <c r="AQ839" s="362"/>
      <c r="AR839" s="362"/>
      <c r="AS839" s="362"/>
      <c r="AT839" s="362"/>
      <c r="AU839" s="362"/>
      <c r="AV839" s="362"/>
      <c r="AW839" s="362"/>
      <c r="AX839" s="362"/>
      <c r="AY839" s="362"/>
    </row>
    <row r="840">
      <c r="A840" s="362"/>
      <c r="B840" s="362"/>
      <c r="C840" s="362"/>
      <c r="D840" s="362"/>
      <c r="E840" s="362"/>
      <c r="F840" s="362"/>
      <c r="G840" s="362"/>
      <c r="H840" s="362"/>
      <c r="I840" s="362"/>
      <c r="J840" s="362"/>
      <c r="K840" s="362"/>
      <c r="L840" s="362"/>
      <c r="M840" s="362"/>
      <c r="N840" s="362"/>
      <c r="O840" s="362"/>
      <c r="P840" s="362"/>
      <c r="Q840" s="362"/>
      <c r="R840" s="362"/>
      <c r="S840" s="362"/>
      <c r="T840" s="362"/>
      <c r="U840" s="362"/>
      <c r="V840" s="362"/>
      <c r="W840" s="362"/>
      <c r="X840" s="362"/>
      <c r="Y840" s="362"/>
      <c r="Z840" s="362"/>
      <c r="AA840" s="362"/>
      <c r="AB840" s="362"/>
      <c r="AC840" s="362"/>
      <c r="AD840" s="362"/>
      <c r="AE840" s="362"/>
      <c r="AF840" s="362"/>
      <c r="AG840" s="362"/>
      <c r="AH840" s="362"/>
      <c r="AI840" s="362"/>
      <c r="AJ840" s="362"/>
      <c r="AK840" s="362"/>
      <c r="AL840" s="362"/>
      <c r="AM840" s="362"/>
      <c r="AN840" s="362"/>
      <c r="AO840" s="362"/>
      <c r="AP840" s="362"/>
      <c r="AQ840" s="362"/>
      <c r="AR840" s="362"/>
      <c r="AS840" s="362"/>
      <c r="AT840" s="362"/>
      <c r="AU840" s="362"/>
      <c r="AV840" s="362"/>
      <c r="AW840" s="362"/>
      <c r="AX840" s="362"/>
      <c r="AY840" s="362"/>
    </row>
    <row r="841">
      <c r="A841" s="362"/>
      <c r="B841" s="362"/>
      <c r="C841" s="362"/>
      <c r="D841" s="362"/>
      <c r="E841" s="362"/>
      <c r="F841" s="362"/>
      <c r="G841" s="362"/>
      <c r="H841" s="362"/>
      <c r="I841" s="362"/>
      <c r="J841" s="362"/>
      <c r="K841" s="362"/>
      <c r="L841" s="362"/>
      <c r="M841" s="362"/>
      <c r="N841" s="362"/>
      <c r="O841" s="362"/>
      <c r="P841" s="362"/>
      <c r="Q841" s="362"/>
      <c r="R841" s="362"/>
      <c r="S841" s="362"/>
      <c r="T841" s="362"/>
      <c r="U841" s="362"/>
      <c r="V841" s="362"/>
      <c r="W841" s="362"/>
      <c r="X841" s="362"/>
      <c r="Y841" s="362"/>
      <c r="Z841" s="362"/>
      <c r="AA841" s="362"/>
      <c r="AB841" s="362"/>
      <c r="AC841" s="362"/>
      <c r="AD841" s="362"/>
      <c r="AE841" s="362"/>
      <c r="AF841" s="362"/>
      <c r="AG841" s="362"/>
      <c r="AH841" s="362"/>
      <c r="AI841" s="362"/>
      <c r="AJ841" s="362"/>
      <c r="AK841" s="362"/>
      <c r="AL841" s="362"/>
      <c r="AM841" s="362"/>
      <c r="AN841" s="362"/>
      <c r="AO841" s="362"/>
      <c r="AP841" s="362"/>
      <c r="AQ841" s="362"/>
      <c r="AR841" s="362"/>
      <c r="AS841" s="362"/>
      <c r="AT841" s="362"/>
      <c r="AU841" s="362"/>
      <c r="AV841" s="362"/>
      <c r="AW841" s="362"/>
      <c r="AX841" s="362"/>
      <c r="AY841" s="362"/>
    </row>
    <row r="842">
      <c r="A842" s="362"/>
      <c r="B842" s="362"/>
      <c r="C842" s="362"/>
      <c r="D842" s="362"/>
      <c r="E842" s="362"/>
      <c r="F842" s="362"/>
      <c r="G842" s="362"/>
      <c r="H842" s="362"/>
      <c r="I842" s="362"/>
      <c r="J842" s="362"/>
      <c r="K842" s="362"/>
      <c r="L842" s="362"/>
      <c r="M842" s="362"/>
      <c r="N842" s="362"/>
      <c r="O842" s="362"/>
      <c r="P842" s="362"/>
      <c r="Q842" s="362"/>
      <c r="R842" s="362"/>
      <c r="S842" s="362"/>
      <c r="T842" s="362"/>
      <c r="U842" s="362"/>
      <c r="V842" s="362"/>
      <c r="W842" s="362"/>
      <c r="X842" s="362"/>
      <c r="Y842" s="362"/>
      <c r="Z842" s="362"/>
      <c r="AA842" s="362"/>
      <c r="AB842" s="362"/>
      <c r="AC842" s="362"/>
      <c r="AD842" s="362"/>
      <c r="AE842" s="362"/>
      <c r="AF842" s="362"/>
      <c r="AG842" s="362"/>
      <c r="AH842" s="362"/>
      <c r="AI842" s="362"/>
      <c r="AJ842" s="362"/>
      <c r="AK842" s="362"/>
      <c r="AL842" s="362"/>
      <c r="AM842" s="362"/>
      <c r="AN842" s="362"/>
      <c r="AO842" s="362"/>
      <c r="AP842" s="362"/>
      <c r="AQ842" s="362"/>
      <c r="AR842" s="362"/>
      <c r="AS842" s="362"/>
      <c r="AT842" s="362"/>
      <c r="AU842" s="362"/>
      <c r="AV842" s="362"/>
      <c r="AW842" s="362"/>
      <c r="AX842" s="362"/>
      <c r="AY842" s="362"/>
    </row>
    <row r="843">
      <c r="A843" s="362"/>
      <c r="B843" s="362"/>
      <c r="C843" s="362"/>
      <c r="D843" s="362"/>
      <c r="E843" s="362"/>
      <c r="F843" s="362"/>
      <c r="G843" s="362"/>
      <c r="H843" s="362"/>
      <c r="I843" s="362"/>
      <c r="J843" s="362"/>
      <c r="K843" s="362"/>
      <c r="L843" s="362"/>
      <c r="M843" s="362"/>
      <c r="N843" s="362"/>
      <c r="O843" s="362"/>
      <c r="P843" s="362"/>
      <c r="Q843" s="362"/>
      <c r="R843" s="362"/>
      <c r="S843" s="362"/>
      <c r="T843" s="362"/>
      <c r="U843" s="362"/>
      <c r="V843" s="362"/>
      <c r="W843" s="362"/>
      <c r="X843" s="362"/>
      <c r="Y843" s="362"/>
      <c r="Z843" s="362"/>
      <c r="AA843" s="362"/>
      <c r="AB843" s="362"/>
      <c r="AC843" s="362"/>
      <c r="AD843" s="362"/>
      <c r="AE843" s="362"/>
      <c r="AF843" s="362"/>
      <c r="AG843" s="362"/>
      <c r="AH843" s="362"/>
      <c r="AI843" s="362"/>
      <c r="AJ843" s="362"/>
      <c r="AK843" s="362"/>
      <c r="AL843" s="362"/>
      <c r="AM843" s="362"/>
      <c r="AN843" s="362"/>
      <c r="AO843" s="362"/>
      <c r="AP843" s="362"/>
      <c r="AQ843" s="362"/>
      <c r="AR843" s="362"/>
      <c r="AS843" s="362"/>
      <c r="AT843" s="362"/>
      <c r="AU843" s="362"/>
      <c r="AV843" s="362"/>
      <c r="AW843" s="362"/>
      <c r="AX843" s="362"/>
      <c r="AY843" s="362"/>
    </row>
    <row r="844">
      <c r="A844" s="362"/>
      <c r="B844" s="362"/>
      <c r="C844" s="362"/>
      <c r="D844" s="362"/>
      <c r="E844" s="362"/>
      <c r="F844" s="362"/>
      <c r="G844" s="362"/>
      <c r="H844" s="362"/>
      <c r="I844" s="362"/>
      <c r="J844" s="362"/>
      <c r="K844" s="362"/>
      <c r="L844" s="362"/>
      <c r="M844" s="362"/>
      <c r="N844" s="362"/>
      <c r="O844" s="362"/>
      <c r="P844" s="362"/>
      <c r="Q844" s="362"/>
      <c r="R844" s="362"/>
      <c r="S844" s="362"/>
      <c r="T844" s="362"/>
      <c r="U844" s="362"/>
      <c r="V844" s="362"/>
      <c r="W844" s="362"/>
      <c r="X844" s="362"/>
      <c r="Y844" s="362"/>
      <c r="Z844" s="362"/>
      <c r="AA844" s="362"/>
      <c r="AB844" s="362"/>
      <c r="AC844" s="362"/>
      <c r="AD844" s="362"/>
      <c r="AE844" s="362"/>
      <c r="AF844" s="362"/>
      <c r="AG844" s="362"/>
      <c r="AH844" s="362"/>
      <c r="AI844" s="362"/>
      <c r="AJ844" s="362"/>
      <c r="AK844" s="362"/>
      <c r="AL844" s="362"/>
      <c r="AM844" s="362"/>
      <c r="AN844" s="362"/>
      <c r="AO844" s="362"/>
      <c r="AP844" s="362"/>
      <c r="AQ844" s="362"/>
      <c r="AR844" s="362"/>
      <c r="AS844" s="362"/>
      <c r="AT844" s="362"/>
      <c r="AU844" s="362"/>
      <c r="AV844" s="362"/>
      <c r="AW844" s="362"/>
      <c r="AX844" s="362"/>
      <c r="AY844" s="362"/>
    </row>
    <row r="845">
      <c r="A845" s="362"/>
      <c r="B845" s="362"/>
      <c r="C845" s="362"/>
      <c r="D845" s="362"/>
      <c r="E845" s="362"/>
      <c r="F845" s="362"/>
      <c r="G845" s="362"/>
      <c r="H845" s="362"/>
      <c r="I845" s="362"/>
      <c r="J845" s="362"/>
      <c r="K845" s="362"/>
      <c r="L845" s="362"/>
      <c r="M845" s="362"/>
      <c r="N845" s="362"/>
      <c r="O845" s="362"/>
      <c r="P845" s="362"/>
      <c r="Q845" s="362"/>
      <c r="R845" s="362"/>
      <c r="S845" s="362"/>
      <c r="T845" s="362"/>
      <c r="U845" s="362"/>
      <c r="V845" s="362"/>
      <c r="W845" s="362"/>
      <c r="X845" s="362"/>
      <c r="Y845" s="362"/>
      <c r="Z845" s="362"/>
      <c r="AA845" s="362"/>
      <c r="AB845" s="362"/>
      <c r="AC845" s="362"/>
      <c r="AD845" s="362"/>
      <c r="AE845" s="362"/>
      <c r="AF845" s="362"/>
      <c r="AG845" s="362"/>
      <c r="AH845" s="362"/>
      <c r="AI845" s="362"/>
      <c r="AJ845" s="362"/>
      <c r="AK845" s="362"/>
      <c r="AL845" s="362"/>
      <c r="AM845" s="362"/>
      <c r="AN845" s="362"/>
      <c r="AO845" s="362"/>
      <c r="AP845" s="362"/>
      <c r="AQ845" s="362"/>
      <c r="AR845" s="362"/>
      <c r="AS845" s="362"/>
      <c r="AT845" s="362"/>
      <c r="AU845" s="362"/>
      <c r="AV845" s="362"/>
      <c r="AW845" s="362"/>
      <c r="AX845" s="362"/>
      <c r="AY845" s="362"/>
    </row>
    <row r="846">
      <c r="A846" s="362"/>
      <c r="B846" s="362"/>
      <c r="C846" s="362"/>
      <c r="D846" s="362"/>
      <c r="E846" s="362"/>
      <c r="F846" s="362"/>
      <c r="G846" s="362"/>
      <c r="H846" s="362"/>
      <c r="I846" s="362"/>
      <c r="J846" s="362"/>
      <c r="K846" s="362"/>
      <c r="L846" s="362"/>
      <c r="M846" s="362"/>
      <c r="N846" s="362"/>
      <c r="O846" s="362"/>
      <c r="P846" s="362"/>
      <c r="Q846" s="362"/>
      <c r="R846" s="362"/>
      <c r="S846" s="362"/>
      <c r="T846" s="362"/>
      <c r="U846" s="362"/>
      <c r="V846" s="362"/>
      <c r="W846" s="362"/>
      <c r="X846" s="362"/>
      <c r="Y846" s="362"/>
      <c r="Z846" s="362"/>
      <c r="AA846" s="362"/>
      <c r="AB846" s="362"/>
      <c r="AC846" s="362"/>
      <c r="AD846" s="362"/>
      <c r="AE846" s="362"/>
      <c r="AF846" s="362"/>
      <c r="AG846" s="362"/>
      <c r="AH846" s="362"/>
      <c r="AI846" s="362"/>
      <c r="AJ846" s="362"/>
      <c r="AK846" s="362"/>
      <c r="AL846" s="362"/>
      <c r="AM846" s="362"/>
      <c r="AN846" s="362"/>
      <c r="AO846" s="362"/>
      <c r="AP846" s="362"/>
      <c r="AQ846" s="362"/>
      <c r="AR846" s="362"/>
      <c r="AS846" s="362"/>
      <c r="AT846" s="362"/>
      <c r="AU846" s="362"/>
      <c r="AV846" s="362"/>
      <c r="AW846" s="362"/>
      <c r="AX846" s="362"/>
      <c r="AY846" s="362"/>
    </row>
    <row r="847">
      <c r="A847" s="362"/>
      <c r="B847" s="362"/>
      <c r="C847" s="362"/>
      <c r="D847" s="362"/>
      <c r="E847" s="362"/>
      <c r="F847" s="362"/>
      <c r="G847" s="362"/>
      <c r="H847" s="362"/>
      <c r="I847" s="362"/>
      <c r="J847" s="362"/>
      <c r="K847" s="362"/>
      <c r="L847" s="362"/>
      <c r="M847" s="362"/>
      <c r="N847" s="362"/>
      <c r="O847" s="362"/>
      <c r="P847" s="362"/>
      <c r="Q847" s="362"/>
      <c r="R847" s="362"/>
      <c r="S847" s="362"/>
      <c r="T847" s="362"/>
      <c r="U847" s="362"/>
      <c r="V847" s="362"/>
      <c r="W847" s="362"/>
      <c r="X847" s="362"/>
      <c r="Y847" s="362"/>
      <c r="Z847" s="362"/>
      <c r="AA847" s="362"/>
      <c r="AB847" s="362"/>
      <c r="AC847" s="362"/>
      <c r="AD847" s="362"/>
      <c r="AE847" s="362"/>
      <c r="AF847" s="362"/>
      <c r="AG847" s="362"/>
      <c r="AH847" s="362"/>
      <c r="AI847" s="362"/>
      <c r="AJ847" s="362"/>
      <c r="AK847" s="362"/>
      <c r="AL847" s="362"/>
      <c r="AM847" s="362"/>
      <c r="AN847" s="362"/>
      <c r="AO847" s="362"/>
      <c r="AP847" s="362"/>
      <c r="AQ847" s="362"/>
      <c r="AR847" s="362"/>
      <c r="AS847" s="362"/>
      <c r="AT847" s="362"/>
      <c r="AU847" s="362"/>
      <c r="AV847" s="362"/>
      <c r="AW847" s="362"/>
      <c r="AX847" s="362"/>
      <c r="AY847" s="362"/>
    </row>
    <row r="848">
      <c r="A848" s="362"/>
      <c r="B848" s="362"/>
      <c r="C848" s="362"/>
      <c r="D848" s="362"/>
      <c r="E848" s="362"/>
      <c r="F848" s="362"/>
      <c r="G848" s="362"/>
      <c r="H848" s="362"/>
      <c r="I848" s="362"/>
      <c r="J848" s="362"/>
      <c r="K848" s="362"/>
      <c r="L848" s="362"/>
      <c r="M848" s="362"/>
      <c r="N848" s="362"/>
      <c r="O848" s="362"/>
      <c r="P848" s="362"/>
      <c r="Q848" s="362"/>
      <c r="R848" s="362"/>
      <c r="S848" s="362"/>
      <c r="T848" s="362"/>
      <c r="U848" s="362"/>
      <c r="V848" s="362"/>
      <c r="W848" s="362"/>
      <c r="X848" s="362"/>
      <c r="Y848" s="362"/>
      <c r="Z848" s="362"/>
      <c r="AA848" s="362"/>
      <c r="AB848" s="362"/>
      <c r="AC848" s="362"/>
      <c r="AD848" s="362"/>
      <c r="AE848" s="362"/>
      <c r="AF848" s="362"/>
      <c r="AG848" s="362"/>
      <c r="AH848" s="362"/>
      <c r="AI848" s="362"/>
      <c r="AJ848" s="362"/>
      <c r="AK848" s="362"/>
      <c r="AL848" s="362"/>
      <c r="AM848" s="362"/>
      <c r="AN848" s="362"/>
      <c r="AO848" s="362"/>
      <c r="AP848" s="362"/>
      <c r="AQ848" s="362"/>
      <c r="AR848" s="362"/>
      <c r="AS848" s="362"/>
      <c r="AT848" s="362"/>
      <c r="AU848" s="362"/>
      <c r="AV848" s="362"/>
      <c r="AW848" s="362"/>
      <c r="AX848" s="362"/>
      <c r="AY848" s="362"/>
    </row>
    <row r="849">
      <c r="A849" s="362"/>
      <c r="B849" s="362"/>
      <c r="C849" s="362"/>
      <c r="D849" s="362"/>
      <c r="E849" s="362"/>
      <c r="F849" s="362"/>
      <c r="G849" s="362"/>
      <c r="H849" s="362"/>
      <c r="I849" s="362"/>
      <c r="J849" s="362"/>
      <c r="K849" s="362"/>
      <c r="L849" s="362"/>
      <c r="M849" s="362"/>
      <c r="N849" s="362"/>
      <c r="O849" s="362"/>
      <c r="P849" s="362"/>
      <c r="Q849" s="362"/>
      <c r="R849" s="362"/>
      <c r="S849" s="362"/>
      <c r="T849" s="362"/>
      <c r="U849" s="362"/>
      <c r="V849" s="362"/>
      <c r="W849" s="362"/>
      <c r="X849" s="362"/>
      <c r="Y849" s="362"/>
      <c r="Z849" s="362"/>
      <c r="AA849" s="362"/>
      <c r="AB849" s="362"/>
      <c r="AC849" s="362"/>
      <c r="AD849" s="362"/>
      <c r="AE849" s="362"/>
      <c r="AF849" s="362"/>
      <c r="AG849" s="362"/>
      <c r="AH849" s="362"/>
      <c r="AI849" s="362"/>
      <c r="AJ849" s="362"/>
      <c r="AK849" s="362"/>
      <c r="AL849" s="362"/>
      <c r="AM849" s="362"/>
      <c r="AN849" s="362"/>
      <c r="AO849" s="362"/>
      <c r="AP849" s="362"/>
      <c r="AQ849" s="362"/>
      <c r="AR849" s="362"/>
      <c r="AS849" s="362"/>
      <c r="AT849" s="362"/>
      <c r="AU849" s="362"/>
      <c r="AV849" s="362"/>
      <c r="AW849" s="362"/>
      <c r="AX849" s="362"/>
      <c r="AY849" s="362"/>
    </row>
    <row r="850">
      <c r="A850" s="362"/>
      <c r="B850" s="362"/>
      <c r="C850" s="362"/>
      <c r="D850" s="362"/>
      <c r="E850" s="362"/>
      <c r="F850" s="362"/>
      <c r="G850" s="362"/>
      <c r="H850" s="362"/>
      <c r="I850" s="362"/>
      <c r="J850" s="362"/>
      <c r="K850" s="362"/>
      <c r="L850" s="362"/>
      <c r="M850" s="362"/>
      <c r="N850" s="362"/>
      <c r="O850" s="362"/>
      <c r="P850" s="362"/>
      <c r="Q850" s="362"/>
      <c r="R850" s="362"/>
      <c r="S850" s="362"/>
      <c r="T850" s="362"/>
      <c r="U850" s="362"/>
      <c r="V850" s="362"/>
      <c r="W850" s="362"/>
      <c r="X850" s="362"/>
      <c r="Y850" s="362"/>
      <c r="Z850" s="362"/>
      <c r="AA850" s="362"/>
      <c r="AB850" s="362"/>
      <c r="AC850" s="362"/>
      <c r="AD850" s="362"/>
      <c r="AE850" s="362"/>
      <c r="AF850" s="362"/>
      <c r="AG850" s="362"/>
      <c r="AH850" s="362"/>
      <c r="AI850" s="362"/>
      <c r="AJ850" s="362"/>
      <c r="AK850" s="362"/>
      <c r="AL850" s="362"/>
      <c r="AM850" s="362"/>
      <c r="AN850" s="362"/>
      <c r="AO850" s="362"/>
      <c r="AP850" s="362"/>
      <c r="AQ850" s="362"/>
      <c r="AR850" s="362"/>
      <c r="AS850" s="362"/>
      <c r="AT850" s="362"/>
      <c r="AU850" s="362"/>
      <c r="AV850" s="362"/>
      <c r="AW850" s="362"/>
      <c r="AX850" s="362"/>
      <c r="AY850" s="362"/>
    </row>
    <row r="851">
      <c r="A851" s="362"/>
      <c r="B851" s="362"/>
      <c r="C851" s="362"/>
      <c r="D851" s="362"/>
      <c r="E851" s="362"/>
      <c r="F851" s="362"/>
      <c r="G851" s="362"/>
      <c r="H851" s="362"/>
      <c r="I851" s="362"/>
      <c r="J851" s="362"/>
      <c r="K851" s="362"/>
      <c r="L851" s="362"/>
      <c r="M851" s="362"/>
      <c r="N851" s="362"/>
      <c r="O851" s="362"/>
      <c r="P851" s="362"/>
      <c r="Q851" s="362"/>
      <c r="R851" s="362"/>
      <c r="S851" s="362"/>
      <c r="T851" s="362"/>
      <c r="U851" s="362"/>
      <c r="V851" s="362"/>
      <c r="W851" s="362"/>
      <c r="X851" s="362"/>
      <c r="Y851" s="362"/>
      <c r="Z851" s="362"/>
      <c r="AA851" s="362"/>
      <c r="AB851" s="362"/>
      <c r="AC851" s="362"/>
      <c r="AD851" s="362"/>
      <c r="AE851" s="362"/>
      <c r="AF851" s="362"/>
      <c r="AG851" s="362"/>
      <c r="AH851" s="362"/>
      <c r="AI851" s="362"/>
      <c r="AJ851" s="362"/>
      <c r="AK851" s="362"/>
      <c r="AL851" s="362"/>
      <c r="AM851" s="362"/>
      <c r="AN851" s="362"/>
      <c r="AO851" s="362"/>
      <c r="AP851" s="362"/>
      <c r="AQ851" s="362"/>
      <c r="AR851" s="362"/>
      <c r="AS851" s="362"/>
      <c r="AT851" s="362"/>
      <c r="AU851" s="362"/>
      <c r="AV851" s="362"/>
      <c r="AW851" s="362"/>
      <c r="AX851" s="362"/>
      <c r="AY851" s="362"/>
    </row>
    <row r="852">
      <c r="A852" s="362"/>
      <c r="B852" s="362"/>
      <c r="C852" s="362"/>
      <c r="D852" s="362"/>
      <c r="E852" s="362"/>
      <c r="F852" s="362"/>
      <c r="G852" s="362"/>
      <c r="H852" s="362"/>
      <c r="I852" s="362"/>
      <c r="J852" s="362"/>
      <c r="K852" s="362"/>
      <c r="L852" s="362"/>
      <c r="M852" s="362"/>
      <c r="N852" s="362"/>
      <c r="O852" s="362"/>
      <c r="P852" s="362"/>
      <c r="Q852" s="362"/>
      <c r="R852" s="362"/>
      <c r="S852" s="362"/>
      <c r="T852" s="362"/>
      <c r="U852" s="362"/>
      <c r="V852" s="362"/>
      <c r="W852" s="362"/>
      <c r="X852" s="362"/>
      <c r="Y852" s="362"/>
      <c r="Z852" s="362"/>
      <c r="AA852" s="362"/>
      <c r="AB852" s="362"/>
      <c r="AC852" s="362"/>
      <c r="AD852" s="362"/>
      <c r="AE852" s="362"/>
      <c r="AF852" s="362"/>
      <c r="AG852" s="362"/>
      <c r="AH852" s="362"/>
      <c r="AI852" s="362"/>
      <c r="AJ852" s="362"/>
      <c r="AK852" s="362"/>
      <c r="AL852" s="362"/>
      <c r="AM852" s="362"/>
      <c r="AN852" s="362"/>
      <c r="AO852" s="362"/>
      <c r="AP852" s="362"/>
      <c r="AQ852" s="362"/>
      <c r="AR852" s="362"/>
      <c r="AS852" s="362"/>
      <c r="AT852" s="362"/>
      <c r="AU852" s="362"/>
      <c r="AV852" s="362"/>
      <c r="AW852" s="362"/>
      <c r="AX852" s="362"/>
      <c r="AY852" s="362"/>
    </row>
    <row r="853">
      <c r="A853" s="362"/>
      <c r="B853" s="362"/>
      <c r="C853" s="362"/>
      <c r="D853" s="362"/>
      <c r="E853" s="362"/>
      <c r="F853" s="362"/>
      <c r="G853" s="362"/>
      <c r="H853" s="362"/>
      <c r="I853" s="362"/>
      <c r="J853" s="362"/>
      <c r="K853" s="362"/>
      <c r="L853" s="362"/>
      <c r="M853" s="362"/>
      <c r="N853" s="362"/>
      <c r="O853" s="362"/>
      <c r="P853" s="362"/>
      <c r="Q853" s="362"/>
      <c r="R853" s="362"/>
      <c r="S853" s="362"/>
      <c r="T853" s="362"/>
      <c r="U853" s="362"/>
      <c r="V853" s="362"/>
      <c r="W853" s="362"/>
      <c r="X853" s="362"/>
      <c r="Y853" s="362"/>
      <c r="Z853" s="362"/>
      <c r="AA853" s="362"/>
      <c r="AB853" s="362"/>
      <c r="AC853" s="362"/>
      <c r="AD853" s="362"/>
      <c r="AE853" s="362"/>
      <c r="AF853" s="362"/>
      <c r="AG853" s="362"/>
      <c r="AH853" s="362"/>
      <c r="AI853" s="362"/>
      <c r="AJ853" s="362"/>
      <c r="AK853" s="362"/>
      <c r="AL853" s="362"/>
      <c r="AM853" s="362"/>
      <c r="AN853" s="362"/>
      <c r="AO853" s="362"/>
      <c r="AP853" s="362"/>
      <c r="AQ853" s="362"/>
      <c r="AR853" s="362"/>
      <c r="AS853" s="362"/>
      <c r="AT853" s="362"/>
      <c r="AU853" s="362"/>
      <c r="AV853" s="362"/>
      <c r="AW853" s="362"/>
      <c r="AX853" s="362"/>
      <c r="AY853" s="362"/>
    </row>
    <row r="854">
      <c r="A854" s="362"/>
      <c r="B854" s="362"/>
      <c r="C854" s="362"/>
      <c r="D854" s="362"/>
      <c r="E854" s="362"/>
      <c r="F854" s="362"/>
      <c r="G854" s="362"/>
      <c r="H854" s="362"/>
      <c r="I854" s="362"/>
      <c r="J854" s="362"/>
      <c r="K854" s="362"/>
      <c r="L854" s="362"/>
      <c r="M854" s="362"/>
      <c r="N854" s="362"/>
      <c r="O854" s="362"/>
      <c r="P854" s="362"/>
      <c r="Q854" s="362"/>
      <c r="R854" s="362"/>
      <c r="S854" s="362"/>
      <c r="T854" s="362"/>
      <c r="U854" s="362"/>
      <c r="V854" s="362"/>
      <c r="W854" s="362"/>
      <c r="X854" s="362"/>
      <c r="Y854" s="362"/>
      <c r="Z854" s="362"/>
      <c r="AA854" s="362"/>
      <c r="AB854" s="362"/>
      <c r="AC854" s="362"/>
      <c r="AD854" s="362"/>
      <c r="AE854" s="362"/>
      <c r="AF854" s="362"/>
      <c r="AG854" s="362"/>
      <c r="AH854" s="362"/>
      <c r="AI854" s="362"/>
      <c r="AJ854" s="362"/>
      <c r="AK854" s="362"/>
      <c r="AL854" s="362"/>
      <c r="AM854" s="362"/>
      <c r="AN854" s="362"/>
      <c r="AO854" s="362"/>
      <c r="AP854" s="362"/>
      <c r="AQ854" s="362"/>
      <c r="AR854" s="362"/>
      <c r="AS854" s="362"/>
      <c r="AT854" s="362"/>
      <c r="AU854" s="362"/>
      <c r="AV854" s="362"/>
      <c r="AW854" s="362"/>
      <c r="AX854" s="362"/>
      <c r="AY854" s="362"/>
    </row>
    <row r="855">
      <c r="A855" s="362"/>
      <c r="B855" s="362"/>
      <c r="C855" s="362"/>
      <c r="D855" s="362"/>
      <c r="E855" s="362"/>
      <c r="F855" s="362"/>
      <c r="G855" s="362"/>
      <c r="H855" s="362"/>
      <c r="I855" s="362"/>
      <c r="J855" s="362"/>
      <c r="K855" s="362"/>
      <c r="L855" s="362"/>
      <c r="M855" s="362"/>
      <c r="N855" s="362"/>
      <c r="O855" s="362"/>
      <c r="P855" s="362"/>
      <c r="Q855" s="362"/>
      <c r="R855" s="362"/>
      <c r="S855" s="362"/>
      <c r="T855" s="362"/>
      <c r="U855" s="362"/>
      <c r="V855" s="362"/>
      <c r="W855" s="362"/>
      <c r="X855" s="362"/>
      <c r="Y855" s="362"/>
      <c r="Z855" s="362"/>
      <c r="AA855" s="362"/>
      <c r="AB855" s="362"/>
      <c r="AC855" s="362"/>
      <c r="AD855" s="362"/>
      <c r="AE855" s="362"/>
      <c r="AF855" s="362"/>
      <c r="AG855" s="362"/>
      <c r="AH855" s="362"/>
      <c r="AI855" s="362"/>
      <c r="AJ855" s="362"/>
      <c r="AK855" s="362"/>
      <c r="AL855" s="362"/>
      <c r="AM855" s="362"/>
      <c r="AN855" s="362"/>
      <c r="AO855" s="362"/>
      <c r="AP855" s="362"/>
      <c r="AQ855" s="362"/>
      <c r="AR855" s="362"/>
      <c r="AS855" s="362"/>
      <c r="AT855" s="362"/>
      <c r="AU855" s="362"/>
      <c r="AV855" s="362"/>
      <c r="AW855" s="362"/>
      <c r="AX855" s="362"/>
      <c r="AY855" s="362"/>
    </row>
    <row r="856">
      <c r="A856" s="362"/>
      <c r="B856" s="362"/>
      <c r="C856" s="362"/>
      <c r="D856" s="362"/>
      <c r="E856" s="362"/>
      <c r="F856" s="362"/>
      <c r="G856" s="362"/>
      <c r="H856" s="362"/>
      <c r="I856" s="362"/>
      <c r="J856" s="362"/>
      <c r="K856" s="362"/>
      <c r="L856" s="362"/>
      <c r="M856" s="362"/>
      <c r="N856" s="362"/>
      <c r="O856" s="362"/>
      <c r="P856" s="362"/>
      <c r="Q856" s="362"/>
      <c r="R856" s="362"/>
      <c r="S856" s="362"/>
      <c r="T856" s="362"/>
      <c r="U856" s="362"/>
      <c r="V856" s="362"/>
      <c r="W856" s="362"/>
      <c r="X856" s="362"/>
      <c r="Y856" s="362"/>
      <c r="Z856" s="362"/>
      <c r="AA856" s="362"/>
      <c r="AB856" s="362"/>
      <c r="AC856" s="362"/>
      <c r="AD856" s="362"/>
      <c r="AE856" s="362"/>
      <c r="AF856" s="362"/>
      <c r="AG856" s="362"/>
      <c r="AH856" s="362"/>
      <c r="AI856" s="362"/>
      <c r="AJ856" s="362"/>
      <c r="AK856" s="362"/>
      <c r="AL856" s="362"/>
      <c r="AM856" s="362"/>
      <c r="AN856" s="362"/>
      <c r="AO856" s="362"/>
      <c r="AP856" s="362"/>
      <c r="AQ856" s="362"/>
      <c r="AR856" s="362"/>
      <c r="AS856" s="362"/>
      <c r="AT856" s="362"/>
      <c r="AU856" s="362"/>
      <c r="AV856" s="362"/>
      <c r="AW856" s="362"/>
      <c r="AX856" s="362"/>
      <c r="AY856" s="362"/>
    </row>
    <row r="857">
      <c r="A857" s="362"/>
      <c r="B857" s="362"/>
      <c r="C857" s="362"/>
      <c r="D857" s="362"/>
      <c r="E857" s="362"/>
      <c r="F857" s="362"/>
      <c r="G857" s="362"/>
      <c r="H857" s="362"/>
      <c r="I857" s="362"/>
      <c r="J857" s="362"/>
      <c r="K857" s="362"/>
      <c r="L857" s="362"/>
      <c r="M857" s="362"/>
      <c r="N857" s="362"/>
      <c r="O857" s="362"/>
      <c r="P857" s="362"/>
      <c r="Q857" s="362"/>
      <c r="R857" s="362"/>
      <c r="S857" s="362"/>
      <c r="T857" s="362"/>
      <c r="U857" s="362"/>
      <c r="V857" s="362"/>
      <c r="W857" s="362"/>
      <c r="X857" s="362"/>
      <c r="Y857" s="362"/>
      <c r="Z857" s="362"/>
      <c r="AA857" s="362"/>
      <c r="AB857" s="362"/>
      <c r="AC857" s="362"/>
      <c r="AD857" s="362"/>
      <c r="AE857" s="362"/>
      <c r="AF857" s="362"/>
      <c r="AG857" s="362"/>
      <c r="AH857" s="362"/>
      <c r="AI857" s="362"/>
      <c r="AJ857" s="362"/>
      <c r="AK857" s="362"/>
      <c r="AL857" s="362"/>
      <c r="AM857" s="362"/>
      <c r="AN857" s="362"/>
      <c r="AO857" s="362"/>
      <c r="AP857" s="362"/>
      <c r="AQ857" s="362"/>
      <c r="AR857" s="362"/>
      <c r="AS857" s="362"/>
      <c r="AT857" s="362"/>
      <c r="AU857" s="362"/>
      <c r="AV857" s="362"/>
      <c r="AW857" s="362"/>
      <c r="AX857" s="362"/>
      <c r="AY857" s="362"/>
    </row>
    <row r="858">
      <c r="A858" s="362"/>
      <c r="B858" s="362"/>
      <c r="C858" s="362"/>
      <c r="D858" s="362"/>
      <c r="E858" s="362"/>
      <c r="F858" s="362"/>
      <c r="G858" s="362"/>
      <c r="H858" s="362"/>
      <c r="I858" s="362"/>
      <c r="J858" s="362"/>
      <c r="K858" s="362"/>
      <c r="L858" s="362"/>
      <c r="M858" s="362"/>
      <c r="N858" s="362"/>
      <c r="O858" s="362"/>
      <c r="P858" s="362"/>
      <c r="Q858" s="362"/>
      <c r="R858" s="362"/>
      <c r="S858" s="362"/>
      <c r="T858" s="362"/>
      <c r="U858" s="362"/>
      <c r="V858" s="362"/>
      <c r="W858" s="362"/>
      <c r="X858" s="362"/>
      <c r="Y858" s="362"/>
      <c r="Z858" s="362"/>
      <c r="AA858" s="362"/>
      <c r="AB858" s="362"/>
      <c r="AC858" s="362"/>
      <c r="AD858" s="362"/>
      <c r="AE858" s="362"/>
      <c r="AF858" s="362"/>
      <c r="AG858" s="362"/>
      <c r="AH858" s="362"/>
      <c r="AI858" s="362"/>
      <c r="AJ858" s="362"/>
      <c r="AK858" s="362"/>
      <c r="AL858" s="362"/>
      <c r="AM858" s="362"/>
      <c r="AN858" s="362"/>
      <c r="AO858" s="362"/>
      <c r="AP858" s="362"/>
      <c r="AQ858" s="362"/>
      <c r="AR858" s="362"/>
      <c r="AS858" s="362"/>
      <c r="AT858" s="362"/>
      <c r="AU858" s="362"/>
      <c r="AV858" s="362"/>
      <c r="AW858" s="362"/>
      <c r="AX858" s="362"/>
      <c r="AY858" s="362"/>
    </row>
    <row r="859">
      <c r="A859" s="362"/>
      <c r="B859" s="362"/>
      <c r="C859" s="362"/>
      <c r="D859" s="362"/>
      <c r="E859" s="362"/>
      <c r="F859" s="362"/>
      <c r="G859" s="362"/>
      <c r="H859" s="362"/>
      <c r="I859" s="362"/>
      <c r="J859" s="362"/>
      <c r="K859" s="362"/>
      <c r="L859" s="362"/>
      <c r="M859" s="362"/>
      <c r="N859" s="362"/>
      <c r="O859" s="362"/>
      <c r="P859" s="362"/>
      <c r="Q859" s="362"/>
      <c r="R859" s="362"/>
      <c r="S859" s="362"/>
      <c r="T859" s="362"/>
      <c r="U859" s="362"/>
      <c r="V859" s="362"/>
      <c r="W859" s="362"/>
      <c r="X859" s="362"/>
      <c r="Y859" s="362"/>
      <c r="Z859" s="362"/>
      <c r="AA859" s="362"/>
      <c r="AB859" s="362"/>
      <c r="AC859" s="362"/>
      <c r="AD859" s="362"/>
      <c r="AE859" s="362"/>
      <c r="AF859" s="362"/>
      <c r="AG859" s="362"/>
      <c r="AH859" s="362"/>
      <c r="AI859" s="362"/>
      <c r="AJ859" s="362"/>
      <c r="AK859" s="362"/>
      <c r="AL859" s="362"/>
      <c r="AM859" s="362"/>
      <c r="AN859" s="362"/>
      <c r="AO859" s="362"/>
      <c r="AP859" s="362"/>
      <c r="AQ859" s="362"/>
      <c r="AR859" s="362"/>
      <c r="AS859" s="362"/>
      <c r="AT859" s="362"/>
      <c r="AU859" s="362"/>
      <c r="AV859" s="362"/>
      <c r="AW859" s="362"/>
      <c r="AX859" s="362"/>
      <c r="AY859" s="362"/>
    </row>
    <row r="860">
      <c r="A860" s="362"/>
      <c r="B860" s="362"/>
      <c r="C860" s="362"/>
      <c r="D860" s="362"/>
      <c r="E860" s="362"/>
      <c r="F860" s="362"/>
      <c r="G860" s="362"/>
      <c r="H860" s="362"/>
      <c r="I860" s="362"/>
      <c r="J860" s="362"/>
      <c r="K860" s="362"/>
      <c r="L860" s="362"/>
      <c r="M860" s="362"/>
      <c r="N860" s="362"/>
      <c r="O860" s="362"/>
      <c r="P860" s="362"/>
      <c r="Q860" s="362"/>
      <c r="R860" s="362"/>
      <c r="S860" s="362"/>
      <c r="T860" s="362"/>
      <c r="U860" s="362"/>
      <c r="V860" s="362"/>
      <c r="W860" s="362"/>
      <c r="X860" s="362"/>
      <c r="Y860" s="362"/>
      <c r="Z860" s="362"/>
      <c r="AA860" s="362"/>
      <c r="AB860" s="362"/>
      <c r="AC860" s="362"/>
      <c r="AD860" s="362"/>
      <c r="AE860" s="362"/>
      <c r="AF860" s="362"/>
      <c r="AG860" s="362"/>
      <c r="AH860" s="362"/>
      <c r="AI860" s="362"/>
      <c r="AJ860" s="362"/>
      <c r="AK860" s="362"/>
      <c r="AL860" s="362"/>
      <c r="AM860" s="362"/>
      <c r="AN860" s="362"/>
      <c r="AO860" s="362"/>
      <c r="AP860" s="362"/>
      <c r="AQ860" s="362"/>
      <c r="AR860" s="362"/>
      <c r="AS860" s="362"/>
      <c r="AT860" s="362"/>
      <c r="AU860" s="362"/>
      <c r="AV860" s="362"/>
      <c r="AW860" s="362"/>
      <c r="AX860" s="362"/>
      <c r="AY860" s="362"/>
    </row>
    <row r="861">
      <c r="A861" s="362"/>
      <c r="B861" s="362"/>
      <c r="C861" s="362"/>
      <c r="D861" s="362"/>
      <c r="E861" s="362"/>
      <c r="F861" s="362"/>
      <c r="G861" s="362"/>
      <c r="H861" s="362"/>
      <c r="I861" s="362"/>
      <c r="J861" s="362"/>
      <c r="K861" s="362"/>
      <c r="L861" s="362"/>
      <c r="M861" s="362"/>
      <c r="N861" s="362"/>
      <c r="O861" s="362"/>
      <c r="P861" s="362"/>
      <c r="Q861" s="362"/>
      <c r="R861" s="362"/>
      <c r="S861" s="362"/>
      <c r="T861" s="362"/>
      <c r="U861" s="362"/>
      <c r="V861" s="362"/>
      <c r="W861" s="362"/>
      <c r="X861" s="362"/>
      <c r="Y861" s="362"/>
      <c r="Z861" s="362"/>
      <c r="AA861" s="362"/>
      <c r="AB861" s="362"/>
      <c r="AC861" s="362"/>
      <c r="AD861" s="362"/>
      <c r="AE861" s="362"/>
      <c r="AF861" s="362"/>
      <c r="AG861" s="362"/>
      <c r="AH861" s="362"/>
      <c r="AI861" s="362"/>
      <c r="AJ861" s="362"/>
      <c r="AK861" s="362"/>
      <c r="AL861" s="362"/>
      <c r="AM861" s="362"/>
      <c r="AN861" s="362"/>
      <c r="AO861" s="362"/>
      <c r="AP861" s="362"/>
      <c r="AQ861" s="362"/>
      <c r="AR861" s="362"/>
      <c r="AS861" s="362"/>
      <c r="AT861" s="362"/>
      <c r="AU861" s="362"/>
      <c r="AV861" s="362"/>
      <c r="AW861" s="362"/>
      <c r="AX861" s="362"/>
      <c r="AY861" s="362"/>
    </row>
    <row r="862">
      <c r="A862" s="362"/>
      <c r="B862" s="362"/>
      <c r="C862" s="362"/>
      <c r="D862" s="362"/>
      <c r="E862" s="362"/>
      <c r="F862" s="362"/>
      <c r="G862" s="362"/>
      <c r="H862" s="362"/>
      <c r="I862" s="362"/>
      <c r="J862" s="362"/>
      <c r="K862" s="362"/>
      <c r="L862" s="362"/>
      <c r="M862" s="362"/>
      <c r="N862" s="362"/>
      <c r="O862" s="362"/>
      <c r="P862" s="362"/>
      <c r="Q862" s="362"/>
      <c r="R862" s="362"/>
      <c r="S862" s="362"/>
      <c r="T862" s="362"/>
      <c r="U862" s="362"/>
      <c r="V862" s="362"/>
      <c r="W862" s="362"/>
      <c r="X862" s="362"/>
      <c r="Y862" s="362"/>
      <c r="Z862" s="362"/>
      <c r="AA862" s="362"/>
      <c r="AB862" s="362"/>
      <c r="AC862" s="362"/>
      <c r="AD862" s="362"/>
      <c r="AE862" s="362"/>
      <c r="AF862" s="362"/>
      <c r="AG862" s="362"/>
      <c r="AH862" s="362"/>
      <c r="AI862" s="362"/>
      <c r="AJ862" s="362"/>
      <c r="AK862" s="362"/>
      <c r="AL862" s="362"/>
      <c r="AM862" s="362"/>
      <c r="AN862" s="362"/>
      <c r="AO862" s="362"/>
      <c r="AP862" s="362"/>
      <c r="AQ862" s="362"/>
      <c r="AR862" s="362"/>
      <c r="AS862" s="362"/>
      <c r="AT862" s="362"/>
      <c r="AU862" s="362"/>
      <c r="AV862" s="362"/>
      <c r="AW862" s="362"/>
      <c r="AX862" s="362"/>
      <c r="AY862" s="362"/>
    </row>
    <row r="863">
      <c r="A863" s="362"/>
      <c r="B863" s="362"/>
      <c r="C863" s="362"/>
      <c r="D863" s="362"/>
      <c r="E863" s="362"/>
      <c r="F863" s="362"/>
      <c r="G863" s="362"/>
      <c r="H863" s="362"/>
      <c r="I863" s="362"/>
      <c r="J863" s="362"/>
      <c r="K863" s="362"/>
      <c r="L863" s="362"/>
      <c r="M863" s="362"/>
      <c r="N863" s="362"/>
      <c r="O863" s="362"/>
      <c r="P863" s="362"/>
      <c r="Q863" s="362"/>
      <c r="R863" s="362"/>
      <c r="S863" s="362"/>
      <c r="T863" s="362"/>
      <c r="U863" s="362"/>
      <c r="V863" s="362"/>
      <c r="W863" s="362"/>
      <c r="X863" s="362"/>
      <c r="Y863" s="362"/>
      <c r="Z863" s="362"/>
      <c r="AA863" s="362"/>
      <c r="AB863" s="362"/>
      <c r="AC863" s="362"/>
      <c r="AD863" s="362"/>
      <c r="AE863" s="362"/>
      <c r="AF863" s="362"/>
      <c r="AG863" s="362"/>
      <c r="AH863" s="362"/>
      <c r="AI863" s="362"/>
      <c r="AJ863" s="362"/>
      <c r="AK863" s="362"/>
      <c r="AL863" s="362"/>
      <c r="AM863" s="362"/>
      <c r="AN863" s="362"/>
      <c r="AO863" s="362"/>
      <c r="AP863" s="362"/>
      <c r="AQ863" s="362"/>
      <c r="AR863" s="362"/>
      <c r="AS863" s="362"/>
      <c r="AT863" s="362"/>
      <c r="AU863" s="362"/>
      <c r="AV863" s="362"/>
      <c r="AW863" s="362"/>
      <c r="AX863" s="362"/>
      <c r="AY863" s="362"/>
    </row>
    <row r="864">
      <c r="A864" s="362"/>
      <c r="B864" s="362"/>
      <c r="C864" s="362"/>
      <c r="D864" s="362"/>
      <c r="E864" s="362"/>
      <c r="F864" s="362"/>
      <c r="G864" s="362"/>
      <c r="H864" s="362"/>
      <c r="I864" s="362"/>
      <c r="J864" s="362"/>
      <c r="K864" s="362"/>
      <c r="L864" s="362"/>
      <c r="M864" s="362"/>
      <c r="N864" s="362"/>
      <c r="O864" s="362"/>
      <c r="P864" s="362"/>
      <c r="Q864" s="362"/>
      <c r="R864" s="362"/>
      <c r="S864" s="362"/>
      <c r="T864" s="362"/>
      <c r="U864" s="362"/>
      <c r="V864" s="362"/>
      <c r="W864" s="362"/>
      <c r="X864" s="362"/>
      <c r="Y864" s="362"/>
      <c r="Z864" s="362"/>
      <c r="AA864" s="362"/>
      <c r="AB864" s="362"/>
      <c r="AC864" s="362"/>
      <c r="AD864" s="362"/>
      <c r="AE864" s="362"/>
      <c r="AF864" s="362"/>
      <c r="AG864" s="362"/>
      <c r="AH864" s="362"/>
      <c r="AI864" s="362"/>
      <c r="AJ864" s="362"/>
      <c r="AK864" s="362"/>
      <c r="AL864" s="362"/>
      <c r="AM864" s="362"/>
      <c r="AN864" s="362"/>
      <c r="AO864" s="362"/>
      <c r="AP864" s="362"/>
      <c r="AQ864" s="362"/>
      <c r="AR864" s="362"/>
      <c r="AS864" s="362"/>
      <c r="AT864" s="362"/>
      <c r="AU864" s="362"/>
      <c r="AV864" s="362"/>
      <c r="AW864" s="362"/>
      <c r="AX864" s="362"/>
      <c r="AY864" s="362"/>
    </row>
    <row r="865">
      <c r="A865" s="362"/>
      <c r="B865" s="362"/>
      <c r="C865" s="362"/>
      <c r="D865" s="362"/>
      <c r="E865" s="362"/>
      <c r="F865" s="362"/>
      <c r="G865" s="362"/>
      <c r="H865" s="362"/>
      <c r="I865" s="362"/>
      <c r="J865" s="362"/>
      <c r="K865" s="362"/>
      <c r="L865" s="362"/>
      <c r="M865" s="362"/>
      <c r="N865" s="362"/>
      <c r="O865" s="362"/>
      <c r="P865" s="362"/>
      <c r="Q865" s="362"/>
      <c r="R865" s="362"/>
      <c r="S865" s="362"/>
      <c r="T865" s="362"/>
      <c r="U865" s="362"/>
      <c r="V865" s="362"/>
      <c r="W865" s="362"/>
      <c r="X865" s="362"/>
      <c r="Y865" s="362"/>
      <c r="Z865" s="362"/>
      <c r="AA865" s="362"/>
      <c r="AB865" s="362"/>
      <c r="AC865" s="362"/>
      <c r="AD865" s="362"/>
      <c r="AE865" s="362"/>
      <c r="AF865" s="362"/>
      <c r="AG865" s="362"/>
      <c r="AH865" s="362"/>
      <c r="AI865" s="362"/>
      <c r="AJ865" s="362"/>
      <c r="AK865" s="362"/>
      <c r="AL865" s="362"/>
      <c r="AM865" s="362"/>
      <c r="AN865" s="362"/>
      <c r="AO865" s="362"/>
      <c r="AP865" s="362"/>
      <c r="AQ865" s="362"/>
      <c r="AR865" s="362"/>
      <c r="AS865" s="362"/>
      <c r="AT865" s="362"/>
      <c r="AU865" s="362"/>
      <c r="AV865" s="362"/>
      <c r="AW865" s="362"/>
      <c r="AX865" s="362"/>
      <c r="AY865" s="362"/>
    </row>
    <row r="866">
      <c r="A866" s="362"/>
      <c r="B866" s="362"/>
      <c r="C866" s="362"/>
      <c r="D866" s="362"/>
      <c r="E866" s="362"/>
      <c r="F866" s="362"/>
      <c r="G866" s="362"/>
      <c r="H866" s="362"/>
      <c r="I866" s="362"/>
      <c r="J866" s="362"/>
      <c r="K866" s="362"/>
      <c r="L866" s="362"/>
      <c r="M866" s="362"/>
      <c r="N866" s="362"/>
      <c r="O866" s="362"/>
      <c r="P866" s="362"/>
      <c r="Q866" s="362"/>
      <c r="R866" s="362"/>
      <c r="S866" s="362"/>
      <c r="T866" s="362"/>
      <c r="U866" s="362"/>
      <c r="V866" s="362"/>
      <c r="W866" s="362"/>
      <c r="X866" s="362"/>
      <c r="Y866" s="362"/>
      <c r="Z866" s="362"/>
      <c r="AA866" s="362"/>
      <c r="AB866" s="362"/>
      <c r="AC866" s="362"/>
      <c r="AD866" s="362"/>
      <c r="AE866" s="362"/>
      <c r="AF866" s="362"/>
      <c r="AG866" s="362"/>
      <c r="AH866" s="362"/>
      <c r="AI866" s="362"/>
      <c r="AJ866" s="362"/>
      <c r="AK866" s="362"/>
      <c r="AL866" s="362"/>
      <c r="AM866" s="362"/>
      <c r="AN866" s="362"/>
      <c r="AO866" s="362"/>
      <c r="AP866" s="362"/>
      <c r="AQ866" s="362"/>
      <c r="AR866" s="362"/>
      <c r="AS866" s="362"/>
      <c r="AT866" s="362"/>
      <c r="AU866" s="362"/>
      <c r="AV866" s="362"/>
      <c r="AW866" s="362"/>
      <c r="AX866" s="362"/>
      <c r="AY866" s="362"/>
    </row>
    <row r="867">
      <c r="A867" s="362"/>
      <c r="B867" s="362"/>
      <c r="C867" s="362"/>
      <c r="D867" s="362"/>
      <c r="E867" s="362"/>
      <c r="F867" s="362"/>
      <c r="G867" s="362"/>
      <c r="H867" s="362"/>
      <c r="I867" s="362"/>
      <c r="J867" s="362"/>
      <c r="K867" s="362"/>
      <c r="L867" s="362"/>
      <c r="M867" s="362"/>
      <c r="N867" s="362"/>
      <c r="O867" s="362"/>
      <c r="P867" s="362"/>
      <c r="Q867" s="362"/>
      <c r="R867" s="362"/>
      <c r="S867" s="362"/>
      <c r="T867" s="362"/>
      <c r="U867" s="362"/>
      <c r="V867" s="362"/>
      <c r="W867" s="362"/>
      <c r="X867" s="362"/>
      <c r="Y867" s="362"/>
      <c r="Z867" s="362"/>
      <c r="AA867" s="362"/>
      <c r="AB867" s="362"/>
      <c r="AC867" s="362"/>
      <c r="AD867" s="362"/>
      <c r="AE867" s="362"/>
      <c r="AF867" s="362"/>
      <c r="AG867" s="362"/>
      <c r="AH867" s="362"/>
      <c r="AI867" s="362"/>
      <c r="AJ867" s="362"/>
      <c r="AK867" s="362"/>
      <c r="AL867" s="362"/>
      <c r="AM867" s="362"/>
      <c r="AN867" s="362"/>
      <c r="AO867" s="362"/>
      <c r="AP867" s="362"/>
      <c r="AQ867" s="362"/>
      <c r="AR867" s="362"/>
      <c r="AS867" s="362"/>
      <c r="AT867" s="362"/>
      <c r="AU867" s="362"/>
      <c r="AV867" s="362"/>
      <c r="AW867" s="362"/>
      <c r="AX867" s="362"/>
      <c r="AY867" s="362"/>
    </row>
    <row r="868">
      <c r="A868" s="362"/>
      <c r="B868" s="362"/>
      <c r="C868" s="362"/>
      <c r="D868" s="362"/>
      <c r="E868" s="362"/>
      <c r="F868" s="362"/>
      <c r="G868" s="362"/>
      <c r="H868" s="362"/>
      <c r="I868" s="362"/>
      <c r="J868" s="362"/>
      <c r="K868" s="362"/>
      <c r="L868" s="362"/>
      <c r="M868" s="362"/>
      <c r="N868" s="362"/>
      <c r="O868" s="362"/>
      <c r="P868" s="362"/>
      <c r="Q868" s="362"/>
      <c r="R868" s="362"/>
      <c r="S868" s="362"/>
      <c r="T868" s="362"/>
      <c r="U868" s="362"/>
      <c r="V868" s="362"/>
      <c r="W868" s="362"/>
      <c r="X868" s="362"/>
      <c r="Y868" s="362"/>
      <c r="Z868" s="362"/>
      <c r="AA868" s="362"/>
      <c r="AB868" s="362"/>
      <c r="AC868" s="362"/>
      <c r="AD868" s="362"/>
      <c r="AE868" s="362"/>
      <c r="AF868" s="362"/>
      <c r="AG868" s="362"/>
      <c r="AH868" s="362"/>
      <c r="AI868" s="362"/>
      <c r="AJ868" s="362"/>
      <c r="AK868" s="362"/>
      <c r="AL868" s="362"/>
      <c r="AM868" s="362"/>
      <c r="AN868" s="362"/>
      <c r="AO868" s="362"/>
      <c r="AP868" s="362"/>
      <c r="AQ868" s="362"/>
      <c r="AR868" s="362"/>
      <c r="AS868" s="362"/>
      <c r="AT868" s="362"/>
      <c r="AU868" s="362"/>
      <c r="AV868" s="362"/>
      <c r="AW868" s="362"/>
      <c r="AX868" s="362"/>
      <c r="AY868" s="362"/>
    </row>
    <row r="869">
      <c r="A869" s="362"/>
      <c r="B869" s="362"/>
      <c r="C869" s="362"/>
      <c r="D869" s="362"/>
      <c r="E869" s="362"/>
      <c r="F869" s="362"/>
      <c r="G869" s="362"/>
      <c r="H869" s="362"/>
      <c r="I869" s="362"/>
      <c r="J869" s="362"/>
      <c r="K869" s="362"/>
      <c r="L869" s="362"/>
      <c r="M869" s="362"/>
      <c r="N869" s="362"/>
      <c r="O869" s="362"/>
      <c r="P869" s="362"/>
      <c r="Q869" s="362"/>
      <c r="R869" s="362"/>
      <c r="S869" s="362"/>
      <c r="T869" s="362"/>
      <c r="U869" s="362"/>
      <c r="V869" s="362"/>
      <c r="W869" s="362"/>
      <c r="X869" s="362"/>
      <c r="Y869" s="362"/>
      <c r="Z869" s="362"/>
      <c r="AA869" s="362"/>
      <c r="AB869" s="362"/>
      <c r="AC869" s="362"/>
      <c r="AD869" s="362"/>
      <c r="AE869" s="362"/>
      <c r="AF869" s="362"/>
      <c r="AG869" s="362"/>
      <c r="AH869" s="362"/>
      <c r="AI869" s="362"/>
      <c r="AJ869" s="362"/>
      <c r="AK869" s="362"/>
      <c r="AL869" s="362"/>
      <c r="AM869" s="362"/>
      <c r="AN869" s="362"/>
      <c r="AO869" s="362"/>
      <c r="AP869" s="362"/>
      <c r="AQ869" s="362"/>
      <c r="AR869" s="362"/>
      <c r="AS869" s="362"/>
      <c r="AT869" s="362"/>
      <c r="AU869" s="362"/>
      <c r="AV869" s="362"/>
      <c r="AW869" s="362"/>
      <c r="AX869" s="362"/>
      <c r="AY869" s="362"/>
    </row>
    <row r="870">
      <c r="A870" s="362"/>
      <c r="B870" s="362"/>
      <c r="C870" s="362"/>
      <c r="D870" s="362"/>
      <c r="E870" s="362"/>
      <c r="F870" s="362"/>
      <c r="G870" s="362"/>
      <c r="H870" s="362"/>
      <c r="I870" s="362"/>
      <c r="J870" s="362"/>
      <c r="K870" s="362"/>
      <c r="L870" s="362"/>
      <c r="M870" s="362"/>
      <c r="N870" s="362"/>
      <c r="O870" s="362"/>
      <c r="P870" s="362"/>
      <c r="Q870" s="362"/>
      <c r="R870" s="362"/>
      <c r="S870" s="362"/>
      <c r="T870" s="362"/>
      <c r="U870" s="362"/>
      <c r="V870" s="362"/>
      <c r="W870" s="362"/>
      <c r="X870" s="362"/>
      <c r="Y870" s="362"/>
      <c r="Z870" s="362"/>
      <c r="AA870" s="362"/>
      <c r="AB870" s="362"/>
      <c r="AC870" s="362"/>
      <c r="AD870" s="362"/>
      <c r="AE870" s="362"/>
      <c r="AF870" s="362"/>
      <c r="AG870" s="362"/>
      <c r="AH870" s="362"/>
      <c r="AI870" s="362"/>
      <c r="AJ870" s="362"/>
      <c r="AK870" s="362"/>
      <c r="AL870" s="362"/>
      <c r="AM870" s="362"/>
      <c r="AN870" s="362"/>
      <c r="AO870" s="362"/>
      <c r="AP870" s="362"/>
      <c r="AQ870" s="362"/>
      <c r="AR870" s="362"/>
      <c r="AS870" s="362"/>
      <c r="AT870" s="362"/>
      <c r="AU870" s="362"/>
      <c r="AV870" s="362"/>
      <c r="AW870" s="362"/>
      <c r="AX870" s="362"/>
      <c r="AY870" s="362"/>
    </row>
    <row r="871">
      <c r="A871" s="362"/>
      <c r="B871" s="362"/>
      <c r="C871" s="362"/>
      <c r="D871" s="362"/>
      <c r="E871" s="362"/>
      <c r="F871" s="362"/>
      <c r="G871" s="362"/>
      <c r="H871" s="362"/>
      <c r="I871" s="362"/>
      <c r="J871" s="362"/>
      <c r="K871" s="362"/>
      <c r="L871" s="362"/>
      <c r="M871" s="362"/>
      <c r="N871" s="362"/>
      <c r="O871" s="362"/>
      <c r="P871" s="362"/>
      <c r="Q871" s="362"/>
      <c r="R871" s="362"/>
      <c r="S871" s="362"/>
      <c r="T871" s="362"/>
      <c r="U871" s="362"/>
      <c r="V871" s="362"/>
      <c r="W871" s="362"/>
      <c r="X871" s="362"/>
      <c r="Y871" s="362"/>
      <c r="Z871" s="362"/>
      <c r="AA871" s="362"/>
      <c r="AB871" s="362"/>
      <c r="AC871" s="362"/>
      <c r="AD871" s="362"/>
      <c r="AE871" s="362"/>
      <c r="AF871" s="362"/>
      <c r="AG871" s="362"/>
      <c r="AH871" s="362"/>
      <c r="AI871" s="362"/>
      <c r="AJ871" s="362"/>
      <c r="AK871" s="362"/>
      <c r="AL871" s="362"/>
      <c r="AM871" s="362"/>
      <c r="AN871" s="362"/>
      <c r="AO871" s="362"/>
      <c r="AP871" s="362"/>
      <c r="AQ871" s="362"/>
      <c r="AR871" s="362"/>
      <c r="AS871" s="362"/>
      <c r="AT871" s="362"/>
      <c r="AU871" s="362"/>
      <c r="AV871" s="362"/>
      <c r="AW871" s="362"/>
      <c r="AX871" s="362"/>
      <c r="AY871" s="362"/>
    </row>
    <row r="872">
      <c r="A872" s="362"/>
      <c r="B872" s="362"/>
      <c r="C872" s="362"/>
      <c r="D872" s="362"/>
      <c r="E872" s="362"/>
      <c r="F872" s="362"/>
      <c r="G872" s="362"/>
      <c r="H872" s="362"/>
      <c r="I872" s="362"/>
      <c r="J872" s="362"/>
      <c r="K872" s="362"/>
      <c r="L872" s="362"/>
      <c r="M872" s="362"/>
      <c r="N872" s="362"/>
      <c r="O872" s="362"/>
      <c r="P872" s="362"/>
      <c r="Q872" s="362"/>
      <c r="R872" s="362"/>
      <c r="S872" s="362"/>
      <c r="T872" s="362"/>
      <c r="U872" s="362"/>
      <c r="V872" s="362"/>
      <c r="W872" s="362"/>
      <c r="X872" s="362"/>
      <c r="Y872" s="362"/>
      <c r="Z872" s="362"/>
      <c r="AA872" s="362"/>
      <c r="AB872" s="362"/>
      <c r="AC872" s="362"/>
      <c r="AD872" s="362"/>
      <c r="AE872" s="362"/>
      <c r="AF872" s="362"/>
      <c r="AG872" s="362"/>
      <c r="AH872" s="362"/>
      <c r="AI872" s="362"/>
      <c r="AJ872" s="362"/>
      <c r="AK872" s="362"/>
      <c r="AL872" s="362"/>
      <c r="AM872" s="362"/>
      <c r="AN872" s="362"/>
      <c r="AO872" s="362"/>
      <c r="AP872" s="362"/>
      <c r="AQ872" s="362"/>
      <c r="AR872" s="362"/>
      <c r="AS872" s="362"/>
      <c r="AT872" s="362"/>
      <c r="AU872" s="362"/>
      <c r="AV872" s="362"/>
      <c r="AW872" s="362"/>
      <c r="AX872" s="362"/>
      <c r="AY872" s="362"/>
    </row>
    <row r="873">
      <c r="A873" s="362"/>
      <c r="B873" s="362"/>
      <c r="C873" s="362"/>
      <c r="D873" s="362"/>
      <c r="E873" s="362"/>
      <c r="F873" s="362"/>
      <c r="G873" s="362"/>
      <c r="H873" s="362"/>
      <c r="I873" s="362"/>
      <c r="J873" s="362"/>
      <c r="K873" s="362"/>
      <c r="L873" s="362"/>
      <c r="M873" s="362"/>
      <c r="N873" s="362"/>
      <c r="O873" s="362"/>
      <c r="P873" s="362"/>
      <c r="Q873" s="362"/>
      <c r="R873" s="362"/>
      <c r="S873" s="362"/>
      <c r="T873" s="362"/>
      <c r="U873" s="362"/>
      <c r="V873" s="362"/>
      <c r="W873" s="362"/>
      <c r="X873" s="362"/>
      <c r="Y873" s="362"/>
      <c r="Z873" s="362"/>
      <c r="AA873" s="362"/>
      <c r="AB873" s="362"/>
      <c r="AC873" s="362"/>
      <c r="AD873" s="362"/>
      <c r="AE873" s="362"/>
      <c r="AF873" s="362"/>
      <c r="AG873" s="362"/>
      <c r="AH873" s="362"/>
      <c r="AI873" s="362"/>
      <c r="AJ873" s="362"/>
      <c r="AK873" s="362"/>
      <c r="AL873" s="362"/>
      <c r="AM873" s="362"/>
      <c r="AN873" s="362"/>
      <c r="AO873" s="362"/>
      <c r="AP873" s="362"/>
      <c r="AQ873" s="362"/>
      <c r="AR873" s="362"/>
      <c r="AS873" s="362"/>
      <c r="AT873" s="362"/>
      <c r="AU873" s="362"/>
      <c r="AV873" s="362"/>
      <c r="AW873" s="362"/>
      <c r="AX873" s="362"/>
      <c r="AY873" s="362"/>
    </row>
    <row r="874">
      <c r="A874" s="362"/>
      <c r="B874" s="362"/>
      <c r="C874" s="362"/>
      <c r="D874" s="362"/>
      <c r="E874" s="362"/>
      <c r="F874" s="362"/>
      <c r="G874" s="362"/>
      <c r="H874" s="362"/>
      <c r="I874" s="362"/>
      <c r="J874" s="362"/>
      <c r="K874" s="362"/>
      <c r="L874" s="362"/>
      <c r="M874" s="362"/>
      <c r="N874" s="362"/>
      <c r="O874" s="362"/>
      <c r="P874" s="362"/>
      <c r="Q874" s="362"/>
      <c r="R874" s="362"/>
      <c r="S874" s="362"/>
      <c r="T874" s="362"/>
      <c r="U874" s="362"/>
      <c r="V874" s="362"/>
      <c r="W874" s="362"/>
      <c r="X874" s="362"/>
      <c r="Y874" s="362"/>
      <c r="Z874" s="362"/>
      <c r="AA874" s="362"/>
      <c r="AB874" s="362"/>
      <c r="AC874" s="362"/>
      <c r="AD874" s="362"/>
      <c r="AE874" s="362"/>
      <c r="AF874" s="362"/>
      <c r="AG874" s="362"/>
      <c r="AH874" s="362"/>
      <c r="AI874" s="362"/>
      <c r="AJ874" s="362"/>
      <c r="AK874" s="362"/>
      <c r="AL874" s="362"/>
      <c r="AM874" s="362"/>
      <c r="AN874" s="362"/>
      <c r="AO874" s="362"/>
      <c r="AP874" s="362"/>
      <c r="AQ874" s="362"/>
      <c r="AR874" s="362"/>
      <c r="AS874" s="362"/>
      <c r="AT874" s="362"/>
      <c r="AU874" s="362"/>
      <c r="AV874" s="362"/>
      <c r="AW874" s="362"/>
      <c r="AX874" s="362"/>
      <c r="AY874" s="362"/>
    </row>
    <row r="875">
      <c r="A875" s="362"/>
      <c r="B875" s="362"/>
      <c r="C875" s="362"/>
      <c r="D875" s="362"/>
      <c r="E875" s="362"/>
      <c r="F875" s="362"/>
      <c r="G875" s="362"/>
      <c r="H875" s="362"/>
      <c r="I875" s="362"/>
      <c r="J875" s="362"/>
      <c r="K875" s="362"/>
      <c r="L875" s="362"/>
      <c r="M875" s="362"/>
      <c r="N875" s="362"/>
      <c r="O875" s="362"/>
      <c r="P875" s="362"/>
      <c r="Q875" s="362"/>
      <c r="R875" s="362"/>
      <c r="S875" s="362"/>
      <c r="T875" s="362"/>
      <c r="U875" s="362"/>
      <c r="V875" s="362"/>
      <c r="W875" s="362"/>
      <c r="X875" s="362"/>
      <c r="Y875" s="362"/>
      <c r="Z875" s="362"/>
      <c r="AA875" s="362"/>
      <c r="AB875" s="362"/>
      <c r="AC875" s="362"/>
      <c r="AD875" s="362"/>
      <c r="AE875" s="362"/>
      <c r="AF875" s="362"/>
      <c r="AG875" s="362"/>
      <c r="AH875" s="362"/>
      <c r="AI875" s="362"/>
      <c r="AJ875" s="362"/>
      <c r="AK875" s="362"/>
      <c r="AL875" s="362"/>
      <c r="AM875" s="362"/>
      <c r="AN875" s="362"/>
      <c r="AO875" s="362"/>
      <c r="AP875" s="362"/>
      <c r="AQ875" s="362"/>
      <c r="AR875" s="362"/>
      <c r="AS875" s="362"/>
      <c r="AT875" s="362"/>
      <c r="AU875" s="362"/>
      <c r="AV875" s="362"/>
      <c r="AW875" s="362"/>
      <c r="AX875" s="362"/>
      <c r="AY875" s="362"/>
    </row>
    <row r="876">
      <c r="A876" s="362"/>
      <c r="B876" s="362"/>
      <c r="C876" s="362"/>
      <c r="D876" s="362"/>
      <c r="E876" s="362"/>
      <c r="F876" s="362"/>
      <c r="G876" s="362"/>
      <c r="H876" s="362"/>
      <c r="I876" s="362"/>
      <c r="J876" s="362"/>
      <c r="K876" s="362"/>
      <c r="L876" s="362"/>
      <c r="M876" s="362"/>
      <c r="N876" s="362"/>
      <c r="O876" s="362"/>
      <c r="P876" s="362"/>
      <c r="Q876" s="362"/>
      <c r="R876" s="362"/>
      <c r="S876" s="362"/>
      <c r="T876" s="362"/>
      <c r="U876" s="362"/>
      <c r="V876" s="362"/>
      <c r="W876" s="362"/>
      <c r="X876" s="362"/>
      <c r="Y876" s="362"/>
      <c r="Z876" s="362"/>
      <c r="AA876" s="362"/>
      <c r="AB876" s="362"/>
      <c r="AC876" s="362"/>
      <c r="AD876" s="362"/>
      <c r="AE876" s="362"/>
      <c r="AF876" s="362"/>
      <c r="AG876" s="362"/>
      <c r="AH876" s="362"/>
      <c r="AI876" s="362"/>
      <c r="AJ876" s="362"/>
      <c r="AK876" s="362"/>
      <c r="AL876" s="362"/>
      <c r="AM876" s="362"/>
      <c r="AN876" s="362"/>
      <c r="AO876" s="362"/>
      <c r="AP876" s="362"/>
      <c r="AQ876" s="362"/>
      <c r="AR876" s="362"/>
      <c r="AS876" s="362"/>
      <c r="AT876" s="362"/>
      <c r="AU876" s="362"/>
      <c r="AV876" s="362"/>
      <c r="AW876" s="362"/>
      <c r="AX876" s="362"/>
      <c r="AY876" s="362"/>
    </row>
    <row r="877">
      <c r="A877" s="362"/>
      <c r="B877" s="362"/>
      <c r="C877" s="362"/>
      <c r="D877" s="362"/>
      <c r="E877" s="362"/>
      <c r="F877" s="362"/>
      <c r="G877" s="362"/>
      <c r="H877" s="362"/>
      <c r="I877" s="362"/>
      <c r="J877" s="362"/>
      <c r="K877" s="362"/>
      <c r="L877" s="362"/>
      <c r="M877" s="362"/>
      <c r="N877" s="362"/>
      <c r="O877" s="362"/>
      <c r="P877" s="362"/>
      <c r="Q877" s="362"/>
      <c r="R877" s="362"/>
      <c r="S877" s="362"/>
      <c r="T877" s="362"/>
      <c r="U877" s="362"/>
      <c r="V877" s="362"/>
      <c r="W877" s="362"/>
      <c r="X877" s="362"/>
      <c r="Y877" s="362"/>
      <c r="Z877" s="362"/>
      <c r="AA877" s="362"/>
      <c r="AB877" s="362"/>
      <c r="AC877" s="362"/>
      <c r="AD877" s="362"/>
      <c r="AE877" s="362"/>
      <c r="AF877" s="362"/>
      <c r="AG877" s="362"/>
      <c r="AH877" s="362"/>
      <c r="AI877" s="362"/>
      <c r="AJ877" s="362"/>
      <c r="AK877" s="362"/>
      <c r="AL877" s="362"/>
      <c r="AM877" s="362"/>
      <c r="AN877" s="362"/>
      <c r="AO877" s="362"/>
      <c r="AP877" s="362"/>
      <c r="AQ877" s="362"/>
      <c r="AR877" s="362"/>
      <c r="AS877" s="362"/>
      <c r="AT877" s="362"/>
      <c r="AU877" s="362"/>
      <c r="AV877" s="362"/>
      <c r="AW877" s="362"/>
      <c r="AX877" s="362"/>
      <c r="AY877" s="362"/>
    </row>
    <row r="878">
      <c r="A878" s="362"/>
      <c r="B878" s="362"/>
      <c r="C878" s="362"/>
      <c r="D878" s="362"/>
      <c r="E878" s="362"/>
      <c r="F878" s="362"/>
      <c r="G878" s="362"/>
      <c r="H878" s="362"/>
      <c r="I878" s="362"/>
      <c r="J878" s="362"/>
      <c r="K878" s="362"/>
      <c r="L878" s="362"/>
      <c r="M878" s="362"/>
      <c r="N878" s="362"/>
      <c r="O878" s="362"/>
      <c r="P878" s="362"/>
      <c r="Q878" s="362"/>
      <c r="R878" s="362"/>
      <c r="S878" s="362"/>
      <c r="T878" s="362"/>
      <c r="U878" s="362"/>
      <c r="V878" s="362"/>
      <c r="W878" s="362"/>
      <c r="X878" s="362"/>
      <c r="Y878" s="362"/>
      <c r="Z878" s="362"/>
      <c r="AA878" s="362"/>
      <c r="AB878" s="362"/>
      <c r="AC878" s="362"/>
      <c r="AD878" s="362"/>
      <c r="AE878" s="362"/>
      <c r="AF878" s="362"/>
      <c r="AG878" s="362"/>
      <c r="AH878" s="362"/>
      <c r="AI878" s="362"/>
      <c r="AJ878" s="362"/>
      <c r="AK878" s="362"/>
      <c r="AL878" s="362"/>
      <c r="AM878" s="362"/>
      <c r="AN878" s="362"/>
      <c r="AO878" s="362"/>
      <c r="AP878" s="362"/>
      <c r="AQ878" s="362"/>
      <c r="AR878" s="362"/>
      <c r="AS878" s="362"/>
      <c r="AT878" s="362"/>
      <c r="AU878" s="362"/>
      <c r="AV878" s="362"/>
      <c r="AW878" s="362"/>
      <c r="AX878" s="362"/>
      <c r="AY878" s="362"/>
    </row>
    <row r="879">
      <c r="A879" s="362"/>
      <c r="B879" s="362"/>
      <c r="C879" s="362"/>
      <c r="D879" s="362"/>
      <c r="E879" s="362"/>
      <c r="F879" s="362"/>
      <c r="G879" s="362"/>
      <c r="H879" s="362"/>
      <c r="I879" s="362"/>
      <c r="J879" s="362"/>
      <c r="K879" s="362"/>
      <c r="L879" s="362"/>
      <c r="M879" s="362"/>
      <c r="N879" s="362"/>
      <c r="O879" s="362"/>
      <c r="P879" s="362"/>
      <c r="Q879" s="362"/>
      <c r="R879" s="362"/>
      <c r="S879" s="362"/>
      <c r="T879" s="362"/>
      <c r="U879" s="362"/>
      <c r="V879" s="362"/>
      <c r="W879" s="362"/>
      <c r="X879" s="362"/>
      <c r="Y879" s="362"/>
      <c r="Z879" s="362"/>
      <c r="AA879" s="362"/>
      <c r="AB879" s="362"/>
      <c r="AC879" s="362"/>
      <c r="AD879" s="362"/>
      <c r="AE879" s="362"/>
      <c r="AF879" s="362"/>
      <c r="AG879" s="362"/>
      <c r="AH879" s="362"/>
      <c r="AI879" s="362"/>
      <c r="AJ879" s="362"/>
      <c r="AK879" s="362"/>
      <c r="AL879" s="362"/>
      <c r="AM879" s="362"/>
      <c r="AN879" s="362"/>
      <c r="AO879" s="362"/>
      <c r="AP879" s="362"/>
      <c r="AQ879" s="362"/>
      <c r="AR879" s="362"/>
      <c r="AS879" s="362"/>
      <c r="AT879" s="362"/>
      <c r="AU879" s="362"/>
      <c r="AV879" s="362"/>
      <c r="AW879" s="362"/>
      <c r="AX879" s="362"/>
      <c r="AY879" s="362"/>
    </row>
    <row r="880">
      <c r="A880" s="362"/>
      <c r="B880" s="362"/>
      <c r="C880" s="362"/>
      <c r="D880" s="362"/>
      <c r="E880" s="362"/>
      <c r="F880" s="362"/>
      <c r="G880" s="362"/>
      <c r="H880" s="362"/>
      <c r="I880" s="362"/>
      <c r="J880" s="362"/>
      <c r="K880" s="362"/>
      <c r="L880" s="362"/>
      <c r="M880" s="362"/>
      <c r="N880" s="362"/>
      <c r="O880" s="362"/>
      <c r="P880" s="362"/>
      <c r="Q880" s="362"/>
      <c r="R880" s="362"/>
      <c r="S880" s="362"/>
      <c r="T880" s="362"/>
      <c r="U880" s="362"/>
      <c r="V880" s="362"/>
      <c r="W880" s="362"/>
      <c r="X880" s="362"/>
      <c r="Y880" s="362"/>
      <c r="Z880" s="362"/>
      <c r="AA880" s="362"/>
      <c r="AB880" s="362"/>
      <c r="AC880" s="362"/>
      <c r="AD880" s="362"/>
      <c r="AE880" s="362"/>
      <c r="AF880" s="362"/>
      <c r="AG880" s="362"/>
      <c r="AH880" s="362"/>
      <c r="AI880" s="362"/>
      <c r="AJ880" s="362"/>
      <c r="AK880" s="362"/>
      <c r="AL880" s="362"/>
      <c r="AM880" s="362"/>
      <c r="AN880" s="362"/>
      <c r="AO880" s="362"/>
      <c r="AP880" s="362"/>
      <c r="AQ880" s="362"/>
      <c r="AR880" s="362"/>
      <c r="AS880" s="362"/>
      <c r="AT880" s="362"/>
      <c r="AU880" s="362"/>
      <c r="AV880" s="362"/>
      <c r="AW880" s="362"/>
      <c r="AX880" s="362"/>
      <c r="AY880" s="362"/>
    </row>
    <row r="881">
      <c r="A881" s="362"/>
      <c r="B881" s="362"/>
      <c r="C881" s="362"/>
      <c r="D881" s="362"/>
      <c r="E881" s="362"/>
      <c r="F881" s="362"/>
      <c r="G881" s="362"/>
      <c r="H881" s="362"/>
      <c r="I881" s="362"/>
      <c r="J881" s="362"/>
      <c r="K881" s="362"/>
      <c r="L881" s="362"/>
      <c r="M881" s="362"/>
      <c r="N881" s="362"/>
      <c r="O881" s="362"/>
      <c r="P881" s="362"/>
      <c r="Q881" s="362"/>
      <c r="R881" s="362"/>
      <c r="S881" s="362"/>
      <c r="T881" s="362"/>
      <c r="U881" s="362"/>
      <c r="V881" s="362"/>
      <c r="W881" s="362"/>
      <c r="X881" s="362"/>
      <c r="Y881" s="362"/>
      <c r="Z881" s="362"/>
      <c r="AA881" s="362"/>
      <c r="AB881" s="362"/>
      <c r="AC881" s="362"/>
      <c r="AD881" s="362"/>
      <c r="AE881" s="362"/>
      <c r="AF881" s="362"/>
      <c r="AG881" s="362"/>
      <c r="AH881" s="362"/>
      <c r="AI881" s="362"/>
      <c r="AJ881" s="362"/>
      <c r="AK881" s="362"/>
      <c r="AL881" s="362"/>
      <c r="AM881" s="362"/>
      <c r="AN881" s="362"/>
      <c r="AO881" s="362"/>
      <c r="AP881" s="362"/>
      <c r="AQ881" s="362"/>
      <c r="AR881" s="362"/>
      <c r="AS881" s="362"/>
      <c r="AT881" s="362"/>
      <c r="AU881" s="362"/>
      <c r="AV881" s="362"/>
      <c r="AW881" s="362"/>
      <c r="AX881" s="362"/>
      <c r="AY881" s="362"/>
    </row>
    <row r="882">
      <c r="A882" s="362"/>
      <c r="B882" s="362"/>
      <c r="C882" s="362"/>
      <c r="D882" s="362"/>
      <c r="E882" s="362"/>
      <c r="F882" s="362"/>
      <c r="G882" s="362"/>
      <c r="H882" s="362"/>
      <c r="I882" s="362"/>
      <c r="J882" s="362"/>
      <c r="K882" s="362"/>
      <c r="L882" s="362"/>
      <c r="M882" s="362"/>
      <c r="N882" s="362"/>
      <c r="O882" s="362"/>
      <c r="P882" s="362"/>
      <c r="Q882" s="362"/>
      <c r="R882" s="362"/>
      <c r="S882" s="362"/>
      <c r="T882" s="362"/>
      <c r="U882" s="362"/>
      <c r="V882" s="362"/>
      <c r="W882" s="362"/>
      <c r="X882" s="362"/>
      <c r="Y882" s="362"/>
      <c r="Z882" s="362"/>
      <c r="AA882" s="362"/>
      <c r="AB882" s="362"/>
      <c r="AC882" s="362"/>
      <c r="AD882" s="362"/>
      <c r="AE882" s="362"/>
      <c r="AF882" s="362"/>
      <c r="AG882" s="362"/>
      <c r="AH882" s="362"/>
      <c r="AI882" s="362"/>
      <c r="AJ882" s="362"/>
      <c r="AK882" s="362"/>
      <c r="AL882" s="362"/>
      <c r="AM882" s="362"/>
      <c r="AN882" s="362"/>
      <c r="AO882" s="362"/>
      <c r="AP882" s="362"/>
      <c r="AQ882" s="362"/>
      <c r="AR882" s="362"/>
      <c r="AS882" s="362"/>
      <c r="AT882" s="362"/>
      <c r="AU882" s="362"/>
      <c r="AV882" s="362"/>
      <c r="AW882" s="362"/>
      <c r="AX882" s="362"/>
      <c r="AY882" s="362"/>
    </row>
    <row r="883">
      <c r="A883" s="362"/>
      <c r="B883" s="362"/>
      <c r="C883" s="362"/>
      <c r="D883" s="362"/>
      <c r="E883" s="362"/>
      <c r="F883" s="362"/>
      <c r="G883" s="362"/>
      <c r="H883" s="362"/>
      <c r="I883" s="362"/>
      <c r="J883" s="362"/>
      <c r="K883" s="362"/>
      <c r="L883" s="362"/>
      <c r="M883" s="362"/>
      <c r="N883" s="362"/>
      <c r="O883" s="362"/>
      <c r="P883" s="362"/>
      <c r="Q883" s="362"/>
      <c r="R883" s="362"/>
      <c r="S883" s="362"/>
      <c r="T883" s="362"/>
      <c r="U883" s="362"/>
      <c r="V883" s="362"/>
      <c r="W883" s="362"/>
      <c r="X883" s="362"/>
      <c r="Y883" s="362"/>
      <c r="Z883" s="362"/>
      <c r="AA883" s="362"/>
      <c r="AB883" s="362"/>
      <c r="AC883" s="362"/>
      <c r="AD883" s="362"/>
      <c r="AE883" s="362"/>
      <c r="AF883" s="362"/>
      <c r="AG883" s="362"/>
      <c r="AH883" s="362"/>
      <c r="AI883" s="362"/>
      <c r="AJ883" s="362"/>
      <c r="AK883" s="362"/>
      <c r="AL883" s="362"/>
      <c r="AM883" s="362"/>
      <c r="AN883" s="362"/>
      <c r="AO883" s="362"/>
      <c r="AP883" s="362"/>
      <c r="AQ883" s="362"/>
      <c r="AR883" s="362"/>
      <c r="AS883" s="362"/>
      <c r="AT883" s="362"/>
      <c r="AU883" s="362"/>
      <c r="AV883" s="362"/>
      <c r="AW883" s="362"/>
      <c r="AX883" s="362"/>
      <c r="AY883" s="362"/>
    </row>
    <row r="884">
      <c r="A884" s="362"/>
      <c r="B884" s="362"/>
      <c r="C884" s="362"/>
      <c r="D884" s="362"/>
      <c r="E884" s="362"/>
      <c r="F884" s="362"/>
      <c r="G884" s="362"/>
      <c r="H884" s="362"/>
      <c r="I884" s="362"/>
      <c r="J884" s="362"/>
      <c r="K884" s="362"/>
      <c r="L884" s="362"/>
      <c r="M884" s="362"/>
      <c r="N884" s="362"/>
      <c r="O884" s="362"/>
      <c r="P884" s="362"/>
      <c r="Q884" s="362"/>
      <c r="R884" s="362"/>
      <c r="S884" s="362"/>
      <c r="T884" s="362"/>
      <c r="U884" s="362"/>
      <c r="V884" s="362"/>
      <c r="W884" s="362"/>
      <c r="X884" s="362"/>
      <c r="Y884" s="362"/>
      <c r="Z884" s="362"/>
      <c r="AA884" s="362"/>
      <c r="AB884" s="362"/>
      <c r="AC884" s="362"/>
      <c r="AD884" s="362"/>
      <c r="AE884" s="362"/>
      <c r="AF884" s="362"/>
      <c r="AG884" s="362"/>
      <c r="AH884" s="362"/>
      <c r="AI884" s="362"/>
      <c r="AJ884" s="362"/>
      <c r="AK884" s="362"/>
      <c r="AL884" s="362"/>
      <c r="AM884" s="362"/>
      <c r="AN884" s="362"/>
      <c r="AO884" s="362"/>
      <c r="AP884" s="362"/>
      <c r="AQ884" s="362"/>
      <c r="AR884" s="362"/>
      <c r="AS884" s="362"/>
      <c r="AT884" s="362"/>
      <c r="AU884" s="362"/>
      <c r="AV884" s="362"/>
      <c r="AW884" s="362"/>
      <c r="AX884" s="362"/>
      <c r="AY884" s="362"/>
    </row>
    <row r="885">
      <c r="A885" s="362"/>
      <c r="B885" s="362"/>
      <c r="C885" s="362"/>
      <c r="D885" s="362"/>
      <c r="E885" s="362"/>
      <c r="F885" s="362"/>
      <c r="G885" s="362"/>
      <c r="H885" s="362"/>
      <c r="I885" s="362"/>
      <c r="J885" s="362"/>
      <c r="K885" s="362"/>
      <c r="L885" s="362"/>
      <c r="M885" s="362"/>
      <c r="N885" s="362"/>
      <c r="O885" s="362"/>
      <c r="P885" s="362"/>
      <c r="Q885" s="362"/>
      <c r="R885" s="362"/>
      <c r="S885" s="362"/>
      <c r="T885" s="362"/>
      <c r="U885" s="362"/>
      <c r="V885" s="362"/>
      <c r="W885" s="362"/>
      <c r="X885" s="362"/>
      <c r="Y885" s="362"/>
      <c r="Z885" s="362"/>
      <c r="AA885" s="362"/>
      <c r="AB885" s="362"/>
      <c r="AC885" s="362"/>
      <c r="AD885" s="362"/>
      <c r="AE885" s="362"/>
      <c r="AF885" s="362"/>
      <c r="AG885" s="362"/>
      <c r="AH885" s="362"/>
      <c r="AI885" s="362"/>
      <c r="AJ885" s="362"/>
      <c r="AK885" s="362"/>
      <c r="AL885" s="362"/>
      <c r="AM885" s="362"/>
      <c r="AN885" s="362"/>
      <c r="AO885" s="362"/>
      <c r="AP885" s="362"/>
      <c r="AQ885" s="362"/>
      <c r="AR885" s="362"/>
      <c r="AS885" s="362"/>
      <c r="AT885" s="362"/>
      <c r="AU885" s="362"/>
      <c r="AV885" s="362"/>
      <c r="AW885" s="362"/>
      <c r="AX885" s="362"/>
      <c r="AY885" s="362"/>
    </row>
    <row r="886">
      <c r="A886" s="362"/>
      <c r="B886" s="362"/>
      <c r="C886" s="362"/>
      <c r="D886" s="362"/>
      <c r="E886" s="362"/>
      <c r="F886" s="362"/>
      <c r="G886" s="362"/>
      <c r="H886" s="362"/>
      <c r="I886" s="362"/>
      <c r="J886" s="362"/>
      <c r="K886" s="362"/>
      <c r="L886" s="362"/>
      <c r="M886" s="362"/>
      <c r="N886" s="362"/>
      <c r="O886" s="362"/>
      <c r="P886" s="362"/>
      <c r="Q886" s="362"/>
      <c r="R886" s="362"/>
      <c r="S886" s="362"/>
      <c r="T886" s="362"/>
      <c r="U886" s="362"/>
      <c r="V886" s="362"/>
      <c r="W886" s="362"/>
      <c r="X886" s="362"/>
      <c r="Y886" s="362"/>
      <c r="Z886" s="362"/>
      <c r="AA886" s="362"/>
      <c r="AB886" s="362"/>
      <c r="AC886" s="362"/>
      <c r="AD886" s="362"/>
      <c r="AE886" s="362"/>
      <c r="AF886" s="362"/>
      <c r="AG886" s="362"/>
      <c r="AH886" s="362"/>
      <c r="AI886" s="362"/>
      <c r="AJ886" s="362"/>
      <c r="AK886" s="362"/>
      <c r="AL886" s="362"/>
      <c r="AM886" s="362"/>
      <c r="AN886" s="362"/>
      <c r="AO886" s="362"/>
      <c r="AP886" s="362"/>
      <c r="AQ886" s="362"/>
      <c r="AR886" s="362"/>
      <c r="AS886" s="362"/>
      <c r="AT886" s="362"/>
      <c r="AU886" s="362"/>
      <c r="AV886" s="362"/>
      <c r="AW886" s="362"/>
      <c r="AX886" s="362"/>
      <c r="AY886" s="362"/>
    </row>
    <row r="887">
      <c r="A887" s="362"/>
      <c r="B887" s="362"/>
      <c r="C887" s="362"/>
      <c r="D887" s="362"/>
      <c r="E887" s="362"/>
      <c r="F887" s="362"/>
      <c r="G887" s="362"/>
      <c r="H887" s="362"/>
      <c r="I887" s="362"/>
      <c r="J887" s="362"/>
      <c r="K887" s="362"/>
      <c r="L887" s="362"/>
      <c r="M887" s="362"/>
      <c r="N887" s="362"/>
      <c r="O887" s="362"/>
      <c r="P887" s="362"/>
      <c r="Q887" s="362"/>
      <c r="R887" s="362"/>
      <c r="S887" s="362"/>
      <c r="T887" s="362"/>
      <c r="U887" s="362"/>
      <c r="V887" s="362"/>
      <c r="W887" s="362"/>
      <c r="X887" s="362"/>
      <c r="Y887" s="362"/>
      <c r="Z887" s="362"/>
      <c r="AA887" s="362"/>
      <c r="AB887" s="362"/>
      <c r="AC887" s="362"/>
      <c r="AD887" s="362"/>
      <c r="AE887" s="362"/>
      <c r="AF887" s="362"/>
      <c r="AG887" s="362"/>
      <c r="AH887" s="362"/>
      <c r="AI887" s="362"/>
      <c r="AJ887" s="362"/>
      <c r="AK887" s="362"/>
      <c r="AL887" s="362"/>
      <c r="AM887" s="362"/>
      <c r="AN887" s="362"/>
      <c r="AO887" s="362"/>
      <c r="AP887" s="362"/>
      <c r="AQ887" s="362"/>
      <c r="AR887" s="362"/>
      <c r="AS887" s="362"/>
      <c r="AT887" s="362"/>
      <c r="AU887" s="362"/>
      <c r="AV887" s="362"/>
      <c r="AW887" s="362"/>
      <c r="AX887" s="362"/>
      <c r="AY887" s="362"/>
    </row>
    <row r="888">
      <c r="A888" s="362"/>
      <c r="B888" s="362"/>
      <c r="C888" s="362"/>
      <c r="D888" s="362"/>
      <c r="E888" s="362"/>
      <c r="F888" s="362"/>
      <c r="G888" s="362"/>
      <c r="H888" s="362"/>
      <c r="I888" s="362"/>
      <c r="J888" s="362"/>
      <c r="K888" s="362"/>
      <c r="L888" s="362"/>
      <c r="M888" s="362"/>
      <c r="N888" s="362"/>
      <c r="O888" s="362"/>
      <c r="P888" s="362"/>
      <c r="Q888" s="362"/>
      <c r="R888" s="362"/>
      <c r="S888" s="362"/>
      <c r="T888" s="362"/>
      <c r="U888" s="362"/>
      <c r="V888" s="362"/>
      <c r="W888" s="362"/>
      <c r="X888" s="362"/>
      <c r="Y888" s="362"/>
      <c r="Z888" s="362"/>
      <c r="AA888" s="362"/>
      <c r="AB888" s="362"/>
      <c r="AC888" s="362"/>
      <c r="AD888" s="362"/>
      <c r="AE888" s="362"/>
      <c r="AF888" s="362"/>
      <c r="AG888" s="362"/>
      <c r="AH888" s="362"/>
      <c r="AI888" s="362"/>
      <c r="AJ888" s="362"/>
      <c r="AK888" s="362"/>
      <c r="AL888" s="362"/>
      <c r="AM888" s="362"/>
      <c r="AN888" s="362"/>
      <c r="AO888" s="362"/>
      <c r="AP888" s="362"/>
      <c r="AQ888" s="362"/>
      <c r="AR888" s="362"/>
      <c r="AS888" s="362"/>
      <c r="AT888" s="362"/>
      <c r="AU888" s="362"/>
      <c r="AV888" s="362"/>
      <c r="AW888" s="362"/>
      <c r="AX888" s="362"/>
      <c r="AY888" s="362"/>
    </row>
    <row r="889">
      <c r="A889" s="362"/>
      <c r="B889" s="362"/>
      <c r="C889" s="362"/>
      <c r="D889" s="362"/>
      <c r="E889" s="362"/>
      <c r="F889" s="362"/>
      <c r="G889" s="362"/>
      <c r="H889" s="362"/>
      <c r="I889" s="362"/>
      <c r="J889" s="362"/>
      <c r="K889" s="362"/>
      <c r="L889" s="362"/>
      <c r="M889" s="362"/>
      <c r="N889" s="362"/>
      <c r="O889" s="362"/>
      <c r="P889" s="362"/>
      <c r="Q889" s="362"/>
      <c r="R889" s="362"/>
      <c r="S889" s="362"/>
      <c r="T889" s="362"/>
      <c r="U889" s="362"/>
      <c r="V889" s="362"/>
      <c r="W889" s="362"/>
      <c r="X889" s="362"/>
      <c r="Y889" s="362"/>
      <c r="Z889" s="362"/>
      <c r="AA889" s="362"/>
      <c r="AB889" s="362"/>
      <c r="AC889" s="362"/>
      <c r="AD889" s="362"/>
      <c r="AE889" s="362"/>
      <c r="AF889" s="362"/>
      <c r="AG889" s="362"/>
      <c r="AH889" s="362"/>
      <c r="AI889" s="362"/>
      <c r="AJ889" s="362"/>
      <c r="AK889" s="362"/>
      <c r="AL889" s="362"/>
      <c r="AM889" s="362"/>
      <c r="AN889" s="362"/>
      <c r="AO889" s="362"/>
      <c r="AP889" s="362"/>
      <c r="AQ889" s="362"/>
      <c r="AR889" s="362"/>
      <c r="AS889" s="362"/>
      <c r="AT889" s="362"/>
      <c r="AU889" s="362"/>
      <c r="AV889" s="362"/>
      <c r="AW889" s="362"/>
      <c r="AX889" s="362"/>
      <c r="AY889" s="362"/>
    </row>
    <row r="890">
      <c r="A890" s="362"/>
      <c r="B890" s="362"/>
      <c r="C890" s="362"/>
      <c r="D890" s="362"/>
      <c r="E890" s="362"/>
      <c r="F890" s="362"/>
      <c r="G890" s="362"/>
      <c r="H890" s="362"/>
      <c r="I890" s="362"/>
      <c r="J890" s="362"/>
      <c r="K890" s="362"/>
      <c r="L890" s="362"/>
      <c r="M890" s="362"/>
      <c r="N890" s="362"/>
      <c r="O890" s="362"/>
      <c r="P890" s="362"/>
      <c r="Q890" s="362"/>
      <c r="R890" s="362"/>
      <c r="S890" s="362"/>
      <c r="T890" s="362"/>
      <c r="U890" s="362"/>
      <c r="V890" s="362"/>
      <c r="W890" s="362"/>
      <c r="X890" s="362"/>
      <c r="Y890" s="362"/>
      <c r="Z890" s="362"/>
      <c r="AA890" s="362"/>
      <c r="AB890" s="362"/>
      <c r="AC890" s="362"/>
      <c r="AD890" s="362"/>
      <c r="AE890" s="362"/>
      <c r="AF890" s="362"/>
      <c r="AG890" s="362"/>
      <c r="AH890" s="362"/>
      <c r="AI890" s="362"/>
      <c r="AJ890" s="362"/>
      <c r="AK890" s="362"/>
      <c r="AL890" s="362"/>
      <c r="AM890" s="362"/>
      <c r="AN890" s="362"/>
      <c r="AO890" s="362"/>
      <c r="AP890" s="362"/>
      <c r="AQ890" s="362"/>
      <c r="AR890" s="362"/>
      <c r="AS890" s="362"/>
      <c r="AT890" s="362"/>
      <c r="AU890" s="362"/>
      <c r="AV890" s="362"/>
      <c r="AW890" s="362"/>
      <c r="AX890" s="362"/>
      <c r="AY890" s="362"/>
    </row>
    <row r="891">
      <c r="A891" s="362"/>
      <c r="B891" s="362"/>
      <c r="C891" s="362"/>
      <c r="D891" s="362"/>
      <c r="E891" s="362"/>
      <c r="F891" s="362"/>
      <c r="G891" s="362"/>
      <c r="H891" s="362"/>
      <c r="I891" s="362"/>
      <c r="J891" s="362"/>
      <c r="K891" s="362"/>
      <c r="L891" s="362"/>
      <c r="M891" s="362"/>
      <c r="N891" s="362"/>
      <c r="O891" s="362"/>
      <c r="P891" s="362"/>
      <c r="Q891" s="362"/>
      <c r="R891" s="362"/>
      <c r="S891" s="362"/>
      <c r="T891" s="362"/>
      <c r="U891" s="362"/>
      <c r="V891" s="362"/>
      <c r="W891" s="362"/>
      <c r="X891" s="362"/>
      <c r="Y891" s="362"/>
      <c r="Z891" s="362"/>
      <c r="AA891" s="362"/>
      <c r="AB891" s="362"/>
      <c r="AC891" s="362"/>
      <c r="AD891" s="362"/>
      <c r="AE891" s="362"/>
      <c r="AF891" s="362"/>
      <c r="AG891" s="362"/>
      <c r="AH891" s="362"/>
      <c r="AI891" s="362"/>
      <c r="AJ891" s="362"/>
      <c r="AK891" s="362"/>
      <c r="AL891" s="362"/>
      <c r="AM891" s="362"/>
      <c r="AN891" s="362"/>
      <c r="AO891" s="362"/>
      <c r="AP891" s="362"/>
      <c r="AQ891" s="362"/>
      <c r="AR891" s="362"/>
      <c r="AS891" s="362"/>
      <c r="AT891" s="362"/>
      <c r="AU891" s="362"/>
      <c r="AV891" s="362"/>
      <c r="AW891" s="362"/>
      <c r="AX891" s="362"/>
      <c r="AY891" s="362"/>
    </row>
    <row r="892">
      <c r="A892" s="362"/>
      <c r="B892" s="362"/>
      <c r="C892" s="362"/>
      <c r="D892" s="362"/>
      <c r="E892" s="362"/>
      <c r="F892" s="362"/>
      <c r="G892" s="362"/>
      <c r="H892" s="362"/>
      <c r="I892" s="362"/>
      <c r="J892" s="362"/>
      <c r="K892" s="362"/>
      <c r="L892" s="362"/>
      <c r="M892" s="362"/>
      <c r="N892" s="362"/>
      <c r="O892" s="362"/>
      <c r="P892" s="362"/>
      <c r="Q892" s="362"/>
      <c r="R892" s="362"/>
      <c r="S892" s="362"/>
      <c r="T892" s="362"/>
      <c r="U892" s="362"/>
      <c r="V892" s="362"/>
      <c r="W892" s="362"/>
      <c r="X892" s="362"/>
      <c r="Y892" s="362"/>
      <c r="Z892" s="362"/>
      <c r="AA892" s="362"/>
      <c r="AB892" s="362"/>
      <c r="AC892" s="362"/>
      <c r="AD892" s="362"/>
      <c r="AE892" s="362"/>
      <c r="AF892" s="362"/>
      <c r="AG892" s="362"/>
      <c r="AH892" s="362"/>
      <c r="AI892" s="362"/>
      <c r="AJ892" s="362"/>
      <c r="AK892" s="362"/>
      <c r="AL892" s="362"/>
      <c r="AM892" s="362"/>
      <c r="AN892" s="362"/>
      <c r="AO892" s="362"/>
      <c r="AP892" s="362"/>
      <c r="AQ892" s="362"/>
      <c r="AR892" s="362"/>
      <c r="AS892" s="362"/>
      <c r="AT892" s="362"/>
      <c r="AU892" s="362"/>
      <c r="AV892" s="362"/>
      <c r="AW892" s="362"/>
      <c r="AX892" s="362"/>
      <c r="AY892" s="362"/>
    </row>
    <row r="893">
      <c r="A893" s="362"/>
      <c r="B893" s="362"/>
      <c r="C893" s="362"/>
      <c r="D893" s="362"/>
      <c r="E893" s="362"/>
      <c r="F893" s="362"/>
      <c r="G893" s="362"/>
      <c r="H893" s="362"/>
      <c r="I893" s="362"/>
      <c r="J893" s="362"/>
      <c r="K893" s="362"/>
      <c r="L893" s="362"/>
      <c r="M893" s="362"/>
      <c r="N893" s="362"/>
      <c r="O893" s="362"/>
      <c r="P893" s="362"/>
      <c r="Q893" s="362"/>
      <c r="R893" s="362"/>
      <c r="S893" s="362"/>
      <c r="T893" s="362"/>
      <c r="U893" s="362"/>
      <c r="V893" s="362"/>
      <c r="W893" s="362"/>
      <c r="X893" s="362"/>
      <c r="Y893" s="362"/>
      <c r="Z893" s="362"/>
      <c r="AA893" s="362"/>
      <c r="AB893" s="362"/>
      <c r="AC893" s="362"/>
      <c r="AD893" s="362"/>
      <c r="AE893" s="362"/>
      <c r="AF893" s="362"/>
      <c r="AG893" s="362"/>
      <c r="AH893" s="362"/>
      <c r="AI893" s="362"/>
      <c r="AJ893" s="362"/>
      <c r="AK893" s="362"/>
      <c r="AL893" s="362"/>
      <c r="AM893" s="362"/>
      <c r="AN893" s="362"/>
      <c r="AO893" s="362"/>
      <c r="AP893" s="362"/>
      <c r="AQ893" s="362"/>
      <c r="AR893" s="362"/>
      <c r="AS893" s="362"/>
      <c r="AT893" s="362"/>
      <c r="AU893" s="362"/>
      <c r="AV893" s="362"/>
      <c r="AW893" s="362"/>
      <c r="AX893" s="362"/>
      <c r="AY893" s="362"/>
    </row>
    <row r="894">
      <c r="A894" s="362"/>
      <c r="B894" s="362"/>
      <c r="C894" s="362"/>
      <c r="D894" s="362"/>
      <c r="E894" s="362"/>
      <c r="F894" s="362"/>
      <c r="G894" s="362"/>
      <c r="H894" s="362"/>
      <c r="I894" s="362"/>
      <c r="J894" s="362"/>
      <c r="K894" s="362"/>
      <c r="L894" s="362"/>
      <c r="M894" s="362"/>
      <c r="N894" s="362"/>
      <c r="O894" s="362"/>
      <c r="P894" s="362"/>
      <c r="Q894" s="362"/>
      <c r="R894" s="362"/>
      <c r="S894" s="362"/>
      <c r="T894" s="362"/>
      <c r="U894" s="362"/>
      <c r="V894" s="362"/>
      <c r="W894" s="362"/>
      <c r="X894" s="362"/>
      <c r="Y894" s="362"/>
      <c r="Z894" s="362"/>
      <c r="AA894" s="362"/>
      <c r="AB894" s="362"/>
      <c r="AC894" s="362"/>
      <c r="AD894" s="362"/>
      <c r="AE894" s="362"/>
      <c r="AF894" s="362"/>
      <c r="AG894" s="362"/>
      <c r="AH894" s="362"/>
      <c r="AI894" s="362"/>
      <c r="AJ894" s="362"/>
      <c r="AK894" s="362"/>
      <c r="AL894" s="362"/>
      <c r="AM894" s="362"/>
      <c r="AN894" s="362"/>
      <c r="AO894" s="362"/>
      <c r="AP894" s="362"/>
      <c r="AQ894" s="362"/>
      <c r="AR894" s="362"/>
      <c r="AS894" s="362"/>
      <c r="AT894" s="362"/>
      <c r="AU894" s="362"/>
      <c r="AV894" s="362"/>
      <c r="AW894" s="362"/>
      <c r="AX894" s="362"/>
      <c r="AY894" s="362"/>
    </row>
    <row r="895">
      <c r="A895" s="362"/>
      <c r="B895" s="362"/>
      <c r="C895" s="362"/>
      <c r="D895" s="362"/>
      <c r="E895" s="362"/>
      <c r="F895" s="362"/>
      <c r="G895" s="362"/>
      <c r="H895" s="362"/>
      <c r="I895" s="362"/>
      <c r="J895" s="362"/>
      <c r="K895" s="362"/>
      <c r="L895" s="362"/>
      <c r="M895" s="362"/>
      <c r="N895" s="362"/>
      <c r="O895" s="362"/>
      <c r="P895" s="362"/>
      <c r="Q895" s="362"/>
      <c r="R895" s="362"/>
      <c r="S895" s="362"/>
      <c r="T895" s="362"/>
      <c r="U895" s="362"/>
      <c r="V895" s="362"/>
      <c r="W895" s="362"/>
      <c r="X895" s="362"/>
      <c r="Y895" s="362"/>
      <c r="Z895" s="362"/>
      <c r="AA895" s="362"/>
      <c r="AB895" s="362"/>
      <c r="AC895" s="362"/>
      <c r="AD895" s="362"/>
      <c r="AE895" s="362"/>
      <c r="AF895" s="362"/>
      <c r="AG895" s="362"/>
      <c r="AH895" s="362"/>
      <c r="AI895" s="362"/>
      <c r="AJ895" s="362"/>
      <c r="AK895" s="362"/>
      <c r="AL895" s="362"/>
      <c r="AM895" s="362"/>
      <c r="AN895" s="362"/>
      <c r="AO895" s="362"/>
      <c r="AP895" s="362"/>
      <c r="AQ895" s="362"/>
      <c r="AR895" s="362"/>
      <c r="AS895" s="362"/>
      <c r="AT895" s="362"/>
      <c r="AU895" s="362"/>
      <c r="AV895" s="362"/>
      <c r="AW895" s="362"/>
      <c r="AX895" s="362"/>
      <c r="AY895" s="362"/>
    </row>
    <row r="896">
      <c r="A896" s="362"/>
      <c r="B896" s="362"/>
      <c r="C896" s="362"/>
      <c r="D896" s="362"/>
      <c r="E896" s="362"/>
      <c r="F896" s="362"/>
      <c r="G896" s="362"/>
      <c r="H896" s="362"/>
      <c r="I896" s="362"/>
      <c r="J896" s="362"/>
      <c r="K896" s="362"/>
      <c r="L896" s="362"/>
      <c r="M896" s="362"/>
      <c r="N896" s="362"/>
      <c r="O896" s="362"/>
      <c r="P896" s="362"/>
      <c r="Q896" s="362"/>
      <c r="R896" s="362"/>
      <c r="S896" s="362"/>
      <c r="T896" s="362"/>
      <c r="U896" s="362"/>
      <c r="V896" s="362"/>
      <c r="W896" s="362"/>
      <c r="X896" s="362"/>
      <c r="Y896" s="362"/>
      <c r="Z896" s="362"/>
      <c r="AA896" s="362"/>
      <c r="AB896" s="362"/>
      <c r="AC896" s="362"/>
      <c r="AD896" s="362"/>
      <c r="AE896" s="362"/>
      <c r="AF896" s="362"/>
      <c r="AG896" s="362"/>
      <c r="AH896" s="362"/>
      <c r="AI896" s="362"/>
      <c r="AJ896" s="362"/>
      <c r="AK896" s="362"/>
      <c r="AL896" s="362"/>
      <c r="AM896" s="362"/>
      <c r="AN896" s="362"/>
      <c r="AO896" s="362"/>
      <c r="AP896" s="362"/>
      <c r="AQ896" s="362"/>
      <c r="AR896" s="362"/>
      <c r="AS896" s="362"/>
      <c r="AT896" s="362"/>
      <c r="AU896" s="362"/>
      <c r="AV896" s="362"/>
      <c r="AW896" s="362"/>
      <c r="AX896" s="362"/>
      <c r="AY896" s="362"/>
    </row>
    <row r="897">
      <c r="A897" s="362"/>
      <c r="B897" s="362"/>
      <c r="C897" s="362"/>
      <c r="D897" s="362"/>
      <c r="E897" s="362"/>
      <c r="F897" s="362"/>
      <c r="G897" s="362"/>
      <c r="H897" s="362"/>
      <c r="I897" s="362"/>
      <c r="J897" s="362"/>
      <c r="K897" s="362"/>
      <c r="L897" s="362"/>
      <c r="M897" s="362"/>
      <c r="N897" s="362"/>
      <c r="O897" s="362"/>
      <c r="P897" s="362"/>
      <c r="Q897" s="362"/>
      <c r="R897" s="362"/>
      <c r="S897" s="362"/>
      <c r="T897" s="362"/>
      <c r="U897" s="362"/>
      <c r="V897" s="362"/>
      <c r="W897" s="362"/>
      <c r="X897" s="362"/>
      <c r="Y897" s="362"/>
      <c r="Z897" s="362"/>
      <c r="AA897" s="362"/>
      <c r="AB897" s="362"/>
      <c r="AC897" s="362"/>
      <c r="AD897" s="362"/>
      <c r="AE897" s="362"/>
      <c r="AF897" s="362"/>
      <c r="AG897" s="362"/>
      <c r="AH897" s="362"/>
      <c r="AI897" s="362"/>
      <c r="AJ897" s="362"/>
      <c r="AK897" s="362"/>
      <c r="AL897" s="362"/>
      <c r="AM897" s="362"/>
      <c r="AN897" s="362"/>
      <c r="AO897" s="362"/>
      <c r="AP897" s="362"/>
      <c r="AQ897" s="362"/>
      <c r="AR897" s="362"/>
      <c r="AS897" s="362"/>
      <c r="AT897" s="362"/>
      <c r="AU897" s="362"/>
      <c r="AV897" s="362"/>
      <c r="AW897" s="362"/>
      <c r="AX897" s="362"/>
      <c r="AY897" s="362"/>
    </row>
    <row r="898">
      <c r="A898" s="362"/>
      <c r="B898" s="362"/>
      <c r="C898" s="362"/>
      <c r="D898" s="362"/>
      <c r="E898" s="362"/>
      <c r="F898" s="362"/>
      <c r="G898" s="362"/>
      <c r="H898" s="362"/>
      <c r="I898" s="362"/>
      <c r="J898" s="362"/>
      <c r="K898" s="362"/>
      <c r="L898" s="362"/>
      <c r="M898" s="362"/>
      <c r="N898" s="362"/>
      <c r="O898" s="362"/>
      <c r="P898" s="362"/>
      <c r="Q898" s="362"/>
      <c r="R898" s="362"/>
      <c r="S898" s="362"/>
      <c r="T898" s="362"/>
      <c r="U898" s="362"/>
      <c r="V898" s="362"/>
      <c r="W898" s="362"/>
      <c r="X898" s="362"/>
      <c r="Y898" s="362"/>
      <c r="Z898" s="362"/>
      <c r="AA898" s="362"/>
      <c r="AB898" s="362"/>
      <c r="AC898" s="362"/>
      <c r="AD898" s="362"/>
      <c r="AE898" s="362"/>
      <c r="AF898" s="362"/>
      <c r="AG898" s="362"/>
      <c r="AH898" s="362"/>
      <c r="AI898" s="362"/>
      <c r="AJ898" s="362"/>
      <c r="AK898" s="362"/>
      <c r="AL898" s="362"/>
      <c r="AM898" s="362"/>
      <c r="AN898" s="362"/>
      <c r="AO898" s="362"/>
      <c r="AP898" s="362"/>
      <c r="AQ898" s="362"/>
      <c r="AR898" s="362"/>
      <c r="AS898" s="362"/>
      <c r="AT898" s="362"/>
      <c r="AU898" s="362"/>
      <c r="AV898" s="362"/>
      <c r="AW898" s="362"/>
      <c r="AX898" s="362"/>
      <c r="AY898" s="362"/>
    </row>
    <row r="899">
      <c r="A899" s="362"/>
      <c r="B899" s="362"/>
      <c r="C899" s="362"/>
      <c r="D899" s="362"/>
      <c r="E899" s="362"/>
      <c r="F899" s="362"/>
      <c r="G899" s="362"/>
      <c r="H899" s="362"/>
      <c r="I899" s="362"/>
      <c r="J899" s="362"/>
      <c r="K899" s="362"/>
      <c r="L899" s="362"/>
      <c r="M899" s="362"/>
      <c r="N899" s="362"/>
      <c r="O899" s="362"/>
      <c r="P899" s="362"/>
      <c r="Q899" s="362"/>
      <c r="R899" s="362"/>
      <c r="S899" s="362"/>
      <c r="T899" s="362"/>
      <c r="U899" s="362"/>
      <c r="V899" s="362"/>
      <c r="W899" s="362"/>
      <c r="X899" s="362"/>
      <c r="Y899" s="362"/>
      <c r="Z899" s="362"/>
      <c r="AA899" s="362"/>
      <c r="AB899" s="362"/>
      <c r="AC899" s="362"/>
      <c r="AD899" s="362"/>
      <c r="AE899" s="362"/>
      <c r="AF899" s="362"/>
      <c r="AG899" s="362"/>
      <c r="AH899" s="362"/>
      <c r="AI899" s="362"/>
      <c r="AJ899" s="362"/>
      <c r="AK899" s="362"/>
      <c r="AL899" s="362"/>
      <c r="AM899" s="362"/>
      <c r="AN899" s="362"/>
      <c r="AO899" s="362"/>
      <c r="AP899" s="362"/>
      <c r="AQ899" s="362"/>
      <c r="AR899" s="362"/>
      <c r="AS899" s="362"/>
      <c r="AT899" s="362"/>
      <c r="AU899" s="362"/>
      <c r="AV899" s="362"/>
      <c r="AW899" s="362"/>
      <c r="AX899" s="362"/>
      <c r="AY899" s="362"/>
    </row>
    <row r="900">
      <c r="A900" s="362"/>
      <c r="B900" s="362"/>
      <c r="C900" s="362"/>
      <c r="D900" s="362"/>
      <c r="E900" s="362"/>
      <c r="F900" s="362"/>
      <c r="G900" s="362"/>
      <c r="H900" s="362"/>
      <c r="I900" s="362"/>
      <c r="J900" s="362"/>
      <c r="K900" s="362"/>
      <c r="L900" s="362"/>
      <c r="M900" s="362"/>
      <c r="N900" s="362"/>
      <c r="O900" s="362"/>
      <c r="P900" s="362"/>
      <c r="Q900" s="362"/>
      <c r="R900" s="362"/>
      <c r="S900" s="362"/>
      <c r="T900" s="362"/>
      <c r="U900" s="362"/>
      <c r="V900" s="362"/>
      <c r="W900" s="362"/>
      <c r="X900" s="362"/>
      <c r="Y900" s="362"/>
      <c r="Z900" s="362"/>
      <c r="AA900" s="362"/>
      <c r="AB900" s="362"/>
      <c r="AC900" s="362"/>
      <c r="AD900" s="362"/>
      <c r="AE900" s="362"/>
      <c r="AF900" s="362"/>
      <c r="AG900" s="362"/>
      <c r="AH900" s="362"/>
      <c r="AI900" s="362"/>
      <c r="AJ900" s="362"/>
      <c r="AK900" s="362"/>
      <c r="AL900" s="362"/>
      <c r="AM900" s="362"/>
      <c r="AN900" s="362"/>
      <c r="AO900" s="362"/>
      <c r="AP900" s="362"/>
      <c r="AQ900" s="362"/>
      <c r="AR900" s="362"/>
      <c r="AS900" s="362"/>
      <c r="AT900" s="362"/>
      <c r="AU900" s="362"/>
      <c r="AV900" s="362"/>
      <c r="AW900" s="362"/>
      <c r="AX900" s="362"/>
      <c r="AY900" s="362"/>
    </row>
    <row r="901">
      <c r="A901" s="362"/>
      <c r="B901" s="362"/>
      <c r="C901" s="362"/>
      <c r="D901" s="362"/>
      <c r="E901" s="362"/>
      <c r="F901" s="362"/>
      <c r="G901" s="362"/>
      <c r="H901" s="362"/>
      <c r="I901" s="362"/>
      <c r="J901" s="362"/>
      <c r="K901" s="362"/>
      <c r="L901" s="362"/>
      <c r="M901" s="362"/>
      <c r="N901" s="362"/>
      <c r="O901" s="362"/>
      <c r="P901" s="362"/>
      <c r="Q901" s="362"/>
      <c r="R901" s="362"/>
      <c r="S901" s="362"/>
      <c r="T901" s="362"/>
      <c r="U901" s="362"/>
      <c r="V901" s="362"/>
      <c r="W901" s="362"/>
      <c r="X901" s="362"/>
      <c r="Y901" s="362"/>
      <c r="Z901" s="362"/>
      <c r="AA901" s="362"/>
      <c r="AB901" s="362"/>
      <c r="AC901" s="362"/>
      <c r="AD901" s="362"/>
      <c r="AE901" s="362"/>
      <c r="AF901" s="362"/>
      <c r="AG901" s="362"/>
      <c r="AH901" s="362"/>
      <c r="AI901" s="362"/>
      <c r="AJ901" s="362"/>
      <c r="AK901" s="362"/>
      <c r="AL901" s="362"/>
      <c r="AM901" s="362"/>
      <c r="AN901" s="362"/>
      <c r="AO901" s="362"/>
      <c r="AP901" s="362"/>
      <c r="AQ901" s="362"/>
      <c r="AR901" s="362"/>
      <c r="AS901" s="362"/>
      <c r="AT901" s="362"/>
      <c r="AU901" s="362"/>
      <c r="AV901" s="362"/>
      <c r="AW901" s="362"/>
      <c r="AX901" s="362"/>
      <c r="AY901" s="362"/>
    </row>
    <row r="902">
      <c r="A902" s="362"/>
      <c r="B902" s="362"/>
      <c r="C902" s="362"/>
      <c r="D902" s="362"/>
      <c r="E902" s="362"/>
      <c r="F902" s="362"/>
      <c r="G902" s="362"/>
      <c r="H902" s="362"/>
      <c r="I902" s="362"/>
      <c r="J902" s="362"/>
      <c r="K902" s="362"/>
      <c r="L902" s="362"/>
      <c r="M902" s="362"/>
      <c r="N902" s="362"/>
      <c r="O902" s="362"/>
      <c r="P902" s="362"/>
      <c r="Q902" s="362"/>
      <c r="R902" s="362"/>
      <c r="S902" s="362"/>
      <c r="T902" s="362"/>
      <c r="U902" s="362"/>
      <c r="V902" s="362"/>
      <c r="W902" s="362"/>
      <c r="X902" s="362"/>
      <c r="Y902" s="362"/>
      <c r="Z902" s="362"/>
      <c r="AA902" s="362"/>
      <c r="AB902" s="362"/>
      <c r="AC902" s="362"/>
      <c r="AD902" s="362"/>
      <c r="AE902" s="362"/>
      <c r="AF902" s="362"/>
      <c r="AG902" s="362"/>
      <c r="AH902" s="362"/>
      <c r="AI902" s="362"/>
      <c r="AJ902" s="362"/>
      <c r="AK902" s="362"/>
      <c r="AL902" s="362"/>
      <c r="AM902" s="362"/>
      <c r="AN902" s="362"/>
      <c r="AO902" s="362"/>
      <c r="AP902" s="362"/>
      <c r="AQ902" s="362"/>
      <c r="AR902" s="362"/>
      <c r="AS902" s="362"/>
      <c r="AT902" s="362"/>
      <c r="AU902" s="362"/>
      <c r="AV902" s="362"/>
      <c r="AW902" s="362"/>
      <c r="AX902" s="362"/>
      <c r="AY902" s="362"/>
    </row>
    <row r="903">
      <c r="A903" s="362"/>
      <c r="B903" s="362"/>
      <c r="C903" s="362"/>
      <c r="D903" s="362"/>
      <c r="E903" s="362"/>
      <c r="F903" s="362"/>
      <c r="G903" s="362"/>
      <c r="H903" s="362"/>
      <c r="I903" s="362"/>
      <c r="J903" s="362"/>
      <c r="K903" s="362"/>
      <c r="L903" s="362"/>
      <c r="M903" s="362"/>
      <c r="N903" s="362"/>
      <c r="O903" s="362"/>
      <c r="P903" s="362"/>
      <c r="Q903" s="362"/>
      <c r="R903" s="362"/>
      <c r="S903" s="362"/>
      <c r="T903" s="362"/>
      <c r="U903" s="362"/>
      <c r="V903" s="362"/>
      <c r="W903" s="362"/>
      <c r="X903" s="362"/>
      <c r="Y903" s="362"/>
      <c r="Z903" s="362"/>
      <c r="AA903" s="362"/>
      <c r="AB903" s="362"/>
      <c r="AC903" s="362"/>
      <c r="AD903" s="362"/>
      <c r="AE903" s="362"/>
      <c r="AF903" s="362"/>
      <c r="AG903" s="362"/>
      <c r="AH903" s="362"/>
      <c r="AI903" s="362"/>
      <c r="AJ903" s="362"/>
      <c r="AK903" s="362"/>
      <c r="AL903" s="362"/>
      <c r="AM903" s="362"/>
      <c r="AN903" s="362"/>
      <c r="AO903" s="362"/>
      <c r="AP903" s="362"/>
      <c r="AQ903" s="362"/>
      <c r="AR903" s="362"/>
      <c r="AS903" s="362"/>
      <c r="AT903" s="362"/>
      <c r="AU903" s="362"/>
      <c r="AV903" s="362"/>
      <c r="AW903" s="362"/>
      <c r="AX903" s="362"/>
      <c r="AY903" s="362"/>
    </row>
    <row r="904">
      <c r="A904" s="362"/>
      <c r="B904" s="362"/>
      <c r="C904" s="362"/>
      <c r="D904" s="362"/>
      <c r="E904" s="362"/>
      <c r="F904" s="362"/>
      <c r="G904" s="362"/>
      <c r="H904" s="362"/>
      <c r="I904" s="362"/>
      <c r="J904" s="362"/>
      <c r="K904" s="362"/>
      <c r="L904" s="362"/>
      <c r="M904" s="362"/>
      <c r="N904" s="362"/>
      <c r="O904" s="362"/>
      <c r="P904" s="362"/>
      <c r="Q904" s="362"/>
      <c r="R904" s="362"/>
      <c r="S904" s="362"/>
      <c r="T904" s="362"/>
      <c r="U904" s="362"/>
      <c r="V904" s="362"/>
      <c r="W904" s="362"/>
      <c r="X904" s="362"/>
      <c r="Y904" s="362"/>
      <c r="Z904" s="362"/>
      <c r="AA904" s="362"/>
      <c r="AB904" s="362"/>
      <c r="AC904" s="362"/>
      <c r="AD904" s="362"/>
      <c r="AE904" s="362"/>
      <c r="AF904" s="362"/>
      <c r="AG904" s="362"/>
      <c r="AH904" s="362"/>
      <c r="AI904" s="362"/>
      <c r="AJ904" s="362"/>
      <c r="AK904" s="362"/>
      <c r="AL904" s="362"/>
      <c r="AM904" s="362"/>
      <c r="AN904" s="362"/>
      <c r="AO904" s="362"/>
      <c r="AP904" s="362"/>
      <c r="AQ904" s="362"/>
      <c r="AR904" s="362"/>
      <c r="AS904" s="362"/>
      <c r="AT904" s="362"/>
      <c r="AU904" s="362"/>
      <c r="AV904" s="362"/>
      <c r="AW904" s="362"/>
      <c r="AX904" s="362"/>
      <c r="AY904" s="362"/>
    </row>
    <row r="905">
      <c r="A905" s="362"/>
      <c r="B905" s="362"/>
      <c r="C905" s="362"/>
      <c r="D905" s="362"/>
      <c r="E905" s="362"/>
      <c r="F905" s="362"/>
      <c r="G905" s="362"/>
      <c r="H905" s="362"/>
      <c r="I905" s="362"/>
      <c r="J905" s="362"/>
      <c r="K905" s="362"/>
      <c r="L905" s="362"/>
      <c r="M905" s="362"/>
      <c r="N905" s="362"/>
      <c r="O905" s="362"/>
      <c r="P905" s="362"/>
      <c r="Q905" s="362"/>
      <c r="R905" s="362"/>
      <c r="S905" s="362"/>
      <c r="T905" s="362"/>
      <c r="U905" s="362"/>
      <c r="V905" s="362"/>
      <c r="W905" s="362"/>
      <c r="X905" s="362"/>
      <c r="Y905" s="362"/>
      <c r="Z905" s="362"/>
      <c r="AA905" s="362"/>
      <c r="AB905" s="362"/>
      <c r="AC905" s="362"/>
      <c r="AD905" s="362"/>
      <c r="AE905" s="362"/>
      <c r="AF905" s="362"/>
      <c r="AG905" s="362"/>
      <c r="AH905" s="362"/>
      <c r="AI905" s="362"/>
      <c r="AJ905" s="362"/>
      <c r="AK905" s="362"/>
      <c r="AL905" s="362"/>
      <c r="AM905" s="362"/>
      <c r="AN905" s="362"/>
      <c r="AO905" s="362"/>
      <c r="AP905" s="362"/>
      <c r="AQ905" s="362"/>
      <c r="AR905" s="362"/>
      <c r="AS905" s="362"/>
      <c r="AT905" s="362"/>
      <c r="AU905" s="362"/>
      <c r="AV905" s="362"/>
      <c r="AW905" s="362"/>
      <c r="AX905" s="362"/>
      <c r="AY905" s="362"/>
    </row>
    <row r="906">
      <c r="A906" s="362"/>
      <c r="B906" s="362"/>
      <c r="C906" s="362"/>
      <c r="D906" s="362"/>
      <c r="E906" s="362"/>
      <c r="F906" s="362"/>
      <c r="G906" s="362"/>
      <c r="H906" s="362"/>
      <c r="I906" s="362"/>
      <c r="J906" s="362"/>
      <c r="K906" s="362"/>
      <c r="L906" s="362"/>
      <c r="M906" s="362"/>
      <c r="N906" s="362"/>
      <c r="O906" s="362"/>
      <c r="P906" s="362"/>
      <c r="Q906" s="362"/>
      <c r="R906" s="362"/>
      <c r="S906" s="362"/>
      <c r="T906" s="362"/>
      <c r="U906" s="362"/>
      <c r="V906" s="362"/>
      <c r="W906" s="362"/>
      <c r="X906" s="362"/>
      <c r="Y906" s="362"/>
      <c r="Z906" s="362"/>
      <c r="AA906" s="362"/>
      <c r="AB906" s="362"/>
      <c r="AC906" s="362"/>
      <c r="AD906" s="362"/>
      <c r="AE906" s="362"/>
      <c r="AF906" s="362"/>
      <c r="AG906" s="362"/>
      <c r="AH906" s="362"/>
      <c r="AI906" s="362"/>
      <c r="AJ906" s="362"/>
      <c r="AK906" s="362"/>
      <c r="AL906" s="362"/>
      <c r="AM906" s="362"/>
      <c r="AN906" s="362"/>
      <c r="AO906" s="362"/>
      <c r="AP906" s="362"/>
      <c r="AQ906" s="362"/>
      <c r="AR906" s="362"/>
      <c r="AS906" s="362"/>
      <c r="AT906" s="362"/>
      <c r="AU906" s="362"/>
      <c r="AV906" s="362"/>
      <c r="AW906" s="362"/>
      <c r="AX906" s="362"/>
      <c r="AY906" s="362"/>
    </row>
    <row r="907">
      <c r="A907" s="362"/>
      <c r="B907" s="362"/>
      <c r="C907" s="362"/>
      <c r="D907" s="362"/>
      <c r="E907" s="362"/>
      <c r="F907" s="362"/>
      <c r="G907" s="362"/>
      <c r="H907" s="362"/>
      <c r="I907" s="362"/>
      <c r="J907" s="362"/>
      <c r="K907" s="362"/>
      <c r="L907" s="362"/>
      <c r="M907" s="362"/>
      <c r="N907" s="362"/>
      <c r="O907" s="362"/>
      <c r="P907" s="362"/>
      <c r="Q907" s="362"/>
      <c r="R907" s="362"/>
      <c r="S907" s="362"/>
      <c r="T907" s="362"/>
      <c r="U907" s="362"/>
      <c r="V907" s="362"/>
      <c r="W907" s="362"/>
      <c r="X907" s="362"/>
      <c r="Y907" s="362"/>
      <c r="Z907" s="362"/>
      <c r="AA907" s="362"/>
      <c r="AB907" s="362"/>
      <c r="AC907" s="362"/>
      <c r="AD907" s="362"/>
      <c r="AE907" s="362"/>
      <c r="AF907" s="362"/>
      <c r="AG907" s="362"/>
      <c r="AH907" s="362"/>
      <c r="AI907" s="362"/>
      <c r="AJ907" s="362"/>
      <c r="AK907" s="362"/>
      <c r="AL907" s="362"/>
      <c r="AM907" s="362"/>
      <c r="AN907" s="362"/>
      <c r="AO907" s="362"/>
      <c r="AP907" s="362"/>
      <c r="AQ907" s="362"/>
      <c r="AR907" s="362"/>
      <c r="AS907" s="362"/>
      <c r="AT907" s="362"/>
      <c r="AU907" s="362"/>
      <c r="AV907" s="362"/>
      <c r="AW907" s="362"/>
      <c r="AX907" s="362"/>
      <c r="AY907" s="362"/>
    </row>
    <row r="908">
      <c r="A908" s="362"/>
      <c r="B908" s="362"/>
      <c r="C908" s="362"/>
      <c r="D908" s="362"/>
      <c r="E908" s="362"/>
      <c r="F908" s="362"/>
      <c r="G908" s="362"/>
      <c r="H908" s="362"/>
      <c r="I908" s="362"/>
      <c r="J908" s="362"/>
      <c r="K908" s="362"/>
      <c r="L908" s="362"/>
      <c r="M908" s="362"/>
      <c r="N908" s="362"/>
      <c r="O908" s="362"/>
      <c r="P908" s="362"/>
      <c r="Q908" s="362"/>
      <c r="R908" s="362"/>
      <c r="S908" s="362"/>
      <c r="T908" s="362"/>
      <c r="U908" s="362"/>
      <c r="V908" s="362"/>
      <c r="W908" s="362"/>
      <c r="X908" s="362"/>
      <c r="Y908" s="362"/>
      <c r="Z908" s="362"/>
      <c r="AA908" s="362"/>
      <c r="AB908" s="362"/>
      <c r="AC908" s="362"/>
      <c r="AD908" s="362"/>
      <c r="AE908" s="362"/>
      <c r="AF908" s="362"/>
      <c r="AG908" s="362"/>
      <c r="AH908" s="362"/>
      <c r="AI908" s="362"/>
      <c r="AJ908" s="362"/>
      <c r="AK908" s="362"/>
      <c r="AL908" s="362"/>
      <c r="AM908" s="362"/>
      <c r="AN908" s="362"/>
      <c r="AO908" s="362"/>
      <c r="AP908" s="362"/>
      <c r="AQ908" s="362"/>
      <c r="AR908" s="362"/>
      <c r="AS908" s="362"/>
      <c r="AT908" s="362"/>
      <c r="AU908" s="362"/>
      <c r="AV908" s="362"/>
      <c r="AW908" s="362"/>
      <c r="AX908" s="362"/>
      <c r="AY908" s="362"/>
    </row>
    <row r="909">
      <c r="A909" s="362"/>
      <c r="B909" s="362"/>
      <c r="C909" s="362"/>
      <c r="D909" s="362"/>
      <c r="E909" s="362"/>
      <c r="F909" s="362"/>
      <c r="G909" s="362"/>
      <c r="H909" s="362"/>
      <c r="I909" s="362"/>
      <c r="J909" s="362"/>
      <c r="K909" s="362"/>
      <c r="L909" s="362"/>
      <c r="M909" s="362"/>
      <c r="N909" s="362"/>
      <c r="O909" s="362"/>
      <c r="P909" s="362"/>
      <c r="Q909" s="362"/>
      <c r="R909" s="362"/>
      <c r="S909" s="362"/>
      <c r="T909" s="362"/>
      <c r="U909" s="362"/>
      <c r="V909" s="362"/>
      <c r="W909" s="362"/>
      <c r="X909" s="362"/>
      <c r="Y909" s="362"/>
      <c r="Z909" s="362"/>
      <c r="AA909" s="362"/>
      <c r="AB909" s="362"/>
      <c r="AC909" s="362"/>
      <c r="AD909" s="362"/>
      <c r="AE909" s="362"/>
      <c r="AF909" s="362"/>
      <c r="AG909" s="362"/>
      <c r="AH909" s="362"/>
      <c r="AI909" s="362"/>
      <c r="AJ909" s="362"/>
      <c r="AK909" s="362"/>
      <c r="AL909" s="362"/>
      <c r="AM909" s="362"/>
      <c r="AN909" s="362"/>
      <c r="AO909" s="362"/>
      <c r="AP909" s="362"/>
      <c r="AQ909" s="362"/>
      <c r="AR909" s="362"/>
      <c r="AS909" s="362"/>
      <c r="AT909" s="362"/>
      <c r="AU909" s="362"/>
      <c r="AV909" s="362"/>
      <c r="AW909" s="362"/>
      <c r="AX909" s="362"/>
      <c r="AY909" s="362"/>
    </row>
    <row r="910">
      <c r="A910" s="362"/>
      <c r="B910" s="362"/>
      <c r="C910" s="362"/>
      <c r="D910" s="362"/>
      <c r="E910" s="362"/>
      <c r="F910" s="362"/>
      <c r="G910" s="362"/>
      <c r="H910" s="362"/>
      <c r="I910" s="362"/>
      <c r="J910" s="362"/>
      <c r="K910" s="362"/>
      <c r="L910" s="362"/>
      <c r="M910" s="362"/>
      <c r="N910" s="362"/>
      <c r="O910" s="362"/>
      <c r="P910" s="362"/>
      <c r="Q910" s="362"/>
      <c r="R910" s="362"/>
      <c r="S910" s="362"/>
      <c r="T910" s="362"/>
      <c r="U910" s="362"/>
      <c r="V910" s="362"/>
      <c r="W910" s="362"/>
      <c r="X910" s="362"/>
      <c r="Y910" s="362"/>
      <c r="Z910" s="362"/>
      <c r="AA910" s="362"/>
      <c r="AB910" s="362"/>
      <c r="AC910" s="362"/>
      <c r="AD910" s="362"/>
      <c r="AE910" s="362"/>
      <c r="AF910" s="362"/>
      <c r="AG910" s="362"/>
      <c r="AH910" s="362"/>
      <c r="AI910" s="362"/>
      <c r="AJ910" s="362"/>
      <c r="AK910" s="362"/>
      <c r="AL910" s="362"/>
      <c r="AM910" s="362"/>
      <c r="AN910" s="362"/>
      <c r="AO910" s="362"/>
      <c r="AP910" s="362"/>
      <c r="AQ910" s="362"/>
      <c r="AR910" s="362"/>
      <c r="AS910" s="362"/>
      <c r="AT910" s="362"/>
      <c r="AU910" s="362"/>
      <c r="AV910" s="362"/>
      <c r="AW910" s="362"/>
      <c r="AX910" s="362"/>
      <c r="AY910" s="362"/>
    </row>
    <row r="911">
      <c r="A911" s="362"/>
      <c r="B911" s="362"/>
      <c r="C911" s="362"/>
      <c r="D911" s="362"/>
      <c r="E911" s="362"/>
      <c r="F911" s="362"/>
      <c r="G911" s="362"/>
      <c r="H911" s="362"/>
      <c r="I911" s="362"/>
      <c r="J911" s="362"/>
      <c r="K911" s="362"/>
      <c r="L911" s="362"/>
      <c r="M911" s="362"/>
      <c r="N911" s="362"/>
      <c r="O911" s="362"/>
      <c r="P911" s="362"/>
      <c r="Q911" s="362"/>
      <c r="R911" s="362"/>
      <c r="S911" s="362"/>
      <c r="T911" s="362"/>
      <c r="U911" s="362"/>
      <c r="V911" s="362"/>
      <c r="W911" s="362"/>
      <c r="X911" s="362"/>
      <c r="Y911" s="362"/>
      <c r="Z911" s="362"/>
      <c r="AA911" s="362"/>
      <c r="AB911" s="362"/>
      <c r="AC911" s="362"/>
      <c r="AD911" s="362"/>
      <c r="AE911" s="362"/>
      <c r="AF911" s="362"/>
      <c r="AG911" s="362"/>
      <c r="AH911" s="362"/>
      <c r="AI911" s="362"/>
      <c r="AJ911" s="362"/>
      <c r="AK911" s="362"/>
      <c r="AL911" s="362"/>
      <c r="AM911" s="362"/>
      <c r="AN911" s="362"/>
      <c r="AO911" s="362"/>
      <c r="AP911" s="362"/>
      <c r="AQ911" s="362"/>
      <c r="AR911" s="362"/>
      <c r="AS911" s="362"/>
      <c r="AT911" s="362"/>
      <c r="AU911" s="362"/>
      <c r="AV911" s="362"/>
      <c r="AW911" s="362"/>
      <c r="AX911" s="362"/>
      <c r="AY911" s="362"/>
    </row>
    <row r="912">
      <c r="A912" s="362"/>
      <c r="B912" s="362"/>
      <c r="C912" s="362"/>
      <c r="D912" s="362"/>
      <c r="E912" s="362"/>
      <c r="F912" s="362"/>
      <c r="G912" s="362"/>
      <c r="H912" s="362"/>
      <c r="I912" s="362"/>
      <c r="J912" s="362"/>
      <c r="K912" s="362"/>
      <c r="L912" s="362"/>
      <c r="M912" s="362"/>
      <c r="N912" s="362"/>
      <c r="O912" s="362"/>
      <c r="P912" s="362"/>
      <c r="Q912" s="362"/>
      <c r="R912" s="362"/>
      <c r="S912" s="362"/>
      <c r="T912" s="362"/>
      <c r="U912" s="362"/>
      <c r="V912" s="362"/>
      <c r="W912" s="362"/>
      <c r="X912" s="362"/>
      <c r="Y912" s="362"/>
      <c r="Z912" s="362"/>
      <c r="AA912" s="362"/>
      <c r="AB912" s="362"/>
      <c r="AC912" s="362"/>
      <c r="AD912" s="362"/>
      <c r="AE912" s="362"/>
      <c r="AF912" s="362"/>
      <c r="AG912" s="362"/>
      <c r="AH912" s="362"/>
      <c r="AI912" s="362"/>
      <c r="AJ912" s="362"/>
      <c r="AK912" s="362"/>
      <c r="AL912" s="362"/>
      <c r="AM912" s="362"/>
      <c r="AN912" s="362"/>
      <c r="AO912" s="362"/>
      <c r="AP912" s="362"/>
      <c r="AQ912" s="362"/>
      <c r="AR912" s="362"/>
      <c r="AS912" s="362"/>
      <c r="AT912" s="362"/>
      <c r="AU912" s="362"/>
      <c r="AV912" s="362"/>
      <c r="AW912" s="362"/>
      <c r="AX912" s="362"/>
      <c r="AY912" s="362"/>
    </row>
    <row r="913">
      <c r="A913" s="362"/>
      <c r="B913" s="362"/>
      <c r="C913" s="362"/>
      <c r="D913" s="362"/>
      <c r="E913" s="362"/>
      <c r="F913" s="362"/>
      <c r="G913" s="362"/>
      <c r="H913" s="362"/>
      <c r="I913" s="362"/>
      <c r="J913" s="362"/>
      <c r="K913" s="362"/>
      <c r="L913" s="362"/>
      <c r="M913" s="362"/>
      <c r="N913" s="362"/>
      <c r="O913" s="362"/>
      <c r="P913" s="362"/>
      <c r="Q913" s="362"/>
      <c r="R913" s="362"/>
      <c r="S913" s="362"/>
      <c r="T913" s="362"/>
      <c r="U913" s="362"/>
      <c r="V913" s="362"/>
      <c r="W913" s="362"/>
      <c r="X913" s="362"/>
      <c r="Y913" s="362"/>
      <c r="Z913" s="362"/>
      <c r="AA913" s="362"/>
      <c r="AB913" s="362"/>
      <c r="AC913" s="362"/>
      <c r="AD913" s="362"/>
      <c r="AE913" s="362"/>
      <c r="AF913" s="362"/>
      <c r="AG913" s="362"/>
      <c r="AH913" s="362"/>
      <c r="AI913" s="362"/>
      <c r="AJ913" s="362"/>
      <c r="AK913" s="362"/>
      <c r="AL913" s="362"/>
      <c r="AM913" s="362"/>
      <c r="AN913" s="362"/>
      <c r="AO913" s="362"/>
      <c r="AP913" s="362"/>
      <c r="AQ913" s="362"/>
      <c r="AR913" s="362"/>
      <c r="AS913" s="362"/>
      <c r="AT913" s="362"/>
      <c r="AU913" s="362"/>
      <c r="AV913" s="362"/>
      <c r="AW913" s="362"/>
      <c r="AX913" s="362"/>
      <c r="AY913" s="362"/>
    </row>
    <row r="914">
      <c r="A914" s="362"/>
      <c r="B914" s="362"/>
      <c r="C914" s="362"/>
      <c r="D914" s="362"/>
      <c r="E914" s="362"/>
      <c r="F914" s="362"/>
      <c r="G914" s="362"/>
      <c r="H914" s="362"/>
      <c r="I914" s="362"/>
      <c r="J914" s="362"/>
      <c r="K914" s="362"/>
      <c r="L914" s="362"/>
      <c r="M914" s="362"/>
      <c r="N914" s="362"/>
      <c r="O914" s="362"/>
      <c r="P914" s="362"/>
      <c r="Q914" s="362"/>
      <c r="R914" s="362"/>
      <c r="S914" s="362"/>
      <c r="T914" s="362"/>
      <c r="U914" s="362"/>
      <c r="V914" s="362"/>
      <c r="W914" s="362"/>
      <c r="X914" s="362"/>
      <c r="Y914" s="362"/>
      <c r="Z914" s="362"/>
      <c r="AA914" s="362"/>
      <c r="AB914" s="362"/>
      <c r="AC914" s="362"/>
      <c r="AD914" s="362"/>
      <c r="AE914" s="362"/>
      <c r="AF914" s="362"/>
      <c r="AG914" s="362"/>
      <c r="AH914" s="362"/>
      <c r="AI914" s="362"/>
      <c r="AJ914" s="362"/>
      <c r="AK914" s="362"/>
      <c r="AL914" s="362"/>
      <c r="AM914" s="362"/>
      <c r="AN914" s="362"/>
      <c r="AO914" s="362"/>
      <c r="AP914" s="362"/>
      <c r="AQ914" s="362"/>
      <c r="AR914" s="362"/>
      <c r="AS914" s="362"/>
      <c r="AT914" s="362"/>
      <c r="AU914" s="362"/>
      <c r="AV914" s="362"/>
      <c r="AW914" s="362"/>
      <c r="AX914" s="362"/>
      <c r="AY914" s="362"/>
    </row>
    <row r="915">
      <c r="A915" s="362"/>
      <c r="B915" s="362"/>
      <c r="C915" s="362"/>
      <c r="D915" s="362"/>
      <c r="E915" s="362"/>
      <c r="F915" s="362"/>
      <c r="G915" s="362"/>
      <c r="H915" s="362"/>
      <c r="I915" s="362"/>
      <c r="J915" s="362"/>
      <c r="K915" s="362"/>
      <c r="L915" s="362"/>
      <c r="M915" s="362"/>
      <c r="N915" s="362"/>
      <c r="O915" s="362"/>
      <c r="P915" s="362"/>
      <c r="Q915" s="362"/>
      <c r="R915" s="362"/>
      <c r="S915" s="362"/>
      <c r="T915" s="362"/>
      <c r="U915" s="362"/>
      <c r="V915" s="362"/>
      <c r="W915" s="362"/>
      <c r="X915" s="362"/>
      <c r="Y915" s="362"/>
      <c r="Z915" s="362"/>
      <c r="AA915" s="362"/>
      <c r="AB915" s="362"/>
      <c r="AC915" s="362"/>
      <c r="AD915" s="362"/>
      <c r="AE915" s="362"/>
      <c r="AF915" s="362"/>
      <c r="AG915" s="362"/>
      <c r="AH915" s="362"/>
      <c r="AI915" s="362"/>
      <c r="AJ915" s="362"/>
      <c r="AK915" s="362"/>
      <c r="AL915" s="362"/>
      <c r="AM915" s="362"/>
      <c r="AN915" s="362"/>
      <c r="AO915" s="362"/>
      <c r="AP915" s="362"/>
      <c r="AQ915" s="362"/>
      <c r="AR915" s="362"/>
      <c r="AS915" s="362"/>
      <c r="AT915" s="362"/>
      <c r="AU915" s="362"/>
      <c r="AV915" s="362"/>
      <c r="AW915" s="362"/>
      <c r="AX915" s="362"/>
      <c r="AY915" s="362"/>
    </row>
    <row r="916">
      <c r="A916" s="362"/>
      <c r="B916" s="362"/>
      <c r="C916" s="362"/>
      <c r="D916" s="362"/>
      <c r="E916" s="362"/>
      <c r="F916" s="362"/>
      <c r="G916" s="362"/>
      <c r="H916" s="362"/>
      <c r="I916" s="362"/>
      <c r="J916" s="362"/>
      <c r="K916" s="362"/>
      <c r="L916" s="362"/>
      <c r="M916" s="362"/>
      <c r="N916" s="362"/>
      <c r="O916" s="362"/>
      <c r="P916" s="362"/>
      <c r="Q916" s="362"/>
      <c r="R916" s="362"/>
      <c r="S916" s="362"/>
      <c r="T916" s="362"/>
      <c r="U916" s="362"/>
      <c r="V916" s="362"/>
      <c r="W916" s="362"/>
      <c r="X916" s="362"/>
      <c r="Y916" s="362"/>
      <c r="Z916" s="362"/>
      <c r="AA916" s="362"/>
      <c r="AB916" s="362"/>
      <c r="AC916" s="362"/>
      <c r="AD916" s="362"/>
      <c r="AE916" s="362"/>
      <c r="AF916" s="362"/>
      <c r="AG916" s="362"/>
      <c r="AH916" s="362"/>
      <c r="AI916" s="362"/>
      <c r="AJ916" s="362"/>
      <c r="AK916" s="362"/>
      <c r="AL916" s="362"/>
      <c r="AM916" s="362"/>
      <c r="AN916" s="362"/>
      <c r="AO916" s="362"/>
      <c r="AP916" s="362"/>
      <c r="AQ916" s="362"/>
      <c r="AR916" s="362"/>
      <c r="AS916" s="362"/>
      <c r="AT916" s="362"/>
      <c r="AU916" s="362"/>
      <c r="AV916" s="362"/>
      <c r="AW916" s="362"/>
      <c r="AX916" s="362"/>
      <c r="AY916" s="362"/>
    </row>
    <row r="917">
      <c r="A917" s="362"/>
      <c r="B917" s="362"/>
      <c r="C917" s="362"/>
      <c r="D917" s="362"/>
      <c r="E917" s="362"/>
      <c r="F917" s="362"/>
      <c r="G917" s="362"/>
      <c r="H917" s="362"/>
      <c r="I917" s="362"/>
      <c r="J917" s="362"/>
      <c r="K917" s="362"/>
      <c r="L917" s="362"/>
      <c r="M917" s="362"/>
      <c r="N917" s="362"/>
      <c r="O917" s="362"/>
      <c r="P917" s="362"/>
      <c r="Q917" s="362"/>
      <c r="R917" s="362"/>
      <c r="S917" s="362"/>
      <c r="T917" s="362"/>
      <c r="U917" s="362"/>
      <c r="V917" s="362"/>
      <c r="W917" s="362"/>
      <c r="X917" s="362"/>
      <c r="Y917" s="362"/>
      <c r="Z917" s="362"/>
      <c r="AA917" s="362"/>
      <c r="AB917" s="362"/>
      <c r="AC917" s="362"/>
      <c r="AD917" s="362"/>
      <c r="AE917" s="362"/>
      <c r="AF917" s="362"/>
      <c r="AG917" s="362"/>
      <c r="AH917" s="362"/>
      <c r="AI917" s="362"/>
      <c r="AJ917" s="362"/>
      <c r="AK917" s="362"/>
      <c r="AL917" s="362"/>
      <c r="AM917" s="362"/>
      <c r="AN917" s="362"/>
      <c r="AO917" s="362"/>
      <c r="AP917" s="362"/>
      <c r="AQ917" s="362"/>
      <c r="AR917" s="362"/>
      <c r="AS917" s="362"/>
      <c r="AT917" s="362"/>
      <c r="AU917" s="362"/>
      <c r="AV917" s="362"/>
      <c r="AW917" s="362"/>
      <c r="AX917" s="362"/>
      <c r="AY917" s="362"/>
    </row>
    <row r="918">
      <c r="A918" s="362"/>
      <c r="B918" s="362"/>
      <c r="C918" s="362"/>
      <c r="D918" s="362"/>
      <c r="E918" s="362"/>
      <c r="F918" s="362"/>
      <c r="G918" s="362"/>
      <c r="H918" s="362"/>
      <c r="I918" s="362"/>
      <c r="J918" s="362"/>
      <c r="K918" s="362"/>
      <c r="L918" s="362"/>
      <c r="M918" s="362"/>
      <c r="N918" s="362"/>
      <c r="O918" s="362"/>
      <c r="P918" s="362"/>
      <c r="Q918" s="362"/>
      <c r="R918" s="362"/>
      <c r="S918" s="362"/>
      <c r="T918" s="362"/>
      <c r="U918" s="362"/>
      <c r="V918" s="362"/>
      <c r="W918" s="362"/>
      <c r="X918" s="362"/>
      <c r="Y918" s="362"/>
      <c r="Z918" s="362"/>
      <c r="AA918" s="362"/>
      <c r="AB918" s="362"/>
      <c r="AC918" s="362"/>
      <c r="AD918" s="362"/>
      <c r="AE918" s="362"/>
      <c r="AF918" s="362"/>
      <c r="AG918" s="362"/>
      <c r="AH918" s="362"/>
      <c r="AI918" s="362"/>
      <c r="AJ918" s="362"/>
      <c r="AK918" s="362"/>
      <c r="AL918" s="362"/>
      <c r="AM918" s="362"/>
      <c r="AN918" s="362"/>
      <c r="AO918" s="362"/>
      <c r="AP918" s="362"/>
      <c r="AQ918" s="362"/>
      <c r="AR918" s="362"/>
      <c r="AS918" s="362"/>
      <c r="AT918" s="362"/>
      <c r="AU918" s="362"/>
      <c r="AV918" s="362"/>
      <c r="AW918" s="362"/>
      <c r="AX918" s="362"/>
      <c r="AY918" s="362"/>
    </row>
    <row r="919">
      <c r="A919" s="362"/>
      <c r="B919" s="362"/>
      <c r="C919" s="362"/>
      <c r="D919" s="362"/>
      <c r="E919" s="362"/>
      <c r="F919" s="362"/>
      <c r="G919" s="362"/>
      <c r="H919" s="362"/>
      <c r="I919" s="362"/>
      <c r="J919" s="362"/>
      <c r="K919" s="362"/>
      <c r="L919" s="362"/>
      <c r="M919" s="362"/>
      <c r="N919" s="362"/>
      <c r="O919" s="362"/>
      <c r="P919" s="362"/>
      <c r="Q919" s="362"/>
      <c r="R919" s="362"/>
      <c r="S919" s="362"/>
      <c r="T919" s="362"/>
      <c r="U919" s="362"/>
      <c r="V919" s="362"/>
      <c r="W919" s="362"/>
      <c r="X919" s="362"/>
      <c r="Y919" s="362"/>
      <c r="Z919" s="362"/>
      <c r="AA919" s="362"/>
      <c r="AB919" s="362"/>
      <c r="AC919" s="362"/>
      <c r="AD919" s="362"/>
      <c r="AE919" s="362"/>
      <c r="AF919" s="362"/>
      <c r="AG919" s="362"/>
      <c r="AH919" s="362"/>
      <c r="AI919" s="362"/>
      <c r="AJ919" s="362"/>
      <c r="AK919" s="362"/>
      <c r="AL919" s="362"/>
      <c r="AM919" s="362"/>
      <c r="AN919" s="362"/>
      <c r="AO919" s="362"/>
      <c r="AP919" s="362"/>
      <c r="AQ919" s="362"/>
      <c r="AR919" s="362"/>
      <c r="AS919" s="362"/>
      <c r="AT919" s="362"/>
      <c r="AU919" s="362"/>
      <c r="AV919" s="362"/>
      <c r="AW919" s="362"/>
      <c r="AX919" s="362"/>
      <c r="AY919" s="362"/>
    </row>
    <row r="920">
      <c r="A920" s="362"/>
      <c r="B920" s="362"/>
      <c r="C920" s="362"/>
      <c r="D920" s="362"/>
      <c r="E920" s="362"/>
      <c r="F920" s="362"/>
      <c r="G920" s="362"/>
      <c r="H920" s="362"/>
      <c r="I920" s="362"/>
      <c r="J920" s="362"/>
      <c r="K920" s="362"/>
      <c r="L920" s="362"/>
      <c r="M920" s="362"/>
      <c r="N920" s="362"/>
      <c r="O920" s="362"/>
      <c r="P920" s="362"/>
      <c r="Q920" s="362"/>
      <c r="R920" s="362"/>
      <c r="S920" s="362"/>
      <c r="T920" s="362"/>
      <c r="U920" s="362"/>
      <c r="V920" s="362"/>
      <c r="W920" s="362"/>
      <c r="X920" s="362"/>
      <c r="Y920" s="362"/>
      <c r="Z920" s="362"/>
      <c r="AA920" s="362"/>
      <c r="AB920" s="362"/>
      <c r="AC920" s="362"/>
      <c r="AD920" s="362"/>
      <c r="AE920" s="362"/>
      <c r="AF920" s="362"/>
      <c r="AG920" s="362"/>
      <c r="AH920" s="362"/>
      <c r="AI920" s="362"/>
      <c r="AJ920" s="362"/>
      <c r="AK920" s="362"/>
      <c r="AL920" s="362"/>
      <c r="AM920" s="362"/>
      <c r="AN920" s="362"/>
      <c r="AO920" s="362"/>
      <c r="AP920" s="362"/>
      <c r="AQ920" s="362"/>
      <c r="AR920" s="362"/>
      <c r="AS920" s="362"/>
      <c r="AT920" s="362"/>
      <c r="AU920" s="362"/>
      <c r="AV920" s="362"/>
      <c r="AW920" s="362"/>
      <c r="AX920" s="362"/>
      <c r="AY920" s="362"/>
    </row>
    <row r="921">
      <c r="A921" s="362"/>
      <c r="B921" s="362"/>
      <c r="C921" s="362"/>
      <c r="D921" s="362"/>
      <c r="E921" s="362"/>
      <c r="F921" s="362"/>
      <c r="G921" s="362"/>
      <c r="H921" s="362"/>
      <c r="I921" s="362"/>
      <c r="J921" s="362"/>
      <c r="K921" s="362"/>
      <c r="L921" s="362"/>
      <c r="M921" s="362"/>
      <c r="N921" s="362"/>
      <c r="O921" s="362"/>
      <c r="P921" s="362"/>
      <c r="Q921" s="362"/>
      <c r="R921" s="362"/>
      <c r="S921" s="362"/>
      <c r="T921" s="362"/>
      <c r="U921" s="362"/>
      <c r="V921" s="362"/>
      <c r="W921" s="362"/>
      <c r="X921" s="362"/>
      <c r="Y921" s="362"/>
      <c r="Z921" s="362"/>
      <c r="AA921" s="362"/>
      <c r="AB921" s="362"/>
      <c r="AC921" s="362"/>
      <c r="AD921" s="362"/>
      <c r="AE921" s="362"/>
      <c r="AF921" s="362"/>
      <c r="AG921" s="362"/>
      <c r="AH921" s="362"/>
      <c r="AI921" s="362"/>
      <c r="AJ921" s="362"/>
      <c r="AK921" s="362"/>
      <c r="AL921" s="362"/>
      <c r="AM921" s="362"/>
      <c r="AN921" s="362"/>
      <c r="AO921" s="362"/>
      <c r="AP921" s="362"/>
      <c r="AQ921" s="362"/>
      <c r="AR921" s="362"/>
      <c r="AS921" s="362"/>
      <c r="AT921" s="362"/>
      <c r="AU921" s="362"/>
      <c r="AV921" s="362"/>
      <c r="AW921" s="362"/>
      <c r="AX921" s="362"/>
      <c r="AY921" s="362"/>
    </row>
    <row r="922">
      <c r="A922" s="362"/>
      <c r="B922" s="362"/>
      <c r="C922" s="362"/>
      <c r="D922" s="362"/>
      <c r="E922" s="362"/>
      <c r="F922" s="362"/>
      <c r="G922" s="362"/>
      <c r="H922" s="362"/>
      <c r="I922" s="362"/>
      <c r="J922" s="362"/>
      <c r="K922" s="362"/>
      <c r="L922" s="362"/>
      <c r="M922" s="362"/>
      <c r="N922" s="362"/>
      <c r="O922" s="362"/>
      <c r="P922" s="362"/>
      <c r="Q922" s="362"/>
      <c r="R922" s="362"/>
      <c r="S922" s="362"/>
      <c r="T922" s="362"/>
      <c r="U922" s="362"/>
      <c r="V922" s="362"/>
      <c r="W922" s="362"/>
      <c r="X922" s="362"/>
      <c r="Y922" s="362"/>
      <c r="Z922" s="362"/>
      <c r="AA922" s="362"/>
      <c r="AB922" s="362"/>
      <c r="AC922" s="362"/>
      <c r="AD922" s="362"/>
      <c r="AE922" s="362"/>
      <c r="AF922" s="362"/>
      <c r="AG922" s="362"/>
      <c r="AH922" s="362"/>
      <c r="AI922" s="362"/>
      <c r="AJ922" s="362"/>
      <c r="AK922" s="362"/>
      <c r="AL922" s="362"/>
      <c r="AM922" s="362"/>
      <c r="AN922" s="362"/>
      <c r="AO922" s="362"/>
      <c r="AP922" s="362"/>
      <c r="AQ922" s="362"/>
      <c r="AR922" s="362"/>
      <c r="AS922" s="362"/>
      <c r="AT922" s="362"/>
      <c r="AU922" s="362"/>
      <c r="AV922" s="362"/>
      <c r="AW922" s="362"/>
      <c r="AX922" s="362"/>
      <c r="AY922" s="362"/>
    </row>
    <row r="923">
      <c r="A923" s="362"/>
      <c r="B923" s="362"/>
      <c r="C923" s="362"/>
      <c r="D923" s="362"/>
      <c r="E923" s="362"/>
      <c r="F923" s="362"/>
      <c r="G923" s="362"/>
      <c r="H923" s="362"/>
      <c r="I923" s="362"/>
      <c r="J923" s="362"/>
      <c r="K923" s="362"/>
      <c r="L923" s="362"/>
      <c r="M923" s="362"/>
      <c r="N923" s="362"/>
      <c r="O923" s="362"/>
      <c r="P923" s="362"/>
      <c r="Q923" s="362"/>
      <c r="R923" s="362"/>
      <c r="S923" s="362"/>
      <c r="T923" s="362"/>
      <c r="U923" s="362"/>
      <c r="V923" s="362"/>
      <c r="W923" s="362"/>
      <c r="X923" s="362"/>
      <c r="Y923" s="362"/>
      <c r="Z923" s="362"/>
      <c r="AA923" s="362"/>
      <c r="AB923" s="362"/>
      <c r="AC923" s="362"/>
      <c r="AD923" s="362"/>
      <c r="AE923" s="362"/>
      <c r="AF923" s="362"/>
      <c r="AG923" s="362"/>
      <c r="AH923" s="362"/>
      <c r="AI923" s="362"/>
      <c r="AJ923" s="362"/>
      <c r="AK923" s="362"/>
      <c r="AL923" s="362"/>
      <c r="AM923" s="362"/>
      <c r="AN923" s="362"/>
      <c r="AO923" s="362"/>
      <c r="AP923" s="362"/>
      <c r="AQ923" s="362"/>
      <c r="AR923" s="362"/>
      <c r="AS923" s="362"/>
      <c r="AT923" s="362"/>
      <c r="AU923" s="362"/>
      <c r="AV923" s="362"/>
      <c r="AW923" s="362"/>
      <c r="AX923" s="362"/>
      <c r="AY923" s="362"/>
    </row>
    <row r="924">
      <c r="A924" s="362"/>
      <c r="B924" s="362"/>
      <c r="C924" s="362"/>
      <c r="D924" s="362"/>
      <c r="E924" s="362"/>
      <c r="F924" s="362"/>
      <c r="G924" s="362"/>
      <c r="H924" s="362"/>
      <c r="I924" s="362"/>
      <c r="J924" s="362"/>
      <c r="K924" s="362"/>
      <c r="L924" s="362"/>
      <c r="M924" s="362"/>
      <c r="N924" s="362"/>
      <c r="O924" s="362"/>
      <c r="P924" s="362"/>
      <c r="Q924" s="362"/>
      <c r="R924" s="362"/>
      <c r="S924" s="362"/>
      <c r="T924" s="362"/>
      <c r="U924" s="362"/>
      <c r="V924" s="362"/>
      <c r="W924" s="362"/>
      <c r="X924" s="362"/>
      <c r="Y924" s="362"/>
      <c r="Z924" s="362"/>
      <c r="AA924" s="362"/>
      <c r="AB924" s="362"/>
      <c r="AC924" s="362"/>
      <c r="AD924" s="362"/>
      <c r="AE924" s="362"/>
      <c r="AF924" s="362"/>
      <c r="AG924" s="362"/>
      <c r="AH924" s="362"/>
      <c r="AI924" s="362"/>
      <c r="AJ924" s="362"/>
      <c r="AK924" s="362"/>
      <c r="AL924" s="362"/>
      <c r="AM924" s="362"/>
      <c r="AN924" s="362"/>
      <c r="AO924" s="362"/>
      <c r="AP924" s="362"/>
      <c r="AQ924" s="362"/>
      <c r="AR924" s="362"/>
      <c r="AS924" s="362"/>
      <c r="AT924" s="362"/>
      <c r="AU924" s="362"/>
      <c r="AV924" s="362"/>
      <c r="AW924" s="362"/>
      <c r="AX924" s="362"/>
      <c r="AY924" s="362"/>
    </row>
    <row r="925">
      <c r="A925" s="362"/>
      <c r="B925" s="362"/>
      <c r="C925" s="362"/>
      <c r="D925" s="362"/>
      <c r="E925" s="362"/>
      <c r="F925" s="362"/>
      <c r="G925" s="362"/>
      <c r="H925" s="362"/>
      <c r="I925" s="362"/>
      <c r="J925" s="362"/>
      <c r="K925" s="362"/>
      <c r="L925" s="362"/>
      <c r="M925" s="362"/>
      <c r="N925" s="362"/>
      <c r="O925" s="362"/>
      <c r="P925" s="362"/>
      <c r="Q925" s="362"/>
      <c r="R925" s="362"/>
      <c r="S925" s="362"/>
      <c r="T925" s="362"/>
      <c r="U925" s="362"/>
      <c r="V925" s="362"/>
      <c r="W925" s="362"/>
      <c r="X925" s="362"/>
      <c r="Y925" s="362"/>
      <c r="Z925" s="362"/>
      <c r="AA925" s="362"/>
      <c r="AB925" s="362"/>
      <c r="AC925" s="362"/>
      <c r="AD925" s="362"/>
      <c r="AE925" s="362"/>
      <c r="AF925" s="362"/>
      <c r="AG925" s="362"/>
      <c r="AH925" s="362"/>
      <c r="AI925" s="362"/>
      <c r="AJ925" s="362"/>
      <c r="AK925" s="362"/>
      <c r="AL925" s="362"/>
      <c r="AM925" s="362"/>
      <c r="AN925" s="362"/>
      <c r="AO925" s="362"/>
      <c r="AP925" s="362"/>
      <c r="AQ925" s="362"/>
      <c r="AR925" s="362"/>
      <c r="AS925" s="362"/>
      <c r="AT925" s="362"/>
      <c r="AU925" s="362"/>
      <c r="AV925" s="362"/>
      <c r="AW925" s="362"/>
      <c r="AX925" s="362"/>
      <c r="AY925" s="362"/>
    </row>
    <row r="926">
      <c r="A926" s="362"/>
      <c r="B926" s="362"/>
      <c r="C926" s="362"/>
      <c r="D926" s="362"/>
      <c r="E926" s="362"/>
      <c r="F926" s="362"/>
      <c r="G926" s="362"/>
      <c r="H926" s="362"/>
      <c r="I926" s="362"/>
      <c r="J926" s="362"/>
      <c r="K926" s="362"/>
      <c r="L926" s="362"/>
      <c r="M926" s="362"/>
      <c r="N926" s="362"/>
      <c r="O926" s="362"/>
      <c r="P926" s="362"/>
      <c r="Q926" s="362"/>
      <c r="R926" s="362"/>
      <c r="S926" s="362"/>
      <c r="T926" s="362"/>
      <c r="U926" s="362"/>
      <c r="V926" s="362"/>
      <c r="W926" s="362"/>
      <c r="X926" s="362"/>
      <c r="Y926" s="362"/>
      <c r="Z926" s="362"/>
      <c r="AA926" s="362"/>
      <c r="AB926" s="362"/>
      <c r="AC926" s="362"/>
      <c r="AD926" s="362"/>
      <c r="AE926" s="362"/>
      <c r="AF926" s="362"/>
      <c r="AG926" s="362"/>
      <c r="AH926" s="362"/>
      <c r="AI926" s="362"/>
      <c r="AJ926" s="362"/>
      <c r="AK926" s="362"/>
      <c r="AL926" s="362"/>
      <c r="AM926" s="362"/>
      <c r="AN926" s="362"/>
      <c r="AO926" s="362"/>
      <c r="AP926" s="362"/>
      <c r="AQ926" s="362"/>
      <c r="AR926" s="362"/>
      <c r="AS926" s="362"/>
      <c r="AT926" s="362"/>
      <c r="AU926" s="362"/>
      <c r="AV926" s="362"/>
      <c r="AW926" s="362"/>
      <c r="AX926" s="362"/>
      <c r="AY926" s="362"/>
    </row>
    <row r="927">
      <c r="A927" s="362"/>
      <c r="B927" s="362"/>
      <c r="C927" s="362"/>
      <c r="D927" s="362"/>
      <c r="E927" s="362"/>
      <c r="F927" s="362"/>
      <c r="G927" s="362"/>
      <c r="H927" s="362"/>
      <c r="I927" s="362"/>
      <c r="J927" s="362"/>
      <c r="K927" s="362"/>
      <c r="L927" s="362"/>
      <c r="M927" s="362"/>
      <c r="N927" s="362"/>
      <c r="O927" s="362"/>
      <c r="P927" s="362"/>
      <c r="Q927" s="362"/>
      <c r="R927" s="362"/>
      <c r="S927" s="362"/>
      <c r="T927" s="362"/>
      <c r="U927" s="362"/>
      <c r="V927" s="362"/>
      <c r="W927" s="362"/>
      <c r="X927" s="362"/>
      <c r="Y927" s="362"/>
      <c r="Z927" s="362"/>
      <c r="AA927" s="362"/>
      <c r="AB927" s="362"/>
      <c r="AC927" s="362"/>
      <c r="AD927" s="362"/>
      <c r="AE927" s="362"/>
      <c r="AF927" s="362"/>
      <c r="AG927" s="362"/>
      <c r="AH927" s="362"/>
      <c r="AI927" s="362"/>
      <c r="AJ927" s="362"/>
      <c r="AK927" s="362"/>
      <c r="AL927" s="362"/>
      <c r="AM927" s="362"/>
      <c r="AN927" s="362"/>
      <c r="AO927" s="362"/>
      <c r="AP927" s="362"/>
      <c r="AQ927" s="362"/>
      <c r="AR927" s="362"/>
      <c r="AS927" s="362"/>
      <c r="AT927" s="362"/>
      <c r="AU927" s="362"/>
      <c r="AV927" s="362"/>
      <c r="AW927" s="362"/>
      <c r="AX927" s="362"/>
      <c r="AY927" s="362"/>
    </row>
    <row r="928">
      <c r="A928" s="362"/>
      <c r="B928" s="362"/>
      <c r="C928" s="362"/>
      <c r="D928" s="362"/>
      <c r="E928" s="362"/>
      <c r="F928" s="362"/>
      <c r="G928" s="362"/>
      <c r="H928" s="362"/>
      <c r="I928" s="362"/>
      <c r="J928" s="362"/>
      <c r="K928" s="362"/>
      <c r="L928" s="362"/>
      <c r="M928" s="362"/>
      <c r="N928" s="362"/>
      <c r="O928" s="362"/>
      <c r="P928" s="362"/>
      <c r="Q928" s="362"/>
      <c r="R928" s="362"/>
      <c r="S928" s="362"/>
      <c r="T928" s="362"/>
      <c r="U928" s="362"/>
      <c r="V928" s="362"/>
      <c r="W928" s="362"/>
      <c r="X928" s="362"/>
      <c r="Y928" s="362"/>
      <c r="Z928" s="362"/>
      <c r="AA928" s="362"/>
      <c r="AB928" s="362"/>
      <c r="AC928" s="362"/>
      <c r="AD928" s="362"/>
      <c r="AE928" s="362"/>
      <c r="AF928" s="362"/>
      <c r="AG928" s="362"/>
      <c r="AH928" s="362"/>
      <c r="AI928" s="362"/>
      <c r="AJ928" s="362"/>
      <c r="AK928" s="362"/>
      <c r="AL928" s="362"/>
      <c r="AM928" s="362"/>
      <c r="AN928" s="362"/>
      <c r="AO928" s="362"/>
      <c r="AP928" s="362"/>
      <c r="AQ928" s="362"/>
      <c r="AR928" s="362"/>
      <c r="AS928" s="362"/>
      <c r="AT928" s="362"/>
      <c r="AU928" s="362"/>
      <c r="AV928" s="362"/>
      <c r="AW928" s="362"/>
      <c r="AX928" s="362"/>
      <c r="AY928" s="362"/>
    </row>
    <row r="929">
      <c r="A929" s="362"/>
      <c r="B929" s="362"/>
      <c r="C929" s="362"/>
      <c r="D929" s="362"/>
      <c r="E929" s="362"/>
      <c r="F929" s="362"/>
      <c r="G929" s="362"/>
      <c r="H929" s="362"/>
      <c r="I929" s="362"/>
      <c r="J929" s="362"/>
      <c r="K929" s="362"/>
      <c r="L929" s="362"/>
      <c r="M929" s="362"/>
      <c r="N929" s="362"/>
      <c r="O929" s="362"/>
      <c r="P929" s="362"/>
      <c r="Q929" s="362"/>
      <c r="R929" s="362"/>
      <c r="S929" s="362"/>
      <c r="T929" s="362"/>
      <c r="U929" s="362"/>
      <c r="V929" s="362"/>
      <c r="W929" s="362"/>
      <c r="X929" s="362"/>
      <c r="Y929" s="362"/>
      <c r="Z929" s="362"/>
      <c r="AA929" s="362"/>
      <c r="AB929" s="362"/>
      <c r="AC929" s="362"/>
      <c r="AD929" s="362"/>
      <c r="AE929" s="362"/>
      <c r="AF929" s="362"/>
      <c r="AG929" s="362"/>
      <c r="AH929" s="362"/>
      <c r="AI929" s="362"/>
      <c r="AJ929" s="362"/>
      <c r="AK929" s="362"/>
      <c r="AL929" s="362"/>
      <c r="AM929" s="362"/>
      <c r="AN929" s="362"/>
      <c r="AO929" s="362"/>
      <c r="AP929" s="362"/>
      <c r="AQ929" s="362"/>
      <c r="AR929" s="362"/>
      <c r="AS929" s="362"/>
      <c r="AT929" s="362"/>
      <c r="AU929" s="362"/>
      <c r="AV929" s="362"/>
      <c r="AW929" s="362"/>
      <c r="AX929" s="362"/>
      <c r="AY929" s="362"/>
    </row>
    <row r="930">
      <c r="A930" s="362"/>
      <c r="B930" s="362"/>
      <c r="C930" s="362"/>
      <c r="D930" s="362"/>
      <c r="E930" s="362"/>
      <c r="F930" s="362"/>
      <c r="G930" s="362"/>
      <c r="H930" s="362"/>
      <c r="I930" s="362"/>
      <c r="J930" s="362"/>
      <c r="K930" s="362"/>
      <c r="L930" s="362"/>
      <c r="M930" s="362"/>
      <c r="N930" s="362"/>
      <c r="O930" s="362"/>
      <c r="P930" s="362"/>
      <c r="Q930" s="362"/>
      <c r="R930" s="362"/>
      <c r="S930" s="362"/>
      <c r="T930" s="362"/>
      <c r="U930" s="362"/>
      <c r="V930" s="362"/>
      <c r="W930" s="362"/>
      <c r="X930" s="362"/>
      <c r="Y930" s="362"/>
      <c r="Z930" s="362"/>
      <c r="AA930" s="362"/>
      <c r="AB930" s="362"/>
      <c r="AC930" s="362"/>
      <c r="AD930" s="362"/>
      <c r="AE930" s="362"/>
      <c r="AF930" s="362"/>
      <c r="AG930" s="362"/>
      <c r="AH930" s="362"/>
      <c r="AI930" s="362"/>
      <c r="AJ930" s="362"/>
      <c r="AK930" s="362"/>
      <c r="AL930" s="362"/>
      <c r="AM930" s="362"/>
      <c r="AN930" s="362"/>
      <c r="AO930" s="362"/>
      <c r="AP930" s="362"/>
      <c r="AQ930" s="362"/>
      <c r="AR930" s="362"/>
      <c r="AS930" s="362"/>
      <c r="AT930" s="362"/>
      <c r="AU930" s="362"/>
      <c r="AV930" s="362"/>
      <c r="AW930" s="362"/>
      <c r="AX930" s="362"/>
      <c r="AY930" s="362"/>
    </row>
    <row r="931">
      <c r="A931" s="362"/>
      <c r="B931" s="362"/>
      <c r="C931" s="362"/>
      <c r="D931" s="362"/>
      <c r="E931" s="362"/>
      <c r="F931" s="362"/>
      <c r="G931" s="362"/>
      <c r="H931" s="362"/>
      <c r="I931" s="362"/>
      <c r="J931" s="362"/>
      <c r="K931" s="362"/>
      <c r="L931" s="362"/>
      <c r="M931" s="362"/>
      <c r="N931" s="362"/>
      <c r="O931" s="362"/>
      <c r="P931" s="362"/>
      <c r="Q931" s="362"/>
      <c r="R931" s="362"/>
      <c r="S931" s="362"/>
      <c r="T931" s="362"/>
      <c r="U931" s="362"/>
      <c r="V931" s="362"/>
      <c r="W931" s="362"/>
      <c r="X931" s="362"/>
      <c r="Y931" s="362"/>
      <c r="Z931" s="362"/>
      <c r="AA931" s="362"/>
      <c r="AB931" s="362"/>
      <c r="AC931" s="362"/>
      <c r="AD931" s="362"/>
      <c r="AE931" s="362"/>
      <c r="AF931" s="362"/>
      <c r="AG931" s="362"/>
      <c r="AH931" s="362"/>
      <c r="AI931" s="362"/>
      <c r="AJ931" s="362"/>
      <c r="AK931" s="362"/>
      <c r="AL931" s="362"/>
      <c r="AM931" s="362"/>
      <c r="AN931" s="362"/>
      <c r="AO931" s="362"/>
      <c r="AP931" s="362"/>
      <c r="AQ931" s="362"/>
      <c r="AR931" s="362"/>
      <c r="AS931" s="362"/>
      <c r="AT931" s="362"/>
      <c r="AU931" s="362"/>
      <c r="AV931" s="362"/>
      <c r="AW931" s="362"/>
      <c r="AX931" s="362"/>
      <c r="AY931" s="362"/>
    </row>
    <row r="932">
      <c r="A932" s="362"/>
      <c r="B932" s="362"/>
      <c r="C932" s="362"/>
      <c r="D932" s="362"/>
      <c r="E932" s="362"/>
      <c r="F932" s="362"/>
      <c r="G932" s="362"/>
      <c r="H932" s="362"/>
      <c r="I932" s="362"/>
      <c r="J932" s="362"/>
      <c r="K932" s="362"/>
      <c r="L932" s="362"/>
      <c r="M932" s="362"/>
      <c r="N932" s="362"/>
      <c r="O932" s="362"/>
      <c r="P932" s="362"/>
      <c r="Q932" s="362"/>
      <c r="R932" s="362"/>
      <c r="S932" s="362"/>
      <c r="T932" s="362"/>
      <c r="U932" s="362"/>
      <c r="V932" s="362"/>
      <c r="W932" s="362"/>
      <c r="X932" s="362"/>
      <c r="Y932" s="362"/>
      <c r="Z932" s="362"/>
      <c r="AA932" s="362"/>
      <c r="AB932" s="362"/>
      <c r="AC932" s="362"/>
      <c r="AD932" s="362"/>
      <c r="AE932" s="362"/>
      <c r="AF932" s="362"/>
      <c r="AG932" s="362"/>
      <c r="AH932" s="362"/>
      <c r="AI932" s="362"/>
      <c r="AJ932" s="362"/>
      <c r="AK932" s="362"/>
      <c r="AL932" s="362"/>
      <c r="AM932" s="362"/>
      <c r="AN932" s="362"/>
      <c r="AO932" s="362"/>
      <c r="AP932" s="362"/>
      <c r="AQ932" s="362"/>
      <c r="AR932" s="362"/>
      <c r="AS932" s="362"/>
      <c r="AT932" s="362"/>
      <c r="AU932" s="362"/>
      <c r="AV932" s="362"/>
      <c r="AW932" s="362"/>
      <c r="AX932" s="362"/>
      <c r="AY932" s="362"/>
    </row>
    <row r="933">
      <c r="A933" s="362"/>
      <c r="B933" s="362"/>
      <c r="C933" s="362"/>
      <c r="D933" s="362"/>
      <c r="E933" s="362"/>
      <c r="F933" s="362"/>
      <c r="G933" s="362"/>
      <c r="H933" s="362"/>
      <c r="I933" s="362"/>
      <c r="J933" s="362"/>
      <c r="K933" s="362"/>
      <c r="L933" s="362"/>
      <c r="M933" s="362"/>
      <c r="N933" s="362"/>
      <c r="O933" s="362"/>
      <c r="P933" s="362"/>
      <c r="Q933" s="362"/>
      <c r="R933" s="362"/>
      <c r="S933" s="362"/>
      <c r="T933" s="362"/>
      <c r="U933" s="362"/>
      <c r="V933" s="362"/>
      <c r="W933" s="362"/>
      <c r="X933" s="362"/>
      <c r="Y933" s="362"/>
      <c r="Z933" s="362"/>
      <c r="AA933" s="362"/>
      <c r="AB933" s="362"/>
      <c r="AC933" s="362"/>
      <c r="AD933" s="362"/>
      <c r="AE933" s="362"/>
      <c r="AF933" s="362"/>
      <c r="AG933" s="362"/>
      <c r="AH933" s="362"/>
      <c r="AI933" s="362"/>
      <c r="AJ933" s="362"/>
      <c r="AK933" s="362"/>
      <c r="AL933" s="362"/>
      <c r="AM933" s="362"/>
      <c r="AN933" s="362"/>
      <c r="AO933" s="362"/>
      <c r="AP933" s="362"/>
      <c r="AQ933" s="362"/>
      <c r="AR933" s="362"/>
      <c r="AS933" s="362"/>
      <c r="AT933" s="362"/>
      <c r="AU933" s="362"/>
      <c r="AV933" s="362"/>
      <c r="AW933" s="362"/>
      <c r="AX933" s="362"/>
      <c r="AY933" s="362"/>
    </row>
    <row r="934">
      <c r="A934" s="362"/>
      <c r="B934" s="362"/>
      <c r="C934" s="362"/>
      <c r="D934" s="362"/>
      <c r="E934" s="362"/>
      <c r="F934" s="362"/>
      <c r="G934" s="362"/>
      <c r="H934" s="362"/>
      <c r="I934" s="362"/>
      <c r="J934" s="362"/>
      <c r="K934" s="362"/>
      <c r="L934" s="362"/>
      <c r="M934" s="362"/>
      <c r="N934" s="362"/>
      <c r="O934" s="362"/>
      <c r="P934" s="362"/>
      <c r="Q934" s="362"/>
      <c r="R934" s="362"/>
      <c r="S934" s="362"/>
      <c r="T934" s="362"/>
      <c r="U934" s="362"/>
      <c r="V934" s="362"/>
      <c r="W934" s="362"/>
      <c r="X934" s="362"/>
      <c r="Y934" s="362"/>
      <c r="Z934" s="362"/>
      <c r="AA934" s="362"/>
      <c r="AB934" s="362"/>
      <c r="AC934" s="362"/>
      <c r="AD934" s="362"/>
      <c r="AE934" s="362"/>
      <c r="AF934" s="362"/>
      <c r="AG934" s="362"/>
      <c r="AH934" s="362"/>
      <c r="AI934" s="362"/>
      <c r="AJ934" s="362"/>
      <c r="AK934" s="362"/>
      <c r="AL934" s="362"/>
      <c r="AM934" s="362"/>
      <c r="AN934" s="362"/>
      <c r="AO934" s="362"/>
      <c r="AP934" s="362"/>
      <c r="AQ934" s="362"/>
      <c r="AR934" s="362"/>
      <c r="AS934" s="362"/>
      <c r="AT934" s="362"/>
      <c r="AU934" s="362"/>
      <c r="AV934" s="362"/>
      <c r="AW934" s="362"/>
      <c r="AX934" s="362"/>
      <c r="AY934" s="362"/>
    </row>
    <row r="935">
      <c r="A935" s="362"/>
      <c r="B935" s="362"/>
      <c r="C935" s="362"/>
      <c r="D935" s="362"/>
      <c r="E935" s="362"/>
      <c r="F935" s="362"/>
      <c r="G935" s="362"/>
      <c r="H935" s="362"/>
      <c r="I935" s="362"/>
      <c r="J935" s="362"/>
      <c r="K935" s="362"/>
      <c r="L935" s="362"/>
      <c r="M935" s="362"/>
      <c r="N935" s="362"/>
      <c r="O935" s="362"/>
      <c r="P935" s="362"/>
      <c r="Q935" s="362"/>
      <c r="R935" s="362"/>
      <c r="S935" s="362"/>
      <c r="T935" s="362"/>
      <c r="U935" s="362"/>
      <c r="V935" s="362"/>
      <c r="W935" s="362"/>
      <c r="X935" s="362"/>
      <c r="Y935" s="362"/>
      <c r="Z935" s="362"/>
      <c r="AA935" s="362"/>
      <c r="AB935" s="362"/>
      <c r="AC935" s="362"/>
      <c r="AD935" s="362"/>
      <c r="AE935" s="362"/>
      <c r="AF935" s="362"/>
      <c r="AG935" s="362"/>
      <c r="AH935" s="362"/>
      <c r="AI935" s="362"/>
      <c r="AJ935" s="362"/>
      <c r="AK935" s="362"/>
      <c r="AL935" s="362"/>
      <c r="AM935" s="362"/>
      <c r="AN935" s="362"/>
      <c r="AO935" s="362"/>
      <c r="AP935" s="362"/>
      <c r="AQ935" s="362"/>
      <c r="AR935" s="362"/>
      <c r="AS935" s="362"/>
      <c r="AT935" s="362"/>
      <c r="AU935" s="362"/>
      <c r="AV935" s="362"/>
      <c r="AW935" s="362"/>
      <c r="AX935" s="362"/>
      <c r="AY935" s="362"/>
    </row>
    <row r="936">
      <c r="A936" s="362"/>
      <c r="B936" s="362"/>
      <c r="C936" s="362"/>
      <c r="D936" s="362"/>
      <c r="E936" s="362"/>
      <c r="F936" s="362"/>
      <c r="G936" s="362"/>
      <c r="H936" s="362"/>
      <c r="I936" s="362"/>
      <c r="J936" s="362"/>
      <c r="K936" s="362"/>
      <c r="L936" s="362"/>
      <c r="M936" s="362"/>
      <c r="N936" s="362"/>
      <c r="O936" s="362"/>
      <c r="P936" s="362"/>
      <c r="Q936" s="362"/>
      <c r="R936" s="362"/>
      <c r="S936" s="362"/>
      <c r="T936" s="362"/>
      <c r="U936" s="362"/>
      <c r="V936" s="362"/>
      <c r="W936" s="362"/>
      <c r="X936" s="362"/>
      <c r="Y936" s="362"/>
      <c r="Z936" s="362"/>
      <c r="AA936" s="362"/>
      <c r="AB936" s="362"/>
      <c r="AC936" s="362"/>
      <c r="AD936" s="362"/>
      <c r="AE936" s="362"/>
      <c r="AF936" s="362"/>
      <c r="AG936" s="362"/>
      <c r="AH936" s="362"/>
      <c r="AI936" s="362"/>
      <c r="AJ936" s="362"/>
      <c r="AK936" s="362"/>
      <c r="AL936" s="362"/>
      <c r="AM936" s="362"/>
      <c r="AN936" s="362"/>
      <c r="AO936" s="362"/>
      <c r="AP936" s="362"/>
      <c r="AQ936" s="362"/>
      <c r="AR936" s="362"/>
      <c r="AS936" s="362"/>
      <c r="AT936" s="362"/>
      <c r="AU936" s="362"/>
      <c r="AV936" s="362"/>
      <c r="AW936" s="362"/>
      <c r="AX936" s="362"/>
      <c r="AY936" s="362"/>
    </row>
    <row r="937">
      <c r="A937" s="362"/>
      <c r="B937" s="362"/>
      <c r="C937" s="362"/>
      <c r="D937" s="362"/>
      <c r="E937" s="362"/>
      <c r="F937" s="362"/>
      <c r="G937" s="362"/>
      <c r="H937" s="362"/>
      <c r="I937" s="362"/>
      <c r="J937" s="362"/>
      <c r="K937" s="362"/>
      <c r="L937" s="362"/>
      <c r="M937" s="362"/>
      <c r="N937" s="362"/>
      <c r="O937" s="362"/>
      <c r="P937" s="362"/>
      <c r="Q937" s="362"/>
      <c r="R937" s="362"/>
      <c r="S937" s="362"/>
      <c r="T937" s="362"/>
      <c r="U937" s="362"/>
      <c r="V937" s="362"/>
      <c r="W937" s="362"/>
      <c r="X937" s="362"/>
      <c r="Y937" s="362"/>
      <c r="Z937" s="362"/>
      <c r="AA937" s="362"/>
      <c r="AB937" s="362"/>
      <c r="AC937" s="362"/>
      <c r="AD937" s="362"/>
      <c r="AE937" s="362"/>
      <c r="AF937" s="362"/>
      <c r="AG937" s="362"/>
      <c r="AH937" s="362"/>
      <c r="AI937" s="362"/>
      <c r="AJ937" s="362"/>
      <c r="AK937" s="362"/>
      <c r="AL937" s="362"/>
      <c r="AM937" s="362"/>
      <c r="AN937" s="362"/>
      <c r="AO937" s="362"/>
      <c r="AP937" s="362"/>
      <c r="AQ937" s="362"/>
      <c r="AR937" s="362"/>
      <c r="AS937" s="362"/>
      <c r="AT937" s="362"/>
      <c r="AU937" s="362"/>
      <c r="AV937" s="362"/>
      <c r="AW937" s="362"/>
      <c r="AX937" s="362"/>
      <c r="AY937" s="362"/>
    </row>
    <row r="938">
      <c r="A938" s="362"/>
      <c r="B938" s="362"/>
      <c r="C938" s="362"/>
      <c r="D938" s="362"/>
      <c r="E938" s="362"/>
      <c r="F938" s="362"/>
      <c r="G938" s="362"/>
      <c r="H938" s="362"/>
      <c r="I938" s="362"/>
      <c r="J938" s="362"/>
      <c r="K938" s="362"/>
      <c r="L938" s="362"/>
      <c r="M938" s="362"/>
      <c r="N938" s="362"/>
      <c r="O938" s="362"/>
      <c r="P938" s="362"/>
      <c r="Q938" s="362"/>
      <c r="R938" s="362"/>
      <c r="S938" s="362"/>
      <c r="T938" s="362"/>
      <c r="U938" s="362"/>
      <c r="V938" s="362"/>
      <c r="W938" s="362"/>
      <c r="X938" s="362"/>
      <c r="Y938" s="362"/>
      <c r="Z938" s="362"/>
      <c r="AA938" s="362"/>
      <c r="AB938" s="362"/>
      <c r="AC938" s="362"/>
      <c r="AD938" s="362"/>
      <c r="AE938" s="362"/>
      <c r="AF938" s="362"/>
      <c r="AG938" s="362"/>
      <c r="AH938" s="362"/>
      <c r="AI938" s="362"/>
      <c r="AJ938" s="362"/>
      <c r="AK938" s="362"/>
      <c r="AL938" s="362"/>
      <c r="AM938" s="362"/>
      <c r="AN938" s="362"/>
      <c r="AO938" s="362"/>
      <c r="AP938" s="362"/>
      <c r="AQ938" s="362"/>
      <c r="AR938" s="362"/>
      <c r="AS938" s="362"/>
      <c r="AT938" s="362"/>
      <c r="AU938" s="362"/>
      <c r="AV938" s="362"/>
      <c r="AW938" s="362"/>
      <c r="AX938" s="362"/>
      <c r="AY938" s="362"/>
    </row>
    <row r="939">
      <c r="A939" s="362"/>
      <c r="B939" s="362"/>
      <c r="C939" s="362"/>
      <c r="D939" s="362"/>
      <c r="E939" s="362"/>
      <c r="F939" s="362"/>
      <c r="G939" s="362"/>
      <c r="H939" s="362"/>
      <c r="I939" s="362"/>
      <c r="J939" s="362"/>
      <c r="K939" s="362"/>
      <c r="L939" s="362"/>
      <c r="M939" s="362"/>
      <c r="N939" s="362"/>
      <c r="O939" s="362"/>
      <c r="P939" s="362"/>
      <c r="Q939" s="362"/>
      <c r="R939" s="362"/>
      <c r="S939" s="362"/>
      <c r="T939" s="362"/>
      <c r="U939" s="362"/>
      <c r="V939" s="362"/>
      <c r="W939" s="362"/>
      <c r="X939" s="362"/>
      <c r="Y939" s="362"/>
      <c r="Z939" s="362"/>
      <c r="AA939" s="362"/>
      <c r="AB939" s="362"/>
      <c r="AC939" s="362"/>
      <c r="AD939" s="362"/>
      <c r="AE939" s="362"/>
      <c r="AF939" s="362"/>
      <c r="AG939" s="362"/>
      <c r="AH939" s="362"/>
      <c r="AI939" s="362"/>
      <c r="AJ939" s="362"/>
      <c r="AK939" s="362"/>
      <c r="AL939" s="362"/>
      <c r="AM939" s="362"/>
      <c r="AN939" s="362"/>
      <c r="AO939" s="362"/>
      <c r="AP939" s="362"/>
      <c r="AQ939" s="362"/>
      <c r="AR939" s="362"/>
      <c r="AS939" s="362"/>
      <c r="AT939" s="362"/>
      <c r="AU939" s="362"/>
      <c r="AV939" s="362"/>
      <c r="AW939" s="362"/>
      <c r="AX939" s="362"/>
      <c r="AY939" s="362"/>
    </row>
    <row r="940">
      <c r="A940" s="362"/>
      <c r="B940" s="362"/>
      <c r="C940" s="362"/>
      <c r="D940" s="362"/>
      <c r="E940" s="362"/>
      <c r="F940" s="362"/>
      <c r="G940" s="362"/>
      <c r="H940" s="362"/>
      <c r="I940" s="362"/>
      <c r="J940" s="362"/>
      <c r="K940" s="362"/>
      <c r="L940" s="362"/>
      <c r="M940" s="362"/>
      <c r="N940" s="362"/>
      <c r="O940" s="362"/>
      <c r="P940" s="362"/>
      <c r="Q940" s="362"/>
      <c r="R940" s="362"/>
      <c r="S940" s="362"/>
      <c r="T940" s="362"/>
      <c r="U940" s="362"/>
      <c r="V940" s="362"/>
      <c r="W940" s="362"/>
      <c r="X940" s="362"/>
      <c r="Y940" s="362"/>
      <c r="Z940" s="362"/>
      <c r="AA940" s="362"/>
      <c r="AB940" s="362"/>
      <c r="AC940" s="362"/>
      <c r="AD940" s="362"/>
      <c r="AE940" s="362"/>
      <c r="AF940" s="362"/>
      <c r="AG940" s="362"/>
      <c r="AH940" s="362"/>
      <c r="AI940" s="362"/>
      <c r="AJ940" s="362"/>
      <c r="AK940" s="362"/>
      <c r="AL940" s="362"/>
      <c r="AM940" s="362"/>
      <c r="AN940" s="362"/>
      <c r="AO940" s="362"/>
      <c r="AP940" s="362"/>
      <c r="AQ940" s="362"/>
      <c r="AR940" s="362"/>
      <c r="AS940" s="362"/>
      <c r="AT940" s="362"/>
      <c r="AU940" s="362"/>
      <c r="AV940" s="362"/>
      <c r="AW940" s="362"/>
      <c r="AX940" s="362"/>
      <c r="AY940" s="362"/>
    </row>
    <row r="941">
      <c r="A941" s="362"/>
      <c r="B941" s="362"/>
      <c r="C941" s="362"/>
      <c r="D941" s="362"/>
      <c r="E941" s="362"/>
      <c r="F941" s="362"/>
      <c r="G941" s="362"/>
      <c r="H941" s="362"/>
      <c r="I941" s="362"/>
      <c r="J941" s="362"/>
      <c r="K941" s="362"/>
      <c r="L941" s="362"/>
      <c r="M941" s="362"/>
      <c r="N941" s="362"/>
      <c r="O941" s="362"/>
      <c r="P941" s="362"/>
      <c r="Q941" s="362"/>
      <c r="R941" s="362"/>
      <c r="S941" s="362"/>
      <c r="T941" s="362"/>
      <c r="U941" s="362"/>
      <c r="V941" s="362"/>
      <c r="W941" s="362"/>
      <c r="X941" s="362"/>
      <c r="Y941" s="362"/>
      <c r="Z941" s="362"/>
      <c r="AA941" s="362"/>
      <c r="AB941" s="362"/>
      <c r="AC941" s="362"/>
      <c r="AD941" s="362"/>
      <c r="AE941" s="362"/>
      <c r="AF941" s="362"/>
      <c r="AG941" s="362"/>
      <c r="AH941" s="362"/>
      <c r="AI941" s="362"/>
      <c r="AJ941" s="362"/>
      <c r="AK941" s="362"/>
      <c r="AL941" s="362"/>
      <c r="AM941" s="362"/>
      <c r="AN941" s="362"/>
      <c r="AO941" s="362"/>
      <c r="AP941" s="362"/>
      <c r="AQ941" s="362"/>
      <c r="AR941" s="362"/>
      <c r="AS941" s="362"/>
      <c r="AT941" s="362"/>
      <c r="AU941" s="362"/>
      <c r="AV941" s="362"/>
      <c r="AW941" s="362"/>
      <c r="AX941" s="362"/>
      <c r="AY941" s="362"/>
    </row>
    <row r="942">
      <c r="A942" s="362"/>
      <c r="B942" s="362"/>
      <c r="C942" s="362"/>
      <c r="D942" s="362"/>
      <c r="E942" s="362"/>
      <c r="F942" s="362"/>
      <c r="G942" s="362"/>
      <c r="H942" s="362"/>
      <c r="I942" s="362"/>
      <c r="J942" s="362"/>
      <c r="K942" s="362"/>
      <c r="L942" s="362"/>
      <c r="M942" s="362"/>
      <c r="N942" s="362"/>
      <c r="O942" s="362"/>
      <c r="P942" s="362"/>
      <c r="Q942" s="362"/>
      <c r="R942" s="362"/>
      <c r="S942" s="362"/>
      <c r="T942" s="362"/>
      <c r="U942" s="362"/>
      <c r="V942" s="362"/>
      <c r="W942" s="362"/>
      <c r="X942" s="362"/>
      <c r="Y942" s="362"/>
      <c r="Z942" s="362"/>
      <c r="AA942" s="362"/>
      <c r="AB942" s="362"/>
      <c r="AC942" s="362"/>
      <c r="AD942" s="362"/>
      <c r="AE942" s="362"/>
      <c r="AF942" s="362"/>
      <c r="AG942" s="362"/>
      <c r="AH942" s="362"/>
      <c r="AI942" s="362"/>
      <c r="AJ942" s="362"/>
      <c r="AK942" s="362"/>
      <c r="AL942" s="362"/>
      <c r="AM942" s="362"/>
      <c r="AN942" s="362"/>
      <c r="AO942" s="362"/>
      <c r="AP942" s="362"/>
      <c r="AQ942" s="362"/>
      <c r="AR942" s="362"/>
      <c r="AS942" s="362"/>
      <c r="AT942" s="362"/>
      <c r="AU942" s="362"/>
      <c r="AV942" s="362"/>
      <c r="AW942" s="362"/>
      <c r="AX942" s="362"/>
      <c r="AY942" s="362"/>
    </row>
    <row r="943">
      <c r="A943" s="362"/>
      <c r="B943" s="362"/>
      <c r="C943" s="362"/>
      <c r="D943" s="362"/>
      <c r="E943" s="362"/>
      <c r="F943" s="362"/>
      <c r="G943" s="362"/>
      <c r="H943" s="362"/>
      <c r="I943" s="362"/>
      <c r="J943" s="362"/>
      <c r="K943" s="362"/>
      <c r="L943" s="362"/>
      <c r="M943" s="362"/>
      <c r="N943" s="362"/>
      <c r="O943" s="362"/>
      <c r="P943" s="362"/>
      <c r="Q943" s="362"/>
      <c r="R943" s="362"/>
      <c r="S943" s="362"/>
      <c r="T943" s="362"/>
      <c r="U943" s="362"/>
      <c r="V943" s="362"/>
      <c r="W943" s="362"/>
      <c r="X943" s="362"/>
      <c r="Y943" s="362"/>
      <c r="Z943" s="362"/>
      <c r="AA943" s="362"/>
      <c r="AB943" s="362"/>
      <c r="AC943" s="362"/>
      <c r="AD943" s="362"/>
      <c r="AE943" s="362"/>
      <c r="AF943" s="362"/>
      <c r="AG943" s="362"/>
      <c r="AH943" s="362"/>
      <c r="AI943" s="362"/>
      <c r="AJ943" s="362"/>
      <c r="AK943" s="362"/>
      <c r="AL943" s="362"/>
      <c r="AM943" s="362"/>
      <c r="AN943" s="362"/>
      <c r="AO943" s="362"/>
      <c r="AP943" s="362"/>
      <c r="AQ943" s="362"/>
      <c r="AR943" s="362"/>
      <c r="AS943" s="362"/>
      <c r="AT943" s="362"/>
      <c r="AU943" s="362"/>
      <c r="AV943" s="362"/>
      <c r="AW943" s="362"/>
      <c r="AX943" s="362"/>
      <c r="AY943" s="362"/>
    </row>
    <row r="944">
      <c r="A944" s="362"/>
      <c r="B944" s="362"/>
      <c r="C944" s="362"/>
      <c r="D944" s="362"/>
      <c r="E944" s="362"/>
      <c r="F944" s="362"/>
      <c r="G944" s="362"/>
      <c r="H944" s="362"/>
      <c r="I944" s="362"/>
      <c r="J944" s="362"/>
      <c r="K944" s="362"/>
      <c r="L944" s="362"/>
      <c r="M944" s="362"/>
      <c r="N944" s="362"/>
      <c r="O944" s="362"/>
      <c r="P944" s="362"/>
      <c r="Q944" s="362"/>
      <c r="R944" s="362"/>
      <c r="S944" s="362"/>
      <c r="T944" s="362"/>
      <c r="U944" s="362"/>
      <c r="V944" s="362"/>
      <c r="W944" s="362"/>
      <c r="X944" s="362"/>
      <c r="Y944" s="362"/>
      <c r="Z944" s="362"/>
      <c r="AA944" s="362"/>
      <c r="AB944" s="362"/>
      <c r="AC944" s="362"/>
      <c r="AD944" s="362"/>
      <c r="AE944" s="362"/>
      <c r="AF944" s="362"/>
      <c r="AG944" s="362"/>
      <c r="AH944" s="362"/>
      <c r="AI944" s="362"/>
      <c r="AJ944" s="362"/>
      <c r="AK944" s="362"/>
      <c r="AL944" s="362"/>
      <c r="AM944" s="362"/>
      <c r="AN944" s="362"/>
      <c r="AO944" s="362"/>
      <c r="AP944" s="362"/>
      <c r="AQ944" s="362"/>
      <c r="AR944" s="362"/>
      <c r="AS944" s="362"/>
      <c r="AT944" s="362"/>
      <c r="AU944" s="362"/>
      <c r="AV944" s="362"/>
      <c r="AW944" s="362"/>
      <c r="AX944" s="362"/>
      <c r="AY944" s="362"/>
    </row>
    <row r="945">
      <c r="A945" s="362"/>
      <c r="B945" s="362"/>
      <c r="C945" s="362"/>
      <c r="D945" s="362"/>
      <c r="E945" s="362"/>
      <c r="F945" s="362"/>
      <c r="G945" s="362"/>
      <c r="H945" s="362"/>
      <c r="I945" s="362"/>
      <c r="J945" s="362"/>
      <c r="K945" s="362"/>
      <c r="L945" s="362"/>
      <c r="M945" s="362"/>
      <c r="N945" s="362"/>
      <c r="O945" s="362"/>
      <c r="P945" s="362"/>
      <c r="Q945" s="362"/>
      <c r="R945" s="362"/>
      <c r="S945" s="362"/>
      <c r="T945" s="362"/>
      <c r="U945" s="362"/>
      <c r="V945" s="362"/>
      <c r="W945" s="362"/>
      <c r="X945" s="362"/>
      <c r="Y945" s="362"/>
      <c r="Z945" s="362"/>
      <c r="AA945" s="362"/>
      <c r="AB945" s="362"/>
      <c r="AC945" s="362"/>
      <c r="AD945" s="362"/>
      <c r="AE945" s="362"/>
      <c r="AF945" s="362"/>
      <c r="AG945" s="362"/>
      <c r="AH945" s="362"/>
      <c r="AI945" s="362"/>
      <c r="AJ945" s="362"/>
      <c r="AK945" s="362"/>
      <c r="AL945" s="362"/>
      <c r="AM945" s="362"/>
      <c r="AN945" s="362"/>
      <c r="AO945" s="362"/>
      <c r="AP945" s="362"/>
      <c r="AQ945" s="362"/>
      <c r="AR945" s="362"/>
      <c r="AS945" s="362"/>
      <c r="AT945" s="362"/>
      <c r="AU945" s="362"/>
      <c r="AV945" s="362"/>
      <c r="AW945" s="362"/>
      <c r="AX945" s="362"/>
      <c r="AY945" s="362"/>
    </row>
    <row r="946">
      <c r="A946" s="362"/>
      <c r="B946" s="362"/>
      <c r="C946" s="362"/>
      <c r="D946" s="362"/>
      <c r="E946" s="362"/>
      <c r="F946" s="362"/>
      <c r="G946" s="362"/>
      <c r="H946" s="362"/>
      <c r="I946" s="362"/>
      <c r="J946" s="362"/>
      <c r="K946" s="362"/>
      <c r="L946" s="362"/>
      <c r="M946" s="362"/>
      <c r="N946" s="362"/>
      <c r="O946" s="362"/>
      <c r="P946" s="362"/>
      <c r="Q946" s="362"/>
      <c r="R946" s="362"/>
      <c r="S946" s="362"/>
      <c r="T946" s="362"/>
      <c r="U946" s="362"/>
      <c r="V946" s="362"/>
      <c r="W946" s="362"/>
      <c r="X946" s="362"/>
      <c r="Y946" s="362"/>
      <c r="Z946" s="362"/>
      <c r="AA946" s="362"/>
      <c r="AB946" s="362"/>
      <c r="AC946" s="362"/>
      <c r="AD946" s="362"/>
      <c r="AE946" s="362"/>
      <c r="AF946" s="362"/>
      <c r="AG946" s="362"/>
      <c r="AH946" s="362"/>
      <c r="AI946" s="362"/>
      <c r="AJ946" s="362"/>
      <c r="AK946" s="362"/>
      <c r="AL946" s="362"/>
      <c r="AM946" s="362"/>
      <c r="AN946" s="362"/>
      <c r="AO946" s="362"/>
      <c r="AP946" s="362"/>
      <c r="AQ946" s="362"/>
      <c r="AR946" s="362"/>
      <c r="AS946" s="362"/>
      <c r="AT946" s="362"/>
      <c r="AU946" s="362"/>
      <c r="AV946" s="362"/>
      <c r="AW946" s="362"/>
      <c r="AX946" s="362"/>
      <c r="AY946" s="362"/>
    </row>
    <row r="947">
      <c r="A947" s="362"/>
      <c r="B947" s="362"/>
      <c r="C947" s="362"/>
      <c r="D947" s="362"/>
      <c r="E947" s="362"/>
      <c r="F947" s="362"/>
      <c r="G947" s="362"/>
      <c r="H947" s="362"/>
      <c r="I947" s="362"/>
      <c r="J947" s="362"/>
      <c r="K947" s="362"/>
      <c r="L947" s="362"/>
      <c r="M947" s="362"/>
      <c r="N947" s="362"/>
      <c r="O947" s="362"/>
      <c r="P947" s="362"/>
      <c r="Q947" s="362"/>
      <c r="R947" s="362"/>
      <c r="S947" s="362"/>
      <c r="T947" s="362"/>
      <c r="U947" s="362"/>
      <c r="V947" s="362"/>
      <c r="W947" s="362"/>
      <c r="X947" s="362"/>
      <c r="Y947" s="362"/>
      <c r="Z947" s="362"/>
      <c r="AA947" s="362"/>
      <c r="AB947" s="362"/>
      <c r="AC947" s="362"/>
      <c r="AD947" s="362"/>
      <c r="AE947" s="362"/>
      <c r="AF947" s="362"/>
      <c r="AG947" s="362"/>
      <c r="AH947" s="362"/>
      <c r="AI947" s="362"/>
      <c r="AJ947" s="362"/>
      <c r="AK947" s="362"/>
      <c r="AL947" s="362"/>
      <c r="AM947" s="362"/>
      <c r="AN947" s="362"/>
      <c r="AO947" s="362"/>
      <c r="AP947" s="362"/>
      <c r="AQ947" s="362"/>
      <c r="AR947" s="362"/>
      <c r="AS947" s="362"/>
      <c r="AT947" s="362"/>
      <c r="AU947" s="362"/>
      <c r="AV947" s="362"/>
      <c r="AW947" s="362"/>
      <c r="AX947" s="362"/>
      <c r="AY947" s="362"/>
    </row>
    <row r="948">
      <c r="A948" s="362"/>
      <c r="B948" s="362"/>
      <c r="C948" s="362"/>
      <c r="D948" s="362"/>
      <c r="E948" s="362"/>
      <c r="F948" s="362"/>
      <c r="G948" s="362"/>
      <c r="H948" s="362"/>
      <c r="I948" s="362"/>
      <c r="J948" s="362"/>
      <c r="K948" s="362"/>
      <c r="L948" s="362"/>
      <c r="M948" s="362"/>
      <c r="N948" s="362"/>
      <c r="O948" s="362"/>
      <c r="P948" s="362"/>
      <c r="Q948" s="362"/>
      <c r="R948" s="362"/>
      <c r="S948" s="362"/>
      <c r="T948" s="362"/>
      <c r="U948" s="362"/>
      <c r="V948" s="362"/>
      <c r="W948" s="362"/>
      <c r="X948" s="362"/>
      <c r="Y948" s="362"/>
      <c r="Z948" s="362"/>
      <c r="AA948" s="362"/>
      <c r="AB948" s="362"/>
      <c r="AC948" s="362"/>
      <c r="AD948" s="362"/>
      <c r="AE948" s="362"/>
      <c r="AF948" s="362"/>
      <c r="AG948" s="362"/>
      <c r="AH948" s="362"/>
      <c r="AI948" s="362"/>
      <c r="AJ948" s="362"/>
      <c r="AK948" s="362"/>
      <c r="AL948" s="362"/>
      <c r="AM948" s="362"/>
      <c r="AN948" s="362"/>
      <c r="AO948" s="362"/>
      <c r="AP948" s="362"/>
      <c r="AQ948" s="362"/>
      <c r="AR948" s="362"/>
      <c r="AS948" s="362"/>
      <c r="AT948" s="362"/>
      <c r="AU948" s="362"/>
      <c r="AV948" s="362"/>
      <c r="AW948" s="362"/>
      <c r="AX948" s="362"/>
      <c r="AY948" s="362"/>
    </row>
    <row r="949">
      <c r="A949" s="362"/>
      <c r="B949" s="362"/>
      <c r="C949" s="362"/>
      <c r="D949" s="362"/>
      <c r="E949" s="362"/>
      <c r="F949" s="362"/>
      <c r="G949" s="362"/>
      <c r="H949" s="362"/>
      <c r="I949" s="362"/>
      <c r="J949" s="362"/>
      <c r="K949" s="362"/>
      <c r="L949" s="362"/>
      <c r="M949" s="362"/>
      <c r="N949" s="362"/>
      <c r="O949" s="362"/>
      <c r="P949" s="362"/>
      <c r="Q949" s="362"/>
      <c r="R949" s="362"/>
      <c r="S949" s="362"/>
      <c r="T949" s="362"/>
      <c r="U949" s="362"/>
      <c r="V949" s="362"/>
      <c r="W949" s="362"/>
      <c r="X949" s="362"/>
      <c r="Y949" s="362"/>
      <c r="Z949" s="362"/>
      <c r="AA949" s="362"/>
      <c r="AB949" s="362"/>
      <c r="AC949" s="362"/>
      <c r="AD949" s="362"/>
      <c r="AE949" s="362"/>
      <c r="AF949" s="362"/>
      <c r="AG949" s="362"/>
      <c r="AH949" s="362"/>
      <c r="AI949" s="362"/>
      <c r="AJ949" s="362"/>
      <c r="AK949" s="362"/>
      <c r="AL949" s="362"/>
      <c r="AM949" s="362"/>
      <c r="AN949" s="362"/>
      <c r="AO949" s="362"/>
      <c r="AP949" s="362"/>
      <c r="AQ949" s="362"/>
      <c r="AR949" s="362"/>
      <c r="AS949" s="362"/>
      <c r="AT949" s="362"/>
      <c r="AU949" s="362"/>
      <c r="AV949" s="362"/>
      <c r="AW949" s="362"/>
      <c r="AX949" s="362"/>
      <c r="AY949" s="362"/>
    </row>
    <row r="950">
      <c r="A950" s="362"/>
      <c r="B950" s="362"/>
      <c r="C950" s="362"/>
      <c r="D950" s="362"/>
      <c r="E950" s="362"/>
      <c r="F950" s="362"/>
      <c r="G950" s="362"/>
      <c r="H950" s="362"/>
      <c r="I950" s="362"/>
      <c r="J950" s="362"/>
      <c r="K950" s="362"/>
      <c r="L950" s="362"/>
      <c r="M950" s="362"/>
      <c r="N950" s="362"/>
      <c r="O950" s="362"/>
      <c r="P950" s="362"/>
      <c r="Q950" s="362"/>
      <c r="R950" s="362"/>
      <c r="S950" s="362"/>
      <c r="T950" s="362"/>
      <c r="U950" s="362"/>
      <c r="V950" s="362"/>
      <c r="W950" s="362"/>
      <c r="X950" s="362"/>
      <c r="Y950" s="362"/>
      <c r="Z950" s="362"/>
      <c r="AA950" s="362"/>
      <c r="AB950" s="362"/>
      <c r="AC950" s="362"/>
      <c r="AD950" s="362"/>
      <c r="AE950" s="362"/>
      <c r="AF950" s="362"/>
      <c r="AG950" s="362"/>
      <c r="AH950" s="362"/>
      <c r="AI950" s="362"/>
      <c r="AJ950" s="362"/>
      <c r="AK950" s="362"/>
      <c r="AL950" s="362"/>
      <c r="AM950" s="362"/>
      <c r="AN950" s="362"/>
      <c r="AO950" s="362"/>
      <c r="AP950" s="362"/>
      <c r="AQ950" s="362"/>
      <c r="AR950" s="362"/>
      <c r="AS950" s="362"/>
      <c r="AT950" s="362"/>
      <c r="AU950" s="362"/>
      <c r="AV950" s="362"/>
      <c r="AW950" s="362"/>
      <c r="AX950" s="362"/>
      <c r="AY950" s="362"/>
    </row>
    <row r="951">
      <c r="A951" s="362"/>
      <c r="B951" s="362"/>
      <c r="C951" s="362"/>
      <c r="D951" s="362"/>
      <c r="E951" s="362"/>
      <c r="F951" s="362"/>
      <c r="G951" s="362"/>
      <c r="H951" s="362"/>
      <c r="I951" s="362"/>
      <c r="J951" s="362"/>
      <c r="K951" s="362"/>
      <c r="L951" s="362"/>
      <c r="M951" s="362"/>
      <c r="N951" s="362"/>
      <c r="O951" s="362"/>
      <c r="P951" s="362"/>
      <c r="Q951" s="362"/>
      <c r="R951" s="362"/>
      <c r="S951" s="362"/>
      <c r="T951" s="362"/>
      <c r="U951" s="362"/>
      <c r="V951" s="362"/>
      <c r="W951" s="362"/>
      <c r="X951" s="362"/>
      <c r="Y951" s="362"/>
      <c r="Z951" s="362"/>
      <c r="AA951" s="362"/>
      <c r="AB951" s="362"/>
      <c r="AC951" s="362"/>
      <c r="AD951" s="362"/>
      <c r="AE951" s="362"/>
      <c r="AF951" s="362"/>
      <c r="AG951" s="362"/>
      <c r="AH951" s="362"/>
      <c r="AI951" s="362"/>
      <c r="AJ951" s="362"/>
      <c r="AK951" s="362"/>
      <c r="AL951" s="362"/>
      <c r="AM951" s="362"/>
      <c r="AN951" s="362"/>
      <c r="AO951" s="362"/>
      <c r="AP951" s="362"/>
      <c r="AQ951" s="362"/>
      <c r="AR951" s="362"/>
      <c r="AS951" s="362"/>
      <c r="AT951" s="362"/>
      <c r="AU951" s="362"/>
      <c r="AV951" s="362"/>
      <c r="AW951" s="362"/>
      <c r="AX951" s="362"/>
      <c r="AY951" s="362"/>
    </row>
    <row r="952">
      <c r="A952" s="362"/>
      <c r="B952" s="362"/>
      <c r="C952" s="362"/>
      <c r="D952" s="362"/>
      <c r="E952" s="362"/>
      <c r="F952" s="362"/>
      <c r="G952" s="362"/>
      <c r="H952" s="362"/>
      <c r="I952" s="362"/>
      <c r="J952" s="362"/>
      <c r="K952" s="362"/>
      <c r="L952" s="362"/>
      <c r="M952" s="362"/>
      <c r="N952" s="362"/>
      <c r="O952" s="362"/>
      <c r="P952" s="362"/>
      <c r="Q952" s="362"/>
      <c r="R952" s="362"/>
      <c r="S952" s="362"/>
      <c r="T952" s="362"/>
      <c r="U952" s="362"/>
      <c r="V952" s="362"/>
      <c r="W952" s="362"/>
      <c r="X952" s="362"/>
      <c r="Y952" s="362"/>
      <c r="Z952" s="362"/>
      <c r="AA952" s="362"/>
      <c r="AB952" s="362"/>
      <c r="AC952" s="362"/>
      <c r="AD952" s="362"/>
      <c r="AE952" s="362"/>
      <c r="AF952" s="362"/>
      <c r="AG952" s="362"/>
      <c r="AH952" s="362"/>
      <c r="AI952" s="362"/>
      <c r="AJ952" s="362"/>
      <c r="AK952" s="362"/>
      <c r="AL952" s="362"/>
      <c r="AM952" s="362"/>
      <c r="AN952" s="362"/>
      <c r="AO952" s="362"/>
      <c r="AP952" s="362"/>
      <c r="AQ952" s="362"/>
      <c r="AR952" s="362"/>
      <c r="AS952" s="362"/>
      <c r="AT952" s="362"/>
      <c r="AU952" s="362"/>
      <c r="AV952" s="362"/>
      <c r="AW952" s="362"/>
      <c r="AX952" s="362"/>
      <c r="AY952" s="362"/>
    </row>
    <row r="953">
      <c r="A953" s="362"/>
      <c r="B953" s="362"/>
      <c r="C953" s="362"/>
      <c r="D953" s="362"/>
      <c r="E953" s="362"/>
      <c r="F953" s="362"/>
      <c r="G953" s="362"/>
      <c r="H953" s="362"/>
      <c r="I953" s="362"/>
      <c r="J953" s="362"/>
      <c r="K953" s="362"/>
      <c r="L953" s="362"/>
      <c r="M953" s="362"/>
      <c r="N953" s="362"/>
      <c r="O953" s="362"/>
      <c r="P953" s="362"/>
      <c r="Q953" s="362"/>
      <c r="R953" s="362"/>
      <c r="S953" s="362"/>
      <c r="T953" s="362"/>
      <c r="U953" s="362"/>
      <c r="V953" s="362"/>
      <c r="W953" s="362"/>
      <c r="X953" s="362"/>
      <c r="Y953" s="362"/>
      <c r="Z953" s="362"/>
      <c r="AA953" s="362"/>
      <c r="AB953" s="362"/>
      <c r="AC953" s="362"/>
      <c r="AD953" s="362"/>
      <c r="AE953" s="362"/>
      <c r="AF953" s="362"/>
      <c r="AG953" s="362"/>
      <c r="AH953" s="362"/>
      <c r="AI953" s="362"/>
      <c r="AJ953" s="362"/>
      <c r="AK953" s="362"/>
      <c r="AL953" s="362"/>
      <c r="AM953" s="362"/>
      <c r="AN953" s="362"/>
      <c r="AO953" s="362"/>
      <c r="AP953" s="362"/>
      <c r="AQ953" s="362"/>
      <c r="AR953" s="362"/>
      <c r="AS953" s="362"/>
      <c r="AT953" s="362"/>
      <c r="AU953" s="362"/>
      <c r="AV953" s="362"/>
      <c r="AW953" s="362"/>
      <c r="AX953" s="362"/>
      <c r="AY953" s="362"/>
    </row>
    <row r="954">
      <c r="A954" s="362"/>
      <c r="B954" s="362"/>
      <c r="C954" s="362"/>
      <c r="D954" s="362"/>
      <c r="E954" s="362"/>
      <c r="F954" s="362"/>
      <c r="G954" s="362"/>
      <c r="H954" s="362"/>
      <c r="I954" s="362"/>
      <c r="J954" s="362"/>
      <c r="K954" s="362"/>
      <c r="L954" s="362"/>
      <c r="M954" s="362"/>
      <c r="N954" s="362"/>
      <c r="O954" s="362"/>
      <c r="P954" s="362"/>
      <c r="Q954" s="362"/>
      <c r="R954" s="362"/>
      <c r="S954" s="362"/>
      <c r="T954" s="362"/>
      <c r="U954" s="362"/>
      <c r="V954" s="362"/>
      <c r="W954" s="362"/>
      <c r="X954" s="362"/>
      <c r="Y954" s="362"/>
      <c r="Z954" s="362"/>
      <c r="AA954" s="362"/>
      <c r="AB954" s="362"/>
      <c r="AC954" s="362"/>
      <c r="AD954" s="362"/>
      <c r="AE954" s="362"/>
      <c r="AF954" s="362"/>
      <c r="AG954" s="362"/>
      <c r="AH954" s="362"/>
      <c r="AI954" s="362"/>
      <c r="AJ954" s="362"/>
      <c r="AK954" s="362"/>
      <c r="AL954" s="362"/>
      <c r="AM954" s="362"/>
      <c r="AN954" s="362"/>
      <c r="AO954" s="362"/>
      <c r="AP954" s="362"/>
      <c r="AQ954" s="362"/>
      <c r="AR954" s="362"/>
      <c r="AS954" s="362"/>
      <c r="AT954" s="362"/>
      <c r="AU954" s="362"/>
      <c r="AV954" s="362"/>
      <c r="AW954" s="362"/>
      <c r="AX954" s="362"/>
      <c r="AY954" s="362"/>
    </row>
    <row r="955">
      <c r="A955" s="362"/>
      <c r="B955" s="362"/>
      <c r="C955" s="362"/>
      <c r="D955" s="362"/>
      <c r="E955" s="362"/>
      <c r="F955" s="362"/>
      <c r="G955" s="362"/>
      <c r="H955" s="362"/>
      <c r="I955" s="362"/>
      <c r="J955" s="362"/>
      <c r="K955" s="362"/>
      <c r="L955" s="362"/>
      <c r="M955" s="362"/>
      <c r="N955" s="362"/>
      <c r="O955" s="362"/>
      <c r="P955" s="362"/>
      <c r="Q955" s="362"/>
      <c r="R955" s="362"/>
      <c r="S955" s="362"/>
      <c r="T955" s="362"/>
      <c r="U955" s="362"/>
      <c r="V955" s="362"/>
      <c r="W955" s="362"/>
      <c r="X955" s="362"/>
      <c r="Y955" s="362"/>
      <c r="Z955" s="362"/>
      <c r="AA955" s="362"/>
      <c r="AB955" s="362"/>
      <c r="AC955" s="362"/>
      <c r="AD955" s="362"/>
      <c r="AE955" s="362"/>
      <c r="AF955" s="362"/>
      <c r="AG955" s="362"/>
      <c r="AH955" s="362"/>
      <c r="AI955" s="362"/>
      <c r="AJ955" s="362"/>
      <c r="AK955" s="362"/>
      <c r="AL955" s="362"/>
      <c r="AM955" s="362"/>
      <c r="AN955" s="362"/>
      <c r="AO955" s="362"/>
      <c r="AP955" s="362"/>
      <c r="AQ955" s="362"/>
      <c r="AR955" s="362"/>
      <c r="AS955" s="362"/>
      <c r="AT955" s="362"/>
      <c r="AU955" s="362"/>
      <c r="AV955" s="362"/>
      <c r="AW955" s="362"/>
      <c r="AX955" s="362"/>
      <c r="AY955" s="362"/>
    </row>
    <row r="956">
      <c r="A956" s="362"/>
      <c r="B956" s="362"/>
      <c r="C956" s="362"/>
      <c r="D956" s="362"/>
      <c r="E956" s="362"/>
      <c r="F956" s="362"/>
      <c r="G956" s="362"/>
      <c r="H956" s="362"/>
      <c r="I956" s="362"/>
      <c r="J956" s="362"/>
      <c r="K956" s="362"/>
      <c r="L956" s="362"/>
      <c r="M956" s="362"/>
      <c r="N956" s="362"/>
      <c r="O956" s="362"/>
      <c r="P956" s="362"/>
      <c r="Q956" s="362"/>
      <c r="R956" s="362"/>
      <c r="S956" s="362"/>
      <c r="T956" s="362"/>
      <c r="U956" s="362"/>
      <c r="V956" s="362"/>
      <c r="W956" s="362"/>
      <c r="X956" s="362"/>
      <c r="Y956" s="362"/>
      <c r="Z956" s="362"/>
      <c r="AA956" s="362"/>
      <c r="AB956" s="362"/>
      <c r="AC956" s="362"/>
      <c r="AD956" s="362"/>
      <c r="AE956" s="362"/>
      <c r="AF956" s="362"/>
      <c r="AG956" s="362"/>
      <c r="AH956" s="362"/>
      <c r="AI956" s="362"/>
      <c r="AJ956" s="362"/>
      <c r="AK956" s="362"/>
      <c r="AL956" s="362"/>
      <c r="AM956" s="362"/>
      <c r="AN956" s="362"/>
      <c r="AO956" s="362"/>
      <c r="AP956" s="362"/>
      <c r="AQ956" s="362"/>
      <c r="AR956" s="362"/>
      <c r="AS956" s="362"/>
      <c r="AT956" s="362"/>
      <c r="AU956" s="362"/>
      <c r="AV956" s="362"/>
      <c r="AW956" s="362"/>
      <c r="AX956" s="362"/>
      <c r="AY956" s="362"/>
    </row>
    <row r="957">
      <c r="A957" s="362"/>
      <c r="B957" s="362"/>
      <c r="C957" s="362"/>
      <c r="D957" s="362"/>
      <c r="E957" s="362"/>
      <c r="F957" s="362"/>
      <c r="G957" s="362"/>
      <c r="H957" s="362"/>
      <c r="I957" s="362"/>
      <c r="J957" s="362"/>
      <c r="K957" s="362"/>
      <c r="L957" s="362"/>
      <c r="M957" s="362"/>
      <c r="N957" s="362"/>
      <c r="O957" s="362"/>
      <c r="P957" s="362"/>
      <c r="Q957" s="362"/>
      <c r="R957" s="362"/>
      <c r="S957" s="362"/>
      <c r="T957" s="362"/>
      <c r="U957" s="362"/>
      <c r="V957" s="362"/>
      <c r="W957" s="362"/>
      <c r="X957" s="362"/>
      <c r="Y957" s="362"/>
      <c r="Z957" s="362"/>
      <c r="AA957" s="362"/>
      <c r="AB957" s="362"/>
      <c r="AC957" s="362"/>
      <c r="AD957" s="362"/>
      <c r="AE957" s="362"/>
      <c r="AF957" s="362"/>
      <c r="AG957" s="362"/>
      <c r="AH957" s="362"/>
      <c r="AI957" s="362"/>
      <c r="AJ957" s="362"/>
      <c r="AK957" s="362"/>
      <c r="AL957" s="362"/>
      <c r="AM957" s="362"/>
      <c r="AN957" s="362"/>
      <c r="AO957" s="362"/>
      <c r="AP957" s="362"/>
      <c r="AQ957" s="362"/>
      <c r="AR957" s="362"/>
      <c r="AS957" s="362"/>
      <c r="AT957" s="362"/>
      <c r="AU957" s="362"/>
      <c r="AV957" s="362"/>
      <c r="AW957" s="362"/>
      <c r="AX957" s="362"/>
      <c r="AY957" s="362"/>
    </row>
    <row r="958">
      <c r="A958" s="362"/>
      <c r="B958" s="362"/>
      <c r="C958" s="362"/>
      <c r="D958" s="362"/>
      <c r="E958" s="362"/>
      <c r="F958" s="362"/>
      <c r="G958" s="362"/>
      <c r="H958" s="362"/>
      <c r="I958" s="362"/>
      <c r="J958" s="362"/>
      <c r="K958" s="362"/>
      <c r="L958" s="362"/>
      <c r="M958" s="362"/>
      <c r="N958" s="362"/>
      <c r="O958" s="362"/>
      <c r="P958" s="362"/>
      <c r="Q958" s="362"/>
      <c r="R958" s="362"/>
      <c r="S958" s="362"/>
      <c r="T958" s="362"/>
      <c r="U958" s="362"/>
      <c r="V958" s="362"/>
      <c r="W958" s="362"/>
      <c r="X958" s="362"/>
      <c r="Y958" s="362"/>
      <c r="Z958" s="362"/>
      <c r="AA958" s="362"/>
      <c r="AB958" s="362"/>
      <c r="AC958" s="362"/>
      <c r="AD958" s="362"/>
      <c r="AE958" s="362"/>
      <c r="AF958" s="362"/>
      <c r="AG958" s="362"/>
      <c r="AH958" s="362"/>
      <c r="AI958" s="362"/>
      <c r="AJ958" s="362"/>
      <c r="AK958" s="362"/>
      <c r="AL958" s="362"/>
      <c r="AM958" s="362"/>
      <c r="AN958" s="362"/>
      <c r="AO958" s="362"/>
      <c r="AP958" s="362"/>
      <c r="AQ958" s="362"/>
      <c r="AR958" s="362"/>
      <c r="AS958" s="362"/>
      <c r="AT958" s="362"/>
      <c r="AU958" s="362"/>
      <c r="AV958" s="362"/>
      <c r="AW958" s="362"/>
      <c r="AX958" s="362"/>
      <c r="AY958" s="362"/>
    </row>
    <row r="959">
      <c r="A959" s="362"/>
      <c r="B959" s="362"/>
      <c r="C959" s="362"/>
      <c r="D959" s="362"/>
      <c r="E959" s="362"/>
      <c r="F959" s="362"/>
      <c r="G959" s="362"/>
      <c r="H959" s="362"/>
      <c r="I959" s="362"/>
      <c r="J959" s="362"/>
      <c r="K959" s="362"/>
      <c r="L959" s="362"/>
      <c r="M959" s="362"/>
      <c r="N959" s="362"/>
      <c r="O959" s="362"/>
      <c r="P959" s="362"/>
      <c r="Q959" s="362"/>
      <c r="R959" s="362"/>
      <c r="S959" s="362"/>
      <c r="T959" s="362"/>
      <c r="U959" s="362"/>
      <c r="V959" s="362"/>
      <c r="W959" s="362"/>
      <c r="X959" s="362"/>
      <c r="Y959" s="362"/>
      <c r="Z959" s="362"/>
      <c r="AA959" s="362"/>
      <c r="AB959" s="362"/>
      <c r="AC959" s="362"/>
      <c r="AD959" s="362"/>
      <c r="AE959" s="362"/>
      <c r="AF959" s="362"/>
      <c r="AG959" s="362"/>
      <c r="AH959" s="362"/>
      <c r="AI959" s="362"/>
      <c r="AJ959" s="362"/>
      <c r="AK959" s="362"/>
      <c r="AL959" s="362"/>
      <c r="AM959" s="362"/>
      <c r="AN959" s="362"/>
      <c r="AO959" s="362"/>
      <c r="AP959" s="362"/>
      <c r="AQ959" s="362"/>
      <c r="AR959" s="362"/>
      <c r="AS959" s="362"/>
      <c r="AT959" s="362"/>
      <c r="AU959" s="362"/>
      <c r="AV959" s="362"/>
      <c r="AW959" s="362"/>
      <c r="AX959" s="362"/>
      <c r="AY959" s="362"/>
    </row>
    <row r="960">
      <c r="A960" s="362"/>
      <c r="B960" s="362"/>
      <c r="C960" s="362"/>
      <c r="D960" s="362"/>
      <c r="E960" s="362"/>
      <c r="F960" s="362"/>
      <c r="G960" s="362"/>
      <c r="H960" s="362"/>
      <c r="I960" s="362"/>
      <c r="J960" s="362"/>
      <c r="K960" s="362"/>
      <c r="L960" s="362"/>
      <c r="M960" s="362"/>
      <c r="N960" s="362"/>
      <c r="O960" s="362"/>
      <c r="P960" s="362"/>
      <c r="Q960" s="362"/>
      <c r="R960" s="362"/>
      <c r="S960" s="362"/>
      <c r="T960" s="362"/>
      <c r="U960" s="362"/>
      <c r="V960" s="362"/>
      <c r="W960" s="362"/>
      <c r="X960" s="362"/>
      <c r="Y960" s="362"/>
      <c r="Z960" s="362"/>
      <c r="AA960" s="362"/>
      <c r="AB960" s="362"/>
      <c r="AC960" s="362"/>
      <c r="AD960" s="362"/>
      <c r="AE960" s="362"/>
      <c r="AF960" s="362"/>
      <c r="AG960" s="362"/>
      <c r="AH960" s="362"/>
      <c r="AI960" s="362"/>
      <c r="AJ960" s="362"/>
      <c r="AK960" s="362"/>
      <c r="AL960" s="362"/>
      <c r="AM960" s="362"/>
      <c r="AN960" s="362"/>
      <c r="AO960" s="362"/>
      <c r="AP960" s="362"/>
      <c r="AQ960" s="362"/>
      <c r="AR960" s="362"/>
      <c r="AS960" s="362"/>
      <c r="AT960" s="362"/>
      <c r="AU960" s="362"/>
      <c r="AV960" s="362"/>
      <c r="AW960" s="362"/>
      <c r="AX960" s="362"/>
      <c r="AY960" s="362"/>
    </row>
    <row r="961">
      <c r="A961" s="362"/>
      <c r="B961" s="362"/>
      <c r="C961" s="362"/>
      <c r="D961" s="362"/>
      <c r="E961" s="362"/>
      <c r="F961" s="362"/>
      <c r="G961" s="362"/>
      <c r="H961" s="362"/>
      <c r="I961" s="362"/>
      <c r="J961" s="362"/>
      <c r="K961" s="362"/>
      <c r="L961" s="362"/>
      <c r="M961" s="362"/>
      <c r="N961" s="362"/>
      <c r="O961" s="362"/>
      <c r="P961" s="362"/>
      <c r="Q961" s="362"/>
      <c r="R961" s="362"/>
      <c r="S961" s="362"/>
      <c r="T961" s="362"/>
      <c r="U961" s="362"/>
      <c r="V961" s="362"/>
      <c r="W961" s="362"/>
      <c r="X961" s="362"/>
      <c r="Y961" s="362"/>
      <c r="Z961" s="362"/>
      <c r="AA961" s="362"/>
      <c r="AB961" s="362"/>
      <c r="AC961" s="362"/>
      <c r="AD961" s="362"/>
      <c r="AE961" s="362"/>
      <c r="AF961" s="362"/>
      <c r="AG961" s="362"/>
      <c r="AH961" s="362"/>
      <c r="AI961" s="362"/>
      <c r="AJ961" s="362"/>
      <c r="AK961" s="362"/>
      <c r="AL961" s="362"/>
      <c r="AM961" s="362"/>
      <c r="AN961" s="362"/>
      <c r="AO961" s="362"/>
      <c r="AP961" s="362"/>
      <c r="AQ961" s="362"/>
      <c r="AR961" s="362"/>
      <c r="AS961" s="362"/>
      <c r="AT961" s="362"/>
      <c r="AU961" s="362"/>
      <c r="AV961" s="362"/>
      <c r="AW961" s="362"/>
      <c r="AX961" s="362"/>
      <c r="AY961" s="362"/>
    </row>
    <row r="962">
      <c r="A962" s="362"/>
      <c r="B962" s="362"/>
      <c r="C962" s="362"/>
      <c r="D962" s="362"/>
      <c r="E962" s="362"/>
      <c r="F962" s="362"/>
      <c r="G962" s="362"/>
      <c r="H962" s="362"/>
      <c r="I962" s="362"/>
      <c r="J962" s="362"/>
      <c r="K962" s="362"/>
      <c r="L962" s="362"/>
      <c r="M962" s="362"/>
      <c r="N962" s="362"/>
      <c r="O962" s="362"/>
      <c r="P962" s="362"/>
      <c r="Q962" s="362"/>
      <c r="R962" s="362"/>
      <c r="S962" s="362"/>
      <c r="T962" s="362"/>
      <c r="U962" s="362"/>
      <c r="V962" s="362"/>
      <c r="W962" s="362"/>
      <c r="X962" s="362"/>
      <c r="Y962" s="362"/>
      <c r="Z962" s="362"/>
      <c r="AA962" s="362"/>
      <c r="AB962" s="362"/>
      <c r="AC962" s="362"/>
      <c r="AD962" s="362"/>
      <c r="AE962" s="362"/>
      <c r="AF962" s="362"/>
      <c r="AG962" s="362"/>
      <c r="AH962" s="362"/>
      <c r="AI962" s="362"/>
      <c r="AJ962" s="362"/>
      <c r="AK962" s="362"/>
      <c r="AL962" s="362"/>
      <c r="AM962" s="362"/>
      <c r="AN962" s="362"/>
      <c r="AO962" s="362"/>
      <c r="AP962" s="362"/>
      <c r="AQ962" s="362"/>
      <c r="AR962" s="362"/>
      <c r="AS962" s="362"/>
      <c r="AT962" s="362"/>
      <c r="AU962" s="362"/>
      <c r="AV962" s="362"/>
      <c r="AW962" s="362"/>
      <c r="AX962" s="362"/>
      <c r="AY962" s="362"/>
    </row>
    <row r="963">
      <c r="A963" s="362"/>
      <c r="B963" s="362"/>
      <c r="C963" s="362"/>
      <c r="D963" s="362"/>
      <c r="E963" s="362"/>
      <c r="F963" s="362"/>
      <c r="G963" s="362"/>
      <c r="H963" s="362"/>
      <c r="I963" s="362"/>
      <c r="J963" s="362"/>
      <c r="K963" s="362"/>
      <c r="L963" s="362"/>
      <c r="M963" s="362"/>
      <c r="N963" s="362"/>
      <c r="O963" s="362"/>
      <c r="P963" s="362"/>
      <c r="Q963" s="362"/>
      <c r="R963" s="362"/>
      <c r="S963" s="362"/>
      <c r="T963" s="362"/>
      <c r="U963" s="362"/>
      <c r="V963" s="362"/>
      <c r="W963" s="362"/>
      <c r="X963" s="362"/>
      <c r="Y963" s="362"/>
      <c r="Z963" s="362"/>
      <c r="AA963" s="362"/>
      <c r="AB963" s="362"/>
      <c r="AC963" s="362"/>
      <c r="AD963" s="362"/>
      <c r="AE963" s="362"/>
      <c r="AF963" s="362"/>
      <c r="AG963" s="362"/>
      <c r="AH963" s="362"/>
      <c r="AI963" s="362"/>
      <c r="AJ963" s="362"/>
      <c r="AK963" s="362"/>
      <c r="AL963" s="362"/>
      <c r="AM963" s="362"/>
      <c r="AN963" s="362"/>
      <c r="AO963" s="362"/>
      <c r="AP963" s="362"/>
      <c r="AQ963" s="362"/>
      <c r="AR963" s="362"/>
      <c r="AS963" s="362"/>
      <c r="AT963" s="362"/>
      <c r="AU963" s="362"/>
      <c r="AV963" s="362"/>
      <c r="AW963" s="362"/>
      <c r="AX963" s="362"/>
      <c r="AY963" s="362"/>
    </row>
    <row r="964">
      <c r="A964" s="362"/>
      <c r="B964" s="362"/>
      <c r="C964" s="362"/>
      <c r="D964" s="362"/>
      <c r="E964" s="362"/>
      <c r="F964" s="362"/>
      <c r="G964" s="362"/>
      <c r="H964" s="362"/>
      <c r="I964" s="362"/>
      <c r="J964" s="362"/>
      <c r="K964" s="362"/>
      <c r="L964" s="362"/>
      <c r="M964" s="362"/>
      <c r="N964" s="362"/>
      <c r="O964" s="362"/>
      <c r="P964" s="362"/>
      <c r="Q964" s="362"/>
      <c r="R964" s="362"/>
      <c r="S964" s="362"/>
      <c r="T964" s="362"/>
      <c r="U964" s="362"/>
      <c r="V964" s="362"/>
      <c r="W964" s="362"/>
      <c r="X964" s="362"/>
      <c r="Y964" s="362"/>
      <c r="Z964" s="362"/>
      <c r="AA964" s="362"/>
      <c r="AB964" s="362"/>
      <c r="AC964" s="362"/>
      <c r="AD964" s="362"/>
      <c r="AE964" s="362"/>
      <c r="AF964" s="362"/>
      <c r="AG964" s="362"/>
      <c r="AH964" s="362"/>
      <c r="AI964" s="362"/>
      <c r="AJ964" s="362"/>
      <c r="AK964" s="362"/>
      <c r="AL964" s="362"/>
      <c r="AM964" s="362"/>
      <c r="AN964" s="362"/>
      <c r="AO964" s="362"/>
      <c r="AP964" s="362"/>
      <c r="AQ964" s="362"/>
      <c r="AR964" s="362"/>
      <c r="AS964" s="362"/>
      <c r="AT964" s="362"/>
      <c r="AU964" s="362"/>
      <c r="AV964" s="362"/>
      <c r="AW964" s="362"/>
      <c r="AX964" s="362"/>
      <c r="AY964" s="362"/>
    </row>
    <row r="965">
      <c r="A965" s="362"/>
      <c r="B965" s="362"/>
      <c r="C965" s="362"/>
      <c r="D965" s="362"/>
      <c r="E965" s="362"/>
      <c r="F965" s="362"/>
      <c r="G965" s="362"/>
      <c r="H965" s="362"/>
      <c r="I965" s="362"/>
      <c r="J965" s="362"/>
      <c r="K965" s="362"/>
      <c r="L965" s="362"/>
      <c r="M965" s="362"/>
      <c r="N965" s="362"/>
      <c r="O965" s="362"/>
      <c r="P965" s="362"/>
      <c r="Q965" s="362"/>
      <c r="R965" s="362"/>
      <c r="S965" s="362"/>
      <c r="T965" s="362"/>
      <c r="U965" s="362"/>
      <c r="V965" s="362"/>
      <c r="W965" s="362"/>
      <c r="X965" s="362"/>
      <c r="Y965" s="362"/>
      <c r="Z965" s="362"/>
      <c r="AA965" s="362"/>
      <c r="AB965" s="362"/>
      <c r="AC965" s="362"/>
      <c r="AD965" s="362"/>
      <c r="AE965" s="362"/>
      <c r="AF965" s="362"/>
      <c r="AG965" s="362"/>
      <c r="AH965" s="362"/>
      <c r="AI965" s="362"/>
      <c r="AJ965" s="362"/>
      <c r="AK965" s="362"/>
      <c r="AL965" s="362"/>
      <c r="AM965" s="362"/>
      <c r="AN965" s="362"/>
      <c r="AO965" s="362"/>
      <c r="AP965" s="362"/>
      <c r="AQ965" s="362"/>
      <c r="AR965" s="362"/>
      <c r="AS965" s="362"/>
      <c r="AT965" s="362"/>
      <c r="AU965" s="362"/>
      <c r="AV965" s="362"/>
      <c r="AW965" s="362"/>
      <c r="AX965" s="362"/>
      <c r="AY965" s="362"/>
    </row>
    <row r="966">
      <c r="A966" s="362"/>
      <c r="B966" s="362"/>
      <c r="C966" s="362"/>
      <c r="D966" s="362"/>
      <c r="E966" s="362"/>
      <c r="F966" s="362"/>
      <c r="G966" s="362"/>
      <c r="H966" s="362"/>
      <c r="I966" s="362"/>
      <c r="J966" s="362"/>
      <c r="K966" s="362"/>
      <c r="L966" s="362"/>
      <c r="M966" s="362"/>
      <c r="N966" s="362"/>
      <c r="O966" s="362"/>
      <c r="P966" s="362"/>
      <c r="Q966" s="362"/>
      <c r="R966" s="362"/>
      <c r="S966" s="362"/>
      <c r="T966" s="362"/>
      <c r="U966" s="362"/>
      <c r="V966" s="362"/>
      <c r="W966" s="362"/>
      <c r="X966" s="362"/>
      <c r="Y966" s="362"/>
      <c r="Z966" s="362"/>
      <c r="AA966" s="362"/>
      <c r="AB966" s="362"/>
      <c r="AC966" s="362"/>
      <c r="AD966" s="362"/>
      <c r="AE966" s="362"/>
      <c r="AF966" s="362"/>
      <c r="AG966" s="362"/>
      <c r="AH966" s="362"/>
      <c r="AI966" s="362"/>
      <c r="AJ966" s="362"/>
      <c r="AK966" s="362"/>
      <c r="AL966" s="362"/>
      <c r="AM966" s="362"/>
      <c r="AN966" s="362"/>
      <c r="AO966" s="362"/>
      <c r="AP966" s="362"/>
      <c r="AQ966" s="362"/>
      <c r="AR966" s="362"/>
      <c r="AS966" s="362"/>
      <c r="AT966" s="362"/>
      <c r="AU966" s="362"/>
      <c r="AV966" s="362"/>
      <c r="AW966" s="362"/>
      <c r="AX966" s="362"/>
      <c r="AY966" s="362"/>
    </row>
    <row r="967">
      <c r="A967" s="362"/>
      <c r="B967" s="362"/>
      <c r="C967" s="362"/>
      <c r="D967" s="362"/>
      <c r="E967" s="362"/>
      <c r="F967" s="362"/>
      <c r="G967" s="362"/>
      <c r="H967" s="362"/>
      <c r="I967" s="362"/>
      <c r="J967" s="362"/>
      <c r="K967" s="362"/>
      <c r="L967" s="362"/>
      <c r="M967" s="362"/>
      <c r="N967" s="362"/>
      <c r="O967" s="362"/>
      <c r="P967" s="362"/>
      <c r="Q967" s="362"/>
      <c r="R967" s="362"/>
      <c r="S967" s="362"/>
      <c r="T967" s="362"/>
      <c r="U967" s="362"/>
      <c r="V967" s="362"/>
      <c r="W967" s="362"/>
      <c r="X967" s="362"/>
      <c r="Y967" s="362"/>
      <c r="Z967" s="362"/>
      <c r="AA967" s="362"/>
      <c r="AB967" s="362"/>
      <c r="AC967" s="362"/>
      <c r="AD967" s="362"/>
      <c r="AE967" s="362"/>
      <c r="AF967" s="362"/>
      <c r="AG967" s="362"/>
      <c r="AH967" s="362"/>
      <c r="AI967" s="362"/>
      <c r="AJ967" s="362"/>
      <c r="AK967" s="362"/>
      <c r="AL967" s="362"/>
      <c r="AM967" s="362"/>
      <c r="AN967" s="362"/>
      <c r="AO967" s="362"/>
      <c r="AP967" s="362"/>
      <c r="AQ967" s="362"/>
      <c r="AR967" s="362"/>
      <c r="AS967" s="362"/>
      <c r="AT967" s="362"/>
      <c r="AU967" s="362"/>
      <c r="AV967" s="362"/>
      <c r="AW967" s="362"/>
      <c r="AX967" s="362"/>
      <c r="AY967" s="362"/>
    </row>
    <row r="968">
      <c r="A968" s="362"/>
      <c r="B968" s="362"/>
      <c r="C968" s="362"/>
      <c r="D968" s="362"/>
      <c r="E968" s="362"/>
      <c r="F968" s="362"/>
      <c r="G968" s="362"/>
      <c r="H968" s="362"/>
      <c r="I968" s="362"/>
      <c r="J968" s="362"/>
      <c r="K968" s="362"/>
      <c r="L968" s="362"/>
      <c r="M968" s="362"/>
      <c r="N968" s="362"/>
      <c r="O968" s="362"/>
      <c r="P968" s="362"/>
      <c r="Q968" s="362"/>
      <c r="R968" s="362"/>
      <c r="S968" s="362"/>
      <c r="T968" s="362"/>
      <c r="U968" s="362"/>
      <c r="V968" s="362"/>
      <c r="W968" s="362"/>
      <c r="X968" s="362"/>
      <c r="Y968" s="362"/>
      <c r="Z968" s="362"/>
      <c r="AA968" s="362"/>
      <c r="AB968" s="362"/>
      <c r="AC968" s="362"/>
      <c r="AD968" s="362"/>
      <c r="AE968" s="362"/>
      <c r="AF968" s="362"/>
      <c r="AG968" s="362"/>
      <c r="AH968" s="362"/>
      <c r="AI968" s="362"/>
      <c r="AJ968" s="362"/>
      <c r="AK968" s="362"/>
      <c r="AL968" s="362"/>
      <c r="AM968" s="362"/>
      <c r="AN968" s="362"/>
      <c r="AO968" s="362"/>
      <c r="AP968" s="362"/>
      <c r="AQ968" s="362"/>
      <c r="AR968" s="362"/>
      <c r="AS968" s="362"/>
      <c r="AT968" s="362"/>
      <c r="AU968" s="362"/>
      <c r="AV968" s="362"/>
      <c r="AW968" s="362"/>
      <c r="AX968" s="362"/>
      <c r="AY968" s="362"/>
    </row>
    <row r="969">
      <c r="A969" s="362"/>
      <c r="B969" s="362"/>
      <c r="C969" s="362"/>
      <c r="D969" s="362"/>
      <c r="E969" s="362"/>
      <c r="F969" s="362"/>
      <c r="G969" s="362"/>
      <c r="H969" s="362"/>
      <c r="I969" s="362"/>
      <c r="J969" s="362"/>
      <c r="K969" s="362"/>
      <c r="L969" s="362"/>
      <c r="M969" s="362"/>
      <c r="N969" s="362"/>
      <c r="O969" s="362"/>
      <c r="P969" s="362"/>
      <c r="Q969" s="362"/>
      <c r="R969" s="362"/>
      <c r="S969" s="362"/>
      <c r="T969" s="362"/>
      <c r="U969" s="362"/>
      <c r="V969" s="362"/>
      <c r="W969" s="362"/>
      <c r="X969" s="362"/>
      <c r="Y969" s="362"/>
      <c r="Z969" s="362"/>
      <c r="AA969" s="362"/>
      <c r="AB969" s="362"/>
      <c r="AC969" s="362"/>
      <c r="AD969" s="362"/>
      <c r="AE969" s="362"/>
      <c r="AF969" s="362"/>
      <c r="AG969" s="362"/>
      <c r="AH969" s="362"/>
      <c r="AI969" s="362"/>
      <c r="AJ969" s="362"/>
      <c r="AK969" s="362"/>
      <c r="AL969" s="362"/>
      <c r="AM969" s="362"/>
      <c r="AN969" s="362"/>
      <c r="AO969" s="362"/>
      <c r="AP969" s="362"/>
      <c r="AQ969" s="362"/>
      <c r="AR969" s="362"/>
      <c r="AS969" s="362"/>
      <c r="AT969" s="362"/>
      <c r="AU969" s="362"/>
      <c r="AV969" s="362"/>
      <c r="AW969" s="362"/>
      <c r="AX969" s="362"/>
      <c r="AY969" s="362"/>
    </row>
    <row r="970">
      <c r="A970" s="362"/>
      <c r="B970" s="362"/>
      <c r="C970" s="362"/>
      <c r="D970" s="362"/>
      <c r="E970" s="362"/>
      <c r="F970" s="362"/>
      <c r="G970" s="362"/>
      <c r="H970" s="362"/>
      <c r="I970" s="362"/>
      <c r="J970" s="362"/>
      <c r="K970" s="362"/>
      <c r="L970" s="362"/>
      <c r="M970" s="362"/>
      <c r="N970" s="362"/>
      <c r="O970" s="362"/>
      <c r="P970" s="362"/>
      <c r="Q970" s="362"/>
      <c r="R970" s="362"/>
      <c r="S970" s="362"/>
      <c r="T970" s="362"/>
      <c r="U970" s="362"/>
      <c r="V970" s="362"/>
      <c r="W970" s="362"/>
      <c r="X970" s="362"/>
      <c r="Y970" s="362"/>
      <c r="Z970" s="362"/>
      <c r="AA970" s="362"/>
      <c r="AB970" s="362"/>
      <c r="AC970" s="362"/>
      <c r="AD970" s="362"/>
      <c r="AE970" s="362"/>
      <c r="AF970" s="362"/>
      <c r="AG970" s="362"/>
      <c r="AH970" s="362"/>
      <c r="AI970" s="362"/>
      <c r="AJ970" s="362"/>
      <c r="AK970" s="362"/>
      <c r="AL970" s="362"/>
      <c r="AM970" s="362"/>
      <c r="AN970" s="362"/>
      <c r="AO970" s="362"/>
      <c r="AP970" s="362"/>
      <c r="AQ970" s="362"/>
      <c r="AR970" s="362"/>
      <c r="AS970" s="362"/>
      <c r="AT970" s="362"/>
      <c r="AU970" s="362"/>
      <c r="AV970" s="362"/>
      <c r="AW970" s="362"/>
      <c r="AX970" s="362"/>
      <c r="AY970" s="362"/>
    </row>
    <row r="971">
      <c r="A971" s="362"/>
      <c r="B971" s="362"/>
      <c r="C971" s="362"/>
      <c r="D971" s="362"/>
      <c r="E971" s="362"/>
      <c r="F971" s="362"/>
      <c r="G971" s="362"/>
      <c r="H971" s="362"/>
      <c r="I971" s="362"/>
      <c r="J971" s="362"/>
      <c r="K971" s="362"/>
      <c r="L971" s="362"/>
      <c r="M971" s="362"/>
      <c r="N971" s="362"/>
      <c r="O971" s="362"/>
      <c r="P971" s="362"/>
      <c r="Q971" s="362"/>
      <c r="R971" s="362"/>
      <c r="S971" s="362"/>
      <c r="T971" s="362"/>
      <c r="U971" s="362"/>
      <c r="V971" s="362"/>
      <c r="W971" s="362"/>
      <c r="X971" s="362"/>
      <c r="Y971" s="362"/>
      <c r="Z971" s="362"/>
      <c r="AA971" s="362"/>
      <c r="AB971" s="362"/>
      <c r="AC971" s="362"/>
      <c r="AD971" s="362"/>
      <c r="AE971" s="362"/>
      <c r="AF971" s="362"/>
      <c r="AG971" s="362"/>
      <c r="AH971" s="362"/>
      <c r="AI971" s="362"/>
      <c r="AJ971" s="362"/>
      <c r="AK971" s="362"/>
      <c r="AL971" s="362"/>
      <c r="AM971" s="362"/>
      <c r="AN971" s="362"/>
      <c r="AO971" s="362"/>
      <c r="AP971" s="362"/>
      <c r="AQ971" s="362"/>
      <c r="AR971" s="362"/>
      <c r="AS971" s="362"/>
      <c r="AT971" s="362"/>
      <c r="AU971" s="362"/>
      <c r="AV971" s="362"/>
      <c r="AW971" s="362"/>
      <c r="AX971" s="362"/>
      <c r="AY971" s="362"/>
    </row>
    <row r="972">
      <c r="A972" s="362"/>
      <c r="B972" s="362"/>
      <c r="C972" s="362"/>
      <c r="D972" s="362"/>
      <c r="E972" s="362"/>
      <c r="F972" s="362"/>
      <c r="G972" s="362"/>
      <c r="H972" s="362"/>
      <c r="I972" s="362"/>
      <c r="J972" s="362"/>
      <c r="K972" s="362"/>
      <c r="L972" s="362"/>
      <c r="M972" s="362"/>
      <c r="N972" s="362"/>
      <c r="O972" s="362"/>
      <c r="P972" s="362"/>
      <c r="Q972" s="362"/>
      <c r="R972" s="362"/>
      <c r="S972" s="362"/>
      <c r="T972" s="362"/>
      <c r="U972" s="362"/>
      <c r="V972" s="362"/>
      <c r="W972" s="362"/>
      <c r="X972" s="362"/>
      <c r="Y972" s="362"/>
      <c r="Z972" s="362"/>
      <c r="AA972" s="362"/>
      <c r="AB972" s="362"/>
      <c r="AC972" s="362"/>
      <c r="AD972" s="362"/>
      <c r="AE972" s="362"/>
      <c r="AF972" s="362"/>
      <c r="AG972" s="362"/>
      <c r="AH972" s="362"/>
      <c r="AI972" s="362"/>
      <c r="AJ972" s="362"/>
      <c r="AK972" s="362"/>
      <c r="AL972" s="362"/>
      <c r="AM972" s="362"/>
      <c r="AN972" s="362"/>
      <c r="AO972" s="362"/>
      <c r="AP972" s="362"/>
      <c r="AQ972" s="362"/>
      <c r="AR972" s="362"/>
      <c r="AS972" s="362"/>
      <c r="AT972" s="362"/>
      <c r="AU972" s="362"/>
      <c r="AV972" s="362"/>
      <c r="AW972" s="362"/>
      <c r="AX972" s="362"/>
      <c r="AY972" s="362"/>
    </row>
    <row r="973">
      <c r="A973" s="362"/>
      <c r="B973" s="362"/>
      <c r="C973" s="362"/>
      <c r="D973" s="362"/>
      <c r="E973" s="362"/>
      <c r="F973" s="362"/>
      <c r="G973" s="362"/>
      <c r="H973" s="362"/>
      <c r="I973" s="362"/>
      <c r="J973" s="362"/>
      <c r="K973" s="362"/>
      <c r="L973" s="362"/>
      <c r="M973" s="362"/>
      <c r="N973" s="362"/>
      <c r="O973" s="362"/>
      <c r="P973" s="362"/>
      <c r="Q973" s="362"/>
      <c r="R973" s="362"/>
      <c r="S973" s="362"/>
      <c r="T973" s="362"/>
      <c r="U973" s="362"/>
      <c r="V973" s="362"/>
      <c r="W973" s="362"/>
      <c r="X973" s="362"/>
      <c r="Y973" s="362"/>
      <c r="Z973" s="362"/>
      <c r="AA973" s="362"/>
      <c r="AB973" s="362"/>
      <c r="AC973" s="362"/>
      <c r="AD973" s="362"/>
      <c r="AE973" s="362"/>
      <c r="AF973" s="362"/>
      <c r="AG973" s="362"/>
      <c r="AH973" s="362"/>
      <c r="AI973" s="362"/>
      <c r="AJ973" s="362"/>
      <c r="AK973" s="362"/>
      <c r="AL973" s="362"/>
      <c r="AM973" s="362"/>
      <c r="AN973" s="362"/>
      <c r="AO973" s="362"/>
      <c r="AP973" s="362"/>
      <c r="AQ973" s="362"/>
      <c r="AR973" s="362"/>
      <c r="AS973" s="362"/>
      <c r="AT973" s="362"/>
      <c r="AU973" s="362"/>
      <c r="AV973" s="362"/>
      <c r="AW973" s="362"/>
      <c r="AX973" s="362"/>
      <c r="AY973" s="362"/>
    </row>
    <row r="974">
      <c r="A974" s="362"/>
      <c r="B974" s="362"/>
      <c r="C974" s="362"/>
      <c r="D974" s="362"/>
      <c r="E974" s="362"/>
      <c r="F974" s="362"/>
      <c r="G974" s="362"/>
      <c r="H974" s="362"/>
      <c r="I974" s="362"/>
      <c r="J974" s="362"/>
      <c r="K974" s="362"/>
      <c r="L974" s="362"/>
      <c r="M974" s="362"/>
      <c r="N974" s="362"/>
      <c r="O974" s="362"/>
      <c r="P974" s="362"/>
      <c r="Q974" s="362"/>
      <c r="R974" s="362"/>
      <c r="S974" s="362"/>
      <c r="T974" s="362"/>
      <c r="U974" s="362"/>
      <c r="V974" s="362"/>
      <c r="W974" s="362"/>
      <c r="X974" s="362"/>
      <c r="Y974" s="362"/>
      <c r="Z974" s="362"/>
      <c r="AA974" s="362"/>
      <c r="AB974" s="362"/>
      <c r="AC974" s="362"/>
      <c r="AD974" s="362"/>
      <c r="AE974" s="362"/>
      <c r="AF974" s="362"/>
      <c r="AG974" s="362"/>
      <c r="AH974" s="362"/>
      <c r="AI974" s="362"/>
      <c r="AJ974" s="362"/>
      <c r="AK974" s="362"/>
      <c r="AL974" s="362"/>
      <c r="AM974" s="362"/>
      <c r="AN974" s="362"/>
      <c r="AO974" s="362"/>
      <c r="AP974" s="362"/>
      <c r="AQ974" s="362"/>
      <c r="AR974" s="362"/>
      <c r="AS974" s="362"/>
      <c r="AT974" s="362"/>
      <c r="AU974" s="362"/>
      <c r="AV974" s="362"/>
      <c r="AW974" s="362"/>
      <c r="AX974" s="362"/>
      <c r="AY974" s="362"/>
    </row>
    <row r="975">
      <c r="A975" s="362"/>
      <c r="B975" s="362"/>
      <c r="C975" s="362"/>
      <c r="D975" s="362"/>
      <c r="E975" s="362"/>
      <c r="F975" s="362"/>
      <c r="G975" s="362"/>
      <c r="H975" s="362"/>
      <c r="I975" s="362"/>
      <c r="J975" s="362"/>
      <c r="K975" s="362"/>
      <c r="L975" s="362"/>
      <c r="M975" s="362"/>
      <c r="N975" s="362"/>
      <c r="O975" s="362"/>
      <c r="P975" s="362"/>
      <c r="Q975" s="362"/>
      <c r="R975" s="362"/>
      <c r="S975" s="362"/>
      <c r="T975" s="362"/>
      <c r="U975" s="362"/>
      <c r="V975" s="362"/>
      <c r="W975" s="362"/>
      <c r="X975" s="362"/>
      <c r="Y975" s="362"/>
      <c r="Z975" s="362"/>
      <c r="AA975" s="362"/>
      <c r="AB975" s="362"/>
      <c r="AC975" s="362"/>
      <c r="AD975" s="362"/>
      <c r="AE975" s="362"/>
      <c r="AF975" s="362"/>
      <c r="AG975" s="362"/>
      <c r="AH975" s="362"/>
      <c r="AI975" s="362"/>
      <c r="AJ975" s="362"/>
      <c r="AK975" s="362"/>
      <c r="AL975" s="362"/>
      <c r="AM975" s="362"/>
      <c r="AN975" s="362"/>
      <c r="AO975" s="362"/>
      <c r="AP975" s="362"/>
      <c r="AQ975" s="362"/>
      <c r="AR975" s="362"/>
      <c r="AS975" s="362"/>
      <c r="AT975" s="362"/>
      <c r="AU975" s="362"/>
      <c r="AV975" s="362"/>
      <c r="AW975" s="362"/>
      <c r="AX975" s="362"/>
      <c r="AY975" s="362"/>
    </row>
    <row r="976">
      <c r="A976" s="362"/>
      <c r="B976" s="362"/>
      <c r="C976" s="362"/>
      <c r="D976" s="362"/>
      <c r="E976" s="362"/>
      <c r="F976" s="362"/>
      <c r="G976" s="362"/>
      <c r="H976" s="362"/>
      <c r="I976" s="362"/>
      <c r="J976" s="362"/>
      <c r="K976" s="362"/>
      <c r="L976" s="362"/>
      <c r="M976" s="362"/>
      <c r="N976" s="362"/>
      <c r="O976" s="362"/>
      <c r="P976" s="362"/>
      <c r="Q976" s="362"/>
      <c r="R976" s="362"/>
      <c r="S976" s="362"/>
      <c r="T976" s="362"/>
      <c r="U976" s="362"/>
      <c r="V976" s="362"/>
      <c r="W976" s="362"/>
      <c r="X976" s="362"/>
      <c r="Y976" s="362"/>
      <c r="Z976" s="362"/>
      <c r="AA976" s="362"/>
      <c r="AB976" s="362"/>
      <c r="AC976" s="362"/>
      <c r="AD976" s="362"/>
      <c r="AE976" s="362"/>
      <c r="AF976" s="362"/>
      <c r="AG976" s="362"/>
      <c r="AH976" s="362"/>
      <c r="AI976" s="362"/>
      <c r="AJ976" s="362"/>
      <c r="AK976" s="362"/>
      <c r="AL976" s="362"/>
      <c r="AM976" s="362"/>
      <c r="AN976" s="362"/>
      <c r="AO976" s="362"/>
      <c r="AP976" s="362"/>
      <c r="AQ976" s="362"/>
      <c r="AR976" s="362"/>
      <c r="AS976" s="362"/>
      <c r="AT976" s="362"/>
      <c r="AU976" s="362"/>
      <c r="AV976" s="362"/>
      <c r="AW976" s="362"/>
      <c r="AX976" s="362"/>
      <c r="AY976" s="362"/>
    </row>
    <row r="977">
      <c r="A977" s="362"/>
      <c r="B977" s="362"/>
      <c r="C977" s="362"/>
      <c r="D977" s="362"/>
      <c r="E977" s="362"/>
      <c r="F977" s="362"/>
      <c r="G977" s="362"/>
      <c r="H977" s="362"/>
      <c r="I977" s="362"/>
      <c r="J977" s="362"/>
      <c r="K977" s="362"/>
      <c r="L977" s="362"/>
      <c r="M977" s="362"/>
      <c r="N977" s="362"/>
      <c r="O977" s="362"/>
      <c r="P977" s="362"/>
      <c r="Q977" s="362"/>
      <c r="R977" s="362"/>
      <c r="S977" s="362"/>
      <c r="T977" s="362"/>
      <c r="U977" s="362"/>
      <c r="V977" s="362"/>
      <c r="W977" s="362"/>
      <c r="X977" s="362"/>
      <c r="Y977" s="362"/>
      <c r="Z977" s="362"/>
      <c r="AA977" s="362"/>
      <c r="AB977" s="362"/>
      <c r="AC977" s="362"/>
      <c r="AD977" s="362"/>
      <c r="AE977" s="362"/>
      <c r="AF977" s="362"/>
      <c r="AG977" s="362"/>
      <c r="AH977" s="362"/>
      <c r="AI977" s="362"/>
      <c r="AJ977" s="362"/>
      <c r="AK977" s="362"/>
      <c r="AL977" s="362"/>
      <c r="AM977" s="362"/>
      <c r="AN977" s="362"/>
      <c r="AO977" s="362"/>
      <c r="AP977" s="362"/>
      <c r="AQ977" s="362"/>
      <c r="AR977" s="362"/>
      <c r="AS977" s="362"/>
      <c r="AT977" s="362"/>
      <c r="AU977" s="362"/>
      <c r="AV977" s="362"/>
      <c r="AW977" s="362"/>
      <c r="AX977" s="362"/>
      <c r="AY977" s="362"/>
    </row>
    <row r="978">
      <c r="A978" s="362"/>
      <c r="B978" s="362"/>
      <c r="C978" s="362"/>
      <c r="D978" s="362"/>
      <c r="E978" s="362"/>
      <c r="F978" s="362"/>
      <c r="G978" s="362"/>
      <c r="H978" s="362"/>
      <c r="I978" s="362"/>
      <c r="J978" s="362"/>
      <c r="K978" s="362"/>
      <c r="L978" s="362"/>
      <c r="M978" s="362"/>
      <c r="N978" s="362"/>
      <c r="O978" s="362"/>
      <c r="P978" s="362"/>
      <c r="Q978" s="362"/>
      <c r="R978" s="362"/>
      <c r="S978" s="362"/>
      <c r="T978" s="362"/>
      <c r="U978" s="362"/>
      <c r="V978" s="362"/>
      <c r="W978" s="362"/>
      <c r="X978" s="362"/>
      <c r="Y978" s="362"/>
      <c r="Z978" s="362"/>
      <c r="AA978" s="362"/>
      <c r="AB978" s="362"/>
      <c r="AC978" s="362"/>
      <c r="AD978" s="362"/>
      <c r="AE978" s="362"/>
      <c r="AF978" s="362"/>
      <c r="AG978" s="362"/>
      <c r="AH978" s="362"/>
      <c r="AI978" s="362"/>
      <c r="AJ978" s="362"/>
      <c r="AK978" s="362"/>
      <c r="AL978" s="362"/>
      <c r="AM978" s="362"/>
      <c r="AN978" s="362"/>
      <c r="AO978" s="362"/>
      <c r="AP978" s="362"/>
      <c r="AQ978" s="362"/>
      <c r="AR978" s="362"/>
      <c r="AS978" s="362"/>
      <c r="AT978" s="362"/>
      <c r="AU978" s="362"/>
      <c r="AV978" s="362"/>
      <c r="AW978" s="362"/>
      <c r="AX978" s="362"/>
      <c r="AY978" s="362"/>
    </row>
    <row r="979">
      <c r="A979" s="362"/>
      <c r="B979" s="362"/>
      <c r="C979" s="362"/>
      <c r="D979" s="362"/>
      <c r="E979" s="362"/>
      <c r="F979" s="362"/>
      <c r="G979" s="362"/>
      <c r="H979" s="362"/>
      <c r="I979" s="362"/>
      <c r="J979" s="362"/>
      <c r="K979" s="362"/>
      <c r="L979" s="362"/>
      <c r="M979" s="362"/>
      <c r="N979" s="362"/>
      <c r="O979" s="362"/>
      <c r="P979" s="362"/>
      <c r="Q979" s="362"/>
      <c r="R979" s="362"/>
      <c r="S979" s="362"/>
      <c r="T979" s="362"/>
      <c r="U979" s="362"/>
      <c r="V979" s="362"/>
      <c r="W979" s="362"/>
      <c r="X979" s="362"/>
      <c r="Y979" s="362"/>
      <c r="Z979" s="362"/>
      <c r="AA979" s="362"/>
      <c r="AB979" s="362"/>
      <c r="AC979" s="362"/>
      <c r="AD979" s="362"/>
      <c r="AE979" s="362"/>
      <c r="AF979" s="362"/>
      <c r="AG979" s="362"/>
      <c r="AH979" s="362"/>
      <c r="AI979" s="362"/>
      <c r="AJ979" s="362"/>
      <c r="AK979" s="362"/>
      <c r="AL979" s="362"/>
      <c r="AM979" s="362"/>
      <c r="AN979" s="362"/>
      <c r="AO979" s="362"/>
      <c r="AP979" s="362"/>
      <c r="AQ979" s="362"/>
      <c r="AR979" s="362"/>
      <c r="AS979" s="362"/>
      <c r="AT979" s="362"/>
      <c r="AU979" s="362"/>
      <c r="AV979" s="362"/>
      <c r="AW979" s="362"/>
      <c r="AX979" s="362"/>
      <c r="AY979" s="362"/>
    </row>
    <row r="980">
      <c r="A980" s="362"/>
      <c r="B980" s="362"/>
      <c r="C980" s="362"/>
      <c r="D980" s="362"/>
      <c r="E980" s="362"/>
      <c r="F980" s="362"/>
      <c r="G980" s="362"/>
      <c r="H980" s="362"/>
      <c r="I980" s="362"/>
      <c r="J980" s="362"/>
      <c r="K980" s="362"/>
      <c r="L980" s="362"/>
      <c r="M980" s="362"/>
      <c r="N980" s="362"/>
      <c r="O980" s="362"/>
      <c r="P980" s="362"/>
      <c r="Q980" s="362"/>
      <c r="R980" s="362"/>
      <c r="S980" s="362"/>
      <c r="T980" s="362"/>
      <c r="U980" s="362"/>
      <c r="V980" s="362"/>
      <c r="W980" s="362"/>
      <c r="X980" s="362"/>
      <c r="Y980" s="362"/>
      <c r="Z980" s="362"/>
      <c r="AA980" s="362"/>
      <c r="AB980" s="362"/>
      <c r="AC980" s="362"/>
      <c r="AD980" s="362"/>
      <c r="AE980" s="362"/>
      <c r="AF980" s="362"/>
      <c r="AG980" s="362"/>
      <c r="AH980" s="362"/>
      <c r="AI980" s="362"/>
      <c r="AJ980" s="362"/>
      <c r="AK980" s="362"/>
      <c r="AL980" s="362"/>
      <c r="AM980" s="362"/>
      <c r="AN980" s="362"/>
      <c r="AO980" s="362"/>
      <c r="AP980" s="362"/>
      <c r="AQ980" s="362"/>
      <c r="AR980" s="362"/>
      <c r="AS980" s="362"/>
      <c r="AT980" s="362"/>
      <c r="AU980" s="362"/>
      <c r="AV980" s="362"/>
      <c r="AW980" s="362"/>
      <c r="AX980" s="362"/>
      <c r="AY980" s="362"/>
    </row>
    <row r="981">
      <c r="A981" s="362"/>
      <c r="B981" s="362"/>
      <c r="C981" s="362"/>
      <c r="D981" s="362"/>
      <c r="E981" s="362"/>
      <c r="F981" s="362"/>
      <c r="G981" s="362"/>
      <c r="H981" s="362"/>
      <c r="I981" s="362"/>
      <c r="J981" s="362"/>
      <c r="K981" s="362"/>
      <c r="L981" s="362"/>
      <c r="M981" s="362"/>
      <c r="N981" s="362"/>
      <c r="O981" s="362"/>
      <c r="P981" s="362"/>
      <c r="Q981" s="362"/>
      <c r="R981" s="362"/>
      <c r="S981" s="362"/>
      <c r="T981" s="362"/>
      <c r="U981" s="362"/>
      <c r="V981" s="362"/>
      <c r="W981" s="362"/>
      <c r="X981" s="362"/>
      <c r="Y981" s="362"/>
      <c r="Z981" s="362"/>
      <c r="AA981" s="362"/>
      <c r="AB981" s="362"/>
      <c r="AC981" s="362"/>
      <c r="AD981" s="362"/>
      <c r="AE981" s="362"/>
      <c r="AF981" s="362"/>
      <c r="AG981" s="362"/>
      <c r="AH981" s="362"/>
      <c r="AI981" s="362"/>
      <c r="AJ981" s="362"/>
      <c r="AK981" s="362"/>
      <c r="AL981" s="362"/>
      <c r="AM981" s="362"/>
      <c r="AN981" s="362"/>
      <c r="AO981" s="362"/>
      <c r="AP981" s="362"/>
      <c r="AQ981" s="362"/>
      <c r="AR981" s="362"/>
      <c r="AS981" s="362"/>
      <c r="AT981" s="362"/>
      <c r="AU981" s="362"/>
      <c r="AV981" s="362"/>
      <c r="AW981" s="362"/>
      <c r="AX981" s="362"/>
      <c r="AY981" s="362"/>
    </row>
    <row r="982">
      <c r="A982" s="362"/>
      <c r="B982" s="362"/>
      <c r="C982" s="362"/>
      <c r="D982" s="362"/>
      <c r="E982" s="362"/>
      <c r="F982" s="362"/>
      <c r="G982" s="362"/>
      <c r="H982" s="362"/>
      <c r="I982" s="362"/>
      <c r="J982" s="362"/>
      <c r="K982" s="362"/>
      <c r="L982" s="362"/>
      <c r="M982" s="362"/>
      <c r="N982" s="362"/>
      <c r="O982" s="362"/>
      <c r="P982" s="362"/>
      <c r="Q982" s="362"/>
      <c r="R982" s="362"/>
      <c r="S982" s="362"/>
      <c r="T982" s="362"/>
      <c r="U982" s="362"/>
      <c r="V982" s="362"/>
      <c r="W982" s="362"/>
      <c r="X982" s="362"/>
      <c r="Y982" s="362"/>
      <c r="Z982" s="362"/>
      <c r="AA982" s="362"/>
      <c r="AB982" s="362"/>
      <c r="AC982" s="362"/>
      <c r="AD982" s="362"/>
      <c r="AE982" s="362"/>
      <c r="AF982" s="362"/>
      <c r="AG982" s="362"/>
      <c r="AH982" s="362"/>
      <c r="AI982" s="362"/>
      <c r="AJ982" s="362"/>
      <c r="AK982" s="362"/>
      <c r="AL982" s="362"/>
      <c r="AM982" s="362"/>
      <c r="AN982" s="362"/>
      <c r="AO982" s="362"/>
      <c r="AP982" s="362"/>
      <c r="AQ982" s="362"/>
      <c r="AR982" s="362"/>
      <c r="AS982" s="362"/>
      <c r="AT982" s="362"/>
      <c r="AU982" s="362"/>
      <c r="AV982" s="362"/>
      <c r="AW982" s="362"/>
      <c r="AX982" s="362"/>
      <c r="AY982" s="362"/>
    </row>
    <row r="983">
      <c r="A983" s="362"/>
      <c r="B983" s="362"/>
      <c r="C983" s="362"/>
      <c r="D983" s="362"/>
      <c r="E983" s="362"/>
      <c r="F983" s="362"/>
      <c r="G983" s="362"/>
      <c r="H983" s="362"/>
      <c r="I983" s="362"/>
      <c r="J983" s="362"/>
      <c r="K983" s="362"/>
      <c r="L983" s="362"/>
      <c r="M983" s="362"/>
      <c r="N983" s="362"/>
      <c r="O983" s="362"/>
      <c r="P983" s="362"/>
      <c r="Q983" s="362"/>
      <c r="R983" s="362"/>
      <c r="S983" s="362"/>
      <c r="T983" s="362"/>
      <c r="U983" s="362"/>
      <c r="V983" s="362"/>
      <c r="W983" s="362"/>
      <c r="X983" s="362"/>
      <c r="Y983" s="362"/>
      <c r="Z983" s="362"/>
      <c r="AA983" s="362"/>
      <c r="AB983" s="362"/>
      <c r="AC983" s="362"/>
      <c r="AD983" s="362"/>
      <c r="AE983" s="362"/>
      <c r="AF983" s="362"/>
      <c r="AG983" s="362"/>
      <c r="AH983" s="362"/>
      <c r="AI983" s="362"/>
      <c r="AJ983" s="362"/>
      <c r="AK983" s="362"/>
      <c r="AL983" s="362"/>
      <c r="AM983" s="362"/>
      <c r="AN983" s="362"/>
      <c r="AO983" s="362"/>
      <c r="AP983" s="362"/>
      <c r="AQ983" s="362"/>
      <c r="AR983" s="362"/>
      <c r="AS983" s="362"/>
      <c r="AT983" s="362"/>
      <c r="AU983" s="362"/>
      <c r="AV983" s="362"/>
      <c r="AW983" s="362"/>
      <c r="AX983" s="362"/>
      <c r="AY983" s="362"/>
    </row>
    <row r="984">
      <c r="A984" s="362"/>
      <c r="B984" s="362"/>
      <c r="C984" s="362"/>
      <c r="D984" s="362"/>
      <c r="E984" s="362"/>
      <c r="F984" s="362"/>
      <c r="G984" s="362"/>
      <c r="H984" s="362"/>
      <c r="I984" s="362"/>
      <c r="J984" s="362"/>
      <c r="K984" s="362"/>
      <c r="L984" s="362"/>
      <c r="M984" s="362"/>
      <c r="N984" s="362"/>
      <c r="O984" s="362"/>
      <c r="P984" s="362"/>
      <c r="Q984" s="362"/>
      <c r="R984" s="362"/>
      <c r="S984" s="362"/>
      <c r="T984" s="362"/>
      <c r="U984" s="362"/>
      <c r="V984" s="362"/>
      <c r="W984" s="362"/>
      <c r="X984" s="362"/>
      <c r="Y984" s="362"/>
      <c r="Z984" s="362"/>
      <c r="AA984" s="362"/>
      <c r="AB984" s="362"/>
      <c r="AC984" s="362"/>
      <c r="AD984" s="362"/>
      <c r="AE984" s="362"/>
      <c r="AF984" s="362"/>
      <c r="AG984" s="362"/>
      <c r="AH984" s="362"/>
      <c r="AI984" s="362"/>
      <c r="AJ984" s="362"/>
      <c r="AK984" s="362"/>
      <c r="AL984" s="362"/>
      <c r="AM984" s="362"/>
      <c r="AN984" s="362"/>
      <c r="AO984" s="362"/>
      <c r="AP984" s="362"/>
      <c r="AQ984" s="362"/>
      <c r="AR984" s="362"/>
      <c r="AS984" s="362"/>
      <c r="AT984" s="362"/>
      <c r="AU984" s="362"/>
      <c r="AV984" s="362"/>
      <c r="AW984" s="362"/>
      <c r="AX984" s="362"/>
      <c r="AY984" s="362"/>
    </row>
    <row r="985">
      <c r="A985" s="362"/>
      <c r="B985" s="362"/>
      <c r="C985" s="362"/>
      <c r="D985" s="362"/>
      <c r="E985" s="362"/>
      <c r="F985" s="362"/>
      <c r="G985" s="362"/>
      <c r="H985" s="362"/>
      <c r="I985" s="362"/>
      <c r="J985" s="362"/>
      <c r="K985" s="362"/>
      <c r="L985" s="362"/>
      <c r="M985" s="362"/>
      <c r="N985" s="362"/>
      <c r="O985" s="362"/>
      <c r="P985" s="362"/>
      <c r="Q985" s="362"/>
      <c r="R985" s="362"/>
      <c r="S985" s="362"/>
      <c r="T985" s="362"/>
      <c r="U985" s="362"/>
      <c r="V985" s="362"/>
      <c r="W985" s="362"/>
      <c r="X985" s="362"/>
      <c r="Y985" s="362"/>
      <c r="Z985" s="362"/>
      <c r="AA985" s="362"/>
      <c r="AB985" s="362"/>
      <c r="AC985" s="362"/>
      <c r="AD985" s="362"/>
      <c r="AE985" s="362"/>
      <c r="AF985" s="362"/>
      <c r="AG985" s="362"/>
      <c r="AH985" s="362"/>
      <c r="AI985" s="362"/>
      <c r="AJ985" s="362"/>
      <c r="AK985" s="362"/>
      <c r="AL985" s="362"/>
      <c r="AM985" s="362"/>
      <c r="AN985" s="362"/>
      <c r="AO985" s="362"/>
      <c r="AP985" s="362"/>
      <c r="AQ985" s="362"/>
      <c r="AR985" s="362"/>
      <c r="AS985" s="362"/>
      <c r="AT985" s="362"/>
      <c r="AU985" s="362"/>
      <c r="AV985" s="362"/>
      <c r="AW985" s="362"/>
      <c r="AX985" s="362"/>
      <c r="AY985" s="362"/>
    </row>
    <row r="986">
      <c r="A986" s="362"/>
      <c r="B986" s="362"/>
      <c r="C986" s="362"/>
      <c r="D986" s="362"/>
      <c r="E986" s="362"/>
      <c r="F986" s="362"/>
      <c r="G986" s="362"/>
      <c r="H986" s="362"/>
      <c r="I986" s="362"/>
      <c r="J986" s="362"/>
      <c r="K986" s="362"/>
      <c r="L986" s="362"/>
      <c r="M986" s="362"/>
      <c r="N986" s="362"/>
      <c r="O986" s="362"/>
      <c r="P986" s="362"/>
      <c r="Q986" s="362"/>
      <c r="R986" s="362"/>
      <c r="S986" s="362"/>
      <c r="T986" s="362"/>
      <c r="U986" s="362"/>
      <c r="V986" s="362"/>
      <c r="W986" s="362"/>
      <c r="X986" s="362"/>
      <c r="Y986" s="362"/>
      <c r="Z986" s="362"/>
      <c r="AA986" s="362"/>
      <c r="AB986" s="362"/>
      <c r="AC986" s="362"/>
      <c r="AD986" s="362"/>
      <c r="AE986" s="362"/>
      <c r="AF986" s="362"/>
      <c r="AG986" s="362"/>
      <c r="AH986" s="362"/>
      <c r="AI986" s="362"/>
      <c r="AJ986" s="362"/>
      <c r="AK986" s="362"/>
      <c r="AL986" s="362"/>
      <c r="AM986" s="362"/>
      <c r="AN986" s="362"/>
      <c r="AO986" s="362"/>
      <c r="AP986" s="362"/>
      <c r="AQ986" s="362"/>
      <c r="AR986" s="362"/>
      <c r="AS986" s="362"/>
      <c r="AT986" s="362"/>
      <c r="AU986" s="362"/>
      <c r="AV986" s="362"/>
      <c r="AW986" s="362"/>
      <c r="AX986" s="362"/>
      <c r="AY986" s="362"/>
    </row>
    <row r="987">
      <c r="A987" s="362"/>
      <c r="B987" s="362"/>
      <c r="C987" s="362"/>
      <c r="D987" s="362"/>
      <c r="E987" s="362"/>
      <c r="F987" s="362"/>
      <c r="G987" s="362"/>
      <c r="H987" s="362"/>
      <c r="I987" s="362"/>
      <c r="J987" s="362"/>
      <c r="K987" s="362"/>
      <c r="L987" s="362"/>
      <c r="M987" s="362"/>
      <c r="N987" s="362"/>
      <c r="O987" s="362"/>
      <c r="P987" s="362"/>
      <c r="Q987" s="362"/>
      <c r="R987" s="362"/>
      <c r="S987" s="362"/>
      <c r="T987" s="362"/>
      <c r="U987" s="362"/>
      <c r="V987" s="362"/>
      <c r="W987" s="362"/>
      <c r="X987" s="362"/>
      <c r="Y987" s="362"/>
      <c r="Z987" s="362"/>
      <c r="AA987" s="362"/>
      <c r="AB987" s="362"/>
      <c r="AC987" s="362"/>
      <c r="AD987" s="362"/>
      <c r="AE987" s="362"/>
      <c r="AF987" s="362"/>
      <c r="AG987" s="362"/>
      <c r="AH987" s="362"/>
      <c r="AI987" s="362"/>
      <c r="AJ987" s="362"/>
      <c r="AK987" s="362"/>
      <c r="AL987" s="362"/>
      <c r="AM987" s="362"/>
      <c r="AN987" s="362"/>
      <c r="AO987" s="362"/>
      <c r="AP987" s="362"/>
      <c r="AQ987" s="362"/>
      <c r="AR987" s="362"/>
      <c r="AS987" s="362"/>
      <c r="AT987" s="362"/>
      <c r="AU987" s="362"/>
      <c r="AV987" s="362"/>
      <c r="AW987" s="362"/>
      <c r="AX987" s="362"/>
      <c r="AY987" s="362"/>
    </row>
    <row r="988">
      <c r="A988" s="362"/>
      <c r="B988" s="362"/>
      <c r="C988" s="362"/>
      <c r="D988" s="362"/>
      <c r="E988" s="362"/>
      <c r="F988" s="362"/>
      <c r="G988" s="362"/>
      <c r="H988" s="362"/>
      <c r="I988" s="362"/>
      <c r="J988" s="362"/>
      <c r="K988" s="362"/>
      <c r="L988" s="362"/>
      <c r="M988" s="362"/>
      <c r="N988" s="362"/>
      <c r="O988" s="362"/>
      <c r="P988" s="362"/>
      <c r="Q988" s="362"/>
      <c r="R988" s="362"/>
      <c r="S988" s="362"/>
      <c r="T988" s="362"/>
      <c r="U988" s="362"/>
      <c r="V988" s="362"/>
      <c r="W988" s="362"/>
      <c r="X988" s="362"/>
      <c r="Y988" s="362"/>
      <c r="Z988" s="362"/>
      <c r="AA988" s="362"/>
      <c r="AB988" s="362"/>
      <c r="AC988" s="362"/>
      <c r="AD988" s="362"/>
      <c r="AE988" s="362"/>
      <c r="AF988" s="362"/>
      <c r="AG988" s="362"/>
      <c r="AH988" s="362"/>
      <c r="AI988" s="362"/>
      <c r="AJ988" s="362"/>
      <c r="AK988" s="362"/>
      <c r="AL988" s="362"/>
      <c r="AM988" s="362"/>
      <c r="AN988" s="362"/>
      <c r="AO988" s="362"/>
      <c r="AP988" s="362"/>
      <c r="AQ988" s="362"/>
      <c r="AR988" s="362"/>
      <c r="AS988" s="362"/>
      <c r="AT988" s="362"/>
      <c r="AU988" s="362"/>
      <c r="AV988" s="362"/>
      <c r="AW988" s="362"/>
      <c r="AX988" s="362"/>
      <c r="AY988" s="362"/>
    </row>
    <row r="989">
      <c r="A989" s="362"/>
      <c r="B989" s="362"/>
      <c r="C989" s="362"/>
      <c r="D989" s="362"/>
      <c r="E989" s="362"/>
      <c r="F989" s="362"/>
      <c r="G989" s="362"/>
      <c r="H989" s="362"/>
      <c r="I989" s="362"/>
      <c r="J989" s="362"/>
      <c r="K989" s="362"/>
      <c r="L989" s="362"/>
      <c r="M989" s="362"/>
      <c r="N989" s="362"/>
      <c r="O989" s="362"/>
      <c r="P989" s="362"/>
      <c r="Q989" s="362"/>
      <c r="R989" s="362"/>
      <c r="S989" s="362"/>
      <c r="T989" s="362"/>
      <c r="U989" s="362"/>
      <c r="V989" s="362"/>
      <c r="W989" s="362"/>
      <c r="X989" s="362"/>
      <c r="Y989" s="362"/>
      <c r="Z989" s="362"/>
      <c r="AA989" s="362"/>
      <c r="AB989" s="362"/>
      <c r="AC989" s="362"/>
      <c r="AD989" s="362"/>
      <c r="AE989" s="362"/>
      <c r="AF989" s="362"/>
      <c r="AG989" s="362"/>
      <c r="AH989" s="362"/>
      <c r="AI989" s="362"/>
      <c r="AJ989" s="362"/>
      <c r="AK989" s="362"/>
      <c r="AL989" s="362"/>
      <c r="AM989" s="362"/>
      <c r="AN989" s="362"/>
      <c r="AO989" s="362"/>
      <c r="AP989" s="362"/>
      <c r="AQ989" s="362"/>
      <c r="AR989" s="362"/>
      <c r="AS989" s="362"/>
      <c r="AT989" s="362"/>
      <c r="AU989" s="362"/>
      <c r="AV989" s="362"/>
      <c r="AW989" s="362"/>
      <c r="AX989" s="362"/>
      <c r="AY989" s="362"/>
    </row>
    <row r="990">
      <c r="A990" s="362"/>
      <c r="B990" s="362"/>
      <c r="C990" s="362"/>
      <c r="D990" s="362"/>
      <c r="E990" s="362"/>
      <c r="F990" s="362"/>
      <c r="G990" s="362"/>
      <c r="H990" s="362"/>
      <c r="I990" s="362"/>
      <c r="J990" s="362"/>
      <c r="K990" s="362"/>
      <c r="L990" s="362"/>
      <c r="M990" s="362"/>
      <c r="N990" s="362"/>
      <c r="O990" s="362"/>
      <c r="P990" s="362"/>
      <c r="Q990" s="362"/>
      <c r="R990" s="362"/>
      <c r="S990" s="362"/>
      <c r="T990" s="362"/>
      <c r="U990" s="362"/>
      <c r="V990" s="362"/>
      <c r="W990" s="362"/>
      <c r="X990" s="362"/>
      <c r="Y990" s="362"/>
      <c r="Z990" s="362"/>
      <c r="AA990" s="362"/>
      <c r="AB990" s="362"/>
      <c r="AC990" s="362"/>
      <c r="AD990" s="362"/>
      <c r="AE990" s="362"/>
      <c r="AF990" s="362"/>
      <c r="AG990" s="362"/>
      <c r="AH990" s="362"/>
      <c r="AI990" s="362"/>
      <c r="AJ990" s="362"/>
      <c r="AK990" s="362"/>
      <c r="AL990" s="362"/>
      <c r="AM990" s="362"/>
      <c r="AN990" s="362"/>
      <c r="AO990" s="362"/>
      <c r="AP990" s="362"/>
      <c r="AQ990" s="362"/>
      <c r="AR990" s="362"/>
      <c r="AS990" s="362"/>
      <c r="AT990" s="362"/>
      <c r="AU990" s="362"/>
      <c r="AV990" s="362"/>
      <c r="AW990" s="362"/>
      <c r="AX990" s="362"/>
      <c r="AY990" s="362"/>
    </row>
    <row r="991">
      <c r="A991" s="362"/>
      <c r="B991" s="362"/>
      <c r="C991" s="362"/>
      <c r="D991" s="362"/>
      <c r="E991" s="362"/>
      <c r="F991" s="362"/>
      <c r="G991" s="362"/>
      <c r="H991" s="362"/>
      <c r="I991" s="362"/>
      <c r="J991" s="362"/>
      <c r="K991" s="362"/>
      <c r="L991" s="362"/>
      <c r="M991" s="362"/>
      <c r="N991" s="362"/>
      <c r="O991" s="362"/>
      <c r="P991" s="362"/>
      <c r="Q991" s="362"/>
      <c r="R991" s="362"/>
      <c r="S991" s="362"/>
      <c r="T991" s="362"/>
      <c r="U991" s="362"/>
      <c r="V991" s="362"/>
      <c r="W991" s="362"/>
      <c r="X991" s="362"/>
      <c r="Y991" s="362"/>
      <c r="Z991" s="362"/>
      <c r="AA991" s="362"/>
      <c r="AB991" s="362"/>
      <c r="AC991" s="362"/>
      <c r="AD991" s="362"/>
      <c r="AE991" s="362"/>
      <c r="AF991" s="362"/>
      <c r="AG991" s="362"/>
      <c r="AH991" s="362"/>
      <c r="AI991" s="362"/>
      <c r="AJ991" s="362"/>
      <c r="AK991" s="362"/>
      <c r="AL991" s="362"/>
      <c r="AM991" s="362"/>
      <c r="AN991" s="362"/>
      <c r="AO991" s="362"/>
      <c r="AP991" s="362"/>
      <c r="AQ991" s="362"/>
      <c r="AR991" s="362"/>
      <c r="AS991" s="362"/>
      <c r="AT991" s="362"/>
      <c r="AU991" s="362"/>
      <c r="AV991" s="362"/>
      <c r="AW991" s="362"/>
      <c r="AX991" s="362"/>
      <c r="AY991" s="362"/>
    </row>
    <row r="992">
      <c r="A992" s="362"/>
      <c r="B992" s="362"/>
      <c r="C992" s="362"/>
      <c r="D992" s="362"/>
      <c r="E992" s="362"/>
      <c r="F992" s="362"/>
      <c r="G992" s="362"/>
      <c r="H992" s="362"/>
      <c r="I992" s="362"/>
      <c r="J992" s="362"/>
      <c r="K992" s="362"/>
      <c r="L992" s="362"/>
      <c r="M992" s="362"/>
      <c r="N992" s="362"/>
      <c r="O992" s="362"/>
      <c r="P992" s="362"/>
      <c r="Q992" s="362"/>
      <c r="R992" s="362"/>
      <c r="S992" s="362"/>
      <c r="T992" s="362"/>
      <c r="U992" s="362"/>
      <c r="V992" s="362"/>
      <c r="W992" s="362"/>
      <c r="X992" s="362"/>
      <c r="Y992" s="362"/>
      <c r="Z992" s="362"/>
      <c r="AA992" s="362"/>
      <c r="AB992" s="362"/>
      <c r="AC992" s="362"/>
      <c r="AD992" s="362"/>
      <c r="AE992" s="362"/>
      <c r="AF992" s="362"/>
      <c r="AG992" s="362"/>
      <c r="AH992" s="362"/>
      <c r="AI992" s="362"/>
      <c r="AJ992" s="362"/>
      <c r="AK992" s="362"/>
      <c r="AL992" s="362"/>
      <c r="AM992" s="362"/>
      <c r="AN992" s="362"/>
      <c r="AO992" s="362"/>
      <c r="AP992" s="362"/>
      <c r="AQ992" s="362"/>
      <c r="AR992" s="362"/>
      <c r="AS992" s="362"/>
      <c r="AT992" s="362"/>
      <c r="AU992" s="362"/>
      <c r="AV992" s="362"/>
      <c r="AW992" s="362"/>
      <c r="AX992" s="362"/>
      <c r="AY992" s="362"/>
    </row>
    <row r="993">
      <c r="A993" s="362"/>
      <c r="B993" s="362"/>
      <c r="C993" s="362"/>
      <c r="D993" s="362"/>
      <c r="E993" s="362"/>
      <c r="F993" s="362"/>
      <c r="G993" s="362"/>
      <c r="H993" s="362"/>
      <c r="I993" s="362"/>
      <c r="J993" s="362"/>
      <c r="K993" s="362"/>
      <c r="L993" s="362"/>
      <c r="M993" s="362"/>
      <c r="N993" s="362"/>
      <c r="O993" s="362"/>
      <c r="P993" s="362"/>
      <c r="Q993" s="362"/>
      <c r="R993" s="362"/>
      <c r="S993" s="362"/>
      <c r="T993" s="362"/>
      <c r="U993" s="362"/>
      <c r="V993" s="362"/>
      <c r="W993" s="362"/>
      <c r="X993" s="362"/>
      <c r="Y993" s="362"/>
      <c r="Z993" s="362"/>
      <c r="AA993" s="362"/>
      <c r="AB993" s="362"/>
      <c r="AC993" s="362"/>
      <c r="AD993" s="362"/>
      <c r="AE993" s="362"/>
      <c r="AF993" s="362"/>
      <c r="AG993" s="362"/>
      <c r="AH993" s="362"/>
      <c r="AI993" s="362"/>
      <c r="AJ993" s="362"/>
      <c r="AK993" s="362"/>
      <c r="AL993" s="362"/>
      <c r="AM993" s="362"/>
      <c r="AN993" s="362"/>
      <c r="AO993" s="362"/>
      <c r="AP993" s="362"/>
      <c r="AQ993" s="362"/>
      <c r="AR993" s="362"/>
      <c r="AS993" s="362"/>
      <c r="AT993" s="362"/>
      <c r="AU993" s="362"/>
      <c r="AV993" s="362"/>
      <c r="AW993" s="362"/>
      <c r="AX993" s="362"/>
      <c r="AY993" s="362"/>
    </row>
    <row r="994">
      <c r="A994" s="362"/>
      <c r="B994" s="362"/>
      <c r="C994" s="362"/>
      <c r="D994" s="362"/>
      <c r="E994" s="362"/>
      <c r="F994" s="362"/>
      <c r="G994" s="362"/>
      <c r="H994" s="362"/>
      <c r="I994" s="362"/>
      <c r="J994" s="362"/>
      <c r="K994" s="362"/>
      <c r="L994" s="362"/>
      <c r="M994" s="362"/>
      <c r="N994" s="362"/>
      <c r="O994" s="362"/>
      <c r="P994" s="362"/>
      <c r="Q994" s="362"/>
      <c r="R994" s="362"/>
      <c r="S994" s="362"/>
      <c r="T994" s="362"/>
      <c r="U994" s="362"/>
      <c r="V994" s="362"/>
      <c r="W994" s="362"/>
      <c r="X994" s="362"/>
      <c r="Y994" s="362"/>
      <c r="Z994" s="362"/>
      <c r="AA994" s="362"/>
      <c r="AB994" s="362"/>
      <c r="AC994" s="362"/>
      <c r="AD994" s="362"/>
      <c r="AE994" s="362"/>
      <c r="AF994" s="362"/>
      <c r="AG994" s="362"/>
      <c r="AH994" s="362"/>
      <c r="AI994" s="362"/>
      <c r="AJ994" s="362"/>
      <c r="AK994" s="362"/>
      <c r="AL994" s="362"/>
      <c r="AM994" s="362"/>
      <c r="AN994" s="362"/>
      <c r="AO994" s="362"/>
      <c r="AP994" s="362"/>
      <c r="AQ994" s="362"/>
      <c r="AR994" s="362"/>
      <c r="AS994" s="362"/>
      <c r="AT994" s="362"/>
      <c r="AU994" s="362"/>
      <c r="AV994" s="362"/>
      <c r="AW994" s="362"/>
      <c r="AX994" s="362"/>
      <c r="AY994" s="362"/>
    </row>
    <row r="995">
      <c r="A995" s="362"/>
      <c r="B995" s="362"/>
      <c r="C995" s="362"/>
      <c r="D995" s="362"/>
      <c r="E995" s="362"/>
      <c r="F995" s="362"/>
      <c r="G995" s="362"/>
      <c r="H995" s="362"/>
      <c r="I995" s="362"/>
      <c r="J995" s="362"/>
      <c r="K995" s="362"/>
      <c r="L995" s="362"/>
      <c r="M995" s="362"/>
      <c r="N995" s="362"/>
      <c r="O995" s="362"/>
      <c r="P995" s="362"/>
      <c r="Q995" s="362"/>
      <c r="R995" s="362"/>
      <c r="S995" s="362"/>
      <c r="T995" s="362"/>
      <c r="U995" s="362"/>
      <c r="V995" s="362"/>
      <c r="W995" s="362"/>
      <c r="X995" s="362"/>
      <c r="Y995" s="362"/>
      <c r="Z995" s="362"/>
      <c r="AA995" s="362"/>
      <c r="AB995" s="362"/>
      <c r="AC995" s="362"/>
      <c r="AD995" s="362"/>
      <c r="AE995" s="362"/>
      <c r="AF995" s="362"/>
      <c r="AG995" s="362"/>
      <c r="AH995" s="362"/>
      <c r="AI995" s="362"/>
      <c r="AJ995" s="362"/>
      <c r="AK995" s="362"/>
      <c r="AL995" s="362"/>
      <c r="AM995" s="362"/>
      <c r="AN995" s="362"/>
      <c r="AO995" s="362"/>
      <c r="AP995" s="362"/>
      <c r="AQ995" s="362"/>
      <c r="AR995" s="362"/>
      <c r="AS995" s="362"/>
      <c r="AT995" s="362"/>
      <c r="AU995" s="362"/>
      <c r="AV995" s="362"/>
      <c r="AW995" s="362"/>
      <c r="AX995" s="362"/>
      <c r="AY995" s="362"/>
    </row>
    <row r="996">
      <c r="A996" s="362"/>
      <c r="B996" s="362"/>
      <c r="C996" s="362"/>
      <c r="D996" s="362"/>
      <c r="E996" s="362"/>
      <c r="F996" s="362"/>
      <c r="G996" s="362"/>
      <c r="H996" s="362"/>
      <c r="I996" s="362"/>
      <c r="J996" s="362"/>
      <c r="K996" s="362"/>
      <c r="L996" s="362"/>
      <c r="M996" s="362"/>
      <c r="N996" s="362"/>
      <c r="O996" s="362"/>
      <c r="P996" s="362"/>
      <c r="Q996" s="362"/>
      <c r="R996" s="362"/>
      <c r="S996" s="362"/>
      <c r="T996" s="362"/>
      <c r="U996" s="362"/>
      <c r="V996" s="362"/>
      <c r="W996" s="362"/>
      <c r="X996" s="362"/>
      <c r="Y996" s="362"/>
      <c r="Z996" s="362"/>
      <c r="AA996" s="362"/>
      <c r="AB996" s="362"/>
      <c r="AC996" s="362"/>
      <c r="AD996" s="362"/>
      <c r="AE996" s="362"/>
      <c r="AF996" s="362"/>
      <c r="AG996" s="362"/>
      <c r="AH996" s="362"/>
      <c r="AI996" s="362"/>
      <c r="AJ996" s="362"/>
      <c r="AK996" s="362"/>
      <c r="AL996" s="362"/>
      <c r="AM996" s="362"/>
      <c r="AN996" s="362"/>
      <c r="AO996" s="362"/>
      <c r="AP996" s="362"/>
      <c r="AQ996" s="362"/>
      <c r="AR996" s="362"/>
      <c r="AS996" s="362"/>
      <c r="AT996" s="362"/>
      <c r="AU996" s="362"/>
      <c r="AV996" s="362"/>
      <c r="AW996" s="362"/>
      <c r="AX996" s="362"/>
      <c r="AY996" s="362"/>
    </row>
    <row r="997">
      <c r="A997" s="362"/>
      <c r="B997" s="362"/>
      <c r="C997" s="362"/>
      <c r="D997" s="362"/>
      <c r="E997" s="362"/>
      <c r="F997" s="362"/>
      <c r="G997" s="362"/>
      <c r="H997" s="362"/>
      <c r="I997" s="362"/>
      <c r="J997" s="362"/>
      <c r="K997" s="362"/>
      <c r="L997" s="362"/>
      <c r="M997" s="362"/>
      <c r="N997" s="362"/>
      <c r="O997" s="362"/>
      <c r="P997" s="362"/>
      <c r="Q997" s="362"/>
      <c r="R997" s="362"/>
      <c r="S997" s="362"/>
      <c r="T997" s="362"/>
      <c r="U997" s="362"/>
      <c r="V997" s="362"/>
      <c r="W997" s="362"/>
      <c r="X997" s="362"/>
      <c r="Y997" s="362"/>
      <c r="Z997" s="362"/>
      <c r="AA997" s="362"/>
      <c r="AB997" s="362"/>
      <c r="AC997" s="362"/>
      <c r="AD997" s="362"/>
      <c r="AE997" s="362"/>
      <c r="AF997" s="362"/>
      <c r="AG997" s="362"/>
      <c r="AH997" s="362"/>
      <c r="AI997" s="362"/>
      <c r="AJ997" s="362"/>
      <c r="AK997" s="362"/>
      <c r="AL997" s="362"/>
      <c r="AM997" s="362"/>
      <c r="AN997" s="362"/>
      <c r="AO997" s="362"/>
      <c r="AP997" s="362"/>
      <c r="AQ997" s="362"/>
      <c r="AR997" s="362"/>
      <c r="AS997" s="362"/>
      <c r="AT997" s="362"/>
      <c r="AU997" s="362"/>
      <c r="AV997" s="362"/>
      <c r="AW997" s="362"/>
      <c r="AX997" s="362"/>
      <c r="AY997" s="362"/>
    </row>
    <row r="998">
      <c r="A998" s="362"/>
      <c r="B998" s="362"/>
      <c r="C998" s="362"/>
      <c r="D998" s="362"/>
      <c r="E998" s="362"/>
      <c r="F998" s="362"/>
      <c r="G998" s="362"/>
      <c r="H998" s="362"/>
      <c r="I998" s="362"/>
      <c r="J998" s="362"/>
      <c r="K998" s="362"/>
      <c r="L998" s="362"/>
      <c r="M998" s="362"/>
      <c r="N998" s="362"/>
      <c r="O998" s="362"/>
      <c r="P998" s="362"/>
      <c r="Q998" s="362"/>
      <c r="R998" s="362"/>
      <c r="S998" s="362"/>
      <c r="T998" s="362"/>
      <c r="U998" s="362"/>
      <c r="V998" s="362"/>
      <c r="W998" s="362"/>
      <c r="X998" s="362"/>
      <c r="Y998" s="362"/>
      <c r="Z998" s="362"/>
      <c r="AA998" s="362"/>
      <c r="AB998" s="362"/>
      <c r="AC998" s="362"/>
      <c r="AD998" s="362"/>
      <c r="AE998" s="362"/>
      <c r="AF998" s="362"/>
      <c r="AG998" s="362"/>
      <c r="AH998" s="362"/>
      <c r="AI998" s="362"/>
      <c r="AJ998" s="362"/>
      <c r="AK998" s="362"/>
      <c r="AL998" s="362"/>
      <c r="AM998" s="362"/>
      <c r="AN998" s="362"/>
      <c r="AO998" s="362"/>
      <c r="AP998" s="362"/>
      <c r="AQ998" s="362"/>
      <c r="AR998" s="362"/>
      <c r="AS998" s="362"/>
      <c r="AT998" s="362"/>
      <c r="AU998" s="362"/>
      <c r="AV998" s="362"/>
      <c r="AW998" s="362"/>
      <c r="AX998" s="362"/>
      <c r="AY998" s="362"/>
    </row>
    <row r="999">
      <c r="A999" s="362"/>
      <c r="B999" s="362"/>
      <c r="C999" s="362"/>
      <c r="D999" s="362"/>
      <c r="E999" s="362"/>
      <c r="F999" s="362"/>
      <c r="G999" s="362"/>
      <c r="H999" s="362"/>
      <c r="I999" s="362"/>
      <c r="J999" s="362"/>
      <c r="K999" s="362"/>
      <c r="L999" s="362"/>
      <c r="M999" s="362"/>
      <c r="N999" s="362"/>
      <c r="O999" s="362"/>
      <c r="P999" s="362"/>
      <c r="Q999" s="362"/>
      <c r="R999" s="362"/>
      <c r="S999" s="362"/>
      <c r="T999" s="362"/>
      <c r="U999" s="362"/>
      <c r="V999" s="362"/>
      <c r="W999" s="362"/>
      <c r="X999" s="362"/>
      <c r="Y999" s="362"/>
      <c r="Z999" s="362"/>
      <c r="AA999" s="362"/>
      <c r="AB999" s="362"/>
      <c r="AC999" s="362"/>
      <c r="AD999" s="362"/>
      <c r="AE999" s="362"/>
      <c r="AF999" s="362"/>
      <c r="AG999" s="362"/>
      <c r="AH999" s="362"/>
      <c r="AI999" s="362"/>
      <c r="AJ999" s="362"/>
      <c r="AK999" s="362"/>
      <c r="AL999" s="362"/>
      <c r="AM999" s="362"/>
      <c r="AN999" s="362"/>
      <c r="AO999" s="362"/>
      <c r="AP999" s="362"/>
      <c r="AQ999" s="362"/>
      <c r="AR999" s="362"/>
      <c r="AS999" s="362"/>
      <c r="AT999" s="362"/>
      <c r="AU999" s="362"/>
      <c r="AV999" s="362"/>
      <c r="AW999" s="362"/>
      <c r="AX999" s="362"/>
      <c r="AY999" s="362"/>
    </row>
    <row r="1000">
      <c r="A1000" s="362"/>
      <c r="B1000" s="362"/>
      <c r="C1000" s="362"/>
      <c r="D1000" s="362"/>
      <c r="E1000" s="362"/>
      <c r="F1000" s="362"/>
      <c r="G1000" s="362"/>
      <c r="H1000" s="362"/>
      <c r="I1000" s="362"/>
      <c r="J1000" s="362"/>
      <c r="K1000" s="362"/>
      <c r="L1000" s="362"/>
      <c r="M1000" s="362"/>
      <c r="N1000" s="362"/>
      <c r="O1000" s="362"/>
      <c r="P1000" s="362"/>
      <c r="Q1000" s="362"/>
      <c r="R1000" s="362"/>
      <c r="S1000" s="362"/>
      <c r="T1000" s="362"/>
      <c r="U1000" s="362"/>
      <c r="V1000" s="362"/>
      <c r="W1000" s="362"/>
      <c r="X1000" s="362"/>
      <c r="Y1000" s="362"/>
      <c r="Z1000" s="362"/>
      <c r="AA1000" s="362"/>
      <c r="AB1000" s="362"/>
      <c r="AC1000" s="362"/>
      <c r="AD1000" s="362"/>
      <c r="AE1000" s="362"/>
      <c r="AF1000" s="362"/>
      <c r="AG1000" s="362"/>
      <c r="AH1000" s="362"/>
      <c r="AI1000" s="362"/>
      <c r="AJ1000" s="362"/>
      <c r="AK1000" s="362"/>
      <c r="AL1000" s="362"/>
      <c r="AM1000" s="362"/>
      <c r="AN1000" s="362"/>
      <c r="AO1000" s="362"/>
      <c r="AP1000" s="362"/>
      <c r="AQ1000" s="362"/>
      <c r="AR1000" s="362"/>
      <c r="AS1000" s="362"/>
      <c r="AT1000" s="362"/>
      <c r="AU1000" s="362"/>
      <c r="AV1000" s="362"/>
      <c r="AW1000" s="362"/>
      <c r="AX1000" s="362"/>
      <c r="AY1000" s="362"/>
    </row>
    <row r="1001">
      <c r="A1001" s="362"/>
      <c r="B1001" s="362"/>
      <c r="C1001" s="362"/>
      <c r="D1001" s="362"/>
      <c r="E1001" s="362"/>
      <c r="F1001" s="362"/>
      <c r="G1001" s="362"/>
      <c r="H1001" s="362"/>
      <c r="I1001" s="362"/>
      <c r="J1001" s="362"/>
      <c r="K1001" s="362"/>
      <c r="L1001" s="362"/>
      <c r="M1001" s="362"/>
      <c r="N1001" s="362"/>
      <c r="O1001" s="362"/>
      <c r="P1001" s="362"/>
      <c r="Q1001" s="362"/>
      <c r="R1001" s="362"/>
      <c r="S1001" s="362"/>
      <c r="T1001" s="362"/>
      <c r="U1001" s="362"/>
      <c r="V1001" s="362"/>
      <c r="W1001" s="362"/>
      <c r="X1001" s="362"/>
      <c r="Y1001" s="362"/>
      <c r="Z1001" s="362"/>
      <c r="AA1001" s="362"/>
      <c r="AB1001" s="362"/>
      <c r="AC1001" s="362"/>
      <c r="AD1001" s="362"/>
      <c r="AE1001" s="362"/>
      <c r="AF1001" s="362"/>
      <c r="AG1001" s="362"/>
      <c r="AH1001" s="362"/>
      <c r="AI1001" s="362"/>
      <c r="AJ1001" s="362"/>
      <c r="AK1001" s="362"/>
      <c r="AL1001" s="362"/>
      <c r="AM1001" s="362"/>
      <c r="AN1001" s="362"/>
      <c r="AO1001" s="362"/>
      <c r="AP1001" s="362"/>
      <c r="AQ1001" s="362"/>
      <c r="AR1001" s="362"/>
      <c r="AS1001" s="362"/>
      <c r="AT1001" s="362"/>
      <c r="AU1001" s="362"/>
      <c r="AV1001" s="362"/>
      <c r="AW1001" s="362"/>
      <c r="AX1001" s="362"/>
      <c r="AY1001" s="362"/>
    </row>
    <row r="1002">
      <c r="A1002" s="362"/>
      <c r="B1002" s="362"/>
      <c r="C1002" s="362"/>
      <c r="D1002" s="362"/>
      <c r="E1002" s="362"/>
      <c r="F1002" s="362"/>
      <c r="G1002" s="362"/>
      <c r="H1002" s="362"/>
      <c r="I1002" s="362"/>
      <c r="J1002" s="362"/>
      <c r="K1002" s="362"/>
      <c r="L1002" s="362"/>
      <c r="M1002" s="362"/>
      <c r="N1002" s="362"/>
      <c r="O1002" s="362"/>
      <c r="P1002" s="362"/>
      <c r="Q1002" s="362"/>
      <c r="R1002" s="362"/>
      <c r="S1002" s="362"/>
      <c r="T1002" s="362"/>
      <c r="U1002" s="362"/>
      <c r="V1002" s="362"/>
      <c r="W1002" s="362"/>
      <c r="X1002" s="362"/>
      <c r="Y1002" s="362"/>
      <c r="Z1002" s="362"/>
      <c r="AA1002" s="362"/>
      <c r="AB1002" s="362"/>
      <c r="AC1002" s="362"/>
      <c r="AD1002" s="362"/>
      <c r="AE1002" s="362"/>
      <c r="AF1002" s="362"/>
      <c r="AG1002" s="362"/>
      <c r="AH1002" s="362"/>
      <c r="AI1002" s="362"/>
      <c r="AJ1002" s="362"/>
      <c r="AK1002" s="362"/>
      <c r="AL1002" s="362"/>
      <c r="AM1002" s="362"/>
      <c r="AN1002" s="362"/>
      <c r="AO1002" s="362"/>
      <c r="AP1002" s="362"/>
      <c r="AQ1002" s="362"/>
      <c r="AR1002" s="362"/>
      <c r="AS1002" s="362"/>
      <c r="AT1002" s="362"/>
      <c r="AU1002" s="362"/>
      <c r="AV1002" s="362"/>
      <c r="AW1002" s="362"/>
      <c r="AX1002" s="362"/>
      <c r="AY1002" s="362"/>
    </row>
    <row r="1003">
      <c r="A1003" s="362"/>
      <c r="B1003" s="362"/>
      <c r="C1003" s="362"/>
      <c r="D1003" s="362"/>
      <c r="E1003" s="362"/>
      <c r="F1003" s="362"/>
      <c r="G1003" s="362"/>
      <c r="H1003" s="362"/>
      <c r="I1003" s="362"/>
      <c r="J1003" s="362"/>
      <c r="K1003" s="362"/>
      <c r="L1003" s="362"/>
      <c r="M1003" s="362"/>
      <c r="N1003" s="362"/>
      <c r="O1003" s="362"/>
      <c r="P1003" s="362"/>
      <c r="Q1003" s="362"/>
      <c r="R1003" s="362"/>
      <c r="S1003" s="362"/>
      <c r="T1003" s="362"/>
      <c r="U1003" s="362"/>
      <c r="V1003" s="362"/>
      <c r="W1003" s="362"/>
      <c r="X1003" s="362"/>
      <c r="Y1003" s="362"/>
      <c r="Z1003" s="362"/>
      <c r="AA1003" s="362"/>
      <c r="AB1003" s="362"/>
      <c r="AC1003" s="362"/>
      <c r="AD1003" s="362"/>
      <c r="AE1003" s="362"/>
      <c r="AF1003" s="362"/>
      <c r="AG1003" s="362"/>
      <c r="AH1003" s="362"/>
      <c r="AI1003" s="362"/>
      <c r="AJ1003" s="362"/>
      <c r="AK1003" s="362"/>
      <c r="AL1003" s="362"/>
      <c r="AM1003" s="362"/>
      <c r="AN1003" s="362"/>
      <c r="AO1003" s="362"/>
      <c r="AP1003" s="362"/>
      <c r="AQ1003" s="362"/>
      <c r="AR1003" s="362"/>
      <c r="AS1003" s="362"/>
      <c r="AT1003" s="362"/>
      <c r="AU1003" s="362"/>
      <c r="AV1003" s="362"/>
      <c r="AW1003" s="362"/>
      <c r="AX1003" s="362"/>
      <c r="AY1003" s="362"/>
    </row>
    <row r="1004">
      <c r="A1004" s="362"/>
      <c r="B1004" s="362"/>
      <c r="C1004" s="362"/>
      <c r="D1004" s="362"/>
      <c r="E1004" s="362"/>
      <c r="F1004" s="362"/>
      <c r="G1004" s="362"/>
      <c r="H1004" s="362"/>
      <c r="I1004" s="362"/>
      <c r="J1004" s="362"/>
      <c r="K1004" s="362"/>
      <c r="L1004" s="362"/>
      <c r="M1004" s="362"/>
      <c r="N1004" s="362"/>
      <c r="O1004" s="362"/>
      <c r="P1004" s="362"/>
      <c r="Q1004" s="362"/>
      <c r="R1004" s="362"/>
      <c r="S1004" s="362"/>
      <c r="T1004" s="362"/>
      <c r="U1004" s="362"/>
      <c r="V1004" s="362"/>
      <c r="W1004" s="362"/>
      <c r="X1004" s="362"/>
      <c r="Y1004" s="362"/>
      <c r="Z1004" s="362"/>
      <c r="AA1004" s="362"/>
      <c r="AB1004" s="362"/>
      <c r="AC1004" s="362"/>
      <c r="AD1004" s="362"/>
      <c r="AE1004" s="362"/>
      <c r="AF1004" s="362"/>
      <c r="AG1004" s="362"/>
      <c r="AH1004" s="362"/>
      <c r="AI1004" s="362"/>
      <c r="AJ1004" s="362"/>
      <c r="AK1004" s="362"/>
      <c r="AL1004" s="362"/>
      <c r="AM1004" s="362"/>
      <c r="AN1004" s="362"/>
      <c r="AO1004" s="362"/>
      <c r="AP1004" s="362"/>
      <c r="AQ1004" s="362"/>
      <c r="AR1004" s="362"/>
      <c r="AS1004" s="362"/>
      <c r="AT1004" s="362"/>
      <c r="AU1004" s="362"/>
      <c r="AV1004" s="362"/>
      <c r="AW1004" s="362"/>
      <c r="AX1004" s="362"/>
      <c r="AY1004" s="362"/>
    </row>
    <row r="1005">
      <c r="A1005" s="362"/>
      <c r="B1005" s="362"/>
      <c r="C1005" s="362"/>
      <c r="D1005" s="362"/>
      <c r="E1005" s="362"/>
      <c r="F1005" s="362"/>
      <c r="G1005" s="362"/>
      <c r="H1005" s="362"/>
      <c r="I1005" s="362"/>
      <c r="J1005" s="362"/>
      <c r="K1005" s="362"/>
      <c r="L1005" s="362"/>
      <c r="M1005" s="362"/>
      <c r="N1005" s="362"/>
      <c r="O1005" s="362"/>
      <c r="P1005" s="362"/>
      <c r="Q1005" s="362"/>
      <c r="R1005" s="362"/>
      <c r="S1005" s="362"/>
      <c r="T1005" s="362"/>
      <c r="U1005" s="362"/>
      <c r="V1005" s="362"/>
      <c r="W1005" s="362"/>
      <c r="X1005" s="362"/>
      <c r="Y1005" s="362"/>
      <c r="Z1005" s="362"/>
      <c r="AA1005" s="362"/>
      <c r="AB1005" s="362"/>
      <c r="AC1005" s="362"/>
      <c r="AD1005" s="362"/>
      <c r="AE1005" s="362"/>
      <c r="AF1005" s="362"/>
      <c r="AG1005" s="362"/>
      <c r="AH1005" s="362"/>
      <c r="AI1005" s="362"/>
      <c r="AJ1005" s="362"/>
      <c r="AK1005" s="362"/>
      <c r="AL1005" s="362"/>
      <c r="AM1005" s="362"/>
      <c r="AN1005" s="362"/>
      <c r="AO1005" s="362"/>
      <c r="AP1005" s="362"/>
      <c r="AQ1005" s="362"/>
      <c r="AR1005" s="362"/>
      <c r="AS1005" s="362"/>
      <c r="AT1005" s="362"/>
      <c r="AU1005" s="362"/>
      <c r="AV1005" s="362"/>
      <c r="AW1005" s="362"/>
      <c r="AX1005" s="362"/>
      <c r="AY1005" s="362"/>
    </row>
    <row r="1006">
      <c r="A1006" s="362"/>
      <c r="B1006" s="362"/>
      <c r="C1006" s="362"/>
      <c r="D1006" s="362"/>
      <c r="E1006" s="362"/>
      <c r="F1006" s="362"/>
      <c r="G1006" s="362"/>
      <c r="H1006" s="362"/>
      <c r="I1006" s="362"/>
      <c r="J1006" s="362"/>
      <c r="K1006" s="362"/>
      <c r="L1006" s="362"/>
      <c r="M1006" s="362"/>
      <c r="N1006" s="362"/>
      <c r="O1006" s="362"/>
      <c r="P1006" s="362"/>
      <c r="Q1006" s="362"/>
      <c r="R1006" s="362"/>
      <c r="S1006" s="362"/>
      <c r="T1006" s="362"/>
      <c r="U1006" s="362"/>
      <c r="V1006" s="362"/>
      <c r="W1006" s="362"/>
      <c r="X1006" s="362"/>
      <c r="Y1006" s="362"/>
      <c r="Z1006" s="362"/>
      <c r="AA1006" s="362"/>
      <c r="AB1006" s="362"/>
      <c r="AC1006" s="362"/>
      <c r="AD1006" s="362"/>
      <c r="AE1006" s="362"/>
      <c r="AF1006" s="362"/>
      <c r="AG1006" s="362"/>
      <c r="AH1006" s="362"/>
      <c r="AI1006" s="362"/>
      <c r="AJ1006" s="362"/>
      <c r="AK1006" s="362"/>
      <c r="AL1006" s="362"/>
      <c r="AM1006" s="362"/>
      <c r="AN1006" s="362"/>
      <c r="AO1006" s="362"/>
      <c r="AP1006" s="362"/>
      <c r="AQ1006" s="362"/>
      <c r="AR1006" s="362"/>
      <c r="AS1006" s="362"/>
      <c r="AT1006" s="362"/>
      <c r="AU1006" s="362"/>
      <c r="AV1006" s="362"/>
      <c r="AW1006" s="362"/>
      <c r="AX1006" s="362"/>
      <c r="AY1006" s="362"/>
    </row>
    <row r="1007">
      <c r="A1007" s="362"/>
      <c r="B1007" s="362"/>
      <c r="C1007" s="362"/>
      <c r="D1007" s="362"/>
      <c r="E1007" s="362"/>
      <c r="F1007" s="362"/>
      <c r="G1007" s="362"/>
      <c r="H1007" s="362"/>
      <c r="I1007" s="362"/>
      <c r="J1007" s="362"/>
      <c r="K1007" s="362"/>
      <c r="L1007" s="362"/>
      <c r="M1007" s="362"/>
      <c r="N1007" s="362"/>
      <c r="O1007" s="362"/>
      <c r="P1007" s="362"/>
      <c r="Q1007" s="362"/>
      <c r="R1007" s="362"/>
      <c r="S1007" s="362"/>
      <c r="T1007" s="362"/>
      <c r="U1007" s="362"/>
      <c r="V1007" s="362"/>
      <c r="W1007" s="362"/>
      <c r="X1007" s="362"/>
      <c r="Y1007" s="362"/>
      <c r="Z1007" s="362"/>
      <c r="AA1007" s="362"/>
      <c r="AB1007" s="362"/>
      <c r="AC1007" s="362"/>
      <c r="AD1007" s="362"/>
      <c r="AE1007" s="362"/>
      <c r="AF1007" s="362"/>
      <c r="AG1007" s="362"/>
      <c r="AH1007" s="362"/>
      <c r="AI1007" s="362"/>
      <c r="AJ1007" s="362"/>
      <c r="AK1007" s="362"/>
      <c r="AL1007" s="362"/>
      <c r="AM1007" s="362"/>
      <c r="AN1007" s="362"/>
      <c r="AO1007" s="362"/>
      <c r="AP1007" s="362"/>
      <c r="AQ1007" s="362"/>
      <c r="AR1007" s="362"/>
      <c r="AS1007" s="362"/>
      <c r="AT1007" s="362"/>
      <c r="AU1007" s="362"/>
      <c r="AV1007" s="362"/>
      <c r="AW1007" s="362"/>
      <c r="AX1007" s="362"/>
      <c r="AY1007" s="362"/>
    </row>
    <row r="1008">
      <c r="A1008" s="362"/>
      <c r="B1008" s="362"/>
      <c r="C1008" s="362"/>
      <c r="D1008" s="362"/>
      <c r="E1008" s="362"/>
      <c r="F1008" s="362"/>
      <c r="G1008" s="362"/>
      <c r="H1008" s="362"/>
      <c r="I1008" s="362"/>
      <c r="J1008" s="362"/>
      <c r="K1008" s="362"/>
      <c r="L1008" s="362"/>
      <c r="M1008" s="362"/>
      <c r="N1008" s="362"/>
      <c r="O1008" s="362"/>
      <c r="P1008" s="362"/>
      <c r="Q1008" s="362"/>
      <c r="R1008" s="362"/>
      <c r="S1008" s="362"/>
      <c r="T1008" s="362"/>
      <c r="U1008" s="362"/>
      <c r="V1008" s="362"/>
      <c r="W1008" s="362"/>
      <c r="X1008" s="362"/>
      <c r="Y1008" s="362"/>
      <c r="Z1008" s="362"/>
      <c r="AA1008" s="362"/>
      <c r="AB1008" s="362"/>
      <c r="AC1008" s="362"/>
      <c r="AD1008" s="362"/>
      <c r="AE1008" s="362"/>
      <c r="AF1008" s="362"/>
      <c r="AG1008" s="362"/>
      <c r="AH1008" s="362"/>
      <c r="AI1008" s="362"/>
      <c r="AJ1008" s="362"/>
      <c r="AK1008" s="362"/>
      <c r="AL1008" s="362"/>
      <c r="AM1008" s="362"/>
      <c r="AN1008" s="362"/>
      <c r="AO1008" s="362"/>
      <c r="AP1008" s="362"/>
      <c r="AQ1008" s="362"/>
      <c r="AR1008" s="362"/>
      <c r="AS1008" s="362"/>
      <c r="AT1008" s="362"/>
      <c r="AU1008" s="362"/>
      <c r="AV1008" s="362"/>
      <c r="AW1008" s="362"/>
      <c r="AX1008" s="362"/>
      <c r="AY1008" s="362"/>
    </row>
    <row r="1009">
      <c r="A1009" s="362"/>
      <c r="B1009" s="362"/>
      <c r="C1009" s="362"/>
      <c r="D1009" s="362"/>
      <c r="E1009" s="362"/>
      <c r="F1009" s="362"/>
      <c r="G1009" s="362"/>
      <c r="H1009" s="362"/>
      <c r="I1009" s="362"/>
      <c r="J1009" s="362"/>
      <c r="K1009" s="362"/>
      <c r="L1009" s="362"/>
      <c r="M1009" s="362"/>
      <c r="N1009" s="362"/>
      <c r="O1009" s="362"/>
      <c r="P1009" s="362"/>
      <c r="Q1009" s="362"/>
      <c r="R1009" s="362"/>
      <c r="S1009" s="362"/>
      <c r="T1009" s="362"/>
      <c r="U1009" s="362"/>
      <c r="V1009" s="362"/>
      <c r="W1009" s="362"/>
      <c r="X1009" s="362"/>
      <c r="Y1009" s="362"/>
      <c r="Z1009" s="362"/>
      <c r="AA1009" s="362"/>
      <c r="AB1009" s="362"/>
      <c r="AC1009" s="362"/>
      <c r="AD1009" s="362"/>
      <c r="AE1009" s="362"/>
      <c r="AF1009" s="362"/>
      <c r="AG1009" s="362"/>
      <c r="AH1009" s="362"/>
      <c r="AI1009" s="362"/>
      <c r="AJ1009" s="362"/>
      <c r="AK1009" s="362"/>
      <c r="AL1009" s="362"/>
      <c r="AM1009" s="362"/>
      <c r="AN1009" s="362"/>
      <c r="AO1009" s="362"/>
      <c r="AP1009" s="362"/>
      <c r="AQ1009" s="362"/>
      <c r="AR1009" s="362"/>
      <c r="AS1009" s="362"/>
      <c r="AT1009" s="362"/>
      <c r="AU1009" s="362"/>
      <c r="AV1009" s="362"/>
      <c r="AW1009" s="362"/>
      <c r="AX1009" s="362"/>
      <c r="AY1009" s="362"/>
    </row>
    <row r="1010">
      <c r="A1010" s="362"/>
      <c r="B1010" s="362"/>
      <c r="C1010" s="362"/>
      <c r="D1010" s="362"/>
      <c r="E1010" s="362"/>
      <c r="F1010" s="362"/>
      <c r="G1010" s="362"/>
      <c r="H1010" s="362"/>
      <c r="I1010" s="362"/>
      <c r="J1010" s="362"/>
      <c r="K1010" s="362"/>
      <c r="L1010" s="362"/>
      <c r="M1010" s="362"/>
      <c r="N1010" s="362"/>
      <c r="O1010" s="362"/>
      <c r="P1010" s="362"/>
      <c r="Q1010" s="362"/>
      <c r="R1010" s="362"/>
      <c r="S1010" s="362"/>
      <c r="T1010" s="362"/>
      <c r="U1010" s="362"/>
      <c r="V1010" s="362"/>
      <c r="W1010" s="362"/>
      <c r="X1010" s="362"/>
      <c r="Y1010" s="362"/>
      <c r="Z1010" s="362"/>
      <c r="AA1010" s="362"/>
      <c r="AB1010" s="362"/>
      <c r="AC1010" s="362"/>
      <c r="AD1010" s="362"/>
      <c r="AE1010" s="362"/>
      <c r="AF1010" s="362"/>
      <c r="AG1010" s="362"/>
      <c r="AH1010" s="362"/>
      <c r="AI1010" s="362"/>
      <c r="AJ1010" s="362"/>
      <c r="AK1010" s="362"/>
      <c r="AL1010" s="362"/>
      <c r="AM1010" s="362"/>
      <c r="AN1010" s="362"/>
      <c r="AO1010" s="362"/>
      <c r="AP1010" s="362"/>
      <c r="AQ1010" s="362"/>
      <c r="AR1010" s="362"/>
      <c r="AS1010" s="362"/>
      <c r="AT1010" s="362"/>
      <c r="AU1010" s="362"/>
      <c r="AV1010" s="362"/>
      <c r="AW1010" s="362"/>
      <c r="AX1010" s="362"/>
      <c r="AY1010" s="362"/>
    </row>
    <row r="1011">
      <c r="A1011" s="362"/>
      <c r="B1011" s="362"/>
      <c r="C1011" s="362"/>
      <c r="D1011" s="362"/>
      <c r="E1011" s="362"/>
      <c r="F1011" s="362"/>
      <c r="G1011" s="362"/>
      <c r="H1011" s="362"/>
      <c r="I1011" s="362"/>
      <c r="J1011" s="362"/>
      <c r="K1011" s="362"/>
      <c r="L1011" s="362"/>
      <c r="M1011" s="362"/>
      <c r="N1011" s="362"/>
      <c r="O1011" s="362"/>
      <c r="P1011" s="362"/>
      <c r="Q1011" s="362"/>
      <c r="R1011" s="362"/>
      <c r="S1011" s="362"/>
      <c r="T1011" s="362"/>
      <c r="U1011" s="362"/>
      <c r="V1011" s="362"/>
      <c r="W1011" s="362"/>
      <c r="X1011" s="362"/>
      <c r="Y1011" s="362"/>
      <c r="Z1011" s="362"/>
      <c r="AA1011" s="362"/>
      <c r="AB1011" s="362"/>
      <c r="AC1011" s="362"/>
      <c r="AD1011" s="362"/>
      <c r="AE1011" s="362"/>
      <c r="AF1011" s="362"/>
      <c r="AG1011" s="362"/>
      <c r="AH1011" s="362"/>
      <c r="AI1011" s="362"/>
      <c r="AJ1011" s="362"/>
      <c r="AK1011" s="362"/>
      <c r="AL1011" s="362"/>
      <c r="AM1011" s="362"/>
      <c r="AN1011" s="362"/>
      <c r="AO1011" s="362"/>
      <c r="AP1011" s="362"/>
      <c r="AQ1011" s="362"/>
      <c r="AR1011" s="362"/>
      <c r="AS1011" s="362"/>
      <c r="AT1011" s="362"/>
      <c r="AU1011" s="362"/>
      <c r="AV1011" s="362"/>
      <c r="AW1011" s="362"/>
      <c r="AX1011" s="362"/>
      <c r="AY1011" s="362"/>
    </row>
    <row r="1012">
      <c r="A1012" s="362"/>
      <c r="B1012" s="362"/>
      <c r="C1012" s="362"/>
      <c r="D1012" s="362"/>
      <c r="E1012" s="362"/>
      <c r="F1012" s="362"/>
      <c r="G1012" s="362"/>
      <c r="H1012" s="362"/>
      <c r="I1012" s="362"/>
      <c r="J1012" s="362"/>
      <c r="K1012" s="362"/>
      <c r="L1012" s="362"/>
      <c r="M1012" s="362"/>
      <c r="N1012" s="362"/>
      <c r="O1012" s="362"/>
      <c r="P1012" s="362"/>
      <c r="Q1012" s="362"/>
      <c r="R1012" s="362"/>
      <c r="S1012" s="362"/>
      <c r="T1012" s="362"/>
      <c r="U1012" s="362"/>
      <c r="V1012" s="362"/>
      <c r="W1012" s="362"/>
      <c r="X1012" s="362"/>
      <c r="Y1012" s="362"/>
      <c r="Z1012" s="362"/>
      <c r="AA1012" s="362"/>
      <c r="AB1012" s="362"/>
      <c r="AC1012" s="362"/>
      <c r="AD1012" s="362"/>
      <c r="AE1012" s="362"/>
      <c r="AF1012" s="362"/>
      <c r="AG1012" s="362"/>
      <c r="AH1012" s="362"/>
      <c r="AI1012" s="362"/>
      <c r="AJ1012" s="362"/>
      <c r="AK1012" s="362"/>
      <c r="AL1012" s="362"/>
      <c r="AM1012" s="362"/>
      <c r="AN1012" s="362"/>
      <c r="AO1012" s="362"/>
      <c r="AP1012" s="362"/>
      <c r="AQ1012" s="362"/>
      <c r="AR1012" s="362"/>
      <c r="AS1012" s="362"/>
      <c r="AT1012" s="362"/>
      <c r="AU1012" s="362"/>
      <c r="AV1012" s="362"/>
      <c r="AW1012" s="362"/>
      <c r="AX1012" s="362"/>
      <c r="AY1012" s="362"/>
    </row>
    <row r="1013">
      <c r="A1013" s="362"/>
      <c r="B1013" s="362"/>
      <c r="C1013" s="362"/>
      <c r="D1013" s="362"/>
      <c r="E1013" s="362"/>
      <c r="F1013" s="362"/>
      <c r="G1013" s="362"/>
      <c r="H1013" s="362"/>
      <c r="I1013" s="362"/>
      <c r="J1013" s="362"/>
      <c r="K1013" s="362"/>
      <c r="L1013" s="362"/>
      <c r="M1013" s="362"/>
      <c r="N1013" s="362"/>
      <c r="O1013" s="362"/>
      <c r="P1013" s="362"/>
      <c r="Q1013" s="362"/>
      <c r="R1013" s="362"/>
      <c r="S1013" s="362"/>
      <c r="T1013" s="362"/>
      <c r="U1013" s="362"/>
      <c r="V1013" s="362"/>
      <c r="W1013" s="362"/>
      <c r="X1013" s="362"/>
      <c r="Y1013" s="362"/>
      <c r="Z1013" s="362"/>
      <c r="AA1013" s="362"/>
      <c r="AB1013" s="362"/>
      <c r="AC1013" s="362"/>
      <c r="AD1013" s="362"/>
      <c r="AE1013" s="362"/>
      <c r="AF1013" s="362"/>
      <c r="AG1013" s="362"/>
      <c r="AH1013" s="362"/>
      <c r="AI1013" s="362"/>
      <c r="AJ1013" s="362"/>
      <c r="AK1013" s="362"/>
      <c r="AL1013" s="362"/>
      <c r="AM1013" s="362"/>
      <c r="AN1013" s="362"/>
      <c r="AO1013" s="362"/>
      <c r="AP1013" s="362"/>
      <c r="AQ1013" s="362"/>
      <c r="AR1013" s="362"/>
      <c r="AS1013" s="362"/>
      <c r="AT1013" s="362"/>
      <c r="AU1013" s="362"/>
      <c r="AV1013" s="362"/>
      <c r="AW1013" s="362"/>
      <c r="AX1013" s="362"/>
      <c r="AY1013" s="362"/>
    </row>
  </sheetData>
  <mergeCells count="7">
    <mergeCell ref="J4:L4"/>
    <mergeCell ref="N4:S4"/>
    <mergeCell ref="U4:AE4"/>
    <mergeCell ref="AG4:AP4"/>
    <mergeCell ref="AS4:AT4"/>
    <mergeCell ref="AV4:AW4"/>
    <mergeCell ref="B111:C111"/>
  </mergeCells>
  <hyperlinks>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9"/>
    <hyperlink r:id="rId35" ref="B40"/>
    <hyperlink r:id="rId36" ref="B41"/>
    <hyperlink r:id="rId37" ref="B42"/>
    <hyperlink r:id="rId38" ref="B43"/>
    <hyperlink r:id="rId39" ref="B44"/>
    <hyperlink r:id="rId40" ref="B45"/>
    <hyperlink r:id="rId41" ref="B46"/>
    <hyperlink r:id="rId42" ref="B47"/>
    <hyperlink r:id="rId43" ref="B48"/>
    <hyperlink r:id="rId44" ref="B49"/>
    <hyperlink r:id="rId45" ref="B50"/>
    <hyperlink r:id="rId46" ref="B51"/>
    <hyperlink r:id="rId47" ref="B52"/>
    <hyperlink r:id="rId48" ref="B53"/>
    <hyperlink r:id="rId49" ref="B55"/>
    <hyperlink r:id="rId50" ref="B56"/>
    <hyperlink r:id="rId51" ref="B57"/>
    <hyperlink r:id="rId52" ref="B58"/>
    <hyperlink r:id="rId53" ref="B59"/>
    <hyperlink r:id="rId54" ref="B60"/>
    <hyperlink r:id="rId55" ref="B61"/>
    <hyperlink r:id="rId56" ref="B62"/>
    <hyperlink r:id="rId57" ref="B63"/>
    <hyperlink r:id="rId58" ref="B64"/>
    <hyperlink r:id="rId59" ref="B65"/>
    <hyperlink r:id="rId60" ref="B66"/>
    <hyperlink r:id="rId61" ref="B67"/>
    <hyperlink r:id="rId62" ref="B68"/>
    <hyperlink r:id="rId63" ref="B69"/>
    <hyperlink r:id="rId64" ref="B71"/>
    <hyperlink r:id="rId65" ref="B72"/>
    <hyperlink r:id="rId66" ref="B73"/>
    <hyperlink r:id="rId67" ref="B74"/>
    <hyperlink r:id="rId68" ref="B75"/>
    <hyperlink r:id="rId69" ref="B76"/>
    <hyperlink r:id="rId70" ref="B77"/>
    <hyperlink r:id="rId71" ref="B78"/>
    <hyperlink r:id="rId72" ref="B79"/>
    <hyperlink r:id="rId73" ref="B80"/>
    <hyperlink r:id="rId74" ref="B81"/>
    <hyperlink r:id="rId75" ref="B82"/>
    <hyperlink r:id="rId76" ref="B83"/>
    <hyperlink r:id="rId77" ref="B84"/>
    <hyperlink r:id="rId78" ref="B85"/>
    <hyperlink r:id="rId79" ref="B87"/>
    <hyperlink r:id="rId80" ref="B88"/>
    <hyperlink r:id="rId81" ref="B89"/>
    <hyperlink r:id="rId82" ref="B90"/>
    <hyperlink r:id="rId83" ref="B91"/>
    <hyperlink r:id="rId84" ref="B92"/>
    <hyperlink r:id="rId85" ref="B93"/>
    <hyperlink r:id="rId86" ref="B94"/>
    <hyperlink r:id="rId87" ref="B95"/>
    <hyperlink r:id="rId88" ref="B96"/>
    <hyperlink r:id="rId89" ref="B97"/>
    <hyperlink r:id="rId90" ref="B98"/>
    <hyperlink r:id="rId91" ref="B99"/>
    <hyperlink r:id="rId92" ref="B100"/>
    <hyperlink r:id="rId93" ref="B101"/>
    <hyperlink r:id="rId94" ref="B105"/>
    <hyperlink r:id="rId95" ref="B106"/>
  </hyperlinks>
  <drawing r:id="rId96"/>
  <legacyDrawing r:id="rId9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13"/>
    <col customWidth="1" min="2" max="2" width="19.63"/>
    <col customWidth="1" min="3" max="3" width="10.75"/>
    <col customWidth="1" min="4" max="4" width="22.13"/>
    <col customWidth="1" min="5" max="5" width="12.25"/>
    <col customWidth="1" min="6" max="6" width="30.38"/>
    <col customWidth="1" min="7" max="7" width="71.38"/>
    <col customWidth="1" min="8" max="8" width="27.0"/>
    <col customWidth="1" min="9" max="9" width="18.38"/>
    <col customWidth="1" min="10" max="10" width="25.63"/>
    <col customWidth="1" min="11" max="11" width="13.25"/>
    <col customWidth="1" min="12" max="12" width="11.5"/>
    <col customWidth="1" min="13" max="13" width="15.25"/>
    <col customWidth="1" min="14" max="14" width="13.38"/>
    <col customWidth="1" min="15" max="15" width="9.75"/>
    <col customWidth="1" min="16" max="17" width="11.63"/>
    <col customWidth="1" min="18" max="18" width="14.25"/>
    <col customWidth="1" min="19" max="19" width="1.5"/>
    <col customWidth="1" min="20" max="22" width="10.5"/>
    <col customWidth="1" min="23" max="23" width="1.5"/>
    <col customWidth="1" min="24" max="24" width="14.63"/>
    <col customWidth="1" min="25" max="25" width="15.75"/>
    <col customWidth="1" min="26" max="26" width="8.13"/>
    <col customWidth="1" min="27" max="27" width="1.5"/>
    <col customWidth="1" min="28" max="30" width="12.13"/>
    <col customWidth="1" min="31" max="32" width="9.13"/>
    <col customWidth="1" min="33" max="33" width="1.5"/>
    <col customWidth="1" min="34" max="34" width="64.75"/>
  </cols>
  <sheetData>
    <row r="1">
      <c r="A1" s="738" t="s">
        <v>677</v>
      </c>
      <c r="B1" s="739"/>
      <c r="C1" s="739"/>
      <c r="D1" s="739"/>
      <c r="E1" s="739"/>
      <c r="F1" s="739"/>
      <c r="G1" s="739"/>
      <c r="H1" s="739"/>
      <c r="I1" s="739"/>
      <c r="J1" s="739"/>
      <c r="K1" s="739"/>
      <c r="L1" s="739"/>
      <c r="M1" s="739"/>
      <c r="N1" s="739"/>
      <c r="O1" s="739"/>
      <c r="P1" s="740"/>
      <c r="Q1" s="740"/>
      <c r="R1" s="739"/>
      <c r="S1" s="739"/>
      <c r="T1" s="740"/>
      <c r="U1" s="740"/>
      <c r="V1" s="740"/>
      <c r="W1" s="739"/>
      <c r="X1" s="739"/>
      <c r="Y1" s="739"/>
      <c r="Z1" s="740"/>
      <c r="AA1" s="739"/>
      <c r="AB1" s="739"/>
      <c r="AC1" s="739"/>
      <c r="AD1" s="739"/>
      <c r="AE1" s="739"/>
      <c r="AF1" s="739"/>
      <c r="AG1" s="739"/>
      <c r="AH1" s="739"/>
    </row>
    <row r="2">
      <c r="A2" s="739"/>
      <c r="B2" s="741" t="s">
        <v>678</v>
      </c>
      <c r="C2" s="739"/>
      <c r="D2" s="739"/>
      <c r="E2" s="739"/>
      <c r="F2" s="739"/>
      <c r="G2" s="739"/>
      <c r="H2" s="739"/>
      <c r="I2" s="739"/>
      <c r="J2" s="739"/>
      <c r="K2" s="739"/>
      <c r="L2" s="739"/>
      <c r="M2" s="739"/>
      <c r="N2" s="739"/>
      <c r="O2" s="739"/>
      <c r="P2" s="740"/>
      <c r="Q2" s="740"/>
      <c r="R2" s="739"/>
      <c r="S2" s="739"/>
      <c r="T2" s="740"/>
      <c r="U2" s="740"/>
      <c r="V2" s="740"/>
      <c r="W2" s="739"/>
      <c r="X2" s="739"/>
      <c r="Y2" s="739"/>
      <c r="Z2" s="740"/>
      <c r="AA2" s="739"/>
      <c r="AB2" s="739"/>
      <c r="AC2" s="739"/>
      <c r="AD2" s="739"/>
      <c r="AE2" s="739"/>
      <c r="AF2" s="739"/>
      <c r="AG2" s="739"/>
      <c r="AH2" s="739"/>
    </row>
    <row r="3">
      <c r="A3" s="739"/>
      <c r="B3" s="739"/>
      <c r="C3" s="739"/>
      <c r="D3" s="739"/>
      <c r="E3" s="739"/>
      <c r="F3" s="739"/>
      <c r="G3" s="739"/>
      <c r="H3" s="739"/>
      <c r="I3" s="739"/>
      <c r="J3" s="739"/>
      <c r="K3" s="739"/>
      <c r="L3" s="739"/>
      <c r="M3" s="739"/>
      <c r="N3" s="739"/>
      <c r="O3" s="739"/>
      <c r="P3" s="740"/>
      <c r="Q3" s="740"/>
      <c r="R3" s="739"/>
      <c r="S3" s="739"/>
      <c r="T3" s="740"/>
      <c r="U3" s="740"/>
      <c r="V3" s="740"/>
      <c r="W3" s="739"/>
      <c r="X3" s="739"/>
      <c r="Y3" s="739"/>
      <c r="Z3" s="740"/>
      <c r="AA3" s="739"/>
      <c r="AB3" s="739"/>
      <c r="AC3" s="739"/>
      <c r="AD3" s="739"/>
      <c r="AE3" s="739"/>
      <c r="AF3" s="739"/>
      <c r="AG3" s="739"/>
      <c r="AH3" s="739"/>
    </row>
    <row r="4">
      <c r="A4" s="739"/>
      <c r="B4" s="739"/>
      <c r="C4" s="739"/>
      <c r="D4" s="739"/>
      <c r="E4" s="739"/>
      <c r="F4" s="739"/>
      <c r="G4" s="739"/>
      <c r="H4" s="739"/>
      <c r="I4" s="739"/>
      <c r="J4" s="739"/>
      <c r="K4" s="742" t="s">
        <v>412</v>
      </c>
      <c r="L4" s="368"/>
      <c r="M4" s="662"/>
      <c r="N4" s="739"/>
      <c r="O4" s="742" t="s">
        <v>413</v>
      </c>
      <c r="P4" s="368"/>
      <c r="Q4" s="368"/>
      <c r="R4" s="662"/>
      <c r="S4" s="739"/>
      <c r="T4" s="742" t="s">
        <v>679</v>
      </c>
      <c r="U4" s="368"/>
      <c r="V4" s="662"/>
      <c r="W4" s="739"/>
      <c r="X4" s="742" t="s">
        <v>415</v>
      </c>
      <c r="Y4" s="368"/>
      <c r="Z4" s="662"/>
      <c r="AA4" s="739"/>
      <c r="AB4" s="742" t="s">
        <v>416</v>
      </c>
      <c r="AC4" s="368"/>
      <c r="AD4" s="368"/>
      <c r="AE4" s="368"/>
      <c r="AF4" s="662"/>
      <c r="AG4" s="739"/>
      <c r="AH4" s="739"/>
    </row>
    <row r="5" ht="65.25" customHeight="1">
      <c r="A5" s="739"/>
      <c r="B5" s="743" t="s">
        <v>417</v>
      </c>
      <c r="C5" s="743" t="s">
        <v>418</v>
      </c>
      <c r="D5" s="743" t="s">
        <v>566</v>
      </c>
      <c r="E5" s="743" t="s">
        <v>567</v>
      </c>
      <c r="F5" s="744" t="s">
        <v>568</v>
      </c>
      <c r="G5" s="744" t="s">
        <v>616</v>
      </c>
      <c r="H5" s="745" t="s">
        <v>680</v>
      </c>
      <c r="I5" s="744" t="s">
        <v>681</v>
      </c>
      <c r="J5" s="744" t="s">
        <v>682</v>
      </c>
      <c r="K5" s="744" t="s">
        <v>571</v>
      </c>
      <c r="L5" s="744" t="s">
        <v>428</v>
      </c>
      <c r="M5" s="744" t="s">
        <v>572</v>
      </c>
      <c r="N5" s="744" t="s">
        <v>619</v>
      </c>
      <c r="O5" s="744" t="s">
        <v>431</v>
      </c>
      <c r="P5" s="744" t="s">
        <v>432</v>
      </c>
      <c r="Q5" s="744" t="s">
        <v>433</v>
      </c>
      <c r="R5" s="743" t="s">
        <v>576</v>
      </c>
      <c r="S5" s="746"/>
      <c r="T5" s="744" t="s">
        <v>683</v>
      </c>
      <c r="U5" s="744" t="s">
        <v>437</v>
      </c>
      <c r="V5" s="744" t="s">
        <v>438</v>
      </c>
      <c r="W5" s="746"/>
      <c r="X5" s="747" t="s">
        <v>16</v>
      </c>
      <c r="Y5" s="747" t="s">
        <v>621</v>
      </c>
      <c r="Z5" s="744" t="s">
        <v>442</v>
      </c>
      <c r="AA5" s="746"/>
      <c r="AB5" s="744" t="s">
        <v>622</v>
      </c>
      <c r="AC5" s="744" t="s">
        <v>623</v>
      </c>
      <c r="AD5" s="744" t="s">
        <v>445</v>
      </c>
      <c r="AE5" s="744" t="s">
        <v>583</v>
      </c>
      <c r="AF5" s="744" t="s">
        <v>584</v>
      </c>
      <c r="AG5" s="746"/>
      <c r="AH5" s="743" t="s">
        <v>447</v>
      </c>
    </row>
    <row r="6" ht="15.0" customHeight="1">
      <c r="A6" s="739"/>
      <c r="B6" s="748" t="s">
        <v>285</v>
      </c>
      <c r="C6" s="749" t="s">
        <v>451</v>
      </c>
      <c r="D6" s="749" t="s">
        <v>289</v>
      </c>
      <c r="E6" s="749"/>
      <c r="F6" s="750" t="s">
        <v>590</v>
      </c>
      <c r="G6" s="749" t="str">
        <f t="shared" ref="G6:G11" si="1">B6&amp;"_"&amp;D6&amp;"_"&amp;H6&amp;"_"&amp;I6</f>
        <v>Mobkoi_Behavioural_Interscroller_Burst 1 - EMEA (Tier 1)</v>
      </c>
      <c r="H6" s="751" t="s">
        <v>379</v>
      </c>
      <c r="I6" s="751" t="s">
        <v>684</v>
      </c>
      <c r="J6" s="751" t="s">
        <v>685</v>
      </c>
      <c r="K6" s="752">
        <v>45817.0</v>
      </c>
      <c r="L6" s="752">
        <v>45858.0</v>
      </c>
      <c r="M6" s="752">
        <v>45812.0</v>
      </c>
      <c r="N6" s="753">
        <f>R6/Q6*1000</f>
        <v>875000</v>
      </c>
      <c r="O6" s="681" t="s">
        <v>407</v>
      </c>
      <c r="P6" s="754" t="s">
        <v>293</v>
      </c>
      <c r="Q6" s="755">
        <v>36.0</v>
      </c>
      <c r="R6" s="756">
        <v>31500.0</v>
      </c>
      <c r="S6" s="739"/>
      <c r="T6" s="757">
        <v>0.0</v>
      </c>
      <c r="U6" s="758">
        <v>0.6</v>
      </c>
      <c r="V6" s="758">
        <v>0.0</v>
      </c>
      <c r="W6" s="739"/>
      <c r="X6" s="759"/>
      <c r="Y6" s="759"/>
      <c r="Z6" s="759"/>
      <c r="AA6" s="739"/>
      <c r="AB6" s="757" t="s">
        <v>230</v>
      </c>
      <c r="AC6" s="757"/>
      <c r="AD6" s="757">
        <v>0.35</v>
      </c>
      <c r="AE6" s="760">
        <v>0.003</v>
      </c>
      <c r="AF6" s="761">
        <f>SUM(N15*AE6)</f>
        <v>13124.999</v>
      </c>
      <c r="AG6" s="739"/>
      <c r="AH6" s="749"/>
    </row>
    <row r="7" ht="15.0" customHeight="1">
      <c r="A7" s="739"/>
      <c r="B7" s="748" t="s">
        <v>285</v>
      </c>
      <c r="C7" s="749" t="s">
        <v>451</v>
      </c>
      <c r="D7" s="749" t="s">
        <v>289</v>
      </c>
      <c r="E7" s="749"/>
      <c r="F7" s="750"/>
      <c r="G7" s="749" t="str">
        <f t="shared" si="1"/>
        <v>Mobkoi_Behavioural_Interscroller_Burst 1 - EMEA (Tier 2)</v>
      </c>
      <c r="H7" s="751" t="s">
        <v>379</v>
      </c>
      <c r="I7" s="751" t="s">
        <v>686</v>
      </c>
      <c r="J7" s="751" t="s">
        <v>687</v>
      </c>
      <c r="K7" s="752">
        <v>45817.0</v>
      </c>
      <c r="L7" s="752">
        <v>45858.0</v>
      </c>
      <c r="M7" s="752">
        <v>45812.0</v>
      </c>
      <c r="N7" s="753">
        <f t="shared" ref="N7:N11" si="2">SUM(R7/Q7*1000)</f>
        <v>375000</v>
      </c>
      <c r="O7" s="681" t="s">
        <v>407</v>
      </c>
      <c r="P7" s="754" t="s">
        <v>293</v>
      </c>
      <c r="Q7" s="755">
        <v>36.0</v>
      </c>
      <c r="R7" s="756">
        <v>13500.0</v>
      </c>
      <c r="S7" s="739"/>
      <c r="T7" s="757">
        <v>0.0</v>
      </c>
      <c r="U7" s="757">
        <v>0.6</v>
      </c>
      <c r="V7" s="758">
        <v>0.0</v>
      </c>
      <c r="W7" s="739"/>
      <c r="X7" s="759"/>
      <c r="Y7" s="759"/>
      <c r="Z7" s="759"/>
      <c r="AA7" s="739"/>
      <c r="AB7" s="757" t="s">
        <v>230</v>
      </c>
      <c r="AC7" s="757"/>
      <c r="AD7" s="757">
        <v>0.35</v>
      </c>
      <c r="AE7" s="760">
        <v>0.003</v>
      </c>
      <c r="AF7" s="762"/>
      <c r="AG7" s="739"/>
      <c r="AH7" s="749"/>
    </row>
    <row r="8" ht="15.0" customHeight="1">
      <c r="A8" s="739"/>
      <c r="B8" s="748" t="s">
        <v>285</v>
      </c>
      <c r="C8" s="749" t="s">
        <v>451</v>
      </c>
      <c r="D8" s="749" t="s">
        <v>289</v>
      </c>
      <c r="E8" s="749"/>
      <c r="F8" s="750"/>
      <c r="G8" s="749" t="str">
        <f t="shared" si="1"/>
        <v>Mobkoi_Behavioural_Interscroller _Burst 1 - APAC (Tier 1)</v>
      </c>
      <c r="H8" s="751" t="s">
        <v>688</v>
      </c>
      <c r="I8" s="751" t="s">
        <v>689</v>
      </c>
      <c r="J8" s="751" t="s">
        <v>690</v>
      </c>
      <c r="K8" s="752">
        <v>45817.0</v>
      </c>
      <c r="L8" s="752">
        <v>45858.0</v>
      </c>
      <c r="M8" s="752">
        <v>45812.0</v>
      </c>
      <c r="N8" s="753">
        <f t="shared" si="2"/>
        <v>833333.3333</v>
      </c>
      <c r="O8" s="681" t="s">
        <v>407</v>
      </c>
      <c r="P8" s="754" t="s">
        <v>293</v>
      </c>
      <c r="Q8" s="755">
        <v>36.0</v>
      </c>
      <c r="R8" s="756">
        <v>30000.0</v>
      </c>
      <c r="S8" s="739"/>
      <c r="T8" s="757">
        <v>0.0</v>
      </c>
      <c r="U8" s="757">
        <v>0.0</v>
      </c>
      <c r="V8" s="758">
        <v>0.4</v>
      </c>
      <c r="W8" s="739"/>
      <c r="X8" s="759"/>
      <c r="Y8" s="759"/>
      <c r="Z8" s="759"/>
      <c r="AA8" s="739"/>
      <c r="AB8" s="757" t="s">
        <v>230</v>
      </c>
      <c r="AC8" s="757"/>
      <c r="AD8" s="757">
        <v>0.35</v>
      </c>
      <c r="AE8" s="760">
        <v>0.003</v>
      </c>
      <c r="AF8" s="762"/>
      <c r="AG8" s="739"/>
      <c r="AH8" s="749"/>
    </row>
    <row r="9" ht="15.0" customHeight="1">
      <c r="A9" s="739"/>
      <c r="B9" s="748" t="s">
        <v>285</v>
      </c>
      <c r="C9" s="749" t="s">
        <v>451</v>
      </c>
      <c r="D9" s="749" t="s">
        <v>289</v>
      </c>
      <c r="E9" s="749"/>
      <c r="F9" s="750"/>
      <c r="G9" s="749" t="str">
        <f t="shared" si="1"/>
        <v>Mobkoi_Behavioural_Interscroller_Burst 2 - EMEA (Tier 1)</v>
      </c>
      <c r="H9" s="751" t="s">
        <v>379</v>
      </c>
      <c r="I9" s="751" t="s">
        <v>691</v>
      </c>
      <c r="J9" s="751" t="s">
        <v>692</v>
      </c>
      <c r="K9" s="752">
        <v>45901.0</v>
      </c>
      <c r="L9" s="752">
        <v>45942.0</v>
      </c>
      <c r="M9" s="752">
        <v>45887.0</v>
      </c>
      <c r="N9" s="753">
        <f t="shared" si="2"/>
        <v>875000</v>
      </c>
      <c r="O9" s="681" t="s">
        <v>407</v>
      </c>
      <c r="P9" s="754" t="s">
        <v>293</v>
      </c>
      <c r="Q9" s="755">
        <v>36.0</v>
      </c>
      <c r="R9" s="756">
        <v>31500.0</v>
      </c>
      <c r="S9" s="739"/>
      <c r="T9" s="757">
        <v>0.0</v>
      </c>
      <c r="U9" s="758">
        <v>0.6</v>
      </c>
      <c r="V9" s="758">
        <v>0.0</v>
      </c>
      <c r="W9" s="739"/>
      <c r="X9" s="759"/>
      <c r="Y9" s="759"/>
      <c r="Z9" s="759"/>
      <c r="AA9" s="739"/>
      <c r="AB9" s="757" t="s">
        <v>230</v>
      </c>
      <c r="AC9" s="757"/>
      <c r="AD9" s="757">
        <v>0.35</v>
      </c>
      <c r="AE9" s="760">
        <v>0.003</v>
      </c>
      <c r="AF9" s="762"/>
      <c r="AG9" s="739"/>
      <c r="AH9" s="749"/>
    </row>
    <row r="10" ht="15.0" customHeight="1">
      <c r="A10" s="739"/>
      <c r="B10" s="748" t="s">
        <v>285</v>
      </c>
      <c r="C10" s="749" t="s">
        <v>451</v>
      </c>
      <c r="D10" s="749" t="s">
        <v>289</v>
      </c>
      <c r="E10" s="749"/>
      <c r="F10" s="750"/>
      <c r="G10" s="749" t="str">
        <f t="shared" si="1"/>
        <v>Mobkoi_Behavioural_Interscroller_Burst 2 - EMEA (Tier 2)</v>
      </c>
      <c r="H10" s="751" t="s">
        <v>379</v>
      </c>
      <c r="I10" s="751" t="s">
        <v>693</v>
      </c>
      <c r="J10" s="751" t="s">
        <v>694</v>
      </c>
      <c r="K10" s="752">
        <v>45901.0</v>
      </c>
      <c r="L10" s="752">
        <v>45942.0</v>
      </c>
      <c r="M10" s="752">
        <v>45887.0</v>
      </c>
      <c r="N10" s="753">
        <f t="shared" si="2"/>
        <v>375000</v>
      </c>
      <c r="O10" s="681" t="s">
        <v>407</v>
      </c>
      <c r="P10" s="754" t="s">
        <v>293</v>
      </c>
      <c r="Q10" s="755">
        <v>36.0</v>
      </c>
      <c r="R10" s="756">
        <v>13500.0</v>
      </c>
      <c r="S10" s="739"/>
      <c r="T10" s="757">
        <v>0.0</v>
      </c>
      <c r="U10" s="757">
        <v>0.6</v>
      </c>
      <c r="V10" s="758">
        <v>0.0</v>
      </c>
      <c r="W10" s="739"/>
      <c r="X10" s="759"/>
      <c r="Y10" s="759"/>
      <c r="Z10" s="759"/>
      <c r="AA10" s="739"/>
      <c r="AB10" s="757" t="s">
        <v>230</v>
      </c>
      <c r="AC10" s="757"/>
      <c r="AD10" s="757">
        <v>0.35</v>
      </c>
      <c r="AE10" s="760">
        <v>0.003</v>
      </c>
      <c r="AF10" s="762"/>
      <c r="AG10" s="739"/>
      <c r="AH10" s="749"/>
    </row>
    <row r="11">
      <c r="A11" s="739"/>
      <c r="B11" s="748" t="s">
        <v>285</v>
      </c>
      <c r="C11" s="749" t="s">
        <v>451</v>
      </c>
      <c r="D11" s="749" t="s">
        <v>289</v>
      </c>
      <c r="E11" s="749"/>
      <c r="F11" s="750"/>
      <c r="G11" s="749" t="str">
        <f t="shared" si="1"/>
        <v>Mobkoi_Behavioural_Interscroller_Burst 2 - APAC (Tier 1)</v>
      </c>
      <c r="H11" s="751" t="s">
        <v>379</v>
      </c>
      <c r="I11" s="751" t="s">
        <v>695</v>
      </c>
      <c r="J11" s="751" t="s">
        <v>696</v>
      </c>
      <c r="K11" s="752">
        <v>45901.0</v>
      </c>
      <c r="L11" s="752">
        <v>45942.0</v>
      </c>
      <c r="M11" s="752">
        <v>45887.0</v>
      </c>
      <c r="N11" s="753">
        <f t="shared" si="2"/>
        <v>833333.3333</v>
      </c>
      <c r="O11" s="681" t="s">
        <v>407</v>
      </c>
      <c r="P11" s="754" t="s">
        <v>293</v>
      </c>
      <c r="Q11" s="755">
        <v>36.0</v>
      </c>
      <c r="R11" s="756">
        <v>30000.0</v>
      </c>
      <c r="S11" s="739"/>
      <c r="T11" s="757">
        <v>0.0</v>
      </c>
      <c r="U11" s="757">
        <v>0.0</v>
      </c>
      <c r="V11" s="758">
        <v>0.4</v>
      </c>
      <c r="W11" s="739"/>
      <c r="X11" s="759"/>
      <c r="Y11" s="759"/>
      <c r="Z11" s="759"/>
      <c r="AA11" s="739"/>
      <c r="AB11" s="757" t="s">
        <v>230</v>
      </c>
      <c r="AC11" s="757"/>
      <c r="AD11" s="757">
        <v>0.35</v>
      </c>
      <c r="AE11" s="760">
        <v>0.003</v>
      </c>
      <c r="AF11" s="762"/>
      <c r="AG11" s="739"/>
      <c r="AH11" s="749"/>
    </row>
    <row r="12">
      <c r="A12" s="739"/>
      <c r="B12" s="748" t="s">
        <v>285</v>
      </c>
      <c r="C12" s="749" t="s">
        <v>451</v>
      </c>
      <c r="D12" s="749" t="s">
        <v>289</v>
      </c>
      <c r="E12" s="749"/>
      <c r="F12" s="750"/>
      <c r="G12" s="748"/>
      <c r="H12" s="751" t="s">
        <v>688</v>
      </c>
      <c r="I12" s="751" t="s">
        <v>697</v>
      </c>
      <c r="J12" s="751" t="s">
        <v>692</v>
      </c>
      <c r="K12" s="752">
        <v>45817.0</v>
      </c>
      <c r="L12" s="752">
        <v>45942.0</v>
      </c>
      <c r="M12" s="752">
        <v>45812.0</v>
      </c>
      <c r="N12" s="753">
        <v>87500.0</v>
      </c>
      <c r="O12" s="681" t="s">
        <v>407</v>
      </c>
      <c r="P12" s="754" t="s">
        <v>293</v>
      </c>
      <c r="Q12" s="755">
        <v>36.0</v>
      </c>
      <c r="R12" s="749">
        <v>0.0</v>
      </c>
      <c r="S12" s="739"/>
      <c r="T12" s="757">
        <v>0.0</v>
      </c>
      <c r="U12" s="758">
        <v>0.6</v>
      </c>
      <c r="V12" s="758">
        <v>0.0</v>
      </c>
      <c r="W12" s="739"/>
      <c r="X12" s="759"/>
      <c r="Y12" s="759"/>
      <c r="Z12" s="759"/>
      <c r="AA12" s="739"/>
      <c r="AB12" s="757" t="s">
        <v>230</v>
      </c>
      <c r="AC12" s="757"/>
      <c r="AD12" s="757">
        <v>0.35</v>
      </c>
      <c r="AE12" s="760">
        <v>0.003</v>
      </c>
      <c r="AF12" s="762"/>
      <c r="AG12" s="739"/>
      <c r="AH12" s="749"/>
    </row>
    <row r="13">
      <c r="A13" s="739"/>
      <c r="B13" s="748" t="s">
        <v>285</v>
      </c>
      <c r="C13" s="749" t="s">
        <v>451</v>
      </c>
      <c r="D13" s="749" t="s">
        <v>289</v>
      </c>
      <c r="E13" s="749"/>
      <c r="F13" s="750"/>
      <c r="G13" s="748"/>
      <c r="H13" s="751" t="s">
        <v>688</v>
      </c>
      <c r="I13" s="751" t="s">
        <v>698</v>
      </c>
      <c r="J13" s="751" t="s">
        <v>694</v>
      </c>
      <c r="K13" s="752">
        <v>45817.0</v>
      </c>
      <c r="L13" s="752">
        <v>45942.0</v>
      </c>
      <c r="M13" s="752">
        <v>45812.0</v>
      </c>
      <c r="N13" s="753">
        <v>37500.0</v>
      </c>
      <c r="O13" s="681" t="s">
        <v>407</v>
      </c>
      <c r="P13" s="754" t="s">
        <v>293</v>
      </c>
      <c r="Q13" s="755">
        <v>36.0</v>
      </c>
      <c r="R13" s="749">
        <v>0.0</v>
      </c>
      <c r="S13" s="739"/>
      <c r="T13" s="757">
        <v>0.0</v>
      </c>
      <c r="U13" s="758">
        <v>0.6</v>
      </c>
      <c r="V13" s="758">
        <v>0.0</v>
      </c>
      <c r="W13" s="739"/>
      <c r="X13" s="759"/>
      <c r="Y13" s="759"/>
      <c r="Z13" s="759"/>
      <c r="AA13" s="739"/>
      <c r="AB13" s="757" t="s">
        <v>230</v>
      </c>
      <c r="AC13" s="757"/>
      <c r="AD13" s="757">
        <v>0.35</v>
      </c>
      <c r="AE13" s="760">
        <v>0.003</v>
      </c>
      <c r="AF13" s="762"/>
      <c r="AG13" s="739"/>
      <c r="AH13" s="749"/>
    </row>
    <row r="14">
      <c r="A14" s="739"/>
      <c r="B14" s="748" t="s">
        <v>285</v>
      </c>
      <c r="C14" s="749" t="s">
        <v>451</v>
      </c>
      <c r="D14" s="749" t="s">
        <v>289</v>
      </c>
      <c r="E14" s="749"/>
      <c r="F14" s="750"/>
      <c r="G14" s="748"/>
      <c r="H14" s="751" t="s">
        <v>688</v>
      </c>
      <c r="I14" s="751" t="s">
        <v>699</v>
      </c>
      <c r="J14" s="751" t="s">
        <v>696</v>
      </c>
      <c r="K14" s="752">
        <v>45817.0</v>
      </c>
      <c r="L14" s="752">
        <v>45942.0</v>
      </c>
      <c r="M14" s="752">
        <v>45812.0</v>
      </c>
      <c r="N14" s="763">
        <v>83333.0</v>
      </c>
      <c r="O14" s="681" t="s">
        <v>407</v>
      </c>
      <c r="P14" s="754" t="s">
        <v>293</v>
      </c>
      <c r="Q14" s="755">
        <v>36.0</v>
      </c>
      <c r="R14" s="749">
        <v>0.0</v>
      </c>
      <c r="S14" s="739"/>
      <c r="T14" s="757">
        <v>0.0</v>
      </c>
      <c r="U14" s="758">
        <v>0.0</v>
      </c>
      <c r="V14" s="758">
        <v>0.4</v>
      </c>
      <c r="W14" s="739"/>
      <c r="X14" s="759"/>
      <c r="Y14" s="759"/>
      <c r="Z14" s="759"/>
      <c r="AA14" s="739"/>
      <c r="AB14" s="757" t="s">
        <v>230</v>
      </c>
      <c r="AC14" s="757"/>
      <c r="AD14" s="757">
        <v>0.35</v>
      </c>
      <c r="AE14" s="760">
        <v>0.003</v>
      </c>
      <c r="AF14" s="762"/>
      <c r="AG14" s="739"/>
      <c r="AH14" s="749"/>
    </row>
    <row r="15">
      <c r="A15" s="739"/>
      <c r="B15" s="764" t="s">
        <v>613</v>
      </c>
      <c r="C15" s="662"/>
      <c r="D15" s="765"/>
      <c r="E15" s="765"/>
      <c r="F15" s="739"/>
      <c r="G15" s="739"/>
      <c r="H15" s="739"/>
      <c r="I15" s="739"/>
      <c r="J15" s="739"/>
      <c r="K15" s="765"/>
      <c r="L15" s="765"/>
      <c r="M15" s="765"/>
      <c r="N15" s="766">
        <f>SUM(N6:N14)</f>
        <v>4374999.667</v>
      </c>
      <c r="O15" s="766"/>
      <c r="P15" s="740"/>
      <c r="Q15" s="767">
        <f>R15/N15*1000</f>
        <v>34.2857169</v>
      </c>
      <c r="R15" s="768">
        <f>SUM(R6:R14)</f>
        <v>150000</v>
      </c>
      <c r="S15" s="739"/>
      <c r="T15" s="769"/>
      <c r="U15" s="769"/>
      <c r="V15" s="769"/>
      <c r="W15" s="739"/>
      <c r="X15" s="739"/>
      <c r="Y15" s="739"/>
      <c r="Z15" s="740"/>
      <c r="AA15" s="739"/>
      <c r="AB15" s="298"/>
      <c r="AC15" s="298"/>
      <c r="AD15" s="298"/>
      <c r="AE15" s="298"/>
      <c r="AF15" s="766">
        <f>SUM(AF6:AF14)</f>
        <v>13124.999</v>
      </c>
      <c r="AG15" s="739"/>
      <c r="AH15" s="739"/>
    </row>
    <row r="16">
      <c r="A16" s="739"/>
      <c r="B16" s="739"/>
      <c r="C16" s="739"/>
      <c r="D16" s="739"/>
      <c r="E16" s="739"/>
      <c r="F16" s="739"/>
      <c r="G16" s="739"/>
      <c r="H16" s="739"/>
      <c r="I16" s="739"/>
      <c r="J16" s="739"/>
      <c r="K16" s="739"/>
      <c r="L16" s="739"/>
      <c r="M16" s="739"/>
      <c r="N16" s="739"/>
      <c r="O16" s="739"/>
      <c r="P16" s="740"/>
      <c r="Q16" s="740"/>
      <c r="R16" s="739"/>
      <c r="S16" s="739"/>
      <c r="T16" s="740"/>
      <c r="U16" s="740"/>
      <c r="V16" s="740"/>
      <c r="W16" s="739"/>
      <c r="X16" s="739"/>
      <c r="Y16" s="739"/>
      <c r="Z16" s="740"/>
      <c r="AA16" s="739"/>
      <c r="AB16" s="739"/>
      <c r="AC16" s="739"/>
      <c r="AD16" s="739"/>
      <c r="AE16" s="739"/>
      <c r="AF16" s="739"/>
      <c r="AG16" s="739"/>
      <c r="AH16" s="739"/>
    </row>
    <row r="17">
      <c r="A17" s="739"/>
      <c r="B17" s="739"/>
      <c r="C17" s="739"/>
      <c r="D17" s="770" t="s">
        <v>700</v>
      </c>
      <c r="E17" s="771"/>
      <c r="F17" s="771"/>
      <c r="G17" s="771"/>
      <c r="H17" s="771"/>
      <c r="I17" s="771"/>
      <c r="J17" s="771"/>
      <c r="K17" s="771"/>
      <c r="L17" s="771"/>
      <c r="M17" s="771"/>
      <c r="N17" s="771"/>
      <c r="O17" s="771"/>
      <c r="P17" s="771"/>
      <c r="Q17" s="771"/>
      <c r="R17" s="771"/>
      <c r="S17" s="772"/>
      <c r="T17" s="740"/>
      <c r="U17" s="740"/>
      <c r="V17" s="740"/>
      <c r="W17" s="739"/>
      <c r="X17" s="739"/>
      <c r="Y17" s="739"/>
      <c r="Z17" s="740"/>
      <c r="AA17" s="739"/>
      <c r="AB17" s="739"/>
      <c r="AC17" s="739"/>
      <c r="AD17" s="739"/>
      <c r="AE17" s="739"/>
      <c r="AF17" s="739"/>
      <c r="AG17" s="739"/>
      <c r="AH17" s="739"/>
    </row>
    <row r="18">
      <c r="A18" s="739"/>
      <c r="B18" s="739"/>
      <c r="C18" s="739"/>
      <c r="D18" s="773" t="s">
        <v>701</v>
      </c>
      <c r="E18" s="771"/>
      <c r="F18" s="771"/>
      <c r="G18" s="771"/>
      <c r="H18" s="771"/>
      <c r="I18" s="771"/>
      <c r="J18" s="771"/>
      <c r="K18" s="771"/>
      <c r="L18" s="771"/>
      <c r="M18" s="771"/>
      <c r="N18" s="771"/>
      <c r="O18" s="771"/>
      <c r="P18" s="771"/>
      <c r="Q18" s="771"/>
      <c r="R18" s="771"/>
      <c r="S18" s="772"/>
      <c r="T18" s="740"/>
      <c r="U18" s="740"/>
      <c r="V18" s="740"/>
      <c r="W18" s="739"/>
      <c r="X18" s="739"/>
      <c r="Y18" s="739"/>
      <c r="Z18" s="740"/>
      <c r="AA18" s="739"/>
      <c r="AB18" s="739"/>
      <c r="AC18" s="739"/>
      <c r="AD18" s="739"/>
      <c r="AE18" s="739"/>
      <c r="AF18" s="739"/>
      <c r="AG18" s="739"/>
      <c r="AH18" s="739"/>
    </row>
    <row r="19">
      <c r="A19" s="739"/>
      <c r="B19" s="739"/>
      <c r="C19" s="739"/>
      <c r="D19" s="773" t="s">
        <v>702</v>
      </c>
      <c r="E19" s="771"/>
      <c r="F19" s="771"/>
      <c r="G19" s="771"/>
      <c r="H19" s="771"/>
      <c r="I19" s="771"/>
      <c r="J19" s="771"/>
      <c r="K19" s="771"/>
      <c r="L19" s="771"/>
      <c r="M19" s="771"/>
      <c r="N19" s="771"/>
      <c r="O19" s="771"/>
      <c r="P19" s="771"/>
      <c r="Q19" s="771"/>
      <c r="R19" s="771"/>
      <c r="S19" s="772"/>
      <c r="T19" s="740"/>
      <c r="U19" s="740"/>
      <c r="V19" s="740"/>
      <c r="W19" s="739"/>
      <c r="X19" s="739"/>
      <c r="Y19" s="739"/>
      <c r="Z19" s="740"/>
      <c r="AA19" s="739"/>
      <c r="AB19" s="739"/>
      <c r="AC19" s="739"/>
      <c r="AD19" s="739"/>
      <c r="AE19" s="739"/>
      <c r="AF19" s="739"/>
      <c r="AG19" s="739"/>
      <c r="AH19" s="739"/>
    </row>
    <row r="20">
      <c r="A20" s="739"/>
      <c r="B20" s="739"/>
      <c r="C20" s="739"/>
      <c r="D20" s="773" t="s">
        <v>703</v>
      </c>
      <c r="E20" s="771"/>
      <c r="F20" s="771"/>
      <c r="G20" s="771"/>
      <c r="H20" s="771"/>
      <c r="I20" s="771"/>
      <c r="J20" s="771"/>
      <c r="K20" s="771"/>
      <c r="L20" s="771"/>
      <c r="M20" s="771"/>
      <c r="N20" s="771"/>
      <c r="O20" s="771"/>
      <c r="P20" s="771"/>
      <c r="Q20" s="771"/>
      <c r="R20" s="771"/>
      <c r="S20" s="772"/>
      <c r="T20" s="740"/>
      <c r="U20" s="740"/>
      <c r="V20" s="740"/>
      <c r="W20" s="739"/>
      <c r="X20" s="739"/>
      <c r="Y20" s="739"/>
      <c r="Z20" s="740"/>
      <c r="AA20" s="739"/>
      <c r="AB20" s="739"/>
      <c r="AC20" s="739"/>
      <c r="AD20" s="739"/>
      <c r="AE20" s="739"/>
      <c r="AF20" s="739"/>
      <c r="AG20" s="739"/>
      <c r="AH20" s="739"/>
    </row>
    <row r="21">
      <c r="A21" s="739"/>
      <c r="B21" s="739"/>
      <c r="C21" s="739"/>
      <c r="D21" s="739"/>
      <c r="E21" s="739"/>
      <c r="F21" s="739"/>
      <c r="G21" s="739"/>
      <c r="H21" s="739"/>
      <c r="I21" s="739"/>
      <c r="J21" s="774"/>
      <c r="K21" s="739"/>
      <c r="L21" s="775"/>
      <c r="M21" s="776"/>
      <c r="N21" s="298"/>
      <c r="O21" s="739"/>
      <c r="P21" s="740"/>
      <c r="Q21" s="740"/>
      <c r="R21" s="298"/>
      <c r="S21" s="739"/>
      <c r="T21" s="740"/>
      <c r="U21" s="740"/>
      <c r="V21" s="740"/>
      <c r="W21" s="739"/>
      <c r="X21" s="739"/>
      <c r="Y21" s="739"/>
      <c r="Z21" s="740"/>
      <c r="AA21" s="739"/>
      <c r="AB21" s="739"/>
      <c r="AC21" s="739"/>
      <c r="AD21" s="739"/>
      <c r="AE21" s="739"/>
      <c r="AF21" s="739"/>
      <c r="AG21" s="739"/>
      <c r="AH21" s="739"/>
    </row>
    <row r="22">
      <c r="A22" s="739"/>
      <c r="B22" s="739"/>
      <c r="C22" s="739"/>
      <c r="D22" s="739"/>
      <c r="E22" s="739"/>
      <c r="F22" s="739"/>
      <c r="G22" s="739"/>
      <c r="H22" s="739"/>
      <c r="I22" s="739"/>
      <c r="J22" s="774"/>
      <c r="K22" s="739"/>
      <c r="L22" s="775"/>
      <c r="M22" s="776"/>
      <c r="N22" s="739"/>
      <c r="O22" s="739"/>
      <c r="P22" s="740"/>
      <c r="Q22" s="740"/>
      <c r="R22" s="739"/>
      <c r="S22" s="739"/>
      <c r="T22" s="740"/>
      <c r="U22" s="740"/>
      <c r="V22" s="740"/>
      <c r="W22" s="739"/>
      <c r="X22" s="739"/>
      <c r="Y22" s="739"/>
      <c r="Z22" s="740"/>
      <c r="AA22" s="739"/>
      <c r="AB22" s="739"/>
      <c r="AC22" s="739"/>
      <c r="AD22" s="739"/>
      <c r="AE22" s="739"/>
      <c r="AF22" s="739"/>
      <c r="AG22" s="739"/>
      <c r="AH22" s="739"/>
    </row>
    <row r="23">
      <c r="A23" s="739"/>
      <c r="B23" s="739"/>
      <c r="C23" s="739"/>
      <c r="D23" s="739"/>
      <c r="E23" s="739"/>
      <c r="F23" s="739"/>
      <c r="G23" s="739"/>
      <c r="H23" s="739"/>
      <c r="I23" s="739"/>
      <c r="J23" s="739"/>
      <c r="K23" s="739"/>
      <c r="L23" s="775"/>
      <c r="M23" s="739"/>
      <c r="N23" s="298"/>
      <c r="O23" s="739"/>
      <c r="P23" s="777"/>
      <c r="Q23" s="740"/>
      <c r="R23" s="739"/>
      <c r="S23" s="739"/>
      <c r="T23" s="740"/>
      <c r="U23" s="740"/>
      <c r="V23" s="740"/>
      <c r="W23" s="739"/>
      <c r="X23" s="739"/>
      <c r="Y23" s="739"/>
      <c r="Z23" s="740"/>
      <c r="AA23" s="739"/>
      <c r="AB23" s="739"/>
      <c r="AC23" s="739"/>
      <c r="AD23" s="739"/>
      <c r="AE23" s="739"/>
      <c r="AF23" s="739"/>
      <c r="AG23" s="739"/>
      <c r="AH23" s="739"/>
    </row>
    <row r="24">
      <c r="A24" s="739"/>
      <c r="B24" s="739"/>
      <c r="C24" s="739"/>
      <c r="D24" s="739"/>
      <c r="E24" s="739"/>
      <c r="F24" s="739"/>
      <c r="G24" s="739"/>
      <c r="H24" s="739"/>
      <c r="I24" s="739"/>
      <c r="J24" s="739"/>
      <c r="K24" s="742" t="s">
        <v>412</v>
      </c>
      <c r="L24" s="368"/>
      <c r="M24" s="662"/>
      <c r="N24" s="739"/>
      <c r="O24" s="742" t="s">
        <v>413</v>
      </c>
      <c r="P24" s="368"/>
      <c r="Q24" s="368"/>
      <c r="R24" s="662"/>
      <c r="S24" s="739"/>
      <c r="T24" s="742" t="s">
        <v>414</v>
      </c>
      <c r="U24" s="368"/>
      <c r="V24" s="662"/>
      <c r="W24" s="739"/>
      <c r="X24" s="742" t="s">
        <v>415</v>
      </c>
      <c r="Y24" s="368"/>
      <c r="Z24" s="662"/>
      <c r="AA24" s="739"/>
      <c r="AB24" s="742" t="s">
        <v>416</v>
      </c>
      <c r="AC24" s="368"/>
      <c r="AD24" s="368"/>
      <c r="AE24" s="368"/>
      <c r="AF24" s="662"/>
      <c r="AG24" s="739"/>
      <c r="AH24" s="739"/>
    </row>
    <row r="25">
      <c r="A25" s="739"/>
      <c r="B25" s="743" t="s">
        <v>417</v>
      </c>
      <c r="C25" s="743" t="s">
        <v>418</v>
      </c>
      <c r="D25" s="743" t="s">
        <v>566</v>
      </c>
      <c r="E25" s="743" t="s">
        <v>567</v>
      </c>
      <c r="F25" s="744" t="s">
        <v>568</v>
      </c>
      <c r="G25" s="744" t="s">
        <v>616</v>
      </c>
      <c r="H25" s="745" t="s">
        <v>704</v>
      </c>
      <c r="I25" s="744" t="s">
        <v>681</v>
      </c>
      <c r="J25" s="744"/>
      <c r="K25" s="744" t="s">
        <v>571</v>
      </c>
      <c r="L25" s="744" t="s">
        <v>428</v>
      </c>
      <c r="M25" s="744" t="s">
        <v>572</v>
      </c>
      <c r="N25" s="744" t="s">
        <v>619</v>
      </c>
      <c r="O25" s="744" t="s">
        <v>431</v>
      </c>
      <c r="P25" s="744" t="s">
        <v>432</v>
      </c>
      <c r="Q25" s="744" t="s">
        <v>433</v>
      </c>
      <c r="R25" s="743" t="s">
        <v>576</v>
      </c>
      <c r="S25" s="746"/>
      <c r="T25" s="744" t="s">
        <v>683</v>
      </c>
      <c r="U25" s="744" t="s">
        <v>437</v>
      </c>
      <c r="V25" s="744" t="s">
        <v>438</v>
      </c>
      <c r="W25" s="746"/>
      <c r="X25" s="747" t="s">
        <v>16</v>
      </c>
      <c r="Y25" s="747" t="s">
        <v>621</v>
      </c>
      <c r="Z25" s="744" t="s">
        <v>442</v>
      </c>
      <c r="AA25" s="746"/>
      <c r="AB25" s="744" t="s">
        <v>622</v>
      </c>
      <c r="AC25" s="744" t="s">
        <v>623</v>
      </c>
      <c r="AD25" s="744" t="s">
        <v>445</v>
      </c>
      <c r="AE25" s="744" t="s">
        <v>583</v>
      </c>
      <c r="AF25" s="744" t="s">
        <v>584</v>
      </c>
      <c r="AG25" s="746"/>
      <c r="AH25" s="743" t="s">
        <v>447</v>
      </c>
    </row>
    <row r="26">
      <c r="A26" s="739"/>
      <c r="B26" s="748" t="s">
        <v>285</v>
      </c>
      <c r="C26" s="749" t="s">
        <v>451</v>
      </c>
      <c r="D26" s="749" t="s">
        <v>663</v>
      </c>
      <c r="E26" s="749" t="str">
        <f t="shared" ref="E26:E32" si="3">B26&amp;"_"&amp;D26&amp;"_"&amp;H26&amp;"_"&amp;I26</f>
        <v>Mobkoi_Contextual _Interscroller_Burst 1 - EMEA (Tier 1)</v>
      </c>
      <c r="F26" s="778" t="s">
        <v>705</v>
      </c>
      <c r="G26" s="748"/>
      <c r="H26" s="751" t="s">
        <v>379</v>
      </c>
      <c r="I26" s="751" t="s">
        <v>684</v>
      </c>
      <c r="J26" s="751" t="s">
        <v>685</v>
      </c>
      <c r="K26" s="752">
        <v>45817.0</v>
      </c>
      <c r="L26" s="752">
        <v>45858.0</v>
      </c>
      <c r="M26" s="752">
        <v>45812.0</v>
      </c>
      <c r="N26" s="753">
        <f t="shared" ref="N26:N28" si="4">SUM(R26/Q26*1000)</f>
        <v>875000</v>
      </c>
      <c r="O26" s="681" t="s">
        <v>407</v>
      </c>
      <c r="P26" s="754" t="s">
        <v>293</v>
      </c>
      <c r="Q26" s="755">
        <v>36.0</v>
      </c>
      <c r="R26" s="756">
        <v>31500.0</v>
      </c>
      <c r="S26" s="739"/>
      <c r="T26" s="757">
        <v>0.0</v>
      </c>
      <c r="U26" s="758">
        <v>0.6</v>
      </c>
      <c r="V26" s="757">
        <v>0.0</v>
      </c>
      <c r="W26" s="739"/>
      <c r="X26" s="759"/>
      <c r="Y26" s="759"/>
      <c r="Z26" s="759"/>
      <c r="AA26" s="739"/>
      <c r="AB26" s="757" t="s">
        <v>230</v>
      </c>
      <c r="AC26" s="757"/>
      <c r="AD26" s="757">
        <v>0.35</v>
      </c>
      <c r="AE26" s="760">
        <v>0.003</v>
      </c>
      <c r="AF26" s="779">
        <f>SUM(N32*AE26)</f>
        <v>6562.501</v>
      </c>
      <c r="AG26" s="739"/>
      <c r="AH26" s="749"/>
    </row>
    <row r="27">
      <c r="A27" s="739"/>
      <c r="B27" s="748" t="s">
        <v>285</v>
      </c>
      <c r="C27" s="749" t="s">
        <v>451</v>
      </c>
      <c r="D27" s="749" t="s">
        <v>663</v>
      </c>
      <c r="E27" s="749" t="str">
        <f t="shared" si="3"/>
        <v>Mobkoi_Contextual _Interscroller_Burst 1 - EMEA (Tier 2)</v>
      </c>
      <c r="F27" s="404"/>
      <c r="G27" s="748"/>
      <c r="H27" s="751" t="s">
        <v>379</v>
      </c>
      <c r="I27" s="751" t="s">
        <v>686</v>
      </c>
      <c r="J27" s="751" t="s">
        <v>687</v>
      </c>
      <c r="K27" s="752">
        <v>45817.0</v>
      </c>
      <c r="L27" s="752">
        <v>45858.0</v>
      </c>
      <c r="M27" s="752">
        <v>45812.0</v>
      </c>
      <c r="N27" s="753">
        <f t="shared" si="4"/>
        <v>375000</v>
      </c>
      <c r="O27" s="681" t="s">
        <v>407</v>
      </c>
      <c r="P27" s="754" t="s">
        <v>293</v>
      </c>
      <c r="Q27" s="755">
        <v>36.0</v>
      </c>
      <c r="R27" s="756">
        <v>13500.0</v>
      </c>
      <c r="S27" s="739"/>
      <c r="T27" s="757">
        <v>0.0</v>
      </c>
      <c r="U27" s="758">
        <v>0.6</v>
      </c>
      <c r="V27" s="757">
        <v>0.0</v>
      </c>
      <c r="W27" s="739"/>
      <c r="X27" s="759"/>
      <c r="Y27" s="759"/>
      <c r="Z27" s="759"/>
      <c r="AA27" s="739"/>
      <c r="AB27" s="757" t="s">
        <v>230</v>
      </c>
      <c r="AC27" s="757"/>
      <c r="AD27" s="757">
        <v>0.35</v>
      </c>
      <c r="AE27" s="760">
        <v>0.003</v>
      </c>
      <c r="AF27" s="404"/>
      <c r="AG27" s="739"/>
      <c r="AH27" s="749"/>
    </row>
    <row r="28">
      <c r="A28" s="739"/>
      <c r="B28" s="748" t="s">
        <v>285</v>
      </c>
      <c r="C28" s="749" t="s">
        <v>451</v>
      </c>
      <c r="D28" s="749" t="s">
        <v>663</v>
      </c>
      <c r="E28" s="749" t="str">
        <f t="shared" si="3"/>
        <v>Mobkoi_Contextual _Interscroller_Burst 1 - APAC (Tier 1)</v>
      </c>
      <c r="F28" s="404"/>
      <c r="G28" s="748"/>
      <c r="H28" s="751" t="s">
        <v>379</v>
      </c>
      <c r="I28" s="751" t="s">
        <v>689</v>
      </c>
      <c r="J28" s="751" t="s">
        <v>690</v>
      </c>
      <c r="K28" s="752">
        <v>45817.0</v>
      </c>
      <c r="L28" s="752">
        <v>45858.0</v>
      </c>
      <c r="M28" s="752">
        <v>45812.0</v>
      </c>
      <c r="N28" s="753">
        <f t="shared" si="4"/>
        <v>833333.3333</v>
      </c>
      <c r="O28" s="681" t="s">
        <v>407</v>
      </c>
      <c r="P28" s="754" t="s">
        <v>293</v>
      </c>
      <c r="Q28" s="755">
        <v>36.0</v>
      </c>
      <c r="R28" s="756">
        <v>30000.0</v>
      </c>
      <c r="S28" s="739"/>
      <c r="T28" s="757">
        <v>0.0</v>
      </c>
      <c r="U28" s="757">
        <v>0.0</v>
      </c>
      <c r="V28" s="758">
        <v>0.4</v>
      </c>
      <c r="W28" s="739"/>
      <c r="X28" s="759"/>
      <c r="Y28" s="759"/>
      <c r="Z28" s="759"/>
      <c r="AA28" s="739"/>
      <c r="AB28" s="757" t="s">
        <v>230</v>
      </c>
      <c r="AC28" s="757"/>
      <c r="AD28" s="757">
        <v>0.35</v>
      </c>
      <c r="AE28" s="760">
        <v>0.003</v>
      </c>
      <c r="AF28" s="404"/>
      <c r="AG28" s="739"/>
      <c r="AH28" s="749"/>
    </row>
    <row r="29">
      <c r="A29" s="739"/>
      <c r="B29" s="748" t="s">
        <v>285</v>
      </c>
      <c r="C29" s="749" t="s">
        <v>451</v>
      </c>
      <c r="D29" s="749" t="s">
        <v>663</v>
      </c>
      <c r="E29" s="749" t="str">
        <f t="shared" si="3"/>
        <v>Mobkoi_Contextual _Interscroller_AV - EMEA (Tier 1)</v>
      </c>
      <c r="F29" s="404"/>
      <c r="G29" s="748"/>
      <c r="H29" s="751" t="s">
        <v>379</v>
      </c>
      <c r="I29" s="751" t="s">
        <v>697</v>
      </c>
      <c r="J29" s="751" t="s">
        <v>685</v>
      </c>
      <c r="K29" s="752">
        <v>45817.0</v>
      </c>
      <c r="L29" s="752">
        <v>45858.0</v>
      </c>
      <c r="M29" s="752">
        <v>45812.0</v>
      </c>
      <c r="N29" s="753">
        <v>43750.0</v>
      </c>
      <c r="O29" s="681" t="s">
        <v>407</v>
      </c>
      <c r="P29" s="754" t="s">
        <v>293</v>
      </c>
      <c r="Q29" s="755">
        <v>36.0</v>
      </c>
      <c r="R29" s="749">
        <v>0.0</v>
      </c>
      <c r="S29" s="739"/>
      <c r="T29" s="757">
        <v>0.0</v>
      </c>
      <c r="U29" s="758">
        <v>0.6</v>
      </c>
      <c r="V29" s="757">
        <v>0.0</v>
      </c>
      <c r="W29" s="739"/>
      <c r="X29" s="759"/>
      <c r="Y29" s="759"/>
      <c r="Z29" s="759"/>
      <c r="AA29" s="739"/>
      <c r="AB29" s="757" t="s">
        <v>230</v>
      </c>
      <c r="AC29" s="757"/>
      <c r="AD29" s="757">
        <v>0.35</v>
      </c>
      <c r="AE29" s="760">
        <v>0.003</v>
      </c>
      <c r="AF29" s="404"/>
      <c r="AG29" s="739"/>
      <c r="AH29" s="749"/>
    </row>
    <row r="30">
      <c r="A30" s="739"/>
      <c r="B30" s="748" t="s">
        <v>285</v>
      </c>
      <c r="C30" s="749" t="s">
        <v>451</v>
      </c>
      <c r="D30" s="749" t="s">
        <v>663</v>
      </c>
      <c r="E30" s="749" t="str">
        <f t="shared" si="3"/>
        <v>Mobkoi_Contextual _Interscroller_AV - EMEA (Tier 2)</v>
      </c>
      <c r="F30" s="404"/>
      <c r="G30" s="748"/>
      <c r="H30" s="751" t="s">
        <v>379</v>
      </c>
      <c r="I30" s="751" t="s">
        <v>698</v>
      </c>
      <c r="J30" s="751" t="s">
        <v>687</v>
      </c>
      <c r="K30" s="752">
        <v>45817.0</v>
      </c>
      <c r="L30" s="752">
        <v>45858.0</v>
      </c>
      <c r="M30" s="752">
        <v>45812.0</v>
      </c>
      <c r="N30" s="753">
        <v>18750.0</v>
      </c>
      <c r="O30" s="681" t="s">
        <v>407</v>
      </c>
      <c r="P30" s="754" t="s">
        <v>293</v>
      </c>
      <c r="Q30" s="755">
        <v>36.0</v>
      </c>
      <c r="R30" s="749">
        <v>0.0</v>
      </c>
      <c r="S30" s="739"/>
      <c r="T30" s="757">
        <v>0.0</v>
      </c>
      <c r="U30" s="758">
        <v>0.6</v>
      </c>
      <c r="V30" s="757">
        <v>0.0</v>
      </c>
      <c r="W30" s="739"/>
      <c r="X30" s="759"/>
      <c r="Y30" s="759"/>
      <c r="Z30" s="759"/>
      <c r="AA30" s="739"/>
      <c r="AB30" s="757" t="s">
        <v>230</v>
      </c>
      <c r="AC30" s="757"/>
      <c r="AD30" s="757">
        <v>0.35</v>
      </c>
      <c r="AE30" s="760">
        <v>0.003</v>
      </c>
      <c r="AF30" s="404"/>
      <c r="AG30" s="739"/>
      <c r="AH30" s="749"/>
    </row>
    <row r="31">
      <c r="A31" s="739"/>
      <c r="B31" s="748" t="s">
        <v>285</v>
      </c>
      <c r="C31" s="749" t="s">
        <v>451</v>
      </c>
      <c r="D31" s="749" t="s">
        <v>663</v>
      </c>
      <c r="E31" s="749" t="str">
        <f t="shared" si="3"/>
        <v>Mobkoi_Contextual _Interscroller_AV - APAC (Tier 1)</v>
      </c>
      <c r="F31" s="407"/>
      <c r="G31" s="748"/>
      <c r="H31" s="751" t="s">
        <v>379</v>
      </c>
      <c r="I31" s="751" t="s">
        <v>699</v>
      </c>
      <c r="J31" s="751" t="s">
        <v>690</v>
      </c>
      <c r="K31" s="752">
        <v>45817.0</v>
      </c>
      <c r="L31" s="752">
        <v>45858.0</v>
      </c>
      <c r="M31" s="752">
        <v>45812.0</v>
      </c>
      <c r="N31" s="753">
        <v>41667.0</v>
      </c>
      <c r="O31" s="681" t="s">
        <v>407</v>
      </c>
      <c r="P31" s="754" t="s">
        <v>293</v>
      </c>
      <c r="Q31" s="755">
        <v>36.0</v>
      </c>
      <c r="R31" s="749">
        <v>0.0</v>
      </c>
      <c r="S31" s="739"/>
      <c r="T31" s="757">
        <v>0.0</v>
      </c>
      <c r="U31" s="757">
        <v>0.0</v>
      </c>
      <c r="V31" s="758">
        <v>0.4</v>
      </c>
      <c r="W31" s="739"/>
      <c r="X31" s="759"/>
      <c r="Y31" s="759"/>
      <c r="Z31" s="759"/>
      <c r="AA31" s="739"/>
      <c r="AB31" s="757" t="s">
        <v>230</v>
      </c>
      <c r="AC31" s="757"/>
      <c r="AD31" s="757">
        <v>0.35</v>
      </c>
      <c r="AE31" s="760">
        <v>0.003</v>
      </c>
      <c r="AF31" s="534"/>
      <c r="AG31" s="739"/>
      <c r="AH31" s="749"/>
    </row>
    <row r="32">
      <c r="A32" s="739"/>
      <c r="B32" s="764" t="s">
        <v>613</v>
      </c>
      <c r="C32" s="662"/>
      <c r="D32" s="765"/>
      <c r="E32" s="749" t="str">
        <f t="shared" si="3"/>
        <v>TOTAL ___</v>
      </c>
      <c r="F32" s="739"/>
      <c r="G32" s="739"/>
      <c r="H32" s="739"/>
      <c r="I32" s="739"/>
      <c r="J32" s="739"/>
      <c r="K32" s="765"/>
      <c r="L32" s="765"/>
      <c r="M32" s="765"/>
      <c r="N32" s="766">
        <f>SUM(N26:N31)</f>
        <v>2187500.333</v>
      </c>
      <c r="O32" s="766"/>
      <c r="P32" s="740"/>
      <c r="Q32" s="767">
        <f>R32/N32*1000</f>
        <v>34.28570906</v>
      </c>
      <c r="R32" s="768">
        <f>SUM(R26:R31)</f>
        <v>75000</v>
      </c>
      <c r="S32" s="739"/>
      <c r="T32" s="769"/>
      <c r="U32" s="769"/>
      <c r="V32" s="769"/>
      <c r="W32" s="739"/>
      <c r="X32" s="739"/>
      <c r="Y32" s="739"/>
      <c r="Z32" s="740"/>
      <c r="AA32" s="739"/>
      <c r="AB32" s="298"/>
      <c r="AC32" s="298"/>
      <c r="AD32" s="298"/>
      <c r="AE32" s="298"/>
      <c r="AF32" s="766">
        <f>SUM(AF26:AF31)</f>
        <v>6562.501</v>
      </c>
      <c r="AG32" s="739"/>
      <c r="AH32" s="739"/>
    </row>
    <row r="33">
      <c r="A33" s="739"/>
      <c r="B33" s="739"/>
      <c r="C33" s="739"/>
      <c r="D33" s="739"/>
      <c r="E33" s="739"/>
      <c r="F33" s="739"/>
      <c r="G33" s="739"/>
      <c r="H33" s="739"/>
      <c r="I33" s="739"/>
      <c r="J33" s="739"/>
      <c r="K33" s="739"/>
      <c r="L33" s="739"/>
      <c r="M33" s="739"/>
      <c r="N33" s="739"/>
      <c r="O33" s="739"/>
      <c r="P33" s="739"/>
      <c r="Q33" s="739"/>
      <c r="R33" s="739"/>
      <c r="S33" s="739"/>
      <c r="T33" s="740"/>
      <c r="U33" s="740"/>
      <c r="V33" s="740"/>
      <c r="W33" s="739"/>
      <c r="X33" s="739"/>
      <c r="Y33" s="739"/>
      <c r="Z33" s="740"/>
      <c r="AA33" s="739"/>
      <c r="AB33" s="739"/>
      <c r="AC33" s="739"/>
      <c r="AD33" s="739"/>
      <c r="AE33" s="739"/>
      <c r="AF33" s="739"/>
      <c r="AG33" s="739"/>
      <c r="AH33" s="739"/>
    </row>
    <row r="34">
      <c r="A34" s="739"/>
      <c r="B34" s="739"/>
      <c r="C34" s="770" t="s">
        <v>700</v>
      </c>
      <c r="D34" s="771"/>
      <c r="E34" s="771"/>
      <c r="F34" s="771"/>
      <c r="G34" s="771"/>
      <c r="H34" s="771"/>
      <c r="I34" s="771"/>
      <c r="J34" s="771"/>
      <c r="K34" s="771"/>
      <c r="L34" s="771"/>
      <c r="M34" s="771"/>
      <c r="N34" s="771"/>
      <c r="O34" s="771"/>
      <c r="P34" s="771"/>
      <c r="Q34" s="771"/>
      <c r="R34" s="772"/>
      <c r="S34" s="739"/>
      <c r="T34" s="740"/>
      <c r="U34" s="740"/>
      <c r="V34" s="740"/>
      <c r="W34" s="739"/>
      <c r="X34" s="739"/>
      <c r="Y34" s="739"/>
      <c r="Z34" s="740"/>
      <c r="AA34" s="739"/>
      <c r="AB34" s="739"/>
      <c r="AC34" s="739"/>
      <c r="AD34" s="739"/>
      <c r="AE34" s="739"/>
      <c r="AF34" s="739"/>
      <c r="AG34" s="739"/>
      <c r="AH34" s="739"/>
    </row>
    <row r="35">
      <c r="A35" s="739"/>
      <c r="B35" s="739"/>
      <c r="C35" s="773" t="s">
        <v>701</v>
      </c>
      <c r="D35" s="771"/>
      <c r="E35" s="771"/>
      <c r="F35" s="771"/>
      <c r="G35" s="771"/>
      <c r="H35" s="771"/>
      <c r="I35" s="771"/>
      <c r="J35" s="771"/>
      <c r="K35" s="771"/>
      <c r="L35" s="771"/>
      <c r="M35" s="771"/>
      <c r="N35" s="771"/>
      <c r="O35" s="771"/>
      <c r="P35" s="771"/>
      <c r="Q35" s="771"/>
      <c r="R35" s="772"/>
      <c r="S35" s="739"/>
      <c r="T35" s="740"/>
      <c r="U35" s="740"/>
      <c r="V35" s="740"/>
      <c r="W35" s="739"/>
      <c r="X35" s="739"/>
      <c r="Y35" s="739"/>
      <c r="Z35" s="740"/>
      <c r="AA35" s="739"/>
      <c r="AB35" s="739"/>
      <c r="AC35" s="739"/>
      <c r="AD35" s="739"/>
      <c r="AE35" s="739"/>
      <c r="AF35" s="739"/>
      <c r="AG35" s="739"/>
      <c r="AH35" s="739"/>
    </row>
    <row r="36">
      <c r="A36" s="739"/>
      <c r="B36" s="739"/>
      <c r="C36" s="773" t="s">
        <v>702</v>
      </c>
      <c r="D36" s="771"/>
      <c r="E36" s="771"/>
      <c r="F36" s="771"/>
      <c r="G36" s="771"/>
      <c r="H36" s="771"/>
      <c r="I36" s="771"/>
      <c r="J36" s="771"/>
      <c r="K36" s="771"/>
      <c r="L36" s="771"/>
      <c r="M36" s="771"/>
      <c r="N36" s="771"/>
      <c r="O36" s="771"/>
      <c r="P36" s="771"/>
      <c r="Q36" s="771"/>
      <c r="R36" s="772"/>
      <c r="S36" s="739"/>
      <c r="T36" s="740"/>
      <c r="U36" s="740"/>
      <c r="V36" s="740"/>
      <c r="W36" s="739"/>
      <c r="X36" s="739"/>
      <c r="Y36" s="739"/>
      <c r="Z36" s="740"/>
      <c r="AA36" s="739"/>
      <c r="AB36" s="739"/>
      <c r="AC36" s="739"/>
      <c r="AD36" s="739"/>
      <c r="AE36" s="739"/>
      <c r="AF36" s="739"/>
      <c r="AG36" s="739"/>
      <c r="AH36" s="739"/>
    </row>
    <row r="37">
      <c r="A37" s="739"/>
      <c r="B37" s="739"/>
      <c r="C37" s="780"/>
      <c r="D37" s="368"/>
      <c r="E37" s="368"/>
      <c r="F37" s="368"/>
      <c r="G37" s="368"/>
      <c r="H37" s="368"/>
      <c r="I37" s="368"/>
      <c r="J37" s="368"/>
      <c r="K37" s="368"/>
      <c r="L37" s="368"/>
      <c r="M37" s="368"/>
      <c r="N37" s="368"/>
      <c r="O37" s="368"/>
      <c r="P37" s="368"/>
      <c r="Q37" s="368"/>
      <c r="R37" s="662"/>
      <c r="S37" s="739"/>
      <c r="T37" s="740"/>
      <c r="U37" s="740"/>
      <c r="V37" s="740"/>
      <c r="W37" s="739"/>
      <c r="X37" s="739"/>
      <c r="Y37" s="739"/>
      <c r="Z37" s="740"/>
      <c r="AA37" s="739"/>
      <c r="AB37" s="739"/>
      <c r="AC37" s="739"/>
      <c r="AD37" s="739"/>
      <c r="AE37" s="739"/>
      <c r="AF37" s="739"/>
      <c r="AG37" s="739"/>
      <c r="AH37" s="739"/>
    </row>
    <row r="38">
      <c r="A38" s="739"/>
      <c r="B38" s="739"/>
      <c r="C38" s="739"/>
      <c r="D38" s="739"/>
      <c r="E38" s="739"/>
      <c r="F38" s="739"/>
      <c r="G38" s="739"/>
      <c r="H38" s="739"/>
      <c r="I38" s="739"/>
      <c r="J38" s="739"/>
      <c r="K38" s="739"/>
      <c r="L38" s="739"/>
      <c r="M38" s="739"/>
      <c r="N38" s="739"/>
      <c r="O38" s="739"/>
      <c r="P38" s="740"/>
      <c r="Q38" s="740"/>
      <c r="R38" s="739"/>
      <c r="S38" s="739"/>
      <c r="T38" s="740"/>
      <c r="U38" s="740"/>
      <c r="V38" s="740"/>
      <c r="W38" s="739"/>
      <c r="X38" s="739"/>
      <c r="Y38" s="739"/>
      <c r="Z38" s="740"/>
      <c r="AA38" s="739"/>
      <c r="AB38" s="739"/>
      <c r="AC38" s="739"/>
      <c r="AD38" s="739"/>
      <c r="AE38" s="739"/>
      <c r="AF38" s="739"/>
      <c r="AG38" s="739"/>
      <c r="AH38" s="739"/>
    </row>
    <row r="39">
      <c r="A39" s="739"/>
      <c r="B39" s="739"/>
      <c r="C39" s="739"/>
      <c r="D39" s="739"/>
      <c r="E39" s="739"/>
      <c r="F39" s="739"/>
      <c r="G39" s="739"/>
      <c r="H39" s="739"/>
      <c r="I39" s="739"/>
      <c r="J39" s="739"/>
      <c r="K39" s="739"/>
      <c r="L39" s="739"/>
      <c r="M39" s="739"/>
      <c r="N39" s="298">
        <f>N32+N15</f>
        <v>6562500</v>
      </c>
      <c r="O39" s="739"/>
      <c r="P39" s="740"/>
      <c r="Q39" s="740"/>
      <c r="R39" s="739"/>
      <c r="S39" s="739"/>
      <c r="T39" s="740"/>
      <c r="U39" s="740"/>
      <c r="V39" s="740"/>
      <c r="W39" s="739"/>
      <c r="X39" s="739"/>
      <c r="Y39" s="739"/>
      <c r="Z39" s="740"/>
      <c r="AA39" s="739"/>
      <c r="AB39" s="739"/>
      <c r="AC39" s="739"/>
      <c r="AD39" s="739"/>
      <c r="AE39" s="739"/>
      <c r="AF39" s="739"/>
      <c r="AG39" s="739"/>
      <c r="AH39" s="739"/>
    </row>
    <row r="40">
      <c r="A40" s="739"/>
      <c r="B40" s="739"/>
      <c r="C40" s="739"/>
      <c r="D40" s="739"/>
      <c r="E40" s="739"/>
      <c r="F40" s="739"/>
      <c r="G40" s="739"/>
      <c r="H40" s="739"/>
      <c r="I40" s="739"/>
      <c r="J40" s="739"/>
      <c r="K40" s="739"/>
      <c r="L40" s="739"/>
      <c r="M40" s="739"/>
      <c r="N40" s="739"/>
      <c r="O40" s="739"/>
      <c r="P40" s="740"/>
      <c r="Q40" s="740"/>
      <c r="R40" s="739"/>
      <c r="S40" s="739"/>
      <c r="T40" s="740"/>
      <c r="U40" s="740"/>
      <c r="V40" s="740"/>
      <c r="W40" s="739"/>
      <c r="X40" s="739"/>
      <c r="Y40" s="739"/>
      <c r="Z40" s="740"/>
      <c r="AA40" s="739"/>
      <c r="AB40" s="739"/>
      <c r="AC40" s="739"/>
      <c r="AD40" s="739"/>
      <c r="AE40" s="739"/>
      <c r="AF40" s="739"/>
      <c r="AG40" s="739"/>
      <c r="AH40" s="739"/>
    </row>
    <row r="41">
      <c r="A41" s="739"/>
      <c r="B41" s="739"/>
      <c r="C41" s="739"/>
      <c r="D41" s="739"/>
      <c r="E41" s="739"/>
      <c r="F41" s="739"/>
      <c r="G41" s="739"/>
      <c r="H41" s="739"/>
      <c r="I41" s="739"/>
      <c r="J41" s="739"/>
      <c r="K41" s="739"/>
      <c r="L41" s="739"/>
      <c r="M41" s="781" t="s">
        <v>706</v>
      </c>
      <c r="N41" s="782" t="s">
        <v>707</v>
      </c>
      <c r="O41" s="739"/>
      <c r="P41" s="740"/>
      <c r="Q41" s="740"/>
      <c r="R41" s="739"/>
      <c r="S41" s="739"/>
      <c r="T41" s="740"/>
      <c r="U41" s="740"/>
      <c r="V41" s="740"/>
      <c r="W41" s="739"/>
      <c r="X41" s="739"/>
      <c r="Y41" s="739"/>
      <c r="Z41" s="740"/>
      <c r="AA41" s="739"/>
      <c r="AB41" s="739"/>
      <c r="AC41" s="739"/>
      <c r="AD41" s="739"/>
      <c r="AE41" s="739"/>
      <c r="AF41" s="739"/>
      <c r="AG41" s="739"/>
      <c r="AH41" s="739"/>
    </row>
    <row r="42">
      <c r="A42" s="739"/>
      <c r="B42" s="739"/>
      <c r="C42" s="739"/>
      <c r="D42" s="739"/>
      <c r="E42" s="739"/>
      <c r="F42" s="739"/>
      <c r="G42" s="739"/>
      <c r="H42" s="739"/>
      <c r="I42" s="739"/>
      <c r="J42" s="739"/>
      <c r="K42" s="739"/>
      <c r="L42" s="739"/>
      <c r="M42" s="739"/>
      <c r="N42" s="739"/>
      <c r="O42" s="739"/>
      <c r="P42" s="740"/>
      <c r="Q42" s="740"/>
      <c r="R42" s="739"/>
      <c r="S42" s="739"/>
      <c r="T42" s="740"/>
      <c r="U42" s="740"/>
      <c r="V42" s="740"/>
      <c r="W42" s="739"/>
      <c r="X42" s="739"/>
      <c r="Y42" s="739"/>
      <c r="Z42" s="740"/>
      <c r="AA42" s="739"/>
      <c r="AB42" s="739"/>
      <c r="AC42" s="739"/>
      <c r="AD42" s="739"/>
      <c r="AE42" s="739"/>
      <c r="AF42" s="739"/>
      <c r="AG42" s="739"/>
      <c r="AH42" s="739"/>
    </row>
    <row r="43">
      <c r="A43" s="739"/>
      <c r="B43" s="739"/>
      <c r="C43" s="739"/>
      <c r="D43" s="739"/>
      <c r="E43" s="739"/>
      <c r="F43" s="739"/>
      <c r="G43" s="739"/>
      <c r="H43" s="739"/>
      <c r="I43" s="739"/>
      <c r="J43" s="739"/>
      <c r="K43" s="739"/>
      <c r="L43" s="739"/>
      <c r="M43" s="739"/>
      <c r="N43" s="739"/>
      <c r="O43" s="739"/>
      <c r="P43" s="740"/>
      <c r="Q43" s="740"/>
      <c r="R43" s="739"/>
      <c r="S43" s="739"/>
      <c r="T43" s="740"/>
      <c r="U43" s="740"/>
      <c r="V43" s="740"/>
      <c r="W43" s="739"/>
      <c r="X43" s="739"/>
      <c r="Y43" s="739"/>
      <c r="Z43" s="740"/>
      <c r="AA43" s="739"/>
      <c r="AB43" s="739"/>
      <c r="AC43" s="739"/>
      <c r="AD43" s="739"/>
      <c r="AE43" s="739"/>
      <c r="AF43" s="739"/>
      <c r="AG43" s="739"/>
      <c r="AH43" s="739"/>
    </row>
    <row r="44">
      <c r="A44" s="739"/>
      <c r="B44" s="739"/>
      <c r="C44" s="739"/>
      <c r="D44" s="739"/>
      <c r="E44" s="739"/>
      <c r="F44" s="739"/>
      <c r="G44" s="739"/>
      <c r="H44" s="739"/>
      <c r="I44" s="739"/>
      <c r="J44" s="739"/>
      <c r="K44" s="739"/>
      <c r="L44" s="739"/>
      <c r="M44" s="739"/>
      <c r="N44" s="739"/>
      <c r="O44" s="739"/>
      <c r="P44" s="740"/>
      <c r="Q44" s="740"/>
      <c r="R44" s="739"/>
      <c r="S44" s="739"/>
      <c r="T44" s="740"/>
      <c r="U44" s="740"/>
      <c r="V44" s="740"/>
      <c r="W44" s="739"/>
      <c r="X44" s="739"/>
      <c r="Y44" s="739"/>
      <c r="Z44" s="740"/>
      <c r="AA44" s="739"/>
      <c r="AB44" s="739"/>
      <c r="AC44" s="739"/>
      <c r="AD44" s="739"/>
      <c r="AE44" s="739"/>
      <c r="AF44" s="739"/>
      <c r="AG44" s="739"/>
      <c r="AH44" s="739"/>
    </row>
    <row r="45">
      <c r="A45" s="739"/>
      <c r="B45" s="739"/>
      <c r="C45" s="739"/>
      <c r="D45" s="739"/>
      <c r="E45" s="739"/>
      <c r="F45" s="739"/>
      <c r="G45" s="739"/>
      <c r="H45" s="739"/>
      <c r="I45" s="739"/>
      <c r="J45" s="739"/>
      <c r="K45" s="739"/>
      <c r="L45" s="739"/>
      <c r="M45" s="739"/>
      <c r="N45" s="739"/>
      <c r="O45" s="739"/>
      <c r="P45" s="740"/>
      <c r="Q45" s="740"/>
      <c r="R45" s="739"/>
      <c r="S45" s="739"/>
      <c r="T45" s="740"/>
      <c r="U45" s="740"/>
      <c r="V45" s="740"/>
      <c r="W45" s="739"/>
      <c r="X45" s="739"/>
      <c r="Y45" s="739"/>
      <c r="Z45" s="740"/>
      <c r="AA45" s="739"/>
      <c r="AB45" s="739"/>
      <c r="AC45" s="739"/>
      <c r="AD45" s="739"/>
      <c r="AE45" s="739"/>
      <c r="AF45" s="739"/>
      <c r="AG45" s="739"/>
      <c r="AH45" s="739"/>
    </row>
    <row r="46">
      <c r="A46" s="739"/>
      <c r="B46" s="739"/>
      <c r="C46" s="739"/>
      <c r="D46" s="739"/>
      <c r="E46" s="739"/>
      <c r="F46" s="739"/>
      <c r="G46" s="739"/>
      <c r="H46" s="739"/>
      <c r="I46" s="739"/>
      <c r="J46" s="739"/>
      <c r="K46" s="739"/>
      <c r="L46" s="739"/>
      <c r="M46" s="739"/>
      <c r="N46" s="739"/>
      <c r="O46" s="739"/>
      <c r="P46" s="740"/>
      <c r="Q46" s="740"/>
      <c r="R46" s="739"/>
      <c r="S46" s="739"/>
      <c r="T46" s="740"/>
      <c r="U46" s="740"/>
      <c r="V46" s="740"/>
      <c r="W46" s="739"/>
      <c r="X46" s="739"/>
      <c r="Y46" s="739"/>
      <c r="Z46" s="740"/>
      <c r="AA46" s="739"/>
      <c r="AB46" s="739"/>
      <c r="AC46" s="739"/>
      <c r="AD46" s="739"/>
      <c r="AE46" s="739"/>
      <c r="AF46" s="739"/>
      <c r="AG46" s="739"/>
      <c r="AH46" s="739"/>
    </row>
    <row r="47">
      <c r="A47" s="739"/>
      <c r="B47" s="739"/>
      <c r="C47" s="739"/>
      <c r="D47" s="739"/>
      <c r="E47" s="739"/>
      <c r="F47" s="739"/>
      <c r="G47" s="739"/>
      <c r="H47" s="739"/>
      <c r="I47" s="739"/>
      <c r="J47" s="739"/>
      <c r="K47" s="739"/>
      <c r="L47" s="739"/>
      <c r="M47" s="739"/>
      <c r="N47" s="739"/>
      <c r="O47" s="739"/>
      <c r="P47" s="740"/>
      <c r="Q47" s="740"/>
      <c r="R47" s="739"/>
      <c r="S47" s="739"/>
      <c r="T47" s="740"/>
      <c r="U47" s="740"/>
      <c r="V47" s="740"/>
      <c r="W47" s="739"/>
      <c r="X47" s="739"/>
      <c r="Y47" s="739"/>
      <c r="Z47" s="740"/>
      <c r="AA47" s="739"/>
      <c r="AB47" s="739"/>
      <c r="AC47" s="739"/>
      <c r="AD47" s="739"/>
      <c r="AE47" s="739"/>
      <c r="AF47" s="739"/>
      <c r="AG47" s="739"/>
      <c r="AH47" s="739"/>
    </row>
    <row r="48">
      <c r="A48" s="739"/>
      <c r="B48" s="739"/>
      <c r="C48" s="739"/>
      <c r="D48" s="739"/>
      <c r="E48" s="739"/>
      <c r="F48" s="739"/>
      <c r="G48" s="739"/>
      <c r="H48" s="739"/>
      <c r="I48" s="739"/>
      <c r="J48" s="739"/>
      <c r="K48" s="739"/>
      <c r="L48" s="739"/>
      <c r="M48" s="739"/>
      <c r="N48" s="739"/>
      <c r="O48" s="739"/>
      <c r="P48" s="740"/>
      <c r="Q48" s="740"/>
      <c r="R48" s="739"/>
      <c r="S48" s="739"/>
      <c r="T48" s="740"/>
      <c r="U48" s="740"/>
      <c r="V48" s="740"/>
      <c r="W48" s="739"/>
      <c r="X48" s="739"/>
      <c r="Y48" s="739"/>
      <c r="Z48" s="740"/>
      <c r="AA48" s="739"/>
      <c r="AB48" s="739"/>
      <c r="AC48" s="739"/>
      <c r="AD48" s="739"/>
      <c r="AE48" s="739"/>
      <c r="AF48" s="739"/>
      <c r="AG48" s="739"/>
      <c r="AH48" s="739"/>
    </row>
    <row r="49">
      <c r="A49" s="739"/>
      <c r="B49" s="739"/>
      <c r="C49" s="739"/>
      <c r="D49" s="739"/>
      <c r="E49" s="739"/>
      <c r="F49" s="739"/>
      <c r="G49" s="739"/>
      <c r="H49" s="739"/>
      <c r="I49" s="739"/>
      <c r="J49" s="739"/>
      <c r="K49" s="739"/>
      <c r="L49" s="739"/>
      <c r="M49" s="739"/>
      <c r="N49" s="739"/>
      <c r="O49" s="739"/>
      <c r="P49" s="740"/>
      <c r="Q49" s="740"/>
      <c r="R49" s="739"/>
      <c r="S49" s="739"/>
      <c r="T49" s="740"/>
      <c r="U49" s="740"/>
      <c r="V49" s="740"/>
      <c r="W49" s="739"/>
      <c r="X49" s="739"/>
      <c r="Y49" s="739"/>
      <c r="Z49" s="740"/>
      <c r="AA49" s="739"/>
      <c r="AB49" s="739"/>
      <c r="AC49" s="739"/>
      <c r="AD49" s="739"/>
      <c r="AE49" s="739"/>
      <c r="AF49" s="739"/>
      <c r="AG49" s="739"/>
      <c r="AH49" s="739"/>
    </row>
    <row r="50">
      <c r="A50" s="739"/>
      <c r="B50" s="739"/>
      <c r="C50" s="739"/>
      <c r="D50" s="739"/>
      <c r="E50" s="739"/>
      <c r="F50" s="739"/>
      <c r="G50" s="739"/>
      <c r="H50" s="739"/>
      <c r="I50" s="739"/>
      <c r="J50" s="739"/>
      <c r="K50" s="739"/>
      <c r="L50" s="739"/>
      <c r="M50" s="739"/>
      <c r="N50" s="739"/>
      <c r="O50" s="739"/>
      <c r="P50" s="740"/>
      <c r="Q50" s="740"/>
      <c r="R50" s="739"/>
      <c r="S50" s="739"/>
      <c r="T50" s="740"/>
      <c r="U50" s="740"/>
      <c r="V50" s="740"/>
      <c r="W50" s="739"/>
      <c r="X50" s="739"/>
      <c r="Y50" s="739"/>
      <c r="Z50" s="740"/>
      <c r="AA50" s="739"/>
      <c r="AB50" s="739"/>
      <c r="AC50" s="739"/>
      <c r="AD50" s="739"/>
      <c r="AE50" s="739"/>
      <c r="AF50" s="739"/>
      <c r="AG50" s="739"/>
      <c r="AH50" s="739"/>
    </row>
    <row r="51">
      <c r="A51" s="739"/>
      <c r="B51" s="739"/>
      <c r="C51" s="739"/>
      <c r="D51" s="739"/>
      <c r="E51" s="739"/>
      <c r="F51" s="739"/>
      <c r="G51" s="739"/>
      <c r="H51" s="739"/>
      <c r="I51" s="739"/>
      <c r="J51" s="739"/>
      <c r="K51" s="739"/>
      <c r="L51" s="739"/>
      <c r="M51" s="739"/>
      <c r="N51" s="739"/>
      <c r="O51" s="739"/>
      <c r="P51" s="740"/>
      <c r="Q51" s="740"/>
      <c r="R51" s="739"/>
      <c r="S51" s="739"/>
      <c r="T51" s="740"/>
      <c r="U51" s="740"/>
      <c r="V51" s="740"/>
      <c r="W51" s="739"/>
      <c r="X51" s="739"/>
      <c r="Y51" s="739"/>
      <c r="Z51" s="740"/>
      <c r="AA51" s="739"/>
      <c r="AB51" s="739"/>
      <c r="AC51" s="739"/>
      <c r="AD51" s="739"/>
      <c r="AE51" s="739"/>
      <c r="AF51" s="739"/>
      <c r="AG51" s="739"/>
      <c r="AH51" s="739"/>
    </row>
    <row r="52">
      <c r="A52" s="739"/>
      <c r="B52" s="739"/>
      <c r="C52" s="739"/>
      <c r="D52" s="739"/>
      <c r="E52" s="739"/>
      <c r="F52" s="739"/>
      <c r="G52" s="739"/>
      <c r="H52" s="739"/>
      <c r="I52" s="739"/>
      <c r="J52" s="739"/>
      <c r="K52" s="739"/>
      <c r="L52" s="739"/>
      <c r="M52" s="739"/>
      <c r="N52" s="739"/>
      <c r="O52" s="739"/>
      <c r="P52" s="740"/>
      <c r="Q52" s="740"/>
      <c r="R52" s="739"/>
      <c r="S52" s="739"/>
      <c r="T52" s="740"/>
      <c r="U52" s="740"/>
      <c r="V52" s="740"/>
      <c r="W52" s="739"/>
      <c r="X52" s="739"/>
      <c r="Y52" s="739"/>
      <c r="Z52" s="740"/>
      <c r="AA52" s="739"/>
      <c r="AB52" s="739"/>
      <c r="AC52" s="739"/>
      <c r="AD52" s="739"/>
      <c r="AE52" s="739"/>
      <c r="AF52" s="739"/>
      <c r="AG52" s="739"/>
      <c r="AH52" s="739"/>
    </row>
    <row r="53">
      <c r="A53" s="739"/>
      <c r="B53" s="739"/>
      <c r="C53" s="739"/>
      <c r="D53" s="739"/>
      <c r="E53" s="739"/>
      <c r="F53" s="739"/>
      <c r="G53" s="739"/>
      <c r="H53" s="739"/>
      <c r="I53" s="739"/>
      <c r="J53" s="739"/>
      <c r="K53" s="739"/>
      <c r="L53" s="739"/>
      <c r="M53" s="739"/>
      <c r="N53" s="739"/>
      <c r="O53" s="739"/>
      <c r="P53" s="740"/>
      <c r="Q53" s="740"/>
      <c r="R53" s="739"/>
      <c r="S53" s="739"/>
      <c r="T53" s="740"/>
      <c r="U53" s="740"/>
      <c r="V53" s="740"/>
      <c r="W53" s="739"/>
      <c r="X53" s="739"/>
      <c r="Y53" s="739"/>
      <c r="Z53" s="740"/>
      <c r="AA53" s="739"/>
      <c r="AB53" s="739"/>
      <c r="AC53" s="739"/>
      <c r="AD53" s="739"/>
      <c r="AE53" s="739"/>
      <c r="AF53" s="739"/>
      <c r="AG53" s="739"/>
      <c r="AH53" s="739"/>
    </row>
    <row r="54">
      <c r="A54" s="739"/>
      <c r="B54" s="739"/>
      <c r="C54" s="739"/>
      <c r="D54" s="739"/>
      <c r="E54" s="739"/>
      <c r="F54" s="739"/>
      <c r="G54" s="739"/>
      <c r="H54" s="739"/>
      <c r="I54" s="739"/>
      <c r="J54" s="739"/>
      <c r="K54" s="739"/>
      <c r="L54" s="739"/>
      <c r="M54" s="739"/>
      <c r="N54" s="739"/>
      <c r="O54" s="739"/>
      <c r="P54" s="740"/>
      <c r="Q54" s="740"/>
      <c r="R54" s="739"/>
      <c r="S54" s="739"/>
      <c r="T54" s="740"/>
      <c r="U54" s="740"/>
      <c r="V54" s="740"/>
      <c r="W54" s="739"/>
      <c r="X54" s="739"/>
      <c r="Y54" s="739"/>
      <c r="Z54" s="740"/>
      <c r="AA54" s="739"/>
      <c r="AB54" s="739"/>
      <c r="AC54" s="739"/>
      <c r="AD54" s="739"/>
      <c r="AE54" s="739"/>
      <c r="AF54" s="739"/>
      <c r="AG54" s="739"/>
      <c r="AH54" s="739"/>
    </row>
    <row r="55">
      <c r="A55" s="739"/>
      <c r="B55" s="739"/>
      <c r="C55" s="739"/>
      <c r="D55" s="739"/>
      <c r="E55" s="739"/>
      <c r="F55" s="739"/>
      <c r="G55" s="739"/>
      <c r="H55" s="739"/>
      <c r="I55" s="739"/>
      <c r="J55" s="739"/>
      <c r="K55" s="739"/>
      <c r="L55" s="739"/>
      <c r="M55" s="739"/>
      <c r="N55" s="739"/>
      <c r="O55" s="739"/>
      <c r="P55" s="740"/>
      <c r="Q55" s="740"/>
      <c r="R55" s="739"/>
      <c r="S55" s="739"/>
      <c r="T55" s="740"/>
      <c r="U55" s="740"/>
      <c r="V55" s="740"/>
      <c r="W55" s="739"/>
      <c r="X55" s="739"/>
      <c r="Y55" s="739"/>
      <c r="Z55" s="740"/>
      <c r="AA55" s="739"/>
      <c r="AB55" s="739"/>
      <c r="AC55" s="739"/>
      <c r="AD55" s="739"/>
      <c r="AE55" s="739"/>
      <c r="AF55" s="739"/>
      <c r="AG55" s="739"/>
      <c r="AH55" s="739"/>
    </row>
    <row r="56">
      <c r="A56" s="739"/>
      <c r="B56" s="739"/>
      <c r="C56" s="739"/>
      <c r="D56" s="739"/>
      <c r="E56" s="739"/>
      <c r="F56" s="739"/>
      <c r="G56" s="739"/>
      <c r="H56" s="739"/>
      <c r="I56" s="739"/>
      <c r="J56" s="739"/>
      <c r="K56" s="739"/>
      <c r="L56" s="739"/>
      <c r="M56" s="739"/>
      <c r="N56" s="739"/>
      <c r="O56" s="739"/>
      <c r="P56" s="740"/>
      <c r="Q56" s="740"/>
      <c r="R56" s="739"/>
      <c r="S56" s="739"/>
      <c r="T56" s="740"/>
      <c r="U56" s="740"/>
      <c r="V56" s="740"/>
      <c r="W56" s="739"/>
      <c r="X56" s="739"/>
      <c r="Y56" s="739"/>
      <c r="Z56" s="740"/>
      <c r="AA56" s="739"/>
      <c r="AB56" s="739"/>
      <c r="AC56" s="739"/>
      <c r="AD56" s="739"/>
      <c r="AE56" s="739"/>
      <c r="AF56" s="739"/>
      <c r="AG56" s="739"/>
      <c r="AH56" s="739"/>
    </row>
    <row r="57">
      <c r="A57" s="739"/>
      <c r="B57" s="739"/>
      <c r="C57" s="739"/>
      <c r="D57" s="739"/>
      <c r="E57" s="739"/>
      <c r="F57" s="739"/>
      <c r="G57" s="739"/>
      <c r="H57" s="739"/>
      <c r="I57" s="739"/>
      <c r="J57" s="739"/>
      <c r="K57" s="739"/>
      <c r="L57" s="739"/>
      <c r="M57" s="739"/>
      <c r="N57" s="739"/>
      <c r="O57" s="739"/>
      <c r="P57" s="740"/>
      <c r="Q57" s="740"/>
      <c r="R57" s="739"/>
      <c r="S57" s="739"/>
      <c r="T57" s="740"/>
      <c r="U57" s="740"/>
      <c r="V57" s="740"/>
      <c r="W57" s="739"/>
      <c r="X57" s="739"/>
      <c r="Y57" s="739"/>
      <c r="Z57" s="740"/>
      <c r="AA57" s="739"/>
      <c r="AB57" s="739"/>
      <c r="AC57" s="739"/>
      <c r="AD57" s="739"/>
      <c r="AE57" s="739"/>
      <c r="AF57" s="739"/>
      <c r="AG57" s="739"/>
      <c r="AH57" s="739"/>
    </row>
    <row r="58">
      <c r="A58" s="739"/>
      <c r="B58" s="739"/>
      <c r="C58" s="739"/>
      <c r="D58" s="739"/>
      <c r="E58" s="739"/>
      <c r="F58" s="739"/>
      <c r="G58" s="739"/>
      <c r="H58" s="739"/>
      <c r="I58" s="739"/>
      <c r="J58" s="739"/>
      <c r="K58" s="739"/>
      <c r="L58" s="739"/>
      <c r="M58" s="739"/>
      <c r="N58" s="739"/>
      <c r="O58" s="739"/>
      <c r="P58" s="740"/>
      <c r="Q58" s="740"/>
      <c r="R58" s="739"/>
      <c r="S58" s="739"/>
      <c r="T58" s="740"/>
      <c r="U58" s="740"/>
      <c r="V58" s="740"/>
      <c r="W58" s="739"/>
      <c r="X58" s="739"/>
      <c r="Y58" s="739"/>
      <c r="Z58" s="740"/>
      <c r="AA58" s="739"/>
      <c r="AB58" s="739"/>
      <c r="AC58" s="739"/>
      <c r="AD58" s="739"/>
      <c r="AE58" s="739"/>
      <c r="AF58" s="739"/>
      <c r="AG58" s="739"/>
      <c r="AH58" s="739"/>
    </row>
    <row r="59">
      <c r="A59" s="739"/>
      <c r="B59" s="739"/>
      <c r="C59" s="739"/>
      <c r="D59" s="739"/>
      <c r="E59" s="739"/>
      <c r="F59" s="739"/>
      <c r="G59" s="739"/>
      <c r="H59" s="739"/>
      <c r="I59" s="739"/>
      <c r="J59" s="739"/>
      <c r="K59" s="739"/>
      <c r="L59" s="739"/>
      <c r="M59" s="739"/>
      <c r="N59" s="739"/>
      <c r="O59" s="739"/>
      <c r="P59" s="740"/>
      <c r="Q59" s="740"/>
      <c r="R59" s="739"/>
      <c r="S59" s="739"/>
      <c r="T59" s="740"/>
      <c r="U59" s="740"/>
      <c r="V59" s="740"/>
      <c r="W59" s="739"/>
      <c r="X59" s="739"/>
      <c r="Y59" s="739"/>
      <c r="Z59" s="740"/>
      <c r="AA59" s="739"/>
      <c r="AB59" s="739"/>
      <c r="AC59" s="739"/>
      <c r="AD59" s="739"/>
      <c r="AE59" s="739"/>
      <c r="AF59" s="739"/>
      <c r="AG59" s="739"/>
      <c r="AH59" s="739"/>
    </row>
    <row r="60">
      <c r="A60" s="739"/>
      <c r="B60" s="739"/>
      <c r="C60" s="739"/>
      <c r="D60" s="739"/>
      <c r="E60" s="739"/>
      <c r="F60" s="739"/>
      <c r="G60" s="739"/>
      <c r="H60" s="739"/>
      <c r="I60" s="739"/>
      <c r="J60" s="739"/>
      <c r="K60" s="739"/>
      <c r="L60" s="739"/>
      <c r="M60" s="739"/>
      <c r="N60" s="739"/>
      <c r="O60" s="739"/>
      <c r="P60" s="740"/>
      <c r="Q60" s="740"/>
      <c r="R60" s="739"/>
      <c r="S60" s="739"/>
      <c r="T60" s="740"/>
      <c r="U60" s="740"/>
      <c r="V60" s="740"/>
      <c r="W60" s="739"/>
      <c r="X60" s="739"/>
      <c r="Y60" s="739"/>
      <c r="Z60" s="740"/>
      <c r="AA60" s="739"/>
      <c r="AB60" s="739"/>
      <c r="AC60" s="739"/>
      <c r="AD60" s="739"/>
      <c r="AE60" s="739"/>
      <c r="AF60" s="739"/>
      <c r="AG60" s="739"/>
      <c r="AH60" s="739"/>
    </row>
    <row r="61">
      <c r="A61" s="739"/>
      <c r="B61" s="739"/>
      <c r="C61" s="739"/>
      <c r="D61" s="739"/>
      <c r="E61" s="739"/>
      <c r="F61" s="739"/>
      <c r="G61" s="739"/>
      <c r="H61" s="739"/>
      <c r="I61" s="739"/>
      <c r="J61" s="739"/>
      <c r="K61" s="739"/>
      <c r="L61" s="739"/>
      <c r="M61" s="739"/>
      <c r="N61" s="739"/>
      <c r="O61" s="739"/>
      <c r="P61" s="740"/>
      <c r="Q61" s="740"/>
      <c r="R61" s="739"/>
      <c r="S61" s="739"/>
      <c r="T61" s="740"/>
      <c r="U61" s="740"/>
      <c r="V61" s="740"/>
      <c r="W61" s="739"/>
      <c r="X61" s="739"/>
      <c r="Y61" s="739"/>
      <c r="Z61" s="740"/>
      <c r="AA61" s="739"/>
      <c r="AB61" s="739"/>
      <c r="AC61" s="739"/>
      <c r="AD61" s="739"/>
      <c r="AE61" s="739"/>
      <c r="AF61" s="739"/>
      <c r="AG61" s="739"/>
      <c r="AH61" s="739"/>
    </row>
    <row r="62">
      <c r="A62" s="739"/>
      <c r="B62" s="739"/>
      <c r="C62" s="739"/>
      <c r="D62" s="739"/>
      <c r="E62" s="739"/>
      <c r="F62" s="739"/>
      <c r="G62" s="739"/>
      <c r="H62" s="739"/>
      <c r="I62" s="739"/>
      <c r="J62" s="739"/>
      <c r="K62" s="739"/>
      <c r="L62" s="739"/>
      <c r="M62" s="739"/>
      <c r="N62" s="739"/>
      <c r="O62" s="739"/>
      <c r="P62" s="740"/>
      <c r="Q62" s="740"/>
      <c r="R62" s="739"/>
      <c r="S62" s="739"/>
      <c r="T62" s="740"/>
      <c r="U62" s="740"/>
      <c r="V62" s="740"/>
      <c r="W62" s="739"/>
      <c r="X62" s="739"/>
      <c r="Y62" s="739"/>
      <c r="Z62" s="740"/>
      <c r="AA62" s="739"/>
      <c r="AB62" s="739"/>
      <c r="AC62" s="739"/>
      <c r="AD62" s="739"/>
      <c r="AE62" s="739"/>
      <c r="AF62" s="739"/>
      <c r="AG62" s="739"/>
      <c r="AH62" s="739"/>
    </row>
    <row r="63">
      <c r="A63" s="739"/>
      <c r="B63" s="739"/>
      <c r="C63" s="739"/>
      <c r="D63" s="739"/>
      <c r="E63" s="739"/>
      <c r="F63" s="739"/>
      <c r="G63" s="739"/>
      <c r="H63" s="739"/>
      <c r="I63" s="739"/>
      <c r="J63" s="739"/>
      <c r="K63" s="739"/>
      <c r="L63" s="739"/>
      <c r="M63" s="739"/>
      <c r="N63" s="739"/>
      <c r="O63" s="739"/>
      <c r="P63" s="740"/>
      <c r="Q63" s="740"/>
      <c r="R63" s="739"/>
      <c r="S63" s="739"/>
      <c r="T63" s="740"/>
      <c r="U63" s="740"/>
      <c r="V63" s="740"/>
      <c r="W63" s="739"/>
      <c r="X63" s="739"/>
      <c r="Y63" s="739"/>
      <c r="Z63" s="740"/>
      <c r="AA63" s="739"/>
      <c r="AB63" s="739"/>
      <c r="AC63" s="739"/>
      <c r="AD63" s="739"/>
      <c r="AE63" s="739"/>
      <c r="AF63" s="739"/>
      <c r="AG63" s="739"/>
      <c r="AH63" s="739"/>
    </row>
    <row r="64">
      <c r="A64" s="739"/>
      <c r="B64" s="739"/>
      <c r="C64" s="739"/>
      <c r="D64" s="739"/>
      <c r="E64" s="739"/>
      <c r="F64" s="739"/>
      <c r="G64" s="739"/>
      <c r="H64" s="739"/>
      <c r="I64" s="739"/>
      <c r="J64" s="739"/>
      <c r="K64" s="739"/>
      <c r="L64" s="739"/>
      <c r="M64" s="739"/>
      <c r="N64" s="739"/>
      <c r="O64" s="739"/>
      <c r="P64" s="740"/>
      <c r="Q64" s="740"/>
      <c r="R64" s="739"/>
      <c r="S64" s="739"/>
      <c r="T64" s="740"/>
      <c r="U64" s="740"/>
      <c r="V64" s="740"/>
      <c r="W64" s="739"/>
      <c r="X64" s="739"/>
      <c r="Y64" s="739"/>
      <c r="Z64" s="740"/>
      <c r="AA64" s="739"/>
      <c r="AB64" s="739"/>
      <c r="AC64" s="739"/>
      <c r="AD64" s="739"/>
      <c r="AE64" s="739"/>
      <c r="AF64" s="739"/>
      <c r="AG64" s="739"/>
      <c r="AH64" s="739"/>
    </row>
    <row r="65">
      <c r="A65" s="739"/>
      <c r="B65" s="739"/>
      <c r="C65" s="739"/>
      <c r="D65" s="739"/>
      <c r="E65" s="739"/>
      <c r="F65" s="739"/>
      <c r="G65" s="739"/>
      <c r="H65" s="739"/>
      <c r="I65" s="739"/>
      <c r="J65" s="739"/>
      <c r="K65" s="739"/>
      <c r="L65" s="739"/>
      <c r="M65" s="739"/>
      <c r="N65" s="739"/>
      <c r="O65" s="739"/>
      <c r="P65" s="740"/>
      <c r="Q65" s="740"/>
      <c r="R65" s="739"/>
      <c r="S65" s="739"/>
      <c r="T65" s="740"/>
      <c r="U65" s="740"/>
      <c r="V65" s="740"/>
      <c r="W65" s="739"/>
      <c r="X65" s="739"/>
      <c r="Y65" s="739"/>
      <c r="Z65" s="740"/>
      <c r="AA65" s="739"/>
      <c r="AB65" s="739"/>
      <c r="AC65" s="739"/>
      <c r="AD65" s="739"/>
      <c r="AE65" s="739"/>
      <c r="AF65" s="739"/>
      <c r="AG65" s="739"/>
      <c r="AH65" s="739"/>
    </row>
    <row r="66">
      <c r="A66" s="739"/>
      <c r="B66" s="739"/>
      <c r="C66" s="739"/>
      <c r="D66" s="739"/>
      <c r="E66" s="739"/>
      <c r="F66" s="739"/>
      <c r="G66" s="739"/>
      <c r="H66" s="739"/>
      <c r="I66" s="739"/>
      <c r="J66" s="739"/>
      <c r="K66" s="739"/>
      <c r="L66" s="739"/>
      <c r="M66" s="739"/>
      <c r="N66" s="739"/>
      <c r="O66" s="739"/>
      <c r="P66" s="740"/>
      <c r="Q66" s="740"/>
      <c r="R66" s="739"/>
      <c r="S66" s="739"/>
      <c r="T66" s="740"/>
      <c r="U66" s="740"/>
      <c r="V66" s="740"/>
      <c r="W66" s="739"/>
      <c r="X66" s="739"/>
      <c r="Y66" s="739"/>
      <c r="Z66" s="740"/>
      <c r="AA66" s="739"/>
      <c r="AB66" s="739"/>
      <c r="AC66" s="739"/>
      <c r="AD66" s="739"/>
      <c r="AE66" s="739"/>
      <c r="AF66" s="739"/>
      <c r="AG66" s="739"/>
      <c r="AH66" s="739"/>
    </row>
    <row r="67">
      <c r="A67" s="739"/>
      <c r="B67" s="739"/>
      <c r="C67" s="739"/>
      <c r="D67" s="739"/>
      <c r="E67" s="739"/>
      <c r="F67" s="739"/>
      <c r="G67" s="739"/>
      <c r="H67" s="739"/>
      <c r="I67" s="739"/>
      <c r="J67" s="739"/>
      <c r="K67" s="739"/>
      <c r="L67" s="739"/>
      <c r="M67" s="739"/>
      <c r="N67" s="739"/>
      <c r="O67" s="739"/>
      <c r="P67" s="740"/>
      <c r="Q67" s="740"/>
      <c r="R67" s="739"/>
      <c r="S67" s="739"/>
      <c r="T67" s="740"/>
      <c r="U67" s="740"/>
      <c r="V67" s="740"/>
      <c r="W67" s="739"/>
      <c r="X67" s="739"/>
      <c r="Y67" s="739"/>
      <c r="Z67" s="740"/>
      <c r="AA67" s="739"/>
      <c r="AB67" s="739"/>
      <c r="AC67" s="739"/>
      <c r="AD67" s="739"/>
      <c r="AE67" s="739"/>
      <c r="AF67" s="739"/>
      <c r="AG67" s="739"/>
      <c r="AH67" s="739"/>
    </row>
    <row r="68">
      <c r="A68" s="739"/>
      <c r="B68" s="739"/>
      <c r="C68" s="739"/>
      <c r="D68" s="739"/>
      <c r="E68" s="739"/>
      <c r="F68" s="739"/>
      <c r="G68" s="739"/>
      <c r="H68" s="739"/>
      <c r="I68" s="739"/>
      <c r="J68" s="739"/>
      <c r="K68" s="739"/>
      <c r="L68" s="739"/>
      <c r="M68" s="739"/>
      <c r="N68" s="739"/>
      <c r="O68" s="739"/>
      <c r="P68" s="740"/>
      <c r="Q68" s="740"/>
      <c r="R68" s="739"/>
      <c r="S68" s="739"/>
      <c r="T68" s="740"/>
      <c r="U68" s="740"/>
      <c r="V68" s="740"/>
      <c r="W68" s="739"/>
      <c r="X68" s="739"/>
      <c r="Y68" s="739"/>
      <c r="Z68" s="740"/>
      <c r="AA68" s="739"/>
      <c r="AB68" s="739"/>
      <c r="AC68" s="739"/>
      <c r="AD68" s="739"/>
      <c r="AE68" s="739"/>
      <c r="AF68" s="739"/>
      <c r="AG68" s="739"/>
      <c r="AH68" s="739"/>
    </row>
    <row r="69">
      <c r="A69" s="739"/>
      <c r="B69" s="739"/>
      <c r="C69" s="739"/>
      <c r="D69" s="739"/>
      <c r="E69" s="739"/>
      <c r="F69" s="739"/>
      <c r="G69" s="739"/>
      <c r="H69" s="739"/>
      <c r="I69" s="739"/>
      <c r="J69" s="739"/>
      <c r="K69" s="739"/>
      <c r="L69" s="739"/>
      <c r="M69" s="739"/>
      <c r="N69" s="739"/>
      <c r="O69" s="739"/>
      <c r="P69" s="740"/>
      <c r="Q69" s="740"/>
      <c r="R69" s="739"/>
      <c r="S69" s="739"/>
      <c r="T69" s="740"/>
      <c r="U69" s="740"/>
      <c r="V69" s="740"/>
      <c r="W69" s="739"/>
      <c r="X69" s="739"/>
      <c r="Y69" s="739"/>
      <c r="Z69" s="740"/>
      <c r="AA69" s="739"/>
      <c r="AB69" s="739"/>
      <c r="AC69" s="739"/>
      <c r="AD69" s="739"/>
      <c r="AE69" s="739"/>
      <c r="AF69" s="739"/>
      <c r="AG69" s="739"/>
      <c r="AH69" s="739"/>
    </row>
    <row r="70">
      <c r="A70" s="739"/>
      <c r="B70" s="739"/>
      <c r="C70" s="739"/>
      <c r="D70" s="739"/>
      <c r="E70" s="739"/>
      <c r="F70" s="739"/>
      <c r="G70" s="739"/>
      <c r="H70" s="739"/>
      <c r="I70" s="739"/>
      <c r="J70" s="739"/>
      <c r="K70" s="739"/>
      <c r="L70" s="739"/>
      <c r="M70" s="739"/>
      <c r="N70" s="739"/>
      <c r="O70" s="739"/>
      <c r="P70" s="740"/>
      <c r="Q70" s="740"/>
      <c r="R70" s="739"/>
      <c r="S70" s="739"/>
      <c r="T70" s="740"/>
      <c r="U70" s="740"/>
      <c r="V70" s="740"/>
      <c r="W70" s="739"/>
      <c r="X70" s="739"/>
      <c r="Y70" s="739"/>
      <c r="Z70" s="740"/>
      <c r="AA70" s="739"/>
      <c r="AB70" s="739"/>
      <c r="AC70" s="739"/>
      <c r="AD70" s="739"/>
      <c r="AE70" s="739"/>
      <c r="AF70" s="739"/>
      <c r="AG70" s="739"/>
      <c r="AH70" s="739"/>
    </row>
    <row r="71">
      <c r="A71" s="739"/>
      <c r="B71" s="739"/>
      <c r="C71" s="739"/>
      <c r="D71" s="739"/>
      <c r="E71" s="739"/>
      <c r="F71" s="739"/>
      <c r="G71" s="739"/>
      <c r="H71" s="739"/>
      <c r="I71" s="739"/>
      <c r="J71" s="739"/>
      <c r="K71" s="739"/>
      <c r="L71" s="739"/>
      <c r="M71" s="739"/>
      <c r="N71" s="739"/>
      <c r="O71" s="739"/>
      <c r="P71" s="740"/>
      <c r="Q71" s="740"/>
      <c r="R71" s="739"/>
      <c r="S71" s="739"/>
      <c r="T71" s="740"/>
      <c r="U71" s="740"/>
      <c r="V71" s="740"/>
      <c r="W71" s="739"/>
      <c r="X71" s="739"/>
      <c r="Y71" s="739"/>
      <c r="Z71" s="740"/>
      <c r="AA71" s="739"/>
      <c r="AB71" s="739"/>
      <c r="AC71" s="739"/>
      <c r="AD71" s="739"/>
      <c r="AE71" s="739"/>
      <c r="AF71" s="739"/>
      <c r="AG71" s="739"/>
      <c r="AH71" s="739"/>
    </row>
    <row r="72">
      <c r="A72" s="739"/>
      <c r="B72" s="739"/>
      <c r="C72" s="739"/>
      <c r="D72" s="739"/>
      <c r="E72" s="739"/>
      <c r="F72" s="739"/>
      <c r="G72" s="739"/>
      <c r="H72" s="739"/>
      <c r="I72" s="739"/>
      <c r="J72" s="739"/>
      <c r="K72" s="739"/>
      <c r="L72" s="739"/>
      <c r="M72" s="739"/>
      <c r="N72" s="739"/>
      <c r="O72" s="739"/>
      <c r="P72" s="740"/>
      <c r="Q72" s="740"/>
      <c r="R72" s="739"/>
      <c r="S72" s="739"/>
      <c r="T72" s="740"/>
      <c r="U72" s="740"/>
      <c r="V72" s="740"/>
      <c r="W72" s="739"/>
      <c r="X72" s="739"/>
      <c r="Y72" s="739"/>
      <c r="Z72" s="740"/>
      <c r="AA72" s="739"/>
      <c r="AB72" s="739"/>
      <c r="AC72" s="739"/>
      <c r="AD72" s="739"/>
      <c r="AE72" s="739"/>
      <c r="AF72" s="739"/>
      <c r="AG72" s="739"/>
      <c r="AH72" s="739"/>
    </row>
    <row r="73">
      <c r="A73" s="739"/>
      <c r="B73" s="739"/>
      <c r="C73" s="739"/>
      <c r="D73" s="739"/>
      <c r="E73" s="739"/>
      <c r="F73" s="739"/>
      <c r="G73" s="739"/>
      <c r="H73" s="739"/>
      <c r="I73" s="739"/>
      <c r="J73" s="739"/>
      <c r="K73" s="739"/>
      <c r="L73" s="739"/>
      <c r="M73" s="739"/>
      <c r="N73" s="739"/>
      <c r="O73" s="739"/>
      <c r="P73" s="740"/>
      <c r="Q73" s="740"/>
      <c r="R73" s="739"/>
      <c r="S73" s="739"/>
      <c r="T73" s="740"/>
      <c r="U73" s="740"/>
      <c r="V73" s="740"/>
      <c r="W73" s="739"/>
      <c r="X73" s="739"/>
      <c r="Y73" s="739"/>
      <c r="Z73" s="740"/>
      <c r="AA73" s="739"/>
      <c r="AB73" s="739"/>
      <c r="AC73" s="739"/>
      <c r="AD73" s="739"/>
      <c r="AE73" s="739"/>
      <c r="AF73" s="739"/>
      <c r="AG73" s="739"/>
      <c r="AH73" s="739"/>
    </row>
    <row r="74">
      <c r="A74" s="739"/>
      <c r="B74" s="739"/>
      <c r="C74" s="739"/>
      <c r="D74" s="739"/>
      <c r="E74" s="739"/>
      <c r="F74" s="739"/>
      <c r="G74" s="739"/>
      <c r="H74" s="739"/>
      <c r="I74" s="739"/>
      <c r="J74" s="739"/>
      <c r="K74" s="739"/>
      <c r="L74" s="739"/>
      <c r="M74" s="739"/>
      <c r="N74" s="739"/>
      <c r="O74" s="739"/>
      <c r="P74" s="740"/>
      <c r="Q74" s="740"/>
      <c r="R74" s="739"/>
      <c r="S74" s="739"/>
      <c r="T74" s="740"/>
      <c r="U74" s="740"/>
      <c r="V74" s="740"/>
      <c r="W74" s="739"/>
      <c r="X74" s="739"/>
      <c r="Y74" s="739"/>
      <c r="Z74" s="740"/>
      <c r="AA74" s="739"/>
      <c r="AB74" s="739"/>
      <c r="AC74" s="739"/>
      <c r="AD74" s="739"/>
      <c r="AE74" s="739"/>
      <c r="AF74" s="739"/>
      <c r="AG74" s="739"/>
      <c r="AH74" s="739"/>
    </row>
    <row r="75">
      <c r="A75" s="739"/>
      <c r="B75" s="739"/>
      <c r="C75" s="739"/>
      <c r="D75" s="739"/>
      <c r="E75" s="739"/>
      <c r="F75" s="739"/>
      <c r="G75" s="739"/>
      <c r="H75" s="739"/>
      <c r="I75" s="739"/>
      <c r="J75" s="739"/>
      <c r="K75" s="739"/>
      <c r="L75" s="739"/>
      <c r="M75" s="739"/>
      <c r="N75" s="739"/>
      <c r="O75" s="739"/>
      <c r="P75" s="740"/>
      <c r="Q75" s="740"/>
      <c r="R75" s="739"/>
      <c r="S75" s="739"/>
      <c r="T75" s="740"/>
      <c r="U75" s="740"/>
      <c r="V75" s="740"/>
      <c r="W75" s="739"/>
      <c r="X75" s="739"/>
      <c r="Y75" s="739"/>
      <c r="Z75" s="740"/>
      <c r="AA75" s="739"/>
      <c r="AB75" s="739"/>
      <c r="AC75" s="739"/>
      <c r="AD75" s="739"/>
      <c r="AE75" s="739"/>
      <c r="AF75" s="739"/>
      <c r="AG75" s="739"/>
      <c r="AH75" s="739"/>
    </row>
    <row r="76">
      <c r="A76" s="739"/>
      <c r="B76" s="739"/>
      <c r="C76" s="739"/>
      <c r="D76" s="739"/>
      <c r="E76" s="739"/>
      <c r="F76" s="739"/>
      <c r="G76" s="739"/>
      <c r="H76" s="739"/>
      <c r="I76" s="739"/>
      <c r="J76" s="739"/>
      <c r="K76" s="739"/>
      <c r="L76" s="739"/>
      <c r="M76" s="739"/>
      <c r="N76" s="739"/>
      <c r="O76" s="739"/>
      <c r="P76" s="740"/>
      <c r="Q76" s="740"/>
      <c r="R76" s="739"/>
      <c r="S76" s="739"/>
      <c r="T76" s="740"/>
      <c r="U76" s="740"/>
      <c r="V76" s="740"/>
      <c r="W76" s="739"/>
      <c r="X76" s="739"/>
      <c r="Y76" s="739"/>
      <c r="Z76" s="740"/>
      <c r="AA76" s="739"/>
      <c r="AB76" s="739"/>
      <c r="AC76" s="739"/>
      <c r="AD76" s="739"/>
      <c r="AE76" s="739"/>
      <c r="AF76" s="739"/>
      <c r="AG76" s="739"/>
      <c r="AH76" s="739"/>
    </row>
    <row r="77">
      <c r="A77" s="739"/>
      <c r="B77" s="739"/>
      <c r="C77" s="739"/>
      <c r="D77" s="739"/>
      <c r="E77" s="739"/>
      <c r="F77" s="739"/>
      <c r="G77" s="739"/>
      <c r="H77" s="739"/>
      <c r="I77" s="739"/>
      <c r="J77" s="739"/>
      <c r="K77" s="739"/>
      <c r="L77" s="739"/>
      <c r="M77" s="739"/>
      <c r="N77" s="739"/>
      <c r="O77" s="739"/>
      <c r="P77" s="740"/>
      <c r="Q77" s="740"/>
      <c r="R77" s="739"/>
      <c r="S77" s="739"/>
      <c r="T77" s="740"/>
      <c r="U77" s="740"/>
      <c r="V77" s="740"/>
      <c r="W77" s="739"/>
      <c r="X77" s="739"/>
      <c r="Y77" s="739"/>
      <c r="Z77" s="740"/>
      <c r="AA77" s="739"/>
      <c r="AB77" s="739"/>
      <c r="AC77" s="739"/>
      <c r="AD77" s="739"/>
      <c r="AE77" s="739"/>
      <c r="AF77" s="739"/>
      <c r="AG77" s="739"/>
      <c r="AH77" s="739"/>
    </row>
    <row r="78">
      <c r="A78" s="739"/>
      <c r="B78" s="739"/>
      <c r="C78" s="739"/>
      <c r="D78" s="739"/>
      <c r="E78" s="739"/>
      <c r="F78" s="739"/>
      <c r="G78" s="739"/>
      <c r="H78" s="739"/>
      <c r="I78" s="739"/>
      <c r="J78" s="739"/>
      <c r="K78" s="739"/>
      <c r="L78" s="739"/>
      <c r="M78" s="739"/>
      <c r="N78" s="739"/>
      <c r="O78" s="739"/>
      <c r="P78" s="740"/>
      <c r="Q78" s="740"/>
      <c r="R78" s="739"/>
      <c r="S78" s="739"/>
      <c r="T78" s="740"/>
      <c r="U78" s="740"/>
      <c r="V78" s="740"/>
      <c r="W78" s="739"/>
      <c r="X78" s="739"/>
      <c r="Y78" s="739"/>
      <c r="Z78" s="740"/>
      <c r="AA78" s="739"/>
      <c r="AB78" s="739"/>
      <c r="AC78" s="739"/>
      <c r="AD78" s="739"/>
      <c r="AE78" s="739"/>
      <c r="AF78" s="739"/>
      <c r="AG78" s="739"/>
      <c r="AH78" s="739"/>
    </row>
    <row r="79">
      <c r="A79" s="739"/>
      <c r="B79" s="739"/>
      <c r="C79" s="739"/>
      <c r="D79" s="739"/>
      <c r="E79" s="739"/>
      <c r="F79" s="739"/>
      <c r="G79" s="739"/>
      <c r="H79" s="739"/>
      <c r="I79" s="739"/>
      <c r="J79" s="739"/>
      <c r="K79" s="739"/>
      <c r="L79" s="739"/>
      <c r="M79" s="739"/>
      <c r="N79" s="739"/>
      <c r="O79" s="739"/>
      <c r="P79" s="740"/>
      <c r="Q79" s="740"/>
      <c r="R79" s="739"/>
      <c r="S79" s="739"/>
      <c r="T79" s="740"/>
      <c r="U79" s="740"/>
      <c r="V79" s="740"/>
      <c r="W79" s="739"/>
      <c r="X79" s="739"/>
      <c r="Y79" s="739"/>
      <c r="Z79" s="740"/>
      <c r="AA79" s="739"/>
      <c r="AB79" s="739"/>
      <c r="AC79" s="739"/>
      <c r="AD79" s="739"/>
      <c r="AE79" s="739"/>
      <c r="AF79" s="739"/>
      <c r="AG79" s="739"/>
      <c r="AH79" s="739"/>
    </row>
    <row r="80">
      <c r="A80" s="739"/>
      <c r="B80" s="739"/>
      <c r="C80" s="739"/>
      <c r="D80" s="739"/>
      <c r="E80" s="739"/>
      <c r="F80" s="739"/>
      <c r="G80" s="739"/>
      <c r="H80" s="739"/>
      <c r="I80" s="739"/>
      <c r="J80" s="739"/>
      <c r="K80" s="739"/>
      <c r="L80" s="739"/>
      <c r="M80" s="739"/>
      <c r="N80" s="739"/>
      <c r="O80" s="739"/>
      <c r="P80" s="740"/>
      <c r="Q80" s="740"/>
      <c r="R80" s="739"/>
      <c r="S80" s="739"/>
      <c r="T80" s="740"/>
      <c r="U80" s="740"/>
      <c r="V80" s="740"/>
      <c r="W80" s="739"/>
      <c r="X80" s="739"/>
      <c r="Y80" s="739"/>
      <c r="Z80" s="740"/>
      <c r="AA80" s="739"/>
      <c r="AB80" s="739"/>
      <c r="AC80" s="739"/>
      <c r="AD80" s="739"/>
      <c r="AE80" s="739"/>
      <c r="AF80" s="739"/>
      <c r="AG80" s="739"/>
      <c r="AH80" s="739"/>
    </row>
    <row r="81">
      <c r="A81" s="739"/>
      <c r="B81" s="739"/>
      <c r="C81" s="739"/>
      <c r="D81" s="739"/>
      <c r="E81" s="739"/>
      <c r="F81" s="739"/>
      <c r="G81" s="739"/>
      <c r="H81" s="739"/>
      <c r="I81" s="739"/>
      <c r="J81" s="739"/>
      <c r="K81" s="739"/>
      <c r="L81" s="739"/>
      <c r="M81" s="739"/>
      <c r="N81" s="739"/>
      <c r="O81" s="739"/>
      <c r="P81" s="740"/>
      <c r="Q81" s="740"/>
      <c r="R81" s="739"/>
      <c r="S81" s="739"/>
      <c r="T81" s="740"/>
      <c r="U81" s="740"/>
      <c r="V81" s="740"/>
      <c r="W81" s="739"/>
      <c r="X81" s="739"/>
      <c r="Y81" s="739"/>
      <c r="Z81" s="740"/>
      <c r="AA81" s="739"/>
      <c r="AB81" s="739"/>
      <c r="AC81" s="739"/>
      <c r="AD81" s="739"/>
      <c r="AE81" s="739"/>
      <c r="AF81" s="739"/>
      <c r="AG81" s="739"/>
      <c r="AH81" s="739"/>
    </row>
    <row r="82">
      <c r="A82" s="739"/>
      <c r="B82" s="739"/>
      <c r="C82" s="739"/>
      <c r="D82" s="739"/>
      <c r="E82" s="739"/>
      <c r="F82" s="739"/>
      <c r="G82" s="739"/>
      <c r="H82" s="739"/>
      <c r="I82" s="739"/>
      <c r="J82" s="739"/>
      <c r="K82" s="739"/>
      <c r="L82" s="739"/>
      <c r="M82" s="739"/>
      <c r="N82" s="739"/>
      <c r="O82" s="739"/>
      <c r="P82" s="740"/>
      <c r="Q82" s="740"/>
      <c r="R82" s="739"/>
      <c r="S82" s="739"/>
      <c r="T82" s="740"/>
      <c r="U82" s="740"/>
      <c r="V82" s="740"/>
      <c r="W82" s="739"/>
      <c r="X82" s="739"/>
      <c r="Y82" s="739"/>
      <c r="Z82" s="740"/>
      <c r="AA82" s="739"/>
      <c r="AB82" s="739"/>
      <c r="AC82" s="739"/>
      <c r="AD82" s="739"/>
      <c r="AE82" s="739"/>
      <c r="AF82" s="739"/>
      <c r="AG82" s="739"/>
      <c r="AH82" s="739"/>
    </row>
    <row r="83">
      <c r="A83" s="739"/>
      <c r="B83" s="739"/>
      <c r="C83" s="739"/>
      <c r="D83" s="739"/>
      <c r="E83" s="739"/>
      <c r="F83" s="739"/>
      <c r="G83" s="739"/>
      <c r="H83" s="739"/>
      <c r="I83" s="739"/>
      <c r="J83" s="739"/>
      <c r="K83" s="739"/>
      <c r="L83" s="739"/>
      <c r="M83" s="739"/>
      <c r="N83" s="739"/>
      <c r="O83" s="739"/>
      <c r="P83" s="740"/>
      <c r="Q83" s="740"/>
      <c r="R83" s="739"/>
      <c r="S83" s="739"/>
      <c r="T83" s="740"/>
      <c r="U83" s="740"/>
      <c r="V83" s="740"/>
      <c r="W83" s="739"/>
      <c r="X83" s="739"/>
      <c r="Y83" s="739"/>
      <c r="Z83" s="740"/>
      <c r="AA83" s="739"/>
      <c r="AB83" s="739"/>
      <c r="AC83" s="739"/>
      <c r="AD83" s="739"/>
      <c r="AE83" s="739"/>
      <c r="AF83" s="739"/>
      <c r="AG83" s="739"/>
      <c r="AH83" s="739"/>
    </row>
    <row r="84">
      <c r="A84" s="739"/>
      <c r="B84" s="739"/>
      <c r="C84" s="739"/>
      <c r="D84" s="739"/>
      <c r="E84" s="739"/>
      <c r="F84" s="739"/>
      <c r="G84" s="739"/>
      <c r="H84" s="739"/>
      <c r="I84" s="739"/>
      <c r="J84" s="739"/>
      <c r="K84" s="739"/>
      <c r="L84" s="739"/>
      <c r="M84" s="739"/>
      <c r="N84" s="739"/>
      <c r="O84" s="739"/>
      <c r="P84" s="740"/>
      <c r="Q84" s="740"/>
      <c r="R84" s="739"/>
      <c r="S84" s="739"/>
      <c r="T84" s="740"/>
      <c r="U84" s="740"/>
      <c r="V84" s="740"/>
      <c r="W84" s="739"/>
      <c r="X84" s="739"/>
      <c r="Y84" s="739"/>
      <c r="Z84" s="740"/>
      <c r="AA84" s="739"/>
      <c r="AB84" s="739"/>
      <c r="AC84" s="739"/>
      <c r="AD84" s="739"/>
      <c r="AE84" s="739"/>
      <c r="AF84" s="739"/>
      <c r="AG84" s="739"/>
      <c r="AH84" s="739"/>
    </row>
    <row r="85">
      <c r="A85" s="739"/>
      <c r="B85" s="739"/>
      <c r="C85" s="739"/>
      <c r="D85" s="739"/>
      <c r="E85" s="739"/>
      <c r="F85" s="739"/>
      <c r="G85" s="739"/>
      <c r="H85" s="739"/>
      <c r="I85" s="739"/>
      <c r="J85" s="739"/>
      <c r="K85" s="739"/>
      <c r="L85" s="739"/>
      <c r="M85" s="739"/>
      <c r="N85" s="739"/>
      <c r="O85" s="739"/>
      <c r="P85" s="740"/>
      <c r="Q85" s="740"/>
      <c r="R85" s="739"/>
      <c r="S85" s="739"/>
      <c r="T85" s="740"/>
      <c r="U85" s="740"/>
      <c r="V85" s="740"/>
      <c r="W85" s="739"/>
      <c r="X85" s="739"/>
      <c r="Y85" s="739"/>
      <c r="Z85" s="740"/>
      <c r="AA85" s="739"/>
      <c r="AB85" s="739"/>
      <c r="AC85" s="739"/>
      <c r="AD85" s="739"/>
      <c r="AE85" s="739"/>
      <c r="AF85" s="739"/>
      <c r="AG85" s="739"/>
      <c r="AH85" s="739"/>
    </row>
    <row r="86">
      <c r="A86" s="739"/>
      <c r="B86" s="739"/>
      <c r="C86" s="739"/>
      <c r="D86" s="739"/>
      <c r="E86" s="739"/>
      <c r="F86" s="739"/>
      <c r="G86" s="739"/>
      <c r="H86" s="739"/>
      <c r="I86" s="739"/>
      <c r="J86" s="739"/>
      <c r="K86" s="739"/>
      <c r="L86" s="739"/>
      <c r="M86" s="739"/>
      <c r="N86" s="739"/>
      <c r="O86" s="739"/>
      <c r="P86" s="740"/>
      <c r="Q86" s="740"/>
      <c r="R86" s="739"/>
      <c r="S86" s="739"/>
      <c r="T86" s="740"/>
      <c r="U86" s="740"/>
      <c r="V86" s="740"/>
      <c r="W86" s="739"/>
      <c r="X86" s="739"/>
      <c r="Y86" s="739"/>
      <c r="Z86" s="740"/>
      <c r="AA86" s="739"/>
      <c r="AB86" s="739"/>
      <c r="AC86" s="739"/>
      <c r="AD86" s="739"/>
      <c r="AE86" s="739"/>
      <c r="AF86" s="739"/>
      <c r="AG86" s="739"/>
      <c r="AH86" s="739"/>
    </row>
    <row r="87">
      <c r="A87" s="739"/>
      <c r="B87" s="739"/>
      <c r="C87" s="739"/>
      <c r="D87" s="739"/>
      <c r="E87" s="739"/>
      <c r="F87" s="739"/>
      <c r="G87" s="739"/>
      <c r="H87" s="739"/>
      <c r="I87" s="739"/>
      <c r="J87" s="739"/>
      <c r="K87" s="739"/>
      <c r="L87" s="739"/>
      <c r="M87" s="739"/>
      <c r="N87" s="739"/>
      <c r="O87" s="739"/>
      <c r="P87" s="740"/>
      <c r="Q87" s="740"/>
      <c r="R87" s="739"/>
      <c r="S87" s="739"/>
      <c r="T87" s="740"/>
      <c r="U87" s="740"/>
      <c r="V87" s="740"/>
      <c r="W87" s="739"/>
      <c r="X87" s="739"/>
      <c r="Y87" s="739"/>
      <c r="Z87" s="740"/>
      <c r="AA87" s="739"/>
      <c r="AB87" s="739"/>
      <c r="AC87" s="739"/>
      <c r="AD87" s="739"/>
      <c r="AE87" s="739"/>
      <c r="AF87" s="739"/>
      <c r="AG87" s="739"/>
      <c r="AH87" s="739"/>
    </row>
    <row r="88">
      <c r="A88" s="739"/>
      <c r="B88" s="739"/>
      <c r="C88" s="739"/>
      <c r="D88" s="739"/>
      <c r="E88" s="739"/>
      <c r="F88" s="739"/>
      <c r="G88" s="739"/>
      <c r="H88" s="739"/>
      <c r="I88" s="739"/>
      <c r="J88" s="739"/>
      <c r="K88" s="739"/>
      <c r="L88" s="739"/>
      <c r="M88" s="739"/>
      <c r="N88" s="739"/>
      <c r="O88" s="739"/>
      <c r="P88" s="740"/>
      <c r="Q88" s="740"/>
      <c r="R88" s="739"/>
      <c r="S88" s="739"/>
      <c r="T88" s="740"/>
      <c r="U88" s="740"/>
      <c r="V88" s="740"/>
      <c r="W88" s="739"/>
      <c r="X88" s="739"/>
      <c r="Y88" s="739"/>
      <c r="Z88" s="740"/>
      <c r="AA88" s="739"/>
      <c r="AB88" s="739"/>
      <c r="AC88" s="739"/>
      <c r="AD88" s="739"/>
      <c r="AE88" s="739"/>
      <c r="AF88" s="739"/>
      <c r="AG88" s="739"/>
      <c r="AH88" s="739"/>
    </row>
    <row r="89">
      <c r="A89" s="739"/>
      <c r="B89" s="739"/>
      <c r="C89" s="739"/>
      <c r="D89" s="739"/>
      <c r="E89" s="739"/>
      <c r="F89" s="739"/>
      <c r="G89" s="739"/>
      <c r="H89" s="739"/>
      <c r="I89" s="739"/>
      <c r="J89" s="739"/>
      <c r="K89" s="739"/>
      <c r="L89" s="739"/>
      <c r="M89" s="739"/>
      <c r="N89" s="739"/>
      <c r="O89" s="739"/>
      <c r="P89" s="740"/>
      <c r="Q89" s="740"/>
      <c r="R89" s="739"/>
      <c r="S89" s="739"/>
      <c r="T89" s="740"/>
      <c r="U89" s="740"/>
      <c r="V89" s="740"/>
      <c r="W89" s="739"/>
      <c r="X89" s="739"/>
      <c r="Y89" s="739"/>
      <c r="Z89" s="740"/>
      <c r="AA89" s="739"/>
      <c r="AB89" s="739"/>
      <c r="AC89" s="739"/>
      <c r="AD89" s="739"/>
      <c r="AE89" s="739"/>
      <c r="AF89" s="739"/>
      <c r="AG89" s="739"/>
      <c r="AH89" s="739"/>
    </row>
    <row r="90">
      <c r="A90" s="739"/>
      <c r="B90" s="739"/>
      <c r="C90" s="739"/>
      <c r="D90" s="739"/>
      <c r="E90" s="739"/>
      <c r="F90" s="739"/>
      <c r="G90" s="739"/>
      <c r="H90" s="739"/>
      <c r="I90" s="739"/>
      <c r="J90" s="739"/>
      <c r="K90" s="739"/>
      <c r="L90" s="739"/>
      <c r="M90" s="739"/>
      <c r="N90" s="739"/>
      <c r="O90" s="739"/>
      <c r="P90" s="740"/>
      <c r="Q90" s="740"/>
      <c r="R90" s="739"/>
      <c r="S90" s="739"/>
      <c r="T90" s="740"/>
      <c r="U90" s="740"/>
      <c r="V90" s="740"/>
      <c r="W90" s="739"/>
      <c r="X90" s="739"/>
      <c r="Y90" s="739"/>
      <c r="Z90" s="740"/>
      <c r="AA90" s="739"/>
      <c r="AB90" s="739"/>
      <c r="AC90" s="739"/>
      <c r="AD90" s="739"/>
      <c r="AE90" s="739"/>
      <c r="AF90" s="739"/>
      <c r="AG90" s="739"/>
      <c r="AH90" s="739"/>
    </row>
    <row r="91">
      <c r="A91" s="739"/>
      <c r="B91" s="739"/>
      <c r="C91" s="739"/>
      <c r="D91" s="739"/>
      <c r="E91" s="739"/>
      <c r="F91" s="739"/>
      <c r="G91" s="739"/>
      <c r="H91" s="739"/>
      <c r="I91" s="739"/>
      <c r="J91" s="739"/>
      <c r="K91" s="739"/>
      <c r="L91" s="739"/>
      <c r="M91" s="739"/>
      <c r="N91" s="739"/>
      <c r="O91" s="739"/>
      <c r="P91" s="740"/>
      <c r="Q91" s="740"/>
      <c r="R91" s="739"/>
      <c r="S91" s="739"/>
      <c r="T91" s="740"/>
      <c r="U91" s="740"/>
      <c r="V91" s="740"/>
      <c r="W91" s="739"/>
      <c r="X91" s="739"/>
      <c r="Y91" s="739"/>
      <c r="Z91" s="740"/>
      <c r="AA91" s="739"/>
      <c r="AB91" s="739"/>
      <c r="AC91" s="739"/>
      <c r="AD91" s="739"/>
      <c r="AE91" s="739"/>
      <c r="AF91" s="739"/>
      <c r="AG91" s="739"/>
      <c r="AH91" s="739"/>
    </row>
    <row r="92">
      <c r="A92" s="739"/>
      <c r="B92" s="739"/>
      <c r="C92" s="739"/>
      <c r="D92" s="739"/>
      <c r="E92" s="739"/>
      <c r="F92" s="739"/>
      <c r="G92" s="739"/>
      <c r="H92" s="739"/>
      <c r="I92" s="739"/>
      <c r="J92" s="739"/>
      <c r="K92" s="739"/>
      <c r="L92" s="739"/>
      <c r="M92" s="739"/>
      <c r="N92" s="739"/>
      <c r="O92" s="739"/>
      <c r="P92" s="740"/>
      <c r="Q92" s="740"/>
      <c r="R92" s="739"/>
      <c r="S92" s="739"/>
      <c r="T92" s="740"/>
      <c r="U92" s="740"/>
      <c r="V92" s="740"/>
      <c r="W92" s="739"/>
      <c r="X92" s="739"/>
      <c r="Y92" s="739"/>
      <c r="Z92" s="740"/>
      <c r="AA92" s="739"/>
      <c r="AB92" s="739"/>
      <c r="AC92" s="739"/>
      <c r="AD92" s="739"/>
      <c r="AE92" s="739"/>
      <c r="AF92" s="739"/>
      <c r="AG92" s="739"/>
      <c r="AH92" s="739"/>
    </row>
    <row r="93">
      <c r="A93" s="739"/>
      <c r="B93" s="739"/>
      <c r="C93" s="739"/>
      <c r="D93" s="739"/>
      <c r="E93" s="739"/>
      <c r="F93" s="739"/>
      <c r="G93" s="739"/>
      <c r="H93" s="739"/>
      <c r="I93" s="739"/>
      <c r="J93" s="739"/>
      <c r="K93" s="739"/>
      <c r="L93" s="739"/>
      <c r="M93" s="739"/>
      <c r="N93" s="739"/>
      <c r="O93" s="739"/>
      <c r="P93" s="740"/>
      <c r="Q93" s="740"/>
      <c r="R93" s="739"/>
      <c r="S93" s="739"/>
      <c r="T93" s="740"/>
      <c r="U93" s="740"/>
      <c r="V93" s="740"/>
      <c r="W93" s="739"/>
      <c r="X93" s="739"/>
      <c r="Y93" s="739"/>
      <c r="Z93" s="740"/>
      <c r="AA93" s="739"/>
      <c r="AB93" s="739"/>
      <c r="AC93" s="739"/>
      <c r="AD93" s="739"/>
      <c r="AE93" s="739"/>
      <c r="AF93" s="739"/>
      <c r="AG93" s="739"/>
      <c r="AH93" s="739"/>
    </row>
    <row r="94">
      <c r="A94" s="739"/>
      <c r="B94" s="739"/>
      <c r="C94" s="739"/>
      <c r="D94" s="739"/>
      <c r="E94" s="739"/>
      <c r="F94" s="739"/>
      <c r="G94" s="739"/>
      <c r="H94" s="739"/>
      <c r="I94" s="739"/>
      <c r="J94" s="739"/>
      <c r="K94" s="739"/>
      <c r="L94" s="739"/>
      <c r="M94" s="739"/>
      <c r="N94" s="739"/>
      <c r="O94" s="739"/>
      <c r="P94" s="740"/>
      <c r="Q94" s="740"/>
      <c r="R94" s="739"/>
      <c r="S94" s="739"/>
      <c r="T94" s="740"/>
      <c r="U94" s="740"/>
      <c r="V94" s="740"/>
      <c r="W94" s="739"/>
      <c r="X94" s="739"/>
      <c r="Y94" s="739"/>
      <c r="Z94" s="740"/>
      <c r="AA94" s="739"/>
      <c r="AB94" s="739"/>
      <c r="AC94" s="739"/>
      <c r="AD94" s="739"/>
      <c r="AE94" s="739"/>
      <c r="AF94" s="739"/>
      <c r="AG94" s="739"/>
      <c r="AH94" s="739"/>
    </row>
    <row r="95">
      <c r="A95" s="739"/>
      <c r="B95" s="739"/>
      <c r="C95" s="739"/>
      <c r="D95" s="739"/>
      <c r="E95" s="739"/>
      <c r="F95" s="739"/>
      <c r="G95" s="739"/>
      <c r="H95" s="739"/>
      <c r="I95" s="739"/>
      <c r="J95" s="739"/>
      <c r="K95" s="739"/>
      <c r="L95" s="739"/>
      <c r="M95" s="739"/>
      <c r="N95" s="739"/>
      <c r="O95" s="739"/>
      <c r="P95" s="740"/>
      <c r="Q95" s="740"/>
      <c r="R95" s="739"/>
      <c r="S95" s="739"/>
      <c r="T95" s="740"/>
      <c r="U95" s="740"/>
      <c r="V95" s="740"/>
      <c r="W95" s="739"/>
      <c r="X95" s="739"/>
      <c r="Y95" s="739"/>
      <c r="Z95" s="740"/>
      <c r="AA95" s="739"/>
      <c r="AB95" s="739"/>
      <c r="AC95" s="739"/>
      <c r="AD95" s="739"/>
      <c r="AE95" s="739"/>
      <c r="AF95" s="739"/>
      <c r="AG95" s="739"/>
      <c r="AH95" s="739"/>
    </row>
    <row r="96">
      <c r="A96" s="739"/>
      <c r="B96" s="739"/>
      <c r="C96" s="739"/>
      <c r="D96" s="739"/>
      <c r="E96" s="739"/>
      <c r="F96" s="739"/>
      <c r="G96" s="739"/>
      <c r="H96" s="739"/>
      <c r="I96" s="739"/>
      <c r="J96" s="739"/>
      <c r="K96" s="739"/>
      <c r="L96" s="739"/>
      <c r="M96" s="739"/>
      <c r="N96" s="739"/>
      <c r="O96" s="739"/>
      <c r="P96" s="740"/>
      <c r="Q96" s="740"/>
      <c r="R96" s="739"/>
      <c r="S96" s="739"/>
      <c r="T96" s="740"/>
      <c r="U96" s="740"/>
      <c r="V96" s="740"/>
      <c r="W96" s="739"/>
      <c r="X96" s="739"/>
      <c r="Y96" s="739"/>
      <c r="Z96" s="740"/>
      <c r="AA96" s="739"/>
      <c r="AB96" s="739"/>
      <c r="AC96" s="739"/>
      <c r="AD96" s="739"/>
      <c r="AE96" s="739"/>
      <c r="AF96" s="739"/>
      <c r="AG96" s="739"/>
      <c r="AH96" s="739"/>
    </row>
    <row r="97">
      <c r="A97" s="739"/>
      <c r="B97" s="739"/>
      <c r="C97" s="739"/>
      <c r="D97" s="739"/>
      <c r="E97" s="739"/>
      <c r="F97" s="739"/>
      <c r="G97" s="739"/>
      <c r="H97" s="739"/>
      <c r="I97" s="739"/>
      <c r="J97" s="739"/>
      <c r="K97" s="739"/>
      <c r="L97" s="739"/>
      <c r="M97" s="739"/>
      <c r="N97" s="739"/>
      <c r="O97" s="739"/>
      <c r="P97" s="740"/>
      <c r="Q97" s="740"/>
      <c r="R97" s="739"/>
      <c r="S97" s="739"/>
      <c r="T97" s="740"/>
      <c r="U97" s="740"/>
      <c r="V97" s="740"/>
      <c r="W97" s="739"/>
      <c r="X97" s="739"/>
      <c r="Y97" s="739"/>
      <c r="Z97" s="740"/>
      <c r="AA97" s="739"/>
      <c r="AB97" s="739"/>
      <c r="AC97" s="739"/>
      <c r="AD97" s="739"/>
      <c r="AE97" s="739"/>
      <c r="AF97" s="739"/>
      <c r="AG97" s="739"/>
      <c r="AH97" s="739"/>
    </row>
    <row r="98">
      <c r="A98" s="739"/>
      <c r="B98" s="739"/>
      <c r="C98" s="739"/>
      <c r="D98" s="739"/>
      <c r="E98" s="739"/>
      <c r="F98" s="739"/>
      <c r="G98" s="739"/>
      <c r="H98" s="739"/>
      <c r="I98" s="739"/>
      <c r="J98" s="739"/>
      <c r="K98" s="739"/>
      <c r="L98" s="739"/>
      <c r="M98" s="739"/>
      <c r="N98" s="739"/>
      <c r="O98" s="739"/>
      <c r="P98" s="740"/>
      <c r="Q98" s="740"/>
      <c r="R98" s="739"/>
      <c r="S98" s="739"/>
      <c r="T98" s="740"/>
      <c r="U98" s="740"/>
      <c r="V98" s="740"/>
      <c r="W98" s="739"/>
      <c r="X98" s="739"/>
      <c r="Y98" s="739"/>
      <c r="Z98" s="740"/>
      <c r="AA98" s="739"/>
      <c r="AB98" s="739"/>
      <c r="AC98" s="739"/>
      <c r="AD98" s="739"/>
      <c r="AE98" s="739"/>
      <c r="AF98" s="739"/>
      <c r="AG98" s="739"/>
      <c r="AH98" s="739"/>
    </row>
    <row r="99">
      <c r="A99" s="739"/>
      <c r="B99" s="739"/>
      <c r="C99" s="739"/>
      <c r="D99" s="739"/>
      <c r="E99" s="739"/>
      <c r="F99" s="739"/>
      <c r="G99" s="739"/>
      <c r="H99" s="739"/>
      <c r="I99" s="739"/>
      <c r="J99" s="739"/>
      <c r="K99" s="739"/>
      <c r="L99" s="739"/>
      <c r="M99" s="739"/>
      <c r="N99" s="739"/>
      <c r="O99" s="739"/>
      <c r="P99" s="740"/>
      <c r="Q99" s="740"/>
      <c r="R99" s="739"/>
      <c r="S99" s="739"/>
      <c r="T99" s="740"/>
      <c r="U99" s="740"/>
      <c r="V99" s="740"/>
      <c r="W99" s="739"/>
      <c r="X99" s="739"/>
      <c r="Y99" s="739"/>
      <c r="Z99" s="740"/>
      <c r="AA99" s="739"/>
      <c r="AB99" s="739"/>
      <c r="AC99" s="739"/>
      <c r="AD99" s="739"/>
      <c r="AE99" s="739"/>
      <c r="AF99" s="739"/>
      <c r="AG99" s="739"/>
      <c r="AH99" s="739"/>
    </row>
    <row r="100">
      <c r="A100" s="739"/>
      <c r="B100" s="739"/>
      <c r="C100" s="739"/>
      <c r="D100" s="739"/>
      <c r="E100" s="739"/>
      <c r="F100" s="739"/>
      <c r="G100" s="739"/>
      <c r="H100" s="739"/>
      <c r="I100" s="739"/>
      <c r="J100" s="739"/>
      <c r="K100" s="739"/>
      <c r="L100" s="739"/>
      <c r="M100" s="739"/>
      <c r="N100" s="739"/>
      <c r="O100" s="739"/>
      <c r="P100" s="740"/>
      <c r="Q100" s="740"/>
      <c r="R100" s="739"/>
      <c r="S100" s="739"/>
      <c r="T100" s="740"/>
      <c r="U100" s="740"/>
      <c r="V100" s="740"/>
      <c r="W100" s="739"/>
      <c r="X100" s="739"/>
      <c r="Y100" s="739"/>
      <c r="Z100" s="740"/>
      <c r="AA100" s="739"/>
      <c r="AB100" s="739"/>
      <c r="AC100" s="739"/>
      <c r="AD100" s="739"/>
      <c r="AE100" s="739"/>
      <c r="AF100" s="739"/>
      <c r="AG100" s="739"/>
      <c r="AH100" s="739"/>
    </row>
    <row r="101">
      <c r="A101" s="739"/>
      <c r="B101" s="739"/>
      <c r="C101" s="739"/>
      <c r="D101" s="739"/>
      <c r="E101" s="739"/>
      <c r="F101" s="739"/>
      <c r="G101" s="739"/>
      <c r="H101" s="739"/>
      <c r="I101" s="739"/>
      <c r="J101" s="739"/>
      <c r="K101" s="739"/>
      <c r="L101" s="739"/>
      <c r="M101" s="739"/>
      <c r="N101" s="739"/>
      <c r="O101" s="739"/>
      <c r="P101" s="740"/>
      <c r="Q101" s="740"/>
      <c r="R101" s="739"/>
      <c r="S101" s="739"/>
      <c r="T101" s="740"/>
      <c r="U101" s="740"/>
      <c r="V101" s="740"/>
      <c r="W101" s="739"/>
      <c r="X101" s="739"/>
      <c r="Y101" s="739"/>
      <c r="Z101" s="740"/>
      <c r="AA101" s="739"/>
      <c r="AB101" s="739"/>
      <c r="AC101" s="739"/>
      <c r="AD101" s="739"/>
      <c r="AE101" s="739"/>
      <c r="AF101" s="739"/>
      <c r="AG101" s="739"/>
      <c r="AH101" s="739"/>
    </row>
    <row r="102">
      <c r="A102" s="739"/>
      <c r="B102" s="739"/>
      <c r="C102" s="739"/>
      <c r="D102" s="739"/>
      <c r="E102" s="739"/>
      <c r="F102" s="739"/>
      <c r="G102" s="739"/>
      <c r="H102" s="739"/>
      <c r="I102" s="739"/>
      <c r="J102" s="739"/>
      <c r="K102" s="739"/>
      <c r="L102" s="739"/>
      <c r="M102" s="739"/>
      <c r="N102" s="739"/>
      <c r="O102" s="739"/>
      <c r="P102" s="740"/>
      <c r="Q102" s="740"/>
      <c r="R102" s="739"/>
      <c r="S102" s="739"/>
      <c r="T102" s="740"/>
      <c r="U102" s="740"/>
      <c r="V102" s="740"/>
      <c r="W102" s="739"/>
      <c r="X102" s="739"/>
      <c r="Y102" s="739"/>
      <c r="Z102" s="740"/>
      <c r="AA102" s="739"/>
      <c r="AB102" s="739"/>
      <c r="AC102" s="739"/>
      <c r="AD102" s="739"/>
      <c r="AE102" s="739"/>
      <c r="AF102" s="739"/>
      <c r="AG102" s="739"/>
      <c r="AH102" s="739"/>
    </row>
    <row r="103">
      <c r="A103" s="739"/>
      <c r="B103" s="739"/>
      <c r="C103" s="739"/>
      <c r="D103" s="739"/>
      <c r="E103" s="739"/>
      <c r="F103" s="739"/>
      <c r="G103" s="739"/>
      <c r="H103" s="739"/>
      <c r="I103" s="739"/>
      <c r="J103" s="739"/>
      <c r="K103" s="739"/>
      <c r="L103" s="739"/>
      <c r="M103" s="739"/>
      <c r="N103" s="739"/>
      <c r="O103" s="739"/>
      <c r="P103" s="740"/>
      <c r="Q103" s="740"/>
      <c r="R103" s="739"/>
      <c r="S103" s="739"/>
      <c r="T103" s="740"/>
      <c r="U103" s="740"/>
      <c r="V103" s="740"/>
      <c r="W103" s="739"/>
      <c r="X103" s="739"/>
      <c r="Y103" s="739"/>
      <c r="Z103" s="740"/>
      <c r="AA103" s="739"/>
      <c r="AB103" s="739"/>
      <c r="AC103" s="739"/>
      <c r="AD103" s="739"/>
      <c r="AE103" s="739"/>
      <c r="AF103" s="739"/>
      <c r="AG103" s="739"/>
      <c r="AH103" s="739"/>
    </row>
    <row r="104">
      <c r="A104" s="739"/>
      <c r="B104" s="739"/>
      <c r="C104" s="739"/>
      <c r="D104" s="739"/>
      <c r="E104" s="739"/>
      <c r="F104" s="739"/>
      <c r="G104" s="739"/>
      <c r="H104" s="739"/>
      <c r="I104" s="739"/>
      <c r="J104" s="739"/>
      <c r="K104" s="739"/>
      <c r="L104" s="739"/>
      <c r="M104" s="739"/>
      <c r="N104" s="739"/>
      <c r="O104" s="739"/>
      <c r="P104" s="740"/>
      <c r="Q104" s="740"/>
      <c r="R104" s="739"/>
      <c r="S104" s="739"/>
      <c r="T104" s="740"/>
      <c r="U104" s="740"/>
      <c r="V104" s="740"/>
      <c r="W104" s="739"/>
      <c r="X104" s="739"/>
      <c r="Y104" s="739"/>
      <c r="Z104" s="740"/>
      <c r="AA104" s="739"/>
      <c r="AB104" s="739"/>
      <c r="AC104" s="739"/>
      <c r="AD104" s="739"/>
      <c r="AE104" s="739"/>
      <c r="AF104" s="739"/>
      <c r="AG104" s="739"/>
      <c r="AH104" s="739"/>
    </row>
    <row r="105">
      <c r="A105" s="739"/>
      <c r="B105" s="739"/>
      <c r="C105" s="739"/>
      <c r="D105" s="739"/>
      <c r="E105" s="739"/>
      <c r="F105" s="739"/>
      <c r="G105" s="739"/>
      <c r="H105" s="739"/>
      <c r="I105" s="739"/>
      <c r="J105" s="739"/>
      <c r="K105" s="739"/>
      <c r="L105" s="739"/>
      <c r="M105" s="739"/>
      <c r="N105" s="739"/>
      <c r="O105" s="739"/>
      <c r="P105" s="740"/>
      <c r="Q105" s="740"/>
      <c r="R105" s="739"/>
      <c r="S105" s="739"/>
      <c r="T105" s="740"/>
      <c r="U105" s="740"/>
      <c r="V105" s="740"/>
      <c r="W105" s="739"/>
      <c r="X105" s="739"/>
      <c r="Y105" s="739"/>
      <c r="Z105" s="740"/>
      <c r="AA105" s="739"/>
      <c r="AB105" s="739"/>
      <c r="AC105" s="739"/>
      <c r="AD105" s="739"/>
      <c r="AE105" s="739"/>
      <c r="AF105" s="739"/>
      <c r="AG105" s="739"/>
      <c r="AH105" s="739"/>
    </row>
    <row r="106">
      <c r="A106" s="739"/>
      <c r="B106" s="739"/>
      <c r="C106" s="739"/>
      <c r="D106" s="739"/>
      <c r="E106" s="739"/>
      <c r="F106" s="739"/>
      <c r="G106" s="739"/>
      <c r="H106" s="739"/>
      <c r="I106" s="739"/>
      <c r="J106" s="739"/>
      <c r="K106" s="739"/>
      <c r="L106" s="739"/>
      <c r="M106" s="739"/>
      <c r="N106" s="739"/>
      <c r="O106" s="739"/>
      <c r="P106" s="740"/>
      <c r="Q106" s="740"/>
      <c r="R106" s="739"/>
      <c r="S106" s="739"/>
      <c r="T106" s="740"/>
      <c r="U106" s="740"/>
      <c r="V106" s="740"/>
      <c r="W106" s="739"/>
      <c r="X106" s="739"/>
      <c r="Y106" s="739"/>
      <c r="Z106" s="740"/>
      <c r="AA106" s="739"/>
      <c r="AB106" s="739"/>
      <c r="AC106" s="739"/>
      <c r="AD106" s="739"/>
      <c r="AE106" s="739"/>
      <c r="AF106" s="739"/>
      <c r="AG106" s="739"/>
      <c r="AH106" s="739"/>
    </row>
    <row r="107">
      <c r="A107" s="739"/>
      <c r="B107" s="739"/>
      <c r="C107" s="739"/>
      <c r="D107" s="739"/>
      <c r="E107" s="739"/>
      <c r="F107" s="739"/>
      <c r="G107" s="739"/>
      <c r="H107" s="739"/>
      <c r="I107" s="739"/>
      <c r="J107" s="739"/>
      <c r="K107" s="739"/>
      <c r="L107" s="739"/>
      <c r="M107" s="739"/>
      <c r="N107" s="739"/>
      <c r="O107" s="739"/>
      <c r="P107" s="740"/>
      <c r="Q107" s="740"/>
      <c r="R107" s="739"/>
      <c r="S107" s="739"/>
      <c r="T107" s="740"/>
      <c r="U107" s="740"/>
      <c r="V107" s="740"/>
      <c r="W107" s="739"/>
      <c r="X107" s="739"/>
      <c r="Y107" s="739"/>
      <c r="Z107" s="740"/>
      <c r="AA107" s="739"/>
      <c r="AB107" s="739"/>
      <c r="AC107" s="739"/>
      <c r="AD107" s="739"/>
      <c r="AE107" s="739"/>
      <c r="AF107" s="739"/>
      <c r="AG107" s="739"/>
      <c r="AH107" s="739"/>
    </row>
    <row r="108">
      <c r="A108" s="739"/>
      <c r="B108" s="739"/>
      <c r="C108" s="739"/>
      <c r="D108" s="739"/>
      <c r="E108" s="739"/>
      <c r="F108" s="739"/>
      <c r="G108" s="739"/>
      <c r="H108" s="739"/>
      <c r="I108" s="739"/>
      <c r="J108" s="739"/>
      <c r="K108" s="739"/>
      <c r="L108" s="739"/>
      <c r="M108" s="739"/>
      <c r="N108" s="739"/>
      <c r="O108" s="739"/>
      <c r="P108" s="740"/>
      <c r="Q108" s="740"/>
      <c r="R108" s="739"/>
      <c r="S108" s="739"/>
      <c r="T108" s="740"/>
      <c r="U108" s="740"/>
      <c r="V108" s="740"/>
      <c r="W108" s="739"/>
      <c r="X108" s="739"/>
      <c r="Y108" s="739"/>
      <c r="Z108" s="740"/>
      <c r="AA108" s="739"/>
      <c r="AB108" s="739"/>
      <c r="AC108" s="739"/>
      <c r="AD108" s="739"/>
      <c r="AE108" s="739"/>
      <c r="AF108" s="739"/>
      <c r="AG108" s="739"/>
      <c r="AH108" s="739"/>
    </row>
    <row r="109">
      <c r="A109" s="739"/>
      <c r="B109" s="739"/>
      <c r="C109" s="739"/>
      <c r="D109" s="739"/>
      <c r="E109" s="739"/>
      <c r="F109" s="739"/>
      <c r="G109" s="739"/>
      <c r="H109" s="739"/>
      <c r="I109" s="739"/>
      <c r="J109" s="739"/>
      <c r="K109" s="739"/>
      <c r="L109" s="739"/>
      <c r="M109" s="739"/>
      <c r="N109" s="739"/>
      <c r="O109" s="739"/>
      <c r="P109" s="740"/>
      <c r="Q109" s="740"/>
      <c r="R109" s="739"/>
      <c r="S109" s="739"/>
      <c r="T109" s="740"/>
      <c r="U109" s="740"/>
      <c r="V109" s="740"/>
      <c r="W109" s="739"/>
      <c r="X109" s="739"/>
      <c r="Y109" s="739"/>
      <c r="Z109" s="740"/>
      <c r="AA109" s="739"/>
      <c r="AB109" s="739"/>
      <c r="AC109" s="739"/>
      <c r="AD109" s="739"/>
      <c r="AE109" s="739"/>
      <c r="AF109" s="739"/>
      <c r="AG109" s="739"/>
      <c r="AH109" s="739"/>
    </row>
    <row r="110">
      <c r="A110" s="739"/>
      <c r="B110" s="739"/>
      <c r="C110" s="739"/>
      <c r="D110" s="739"/>
      <c r="E110" s="739"/>
      <c r="F110" s="739"/>
      <c r="G110" s="739"/>
      <c r="H110" s="739"/>
      <c r="I110" s="739"/>
      <c r="J110" s="739"/>
      <c r="K110" s="739"/>
      <c r="L110" s="739"/>
      <c r="M110" s="739"/>
      <c r="N110" s="739"/>
      <c r="O110" s="739"/>
      <c r="P110" s="740"/>
      <c r="Q110" s="740"/>
      <c r="R110" s="739"/>
      <c r="S110" s="739"/>
      <c r="T110" s="740"/>
      <c r="U110" s="740"/>
      <c r="V110" s="740"/>
      <c r="W110" s="739"/>
      <c r="X110" s="739"/>
      <c r="Y110" s="739"/>
      <c r="Z110" s="740"/>
      <c r="AA110" s="739"/>
      <c r="AB110" s="739"/>
      <c r="AC110" s="739"/>
      <c r="AD110" s="739"/>
      <c r="AE110" s="739"/>
      <c r="AF110" s="739"/>
      <c r="AG110" s="739"/>
      <c r="AH110" s="739"/>
    </row>
    <row r="111">
      <c r="A111" s="739"/>
      <c r="B111" s="739"/>
      <c r="C111" s="739"/>
      <c r="D111" s="739"/>
      <c r="E111" s="739"/>
      <c r="F111" s="739"/>
      <c r="G111" s="739"/>
      <c r="H111" s="739"/>
      <c r="I111" s="739"/>
      <c r="J111" s="739"/>
      <c r="K111" s="739"/>
      <c r="L111" s="739"/>
      <c r="M111" s="739"/>
      <c r="N111" s="739"/>
      <c r="O111" s="739"/>
      <c r="P111" s="740"/>
      <c r="Q111" s="740"/>
      <c r="R111" s="739"/>
      <c r="S111" s="739"/>
      <c r="T111" s="740"/>
      <c r="U111" s="740"/>
      <c r="V111" s="740"/>
      <c r="W111" s="739"/>
      <c r="X111" s="739"/>
      <c r="Y111" s="739"/>
      <c r="Z111" s="740"/>
      <c r="AA111" s="739"/>
      <c r="AB111" s="739"/>
      <c r="AC111" s="739"/>
      <c r="AD111" s="739"/>
      <c r="AE111" s="739"/>
      <c r="AF111" s="739"/>
      <c r="AG111" s="739"/>
      <c r="AH111" s="739"/>
    </row>
    <row r="112">
      <c r="A112" s="739"/>
      <c r="B112" s="739"/>
      <c r="C112" s="739"/>
      <c r="D112" s="739"/>
      <c r="E112" s="739"/>
      <c r="F112" s="739"/>
      <c r="G112" s="739"/>
      <c r="H112" s="739"/>
      <c r="I112" s="739"/>
      <c r="J112" s="739"/>
      <c r="K112" s="739"/>
      <c r="L112" s="739"/>
      <c r="M112" s="739"/>
      <c r="N112" s="739"/>
      <c r="O112" s="739"/>
      <c r="P112" s="740"/>
      <c r="Q112" s="740"/>
      <c r="R112" s="739"/>
      <c r="S112" s="739"/>
      <c r="T112" s="740"/>
      <c r="U112" s="740"/>
      <c r="V112" s="740"/>
      <c r="W112" s="739"/>
      <c r="X112" s="739"/>
      <c r="Y112" s="739"/>
      <c r="Z112" s="740"/>
      <c r="AA112" s="739"/>
      <c r="AB112" s="739"/>
      <c r="AC112" s="739"/>
      <c r="AD112" s="739"/>
      <c r="AE112" s="739"/>
      <c r="AF112" s="739"/>
      <c r="AG112" s="739"/>
      <c r="AH112" s="739"/>
    </row>
    <row r="113">
      <c r="A113" s="739"/>
      <c r="B113" s="739"/>
      <c r="C113" s="739"/>
      <c r="D113" s="739"/>
      <c r="E113" s="739"/>
      <c r="F113" s="739"/>
      <c r="G113" s="739"/>
      <c r="H113" s="739"/>
      <c r="I113" s="739"/>
      <c r="J113" s="739"/>
      <c r="K113" s="739"/>
      <c r="L113" s="739"/>
      <c r="M113" s="739"/>
      <c r="N113" s="739"/>
      <c r="O113" s="739"/>
      <c r="P113" s="740"/>
      <c r="Q113" s="740"/>
      <c r="R113" s="739"/>
      <c r="S113" s="739"/>
      <c r="T113" s="740"/>
      <c r="U113" s="740"/>
      <c r="V113" s="740"/>
      <c r="W113" s="739"/>
      <c r="X113" s="739"/>
      <c r="Y113" s="739"/>
      <c r="Z113" s="740"/>
      <c r="AA113" s="739"/>
      <c r="AB113" s="739"/>
      <c r="AC113" s="739"/>
      <c r="AD113" s="739"/>
      <c r="AE113" s="739"/>
      <c r="AF113" s="739"/>
      <c r="AG113" s="739"/>
      <c r="AH113" s="739"/>
    </row>
    <row r="114">
      <c r="A114" s="739"/>
      <c r="B114" s="739"/>
      <c r="C114" s="739"/>
      <c r="D114" s="739"/>
      <c r="E114" s="739"/>
      <c r="F114" s="739"/>
      <c r="G114" s="739"/>
      <c r="H114" s="739"/>
      <c r="I114" s="739"/>
      <c r="J114" s="739"/>
      <c r="K114" s="739"/>
      <c r="L114" s="739"/>
      <c r="M114" s="739"/>
      <c r="N114" s="739"/>
      <c r="O114" s="739"/>
      <c r="P114" s="740"/>
      <c r="Q114" s="740"/>
      <c r="R114" s="739"/>
      <c r="S114" s="739"/>
      <c r="T114" s="740"/>
      <c r="U114" s="740"/>
      <c r="V114" s="740"/>
      <c r="W114" s="739"/>
      <c r="X114" s="739"/>
      <c r="Y114" s="739"/>
      <c r="Z114" s="740"/>
      <c r="AA114" s="739"/>
      <c r="AB114" s="739"/>
      <c r="AC114" s="739"/>
      <c r="AD114" s="739"/>
      <c r="AE114" s="739"/>
      <c r="AF114" s="739"/>
      <c r="AG114" s="739"/>
      <c r="AH114" s="739"/>
    </row>
    <row r="115">
      <c r="A115" s="739"/>
      <c r="B115" s="739"/>
      <c r="C115" s="739"/>
      <c r="D115" s="739"/>
      <c r="E115" s="739"/>
      <c r="F115" s="739"/>
      <c r="G115" s="739"/>
      <c r="H115" s="739"/>
      <c r="I115" s="739"/>
      <c r="J115" s="739"/>
      <c r="K115" s="739"/>
      <c r="L115" s="739"/>
      <c r="M115" s="739"/>
      <c r="N115" s="739"/>
      <c r="O115" s="739"/>
      <c r="P115" s="740"/>
      <c r="Q115" s="740"/>
      <c r="R115" s="739"/>
      <c r="S115" s="739"/>
      <c r="T115" s="740"/>
      <c r="U115" s="740"/>
      <c r="V115" s="740"/>
      <c r="W115" s="739"/>
      <c r="X115" s="739"/>
      <c r="Y115" s="739"/>
      <c r="Z115" s="740"/>
      <c r="AA115" s="739"/>
      <c r="AB115" s="739"/>
      <c r="AC115" s="739"/>
      <c r="AD115" s="739"/>
      <c r="AE115" s="739"/>
      <c r="AF115" s="739"/>
      <c r="AG115" s="739"/>
      <c r="AH115" s="739"/>
    </row>
    <row r="116">
      <c r="A116" s="739"/>
      <c r="B116" s="739"/>
      <c r="C116" s="739"/>
      <c r="D116" s="739"/>
      <c r="E116" s="739"/>
      <c r="F116" s="739"/>
      <c r="G116" s="739"/>
      <c r="H116" s="739"/>
      <c r="I116" s="739"/>
      <c r="J116" s="739"/>
      <c r="K116" s="739"/>
      <c r="L116" s="739"/>
      <c r="M116" s="739"/>
      <c r="N116" s="739"/>
      <c r="O116" s="739"/>
      <c r="P116" s="740"/>
      <c r="Q116" s="740"/>
      <c r="R116" s="739"/>
      <c r="S116" s="739"/>
      <c r="T116" s="740"/>
      <c r="U116" s="740"/>
      <c r="V116" s="740"/>
      <c r="W116" s="739"/>
      <c r="X116" s="739"/>
      <c r="Y116" s="739"/>
      <c r="Z116" s="740"/>
      <c r="AA116" s="739"/>
      <c r="AB116" s="739"/>
      <c r="AC116" s="739"/>
      <c r="AD116" s="739"/>
      <c r="AE116" s="739"/>
      <c r="AF116" s="739"/>
      <c r="AG116" s="739"/>
      <c r="AH116" s="739"/>
    </row>
    <row r="117">
      <c r="A117" s="739"/>
      <c r="B117" s="739"/>
      <c r="C117" s="739"/>
      <c r="D117" s="739"/>
      <c r="E117" s="739"/>
      <c r="F117" s="739"/>
      <c r="G117" s="739"/>
      <c r="H117" s="739"/>
      <c r="I117" s="739"/>
      <c r="J117" s="739"/>
      <c r="K117" s="739"/>
      <c r="L117" s="739"/>
      <c r="M117" s="739"/>
      <c r="N117" s="739"/>
      <c r="O117" s="739"/>
      <c r="P117" s="740"/>
      <c r="Q117" s="740"/>
      <c r="R117" s="739"/>
      <c r="S117" s="739"/>
      <c r="T117" s="740"/>
      <c r="U117" s="740"/>
      <c r="V117" s="740"/>
      <c r="W117" s="739"/>
      <c r="X117" s="739"/>
      <c r="Y117" s="739"/>
      <c r="Z117" s="740"/>
      <c r="AA117" s="739"/>
      <c r="AB117" s="739"/>
      <c r="AC117" s="739"/>
      <c r="AD117" s="739"/>
      <c r="AE117" s="739"/>
      <c r="AF117" s="739"/>
      <c r="AG117" s="739"/>
      <c r="AH117" s="739"/>
    </row>
    <row r="118">
      <c r="A118" s="739"/>
      <c r="B118" s="739"/>
      <c r="C118" s="739"/>
      <c r="D118" s="739"/>
      <c r="E118" s="739"/>
      <c r="F118" s="739"/>
      <c r="G118" s="739"/>
      <c r="H118" s="739"/>
      <c r="I118" s="739"/>
      <c r="J118" s="739"/>
      <c r="K118" s="739"/>
      <c r="L118" s="739"/>
      <c r="M118" s="739"/>
      <c r="N118" s="739"/>
      <c r="O118" s="739"/>
      <c r="P118" s="740"/>
      <c r="Q118" s="740"/>
      <c r="R118" s="739"/>
      <c r="S118" s="739"/>
      <c r="T118" s="740"/>
      <c r="U118" s="740"/>
      <c r="V118" s="740"/>
      <c r="W118" s="739"/>
      <c r="X118" s="739"/>
      <c r="Y118" s="739"/>
      <c r="Z118" s="740"/>
      <c r="AA118" s="739"/>
      <c r="AB118" s="739"/>
      <c r="AC118" s="739"/>
      <c r="AD118" s="739"/>
      <c r="AE118" s="739"/>
      <c r="AF118" s="739"/>
      <c r="AG118" s="739"/>
      <c r="AH118" s="739"/>
    </row>
    <row r="119">
      <c r="A119" s="739"/>
      <c r="B119" s="739"/>
      <c r="C119" s="739"/>
      <c r="D119" s="739"/>
      <c r="E119" s="739"/>
      <c r="F119" s="739"/>
      <c r="G119" s="739"/>
      <c r="H119" s="739"/>
      <c r="I119" s="739"/>
      <c r="J119" s="739"/>
      <c r="K119" s="739"/>
      <c r="L119" s="739"/>
      <c r="M119" s="739"/>
      <c r="N119" s="739"/>
      <c r="O119" s="739"/>
      <c r="P119" s="740"/>
      <c r="Q119" s="740"/>
      <c r="R119" s="739"/>
      <c r="S119" s="739"/>
      <c r="T119" s="740"/>
      <c r="U119" s="740"/>
      <c r="V119" s="740"/>
      <c r="W119" s="739"/>
      <c r="X119" s="739"/>
      <c r="Y119" s="739"/>
      <c r="Z119" s="740"/>
      <c r="AA119" s="739"/>
      <c r="AB119" s="739"/>
      <c r="AC119" s="739"/>
      <c r="AD119" s="739"/>
      <c r="AE119" s="739"/>
      <c r="AF119" s="739"/>
      <c r="AG119" s="739"/>
      <c r="AH119" s="739"/>
    </row>
    <row r="120">
      <c r="A120" s="739"/>
      <c r="B120" s="739"/>
      <c r="C120" s="739"/>
      <c r="D120" s="739"/>
      <c r="E120" s="739"/>
      <c r="F120" s="739"/>
      <c r="G120" s="739"/>
      <c r="H120" s="739"/>
      <c r="I120" s="739"/>
      <c r="J120" s="739"/>
      <c r="K120" s="739"/>
      <c r="L120" s="739"/>
      <c r="M120" s="739"/>
      <c r="N120" s="739"/>
      <c r="O120" s="739"/>
      <c r="P120" s="740"/>
      <c r="Q120" s="740"/>
      <c r="R120" s="739"/>
      <c r="S120" s="739"/>
      <c r="T120" s="740"/>
      <c r="U120" s="740"/>
      <c r="V120" s="740"/>
      <c r="W120" s="739"/>
      <c r="X120" s="739"/>
      <c r="Y120" s="739"/>
      <c r="Z120" s="740"/>
      <c r="AA120" s="739"/>
      <c r="AB120" s="739"/>
      <c r="AC120" s="739"/>
      <c r="AD120" s="739"/>
      <c r="AE120" s="739"/>
      <c r="AF120" s="739"/>
      <c r="AG120" s="739"/>
      <c r="AH120" s="739"/>
    </row>
    <row r="121">
      <c r="A121" s="739"/>
      <c r="B121" s="739"/>
      <c r="C121" s="739"/>
      <c r="D121" s="739"/>
      <c r="E121" s="739"/>
      <c r="F121" s="739"/>
      <c r="G121" s="739"/>
      <c r="H121" s="739"/>
      <c r="I121" s="739"/>
      <c r="J121" s="739"/>
      <c r="K121" s="739"/>
      <c r="L121" s="739"/>
      <c r="M121" s="739"/>
      <c r="N121" s="739"/>
      <c r="O121" s="739"/>
      <c r="P121" s="740"/>
      <c r="Q121" s="740"/>
      <c r="R121" s="739"/>
      <c r="S121" s="739"/>
      <c r="T121" s="740"/>
      <c r="U121" s="740"/>
      <c r="V121" s="740"/>
      <c r="W121" s="739"/>
      <c r="X121" s="739"/>
      <c r="Y121" s="739"/>
      <c r="Z121" s="740"/>
      <c r="AA121" s="739"/>
      <c r="AB121" s="739"/>
      <c r="AC121" s="739"/>
      <c r="AD121" s="739"/>
      <c r="AE121" s="739"/>
      <c r="AF121" s="739"/>
      <c r="AG121" s="739"/>
      <c r="AH121" s="739"/>
    </row>
    <row r="122">
      <c r="A122" s="739"/>
      <c r="B122" s="739"/>
      <c r="C122" s="739"/>
      <c r="D122" s="739"/>
      <c r="E122" s="739"/>
      <c r="F122" s="739"/>
      <c r="G122" s="739"/>
      <c r="H122" s="739"/>
      <c r="I122" s="739"/>
      <c r="J122" s="739"/>
      <c r="K122" s="739"/>
      <c r="L122" s="739"/>
      <c r="M122" s="739"/>
      <c r="N122" s="739"/>
      <c r="O122" s="739"/>
      <c r="P122" s="740"/>
      <c r="Q122" s="740"/>
      <c r="R122" s="739"/>
      <c r="S122" s="739"/>
      <c r="T122" s="740"/>
      <c r="U122" s="740"/>
      <c r="V122" s="740"/>
      <c r="W122" s="739"/>
      <c r="X122" s="739"/>
      <c r="Y122" s="739"/>
      <c r="Z122" s="740"/>
      <c r="AA122" s="739"/>
      <c r="AB122" s="739"/>
      <c r="AC122" s="739"/>
      <c r="AD122" s="739"/>
      <c r="AE122" s="739"/>
      <c r="AF122" s="739"/>
      <c r="AG122" s="739"/>
      <c r="AH122" s="739"/>
    </row>
    <row r="123">
      <c r="A123" s="739"/>
      <c r="B123" s="739"/>
      <c r="C123" s="739"/>
      <c r="D123" s="739"/>
      <c r="E123" s="739"/>
      <c r="F123" s="739"/>
      <c r="G123" s="739"/>
      <c r="H123" s="739"/>
      <c r="I123" s="739"/>
      <c r="J123" s="739"/>
      <c r="K123" s="739"/>
      <c r="L123" s="739"/>
      <c r="M123" s="739"/>
      <c r="N123" s="739"/>
      <c r="O123" s="739"/>
      <c r="P123" s="740"/>
      <c r="Q123" s="740"/>
      <c r="R123" s="739"/>
      <c r="S123" s="739"/>
      <c r="T123" s="740"/>
      <c r="U123" s="740"/>
      <c r="V123" s="740"/>
      <c r="W123" s="739"/>
      <c r="X123" s="739"/>
      <c r="Y123" s="739"/>
      <c r="Z123" s="740"/>
      <c r="AA123" s="739"/>
      <c r="AB123" s="739"/>
      <c r="AC123" s="739"/>
      <c r="AD123" s="739"/>
      <c r="AE123" s="739"/>
      <c r="AF123" s="739"/>
      <c r="AG123" s="739"/>
      <c r="AH123" s="739"/>
    </row>
    <row r="124">
      <c r="A124" s="739"/>
      <c r="B124" s="739"/>
      <c r="C124" s="739"/>
      <c r="D124" s="739"/>
      <c r="E124" s="739"/>
      <c r="F124" s="739"/>
      <c r="G124" s="739"/>
      <c r="H124" s="739"/>
      <c r="I124" s="739"/>
      <c r="J124" s="739"/>
      <c r="K124" s="739"/>
      <c r="L124" s="739"/>
      <c r="M124" s="739"/>
      <c r="N124" s="739"/>
      <c r="O124" s="739"/>
      <c r="P124" s="740"/>
      <c r="Q124" s="740"/>
      <c r="R124" s="739"/>
      <c r="S124" s="739"/>
      <c r="T124" s="740"/>
      <c r="U124" s="740"/>
      <c r="V124" s="740"/>
      <c r="W124" s="739"/>
      <c r="X124" s="739"/>
      <c r="Y124" s="739"/>
      <c r="Z124" s="740"/>
      <c r="AA124" s="739"/>
      <c r="AB124" s="739"/>
      <c r="AC124" s="739"/>
      <c r="AD124" s="739"/>
      <c r="AE124" s="739"/>
      <c r="AF124" s="739"/>
      <c r="AG124" s="739"/>
      <c r="AH124" s="739"/>
    </row>
    <row r="125">
      <c r="A125" s="739"/>
      <c r="B125" s="739"/>
      <c r="C125" s="739"/>
      <c r="D125" s="739"/>
      <c r="E125" s="739"/>
      <c r="F125" s="739"/>
      <c r="G125" s="739"/>
      <c r="H125" s="739"/>
      <c r="I125" s="739"/>
      <c r="J125" s="739"/>
      <c r="K125" s="739"/>
      <c r="L125" s="739"/>
      <c r="M125" s="739"/>
      <c r="N125" s="739"/>
      <c r="O125" s="739"/>
      <c r="P125" s="740"/>
      <c r="Q125" s="740"/>
      <c r="R125" s="739"/>
      <c r="S125" s="739"/>
      <c r="T125" s="740"/>
      <c r="U125" s="740"/>
      <c r="V125" s="740"/>
      <c r="W125" s="739"/>
      <c r="X125" s="739"/>
      <c r="Y125" s="739"/>
      <c r="Z125" s="740"/>
      <c r="AA125" s="739"/>
      <c r="AB125" s="739"/>
      <c r="AC125" s="739"/>
      <c r="AD125" s="739"/>
      <c r="AE125" s="739"/>
      <c r="AF125" s="739"/>
      <c r="AG125" s="739"/>
      <c r="AH125" s="739"/>
    </row>
    <row r="126">
      <c r="A126" s="739"/>
      <c r="B126" s="739"/>
      <c r="C126" s="739"/>
      <c r="D126" s="739"/>
      <c r="E126" s="739"/>
      <c r="F126" s="739"/>
      <c r="G126" s="739"/>
      <c r="H126" s="739"/>
      <c r="I126" s="739"/>
      <c r="J126" s="739"/>
      <c r="K126" s="739"/>
      <c r="L126" s="739"/>
      <c r="M126" s="739"/>
      <c r="N126" s="739"/>
      <c r="O126" s="739"/>
      <c r="P126" s="740"/>
      <c r="Q126" s="740"/>
      <c r="R126" s="739"/>
      <c r="S126" s="739"/>
      <c r="T126" s="740"/>
      <c r="U126" s="740"/>
      <c r="V126" s="740"/>
      <c r="W126" s="739"/>
      <c r="X126" s="739"/>
      <c r="Y126" s="739"/>
      <c r="Z126" s="740"/>
      <c r="AA126" s="739"/>
      <c r="AB126" s="739"/>
      <c r="AC126" s="739"/>
      <c r="AD126" s="739"/>
      <c r="AE126" s="739"/>
      <c r="AF126" s="739"/>
      <c r="AG126" s="739"/>
      <c r="AH126" s="739"/>
    </row>
    <row r="127">
      <c r="A127" s="739"/>
      <c r="B127" s="739"/>
      <c r="C127" s="739"/>
      <c r="D127" s="739"/>
      <c r="E127" s="739"/>
      <c r="F127" s="739"/>
      <c r="G127" s="739"/>
      <c r="H127" s="739"/>
      <c r="I127" s="739"/>
      <c r="J127" s="739"/>
      <c r="K127" s="739"/>
      <c r="L127" s="739"/>
      <c r="M127" s="739"/>
      <c r="N127" s="739"/>
      <c r="O127" s="739"/>
      <c r="P127" s="740"/>
      <c r="Q127" s="740"/>
      <c r="R127" s="739"/>
      <c r="S127" s="739"/>
      <c r="T127" s="740"/>
      <c r="U127" s="740"/>
      <c r="V127" s="740"/>
      <c r="W127" s="739"/>
      <c r="X127" s="739"/>
      <c r="Y127" s="739"/>
      <c r="Z127" s="740"/>
      <c r="AA127" s="739"/>
      <c r="AB127" s="739"/>
      <c r="AC127" s="739"/>
      <c r="AD127" s="739"/>
      <c r="AE127" s="739"/>
      <c r="AF127" s="739"/>
      <c r="AG127" s="739"/>
      <c r="AH127" s="739"/>
    </row>
    <row r="128">
      <c r="A128" s="739"/>
      <c r="B128" s="739"/>
      <c r="C128" s="739"/>
      <c r="D128" s="739"/>
      <c r="E128" s="739"/>
      <c r="F128" s="739"/>
      <c r="G128" s="739"/>
      <c r="H128" s="739"/>
      <c r="I128" s="739"/>
      <c r="J128" s="739"/>
      <c r="K128" s="739"/>
      <c r="L128" s="739"/>
      <c r="M128" s="739"/>
      <c r="N128" s="739"/>
      <c r="O128" s="739"/>
      <c r="P128" s="740"/>
      <c r="Q128" s="740"/>
      <c r="R128" s="739"/>
      <c r="S128" s="739"/>
      <c r="T128" s="740"/>
      <c r="U128" s="740"/>
      <c r="V128" s="740"/>
      <c r="W128" s="739"/>
      <c r="X128" s="739"/>
      <c r="Y128" s="739"/>
      <c r="Z128" s="740"/>
      <c r="AA128" s="739"/>
      <c r="AB128" s="739"/>
      <c r="AC128" s="739"/>
      <c r="AD128" s="739"/>
      <c r="AE128" s="739"/>
      <c r="AF128" s="739"/>
      <c r="AG128" s="739"/>
      <c r="AH128" s="739"/>
    </row>
    <row r="129">
      <c r="A129" s="739"/>
      <c r="B129" s="739"/>
      <c r="C129" s="739"/>
      <c r="D129" s="739"/>
      <c r="E129" s="739"/>
      <c r="F129" s="739"/>
      <c r="G129" s="739"/>
      <c r="H129" s="739"/>
      <c r="I129" s="739"/>
      <c r="J129" s="739"/>
      <c r="K129" s="739"/>
      <c r="L129" s="739"/>
      <c r="M129" s="739"/>
      <c r="N129" s="739"/>
      <c r="O129" s="739"/>
      <c r="P129" s="740"/>
      <c r="Q129" s="740"/>
      <c r="R129" s="739"/>
      <c r="S129" s="739"/>
      <c r="T129" s="740"/>
      <c r="U129" s="740"/>
      <c r="V129" s="740"/>
      <c r="W129" s="739"/>
      <c r="X129" s="739"/>
      <c r="Y129" s="739"/>
      <c r="Z129" s="740"/>
      <c r="AA129" s="739"/>
      <c r="AB129" s="739"/>
      <c r="AC129" s="739"/>
      <c r="AD129" s="739"/>
      <c r="AE129" s="739"/>
      <c r="AF129" s="739"/>
      <c r="AG129" s="739"/>
      <c r="AH129" s="739"/>
    </row>
    <row r="130">
      <c r="A130" s="739"/>
      <c r="B130" s="739"/>
      <c r="C130" s="739"/>
      <c r="D130" s="739"/>
      <c r="E130" s="739"/>
      <c r="F130" s="739"/>
      <c r="G130" s="739"/>
      <c r="H130" s="739"/>
      <c r="I130" s="739"/>
      <c r="J130" s="739"/>
      <c r="K130" s="739"/>
      <c r="L130" s="739"/>
      <c r="M130" s="739"/>
      <c r="N130" s="739"/>
      <c r="O130" s="739"/>
      <c r="P130" s="740"/>
      <c r="Q130" s="740"/>
      <c r="R130" s="739"/>
      <c r="S130" s="739"/>
      <c r="T130" s="740"/>
      <c r="U130" s="740"/>
      <c r="V130" s="740"/>
      <c r="W130" s="739"/>
      <c r="X130" s="739"/>
      <c r="Y130" s="739"/>
      <c r="Z130" s="740"/>
      <c r="AA130" s="739"/>
      <c r="AB130" s="739"/>
      <c r="AC130" s="739"/>
      <c r="AD130" s="739"/>
      <c r="AE130" s="739"/>
      <c r="AF130" s="739"/>
      <c r="AG130" s="739"/>
      <c r="AH130" s="739"/>
    </row>
    <row r="131">
      <c r="A131" s="739"/>
      <c r="B131" s="739"/>
      <c r="C131" s="739"/>
      <c r="D131" s="739"/>
      <c r="E131" s="739"/>
      <c r="F131" s="739"/>
      <c r="G131" s="739"/>
      <c r="H131" s="739"/>
      <c r="I131" s="739"/>
      <c r="J131" s="739"/>
      <c r="K131" s="739"/>
      <c r="L131" s="739"/>
      <c r="M131" s="739"/>
      <c r="N131" s="739"/>
      <c r="O131" s="739"/>
      <c r="P131" s="740"/>
      <c r="Q131" s="740"/>
      <c r="R131" s="739"/>
      <c r="S131" s="739"/>
      <c r="T131" s="740"/>
      <c r="U131" s="740"/>
      <c r="V131" s="740"/>
      <c r="W131" s="739"/>
      <c r="X131" s="739"/>
      <c r="Y131" s="739"/>
      <c r="Z131" s="740"/>
      <c r="AA131" s="739"/>
      <c r="AB131" s="739"/>
      <c r="AC131" s="739"/>
      <c r="AD131" s="739"/>
      <c r="AE131" s="739"/>
      <c r="AF131" s="739"/>
      <c r="AG131" s="739"/>
      <c r="AH131" s="739"/>
    </row>
    <row r="132">
      <c r="A132" s="739"/>
      <c r="B132" s="739"/>
      <c r="C132" s="739"/>
      <c r="D132" s="739"/>
      <c r="E132" s="739"/>
      <c r="F132" s="739"/>
      <c r="G132" s="739"/>
      <c r="H132" s="739"/>
      <c r="I132" s="739"/>
      <c r="J132" s="739"/>
      <c r="K132" s="739"/>
      <c r="L132" s="739"/>
      <c r="M132" s="739"/>
      <c r="N132" s="739"/>
      <c r="O132" s="739"/>
      <c r="P132" s="740"/>
      <c r="Q132" s="740"/>
      <c r="R132" s="739"/>
      <c r="S132" s="739"/>
      <c r="T132" s="740"/>
      <c r="U132" s="740"/>
      <c r="V132" s="740"/>
      <c r="W132" s="739"/>
      <c r="X132" s="739"/>
      <c r="Y132" s="739"/>
      <c r="Z132" s="740"/>
      <c r="AA132" s="739"/>
      <c r="AB132" s="739"/>
      <c r="AC132" s="739"/>
      <c r="AD132" s="739"/>
      <c r="AE132" s="739"/>
      <c r="AF132" s="739"/>
      <c r="AG132" s="739"/>
      <c r="AH132" s="739"/>
    </row>
    <row r="133">
      <c r="A133" s="739"/>
      <c r="B133" s="739"/>
      <c r="C133" s="739"/>
      <c r="D133" s="739"/>
      <c r="E133" s="739"/>
      <c r="F133" s="739"/>
      <c r="G133" s="739"/>
      <c r="H133" s="739"/>
      <c r="I133" s="739"/>
      <c r="J133" s="739"/>
      <c r="K133" s="739"/>
      <c r="L133" s="739"/>
      <c r="M133" s="739"/>
      <c r="N133" s="739"/>
      <c r="O133" s="739"/>
      <c r="P133" s="740"/>
      <c r="Q133" s="740"/>
      <c r="R133" s="739"/>
      <c r="S133" s="739"/>
      <c r="T133" s="740"/>
      <c r="U133" s="740"/>
      <c r="V133" s="740"/>
      <c r="W133" s="739"/>
      <c r="X133" s="739"/>
      <c r="Y133" s="739"/>
      <c r="Z133" s="740"/>
      <c r="AA133" s="739"/>
      <c r="AB133" s="739"/>
      <c r="AC133" s="739"/>
      <c r="AD133" s="739"/>
      <c r="AE133" s="739"/>
      <c r="AF133" s="739"/>
      <c r="AG133" s="739"/>
      <c r="AH133" s="739"/>
    </row>
    <row r="134">
      <c r="A134" s="739"/>
      <c r="B134" s="739"/>
      <c r="C134" s="739"/>
      <c r="D134" s="739"/>
      <c r="E134" s="739"/>
      <c r="F134" s="739"/>
      <c r="G134" s="739"/>
      <c r="H134" s="739"/>
      <c r="I134" s="739"/>
      <c r="J134" s="739"/>
      <c r="K134" s="739"/>
      <c r="L134" s="739"/>
      <c r="M134" s="739"/>
      <c r="N134" s="739"/>
      <c r="O134" s="739"/>
      <c r="P134" s="740"/>
      <c r="Q134" s="740"/>
      <c r="R134" s="739"/>
      <c r="S134" s="739"/>
      <c r="T134" s="740"/>
      <c r="U134" s="740"/>
      <c r="V134" s="740"/>
      <c r="W134" s="739"/>
      <c r="X134" s="739"/>
      <c r="Y134" s="739"/>
      <c r="Z134" s="740"/>
      <c r="AA134" s="739"/>
      <c r="AB134" s="739"/>
      <c r="AC134" s="739"/>
      <c r="AD134" s="739"/>
      <c r="AE134" s="739"/>
      <c r="AF134" s="739"/>
      <c r="AG134" s="739"/>
      <c r="AH134" s="739"/>
    </row>
    <row r="135">
      <c r="A135" s="739"/>
      <c r="B135" s="739"/>
      <c r="C135" s="739"/>
      <c r="D135" s="739"/>
      <c r="E135" s="739"/>
      <c r="F135" s="739"/>
      <c r="G135" s="739"/>
      <c r="H135" s="739"/>
      <c r="I135" s="739"/>
      <c r="J135" s="739"/>
      <c r="K135" s="739"/>
      <c r="L135" s="739"/>
      <c r="M135" s="739"/>
      <c r="N135" s="739"/>
      <c r="O135" s="739"/>
      <c r="P135" s="740"/>
      <c r="Q135" s="740"/>
      <c r="R135" s="739"/>
      <c r="S135" s="739"/>
      <c r="T135" s="740"/>
      <c r="U135" s="740"/>
      <c r="V135" s="740"/>
      <c r="W135" s="739"/>
      <c r="X135" s="739"/>
      <c r="Y135" s="739"/>
      <c r="Z135" s="740"/>
      <c r="AA135" s="739"/>
      <c r="AB135" s="739"/>
      <c r="AC135" s="739"/>
      <c r="AD135" s="739"/>
      <c r="AE135" s="739"/>
      <c r="AF135" s="739"/>
      <c r="AG135" s="739"/>
      <c r="AH135" s="739"/>
    </row>
    <row r="136">
      <c r="A136" s="739"/>
      <c r="B136" s="739"/>
      <c r="C136" s="739"/>
      <c r="D136" s="739"/>
      <c r="E136" s="739"/>
      <c r="F136" s="739"/>
      <c r="G136" s="739"/>
      <c r="H136" s="739"/>
      <c r="I136" s="739"/>
      <c r="J136" s="739"/>
      <c r="K136" s="739"/>
      <c r="L136" s="739"/>
      <c r="M136" s="739"/>
      <c r="N136" s="739"/>
      <c r="O136" s="739"/>
      <c r="P136" s="740"/>
      <c r="Q136" s="740"/>
      <c r="R136" s="739"/>
      <c r="S136" s="739"/>
      <c r="T136" s="740"/>
      <c r="U136" s="740"/>
      <c r="V136" s="740"/>
      <c r="W136" s="739"/>
      <c r="X136" s="739"/>
      <c r="Y136" s="739"/>
      <c r="Z136" s="740"/>
      <c r="AA136" s="739"/>
      <c r="AB136" s="739"/>
      <c r="AC136" s="739"/>
      <c r="AD136" s="739"/>
      <c r="AE136" s="739"/>
      <c r="AF136" s="739"/>
      <c r="AG136" s="739"/>
      <c r="AH136" s="739"/>
    </row>
    <row r="137">
      <c r="A137" s="739"/>
      <c r="B137" s="739"/>
      <c r="C137" s="739"/>
      <c r="D137" s="739"/>
      <c r="E137" s="739"/>
      <c r="F137" s="739"/>
      <c r="G137" s="739"/>
      <c r="H137" s="739"/>
      <c r="I137" s="739"/>
      <c r="J137" s="739"/>
      <c r="K137" s="739"/>
      <c r="L137" s="739"/>
      <c r="M137" s="739"/>
      <c r="N137" s="739"/>
      <c r="O137" s="739"/>
      <c r="P137" s="740"/>
      <c r="Q137" s="740"/>
      <c r="R137" s="739"/>
      <c r="S137" s="739"/>
      <c r="T137" s="740"/>
      <c r="U137" s="740"/>
      <c r="V137" s="740"/>
      <c r="W137" s="739"/>
      <c r="X137" s="739"/>
      <c r="Y137" s="739"/>
      <c r="Z137" s="740"/>
      <c r="AA137" s="739"/>
      <c r="AB137" s="739"/>
      <c r="AC137" s="739"/>
      <c r="AD137" s="739"/>
      <c r="AE137" s="739"/>
      <c r="AF137" s="739"/>
      <c r="AG137" s="739"/>
      <c r="AH137" s="739"/>
    </row>
    <row r="138">
      <c r="A138" s="739"/>
      <c r="B138" s="739"/>
      <c r="C138" s="739"/>
      <c r="D138" s="739"/>
      <c r="E138" s="739"/>
      <c r="F138" s="739"/>
      <c r="G138" s="739"/>
      <c r="H138" s="739"/>
      <c r="I138" s="739"/>
      <c r="J138" s="739"/>
      <c r="K138" s="739"/>
      <c r="L138" s="739"/>
      <c r="M138" s="739"/>
      <c r="N138" s="739"/>
      <c r="O138" s="739"/>
      <c r="P138" s="740"/>
      <c r="Q138" s="740"/>
      <c r="R138" s="739"/>
      <c r="S138" s="739"/>
      <c r="T138" s="740"/>
      <c r="U138" s="740"/>
      <c r="V138" s="740"/>
      <c r="W138" s="739"/>
      <c r="X138" s="739"/>
      <c r="Y138" s="739"/>
      <c r="Z138" s="740"/>
      <c r="AA138" s="739"/>
      <c r="AB138" s="739"/>
      <c r="AC138" s="739"/>
      <c r="AD138" s="739"/>
      <c r="AE138" s="739"/>
      <c r="AF138" s="739"/>
      <c r="AG138" s="739"/>
      <c r="AH138" s="739"/>
    </row>
    <row r="139">
      <c r="A139" s="739"/>
      <c r="B139" s="739"/>
      <c r="C139" s="739"/>
      <c r="D139" s="739"/>
      <c r="E139" s="739"/>
      <c r="F139" s="739"/>
      <c r="G139" s="739"/>
      <c r="H139" s="739"/>
      <c r="I139" s="739"/>
      <c r="J139" s="739"/>
      <c r="K139" s="739"/>
      <c r="L139" s="739"/>
      <c r="M139" s="739"/>
      <c r="N139" s="739"/>
      <c r="O139" s="739"/>
      <c r="P139" s="740"/>
      <c r="Q139" s="740"/>
      <c r="R139" s="739"/>
      <c r="S139" s="739"/>
      <c r="T139" s="740"/>
      <c r="U139" s="740"/>
      <c r="V139" s="740"/>
      <c r="W139" s="739"/>
      <c r="X139" s="739"/>
      <c r="Y139" s="739"/>
      <c r="Z139" s="740"/>
      <c r="AA139" s="739"/>
      <c r="AB139" s="739"/>
      <c r="AC139" s="739"/>
      <c r="AD139" s="739"/>
      <c r="AE139" s="739"/>
      <c r="AF139" s="739"/>
      <c r="AG139" s="739"/>
      <c r="AH139" s="739"/>
    </row>
    <row r="140">
      <c r="A140" s="739"/>
      <c r="B140" s="739"/>
      <c r="C140" s="739"/>
      <c r="D140" s="739"/>
      <c r="E140" s="739"/>
      <c r="F140" s="739"/>
      <c r="G140" s="739"/>
      <c r="H140" s="739"/>
      <c r="I140" s="739"/>
      <c r="J140" s="739"/>
      <c r="K140" s="739"/>
      <c r="L140" s="739"/>
      <c r="M140" s="739"/>
      <c r="N140" s="739"/>
      <c r="O140" s="739"/>
      <c r="P140" s="740"/>
      <c r="Q140" s="740"/>
      <c r="R140" s="739"/>
      <c r="S140" s="739"/>
      <c r="T140" s="740"/>
      <c r="U140" s="740"/>
      <c r="V140" s="740"/>
      <c r="W140" s="739"/>
      <c r="X140" s="739"/>
      <c r="Y140" s="739"/>
      <c r="Z140" s="740"/>
      <c r="AA140" s="739"/>
      <c r="AB140" s="739"/>
      <c r="AC140" s="739"/>
      <c r="AD140" s="739"/>
      <c r="AE140" s="739"/>
      <c r="AF140" s="739"/>
      <c r="AG140" s="739"/>
      <c r="AH140" s="739"/>
    </row>
    <row r="141">
      <c r="A141" s="739"/>
      <c r="B141" s="739"/>
      <c r="C141" s="739"/>
      <c r="D141" s="739"/>
      <c r="E141" s="739"/>
      <c r="F141" s="739"/>
      <c r="G141" s="739"/>
      <c r="H141" s="739"/>
      <c r="I141" s="739"/>
      <c r="J141" s="739"/>
      <c r="K141" s="739"/>
      <c r="L141" s="739"/>
      <c r="M141" s="739"/>
      <c r="N141" s="739"/>
      <c r="O141" s="739"/>
      <c r="P141" s="740"/>
      <c r="Q141" s="740"/>
      <c r="R141" s="739"/>
      <c r="S141" s="739"/>
      <c r="T141" s="740"/>
      <c r="U141" s="740"/>
      <c r="V141" s="740"/>
      <c r="W141" s="739"/>
      <c r="X141" s="739"/>
      <c r="Y141" s="739"/>
      <c r="Z141" s="740"/>
      <c r="AA141" s="739"/>
      <c r="AB141" s="739"/>
      <c r="AC141" s="739"/>
      <c r="AD141" s="739"/>
      <c r="AE141" s="739"/>
      <c r="AF141" s="739"/>
      <c r="AG141" s="739"/>
      <c r="AH141" s="739"/>
    </row>
    <row r="142">
      <c r="A142" s="739"/>
      <c r="B142" s="739"/>
      <c r="C142" s="739"/>
      <c r="D142" s="739"/>
      <c r="E142" s="739"/>
      <c r="F142" s="739"/>
      <c r="G142" s="739"/>
      <c r="H142" s="739"/>
      <c r="I142" s="739"/>
      <c r="J142" s="739"/>
      <c r="K142" s="739"/>
      <c r="L142" s="739"/>
      <c r="M142" s="739"/>
      <c r="N142" s="739"/>
      <c r="O142" s="739"/>
      <c r="P142" s="740"/>
      <c r="Q142" s="740"/>
      <c r="R142" s="739"/>
      <c r="S142" s="739"/>
      <c r="T142" s="740"/>
      <c r="U142" s="740"/>
      <c r="V142" s="740"/>
      <c r="W142" s="739"/>
      <c r="X142" s="739"/>
      <c r="Y142" s="739"/>
      <c r="Z142" s="740"/>
      <c r="AA142" s="739"/>
      <c r="AB142" s="739"/>
      <c r="AC142" s="739"/>
      <c r="AD142" s="739"/>
      <c r="AE142" s="739"/>
      <c r="AF142" s="739"/>
      <c r="AG142" s="739"/>
      <c r="AH142" s="739"/>
    </row>
    <row r="143">
      <c r="A143" s="739"/>
      <c r="B143" s="739"/>
      <c r="C143" s="739"/>
      <c r="D143" s="739"/>
      <c r="E143" s="739"/>
      <c r="F143" s="739"/>
      <c r="G143" s="739"/>
      <c r="H143" s="739"/>
      <c r="I143" s="739"/>
      <c r="J143" s="739"/>
      <c r="K143" s="739"/>
      <c r="L143" s="739"/>
      <c r="M143" s="739"/>
      <c r="N143" s="739"/>
      <c r="O143" s="739"/>
      <c r="P143" s="740"/>
      <c r="Q143" s="740"/>
      <c r="R143" s="739"/>
      <c r="S143" s="739"/>
      <c r="T143" s="740"/>
      <c r="U143" s="740"/>
      <c r="V143" s="740"/>
      <c r="W143" s="739"/>
      <c r="X143" s="739"/>
      <c r="Y143" s="739"/>
      <c r="Z143" s="740"/>
      <c r="AA143" s="739"/>
      <c r="AB143" s="739"/>
      <c r="AC143" s="739"/>
      <c r="AD143" s="739"/>
      <c r="AE143" s="739"/>
      <c r="AF143" s="739"/>
      <c r="AG143" s="739"/>
      <c r="AH143" s="739"/>
    </row>
    <row r="144">
      <c r="A144" s="739"/>
      <c r="B144" s="739"/>
      <c r="C144" s="739"/>
      <c r="D144" s="739"/>
      <c r="E144" s="739"/>
      <c r="F144" s="739"/>
      <c r="G144" s="739"/>
      <c r="H144" s="739"/>
      <c r="I144" s="739"/>
      <c r="J144" s="739"/>
      <c r="K144" s="739"/>
      <c r="L144" s="739"/>
      <c r="M144" s="739"/>
      <c r="N144" s="739"/>
      <c r="O144" s="739"/>
      <c r="P144" s="740"/>
      <c r="Q144" s="740"/>
      <c r="R144" s="739"/>
      <c r="S144" s="739"/>
      <c r="T144" s="740"/>
      <c r="U144" s="740"/>
      <c r="V144" s="740"/>
      <c r="W144" s="739"/>
      <c r="X144" s="739"/>
      <c r="Y144" s="739"/>
      <c r="Z144" s="740"/>
      <c r="AA144" s="739"/>
      <c r="AB144" s="739"/>
      <c r="AC144" s="739"/>
      <c r="AD144" s="739"/>
      <c r="AE144" s="739"/>
      <c r="AF144" s="739"/>
      <c r="AG144" s="739"/>
      <c r="AH144" s="739"/>
    </row>
    <row r="145">
      <c r="A145" s="739"/>
      <c r="B145" s="739"/>
      <c r="C145" s="739"/>
      <c r="D145" s="739"/>
      <c r="E145" s="739"/>
      <c r="F145" s="739"/>
      <c r="G145" s="739"/>
      <c r="H145" s="739"/>
      <c r="I145" s="739"/>
      <c r="J145" s="739"/>
      <c r="K145" s="739"/>
      <c r="L145" s="739"/>
      <c r="M145" s="739"/>
      <c r="N145" s="739"/>
      <c r="O145" s="739"/>
      <c r="P145" s="740"/>
      <c r="Q145" s="740"/>
      <c r="R145" s="739"/>
      <c r="S145" s="739"/>
      <c r="T145" s="740"/>
      <c r="U145" s="740"/>
      <c r="V145" s="740"/>
      <c r="W145" s="739"/>
      <c r="X145" s="739"/>
      <c r="Y145" s="739"/>
      <c r="Z145" s="740"/>
      <c r="AA145" s="739"/>
      <c r="AB145" s="739"/>
      <c r="AC145" s="739"/>
      <c r="AD145" s="739"/>
      <c r="AE145" s="739"/>
      <c r="AF145" s="739"/>
      <c r="AG145" s="739"/>
      <c r="AH145" s="739"/>
    </row>
    <row r="146">
      <c r="A146" s="739"/>
      <c r="B146" s="739"/>
      <c r="C146" s="739"/>
      <c r="D146" s="739"/>
      <c r="E146" s="739"/>
      <c r="F146" s="739"/>
      <c r="G146" s="739"/>
      <c r="H146" s="739"/>
      <c r="I146" s="739"/>
      <c r="J146" s="739"/>
      <c r="K146" s="739"/>
      <c r="L146" s="739"/>
      <c r="M146" s="739"/>
      <c r="N146" s="739"/>
      <c r="O146" s="739"/>
      <c r="P146" s="740"/>
      <c r="Q146" s="740"/>
      <c r="R146" s="739"/>
      <c r="S146" s="739"/>
      <c r="T146" s="740"/>
      <c r="U146" s="740"/>
      <c r="V146" s="740"/>
      <c r="W146" s="739"/>
      <c r="X146" s="739"/>
      <c r="Y146" s="739"/>
      <c r="Z146" s="740"/>
      <c r="AA146" s="739"/>
      <c r="AB146" s="739"/>
      <c r="AC146" s="739"/>
      <c r="AD146" s="739"/>
      <c r="AE146" s="739"/>
      <c r="AF146" s="739"/>
      <c r="AG146" s="739"/>
      <c r="AH146" s="739"/>
    </row>
    <row r="147">
      <c r="A147" s="739"/>
      <c r="B147" s="739"/>
      <c r="C147" s="739"/>
      <c r="D147" s="739"/>
      <c r="E147" s="739"/>
      <c r="F147" s="739"/>
      <c r="G147" s="739"/>
      <c r="H147" s="739"/>
      <c r="I147" s="739"/>
      <c r="J147" s="739"/>
      <c r="K147" s="739"/>
      <c r="L147" s="739"/>
      <c r="M147" s="739"/>
      <c r="N147" s="739"/>
      <c r="O147" s="739"/>
      <c r="P147" s="740"/>
      <c r="Q147" s="740"/>
      <c r="R147" s="739"/>
      <c r="S147" s="739"/>
      <c r="T147" s="740"/>
      <c r="U147" s="740"/>
      <c r="V147" s="740"/>
      <c r="W147" s="739"/>
      <c r="X147" s="739"/>
      <c r="Y147" s="739"/>
      <c r="Z147" s="740"/>
      <c r="AA147" s="739"/>
      <c r="AB147" s="739"/>
      <c r="AC147" s="739"/>
      <c r="AD147" s="739"/>
      <c r="AE147" s="739"/>
      <c r="AF147" s="739"/>
      <c r="AG147" s="739"/>
      <c r="AH147" s="739"/>
    </row>
    <row r="148">
      <c r="A148" s="739"/>
      <c r="B148" s="739"/>
      <c r="C148" s="739"/>
      <c r="D148" s="739"/>
      <c r="E148" s="739"/>
      <c r="F148" s="739"/>
      <c r="G148" s="739"/>
      <c r="H148" s="739"/>
      <c r="I148" s="739"/>
      <c r="J148" s="739"/>
      <c r="K148" s="739"/>
      <c r="L148" s="739"/>
      <c r="M148" s="739"/>
      <c r="N148" s="739"/>
      <c r="O148" s="739"/>
      <c r="P148" s="740"/>
      <c r="Q148" s="740"/>
      <c r="R148" s="739"/>
      <c r="S148" s="739"/>
      <c r="T148" s="740"/>
      <c r="U148" s="740"/>
      <c r="V148" s="740"/>
      <c r="W148" s="739"/>
      <c r="X148" s="739"/>
      <c r="Y148" s="739"/>
      <c r="Z148" s="740"/>
      <c r="AA148" s="739"/>
      <c r="AB148" s="739"/>
      <c r="AC148" s="739"/>
      <c r="AD148" s="739"/>
      <c r="AE148" s="739"/>
      <c r="AF148" s="739"/>
      <c r="AG148" s="739"/>
      <c r="AH148" s="739"/>
    </row>
    <row r="149">
      <c r="A149" s="739"/>
      <c r="B149" s="739"/>
      <c r="C149" s="739"/>
      <c r="D149" s="739"/>
      <c r="E149" s="739"/>
      <c r="F149" s="739"/>
      <c r="G149" s="739"/>
      <c r="H149" s="739"/>
      <c r="I149" s="739"/>
      <c r="J149" s="739"/>
      <c r="K149" s="739"/>
      <c r="L149" s="739"/>
      <c r="M149" s="739"/>
      <c r="N149" s="739"/>
      <c r="O149" s="739"/>
      <c r="P149" s="740"/>
      <c r="Q149" s="740"/>
      <c r="R149" s="739"/>
      <c r="S149" s="739"/>
      <c r="T149" s="740"/>
      <c r="U149" s="740"/>
      <c r="V149" s="740"/>
      <c r="W149" s="739"/>
      <c r="X149" s="739"/>
      <c r="Y149" s="739"/>
      <c r="Z149" s="740"/>
      <c r="AA149" s="739"/>
      <c r="AB149" s="739"/>
      <c r="AC149" s="739"/>
      <c r="AD149" s="739"/>
      <c r="AE149" s="739"/>
      <c r="AF149" s="739"/>
      <c r="AG149" s="739"/>
      <c r="AH149" s="739"/>
    </row>
    <row r="150">
      <c r="A150" s="739"/>
      <c r="B150" s="739"/>
      <c r="C150" s="739"/>
      <c r="D150" s="739"/>
      <c r="E150" s="739"/>
      <c r="F150" s="739"/>
      <c r="G150" s="739"/>
      <c r="H150" s="739"/>
      <c r="I150" s="739"/>
      <c r="J150" s="739"/>
      <c r="K150" s="739"/>
      <c r="L150" s="739"/>
      <c r="M150" s="739"/>
      <c r="N150" s="739"/>
      <c r="O150" s="739"/>
      <c r="P150" s="740"/>
      <c r="Q150" s="740"/>
      <c r="R150" s="739"/>
      <c r="S150" s="739"/>
      <c r="T150" s="740"/>
      <c r="U150" s="740"/>
      <c r="V150" s="740"/>
      <c r="W150" s="739"/>
      <c r="X150" s="739"/>
      <c r="Y150" s="739"/>
      <c r="Z150" s="740"/>
      <c r="AA150" s="739"/>
      <c r="AB150" s="739"/>
      <c r="AC150" s="739"/>
      <c r="AD150" s="739"/>
      <c r="AE150" s="739"/>
      <c r="AF150" s="739"/>
      <c r="AG150" s="739"/>
      <c r="AH150" s="739"/>
    </row>
    <row r="151">
      <c r="A151" s="739"/>
      <c r="B151" s="739"/>
      <c r="C151" s="739"/>
      <c r="D151" s="739"/>
      <c r="E151" s="739"/>
      <c r="F151" s="739"/>
      <c r="G151" s="739"/>
      <c r="H151" s="739"/>
      <c r="I151" s="739"/>
      <c r="J151" s="739"/>
      <c r="K151" s="739"/>
      <c r="L151" s="739"/>
      <c r="M151" s="739"/>
      <c r="N151" s="739"/>
      <c r="O151" s="739"/>
      <c r="P151" s="740"/>
      <c r="Q151" s="740"/>
      <c r="R151" s="739"/>
      <c r="S151" s="739"/>
      <c r="T151" s="740"/>
      <c r="U151" s="740"/>
      <c r="V151" s="740"/>
      <c r="W151" s="739"/>
      <c r="X151" s="739"/>
      <c r="Y151" s="739"/>
      <c r="Z151" s="740"/>
      <c r="AA151" s="739"/>
      <c r="AB151" s="739"/>
      <c r="AC151" s="739"/>
      <c r="AD151" s="739"/>
      <c r="AE151" s="739"/>
      <c r="AF151" s="739"/>
      <c r="AG151" s="739"/>
      <c r="AH151" s="739"/>
    </row>
    <row r="152">
      <c r="A152" s="739"/>
      <c r="B152" s="739"/>
      <c r="C152" s="739"/>
      <c r="D152" s="739"/>
      <c r="E152" s="739"/>
      <c r="F152" s="739"/>
      <c r="G152" s="739"/>
      <c r="H152" s="739"/>
      <c r="I152" s="739"/>
      <c r="J152" s="739"/>
      <c r="K152" s="739"/>
      <c r="L152" s="739"/>
      <c r="M152" s="739"/>
      <c r="N152" s="739"/>
      <c r="O152" s="739"/>
      <c r="P152" s="740"/>
      <c r="Q152" s="740"/>
      <c r="R152" s="739"/>
      <c r="S152" s="739"/>
      <c r="T152" s="740"/>
      <c r="U152" s="740"/>
      <c r="V152" s="740"/>
      <c r="W152" s="739"/>
      <c r="X152" s="739"/>
      <c r="Y152" s="739"/>
      <c r="Z152" s="740"/>
      <c r="AA152" s="739"/>
      <c r="AB152" s="739"/>
      <c r="AC152" s="739"/>
      <c r="AD152" s="739"/>
      <c r="AE152" s="739"/>
      <c r="AF152" s="739"/>
      <c r="AG152" s="739"/>
      <c r="AH152" s="739"/>
    </row>
    <row r="153">
      <c r="A153" s="739"/>
      <c r="B153" s="739"/>
      <c r="C153" s="739"/>
      <c r="D153" s="739"/>
      <c r="E153" s="739"/>
      <c r="F153" s="739"/>
      <c r="G153" s="739"/>
      <c r="H153" s="739"/>
      <c r="I153" s="739"/>
      <c r="J153" s="739"/>
      <c r="K153" s="739"/>
      <c r="L153" s="739"/>
      <c r="M153" s="739"/>
      <c r="N153" s="739"/>
      <c r="O153" s="739"/>
      <c r="P153" s="740"/>
      <c r="Q153" s="740"/>
      <c r="R153" s="739"/>
      <c r="S153" s="739"/>
      <c r="T153" s="740"/>
      <c r="U153" s="740"/>
      <c r="V153" s="740"/>
      <c r="W153" s="739"/>
      <c r="X153" s="739"/>
      <c r="Y153" s="739"/>
      <c r="Z153" s="740"/>
      <c r="AA153" s="739"/>
      <c r="AB153" s="739"/>
      <c r="AC153" s="739"/>
      <c r="AD153" s="739"/>
      <c r="AE153" s="739"/>
      <c r="AF153" s="739"/>
      <c r="AG153" s="739"/>
      <c r="AH153" s="739"/>
    </row>
    <row r="154">
      <c r="A154" s="739"/>
      <c r="B154" s="739"/>
      <c r="C154" s="739"/>
      <c r="D154" s="739"/>
      <c r="E154" s="739"/>
      <c r="F154" s="739"/>
      <c r="G154" s="739"/>
      <c r="H154" s="739"/>
      <c r="I154" s="739"/>
      <c r="J154" s="739"/>
      <c r="K154" s="739"/>
      <c r="L154" s="739"/>
      <c r="M154" s="739"/>
      <c r="N154" s="739"/>
      <c r="O154" s="739"/>
      <c r="P154" s="740"/>
      <c r="Q154" s="740"/>
      <c r="R154" s="739"/>
      <c r="S154" s="739"/>
      <c r="T154" s="740"/>
      <c r="U154" s="740"/>
      <c r="V154" s="740"/>
      <c r="W154" s="739"/>
      <c r="X154" s="739"/>
      <c r="Y154" s="739"/>
      <c r="Z154" s="740"/>
      <c r="AA154" s="739"/>
      <c r="AB154" s="739"/>
      <c r="AC154" s="739"/>
      <c r="AD154" s="739"/>
      <c r="AE154" s="739"/>
      <c r="AF154" s="739"/>
      <c r="AG154" s="739"/>
      <c r="AH154" s="739"/>
    </row>
    <row r="155">
      <c r="A155" s="739"/>
      <c r="B155" s="739"/>
      <c r="C155" s="739"/>
      <c r="D155" s="739"/>
      <c r="E155" s="739"/>
      <c r="F155" s="739"/>
      <c r="G155" s="739"/>
      <c r="H155" s="739"/>
      <c r="I155" s="739"/>
      <c r="J155" s="739"/>
      <c r="K155" s="739"/>
      <c r="L155" s="739"/>
      <c r="M155" s="739"/>
      <c r="N155" s="739"/>
      <c r="O155" s="739"/>
      <c r="P155" s="740"/>
      <c r="Q155" s="740"/>
      <c r="R155" s="739"/>
      <c r="S155" s="739"/>
      <c r="T155" s="740"/>
      <c r="U155" s="740"/>
      <c r="V155" s="740"/>
      <c r="W155" s="739"/>
      <c r="X155" s="739"/>
      <c r="Y155" s="739"/>
      <c r="Z155" s="740"/>
      <c r="AA155" s="739"/>
      <c r="AB155" s="739"/>
      <c r="AC155" s="739"/>
      <c r="AD155" s="739"/>
      <c r="AE155" s="739"/>
      <c r="AF155" s="739"/>
      <c r="AG155" s="739"/>
      <c r="AH155" s="739"/>
    </row>
    <row r="156">
      <c r="A156" s="739"/>
      <c r="B156" s="739"/>
      <c r="C156" s="739"/>
      <c r="D156" s="739"/>
      <c r="E156" s="739"/>
      <c r="F156" s="739"/>
      <c r="G156" s="739"/>
      <c r="H156" s="739"/>
      <c r="I156" s="739"/>
      <c r="J156" s="739"/>
      <c r="K156" s="739"/>
      <c r="L156" s="739"/>
      <c r="M156" s="739"/>
      <c r="N156" s="739"/>
      <c r="O156" s="739"/>
      <c r="P156" s="740"/>
      <c r="Q156" s="740"/>
      <c r="R156" s="739"/>
      <c r="S156" s="739"/>
      <c r="T156" s="740"/>
      <c r="U156" s="740"/>
      <c r="V156" s="740"/>
      <c r="W156" s="739"/>
      <c r="X156" s="739"/>
      <c r="Y156" s="739"/>
      <c r="Z156" s="740"/>
      <c r="AA156" s="739"/>
      <c r="AB156" s="739"/>
      <c r="AC156" s="739"/>
      <c r="AD156" s="739"/>
      <c r="AE156" s="739"/>
      <c r="AF156" s="739"/>
      <c r="AG156" s="739"/>
      <c r="AH156" s="739"/>
    </row>
    <row r="157">
      <c r="A157" s="739"/>
      <c r="B157" s="739"/>
      <c r="C157" s="739"/>
      <c r="D157" s="739"/>
      <c r="E157" s="739"/>
      <c r="F157" s="739"/>
      <c r="G157" s="739"/>
      <c r="H157" s="739"/>
      <c r="I157" s="739"/>
      <c r="J157" s="739"/>
      <c r="K157" s="739"/>
      <c r="L157" s="739"/>
      <c r="M157" s="739"/>
      <c r="N157" s="739"/>
      <c r="O157" s="739"/>
      <c r="P157" s="740"/>
      <c r="Q157" s="740"/>
      <c r="R157" s="739"/>
      <c r="S157" s="739"/>
      <c r="T157" s="740"/>
      <c r="U157" s="740"/>
      <c r="V157" s="740"/>
      <c r="W157" s="739"/>
      <c r="X157" s="739"/>
      <c r="Y157" s="739"/>
      <c r="Z157" s="740"/>
      <c r="AA157" s="739"/>
      <c r="AB157" s="739"/>
      <c r="AC157" s="739"/>
      <c r="AD157" s="739"/>
      <c r="AE157" s="739"/>
      <c r="AF157" s="739"/>
      <c r="AG157" s="739"/>
      <c r="AH157" s="739"/>
    </row>
    <row r="158">
      <c r="A158" s="739"/>
      <c r="B158" s="739"/>
      <c r="C158" s="739"/>
      <c r="D158" s="739"/>
      <c r="E158" s="739"/>
      <c r="F158" s="739"/>
      <c r="G158" s="739"/>
      <c r="H158" s="739"/>
      <c r="I158" s="739"/>
      <c r="J158" s="739"/>
      <c r="K158" s="739"/>
      <c r="L158" s="739"/>
      <c r="M158" s="739"/>
      <c r="N158" s="739"/>
      <c r="O158" s="739"/>
      <c r="P158" s="740"/>
      <c r="Q158" s="740"/>
      <c r="R158" s="739"/>
      <c r="S158" s="739"/>
      <c r="T158" s="740"/>
      <c r="U158" s="740"/>
      <c r="V158" s="740"/>
      <c r="W158" s="739"/>
      <c r="X158" s="739"/>
      <c r="Y158" s="739"/>
      <c r="Z158" s="740"/>
      <c r="AA158" s="739"/>
      <c r="AB158" s="739"/>
      <c r="AC158" s="739"/>
      <c r="AD158" s="739"/>
      <c r="AE158" s="739"/>
      <c r="AF158" s="739"/>
      <c r="AG158" s="739"/>
      <c r="AH158" s="739"/>
    </row>
    <row r="159">
      <c r="A159" s="739"/>
      <c r="B159" s="739"/>
      <c r="C159" s="739"/>
      <c r="D159" s="739"/>
      <c r="E159" s="739"/>
      <c r="F159" s="739"/>
      <c r="G159" s="739"/>
      <c r="H159" s="739"/>
      <c r="I159" s="739"/>
      <c r="J159" s="739"/>
      <c r="K159" s="739"/>
      <c r="L159" s="739"/>
      <c r="M159" s="739"/>
      <c r="N159" s="739"/>
      <c r="O159" s="739"/>
      <c r="P159" s="740"/>
      <c r="Q159" s="740"/>
      <c r="R159" s="739"/>
      <c r="S159" s="739"/>
      <c r="T159" s="740"/>
      <c r="U159" s="740"/>
      <c r="V159" s="740"/>
      <c r="W159" s="739"/>
      <c r="X159" s="739"/>
      <c r="Y159" s="739"/>
      <c r="Z159" s="740"/>
      <c r="AA159" s="739"/>
      <c r="AB159" s="739"/>
      <c r="AC159" s="739"/>
      <c r="AD159" s="739"/>
      <c r="AE159" s="739"/>
      <c r="AF159" s="739"/>
      <c r="AG159" s="739"/>
      <c r="AH159" s="739"/>
    </row>
    <row r="160">
      <c r="A160" s="739"/>
      <c r="B160" s="739"/>
      <c r="C160" s="739"/>
      <c r="D160" s="739"/>
      <c r="E160" s="739"/>
      <c r="F160" s="739"/>
      <c r="G160" s="739"/>
      <c r="H160" s="739"/>
      <c r="I160" s="739"/>
      <c r="J160" s="739"/>
      <c r="K160" s="739"/>
      <c r="L160" s="739"/>
      <c r="M160" s="739"/>
      <c r="N160" s="739"/>
      <c r="O160" s="739"/>
      <c r="P160" s="740"/>
      <c r="Q160" s="740"/>
      <c r="R160" s="739"/>
      <c r="S160" s="739"/>
      <c r="T160" s="740"/>
      <c r="U160" s="740"/>
      <c r="V160" s="740"/>
      <c r="W160" s="739"/>
      <c r="X160" s="739"/>
      <c r="Y160" s="739"/>
      <c r="Z160" s="740"/>
      <c r="AA160" s="739"/>
      <c r="AB160" s="739"/>
      <c r="AC160" s="739"/>
      <c r="AD160" s="739"/>
      <c r="AE160" s="739"/>
      <c r="AF160" s="739"/>
      <c r="AG160" s="739"/>
      <c r="AH160" s="739"/>
    </row>
    <row r="161">
      <c r="A161" s="739"/>
      <c r="B161" s="739"/>
      <c r="C161" s="739"/>
      <c r="D161" s="739"/>
      <c r="E161" s="739"/>
      <c r="F161" s="739"/>
      <c r="G161" s="739"/>
      <c r="H161" s="739"/>
      <c r="I161" s="739"/>
      <c r="J161" s="739"/>
      <c r="K161" s="739"/>
      <c r="L161" s="739"/>
      <c r="M161" s="739"/>
      <c r="N161" s="739"/>
      <c r="O161" s="739"/>
      <c r="P161" s="740"/>
      <c r="Q161" s="740"/>
      <c r="R161" s="739"/>
      <c r="S161" s="739"/>
      <c r="T161" s="740"/>
      <c r="U161" s="740"/>
      <c r="V161" s="740"/>
      <c r="W161" s="739"/>
      <c r="X161" s="739"/>
      <c r="Y161" s="739"/>
      <c r="Z161" s="740"/>
      <c r="AA161" s="739"/>
      <c r="AB161" s="739"/>
      <c r="AC161" s="739"/>
      <c r="AD161" s="739"/>
      <c r="AE161" s="739"/>
      <c r="AF161" s="739"/>
      <c r="AG161" s="739"/>
      <c r="AH161" s="739"/>
    </row>
    <row r="162">
      <c r="A162" s="739"/>
      <c r="B162" s="739"/>
      <c r="C162" s="739"/>
      <c r="D162" s="739"/>
      <c r="E162" s="739"/>
      <c r="F162" s="739"/>
      <c r="G162" s="739"/>
      <c r="H162" s="739"/>
      <c r="I162" s="739"/>
      <c r="J162" s="739"/>
      <c r="K162" s="739"/>
      <c r="L162" s="739"/>
      <c r="M162" s="739"/>
      <c r="N162" s="739"/>
      <c r="O162" s="739"/>
      <c r="P162" s="740"/>
      <c r="Q162" s="740"/>
      <c r="R162" s="739"/>
      <c r="S162" s="739"/>
      <c r="T162" s="740"/>
      <c r="U162" s="740"/>
      <c r="V162" s="740"/>
      <c r="W162" s="739"/>
      <c r="X162" s="739"/>
      <c r="Y162" s="739"/>
      <c r="Z162" s="740"/>
      <c r="AA162" s="739"/>
      <c r="AB162" s="739"/>
      <c r="AC162" s="739"/>
      <c r="AD162" s="739"/>
      <c r="AE162" s="739"/>
      <c r="AF162" s="739"/>
      <c r="AG162" s="739"/>
      <c r="AH162" s="739"/>
    </row>
    <row r="163">
      <c r="A163" s="739"/>
      <c r="B163" s="739"/>
      <c r="C163" s="739"/>
      <c r="D163" s="739"/>
      <c r="E163" s="739"/>
      <c r="F163" s="739"/>
      <c r="G163" s="739"/>
      <c r="H163" s="739"/>
      <c r="I163" s="739"/>
      <c r="J163" s="739"/>
      <c r="K163" s="739"/>
      <c r="L163" s="739"/>
      <c r="M163" s="739"/>
      <c r="N163" s="739"/>
      <c r="O163" s="739"/>
      <c r="P163" s="740"/>
      <c r="Q163" s="740"/>
      <c r="R163" s="739"/>
      <c r="S163" s="739"/>
      <c r="T163" s="740"/>
      <c r="U163" s="740"/>
      <c r="V163" s="740"/>
      <c r="W163" s="739"/>
      <c r="X163" s="739"/>
      <c r="Y163" s="739"/>
      <c r="Z163" s="740"/>
      <c r="AA163" s="739"/>
      <c r="AB163" s="739"/>
      <c r="AC163" s="739"/>
      <c r="AD163" s="739"/>
      <c r="AE163" s="739"/>
      <c r="AF163" s="739"/>
      <c r="AG163" s="739"/>
      <c r="AH163" s="739"/>
    </row>
    <row r="164">
      <c r="A164" s="739"/>
      <c r="B164" s="739"/>
      <c r="C164" s="739"/>
      <c r="D164" s="739"/>
      <c r="E164" s="739"/>
      <c r="F164" s="739"/>
      <c r="G164" s="739"/>
      <c r="H164" s="739"/>
      <c r="I164" s="739"/>
      <c r="J164" s="739"/>
      <c r="K164" s="739"/>
      <c r="L164" s="739"/>
      <c r="M164" s="739"/>
      <c r="N164" s="739"/>
      <c r="O164" s="739"/>
      <c r="P164" s="740"/>
      <c r="Q164" s="740"/>
      <c r="R164" s="739"/>
      <c r="S164" s="739"/>
      <c r="T164" s="740"/>
      <c r="U164" s="740"/>
      <c r="V164" s="740"/>
      <c r="W164" s="739"/>
      <c r="X164" s="739"/>
      <c r="Y164" s="739"/>
      <c r="Z164" s="740"/>
      <c r="AA164" s="739"/>
      <c r="AB164" s="739"/>
      <c r="AC164" s="739"/>
      <c r="AD164" s="739"/>
      <c r="AE164" s="739"/>
      <c r="AF164" s="739"/>
      <c r="AG164" s="739"/>
      <c r="AH164" s="739"/>
    </row>
    <row r="165">
      <c r="A165" s="739"/>
      <c r="B165" s="739"/>
      <c r="C165" s="739"/>
      <c r="D165" s="739"/>
      <c r="E165" s="739"/>
      <c r="F165" s="739"/>
      <c r="G165" s="739"/>
      <c r="H165" s="739"/>
      <c r="I165" s="739"/>
      <c r="J165" s="739"/>
      <c r="K165" s="739"/>
      <c r="L165" s="739"/>
      <c r="M165" s="739"/>
      <c r="N165" s="739"/>
      <c r="O165" s="739"/>
      <c r="P165" s="740"/>
      <c r="Q165" s="740"/>
      <c r="R165" s="739"/>
      <c r="S165" s="739"/>
      <c r="T165" s="740"/>
      <c r="U165" s="740"/>
      <c r="V165" s="740"/>
      <c r="W165" s="739"/>
      <c r="X165" s="739"/>
      <c r="Y165" s="739"/>
      <c r="Z165" s="740"/>
      <c r="AA165" s="739"/>
      <c r="AB165" s="739"/>
      <c r="AC165" s="739"/>
      <c r="AD165" s="739"/>
      <c r="AE165" s="739"/>
      <c r="AF165" s="739"/>
      <c r="AG165" s="739"/>
      <c r="AH165" s="739"/>
    </row>
    <row r="166">
      <c r="A166" s="739"/>
      <c r="B166" s="739"/>
      <c r="C166" s="739"/>
      <c r="D166" s="739"/>
      <c r="E166" s="739"/>
      <c r="F166" s="739"/>
      <c r="G166" s="739"/>
      <c r="H166" s="739"/>
      <c r="I166" s="739"/>
      <c r="J166" s="739"/>
      <c r="K166" s="739"/>
      <c r="L166" s="739"/>
      <c r="M166" s="739"/>
      <c r="N166" s="739"/>
      <c r="O166" s="739"/>
      <c r="P166" s="740"/>
      <c r="Q166" s="740"/>
      <c r="R166" s="739"/>
      <c r="S166" s="739"/>
      <c r="T166" s="740"/>
      <c r="U166" s="740"/>
      <c r="V166" s="740"/>
      <c r="W166" s="739"/>
      <c r="X166" s="739"/>
      <c r="Y166" s="739"/>
      <c r="Z166" s="740"/>
      <c r="AA166" s="739"/>
      <c r="AB166" s="739"/>
      <c r="AC166" s="739"/>
      <c r="AD166" s="739"/>
      <c r="AE166" s="739"/>
      <c r="AF166" s="739"/>
      <c r="AG166" s="739"/>
      <c r="AH166" s="739"/>
    </row>
    <row r="167">
      <c r="A167" s="739"/>
      <c r="B167" s="739"/>
      <c r="C167" s="739"/>
      <c r="D167" s="739"/>
      <c r="E167" s="739"/>
      <c r="F167" s="739"/>
      <c r="G167" s="739"/>
      <c r="H167" s="739"/>
      <c r="I167" s="739"/>
      <c r="J167" s="739"/>
      <c r="K167" s="739"/>
      <c r="L167" s="739"/>
      <c r="M167" s="739"/>
      <c r="N167" s="739"/>
      <c r="O167" s="739"/>
      <c r="P167" s="740"/>
      <c r="Q167" s="740"/>
      <c r="R167" s="739"/>
      <c r="S167" s="739"/>
      <c r="T167" s="740"/>
      <c r="U167" s="740"/>
      <c r="V167" s="740"/>
      <c r="W167" s="739"/>
      <c r="X167" s="739"/>
      <c r="Y167" s="739"/>
      <c r="Z167" s="740"/>
      <c r="AA167" s="739"/>
      <c r="AB167" s="739"/>
      <c r="AC167" s="739"/>
      <c r="AD167" s="739"/>
      <c r="AE167" s="739"/>
      <c r="AF167" s="739"/>
      <c r="AG167" s="739"/>
      <c r="AH167" s="739"/>
    </row>
    <row r="168">
      <c r="A168" s="739"/>
      <c r="B168" s="739"/>
      <c r="C168" s="739"/>
      <c r="D168" s="739"/>
      <c r="E168" s="739"/>
      <c r="F168" s="739"/>
      <c r="G168" s="739"/>
      <c r="H168" s="739"/>
      <c r="I168" s="739"/>
      <c r="J168" s="739"/>
      <c r="K168" s="739"/>
      <c r="L168" s="739"/>
      <c r="M168" s="739"/>
      <c r="N168" s="739"/>
      <c r="O168" s="739"/>
      <c r="P168" s="740"/>
      <c r="Q168" s="740"/>
      <c r="R168" s="739"/>
      <c r="S168" s="739"/>
      <c r="T168" s="740"/>
      <c r="U168" s="740"/>
      <c r="V168" s="740"/>
      <c r="W168" s="739"/>
      <c r="X168" s="739"/>
      <c r="Y168" s="739"/>
      <c r="Z168" s="740"/>
      <c r="AA168" s="739"/>
      <c r="AB168" s="739"/>
      <c r="AC168" s="739"/>
      <c r="AD168" s="739"/>
      <c r="AE168" s="739"/>
      <c r="AF168" s="739"/>
      <c r="AG168" s="739"/>
      <c r="AH168" s="739"/>
    </row>
    <row r="169">
      <c r="A169" s="739"/>
      <c r="B169" s="739"/>
      <c r="C169" s="739"/>
      <c r="D169" s="739"/>
      <c r="E169" s="739"/>
      <c r="F169" s="739"/>
      <c r="G169" s="739"/>
      <c r="H169" s="739"/>
      <c r="I169" s="739"/>
      <c r="J169" s="739"/>
      <c r="K169" s="739"/>
      <c r="L169" s="739"/>
      <c r="M169" s="739"/>
      <c r="N169" s="739"/>
      <c r="O169" s="739"/>
      <c r="P169" s="740"/>
      <c r="Q169" s="740"/>
      <c r="R169" s="739"/>
      <c r="S169" s="739"/>
      <c r="T169" s="740"/>
      <c r="U169" s="740"/>
      <c r="V169" s="740"/>
      <c r="W169" s="739"/>
      <c r="X169" s="739"/>
      <c r="Y169" s="739"/>
      <c r="Z169" s="740"/>
      <c r="AA169" s="739"/>
      <c r="AB169" s="739"/>
      <c r="AC169" s="739"/>
      <c r="AD169" s="739"/>
      <c r="AE169" s="739"/>
      <c r="AF169" s="739"/>
      <c r="AG169" s="739"/>
      <c r="AH169" s="739"/>
    </row>
    <row r="170">
      <c r="A170" s="739"/>
      <c r="B170" s="739"/>
      <c r="C170" s="739"/>
      <c r="D170" s="739"/>
      <c r="E170" s="739"/>
      <c r="F170" s="739"/>
      <c r="G170" s="739"/>
      <c r="H170" s="739"/>
      <c r="I170" s="739"/>
      <c r="J170" s="739"/>
      <c r="K170" s="739"/>
      <c r="L170" s="739"/>
      <c r="M170" s="739"/>
      <c r="N170" s="739"/>
      <c r="O170" s="739"/>
      <c r="P170" s="740"/>
      <c r="Q170" s="740"/>
      <c r="R170" s="739"/>
      <c r="S170" s="739"/>
      <c r="T170" s="740"/>
      <c r="U170" s="740"/>
      <c r="V170" s="740"/>
      <c r="W170" s="739"/>
      <c r="X170" s="739"/>
      <c r="Y170" s="739"/>
      <c r="Z170" s="740"/>
      <c r="AA170" s="739"/>
      <c r="AB170" s="739"/>
      <c r="AC170" s="739"/>
      <c r="AD170" s="739"/>
      <c r="AE170" s="739"/>
      <c r="AF170" s="739"/>
      <c r="AG170" s="739"/>
      <c r="AH170" s="739"/>
    </row>
    <row r="171">
      <c r="A171" s="739"/>
      <c r="B171" s="739"/>
      <c r="C171" s="739"/>
      <c r="D171" s="739"/>
      <c r="E171" s="739"/>
      <c r="F171" s="739"/>
      <c r="G171" s="739"/>
      <c r="H171" s="739"/>
      <c r="I171" s="739"/>
      <c r="J171" s="739"/>
      <c r="K171" s="739"/>
      <c r="L171" s="739"/>
      <c r="M171" s="739"/>
      <c r="N171" s="739"/>
      <c r="O171" s="739"/>
      <c r="P171" s="740"/>
      <c r="Q171" s="740"/>
      <c r="R171" s="739"/>
      <c r="S171" s="739"/>
      <c r="T171" s="740"/>
      <c r="U171" s="740"/>
      <c r="V171" s="740"/>
      <c r="W171" s="739"/>
      <c r="X171" s="739"/>
      <c r="Y171" s="739"/>
      <c r="Z171" s="740"/>
      <c r="AA171" s="739"/>
      <c r="AB171" s="739"/>
      <c r="AC171" s="739"/>
      <c r="AD171" s="739"/>
      <c r="AE171" s="739"/>
      <c r="AF171" s="739"/>
      <c r="AG171" s="739"/>
      <c r="AH171" s="739"/>
    </row>
    <row r="172">
      <c r="A172" s="739"/>
      <c r="B172" s="739"/>
      <c r="C172" s="739"/>
      <c r="D172" s="739"/>
      <c r="E172" s="739"/>
      <c r="F172" s="739"/>
      <c r="G172" s="739"/>
      <c r="H172" s="739"/>
      <c r="I172" s="739"/>
      <c r="J172" s="739"/>
      <c r="K172" s="739"/>
      <c r="L172" s="739"/>
      <c r="M172" s="739"/>
      <c r="N172" s="739"/>
      <c r="O172" s="739"/>
      <c r="P172" s="740"/>
      <c r="Q172" s="740"/>
      <c r="R172" s="739"/>
      <c r="S172" s="739"/>
      <c r="T172" s="740"/>
      <c r="U172" s="740"/>
      <c r="V172" s="740"/>
      <c r="W172" s="739"/>
      <c r="X172" s="739"/>
      <c r="Y172" s="739"/>
      <c r="Z172" s="740"/>
      <c r="AA172" s="739"/>
      <c r="AB172" s="739"/>
      <c r="AC172" s="739"/>
      <c r="AD172" s="739"/>
      <c r="AE172" s="739"/>
      <c r="AF172" s="739"/>
      <c r="AG172" s="739"/>
      <c r="AH172" s="739"/>
    </row>
    <row r="173">
      <c r="A173" s="739"/>
      <c r="B173" s="739"/>
      <c r="C173" s="739"/>
      <c r="D173" s="739"/>
      <c r="E173" s="739"/>
      <c r="F173" s="739"/>
      <c r="G173" s="739"/>
      <c r="H173" s="739"/>
      <c r="I173" s="739"/>
      <c r="J173" s="739"/>
      <c r="K173" s="739"/>
      <c r="L173" s="739"/>
      <c r="M173" s="739"/>
      <c r="N173" s="739"/>
      <c r="O173" s="739"/>
      <c r="P173" s="740"/>
      <c r="Q173" s="740"/>
      <c r="R173" s="739"/>
      <c r="S173" s="739"/>
      <c r="T173" s="740"/>
      <c r="U173" s="740"/>
      <c r="V173" s="740"/>
      <c r="W173" s="739"/>
      <c r="X173" s="739"/>
      <c r="Y173" s="739"/>
      <c r="Z173" s="740"/>
      <c r="AA173" s="739"/>
      <c r="AB173" s="739"/>
      <c r="AC173" s="739"/>
      <c r="AD173" s="739"/>
      <c r="AE173" s="739"/>
      <c r="AF173" s="739"/>
      <c r="AG173" s="739"/>
      <c r="AH173" s="739"/>
    </row>
    <row r="174">
      <c r="A174" s="739"/>
      <c r="B174" s="739"/>
      <c r="C174" s="739"/>
      <c r="D174" s="739"/>
      <c r="E174" s="739"/>
      <c r="F174" s="739"/>
      <c r="G174" s="739"/>
      <c r="H174" s="739"/>
      <c r="I174" s="739"/>
      <c r="J174" s="739"/>
      <c r="K174" s="739"/>
      <c r="L174" s="739"/>
      <c r="M174" s="739"/>
      <c r="N174" s="739"/>
      <c r="O174" s="739"/>
      <c r="P174" s="740"/>
      <c r="Q174" s="740"/>
      <c r="R174" s="739"/>
      <c r="S174" s="739"/>
      <c r="T174" s="740"/>
      <c r="U174" s="740"/>
      <c r="V174" s="740"/>
      <c r="W174" s="739"/>
      <c r="X174" s="739"/>
      <c r="Y174" s="739"/>
      <c r="Z174" s="740"/>
      <c r="AA174" s="739"/>
      <c r="AB174" s="739"/>
      <c r="AC174" s="739"/>
      <c r="AD174" s="739"/>
      <c r="AE174" s="739"/>
      <c r="AF174" s="739"/>
      <c r="AG174" s="739"/>
      <c r="AH174" s="739"/>
    </row>
    <row r="175">
      <c r="A175" s="739"/>
      <c r="B175" s="739"/>
      <c r="C175" s="739"/>
      <c r="D175" s="739"/>
      <c r="E175" s="739"/>
      <c r="F175" s="739"/>
      <c r="G175" s="739"/>
      <c r="H175" s="739"/>
      <c r="I175" s="739"/>
      <c r="J175" s="739"/>
      <c r="K175" s="739"/>
      <c r="L175" s="739"/>
      <c r="M175" s="739"/>
      <c r="N175" s="739"/>
      <c r="O175" s="739"/>
      <c r="P175" s="740"/>
      <c r="Q175" s="740"/>
      <c r="R175" s="739"/>
      <c r="S175" s="739"/>
      <c r="T175" s="740"/>
      <c r="U175" s="740"/>
      <c r="V175" s="740"/>
      <c r="W175" s="739"/>
      <c r="X175" s="739"/>
      <c r="Y175" s="739"/>
      <c r="Z175" s="740"/>
      <c r="AA175" s="739"/>
      <c r="AB175" s="739"/>
      <c r="AC175" s="739"/>
      <c r="AD175" s="739"/>
      <c r="AE175" s="739"/>
      <c r="AF175" s="739"/>
      <c r="AG175" s="739"/>
      <c r="AH175" s="739"/>
    </row>
    <row r="176">
      <c r="A176" s="739"/>
      <c r="B176" s="739"/>
      <c r="C176" s="739"/>
      <c r="D176" s="739"/>
      <c r="E176" s="739"/>
      <c r="F176" s="739"/>
      <c r="G176" s="739"/>
      <c r="H176" s="739"/>
      <c r="I176" s="739"/>
      <c r="J176" s="739"/>
      <c r="K176" s="739"/>
      <c r="L176" s="739"/>
      <c r="M176" s="739"/>
      <c r="N176" s="739"/>
      <c r="O176" s="739"/>
      <c r="P176" s="740"/>
      <c r="Q176" s="740"/>
      <c r="R176" s="739"/>
      <c r="S176" s="739"/>
      <c r="T176" s="740"/>
      <c r="U176" s="740"/>
      <c r="V176" s="740"/>
      <c r="W176" s="739"/>
      <c r="X176" s="739"/>
      <c r="Y176" s="739"/>
      <c r="Z176" s="740"/>
      <c r="AA176" s="739"/>
      <c r="AB176" s="739"/>
      <c r="AC176" s="739"/>
      <c r="AD176" s="739"/>
      <c r="AE176" s="739"/>
      <c r="AF176" s="739"/>
      <c r="AG176" s="739"/>
      <c r="AH176" s="739"/>
    </row>
    <row r="177">
      <c r="A177" s="739"/>
      <c r="B177" s="739"/>
      <c r="C177" s="739"/>
      <c r="D177" s="739"/>
      <c r="E177" s="739"/>
      <c r="F177" s="739"/>
      <c r="G177" s="739"/>
      <c r="H177" s="739"/>
      <c r="I177" s="739"/>
      <c r="J177" s="739"/>
      <c r="K177" s="739"/>
      <c r="L177" s="739"/>
      <c r="M177" s="739"/>
      <c r="N177" s="739"/>
      <c r="O177" s="739"/>
      <c r="P177" s="740"/>
      <c r="Q177" s="740"/>
      <c r="R177" s="739"/>
      <c r="S177" s="739"/>
      <c r="T177" s="740"/>
      <c r="U177" s="740"/>
      <c r="V177" s="740"/>
      <c r="W177" s="739"/>
      <c r="X177" s="739"/>
      <c r="Y177" s="739"/>
      <c r="Z177" s="740"/>
      <c r="AA177" s="739"/>
      <c r="AB177" s="739"/>
      <c r="AC177" s="739"/>
      <c r="AD177" s="739"/>
      <c r="AE177" s="739"/>
      <c r="AF177" s="739"/>
      <c r="AG177" s="739"/>
      <c r="AH177" s="739"/>
    </row>
    <row r="178">
      <c r="A178" s="739"/>
      <c r="B178" s="739"/>
      <c r="C178" s="739"/>
      <c r="D178" s="739"/>
      <c r="E178" s="739"/>
      <c r="F178" s="739"/>
      <c r="G178" s="739"/>
      <c r="H178" s="739"/>
      <c r="I178" s="739"/>
      <c r="J178" s="739"/>
      <c r="K178" s="739"/>
      <c r="L178" s="739"/>
      <c r="M178" s="739"/>
      <c r="N178" s="739"/>
      <c r="O178" s="739"/>
      <c r="P178" s="740"/>
      <c r="Q178" s="740"/>
      <c r="R178" s="739"/>
      <c r="S178" s="739"/>
      <c r="T178" s="740"/>
      <c r="U178" s="740"/>
      <c r="V178" s="740"/>
      <c r="W178" s="739"/>
      <c r="X178" s="739"/>
      <c r="Y178" s="739"/>
      <c r="Z178" s="740"/>
      <c r="AA178" s="739"/>
      <c r="AB178" s="739"/>
      <c r="AC178" s="739"/>
      <c r="AD178" s="739"/>
      <c r="AE178" s="739"/>
      <c r="AF178" s="739"/>
      <c r="AG178" s="739"/>
      <c r="AH178" s="739"/>
    </row>
    <row r="179">
      <c r="A179" s="739"/>
      <c r="B179" s="739"/>
      <c r="C179" s="739"/>
      <c r="D179" s="739"/>
      <c r="E179" s="739"/>
      <c r="F179" s="739"/>
      <c r="G179" s="739"/>
      <c r="H179" s="739"/>
      <c r="I179" s="739"/>
      <c r="J179" s="739"/>
      <c r="K179" s="739"/>
      <c r="L179" s="739"/>
      <c r="M179" s="739"/>
      <c r="N179" s="739"/>
      <c r="O179" s="739"/>
      <c r="P179" s="740"/>
      <c r="Q179" s="740"/>
      <c r="R179" s="739"/>
      <c r="S179" s="739"/>
      <c r="T179" s="740"/>
      <c r="U179" s="740"/>
      <c r="V179" s="740"/>
      <c r="W179" s="739"/>
      <c r="X179" s="739"/>
      <c r="Y179" s="739"/>
      <c r="Z179" s="740"/>
      <c r="AA179" s="739"/>
      <c r="AB179" s="739"/>
      <c r="AC179" s="739"/>
      <c r="AD179" s="739"/>
      <c r="AE179" s="739"/>
      <c r="AF179" s="739"/>
      <c r="AG179" s="739"/>
      <c r="AH179" s="739"/>
    </row>
    <row r="180">
      <c r="A180" s="739"/>
      <c r="B180" s="739"/>
      <c r="C180" s="739"/>
      <c r="D180" s="739"/>
      <c r="E180" s="739"/>
      <c r="F180" s="739"/>
      <c r="G180" s="739"/>
      <c r="H180" s="739"/>
      <c r="I180" s="739"/>
      <c r="J180" s="739"/>
      <c r="K180" s="739"/>
      <c r="L180" s="739"/>
      <c r="M180" s="739"/>
      <c r="N180" s="739"/>
      <c r="O180" s="739"/>
      <c r="P180" s="740"/>
      <c r="Q180" s="740"/>
      <c r="R180" s="739"/>
      <c r="S180" s="739"/>
      <c r="T180" s="740"/>
      <c r="U180" s="740"/>
      <c r="V180" s="740"/>
      <c r="W180" s="739"/>
      <c r="X180" s="739"/>
      <c r="Y180" s="739"/>
      <c r="Z180" s="740"/>
      <c r="AA180" s="739"/>
      <c r="AB180" s="739"/>
      <c r="AC180" s="739"/>
      <c r="AD180" s="739"/>
      <c r="AE180" s="739"/>
      <c r="AF180" s="739"/>
      <c r="AG180" s="739"/>
      <c r="AH180" s="739"/>
    </row>
    <row r="181">
      <c r="A181" s="739"/>
      <c r="B181" s="739"/>
      <c r="C181" s="739"/>
      <c r="D181" s="739"/>
      <c r="E181" s="739"/>
      <c r="F181" s="739"/>
      <c r="G181" s="739"/>
      <c r="H181" s="739"/>
      <c r="I181" s="739"/>
      <c r="J181" s="739"/>
      <c r="K181" s="739"/>
      <c r="L181" s="739"/>
      <c r="M181" s="739"/>
      <c r="N181" s="739"/>
      <c r="O181" s="739"/>
      <c r="P181" s="740"/>
      <c r="Q181" s="740"/>
      <c r="R181" s="739"/>
      <c r="S181" s="739"/>
      <c r="T181" s="740"/>
      <c r="U181" s="740"/>
      <c r="V181" s="740"/>
      <c r="W181" s="739"/>
      <c r="X181" s="739"/>
      <c r="Y181" s="739"/>
      <c r="Z181" s="740"/>
      <c r="AA181" s="739"/>
      <c r="AB181" s="739"/>
      <c r="AC181" s="739"/>
      <c r="AD181" s="739"/>
      <c r="AE181" s="739"/>
      <c r="AF181" s="739"/>
      <c r="AG181" s="739"/>
      <c r="AH181" s="739"/>
    </row>
    <row r="182">
      <c r="A182" s="739"/>
      <c r="B182" s="739"/>
      <c r="C182" s="739"/>
      <c r="D182" s="739"/>
      <c r="E182" s="739"/>
      <c r="F182" s="739"/>
      <c r="G182" s="739"/>
      <c r="H182" s="739"/>
      <c r="I182" s="739"/>
      <c r="J182" s="739"/>
      <c r="K182" s="739"/>
      <c r="L182" s="739"/>
      <c r="M182" s="739"/>
      <c r="N182" s="739"/>
      <c r="O182" s="739"/>
      <c r="P182" s="740"/>
      <c r="Q182" s="740"/>
      <c r="R182" s="739"/>
      <c r="S182" s="739"/>
      <c r="T182" s="740"/>
      <c r="U182" s="740"/>
      <c r="V182" s="740"/>
      <c r="W182" s="739"/>
      <c r="X182" s="739"/>
      <c r="Y182" s="739"/>
      <c r="Z182" s="740"/>
      <c r="AA182" s="739"/>
      <c r="AB182" s="739"/>
      <c r="AC182" s="739"/>
      <c r="AD182" s="739"/>
      <c r="AE182" s="739"/>
      <c r="AF182" s="739"/>
      <c r="AG182" s="739"/>
      <c r="AH182" s="739"/>
    </row>
    <row r="183">
      <c r="A183" s="739"/>
      <c r="B183" s="739"/>
      <c r="C183" s="739"/>
      <c r="D183" s="739"/>
      <c r="E183" s="739"/>
      <c r="F183" s="739"/>
      <c r="G183" s="739"/>
      <c r="H183" s="739"/>
      <c r="I183" s="739"/>
      <c r="J183" s="739"/>
      <c r="K183" s="739"/>
      <c r="L183" s="739"/>
      <c r="M183" s="739"/>
      <c r="N183" s="739"/>
      <c r="O183" s="739"/>
      <c r="P183" s="740"/>
      <c r="Q183" s="740"/>
      <c r="R183" s="739"/>
      <c r="S183" s="739"/>
      <c r="T183" s="740"/>
      <c r="U183" s="740"/>
      <c r="V183" s="740"/>
      <c r="W183" s="739"/>
      <c r="X183" s="739"/>
      <c r="Y183" s="739"/>
      <c r="Z183" s="740"/>
      <c r="AA183" s="739"/>
      <c r="AB183" s="739"/>
      <c r="AC183" s="739"/>
      <c r="AD183" s="739"/>
      <c r="AE183" s="739"/>
      <c r="AF183" s="739"/>
      <c r="AG183" s="739"/>
      <c r="AH183" s="739"/>
    </row>
    <row r="184">
      <c r="A184" s="739"/>
      <c r="B184" s="739"/>
      <c r="C184" s="739"/>
      <c r="D184" s="739"/>
      <c r="E184" s="739"/>
      <c r="F184" s="739"/>
      <c r="G184" s="739"/>
      <c r="H184" s="739"/>
      <c r="I184" s="739"/>
      <c r="J184" s="739"/>
      <c r="K184" s="739"/>
      <c r="L184" s="739"/>
      <c r="M184" s="739"/>
      <c r="N184" s="739"/>
      <c r="O184" s="739"/>
      <c r="P184" s="740"/>
      <c r="Q184" s="740"/>
      <c r="R184" s="739"/>
      <c r="S184" s="739"/>
      <c r="T184" s="740"/>
      <c r="U184" s="740"/>
      <c r="V184" s="740"/>
      <c r="W184" s="739"/>
      <c r="X184" s="739"/>
      <c r="Y184" s="739"/>
      <c r="Z184" s="740"/>
      <c r="AA184" s="739"/>
      <c r="AB184" s="739"/>
      <c r="AC184" s="739"/>
      <c r="AD184" s="739"/>
      <c r="AE184" s="739"/>
      <c r="AF184" s="739"/>
      <c r="AG184" s="739"/>
      <c r="AH184" s="739"/>
    </row>
    <row r="185">
      <c r="A185" s="739"/>
      <c r="B185" s="739"/>
      <c r="C185" s="739"/>
      <c r="D185" s="739"/>
      <c r="E185" s="739"/>
      <c r="F185" s="739"/>
      <c r="G185" s="739"/>
      <c r="H185" s="739"/>
      <c r="I185" s="739"/>
      <c r="J185" s="739"/>
      <c r="K185" s="739"/>
      <c r="L185" s="739"/>
      <c r="M185" s="739"/>
      <c r="N185" s="739"/>
      <c r="O185" s="739"/>
      <c r="P185" s="740"/>
      <c r="Q185" s="740"/>
      <c r="R185" s="739"/>
      <c r="S185" s="739"/>
      <c r="T185" s="740"/>
      <c r="U185" s="740"/>
      <c r="V185" s="740"/>
      <c r="W185" s="739"/>
      <c r="X185" s="739"/>
      <c r="Y185" s="739"/>
      <c r="Z185" s="740"/>
      <c r="AA185" s="739"/>
      <c r="AB185" s="739"/>
      <c r="AC185" s="739"/>
      <c r="AD185" s="739"/>
      <c r="AE185" s="739"/>
      <c r="AF185" s="739"/>
      <c r="AG185" s="739"/>
      <c r="AH185" s="739"/>
    </row>
    <row r="186">
      <c r="A186" s="739"/>
      <c r="B186" s="739"/>
      <c r="C186" s="739"/>
      <c r="D186" s="739"/>
      <c r="E186" s="739"/>
      <c r="F186" s="739"/>
      <c r="G186" s="739"/>
      <c r="H186" s="739"/>
      <c r="I186" s="739"/>
      <c r="J186" s="739"/>
      <c r="K186" s="739"/>
      <c r="L186" s="739"/>
      <c r="M186" s="739"/>
      <c r="N186" s="739"/>
      <c r="O186" s="739"/>
      <c r="P186" s="740"/>
      <c r="Q186" s="740"/>
      <c r="R186" s="739"/>
      <c r="S186" s="739"/>
      <c r="T186" s="740"/>
      <c r="U186" s="740"/>
      <c r="V186" s="740"/>
      <c r="W186" s="739"/>
      <c r="X186" s="739"/>
      <c r="Y186" s="739"/>
      <c r="Z186" s="740"/>
      <c r="AA186" s="739"/>
      <c r="AB186" s="739"/>
      <c r="AC186" s="739"/>
      <c r="AD186" s="739"/>
      <c r="AE186" s="739"/>
      <c r="AF186" s="739"/>
      <c r="AG186" s="739"/>
      <c r="AH186" s="739"/>
    </row>
    <row r="187">
      <c r="A187" s="739"/>
      <c r="B187" s="739"/>
      <c r="C187" s="739"/>
      <c r="D187" s="739"/>
      <c r="E187" s="739"/>
      <c r="F187" s="739"/>
      <c r="G187" s="739"/>
      <c r="H187" s="739"/>
      <c r="I187" s="739"/>
      <c r="J187" s="739"/>
      <c r="K187" s="739"/>
      <c r="L187" s="739"/>
      <c r="M187" s="739"/>
      <c r="N187" s="739"/>
      <c r="O187" s="739"/>
      <c r="P187" s="740"/>
      <c r="Q187" s="740"/>
      <c r="R187" s="739"/>
      <c r="S187" s="739"/>
      <c r="T187" s="740"/>
      <c r="U187" s="740"/>
      <c r="V187" s="740"/>
      <c r="W187" s="739"/>
      <c r="X187" s="739"/>
      <c r="Y187" s="739"/>
      <c r="Z187" s="740"/>
      <c r="AA187" s="739"/>
      <c r="AB187" s="739"/>
      <c r="AC187" s="739"/>
      <c r="AD187" s="739"/>
      <c r="AE187" s="739"/>
      <c r="AF187" s="739"/>
      <c r="AG187" s="739"/>
      <c r="AH187" s="739"/>
    </row>
    <row r="188">
      <c r="A188" s="739"/>
      <c r="B188" s="739"/>
      <c r="C188" s="739"/>
      <c r="D188" s="739"/>
      <c r="E188" s="739"/>
      <c r="F188" s="739"/>
      <c r="G188" s="739"/>
      <c r="H188" s="739"/>
      <c r="I188" s="739"/>
      <c r="J188" s="739"/>
      <c r="K188" s="739"/>
      <c r="L188" s="739"/>
      <c r="M188" s="739"/>
      <c r="N188" s="739"/>
      <c r="O188" s="739"/>
      <c r="P188" s="740"/>
      <c r="Q188" s="740"/>
      <c r="R188" s="739"/>
      <c r="S188" s="739"/>
      <c r="T188" s="740"/>
      <c r="U188" s="740"/>
      <c r="V188" s="740"/>
      <c r="W188" s="739"/>
      <c r="X188" s="739"/>
      <c r="Y188" s="739"/>
      <c r="Z188" s="740"/>
      <c r="AA188" s="739"/>
      <c r="AB188" s="739"/>
      <c r="AC188" s="739"/>
      <c r="AD188" s="739"/>
      <c r="AE188" s="739"/>
      <c r="AF188" s="739"/>
      <c r="AG188" s="739"/>
      <c r="AH188" s="739"/>
    </row>
    <row r="189">
      <c r="A189" s="739"/>
      <c r="B189" s="739"/>
      <c r="C189" s="739"/>
      <c r="D189" s="739"/>
      <c r="E189" s="739"/>
      <c r="F189" s="739"/>
      <c r="G189" s="739"/>
      <c r="H189" s="739"/>
      <c r="I189" s="739"/>
      <c r="J189" s="739"/>
      <c r="K189" s="739"/>
      <c r="L189" s="739"/>
      <c r="M189" s="739"/>
      <c r="N189" s="739"/>
      <c r="O189" s="739"/>
      <c r="P189" s="740"/>
      <c r="Q189" s="740"/>
      <c r="R189" s="739"/>
      <c r="S189" s="739"/>
      <c r="T189" s="740"/>
      <c r="U189" s="740"/>
      <c r="V189" s="740"/>
      <c r="W189" s="739"/>
      <c r="X189" s="739"/>
      <c r="Y189" s="739"/>
      <c r="Z189" s="740"/>
      <c r="AA189" s="739"/>
      <c r="AB189" s="739"/>
      <c r="AC189" s="739"/>
      <c r="AD189" s="739"/>
      <c r="AE189" s="739"/>
      <c r="AF189" s="739"/>
      <c r="AG189" s="739"/>
      <c r="AH189" s="739"/>
    </row>
    <row r="190">
      <c r="A190" s="739"/>
      <c r="B190" s="739"/>
      <c r="C190" s="739"/>
      <c r="D190" s="739"/>
      <c r="E190" s="739"/>
      <c r="F190" s="739"/>
      <c r="G190" s="739"/>
      <c r="H190" s="739"/>
      <c r="I190" s="739"/>
      <c r="J190" s="739"/>
      <c r="K190" s="739"/>
      <c r="L190" s="739"/>
      <c r="M190" s="739"/>
      <c r="N190" s="739"/>
      <c r="O190" s="739"/>
      <c r="P190" s="740"/>
      <c r="Q190" s="740"/>
      <c r="R190" s="739"/>
      <c r="S190" s="739"/>
      <c r="T190" s="740"/>
      <c r="U190" s="740"/>
      <c r="V190" s="740"/>
      <c r="W190" s="739"/>
      <c r="X190" s="739"/>
      <c r="Y190" s="739"/>
      <c r="Z190" s="740"/>
      <c r="AA190" s="739"/>
      <c r="AB190" s="739"/>
      <c r="AC190" s="739"/>
      <c r="AD190" s="739"/>
      <c r="AE190" s="739"/>
      <c r="AF190" s="739"/>
      <c r="AG190" s="739"/>
      <c r="AH190" s="739"/>
    </row>
    <row r="191">
      <c r="A191" s="739"/>
      <c r="B191" s="739"/>
      <c r="C191" s="739"/>
      <c r="D191" s="739"/>
      <c r="E191" s="739"/>
      <c r="F191" s="739"/>
      <c r="G191" s="739"/>
      <c r="H191" s="739"/>
      <c r="I191" s="739"/>
      <c r="J191" s="739"/>
      <c r="K191" s="739"/>
      <c r="L191" s="739"/>
      <c r="M191" s="739"/>
      <c r="N191" s="739"/>
      <c r="O191" s="739"/>
      <c r="P191" s="740"/>
      <c r="Q191" s="740"/>
      <c r="R191" s="739"/>
      <c r="S191" s="739"/>
      <c r="T191" s="740"/>
      <c r="U191" s="740"/>
      <c r="V191" s="740"/>
      <c r="W191" s="739"/>
      <c r="X191" s="739"/>
      <c r="Y191" s="739"/>
      <c r="Z191" s="740"/>
      <c r="AA191" s="739"/>
      <c r="AB191" s="739"/>
      <c r="AC191" s="739"/>
      <c r="AD191" s="739"/>
      <c r="AE191" s="739"/>
      <c r="AF191" s="739"/>
      <c r="AG191" s="739"/>
      <c r="AH191" s="739"/>
    </row>
    <row r="192">
      <c r="A192" s="739"/>
      <c r="B192" s="739"/>
      <c r="C192" s="739"/>
      <c r="D192" s="739"/>
      <c r="E192" s="739"/>
      <c r="F192" s="739"/>
      <c r="G192" s="739"/>
      <c r="H192" s="739"/>
      <c r="I192" s="739"/>
      <c r="J192" s="739"/>
      <c r="K192" s="739"/>
      <c r="L192" s="739"/>
      <c r="M192" s="739"/>
      <c r="N192" s="739"/>
      <c r="O192" s="739"/>
      <c r="P192" s="740"/>
      <c r="Q192" s="740"/>
      <c r="R192" s="739"/>
      <c r="S192" s="739"/>
      <c r="T192" s="740"/>
      <c r="U192" s="740"/>
      <c r="V192" s="740"/>
      <c r="W192" s="739"/>
      <c r="X192" s="739"/>
      <c r="Y192" s="739"/>
      <c r="Z192" s="740"/>
      <c r="AA192" s="739"/>
      <c r="AB192" s="739"/>
      <c r="AC192" s="739"/>
      <c r="AD192" s="739"/>
      <c r="AE192" s="739"/>
      <c r="AF192" s="739"/>
      <c r="AG192" s="739"/>
      <c r="AH192" s="739"/>
    </row>
    <row r="193">
      <c r="A193" s="739"/>
      <c r="B193" s="739"/>
      <c r="C193" s="739"/>
      <c r="D193" s="739"/>
      <c r="E193" s="739"/>
      <c r="F193" s="739"/>
      <c r="G193" s="739"/>
      <c r="H193" s="739"/>
      <c r="I193" s="739"/>
      <c r="J193" s="739"/>
      <c r="K193" s="739"/>
      <c r="L193" s="739"/>
      <c r="M193" s="739"/>
      <c r="N193" s="739"/>
      <c r="O193" s="739"/>
      <c r="P193" s="740"/>
      <c r="Q193" s="740"/>
      <c r="R193" s="739"/>
      <c r="S193" s="739"/>
      <c r="T193" s="740"/>
      <c r="U193" s="740"/>
      <c r="V193" s="740"/>
      <c r="W193" s="739"/>
      <c r="X193" s="739"/>
      <c r="Y193" s="739"/>
      <c r="Z193" s="740"/>
      <c r="AA193" s="739"/>
      <c r="AB193" s="739"/>
      <c r="AC193" s="739"/>
      <c r="AD193" s="739"/>
      <c r="AE193" s="739"/>
      <c r="AF193" s="739"/>
      <c r="AG193" s="739"/>
      <c r="AH193" s="739"/>
    </row>
    <row r="194">
      <c r="A194" s="739"/>
      <c r="B194" s="739"/>
      <c r="C194" s="739"/>
      <c r="D194" s="739"/>
      <c r="E194" s="739"/>
      <c r="F194" s="739"/>
      <c r="G194" s="739"/>
      <c r="H194" s="739"/>
      <c r="I194" s="739"/>
      <c r="J194" s="739"/>
      <c r="K194" s="739"/>
      <c r="L194" s="739"/>
      <c r="M194" s="739"/>
      <c r="N194" s="739"/>
      <c r="O194" s="739"/>
      <c r="P194" s="740"/>
      <c r="Q194" s="740"/>
      <c r="R194" s="739"/>
      <c r="S194" s="739"/>
      <c r="T194" s="740"/>
      <c r="U194" s="740"/>
      <c r="V194" s="740"/>
      <c r="W194" s="739"/>
      <c r="X194" s="739"/>
      <c r="Y194" s="739"/>
      <c r="Z194" s="740"/>
      <c r="AA194" s="739"/>
      <c r="AB194" s="739"/>
      <c r="AC194" s="739"/>
      <c r="AD194" s="739"/>
      <c r="AE194" s="739"/>
      <c r="AF194" s="739"/>
      <c r="AG194" s="739"/>
      <c r="AH194" s="739"/>
    </row>
    <row r="195">
      <c r="A195" s="739"/>
      <c r="B195" s="739"/>
      <c r="C195" s="739"/>
      <c r="D195" s="739"/>
      <c r="E195" s="739"/>
      <c r="F195" s="739"/>
      <c r="G195" s="739"/>
      <c r="H195" s="739"/>
      <c r="I195" s="739"/>
      <c r="J195" s="739"/>
      <c r="K195" s="739"/>
      <c r="L195" s="739"/>
      <c r="M195" s="739"/>
      <c r="N195" s="739"/>
      <c r="O195" s="739"/>
      <c r="P195" s="740"/>
      <c r="Q195" s="740"/>
      <c r="R195" s="739"/>
      <c r="S195" s="739"/>
      <c r="T195" s="740"/>
      <c r="U195" s="740"/>
      <c r="V195" s="740"/>
      <c r="W195" s="739"/>
      <c r="X195" s="739"/>
      <c r="Y195" s="739"/>
      <c r="Z195" s="740"/>
      <c r="AA195" s="739"/>
      <c r="AB195" s="739"/>
      <c r="AC195" s="739"/>
      <c r="AD195" s="739"/>
      <c r="AE195" s="739"/>
      <c r="AF195" s="739"/>
      <c r="AG195" s="739"/>
      <c r="AH195" s="739"/>
    </row>
    <row r="196">
      <c r="A196" s="739"/>
      <c r="B196" s="739"/>
      <c r="C196" s="739"/>
      <c r="D196" s="739"/>
      <c r="E196" s="739"/>
      <c r="F196" s="739"/>
      <c r="G196" s="739"/>
      <c r="H196" s="739"/>
      <c r="I196" s="739"/>
      <c r="J196" s="739"/>
      <c r="K196" s="739"/>
      <c r="L196" s="739"/>
      <c r="M196" s="739"/>
      <c r="N196" s="739"/>
      <c r="O196" s="739"/>
      <c r="P196" s="740"/>
      <c r="Q196" s="740"/>
      <c r="R196" s="739"/>
      <c r="S196" s="739"/>
      <c r="T196" s="740"/>
      <c r="U196" s="740"/>
      <c r="V196" s="740"/>
      <c r="W196" s="739"/>
      <c r="X196" s="739"/>
      <c r="Y196" s="739"/>
      <c r="Z196" s="740"/>
      <c r="AA196" s="739"/>
      <c r="AB196" s="739"/>
      <c r="AC196" s="739"/>
      <c r="AD196" s="739"/>
      <c r="AE196" s="739"/>
      <c r="AF196" s="739"/>
      <c r="AG196" s="739"/>
      <c r="AH196" s="739"/>
    </row>
    <row r="197">
      <c r="A197" s="739"/>
      <c r="B197" s="739"/>
      <c r="C197" s="739"/>
      <c r="D197" s="739"/>
      <c r="E197" s="739"/>
      <c r="F197" s="739"/>
      <c r="G197" s="739"/>
      <c r="H197" s="739"/>
      <c r="I197" s="739"/>
      <c r="J197" s="739"/>
      <c r="K197" s="739"/>
      <c r="L197" s="739"/>
      <c r="M197" s="739"/>
      <c r="N197" s="739"/>
      <c r="O197" s="739"/>
      <c r="P197" s="740"/>
      <c r="Q197" s="740"/>
      <c r="R197" s="739"/>
      <c r="S197" s="739"/>
      <c r="T197" s="740"/>
      <c r="U197" s="740"/>
      <c r="V197" s="740"/>
      <c r="W197" s="739"/>
      <c r="X197" s="739"/>
      <c r="Y197" s="739"/>
      <c r="Z197" s="740"/>
      <c r="AA197" s="739"/>
      <c r="AB197" s="739"/>
      <c r="AC197" s="739"/>
      <c r="AD197" s="739"/>
      <c r="AE197" s="739"/>
      <c r="AF197" s="739"/>
      <c r="AG197" s="739"/>
      <c r="AH197" s="739"/>
    </row>
    <row r="198">
      <c r="A198" s="739"/>
      <c r="B198" s="739"/>
      <c r="C198" s="739"/>
      <c r="D198" s="739"/>
      <c r="E198" s="739"/>
      <c r="F198" s="739"/>
      <c r="G198" s="739"/>
      <c r="H198" s="739"/>
      <c r="I198" s="739"/>
      <c r="J198" s="739"/>
      <c r="K198" s="739"/>
      <c r="L198" s="739"/>
      <c r="M198" s="739"/>
      <c r="N198" s="739"/>
      <c r="O198" s="739"/>
      <c r="P198" s="740"/>
      <c r="Q198" s="740"/>
      <c r="R198" s="739"/>
      <c r="S198" s="739"/>
      <c r="T198" s="740"/>
      <c r="U198" s="740"/>
      <c r="V198" s="740"/>
      <c r="W198" s="739"/>
      <c r="X198" s="739"/>
      <c r="Y198" s="739"/>
      <c r="Z198" s="740"/>
      <c r="AA198" s="739"/>
      <c r="AB198" s="739"/>
      <c r="AC198" s="739"/>
      <c r="AD198" s="739"/>
      <c r="AE198" s="739"/>
      <c r="AF198" s="739"/>
      <c r="AG198" s="739"/>
      <c r="AH198" s="739"/>
    </row>
    <row r="199">
      <c r="A199" s="739"/>
      <c r="B199" s="739"/>
      <c r="C199" s="739"/>
      <c r="D199" s="739"/>
      <c r="E199" s="739"/>
      <c r="F199" s="739"/>
      <c r="G199" s="739"/>
      <c r="H199" s="739"/>
      <c r="I199" s="739"/>
      <c r="J199" s="739"/>
      <c r="K199" s="739"/>
      <c r="L199" s="739"/>
      <c r="M199" s="739"/>
      <c r="N199" s="739"/>
      <c r="O199" s="739"/>
      <c r="P199" s="740"/>
      <c r="Q199" s="740"/>
      <c r="R199" s="739"/>
      <c r="S199" s="739"/>
      <c r="T199" s="740"/>
      <c r="U199" s="740"/>
      <c r="V199" s="740"/>
      <c r="W199" s="739"/>
      <c r="X199" s="739"/>
      <c r="Y199" s="739"/>
      <c r="Z199" s="740"/>
      <c r="AA199" s="739"/>
      <c r="AB199" s="739"/>
      <c r="AC199" s="739"/>
      <c r="AD199" s="739"/>
      <c r="AE199" s="739"/>
      <c r="AF199" s="739"/>
      <c r="AG199" s="739"/>
      <c r="AH199" s="739"/>
    </row>
    <row r="200">
      <c r="A200" s="739"/>
      <c r="B200" s="739"/>
      <c r="C200" s="739"/>
      <c r="D200" s="739"/>
      <c r="E200" s="739"/>
      <c r="F200" s="739"/>
      <c r="G200" s="739"/>
      <c r="H200" s="739"/>
      <c r="I200" s="739"/>
      <c r="J200" s="739"/>
      <c r="K200" s="739"/>
      <c r="L200" s="739"/>
      <c r="M200" s="739"/>
      <c r="N200" s="739"/>
      <c r="O200" s="739"/>
      <c r="P200" s="740"/>
      <c r="Q200" s="740"/>
      <c r="R200" s="739"/>
      <c r="S200" s="739"/>
      <c r="T200" s="740"/>
      <c r="U200" s="740"/>
      <c r="V200" s="740"/>
      <c r="W200" s="739"/>
      <c r="X200" s="739"/>
      <c r="Y200" s="739"/>
      <c r="Z200" s="740"/>
      <c r="AA200" s="739"/>
      <c r="AB200" s="739"/>
      <c r="AC200" s="739"/>
      <c r="AD200" s="739"/>
      <c r="AE200" s="739"/>
      <c r="AF200" s="739"/>
      <c r="AG200" s="739"/>
      <c r="AH200" s="739"/>
    </row>
    <row r="201">
      <c r="A201" s="739"/>
      <c r="B201" s="739"/>
      <c r="C201" s="739"/>
      <c r="D201" s="739"/>
      <c r="E201" s="739"/>
      <c r="F201" s="739"/>
      <c r="G201" s="739"/>
      <c r="H201" s="739"/>
      <c r="I201" s="739"/>
      <c r="J201" s="739"/>
      <c r="K201" s="739"/>
      <c r="L201" s="739"/>
      <c r="M201" s="739"/>
      <c r="N201" s="739"/>
      <c r="O201" s="739"/>
      <c r="P201" s="740"/>
      <c r="Q201" s="740"/>
      <c r="R201" s="739"/>
      <c r="S201" s="739"/>
      <c r="T201" s="740"/>
      <c r="U201" s="740"/>
      <c r="V201" s="740"/>
      <c r="W201" s="739"/>
      <c r="X201" s="739"/>
      <c r="Y201" s="739"/>
      <c r="Z201" s="740"/>
      <c r="AA201" s="739"/>
      <c r="AB201" s="739"/>
      <c r="AC201" s="739"/>
      <c r="AD201" s="739"/>
      <c r="AE201" s="739"/>
      <c r="AF201" s="739"/>
      <c r="AG201" s="739"/>
      <c r="AH201" s="739"/>
    </row>
    <row r="202">
      <c r="A202" s="739"/>
      <c r="B202" s="739"/>
      <c r="C202" s="739"/>
      <c r="D202" s="739"/>
      <c r="E202" s="739"/>
      <c r="F202" s="739"/>
      <c r="G202" s="739"/>
      <c r="H202" s="739"/>
      <c r="I202" s="739"/>
      <c r="J202" s="739"/>
      <c r="K202" s="739"/>
      <c r="L202" s="739"/>
      <c r="M202" s="739"/>
      <c r="N202" s="739"/>
      <c r="O202" s="739"/>
      <c r="P202" s="740"/>
      <c r="Q202" s="740"/>
      <c r="R202" s="739"/>
      <c r="S202" s="739"/>
      <c r="T202" s="740"/>
      <c r="U202" s="740"/>
      <c r="V202" s="740"/>
      <c r="W202" s="739"/>
      <c r="X202" s="739"/>
      <c r="Y202" s="739"/>
      <c r="Z202" s="740"/>
      <c r="AA202" s="739"/>
      <c r="AB202" s="739"/>
      <c r="AC202" s="739"/>
      <c r="AD202" s="739"/>
      <c r="AE202" s="739"/>
      <c r="AF202" s="739"/>
      <c r="AG202" s="739"/>
      <c r="AH202" s="739"/>
    </row>
    <row r="203">
      <c r="A203" s="739"/>
      <c r="B203" s="739"/>
      <c r="C203" s="739"/>
      <c r="D203" s="739"/>
      <c r="E203" s="739"/>
      <c r="F203" s="739"/>
      <c r="G203" s="739"/>
      <c r="H203" s="739"/>
      <c r="I203" s="739"/>
      <c r="J203" s="739"/>
      <c r="K203" s="739"/>
      <c r="L203" s="739"/>
      <c r="M203" s="739"/>
      <c r="N203" s="739"/>
      <c r="O203" s="739"/>
      <c r="P203" s="740"/>
      <c r="Q203" s="740"/>
      <c r="R203" s="739"/>
      <c r="S203" s="739"/>
      <c r="T203" s="740"/>
      <c r="U203" s="740"/>
      <c r="V203" s="740"/>
      <c r="W203" s="739"/>
      <c r="X203" s="739"/>
      <c r="Y203" s="739"/>
      <c r="Z203" s="740"/>
      <c r="AA203" s="739"/>
      <c r="AB203" s="739"/>
      <c r="AC203" s="739"/>
      <c r="AD203" s="739"/>
      <c r="AE203" s="739"/>
      <c r="AF203" s="739"/>
      <c r="AG203" s="739"/>
      <c r="AH203" s="739"/>
    </row>
    <row r="204">
      <c r="A204" s="739"/>
      <c r="B204" s="739"/>
      <c r="C204" s="739"/>
      <c r="D204" s="739"/>
      <c r="E204" s="739"/>
      <c r="F204" s="739"/>
      <c r="G204" s="739"/>
      <c r="H204" s="739"/>
      <c r="I204" s="739"/>
      <c r="J204" s="739"/>
      <c r="K204" s="739"/>
      <c r="L204" s="739"/>
      <c r="M204" s="739"/>
      <c r="N204" s="739"/>
      <c r="O204" s="739"/>
      <c r="P204" s="740"/>
      <c r="Q204" s="740"/>
      <c r="R204" s="739"/>
      <c r="S204" s="739"/>
      <c r="T204" s="740"/>
      <c r="U204" s="740"/>
      <c r="V204" s="740"/>
      <c r="W204" s="739"/>
      <c r="X204" s="739"/>
      <c r="Y204" s="739"/>
      <c r="Z204" s="740"/>
      <c r="AA204" s="739"/>
      <c r="AB204" s="739"/>
      <c r="AC204" s="739"/>
      <c r="AD204" s="739"/>
      <c r="AE204" s="739"/>
      <c r="AF204" s="739"/>
      <c r="AG204" s="739"/>
      <c r="AH204" s="739"/>
    </row>
    <row r="205">
      <c r="A205" s="739"/>
      <c r="B205" s="739"/>
      <c r="C205" s="739"/>
      <c r="D205" s="739"/>
      <c r="E205" s="739"/>
      <c r="F205" s="739"/>
      <c r="G205" s="739"/>
      <c r="H205" s="739"/>
      <c r="I205" s="739"/>
      <c r="J205" s="739"/>
      <c r="K205" s="739"/>
      <c r="L205" s="739"/>
      <c r="M205" s="739"/>
      <c r="N205" s="739"/>
      <c r="O205" s="739"/>
      <c r="P205" s="740"/>
      <c r="Q205" s="740"/>
      <c r="R205" s="739"/>
      <c r="S205" s="739"/>
      <c r="T205" s="740"/>
      <c r="U205" s="740"/>
      <c r="V205" s="740"/>
      <c r="W205" s="739"/>
      <c r="X205" s="739"/>
      <c r="Y205" s="739"/>
      <c r="Z205" s="740"/>
      <c r="AA205" s="739"/>
      <c r="AB205" s="739"/>
      <c r="AC205" s="739"/>
      <c r="AD205" s="739"/>
      <c r="AE205" s="739"/>
      <c r="AF205" s="739"/>
      <c r="AG205" s="739"/>
      <c r="AH205" s="739"/>
    </row>
    <row r="206">
      <c r="A206" s="739"/>
      <c r="B206" s="739"/>
      <c r="C206" s="739"/>
      <c r="D206" s="739"/>
      <c r="E206" s="739"/>
      <c r="F206" s="739"/>
      <c r="G206" s="739"/>
      <c r="H206" s="739"/>
      <c r="I206" s="739"/>
      <c r="J206" s="739"/>
      <c r="K206" s="739"/>
      <c r="L206" s="739"/>
      <c r="M206" s="739"/>
      <c r="N206" s="739"/>
      <c r="O206" s="739"/>
      <c r="P206" s="740"/>
      <c r="Q206" s="740"/>
      <c r="R206" s="739"/>
      <c r="S206" s="739"/>
      <c r="T206" s="740"/>
      <c r="U206" s="740"/>
      <c r="V206" s="740"/>
      <c r="W206" s="739"/>
      <c r="X206" s="739"/>
      <c r="Y206" s="739"/>
      <c r="Z206" s="740"/>
      <c r="AA206" s="739"/>
      <c r="AB206" s="739"/>
      <c r="AC206" s="739"/>
      <c r="AD206" s="739"/>
      <c r="AE206" s="739"/>
      <c r="AF206" s="739"/>
      <c r="AG206" s="739"/>
      <c r="AH206" s="739"/>
    </row>
    <row r="207">
      <c r="A207" s="739"/>
      <c r="B207" s="739"/>
      <c r="C207" s="739"/>
      <c r="D207" s="739"/>
      <c r="E207" s="739"/>
      <c r="F207" s="739"/>
      <c r="G207" s="739"/>
      <c r="H207" s="739"/>
      <c r="I207" s="739"/>
      <c r="J207" s="739"/>
      <c r="K207" s="739"/>
      <c r="L207" s="739"/>
      <c r="M207" s="739"/>
      <c r="N207" s="739"/>
      <c r="O207" s="739"/>
      <c r="P207" s="740"/>
      <c r="Q207" s="740"/>
      <c r="R207" s="739"/>
      <c r="S207" s="739"/>
      <c r="T207" s="740"/>
      <c r="U207" s="740"/>
      <c r="V207" s="740"/>
      <c r="W207" s="739"/>
      <c r="X207" s="739"/>
      <c r="Y207" s="739"/>
      <c r="Z207" s="740"/>
      <c r="AA207" s="739"/>
      <c r="AB207" s="739"/>
      <c r="AC207" s="739"/>
      <c r="AD207" s="739"/>
      <c r="AE207" s="739"/>
      <c r="AF207" s="739"/>
      <c r="AG207" s="739"/>
      <c r="AH207" s="739"/>
    </row>
    <row r="208">
      <c r="A208" s="739"/>
      <c r="B208" s="739"/>
      <c r="C208" s="739"/>
      <c r="D208" s="739"/>
      <c r="E208" s="739"/>
      <c r="F208" s="739"/>
      <c r="G208" s="739"/>
      <c r="H208" s="739"/>
      <c r="I208" s="739"/>
      <c r="J208" s="739"/>
      <c r="K208" s="739"/>
      <c r="L208" s="739"/>
      <c r="M208" s="739"/>
      <c r="N208" s="739"/>
      <c r="O208" s="739"/>
      <c r="P208" s="740"/>
      <c r="Q208" s="740"/>
      <c r="R208" s="739"/>
      <c r="S208" s="739"/>
      <c r="T208" s="740"/>
      <c r="U208" s="740"/>
      <c r="V208" s="740"/>
      <c r="W208" s="739"/>
      <c r="X208" s="739"/>
      <c r="Y208" s="739"/>
      <c r="Z208" s="740"/>
      <c r="AA208" s="739"/>
      <c r="AB208" s="739"/>
      <c r="AC208" s="739"/>
      <c r="AD208" s="739"/>
      <c r="AE208" s="739"/>
      <c r="AF208" s="739"/>
      <c r="AG208" s="739"/>
      <c r="AH208" s="739"/>
    </row>
    <row r="209">
      <c r="A209" s="739"/>
      <c r="B209" s="739"/>
      <c r="C209" s="739"/>
      <c r="D209" s="739"/>
      <c r="E209" s="739"/>
      <c r="F209" s="739"/>
      <c r="G209" s="739"/>
      <c r="H209" s="739"/>
      <c r="I209" s="739"/>
      <c r="J209" s="739"/>
      <c r="K209" s="739"/>
      <c r="L209" s="739"/>
      <c r="M209" s="739"/>
      <c r="N209" s="739"/>
      <c r="O209" s="739"/>
      <c r="P209" s="740"/>
      <c r="Q209" s="740"/>
      <c r="R209" s="739"/>
      <c r="S209" s="739"/>
      <c r="T209" s="740"/>
      <c r="U209" s="740"/>
      <c r="V209" s="740"/>
      <c r="W209" s="739"/>
      <c r="X209" s="739"/>
      <c r="Y209" s="739"/>
      <c r="Z209" s="740"/>
      <c r="AA209" s="739"/>
      <c r="AB209" s="739"/>
      <c r="AC209" s="739"/>
      <c r="AD209" s="739"/>
      <c r="AE209" s="739"/>
      <c r="AF209" s="739"/>
      <c r="AG209" s="739"/>
      <c r="AH209" s="739"/>
    </row>
    <row r="210">
      <c r="A210" s="739"/>
      <c r="B210" s="739"/>
      <c r="C210" s="739"/>
      <c r="D210" s="739"/>
      <c r="E210" s="739"/>
      <c r="F210" s="739"/>
      <c r="G210" s="739"/>
      <c r="H210" s="739"/>
      <c r="I210" s="739"/>
      <c r="J210" s="739"/>
      <c r="K210" s="739"/>
      <c r="L210" s="739"/>
      <c r="M210" s="739"/>
      <c r="N210" s="739"/>
      <c r="O210" s="739"/>
      <c r="P210" s="740"/>
      <c r="Q210" s="740"/>
      <c r="R210" s="739"/>
      <c r="S210" s="739"/>
      <c r="T210" s="740"/>
      <c r="U210" s="740"/>
      <c r="V210" s="740"/>
      <c r="W210" s="739"/>
      <c r="X210" s="739"/>
      <c r="Y210" s="739"/>
      <c r="Z210" s="740"/>
      <c r="AA210" s="739"/>
      <c r="AB210" s="739"/>
      <c r="AC210" s="739"/>
      <c r="AD210" s="739"/>
      <c r="AE210" s="739"/>
      <c r="AF210" s="739"/>
      <c r="AG210" s="739"/>
      <c r="AH210" s="739"/>
    </row>
    <row r="211">
      <c r="A211" s="739"/>
      <c r="B211" s="739"/>
      <c r="C211" s="739"/>
      <c r="D211" s="739"/>
      <c r="E211" s="739"/>
      <c r="F211" s="739"/>
      <c r="G211" s="739"/>
      <c r="H211" s="739"/>
      <c r="I211" s="739"/>
      <c r="J211" s="739"/>
      <c r="K211" s="739"/>
      <c r="L211" s="739"/>
      <c r="M211" s="739"/>
      <c r="N211" s="739"/>
      <c r="O211" s="739"/>
      <c r="P211" s="740"/>
      <c r="Q211" s="740"/>
      <c r="R211" s="739"/>
      <c r="S211" s="739"/>
      <c r="T211" s="740"/>
      <c r="U211" s="740"/>
      <c r="V211" s="740"/>
      <c r="W211" s="739"/>
      <c r="X211" s="739"/>
      <c r="Y211" s="739"/>
      <c r="Z211" s="740"/>
      <c r="AA211" s="739"/>
      <c r="AB211" s="739"/>
      <c r="AC211" s="739"/>
      <c r="AD211" s="739"/>
      <c r="AE211" s="739"/>
      <c r="AF211" s="739"/>
      <c r="AG211" s="739"/>
      <c r="AH211" s="739"/>
    </row>
    <row r="212">
      <c r="A212" s="739"/>
      <c r="B212" s="739"/>
      <c r="C212" s="739"/>
      <c r="D212" s="739"/>
      <c r="E212" s="739"/>
      <c r="F212" s="739"/>
      <c r="G212" s="739"/>
      <c r="H212" s="739"/>
      <c r="I212" s="739"/>
      <c r="J212" s="739"/>
      <c r="K212" s="739"/>
      <c r="L212" s="739"/>
      <c r="M212" s="739"/>
      <c r="N212" s="739"/>
      <c r="O212" s="739"/>
      <c r="P212" s="740"/>
      <c r="Q212" s="740"/>
      <c r="R212" s="739"/>
      <c r="S212" s="739"/>
      <c r="T212" s="740"/>
      <c r="U212" s="740"/>
      <c r="V212" s="740"/>
      <c r="W212" s="739"/>
      <c r="X212" s="739"/>
      <c r="Y212" s="739"/>
      <c r="Z212" s="740"/>
      <c r="AA212" s="739"/>
      <c r="AB212" s="739"/>
      <c r="AC212" s="739"/>
      <c r="AD212" s="739"/>
      <c r="AE212" s="739"/>
      <c r="AF212" s="739"/>
      <c r="AG212" s="739"/>
      <c r="AH212" s="739"/>
    </row>
    <row r="213">
      <c r="A213" s="739"/>
      <c r="B213" s="739"/>
      <c r="C213" s="739"/>
      <c r="D213" s="739"/>
      <c r="E213" s="739"/>
      <c r="F213" s="739"/>
      <c r="G213" s="739"/>
      <c r="H213" s="739"/>
      <c r="I213" s="739"/>
      <c r="J213" s="739"/>
      <c r="K213" s="739"/>
      <c r="L213" s="739"/>
      <c r="M213" s="739"/>
      <c r="N213" s="739"/>
      <c r="O213" s="739"/>
      <c r="P213" s="740"/>
      <c r="Q213" s="740"/>
      <c r="R213" s="739"/>
      <c r="S213" s="739"/>
      <c r="T213" s="740"/>
      <c r="U213" s="740"/>
      <c r="V213" s="740"/>
      <c r="W213" s="739"/>
      <c r="X213" s="739"/>
      <c r="Y213" s="739"/>
      <c r="Z213" s="740"/>
      <c r="AA213" s="739"/>
      <c r="AB213" s="739"/>
      <c r="AC213" s="739"/>
      <c r="AD213" s="739"/>
      <c r="AE213" s="739"/>
      <c r="AF213" s="739"/>
      <c r="AG213" s="739"/>
      <c r="AH213" s="739"/>
    </row>
    <row r="214">
      <c r="A214" s="739"/>
      <c r="B214" s="739"/>
      <c r="C214" s="739"/>
      <c r="D214" s="739"/>
      <c r="E214" s="739"/>
      <c r="F214" s="739"/>
      <c r="G214" s="739"/>
      <c r="H214" s="739"/>
      <c r="I214" s="739"/>
      <c r="J214" s="739"/>
      <c r="K214" s="739"/>
      <c r="L214" s="739"/>
      <c r="M214" s="739"/>
      <c r="N214" s="739"/>
      <c r="O214" s="739"/>
      <c r="P214" s="740"/>
      <c r="Q214" s="740"/>
      <c r="R214" s="739"/>
      <c r="S214" s="739"/>
      <c r="T214" s="740"/>
      <c r="U214" s="740"/>
      <c r="V214" s="740"/>
      <c r="W214" s="739"/>
      <c r="X214" s="739"/>
      <c r="Y214" s="739"/>
      <c r="Z214" s="740"/>
      <c r="AA214" s="739"/>
      <c r="AB214" s="739"/>
      <c r="AC214" s="739"/>
      <c r="AD214" s="739"/>
      <c r="AE214" s="739"/>
      <c r="AF214" s="739"/>
      <c r="AG214" s="739"/>
      <c r="AH214" s="739"/>
    </row>
    <row r="215">
      <c r="A215" s="739"/>
      <c r="B215" s="739"/>
      <c r="C215" s="739"/>
      <c r="D215" s="739"/>
      <c r="E215" s="739"/>
      <c r="F215" s="739"/>
      <c r="G215" s="739"/>
      <c r="H215" s="739"/>
      <c r="I215" s="739"/>
      <c r="J215" s="739"/>
      <c r="K215" s="739"/>
      <c r="L215" s="739"/>
      <c r="M215" s="739"/>
      <c r="N215" s="739"/>
      <c r="O215" s="739"/>
      <c r="P215" s="740"/>
      <c r="Q215" s="740"/>
      <c r="R215" s="739"/>
      <c r="S215" s="739"/>
      <c r="T215" s="740"/>
      <c r="U215" s="740"/>
      <c r="V215" s="740"/>
      <c r="W215" s="739"/>
      <c r="X215" s="739"/>
      <c r="Y215" s="739"/>
      <c r="Z215" s="740"/>
      <c r="AA215" s="739"/>
      <c r="AB215" s="739"/>
      <c r="AC215" s="739"/>
      <c r="AD215" s="739"/>
      <c r="AE215" s="739"/>
      <c r="AF215" s="739"/>
      <c r="AG215" s="739"/>
      <c r="AH215" s="739"/>
    </row>
    <row r="216">
      <c r="A216" s="739"/>
      <c r="B216" s="739"/>
      <c r="C216" s="739"/>
      <c r="D216" s="739"/>
      <c r="E216" s="739"/>
      <c r="F216" s="739"/>
      <c r="G216" s="739"/>
      <c r="H216" s="739"/>
      <c r="I216" s="739"/>
      <c r="J216" s="739"/>
      <c r="K216" s="739"/>
      <c r="L216" s="739"/>
      <c r="M216" s="739"/>
      <c r="N216" s="739"/>
      <c r="O216" s="739"/>
      <c r="P216" s="740"/>
      <c r="Q216" s="740"/>
      <c r="R216" s="739"/>
      <c r="S216" s="739"/>
      <c r="T216" s="740"/>
      <c r="U216" s="740"/>
      <c r="V216" s="740"/>
      <c r="W216" s="739"/>
      <c r="X216" s="739"/>
      <c r="Y216" s="739"/>
      <c r="Z216" s="740"/>
      <c r="AA216" s="739"/>
      <c r="AB216" s="739"/>
      <c r="AC216" s="739"/>
      <c r="AD216" s="739"/>
      <c r="AE216" s="739"/>
      <c r="AF216" s="739"/>
      <c r="AG216" s="739"/>
      <c r="AH216" s="739"/>
    </row>
    <row r="217">
      <c r="A217" s="739"/>
      <c r="B217" s="739"/>
      <c r="C217" s="739"/>
      <c r="D217" s="739"/>
      <c r="E217" s="739"/>
      <c r="F217" s="739"/>
      <c r="G217" s="739"/>
      <c r="H217" s="739"/>
      <c r="I217" s="739"/>
      <c r="J217" s="739"/>
      <c r="K217" s="739"/>
      <c r="L217" s="739"/>
      <c r="M217" s="739"/>
      <c r="N217" s="739"/>
      <c r="O217" s="739"/>
      <c r="P217" s="740"/>
      <c r="Q217" s="740"/>
      <c r="R217" s="739"/>
      <c r="S217" s="739"/>
      <c r="T217" s="740"/>
      <c r="U217" s="740"/>
      <c r="V217" s="740"/>
      <c r="W217" s="739"/>
      <c r="X217" s="739"/>
      <c r="Y217" s="739"/>
      <c r="Z217" s="740"/>
      <c r="AA217" s="739"/>
      <c r="AB217" s="739"/>
      <c r="AC217" s="739"/>
      <c r="AD217" s="739"/>
      <c r="AE217" s="739"/>
      <c r="AF217" s="739"/>
      <c r="AG217" s="739"/>
      <c r="AH217" s="739"/>
    </row>
    <row r="218">
      <c r="A218" s="739"/>
      <c r="B218" s="739"/>
      <c r="C218" s="739"/>
      <c r="D218" s="739"/>
      <c r="E218" s="739"/>
      <c r="F218" s="739"/>
      <c r="G218" s="739"/>
      <c r="H218" s="739"/>
      <c r="I218" s="739"/>
      <c r="J218" s="739"/>
      <c r="K218" s="739"/>
      <c r="L218" s="739"/>
      <c r="M218" s="739"/>
      <c r="N218" s="739"/>
      <c r="O218" s="739"/>
      <c r="P218" s="740"/>
      <c r="Q218" s="740"/>
      <c r="R218" s="739"/>
      <c r="S218" s="739"/>
      <c r="T218" s="740"/>
      <c r="U218" s="740"/>
      <c r="V218" s="740"/>
      <c r="W218" s="739"/>
      <c r="X218" s="739"/>
      <c r="Y218" s="739"/>
      <c r="Z218" s="740"/>
      <c r="AA218" s="739"/>
      <c r="AB218" s="739"/>
      <c r="AC218" s="739"/>
      <c r="AD218" s="739"/>
      <c r="AE218" s="739"/>
      <c r="AF218" s="739"/>
      <c r="AG218" s="739"/>
      <c r="AH218" s="739"/>
    </row>
    <row r="219">
      <c r="A219" s="739"/>
      <c r="B219" s="739"/>
      <c r="C219" s="739"/>
      <c r="D219" s="739"/>
      <c r="E219" s="739"/>
      <c r="F219" s="739"/>
      <c r="G219" s="739"/>
      <c r="H219" s="739"/>
      <c r="I219" s="739"/>
      <c r="J219" s="739"/>
      <c r="K219" s="739"/>
      <c r="L219" s="739"/>
      <c r="M219" s="739"/>
      <c r="N219" s="739"/>
      <c r="O219" s="739"/>
      <c r="P219" s="740"/>
      <c r="Q219" s="740"/>
      <c r="R219" s="739"/>
      <c r="S219" s="739"/>
      <c r="T219" s="740"/>
      <c r="U219" s="740"/>
      <c r="V219" s="740"/>
      <c r="W219" s="739"/>
      <c r="X219" s="739"/>
      <c r="Y219" s="739"/>
      <c r="Z219" s="740"/>
      <c r="AA219" s="739"/>
      <c r="AB219" s="739"/>
      <c r="AC219" s="739"/>
      <c r="AD219" s="739"/>
      <c r="AE219" s="739"/>
      <c r="AF219" s="739"/>
      <c r="AG219" s="739"/>
      <c r="AH219" s="739"/>
    </row>
    <row r="220">
      <c r="A220" s="739"/>
      <c r="B220" s="739"/>
      <c r="C220" s="739"/>
      <c r="D220" s="739"/>
      <c r="E220" s="739"/>
      <c r="F220" s="739"/>
      <c r="G220" s="739"/>
      <c r="H220" s="739"/>
      <c r="I220" s="739"/>
      <c r="J220" s="739"/>
      <c r="K220" s="739"/>
      <c r="L220" s="739"/>
      <c r="M220" s="739"/>
      <c r="N220" s="739"/>
      <c r="O220" s="739"/>
      <c r="P220" s="740"/>
      <c r="Q220" s="740"/>
      <c r="R220" s="739"/>
      <c r="S220" s="739"/>
      <c r="T220" s="740"/>
      <c r="U220" s="740"/>
      <c r="V220" s="740"/>
      <c r="W220" s="739"/>
      <c r="X220" s="739"/>
      <c r="Y220" s="739"/>
      <c r="Z220" s="740"/>
      <c r="AA220" s="739"/>
      <c r="AB220" s="739"/>
      <c r="AC220" s="739"/>
      <c r="AD220" s="739"/>
      <c r="AE220" s="739"/>
      <c r="AF220" s="739"/>
      <c r="AG220" s="739"/>
      <c r="AH220" s="739"/>
    </row>
    <row r="221">
      <c r="A221" s="739"/>
      <c r="B221" s="739"/>
      <c r="C221" s="739"/>
      <c r="D221" s="739"/>
      <c r="E221" s="739"/>
      <c r="F221" s="739"/>
      <c r="G221" s="739"/>
      <c r="H221" s="739"/>
      <c r="I221" s="739"/>
      <c r="J221" s="739"/>
      <c r="K221" s="739"/>
      <c r="L221" s="739"/>
      <c r="M221" s="739"/>
      <c r="N221" s="739"/>
      <c r="O221" s="739"/>
      <c r="P221" s="740"/>
      <c r="Q221" s="740"/>
      <c r="R221" s="739"/>
      <c r="S221" s="739"/>
      <c r="T221" s="740"/>
      <c r="U221" s="740"/>
      <c r="V221" s="740"/>
      <c r="W221" s="739"/>
      <c r="X221" s="739"/>
      <c r="Y221" s="739"/>
      <c r="Z221" s="740"/>
      <c r="AA221" s="739"/>
      <c r="AB221" s="739"/>
      <c r="AC221" s="739"/>
      <c r="AD221" s="739"/>
      <c r="AE221" s="739"/>
      <c r="AF221" s="739"/>
      <c r="AG221" s="739"/>
      <c r="AH221" s="739"/>
    </row>
    <row r="222">
      <c r="A222" s="739"/>
      <c r="B222" s="739"/>
      <c r="C222" s="739"/>
      <c r="D222" s="739"/>
      <c r="E222" s="739"/>
      <c r="F222" s="739"/>
      <c r="G222" s="739"/>
      <c r="H222" s="739"/>
      <c r="I222" s="739"/>
      <c r="J222" s="739"/>
      <c r="K222" s="739"/>
      <c r="L222" s="739"/>
      <c r="M222" s="739"/>
      <c r="N222" s="739"/>
      <c r="O222" s="739"/>
      <c r="P222" s="740"/>
      <c r="Q222" s="740"/>
      <c r="R222" s="739"/>
      <c r="S222" s="739"/>
      <c r="T222" s="740"/>
      <c r="U222" s="740"/>
      <c r="V222" s="740"/>
      <c r="W222" s="739"/>
      <c r="X222" s="739"/>
      <c r="Y222" s="739"/>
      <c r="Z222" s="740"/>
      <c r="AA222" s="739"/>
      <c r="AB222" s="739"/>
      <c r="AC222" s="739"/>
      <c r="AD222" s="739"/>
      <c r="AE222" s="739"/>
      <c r="AF222" s="739"/>
      <c r="AG222" s="739"/>
      <c r="AH222" s="739"/>
    </row>
    <row r="223">
      <c r="A223" s="739"/>
      <c r="B223" s="739"/>
      <c r="C223" s="739"/>
      <c r="D223" s="739"/>
      <c r="E223" s="739"/>
      <c r="F223" s="739"/>
      <c r="G223" s="739"/>
      <c r="H223" s="739"/>
      <c r="I223" s="739"/>
      <c r="J223" s="739"/>
      <c r="K223" s="739"/>
      <c r="L223" s="739"/>
      <c r="M223" s="739"/>
      <c r="N223" s="739"/>
      <c r="O223" s="739"/>
      <c r="P223" s="740"/>
      <c r="Q223" s="740"/>
      <c r="R223" s="739"/>
      <c r="S223" s="739"/>
      <c r="T223" s="740"/>
      <c r="U223" s="740"/>
      <c r="V223" s="740"/>
      <c r="W223" s="739"/>
      <c r="X223" s="739"/>
      <c r="Y223" s="739"/>
      <c r="Z223" s="740"/>
      <c r="AA223" s="739"/>
      <c r="AB223" s="739"/>
      <c r="AC223" s="739"/>
      <c r="AD223" s="739"/>
      <c r="AE223" s="739"/>
      <c r="AF223" s="739"/>
      <c r="AG223" s="739"/>
      <c r="AH223" s="739"/>
    </row>
    <row r="224">
      <c r="A224" s="739"/>
      <c r="B224" s="739"/>
      <c r="C224" s="739"/>
      <c r="D224" s="739"/>
      <c r="E224" s="739"/>
      <c r="F224" s="739"/>
      <c r="G224" s="739"/>
      <c r="H224" s="739"/>
      <c r="I224" s="739"/>
      <c r="J224" s="739"/>
      <c r="K224" s="739"/>
      <c r="L224" s="739"/>
      <c r="M224" s="739"/>
      <c r="N224" s="739"/>
      <c r="O224" s="739"/>
      <c r="P224" s="740"/>
      <c r="Q224" s="740"/>
      <c r="R224" s="739"/>
      <c r="S224" s="739"/>
      <c r="T224" s="740"/>
      <c r="U224" s="740"/>
      <c r="V224" s="740"/>
      <c r="W224" s="739"/>
      <c r="X224" s="739"/>
      <c r="Y224" s="739"/>
      <c r="Z224" s="740"/>
      <c r="AA224" s="739"/>
      <c r="AB224" s="739"/>
      <c r="AC224" s="739"/>
      <c r="AD224" s="739"/>
      <c r="AE224" s="739"/>
      <c r="AF224" s="739"/>
      <c r="AG224" s="739"/>
      <c r="AH224" s="739"/>
    </row>
    <row r="225">
      <c r="A225" s="739"/>
      <c r="B225" s="739"/>
      <c r="C225" s="739"/>
      <c r="D225" s="739"/>
      <c r="E225" s="739"/>
      <c r="F225" s="739"/>
      <c r="G225" s="739"/>
      <c r="H225" s="739"/>
      <c r="I225" s="739"/>
      <c r="J225" s="739"/>
      <c r="K225" s="739"/>
      <c r="L225" s="739"/>
      <c r="M225" s="739"/>
      <c r="N225" s="739"/>
      <c r="O225" s="739"/>
      <c r="P225" s="740"/>
      <c r="Q225" s="740"/>
      <c r="R225" s="739"/>
      <c r="S225" s="739"/>
      <c r="T225" s="740"/>
      <c r="U225" s="740"/>
      <c r="V225" s="740"/>
      <c r="W225" s="739"/>
      <c r="X225" s="739"/>
      <c r="Y225" s="739"/>
      <c r="Z225" s="740"/>
      <c r="AA225" s="739"/>
      <c r="AB225" s="739"/>
      <c r="AC225" s="739"/>
      <c r="AD225" s="739"/>
      <c r="AE225" s="739"/>
      <c r="AF225" s="739"/>
      <c r="AG225" s="739"/>
      <c r="AH225" s="739"/>
    </row>
    <row r="226">
      <c r="A226" s="739"/>
      <c r="B226" s="739"/>
      <c r="C226" s="739"/>
      <c r="D226" s="739"/>
      <c r="E226" s="739"/>
      <c r="F226" s="739"/>
      <c r="G226" s="739"/>
      <c r="H226" s="739"/>
      <c r="I226" s="739"/>
      <c r="J226" s="739"/>
      <c r="K226" s="739"/>
      <c r="L226" s="739"/>
      <c r="M226" s="739"/>
      <c r="N226" s="739"/>
      <c r="O226" s="739"/>
      <c r="P226" s="740"/>
      <c r="Q226" s="740"/>
      <c r="R226" s="739"/>
      <c r="S226" s="739"/>
      <c r="T226" s="740"/>
      <c r="U226" s="740"/>
      <c r="V226" s="740"/>
      <c r="W226" s="739"/>
      <c r="X226" s="739"/>
      <c r="Y226" s="739"/>
      <c r="Z226" s="740"/>
      <c r="AA226" s="739"/>
      <c r="AB226" s="739"/>
      <c r="AC226" s="739"/>
      <c r="AD226" s="739"/>
      <c r="AE226" s="739"/>
      <c r="AF226" s="739"/>
      <c r="AG226" s="739"/>
      <c r="AH226" s="739"/>
    </row>
    <row r="227">
      <c r="A227" s="739"/>
      <c r="B227" s="739"/>
      <c r="C227" s="739"/>
      <c r="D227" s="739"/>
      <c r="E227" s="739"/>
      <c r="F227" s="739"/>
      <c r="G227" s="739"/>
      <c r="H227" s="739"/>
      <c r="I227" s="739"/>
      <c r="J227" s="739"/>
      <c r="K227" s="739"/>
      <c r="L227" s="739"/>
      <c r="M227" s="739"/>
      <c r="N227" s="739"/>
      <c r="O227" s="739"/>
      <c r="P227" s="740"/>
      <c r="Q227" s="740"/>
      <c r="R227" s="739"/>
      <c r="S227" s="739"/>
      <c r="T227" s="740"/>
      <c r="U227" s="740"/>
      <c r="V227" s="740"/>
      <c r="W227" s="739"/>
      <c r="X227" s="739"/>
      <c r="Y227" s="739"/>
      <c r="Z227" s="740"/>
      <c r="AA227" s="739"/>
      <c r="AB227" s="739"/>
      <c r="AC227" s="739"/>
      <c r="AD227" s="739"/>
      <c r="AE227" s="739"/>
      <c r="AF227" s="739"/>
      <c r="AG227" s="739"/>
      <c r="AH227" s="739"/>
    </row>
    <row r="228">
      <c r="A228" s="739"/>
      <c r="B228" s="739"/>
      <c r="C228" s="739"/>
      <c r="D228" s="739"/>
      <c r="E228" s="739"/>
      <c r="F228" s="739"/>
      <c r="G228" s="739"/>
      <c r="H228" s="739"/>
      <c r="I228" s="739"/>
      <c r="J228" s="739"/>
      <c r="K228" s="739"/>
      <c r="L228" s="739"/>
      <c r="M228" s="739"/>
      <c r="N228" s="739"/>
      <c r="O228" s="739"/>
      <c r="P228" s="740"/>
      <c r="Q228" s="740"/>
      <c r="R228" s="739"/>
      <c r="S228" s="739"/>
      <c r="T228" s="740"/>
      <c r="U228" s="740"/>
      <c r="V228" s="740"/>
      <c r="W228" s="739"/>
      <c r="X228" s="739"/>
      <c r="Y228" s="739"/>
      <c r="Z228" s="740"/>
      <c r="AA228" s="739"/>
      <c r="AB228" s="739"/>
      <c r="AC228" s="739"/>
      <c r="AD228" s="739"/>
      <c r="AE228" s="739"/>
      <c r="AF228" s="739"/>
      <c r="AG228" s="739"/>
      <c r="AH228" s="739"/>
    </row>
    <row r="229">
      <c r="A229" s="739"/>
      <c r="B229" s="739"/>
      <c r="C229" s="739"/>
      <c r="D229" s="739"/>
      <c r="E229" s="739"/>
      <c r="F229" s="739"/>
      <c r="G229" s="739"/>
      <c r="H229" s="739"/>
      <c r="I229" s="739"/>
      <c r="J229" s="739"/>
      <c r="K229" s="739"/>
      <c r="L229" s="739"/>
      <c r="M229" s="739"/>
      <c r="N229" s="739"/>
      <c r="O229" s="739"/>
      <c r="P229" s="740"/>
      <c r="Q229" s="740"/>
      <c r="R229" s="739"/>
      <c r="S229" s="739"/>
      <c r="T229" s="740"/>
      <c r="U229" s="740"/>
      <c r="V229" s="740"/>
      <c r="W229" s="739"/>
      <c r="X229" s="739"/>
      <c r="Y229" s="739"/>
      <c r="Z229" s="740"/>
      <c r="AA229" s="739"/>
      <c r="AB229" s="739"/>
      <c r="AC229" s="739"/>
      <c r="AD229" s="739"/>
      <c r="AE229" s="739"/>
      <c r="AF229" s="739"/>
      <c r="AG229" s="739"/>
      <c r="AH229" s="739"/>
    </row>
    <row r="230">
      <c r="A230" s="739"/>
      <c r="B230" s="739"/>
      <c r="C230" s="739"/>
      <c r="D230" s="739"/>
      <c r="E230" s="739"/>
      <c r="F230" s="739"/>
      <c r="G230" s="739"/>
      <c r="H230" s="739"/>
      <c r="I230" s="739"/>
      <c r="J230" s="739"/>
      <c r="K230" s="739"/>
      <c r="L230" s="739"/>
      <c r="M230" s="739"/>
      <c r="N230" s="739"/>
      <c r="O230" s="739"/>
      <c r="P230" s="740"/>
      <c r="Q230" s="740"/>
      <c r="R230" s="739"/>
      <c r="S230" s="739"/>
      <c r="T230" s="740"/>
      <c r="U230" s="740"/>
      <c r="V230" s="740"/>
      <c r="W230" s="739"/>
      <c r="X230" s="739"/>
      <c r="Y230" s="739"/>
      <c r="Z230" s="740"/>
      <c r="AA230" s="739"/>
      <c r="AB230" s="739"/>
      <c r="AC230" s="739"/>
      <c r="AD230" s="739"/>
      <c r="AE230" s="739"/>
      <c r="AF230" s="739"/>
      <c r="AG230" s="739"/>
      <c r="AH230" s="739"/>
    </row>
    <row r="231">
      <c r="A231" s="739"/>
      <c r="B231" s="739"/>
      <c r="C231" s="739"/>
      <c r="D231" s="739"/>
      <c r="E231" s="739"/>
      <c r="F231" s="739"/>
      <c r="G231" s="739"/>
      <c r="H231" s="739"/>
      <c r="I231" s="739"/>
      <c r="J231" s="739"/>
      <c r="K231" s="739"/>
      <c r="L231" s="739"/>
      <c r="M231" s="739"/>
      <c r="N231" s="739"/>
      <c r="O231" s="739"/>
      <c r="P231" s="740"/>
      <c r="Q231" s="740"/>
      <c r="R231" s="739"/>
      <c r="S231" s="739"/>
      <c r="T231" s="740"/>
      <c r="U231" s="740"/>
      <c r="V231" s="740"/>
      <c r="W231" s="739"/>
      <c r="X231" s="739"/>
      <c r="Y231" s="739"/>
      <c r="Z231" s="740"/>
      <c r="AA231" s="739"/>
      <c r="AB231" s="739"/>
      <c r="AC231" s="739"/>
      <c r="AD231" s="739"/>
      <c r="AE231" s="739"/>
      <c r="AF231" s="739"/>
      <c r="AG231" s="739"/>
      <c r="AH231" s="739"/>
    </row>
    <row r="232">
      <c r="A232" s="739"/>
      <c r="B232" s="739"/>
      <c r="C232" s="739"/>
      <c r="D232" s="739"/>
      <c r="E232" s="739"/>
      <c r="F232" s="739"/>
      <c r="G232" s="739"/>
      <c r="H232" s="739"/>
      <c r="I232" s="739"/>
      <c r="J232" s="739"/>
      <c r="K232" s="739"/>
      <c r="L232" s="739"/>
      <c r="M232" s="739"/>
      <c r="N232" s="739"/>
      <c r="O232" s="739"/>
      <c r="P232" s="740"/>
      <c r="Q232" s="740"/>
      <c r="R232" s="739"/>
      <c r="S232" s="739"/>
      <c r="T232" s="740"/>
      <c r="U232" s="740"/>
      <c r="V232" s="740"/>
      <c r="W232" s="739"/>
      <c r="X232" s="739"/>
      <c r="Y232" s="739"/>
      <c r="Z232" s="740"/>
      <c r="AA232" s="739"/>
      <c r="AB232" s="739"/>
      <c r="AC232" s="739"/>
      <c r="AD232" s="739"/>
      <c r="AE232" s="739"/>
      <c r="AF232" s="739"/>
      <c r="AG232" s="739"/>
      <c r="AH232" s="739"/>
    </row>
    <row r="233">
      <c r="A233" s="739"/>
      <c r="B233" s="739"/>
      <c r="C233" s="739"/>
      <c r="D233" s="739"/>
      <c r="E233" s="739"/>
      <c r="F233" s="739"/>
      <c r="G233" s="739"/>
      <c r="H233" s="739"/>
      <c r="I233" s="739"/>
      <c r="J233" s="739"/>
      <c r="K233" s="739"/>
      <c r="L233" s="739"/>
      <c r="M233" s="739"/>
      <c r="N233" s="739"/>
      <c r="O233" s="739"/>
      <c r="P233" s="740"/>
      <c r="Q233" s="740"/>
      <c r="R233" s="739"/>
      <c r="S233" s="739"/>
      <c r="T233" s="740"/>
      <c r="U233" s="740"/>
      <c r="V233" s="740"/>
      <c r="W233" s="739"/>
      <c r="X233" s="739"/>
      <c r="Y233" s="739"/>
      <c r="Z233" s="740"/>
      <c r="AA233" s="739"/>
      <c r="AB233" s="739"/>
      <c r="AC233" s="739"/>
      <c r="AD233" s="739"/>
      <c r="AE233" s="739"/>
      <c r="AF233" s="739"/>
      <c r="AG233" s="739"/>
      <c r="AH233" s="739"/>
    </row>
    <row r="234">
      <c r="A234" s="739"/>
      <c r="B234" s="739"/>
      <c r="C234" s="739"/>
      <c r="D234" s="739"/>
      <c r="E234" s="739"/>
      <c r="F234" s="739"/>
      <c r="G234" s="739"/>
      <c r="H234" s="739"/>
      <c r="I234" s="739"/>
      <c r="J234" s="739"/>
      <c r="K234" s="739"/>
      <c r="L234" s="739"/>
      <c r="M234" s="739"/>
      <c r="N234" s="739"/>
      <c r="O234" s="739"/>
      <c r="P234" s="740"/>
      <c r="Q234" s="740"/>
      <c r="R234" s="739"/>
      <c r="S234" s="739"/>
      <c r="T234" s="740"/>
      <c r="U234" s="740"/>
      <c r="V234" s="740"/>
      <c r="W234" s="739"/>
      <c r="X234" s="739"/>
      <c r="Y234" s="739"/>
      <c r="Z234" s="740"/>
      <c r="AA234" s="739"/>
      <c r="AB234" s="739"/>
      <c r="AC234" s="739"/>
      <c r="AD234" s="739"/>
      <c r="AE234" s="739"/>
      <c r="AF234" s="739"/>
      <c r="AG234" s="739"/>
      <c r="AH234" s="739"/>
    </row>
    <row r="235">
      <c r="A235" s="739"/>
      <c r="B235" s="739"/>
      <c r="C235" s="739"/>
      <c r="D235" s="739"/>
      <c r="E235" s="739"/>
      <c r="F235" s="739"/>
      <c r="G235" s="739"/>
      <c r="H235" s="739"/>
      <c r="I235" s="739"/>
      <c r="J235" s="739"/>
      <c r="K235" s="739"/>
      <c r="L235" s="739"/>
      <c r="M235" s="739"/>
      <c r="N235" s="739"/>
      <c r="O235" s="739"/>
      <c r="P235" s="740"/>
      <c r="Q235" s="740"/>
      <c r="R235" s="739"/>
      <c r="S235" s="739"/>
      <c r="T235" s="740"/>
      <c r="U235" s="740"/>
      <c r="V235" s="740"/>
      <c r="W235" s="739"/>
      <c r="X235" s="739"/>
      <c r="Y235" s="739"/>
      <c r="Z235" s="740"/>
      <c r="AA235" s="739"/>
      <c r="AB235" s="739"/>
      <c r="AC235" s="739"/>
      <c r="AD235" s="739"/>
      <c r="AE235" s="739"/>
      <c r="AF235" s="739"/>
      <c r="AG235" s="739"/>
      <c r="AH235" s="739"/>
    </row>
    <row r="236">
      <c r="A236" s="739"/>
      <c r="B236" s="739"/>
      <c r="C236" s="739"/>
      <c r="D236" s="739"/>
      <c r="E236" s="739"/>
      <c r="F236" s="739"/>
      <c r="G236" s="739"/>
      <c r="H236" s="739"/>
      <c r="I236" s="739"/>
      <c r="J236" s="739"/>
      <c r="K236" s="739"/>
      <c r="L236" s="739"/>
      <c r="M236" s="739"/>
      <c r="N236" s="739"/>
      <c r="O236" s="739"/>
      <c r="P236" s="740"/>
      <c r="Q236" s="740"/>
      <c r="R236" s="739"/>
      <c r="S236" s="739"/>
      <c r="T236" s="740"/>
      <c r="U236" s="740"/>
      <c r="V236" s="740"/>
      <c r="W236" s="739"/>
      <c r="X236" s="739"/>
      <c r="Y236" s="739"/>
      <c r="Z236" s="740"/>
      <c r="AA236" s="739"/>
      <c r="AB236" s="739"/>
      <c r="AC236" s="739"/>
      <c r="AD236" s="739"/>
      <c r="AE236" s="739"/>
      <c r="AF236" s="739"/>
      <c r="AG236" s="739"/>
      <c r="AH236" s="739"/>
    </row>
    <row r="237">
      <c r="A237" s="739"/>
      <c r="B237" s="739"/>
      <c r="C237" s="739"/>
      <c r="D237" s="739"/>
      <c r="E237" s="739"/>
      <c r="F237" s="739"/>
      <c r="G237" s="739"/>
      <c r="H237" s="739"/>
      <c r="I237" s="739"/>
      <c r="J237" s="739"/>
      <c r="K237" s="739"/>
      <c r="L237" s="739"/>
      <c r="M237" s="739"/>
      <c r="N237" s="739"/>
      <c r="O237" s="739"/>
      <c r="P237" s="740"/>
      <c r="Q237" s="740"/>
      <c r="R237" s="739"/>
      <c r="S237" s="739"/>
      <c r="T237" s="740"/>
      <c r="U237" s="740"/>
      <c r="V237" s="740"/>
      <c r="W237" s="739"/>
      <c r="X237" s="739"/>
      <c r="Y237" s="739"/>
      <c r="Z237" s="740"/>
      <c r="AA237" s="739"/>
      <c r="AB237" s="739"/>
      <c r="AC237" s="739"/>
      <c r="AD237" s="739"/>
      <c r="AE237" s="739"/>
      <c r="AF237" s="739"/>
      <c r="AG237" s="739"/>
      <c r="AH237" s="739"/>
    </row>
    <row r="238">
      <c r="A238" s="739"/>
      <c r="B238" s="739"/>
      <c r="C238" s="739"/>
      <c r="D238" s="739"/>
      <c r="E238" s="739"/>
      <c r="F238" s="739"/>
      <c r="G238" s="739"/>
      <c r="H238" s="739"/>
      <c r="I238" s="739"/>
      <c r="J238" s="739"/>
      <c r="K238" s="739"/>
      <c r="L238" s="739"/>
      <c r="M238" s="739"/>
      <c r="N238" s="739"/>
      <c r="O238" s="739"/>
      <c r="P238" s="740"/>
      <c r="Q238" s="740"/>
      <c r="R238" s="739"/>
      <c r="S238" s="739"/>
      <c r="T238" s="740"/>
      <c r="U238" s="740"/>
      <c r="V238" s="740"/>
      <c r="W238" s="739"/>
      <c r="X238" s="739"/>
      <c r="Y238" s="739"/>
      <c r="Z238" s="740"/>
      <c r="AA238" s="739"/>
      <c r="AB238" s="739"/>
      <c r="AC238" s="739"/>
      <c r="AD238" s="739"/>
      <c r="AE238" s="739"/>
      <c r="AF238" s="739"/>
      <c r="AG238" s="739"/>
      <c r="AH238" s="739"/>
    </row>
    <row r="239">
      <c r="A239" s="739"/>
      <c r="B239" s="739"/>
      <c r="C239" s="739"/>
      <c r="D239" s="739"/>
      <c r="E239" s="739"/>
      <c r="F239" s="739"/>
      <c r="G239" s="739"/>
      <c r="H239" s="739"/>
      <c r="I239" s="739"/>
      <c r="J239" s="739"/>
      <c r="K239" s="739"/>
      <c r="L239" s="739"/>
      <c r="M239" s="739"/>
      <c r="N239" s="739"/>
      <c r="O239" s="739"/>
      <c r="P239" s="740"/>
      <c r="Q239" s="740"/>
      <c r="R239" s="739"/>
      <c r="S239" s="739"/>
      <c r="T239" s="740"/>
      <c r="U239" s="740"/>
      <c r="V239" s="740"/>
      <c r="W239" s="739"/>
      <c r="X239" s="739"/>
      <c r="Y239" s="739"/>
      <c r="Z239" s="740"/>
      <c r="AA239" s="739"/>
      <c r="AB239" s="739"/>
      <c r="AC239" s="739"/>
      <c r="AD239" s="739"/>
      <c r="AE239" s="739"/>
      <c r="AF239" s="739"/>
      <c r="AG239" s="739"/>
      <c r="AH239" s="739"/>
    </row>
    <row r="240">
      <c r="A240" s="739"/>
      <c r="B240" s="739"/>
      <c r="C240" s="739"/>
      <c r="D240" s="739"/>
      <c r="E240" s="739"/>
      <c r="F240" s="739"/>
      <c r="G240" s="739"/>
      <c r="H240" s="739"/>
      <c r="I240" s="739"/>
      <c r="J240" s="739"/>
      <c r="K240" s="739"/>
      <c r="L240" s="739"/>
      <c r="M240" s="739"/>
      <c r="N240" s="739"/>
      <c r="O240" s="739"/>
      <c r="P240" s="740"/>
      <c r="Q240" s="740"/>
      <c r="R240" s="739"/>
      <c r="S240" s="739"/>
      <c r="T240" s="740"/>
      <c r="U240" s="740"/>
      <c r="V240" s="740"/>
      <c r="W240" s="739"/>
      <c r="X240" s="739"/>
      <c r="Y240" s="739"/>
      <c r="Z240" s="740"/>
      <c r="AA240" s="739"/>
      <c r="AB240" s="739"/>
      <c r="AC240" s="739"/>
      <c r="AD240" s="739"/>
      <c r="AE240" s="739"/>
      <c r="AF240" s="739"/>
      <c r="AG240" s="739"/>
      <c r="AH240" s="739"/>
    </row>
    <row r="241">
      <c r="A241" s="739"/>
      <c r="B241" s="739"/>
      <c r="C241" s="739"/>
      <c r="D241" s="739"/>
      <c r="E241" s="739"/>
      <c r="F241" s="739"/>
      <c r="G241" s="739"/>
      <c r="H241" s="739"/>
      <c r="I241" s="739"/>
      <c r="J241" s="739"/>
      <c r="K241" s="739"/>
      <c r="L241" s="739"/>
      <c r="M241" s="739"/>
      <c r="N241" s="739"/>
      <c r="O241" s="739"/>
      <c r="P241" s="740"/>
      <c r="Q241" s="740"/>
      <c r="R241" s="739"/>
      <c r="S241" s="739"/>
      <c r="T241" s="740"/>
      <c r="U241" s="740"/>
      <c r="V241" s="740"/>
      <c r="W241" s="739"/>
      <c r="X241" s="739"/>
      <c r="Y241" s="739"/>
      <c r="Z241" s="740"/>
      <c r="AA241" s="739"/>
      <c r="AB241" s="739"/>
      <c r="AC241" s="739"/>
      <c r="AD241" s="739"/>
      <c r="AE241" s="739"/>
      <c r="AF241" s="739"/>
      <c r="AG241" s="739"/>
      <c r="AH241" s="739"/>
    </row>
    <row r="242">
      <c r="A242" s="739"/>
      <c r="B242" s="739"/>
      <c r="C242" s="739"/>
      <c r="D242" s="739"/>
      <c r="E242" s="739"/>
      <c r="F242" s="739"/>
      <c r="G242" s="739"/>
      <c r="H242" s="739"/>
      <c r="I242" s="739"/>
      <c r="J242" s="739"/>
      <c r="K242" s="739"/>
      <c r="L242" s="739"/>
      <c r="M242" s="739"/>
      <c r="N242" s="739"/>
      <c r="O242" s="739"/>
      <c r="P242" s="740"/>
      <c r="Q242" s="740"/>
      <c r="R242" s="739"/>
      <c r="S242" s="739"/>
      <c r="T242" s="740"/>
      <c r="U242" s="740"/>
      <c r="V242" s="740"/>
      <c r="W242" s="739"/>
      <c r="X242" s="739"/>
      <c r="Y242" s="739"/>
      <c r="Z242" s="740"/>
      <c r="AA242" s="739"/>
      <c r="AB242" s="739"/>
      <c r="AC242" s="739"/>
      <c r="AD242" s="739"/>
      <c r="AE242" s="739"/>
      <c r="AF242" s="739"/>
      <c r="AG242" s="739"/>
      <c r="AH242" s="739"/>
    </row>
    <row r="243">
      <c r="A243" s="739"/>
      <c r="B243" s="739"/>
      <c r="C243" s="739"/>
      <c r="D243" s="739"/>
      <c r="E243" s="739"/>
      <c r="F243" s="739"/>
      <c r="G243" s="739"/>
      <c r="H243" s="739"/>
      <c r="I243" s="739"/>
      <c r="J243" s="739"/>
      <c r="K243" s="739"/>
      <c r="L243" s="739"/>
      <c r="M243" s="739"/>
      <c r="N243" s="739"/>
      <c r="O243" s="739"/>
      <c r="P243" s="740"/>
      <c r="Q243" s="740"/>
      <c r="R243" s="739"/>
      <c r="S243" s="739"/>
      <c r="T243" s="740"/>
      <c r="U243" s="740"/>
      <c r="V243" s="740"/>
      <c r="W243" s="739"/>
      <c r="X243" s="739"/>
      <c r="Y243" s="739"/>
      <c r="Z243" s="740"/>
      <c r="AA243" s="739"/>
      <c r="AB243" s="739"/>
      <c r="AC243" s="739"/>
      <c r="AD243" s="739"/>
      <c r="AE243" s="739"/>
      <c r="AF243" s="739"/>
      <c r="AG243" s="739"/>
      <c r="AH243" s="739"/>
    </row>
    <row r="244">
      <c r="A244" s="739"/>
      <c r="B244" s="739"/>
      <c r="C244" s="739"/>
      <c r="D244" s="739"/>
      <c r="E244" s="739"/>
      <c r="F244" s="739"/>
      <c r="G244" s="739"/>
      <c r="H244" s="739"/>
      <c r="I244" s="739"/>
      <c r="J244" s="739"/>
      <c r="K244" s="739"/>
      <c r="L244" s="739"/>
      <c r="M244" s="739"/>
      <c r="N244" s="739"/>
      <c r="O244" s="739"/>
      <c r="P244" s="740"/>
      <c r="Q244" s="740"/>
      <c r="R244" s="739"/>
      <c r="S244" s="739"/>
      <c r="T244" s="740"/>
      <c r="U244" s="740"/>
      <c r="V244" s="740"/>
      <c r="W244" s="739"/>
      <c r="X244" s="739"/>
      <c r="Y244" s="739"/>
      <c r="Z244" s="740"/>
      <c r="AA244" s="739"/>
      <c r="AB244" s="739"/>
      <c r="AC244" s="739"/>
      <c r="AD244" s="739"/>
      <c r="AE244" s="739"/>
      <c r="AF244" s="739"/>
      <c r="AG244" s="739"/>
      <c r="AH244" s="739"/>
    </row>
    <row r="245">
      <c r="A245" s="739"/>
      <c r="B245" s="739"/>
      <c r="C245" s="739"/>
      <c r="D245" s="739"/>
      <c r="E245" s="739"/>
      <c r="F245" s="739"/>
      <c r="G245" s="739"/>
      <c r="H245" s="739"/>
      <c r="I245" s="739"/>
      <c r="J245" s="739"/>
      <c r="K245" s="739"/>
      <c r="L245" s="739"/>
      <c r="M245" s="739"/>
      <c r="N245" s="739"/>
      <c r="O245" s="739"/>
      <c r="P245" s="740"/>
      <c r="Q245" s="740"/>
      <c r="R245" s="739"/>
      <c r="S245" s="739"/>
      <c r="T245" s="740"/>
      <c r="U245" s="740"/>
      <c r="V245" s="740"/>
      <c r="W245" s="739"/>
      <c r="X245" s="739"/>
      <c r="Y245" s="739"/>
      <c r="Z245" s="740"/>
      <c r="AA245" s="739"/>
      <c r="AB245" s="739"/>
      <c r="AC245" s="739"/>
      <c r="AD245" s="739"/>
      <c r="AE245" s="739"/>
      <c r="AF245" s="739"/>
      <c r="AG245" s="739"/>
      <c r="AH245" s="739"/>
    </row>
    <row r="246">
      <c r="A246" s="739"/>
      <c r="B246" s="739"/>
      <c r="C246" s="739"/>
      <c r="D246" s="739"/>
      <c r="E246" s="739"/>
      <c r="F246" s="739"/>
      <c r="G246" s="739"/>
      <c r="H246" s="739"/>
      <c r="I246" s="739"/>
      <c r="J246" s="739"/>
      <c r="K246" s="739"/>
      <c r="L246" s="739"/>
      <c r="M246" s="739"/>
      <c r="N246" s="739"/>
      <c r="O246" s="739"/>
      <c r="P246" s="740"/>
      <c r="Q246" s="740"/>
      <c r="R246" s="739"/>
      <c r="S246" s="739"/>
      <c r="T246" s="740"/>
      <c r="U246" s="740"/>
      <c r="V246" s="740"/>
      <c r="W246" s="739"/>
      <c r="X246" s="739"/>
      <c r="Y246" s="739"/>
      <c r="Z246" s="740"/>
      <c r="AA246" s="739"/>
      <c r="AB246" s="739"/>
      <c r="AC246" s="739"/>
      <c r="AD246" s="739"/>
      <c r="AE246" s="739"/>
      <c r="AF246" s="739"/>
      <c r="AG246" s="739"/>
      <c r="AH246" s="739"/>
    </row>
    <row r="247">
      <c r="A247" s="739"/>
      <c r="B247" s="739"/>
      <c r="C247" s="739"/>
      <c r="D247" s="739"/>
      <c r="E247" s="739"/>
      <c r="F247" s="739"/>
      <c r="G247" s="739"/>
      <c r="H247" s="739"/>
      <c r="I247" s="739"/>
      <c r="J247" s="739"/>
      <c r="K247" s="739"/>
      <c r="L247" s="739"/>
      <c r="M247" s="739"/>
      <c r="N247" s="739"/>
      <c r="O247" s="739"/>
      <c r="P247" s="740"/>
      <c r="Q247" s="740"/>
      <c r="R247" s="739"/>
      <c r="S247" s="739"/>
      <c r="T247" s="740"/>
      <c r="U247" s="740"/>
      <c r="V247" s="740"/>
      <c r="W247" s="739"/>
      <c r="X247" s="739"/>
      <c r="Y247" s="739"/>
      <c r="Z247" s="740"/>
      <c r="AA247" s="739"/>
      <c r="AB247" s="739"/>
      <c r="AC247" s="739"/>
      <c r="AD247" s="739"/>
      <c r="AE247" s="739"/>
      <c r="AF247" s="739"/>
      <c r="AG247" s="739"/>
      <c r="AH247" s="739"/>
    </row>
    <row r="248">
      <c r="A248" s="739"/>
      <c r="B248" s="739"/>
      <c r="C248" s="739"/>
      <c r="D248" s="739"/>
      <c r="E248" s="739"/>
      <c r="F248" s="739"/>
      <c r="G248" s="739"/>
      <c r="H248" s="739"/>
      <c r="I248" s="739"/>
      <c r="J248" s="739"/>
      <c r="K248" s="739"/>
      <c r="L248" s="739"/>
      <c r="M248" s="739"/>
      <c r="N248" s="739"/>
      <c r="O248" s="739"/>
      <c r="P248" s="740"/>
      <c r="Q248" s="740"/>
      <c r="R248" s="739"/>
      <c r="S248" s="739"/>
      <c r="T248" s="740"/>
      <c r="U248" s="740"/>
      <c r="V248" s="740"/>
      <c r="W248" s="739"/>
      <c r="X248" s="739"/>
      <c r="Y248" s="739"/>
      <c r="Z248" s="740"/>
      <c r="AA248" s="739"/>
      <c r="AB248" s="739"/>
      <c r="AC248" s="739"/>
      <c r="AD248" s="739"/>
      <c r="AE248" s="739"/>
      <c r="AF248" s="739"/>
      <c r="AG248" s="739"/>
      <c r="AH248" s="739"/>
    </row>
    <row r="249">
      <c r="A249" s="739"/>
      <c r="B249" s="739"/>
      <c r="C249" s="739"/>
      <c r="D249" s="739"/>
      <c r="E249" s="739"/>
      <c r="F249" s="739"/>
      <c r="G249" s="739"/>
      <c r="H249" s="739"/>
      <c r="I249" s="739"/>
      <c r="J249" s="739"/>
      <c r="K249" s="739"/>
      <c r="L249" s="739"/>
      <c r="M249" s="739"/>
      <c r="N249" s="739"/>
      <c r="O249" s="739"/>
      <c r="P249" s="740"/>
      <c r="Q249" s="740"/>
      <c r="R249" s="739"/>
      <c r="S249" s="739"/>
      <c r="T249" s="740"/>
      <c r="U249" s="740"/>
      <c r="V249" s="740"/>
      <c r="W249" s="739"/>
      <c r="X249" s="739"/>
      <c r="Y249" s="739"/>
      <c r="Z249" s="740"/>
      <c r="AA249" s="739"/>
      <c r="AB249" s="739"/>
      <c r="AC249" s="739"/>
      <c r="AD249" s="739"/>
      <c r="AE249" s="739"/>
      <c r="AF249" s="739"/>
      <c r="AG249" s="739"/>
      <c r="AH249" s="739"/>
    </row>
    <row r="250">
      <c r="A250" s="739"/>
      <c r="B250" s="739"/>
      <c r="C250" s="739"/>
      <c r="D250" s="739"/>
      <c r="E250" s="739"/>
      <c r="F250" s="739"/>
      <c r="G250" s="739"/>
      <c r="H250" s="739"/>
      <c r="I250" s="739"/>
      <c r="J250" s="739"/>
      <c r="K250" s="739"/>
      <c r="L250" s="739"/>
      <c r="M250" s="739"/>
      <c r="N250" s="739"/>
      <c r="O250" s="739"/>
      <c r="P250" s="740"/>
      <c r="Q250" s="740"/>
      <c r="R250" s="739"/>
      <c r="S250" s="739"/>
      <c r="T250" s="740"/>
      <c r="U250" s="740"/>
      <c r="V250" s="740"/>
      <c r="W250" s="739"/>
      <c r="X250" s="739"/>
      <c r="Y250" s="739"/>
      <c r="Z250" s="740"/>
      <c r="AA250" s="739"/>
      <c r="AB250" s="739"/>
      <c r="AC250" s="739"/>
      <c r="AD250" s="739"/>
      <c r="AE250" s="739"/>
      <c r="AF250" s="739"/>
      <c r="AG250" s="739"/>
      <c r="AH250" s="739"/>
    </row>
    <row r="251">
      <c r="A251" s="739"/>
      <c r="B251" s="739"/>
      <c r="C251" s="739"/>
      <c r="D251" s="739"/>
      <c r="E251" s="739"/>
      <c r="F251" s="739"/>
      <c r="G251" s="739"/>
      <c r="H251" s="739"/>
      <c r="I251" s="739"/>
      <c r="J251" s="739"/>
      <c r="K251" s="739"/>
      <c r="L251" s="739"/>
      <c r="M251" s="739"/>
      <c r="N251" s="739"/>
      <c r="O251" s="739"/>
      <c r="P251" s="740"/>
      <c r="Q251" s="740"/>
      <c r="R251" s="739"/>
      <c r="S251" s="739"/>
      <c r="T251" s="740"/>
      <c r="U251" s="740"/>
      <c r="V251" s="740"/>
      <c r="W251" s="739"/>
      <c r="X251" s="739"/>
      <c r="Y251" s="739"/>
      <c r="Z251" s="740"/>
      <c r="AA251" s="739"/>
      <c r="AB251" s="739"/>
      <c r="AC251" s="739"/>
      <c r="AD251" s="739"/>
      <c r="AE251" s="739"/>
      <c r="AF251" s="739"/>
      <c r="AG251" s="739"/>
      <c r="AH251" s="739"/>
    </row>
    <row r="252">
      <c r="A252" s="739"/>
      <c r="B252" s="739"/>
      <c r="C252" s="739"/>
      <c r="D252" s="739"/>
      <c r="E252" s="739"/>
      <c r="F252" s="739"/>
      <c r="G252" s="739"/>
      <c r="H252" s="739"/>
      <c r="I252" s="739"/>
      <c r="J252" s="739"/>
      <c r="K252" s="739"/>
      <c r="L252" s="739"/>
      <c r="M252" s="739"/>
      <c r="N252" s="739"/>
      <c r="O252" s="739"/>
      <c r="P252" s="740"/>
      <c r="Q252" s="740"/>
      <c r="R252" s="739"/>
      <c r="S252" s="739"/>
      <c r="T252" s="740"/>
      <c r="U252" s="740"/>
      <c r="V252" s="740"/>
      <c r="W252" s="739"/>
      <c r="X252" s="739"/>
      <c r="Y252" s="739"/>
      <c r="Z252" s="740"/>
      <c r="AA252" s="739"/>
      <c r="AB252" s="739"/>
      <c r="AC252" s="739"/>
      <c r="AD252" s="739"/>
      <c r="AE252" s="739"/>
      <c r="AF252" s="739"/>
      <c r="AG252" s="739"/>
      <c r="AH252" s="739"/>
    </row>
    <row r="253">
      <c r="A253" s="739"/>
      <c r="B253" s="739"/>
      <c r="C253" s="739"/>
      <c r="D253" s="739"/>
      <c r="E253" s="739"/>
      <c r="F253" s="739"/>
      <c r="G253" s="739"/>
      <c r="H253" s="739"/>
      <c r="I253" s="739"/>
      <c r="J253" s="739"/>
      <c r="K253" s="739"/>
      <c r="L253" s="739"/>
      <c r="M253" s="739"/>
      <c r="N253" s="739"/>
      <c r="O253" s="739"/>
      <c r="P253" s="740"/>
      <c r="Q253" s="740"/>
      <c r="R253" s="739"/>
      <c r="S253" s="739"/>
      <c r="T253" s="740"/>
      <c r="U253" s="740"/>
      <c r="V253" s="740"/>
      <c r="W253" s="739"/>
      <c r="X253" s="739"/>
      <c r="Y253" s="739"/>
      <c r="Z253" s="740"/>
      <c r="AA253" s="739"/>
      <c r="AB253" s="739"/>
      <c r="AC253" s="739"/>
      <c r="AD253" s="739"/>
      <c r="AE253" s="739"/>
      <c r="AF253" s="739"/>
      <c r="AG253" s="739"/>
      <c r="AH253" s="739"/>
    </row>
    <row r="254">
      <c r="A254" s="739"/>
      <c r="B254" s="739"/>
      <c r="C254" s="739"/>
      <c r="D254" s="739"/>
      <c r="E254" s="739"/>
      <c r="F254" s="739"/>
      <c r="G254" s="739"/>
      <c r="H254" s="739"/>
      <c r="I254" s="739"/>
      <c r="J254" s="739"/>
      <c r="K254" s="739"/>
      <c r="L254" s="739"/>
      <c r="M254" s="739"/>
      <c r="N254" s="739"/>
      <c r="O254" s="739"/>
      <c r="P254" s="740"/>
      <c r="Q254" s="740"/>
      <c r="R254" s="739"/>
      <c r="S254" s="739"/>
      <c r="T254" s="740"/>
      <c r="U254" s="740"/>
      <c r="V254" s="740"/>
      <c r="W254" s="739"/>
      <c r="X254" s="739"/>
      <c r="Y254" s="739"/>
      <c r="Z254" s="740"/>
      <c r="AA254" s="739"/>
      <c r="AB254" s="739"/>
      <c r="AC254" s="739"/>
      <c r="AD254" s="739"/>
      <c r="AE254" s="739"/>
      <c r="AF254" s="739"/>
      <c r="AG254" s="739"/>
      <c r="AH254" s="739"/>
    </row>
    <row r="255">
      <c r="A255" s="739"/>
      <c r="B255" s="739"/>
      <c r="C255" s="739"/>
      <c r="D255" s="739"/>
      <c r="E255" s="739"/>
      <c r="F255" s="739"/>
      <c r="G255" s="739"/>
      <c r="H255" s="739"/>
      <c r="I255" s="739"/>
      <c r="J255" s="739"/>
      <c r="K255" s="739"/>
      <c r="L255" s="739"/>
      <c r="M255" s="739"/>
      <c r="N255" s="739"/>
      <c r="O255" s="739"/>
      <c r="P255" s="740"/>
      <c r="Q255" s="740"/>
      <c r="R255" s="739"/>
      <c r="S255" s="739"/>
      <c r="T255" s="740"/>
      <c r="U255" s="740"/>
      <c r="V255" s="740"/>
      <c r="W255" s="739"/>
      <c r="X255" s="739"/>
      <c r="Y255" s="739"/>
      <c r="Z255" s="740"/>
      <c r="AA255" s="739"/>
      <c r="AB255" s="739"/>
      <c r="AC255" s="739"/>
      <c r="AD255" s="739"/>
      <c r="AE255" s="739"/>
      <c r="AF255" s="739"/>
      <c r="AG255" s="739"/>
      <c r="AH255" s="739"/>
    </row>
    <row r="256">
      <c r="A256" s="739"/>
      <c r="B256" s="739"/>
      <c r="C256" s="739"/>
      <c r="D256" s="739"/>
      <c r="E256" s="739"/>
      <c r="F256" s="739"/>
      <c r="G256" s="739"/>
      <c r="H256" s="739"/>
      <c r="I256" s="739"/>
      <c r="J256" s="739"/>
      <c r="K256" s="739"/>
      <c r="L256" s="739"/>
      <c r="M256" s="739"/>
      <c r="N256" s="739"/>
      <c r="O256" s="739"/>
      <c r="P256" s="740"/>
      <c r="Q256" s="740"/>
      <c r="R256" s="739"/>
      <c r="S256" s="739"/>
      <c r="T256" s="740"/>
      <c r="U256" s="740"/>
      <c r="V256" s="740"/>
      <c r="W256" s="739"/>
      <c r="X256" s="739"/>
      <c r="Y256" s="739"/>
      <c r="Z256" s="740"/>
      <c r="AA256" s="739"/>
      <c r="AB256" s="739"/>
      <c r="AC256" s="739"/>
      <c r="AD256" s="739"/>
      <c r="AE256" s="739"/>
      <c r="AF256" s="739"/>
      <c r="AG256" s="739"/>
      <c r="AH256" s="739"/>
    </row>
    <row r="257">
      <c r="A257" s="739"/>
      <c r="B257" s="739"/>
      <c r="C257" s="739"/>
      <c r="D257" s="739"/>
      <c r="E257" s="739"/>
      <c r="F257" s="739"/>
      <c r="G257" s="739"/>
      <c r="H257" s="739"/>
      <c r="I257" s="739"/>
      <c r="J257" s="739"/>
      <c r="K257" s="739"/>
      <c r="L257" s="739"/>
      <c r="M257" s="739"/>
      <c r="N257" s="739"/>
      <c r="O257" s="739"/>
      <c r="P257" s="740"/>
      <c r="Q257" s="740"/>
      <c r="R257" s="739"/>
      <c r="S257" s="739"/>
      <c r="T257" s="740"/>
      <c r="U257" s="740"/>
      <c r="V257" s="740"/>
      <c r="W257" s="739"/>
      <c r="X257" s="739"/>
      <c r="Y257" s="739"/>
      <c r="Z257" s="740"/>
      <c r="AA257" s="739"/>
      <c r="AB257" s="739"/>
      <c r="AC257" s="739"/>
      <c r="AD257" s="739"/>
      <c r="AE257" s="739"/>
      <c r="AF257" s="739"/>
      <c r="AG257" s="739"/>
      <c r="AH257" s="739"/>
    </row>
    <row r="258">
      <c r="A258" s="739"/>
      <c r="B258" s="739"/>
      <c r="C258" s="739"/>
      <c r="D258" s="739"/>
      <c r="E258" s="739"/>
      <c r="F258" s="739"/>
      <c r="G258" s="739"/>
      <c r="H258" s="739"/>
      <c r="I258" s="739"/>
      <c r="J258" s="739"/>
      <c r="K258" s="739"/>
      <c r="L258" s="739"/>
      <c r="M258" s="739"/>
      <c r="N258" s="739"/>
      <c r="O258" s="739"/>
      <c r="P258" s="740"/>
      <c r="Q258" s="740"/>
      <c r="R258" s="739"/>
      <c r="S258" s="739"/>
      <c r="T258" s="740"/>
      <c r="U258" s="740"/>
      <c r="V258" s="740"/>
      <c r="W258" s="739"/>
      <c r="X258" s="739"/>
      <c r="Y258" s="739"/>
      <c r="Z258" s="740"/>
      <c r="AA258" s="739"/>
      <c r="AB258" s="739"/>
      <c r="AC258" s="739"/>
      <c r="AD258" s="739"/>
      <c r="AE258" s="739"/>
      <c r="AF258" s="739"/>
      <c r="AG258" s="739"/>
      <c r="AH258" s="739"/>
    </row>
    <row r="259">
      <c r="A259" s="739"/>
      <c r="B259" s="739"/>
      <c r="C259" s="739"/>
      <c r="D259" s="739"/>
      <c r="E259" s="739"/>
      <c r="F259" s="739"/>
      <c r="G259" s="739"/>
      <c r="H259" s="739"/>
      <c r="I259" s="739"/>
      <c r="J259" s="739"/>
      <c r="K259" s="739"/>
      <c r="L259" s="739"/>
      <c r="M259" s="739"/>
      <c r="N259" s="739"/>
      <c r="O259" s="739"/>
      <c r="P259" s="740"/>
      <c r="Q259" s="740"/>
      <c r="R259" s="739"/>
      <c r="S259" s="739"/>
      <c r="T259" s="740"/>
      <c r="U259" s="740"/>
      <c r="V259" s="740"/>
      <c r="W259" s="739"/>
      <c r="X259" s="739"/>
      <c r="Y259" s="739"/>
      <c r="Z259" s="740"/>
      <c r="AA259" s="739"/>
      <c r="AB259" s="739"/>
      <c r="AC259" s="739"/>
      <c r="AD259" s="739"/>
      <c r="AE259" s="739"/>
      <c r="AF259" s="739"/>
      <c r="AG259" s="739"/>
      <c r="AH259" s="739"/>
    </row>
    <row r="260">
      <c r="A260" s="739"/>
      <c r="B260" s="739"/>
      <c r="C260" s="739"/>
      <c r="D260" s="739"/>
      <c r="E260" s="739"/>
      <c r="F260" s="739"/>
      <c r="G260" s="739"/>
      <c r="H260" s="739"/>
      <c r="I260" s="739"/>
      <c r="J260" s="739"/>
      <c r="K260" s="739"/>
      <c r="L260" s="739"/>
      <c r="M260" s="739"/>
      <c r="N260" s="739"/>
      <c r="O260" s="739"/>
      <c r="P260" s="740"/>
      <c r="Q260" s="740"/>
      <c r="R260" s="739"/>
      <c r="S260" s="739"/>
      <c r="T260" s="740"/>
      <c r="U260" s="740"/>
      <c r="V260" s="740"/>
      <c r="W260" s="739"/>
      <c r="X260" s="739"/>
      <c r="Y260" s="739"/>
      <c r="Z260" s="740"/>
      <c r="AA260" s="739"/>
      <c r="AB260" s="739"/>
      <c r="AC260" s="739"/>
      <c r="AD260" s="739"/>
      <c r="AE260" s="739"/>
      <c r="AF260" s="739"/>
      <c r="AG260" s="739"/>
      <c r="AH260" s="739"/>
    </row>
    <row r="261">
      <c r="A261" s="739"/>
      <c r="B261" s="739"/>
      <c r="C261" s="739"/>
      <c r="D261" s="739"/>
      <c r="E261" s="739"/>
      <c r="F261" s="739"/>
      <c r="G261" s="739"/>
      <c r="H261" s="739"/>
      <c r="I261" s="739"/>
      <c r="J261" s="739"/>
      <c r="K261" s="739"/>
      <c r="L261" s="739"/>
      <c r="M261" s="739"/>
      <c r="N261" s="739"/>
      <c r="O261" s="739"/>
      <c r="P261" s="740"/>
      <c r="Q261" s="740"/>
      <c r="R261" s="739"/>
      <c r="S261" s="739"/>
      <c r="T261" s="740"/>
      <c r="U261" s="740"/>
      <c r="V261" s="740"/>
      <c r="W261" s="739"/>
      <c r="X261" s="739"/>
      <c r="Y261" s="739"/>
      <c r="Z261" s="740"/>
      <c r="AA261" s="739"/>
      <c r="AB261" s="739"/>
      <c r="AC261" s="739"/>
      <c r="AD261" s="739"/>
      <c r="AE261" s="739"/>
      <c r="AF261" s="739"/>
      <c r="AG261" s="739"/>
      <c r="AH261" s="739"/>
    </row>
    <row r="262">
      <c r="A262" s="739"/>
      <c r="B262" s="739"/>
      <c r="C262" s="739"/>
      <c r="D262" s="739"/>
      <c r="E262" s="739"/>
      <c r="F262" s="739"/>
      <c r="G262" s="739"/>
      <c r="H262" s="739"/>
      <c r="I262" s="739"/>
      <c r="J262" s="739"/>
      <c r="K262" s="739"/>
      <c r="L262" s="739"/>
      <c r="M262" s="739"/>
      <c r="N262" s="739"/>
      <c r="O262" s="739"/>
      <c r="P262" s="740"/>
      <c r="Q262" s="740"/>
      <c r="R262" s="739"/>
      <c r="S262" s="739"/>
      <c r="T262" s="740"/>
      <c r="U262" s="740"/>
      <c r="V262" s="740"/>
      <c r="W262" s="739"/>
      <c r="X262" s="739"/>
      <c r="Y262" s="739"/>
      <c r="Z262" s="740"/>
      <c r="AA262" s="739"/>
      <c r="AB262" s="739"/>
      <c r="AC262" s="739"/>
      <c r="AD262" s="739"/>
      <c r="AE262" s="739"/>
      <c r="AF262" s="739"/>
      <c r="AG262" s="739"/>
      <c r="AH262" s="739"/>
    </row>
    <row r="263">
      <c r="A263" s="739"/>
      <c r="B263" s="739"/>
      <c r="C263" s="739"/>
      <c r="D263" s="739"/>
      <c r="E263" s="739"/>
      <c r="F263" s="739"/>
      <c r="G263" s="739"/>
      <c r="H263" s="739"/>
      <c r="I263" s="739"/>
      <c r="J263" s="739"/>
      <c r="K263" s="739"/>
      <c r="L263" s="739"/>
      <c r="M263" s="739"/>
      <c r="N263" s="739"/>
      <c r="O263" s="739"/>
      <c r="P263" s="740"/>
      <c r="Q263" s="740"/>
      <c r="R263" s="739"/>
      <c r="S263" s="739"/>
      <c r="T263" s="740"/>
      <c r="U263" s="740"/>
      <c r="V263" s="740"/>
      <c r="W263" s="739"/>
      <c r="X263" s="739"/>
      <c r="Y263" s="739"/>
      <c r="Z263" s="740"/>
      <c r="AA263" s="739"/>
      <c r="AB263" s="739"/>
      <c r="AC263" s="739"/>
      <c r="AD263" s="739"/>
      <c r="AE263" s="739"/>
      <c r="AF263" s="739"/>
      <c r="AG263" s="739"/>
      <c r="AH263" s="739"/>
    </row>
    <row r="264">
      <c r="A264" s="739"/>
      <c r="B264" s="739"/>
      <c r="C264" s="739"/>
      <c r="D264" s="739"/>
      <c r="E264" s="739"/>
      <c r="F264" s="739"/>
      <c r="G264" s="739"/>
      <c r="H264" s="739"/>
      <c r="I264" s="739"/>
      <c r="J264" s="739"/>
      <c r="K264" s="739"/>
      <c r="L264" s="739"/>
      <c r="M264" s="739"/>
      <c r="N264" s="739"/>
      <c r="O264" s="739"/>
      <c r="P264" s="740"/>
      <c r="Q264" s="740"/>
      <c r="R264" s="739"/>
      <c r="S264" s="739"/>
      <c r="T264" s="740"/>
      <c r="U264" s="740"/>
      <c r="V264" s="740"/>
      <c r="W264" s="739"/>
      <c r="X264" s="739"/>
      <c r="Y264" s="739"/>
      <c r="Z264" s="740"/>
      <c r="AA264" s="739"/>
      <c r="AB264" s="739"/>
      <c r="AC264" s="739"/>
      <c r="AD264" s="739"/>
      <c r="AE264" s="739"/>
      <c r="AF264" s="739"/>
      <c r="AG264" s="739"/>
      <c r="AH264" s="739"/>
    </row>
    <row r="265">
      <c r="A265" s="739"/>
      <c r="B265" s="739"/>
      <c r="C265" s="739"/>
      <c r="D265" s="739"/>
      <c r="E265" s="739"/>
      <c r="F265" s="739"/>
      <c r="G265" s="739"/>
      <c r="H265" s="739"/>
      <c r="I265" s="739"/>
      <c r="J265" s="739"/>
      <c r="K265" s="739"/>
      <c r="L265" s="739"/>
      <c r="M265" s="739"/>
      <c r="N265" s="739"/>
      <c r="O265" s="739"/>
      <c r="P265" s="740"/>
      <c r="Q265" s="740"/>
      <c r="R265" s="739"/>
      <c r="S265" s="739"/>
      <c r="T265" s="740"/>
      <c r="U265" s="740"/>
      <c r="V265" s="740"/>
      <c r="W265" s="739"/>
      <c r="X265" s="739"/>
      <c r="Y265" s="739"/>
      <c r="Z265" s="740"/>
      <c r="AA265" s="739"/>
      <c r="AB265" s="739"/>
      <c r="AC265" s="739"/>
      <c r="AD265" s="739"/>
      <c r="AE265" s="739"/>
      <c r="AF265" s="739"/>
      <c r="AG265" s="739"/>
      <c r="AH265" s="739"/>
    </row>
    <row r="266">
      <c r="A266" s="739"/>
      <c r="B266" s="739"/>
      <c r="C266" s="739"/>
      <c r="D266" s="739"/>
      <c r="E266" s="739"/>
      <c r="F266" s="739"/>
      <c r="G266" s="739"/>
      <c r="H266" s="739"/>
      <c r="I266" s="739"/>
      <c r="J266" s="739"/>
      <c r="K266" s="739"/>
      <c r="L266" s="739"/>
      <c r="M266" s="739"/>
      <c r="N266" s="739"/>
      <c r="O266" s="739"/>
      <c r="P266" s="740"/>
      <c r="Q266" s="740"/>
      <c r="R266" s="739"/>
      <c r="S266" s="739"/>
      <c r="T266" s="740"/>
      <c r="U266" s="740"/>
      <c r="V266" s="740"/>
      <c r="W266" s="739"/>
      <c r="X266" s="739"/>
      <c r="Y266" s="739"/>
      <c r="Z266" s="740"/>
      <c r="AA266" s="739"/>
      <c r="AB266" s="739"/>
      <c r="AC266" s="739"/>
      <c r="AD266" s="739"/>
      <c r="AE266" s="739"/>
      <c r="AF266" s="739"/>
      <c r="AG266" s="739"/>
      <c r="AH266" s="739"/>
    </row>
    <row r="267">
      <c r="A267" s="739"/>
      <c r="B267" s="739"/>
      <c r="C267" s="739"/>
      <c r="D267" s="739"/>
      <c r="E267" s="739"/>
      <c r="F267" s="739"/>
      <c r="G267" s="739"/>
      <c r="H267" s="739"/>
      <c r="I267" s="739"/>
      <c r="J267" s="739"/>
      <c r="K267" s="739"/>
      <c r="L267" s="739"/>
      <c r="M267" s="739"/>
      <c r="N267" s="739"/>
      <c r="O267" s="739"/>
      <c r="P267" s="740"/>
      <c r="Q267" s="740"/>
      <c r="R267" s="739"/>
      <c r="S267" s="739"/>
      <c r="T267" s="740"/>
      <c r="U267" s="740"/>
      <c r="V267" s="740"/>
      <c r="W267" s="739"/>
      <c r="X267" s="739"/>
      <c r="Y267" s="739"/>
      <c r="Z267" s="740"/>
      <c r="AA267" s="739"/>
      <c r="AB267" s="739"/>
      <c r="AC267" s="739"/>
      <c r="AD267" s="739"/>
      <c r="AE267" s="739"/>
      <c r="AF267" s="739"/>
      <c r="AG267" s="739"/>
      <c r="AH267" s="739"/>
    </row>
    <row r="268">
      <c r="A268" s="739"/>
      <c r="B268" s="739"/>
      <c r="C268" s="739"/>
      <c r="D268" s="739"/>
      <c r="E268" s="739"/>
      <c r="F268" s="739"/>
      <c r="G268" s="739"/>
      <c r="H268" s="739"/>
      <c r="I268" s="739"/>
      <c r="J268" s="739"/>
      <c r="K268" s="739"/>
      <c r="L268" s="739"/>
      <c r="M268" s="739"/>
      <c r="N268" s="739"/>
      <c r="O268" s="739"/>
      <c r="P268" s="740"/>
      <c r="Q268" s="740"/>
      <c r="R268" s="739"/>
      <c r="S268" s="739"/>
      <c r="T268" s="740"/>
      <c r="U268" s="740"/>
      <c r="V268" s="740"/>
      <c r="W268" s="739"/>
      <c r="X268" s="739"/>
      <c r="Y268" s="739"/>
      <c r="Z268" s="740"/>
      <c r="AA268" s="739"/>
      <c r="AB268" s="739"/>
      <c r="AC268" s="739"/>
      <c r="AD268" s="739"/>
      <c r="AE268" s="739"/>
      <c r="AF268" s="739"/>
      <c r="AG268" s="739"/>
      <c r="AH268" s="739"/>
    </row>
    <row r="269">
      <c r="A269" s="739"/>
      <c r="B269" s="739"/>
      <c r="C269" s="739"/>
      <c r="D269" s="739"/>
      <c r="E269" s="739"/>
      <c r="F269" s="739"/>
      <c r="G269" s="739"/>
      <c r="H269" s="739"/>
      <c r="I269" s="739"/>
      <c r="J269" s="739"/>
      <c r="K269" s="739"/>
      <c r="L269" s="739"/>
      <c r="M269" s="739"/>
      <c r="N269" s="739"/>
      <c r="O269" s="739"/>
      <c r="P269" s="740"/>
      <c r="Q269" s="740"/>
      <c r="R269" s="739"/>
      <c r="S269" s="739"/>
      <c r="T269" s="740"/>
      <c r="U269" s="740"/>
      <c r="V269" s="740"/>
      <c r="W269" s="739"/>
      <c r="X269" s="739"/>
      <c r="Y269" s="739"/>
      <c r="Z269" s="740"/>
      <c r="AA269" s="739"/>
      <c r="AB269" s="739"/>
      <c r="AC269" s="739"/>
      <c r="AD269" s="739"/>
      <c r="AE269" s="739"/>
      <c r="AF269" s="739"/>
      <c r="AG269" s="739"/>
      <c r="AH269" s="739"/>
    </row>
    <row r="270">
      <c r="A270" s="739"/>
      <c r="B270" s="739"/>
      <c r="C270" s="739"/>
      <c r="D270" s="739"/>
      <c r="E270" s="739"/>
      <c r="F270" s="739"/>
      <c r="G270" s="739"/>
      <c r="H270" s="739"/>
      <c r="I270" s="739"/>
      <c r="J270" s="739"/>
      <c r="K270" s="739"/>
      <c r="L270" s="739"/>
      <c r="M270" s="739"/>
      <c r="N270" s="739"/>
      <c r="O270" s="739"/>
      <c r="P270" s="740"/>
      <c r="Q270" s="740"/>
      <c r="R270" s="739"/>
      <c r="S270" s="739"/>
      <c r="T270" s="740"/>
      <c r="U270" s="740"/>
      <c r="V270" s="740"/>
      <c r="W270" s="739"/>
      <c r="X270" s="739"/>
      <c r="Y270" s="739"/>
      <c r="Z270" s="740"/>
      <c r="AA270" s="739"/>
      <c r="AB270" s="739"/>
      <c r="AC270" s="739"/>
      <c r="AD270" s="739"/>
      <c r="AE270" s="739"/>
      <c r="AF270" s="739"/>
      <c r="AG270" s="739"/>
      <c r="AH270" s="739"/>
    </row>
    <row r="271">
      <c r="A271" s="739"/>
      <c r="B271" s="739"/>
      <c r="C271" s="739"/>
      <c r="D271" s="739"/>
      <c r="E271" s="739"/>
      <c r="F271" s="739"/>
      <c r="G271" s="739"/>
      <c r="H271" s="739"/>
      <c r="I271" s="739"/>
      <c r="J271" s="739"/>
      <c r="K271" s="739"/>
      <c r="L271" s="739"/>
      <c r="M271" s="739"/>
      <c r="N271" s="739"/>
      <c r="O271" s="739"/>
      <c r="P271" s="740"/>
      <c r="Q271" s="740"/>
      <c r="R271" s="739"/>
      <c r="S271" s="739"/>
      <c r="T271" s="740"/>
      <c r="U271" s="740"/>
      <c r="V271" s="740"/>
      <c r="W271" s="739"/>
      <c r="X271" s="739"/>
      <c r="Y271" s="739"/>
      <c r="Z271" s="740"/>
      <c r="AA271" s="739"/>
      <c r="AB271" s="739"/>
      <c r="AC271" s="739"/>
      <c r="AD271" s="739"/>
      <c r="AE271" s="739"/>
      <c r="AF271" s="739"/>
      <c r="AG271" s="739"/>
      <c r="AH271" s="739"/>
    </row>
    <row r="272">
      <c r="A272" s="739"/>
      <c r="B272" s="739"/>
      <c r="C272" s="739"/>
      <c r="D272" s="739"/>
      <c r="E272" s="739"/>
      <c r="F272" s="739"/>
      <c r="G272" s="739"/>
      <c r="H272" s="739"/>
      <c r="I272" s="739"/>
      <c r="J272" s="739"/>
      <c r="K272" s="739"/>
      <c r="L272" s="739"/>
      <c r="M272" s="739"/>
      <c r="N272" s="739"/>
      <c r="O272" s="739"/>
      <c r="P272" s="740"/>
      <c r="Q272" s="740"/>
      <c r="R272" s="739"/>
      <c r="S272" s="739"/>
      <c r="T272" s="740"/>
      <c r="U272" s="740"/>
      <c r="V272" s="740"/>
      <c r="W272" s="739"/>
      <c r="X272" s="739"/>
      <c r="Y272" s="739"/>
      <c r="Z272" s="740"/>
      <c r="AA272" s="739"/>
      <c r="AB272" s="739"/>
      <c r="AC272" s="739"/>
      <c r="AD272" s="739"/>
      <c r="AE272" s="739"/>
      <c r="AF272" s="739"/>
      <c r="AG272" s="739"/>
      <c r="AH272" s="739"/>
    </row>
    <row r="273">
      <c r="A273" s="739"/>
      <c r="B273" s="739"/>
      <c r="C273" s="739"/>
      <c r="D273" s="739"/>
      <c r="E273" s="739"/>
      <c r="F273" s="739"/>
      <c r="G273" s="739"/>
      <c r="H273" s="739"/>
      <c r="I273" s="739"/>
      <c r="J273" s="739"/>
      <c r="K273" s="739"/>
      <c r="L273" s="739"/>
      <c r="M273" s="739"/>
      <c r="N273" s="739"/>
      <c r="O273" s="739"/>
      <c r="P273" s="740"/>
      <c r="Q273" s="740"/>
      <c r="R273" s="739"/>
      <c r="S273" s="739"/>
      <c r="T273" s="740"/>
      <c r="U273" s="740"/>
      <c r="V273" s="740"/>
      <c r="W273" s="739"/>
      <c r="X273" s="739"/>
      <c r="Y273" s="739"/>
      <c r="Z273" s="740"/>
      <c r="AA273" s="739"/>
      <c r="AB273" s="739"/>
      <c r="AC273" s="739"/>
      <c r="AD273" s="739"/>
      <c r="AE273" s="739"/>
      <c r="AF273" s="739"/>
      <c r="AG273" s="739"/>
      <c r="AH273" s="739"/>
    </row>
    <row r="274">
      <c r="A274" s="739"/>
      <c r="B274" s="739"/>
      <c r="C274" s="739"/>
      <c r="D274" s="739"/>
      <c r="E274" s="739"/>
      <c r="F274" s="739"/>
      <c r="G274" s="739"/>
      <c r="H274" s="739"/>
      <c r="I274" s="739"/>
      <c r="J274" s="739"/>
      <c r="K274" s="739"/>
      <c r="L274" s="739"/>
      <c r="M274" s="739"/>
      <c r="N274" s="739"/>
      <c r="O274" s="739"/>
      <c r="P274" s="740"/>
      <c r="Q274" s="740"/>
      <c r="R274" s="739"/>
      <c r="S274" s="739"/>
      <c r="T274" s="740"/>
      <c r="U274" s="740"/>
      <c r="V274" s="740"/>
      <c r="W274" s="739"/>
      <c r="X274" s="739"/>
      <c r="Y274" s="739"/>
      <c r="Z274" s="740"/>
      <c r="AA274" s="739"/>
      <c r="AB274" s="739"/>
      <c r="AC274" s="739"/>
      <c r="AD274" s="739"/>
      <c r="AE274" s="739"/>
      <c r="AF274" s="739"/>
      <c r="AG274" s="739"/>
      <c r="AH274" s="739"/>
    </row>
    <row r="275">
      <c r="A275" s="739"/>
      <c r="B275" s="739"/>
      <c r="C275" s="739"/>
      <c r="D275" s="739"/>
      <c r="E275" s="739"/>
      <c r="F275" s="739"/>
      <c r="G275" s="739"/>
      <c r="H275" s="739"/>
      <c r="I275" s="739"/>
      <c r="J275" s="739"/>
      <c r="K275" s="739"/>
      <c r="L275" s="739"/>
      <c r="M275" s="739"/>
      <c r="N275" s="739"/>
      <c r="O275" s="739"/>
      <c r="P275" s="740"/>
      <c r="Q275" s="740"/>
      <c r="R275" s="739"/>
      <c r="S275" s="739"/>
      <c r="T275" s="740"/>
      <c r="U275" s="740"/>
      <c r="V275" s="740"/>
      <c r="W275" s="739"/>
      <c r="X275" s="739"/>
      <c r="Y275" s="739"/>
      <c r="Z275" s="740"/>
      <c r="AA275" s="739"/>
      <c r="AB275" s="739"/>
      <c r="AC275" s="739"/>
      <c r="AD275" s="739"/>
      <c r="AE275" s="739"/>
      <c r="AF275" s="739"/>
      <c r="AG275" s="739"/>
      <c r="AH275" s="739"/>
    </row>
    <row r="276">
      <c r="A276" s="739"/>
      <c r="B276" s="739"/>
      <c r="C276" s="739"/>
      <c r="D276" s="739"/>
      <c r="E276" s="739"/>
      <c r="F276" s="739"/>
      <c r="G276" s="739"/>
      <c r="H276" s="739"/>
      <c r="I276" s="739"/>
      <c r="J276" s="739"/>
      <c r="K276" s="739"/>
      <c r="L276" s="739"/>
      <c r="M276" s="739"/>
      <c r="N276" s="739"/>
      <c r="O276" s="739"/>
      <c r="P276" s="740"/>
      <c r="Q276" s="740"/>
      <c r="R276" s="739"/>
      <c r="S276" s="739"/>
      <c r="T276" s="740"/>
      <c r="U276" s="740"/>
      <c r="V276" s="740"/>
      <c r="W276" s="739"/>
      <c r="X276" s="739"/>
      <c r="Y276" s="739"/>
      <c r="Z276" s="740"/>
      <c r="AA276" s="739"/>
      <c r="AB276" s="739"/>
      <c r="AC276" s="739"/>
      <c r="AD276" s="739"/>
      <c r="AE276" s="739"/>
      <c r="AF276" s="739"/>
      <c r="AG276" s="739"/>
      <c r="AH276" s="739"/>
    </row>
    <row r="277">
      <c r="A277" s="739"/>
      <c r="B277" s="739"/>
      <c r="C277" s="739"/>
      <c r="D277" s="739"/>
      <c r="E277" s="739"/>
      <c r="F277" s="739"/>
      <c r="G277" s="739"/>
      <c r="H277" s="739"/>
      <c r="I277" s="739"/>
      <c r="J277" s="739"/>
      <c r="K277" s="739"/>
      <c r="L277" s="739"/>
      <c r="M277" s="739"/>
      <c r="N277" s="739"/>
      <c r="O277" s="739"/>
      <c r="P277" s="740"/>
      <c r="Q277" s="740"/>
      <c r="R277" s="739"/>
      <c r="S277" s="739"/>
      <c r="T277" s="740"/>
      <c r="U277" s="740"/>
      <c r="V277" s="740"/>
      <c r="W277" s="739"/>
      <c r="X277" s="739"/>
      <c r="Y277" s="739"/>
      <c r="Z277" s="740"/>
      <c r="AA277" s="739"/>
      <c r="AB277" s="739"/>
      <c r="AC277" s="739"/>
      <c r="AD277" s="739"/>
      <c r="AE277" s="739"/>
      <c r="AF277" s="739"/>
      <c r="AG277" s="739"/>
      <c r="AH277" s="739"/>
    </row>
    <row r="278">
      <c r="A278" s="739"/>
      <c r="B278" s="739"/>
      <c r="C278" s="739"/>
      <c r="D278" s="739"/>
      <c r="E278" s="739"/>
      <c r="F278" s="739"/>
      <c r="G278" s="739"/>
      <c r="H278" s="739"/>
      <c r="I278" s="739"/>
      <c r="J278" s="739"/>
      <c r="K278" s="739"/>
      <c r="L278" s="739"/>
      <c r="M278" s="739"/>
      <c r="N278" s="739"/>
      <c r="O278" s="739"/>
      <c r="P278" s="740"/>
      <c r="Q278" s="740"/>
      <c r="R278" s="739"/>
      <c r="S278" s="739"/>
      <c r="T278" s="740"/>
      <c r="U278" s="740"/>
      <c r="V278" s="740"/>
      <c r="W278" s="739"/>
      <c r="X278" s="739"/>
      <c r="Y278" s="739"/>
      <c r="Z278" s="740"/>
      <c r="AA278" s="739"/>
      <c r="AB278" s="739"/>
      <c r="AC278" s="739"/>
      <c r="AD278" s="739"/>
      <c r="AE278" s="739"/>
      <c r="AF278" s="739"/>
      <c r="AG278" s="739"/>
      <c r="AH278" s="739"/>
    </row>
    <row r="279">
      <c r="A279" s="739"/>
      <c r="B279" s="739"/>
      <c r="C279" s="739"/>
      <c r="D279" s="739"/>
      <c r="E279" s="739"/>
      <c r="F279" s="739"/>
      <c r="G279" s="739"/>
      <c r="H279" s="739"/>
      <c r="I279" s="739"/>
      <c r="J279" s="739"/>
      <c r="K279" s="739"/>
      <c r="L279" s="739"/>
      <c r="M279" s="739"/>
      <c r="N279" s="739"/>
      <c r="O279" s="739"/>
      <c r="P279" s="740"/>
      <c r="Q279" s="740"/>
      <c r="R279" s="739"/>
      <c r="S279" s="739"/>
      <c r="T279" s="740"/>
      <c r="U279" s="740"/>
      <c r="V279" s="740"/>
      <c r="W279" s="739"/>
      <c r="X279" s="739"/>
      <c r="Y279" s="739"/>
      <c r="Z279" s="740"/>
      <c r="AA279" s="739"/>
      <c r="AB279" s="739"/>
      <c r="AC279" s="739"/>
      <c r="AD279" s="739"/>
      <c r="AE279" s="739"/>
      <c r="AF279" s="739"/>
      <c r="AG279" s="739"/>
      <c r="AH279" s="739"/>
    </row>
    <row r="280">
      <c r="A280" s="739"/>
      <c r="B280" s="739"/>
      <c r="C280" s="739"/>
      <c r="D280" s="739"/>
      <c r="E280" s="739"/>
      <c r="F280" s="739"/>
      <c r="G280" s="739"/>
      <c r="H280" s="739"/>
      <c r="I280" s="739"/>
      <c r="J280" s="739"/>
      <c r="K280" s="739"/>
      <c r="L280" s="739"/>
      <c r="M280" s="739"/>
      <c r="N280" s="739"/>
      <c r="O280" s="739"/>
      <c r="P280" s="740"/>
      <c r="Q280" s="740"/>
      <c r="R280" s="739"/>
      <c r="S280" s="739"/>
      <c r="T280" s="740"/>
      <c r="U280" s="740"/>
      <c r="V280" s="740"/>
      <c r="W280" s="739"/>
      <c r="X280" s="739"/>
      <c r="Y280" s="739"/>
      <c r="Z280" s="740"/>
      <c r="AA280" s="739"/>
      <c r="AB280" s="739"/>
      <c r="AC280" s="739"/>
      <c r="AD280" s="739"/>
      <c r="AE280" s="739"/>
      <c r="AF280" s="739"/>
      <c r="AG280" s="739"/>
      <c r="AH280" s="739"/>
    </row>
    <row r="281">
      <c r="A281" s="739"/>
      <c r="B281" s="739"/>
      <c r="C281" s="739"/>
      <c r="D281" s="739"/>
      <c r="E281" s="739"/>
      <c r="F281" s="739"/>
      <c r="G281" s="739"/>
      <c r="H281" s="739"/>
      <c r="I281" s="739"/>
      <c r="J281" s="739"/>
      <c r="K281" s="739"/>
      <c r="L281" s="739"/>
      <c r="M281" s="739"/>
      <c r="N281" s="739"/>
      <c r="O281" s="739"/>
      <c r="P281" s="740"/>
      <c r="Q281" s="740"/>
      <c r="R281" s="739"/>
      <c r="S281" s="739"/>
      <c r="T281" s="740"/>
      <c r="U281" s="740"/>
      <c r="V281" s="740"/>
      <c r="W281" s="739"/>
      <c r="X281" s="739"/>
      <c r="Y281" s="739"/>
      <c r="Z281" s="740"/>
      <c r="AA281" s="739"/>
      <c r="AB281" s="739"/>
      <c r="AC281" s="739"/>
      <c r="AD281" s="739"/>
      <c r="AE281" s="739"/>
      <c r="AF281" s="739"/>
      <c r="AG281" s="739"/>
      <c r="AH281" s="739"/>
    </row>
    <row r="282">
      <c r="A282" s="739"/>
      <c r="B282" s="739"/>
      <c r="C282" s="739"/>
      <c r="D282" s="739"/>
      <c r="E282" s="739"/>
      <c r="F282" s="739"/>
      <c r="G282" s="739"/>
      <c r="H282" s="739"/>
      <c r="I282" s="739"/>
      <c r="J282" s="739"/>
      <c r="K282" s="739"/>
      <c r="L282" s="739"/>
      <c r="M282" s="739"/>
      <c r="N282" s="739"/>
      <c r="O282" s="739"/>
      <c r="P282" s="740"/>
      <c r="Q282" s="740"/>
      <c r="R282" s="739"/>
      <c r="S282" s="739"/>
      <c r="T282" s="740"/>
      <c r="U282" s="740"/>
      <c r="V282" s="740"/>
      <c r="W282" s="739"/>
      <c r="X282" s="739"/>
      <c r="Y282" s="739"/>
      <c r="Z282" s="740"/>
      <c r="AA282" s="739"/>
      <c r="AB282" s="739"/>
      <c r="AC282" s="739"/>
      <c r="AD282" s="739"/>
      <c r="AE282" s="739"/>
      <c r="AF282" s="739"/>
      <c r="AG282" s="739"/>
      <c r="AH282" s="739"/>
    </row>
    <row r="283">
      <c r="A283" s="739"/>
      <c r="B283" s="739"/>
      <c r="C283" s="739"/>
      <c r="D283" s="739"/>
      <c r="E283" s="739"/>
      <c r="F283" s="739"/>
      <c r="G283" s="739"/>
      <c r="H283" s="739"/>
      <c r="I283" s="739"/>
      <c r="J283" s="739"/>
      <c r="K283" s="739"/>
      <c r="L283" s="739"/>
      <c r="M283" s="739"/>
      <c r="N283" s="739"/>
      <c r="O283" s="739"/>
      <c r="P283" s="740"/>
      <c r="Q283" s="740"/>
      <c r="R283" s="739"/>
      <c r="S283" s="739"/>
      <c r="T283" s="740"/>
      <c r="U283" s="740"/>
      <c r="V283" s="740"/>
      <c r="W283" s="739"/>
      <c r="X283" s="739"/>
      <c r="Y283" s="739"/>
      <c r="Z283" s="740"/>
      <c r="AA283" s="739"/>
      <c r="AB283" s="739"/>
      <c r="AC283" s="739"/>
      <c r="AD283" s="739"/>
      <c r="AE283" s="739"/>
      <c r="AF283" s="739"/>
      <c r="AG283" s="739"/>
      <c r="AH283" s="739"/>
    </row>
    <row r="284">
      <c r="A284" s="739"/>
      <c r="B284" s="739"/>
      <c r="C284" s="739"/>
      <c r="D284" s="739"/>
      <c r="E284" s="739"/>
      <c r="F284" s="739"/>
      <c r="G284" s="739"/>
      <c r="H284" s="739"/>
      <c r="I284" s="739"/>
      <c r="J284" s="739"/>
      <c r="K284" s="739"/>
      <c r="L284" s="739"/>
      <c r="M284" s="739"/>
      <c r="N284" s="739"/>
      <c r="O284" s="739"/>
      <c r="P284" s="740"/>
      <c r="Q284" s="740"/>
      <c r="R284" s="739"/>
      <c r="S284" s="739"/>
      <c r="T284" s="740"/>
      <c r="U284" s="740"/>
      <c r="V284" s="740"/>
      <c r="W284" s="739"/>
      <c r="X284" s="739"/>
      <c r="Y284" s="739"/>
      <c r="Z284" s="740"/>
      <c r="AA284" s="739"/>
      <c r="AB284" s="739"/>
      <c r="AC284" s="739"/>
      <c r="AD284" s="739"/>
      <c r="AE284" s="739"/>
      <c r="AF284" s="739"/>
      <c r="AG284" s="739"/>
      <c r="AH284" s="739"/>
    </row>
    <row r="285">
      <c r="A285" s="739"/>
      <c r="B285" s="739"/>
      <c r="C285" s="739"/>
      <c r="D285" s="739"/>
      <c r="E285" s="739"/>
      <c r="F285" s="739"/>
      <c r="G285" s="739"/>
      <c r="H285" s="739"/>
      <c r="I285" s="739"/>
      <c r="J285" s="739"/>
      <c r="K285" s="739"/>
      <c r="L285" s="739"/>
      <c r="M285" s="739"/>
      <c r="N285" s="739"/>
      <c r="O285" s="739"/>
      <c r="P285" s="740"/>
      <c r="Q285" s="740"/>
      <c r="R285" s="739"/>
      <c r="S285" s="739"/>
      <c r="T285" s="740"/>
      <c r="U285" s="740"/>
      <c r="V285" s="740"/>
      <c r="W285" s="739"/>
      <c r="X285" s="739"/>
      <c r="Y285" s="739"/>
      <c r="Z285" s="740"/>
      <c r="AA285" s="739"/>
      <c r="AB285" s="739"/>
      <c r="AC285" s="739"/>
      <c r="AD285" s="739"/>
      <c r="AE285" s="739"/>
      <c r="AF285" s="739"/>
      <c r="AG285" s="739"/>
      <c r="AH285" s="739"/>
    </row>
    <row r="286">
      <c r="A286" s="739"/>
      <c r="B286" s="739"/>
      <c r="C286" s="739"/>
      <c r="D286" s="739"/>
      <c r="E286" s="739"/>
      <c r="F286" s="739"/>
      <c r="G286" s="739"/>
      <c r="H286" s="739"/>
      <c r="I286" s="739"/>
      <c r="J286" s="739"/>
      <c r="K286" s="739"/>
      <c r="L286" s="739"/>
      <c r="M286" s="739"/>
      <c r="N286" s="739"/>
      <c r="O286" s="739"/>
      <c r="P286" s="740"/>
      <c r="Q286" s="740"/>
      <c r="R286" s="739"/>
      <c r="S286" s="739"/>
      <c r="T286" s="740"/>
      <c r="U286" s="740"/>
      <c r="V286" s="740"/>
      <c r="W286" s="739"/>
      <c r="X286" s="739"/>
      <c r="Y286" s="739"/>
      <c r="Z286" s="740"/>
      <c r="AA286" s="739"/>
      <c r="AB286" s="739"/>
      <c r="AC286" s="739"/>
      <c r="AD286" s="739"/>
      <c r="AE286" s="739"/>
      <c r="AF286" s="739"/>
      <c r="AG286" s="739"/>
      <c r="AH286" s="739"/>
    </row>
    <row r="287">
      <c r="A287" s="739"/>
      <c r="B287" s="739"/>
      <c r="C287" s="739"/>
      <c r="D287" s="739"/>
      <c r="E287" s="739"/>
      <c r="F287" s="739"/>
      <c r="G287" s="739"/>
      <c r="H287" s="739"/>
      <c r="I287" s="739"/>
      <c r="J287" s="739"/>
      <c r="K287" s="739"/>
      <c r="L287" s="739"/>
      <c r="M287" s="739"/>
      <c r="N287" s="739"/>
      <c r="O287" s="739"/>
      <c r="P287" s="740"/>
      <c r="Q287" s="740"/>
      <c r="R287" s="739"/>
      <c r="S287" s="739"/>
      <c r="T287" s="740"/>
      <c r="U287" s="740"/>
      <c r="V287" s="740"/>
      <c r="W287" s="739"/>
      <c r="X287" s="739"/>
      <c r="Y287" s="739"/>
      <c r="Z287" s="740"/>
      <c r="AA287" s="739"/>
      <c r="AB287" s="739"/>
      <c r="AC287" s="739"/>
      <c r="AD287" s="739"/>
      <c r="AE287" s="739"/>
      <c r="AF287" s="739"/>
      <c r="AG287" s="739"/>
      <c r="AH287" s="739"/>
    </row>
    <row r="288">
      <c r="A288" s="739"/>
      <c r="B288" s="739"/>
      <c r="C288" s="739"/>
      <c r="D288" s="739"/>
      <c r="E288" s="739"/>
      <c r="F288" s="739"/>
      <c r="G288" s="739"/>
      <c r="H288" s="739"/>
      <c r="I288" s="739"/>
      <c r="J288" s="739"/>
      <c r="K288" s="739"/>
      <c r="L288" s="739"/>
      <c r="M288" s="739"/>
      <c r="N288" s="739"/>
      <c r="O288" s="739"/>
      <c r="P288" s="740"/>
      <c r="Q288" s="740"/>
      <c r="R288" s="739"/>
      <c r="S288" s="739"/>
      <c r="T288" s="740"/>
      <c r="U288" s="740"/>
      <c r="V288" s="740"/>
      <c r="W288" s="739"/>
      <c r="X288" s="739"/>
      <c r="Y288" s="739"/>
      <c r="Z288" s="740"/>
      <c r="AA288" s="739"/>
      <c r="AB288" s="739"/>
      <c r="AC288" s="739"/>
      <c r="AD288" s="739"/>
      <c r="AE288" s="739"/>
      <c r="AF288" s="739"/>
      <c r="AG288" s="739"/>
      <c r="AH288" s="739"/>
    </row>
    <row r="289">
      <c r="A289" s="739"/>
      <c r="B289" s="739"/>
      <c r="C289" s="739"/>
      <c r="D289" s="739"/>
      <c r="E289" s="739"/>
      <c r="F289" s="739"/>
      <c r="G289" s="739"/>
      <c r="H289" s="739"/>
      <c r="I289" s="739"/>
      <c r="J289" s="739"/>
      <c r="K289" s="739"/>
      <c r="L289" s="739"/>
      <c r="M289" s="739"/>
      <c r="N289" s="739"/>
      <c r="O289" s="739"/>
      <c r="P289" s="740"/>
      <c r="Q289" s="740"/>
      <c r="R289" s="739"/>
      <c r="S289" s="739"/>
      <c r="T289" s="740"/>
      <c r="U289" s="740"/>
      <c r="V289" s="740"/>
      <c r="W289" s="739"/>
      <c r="X289" s="739"/>
      <c r="Y289" s="739"/>
      <c r="Z289" s="740"/>
      <c r="AA289" s="739"/>
      <c r="AB289" s="739"/>
      <c r="AC289" s="739"/>
      <c r="AD289" s="739"/>
      <c r="AE289" s="739"/>
      <c r="AF289" s="739"/>
      <c r="AG289" s="739"/>
      <c r="AH289" s="739"/>
    </row>
    <row r="290">
      <c r="A290" s="739"/>
      <c r="B290" s="739"/>
      <c r="C290" s="739"/>
      <c r="D290" s="739"/>
      <c r="E290" s="739"/>
      <c r="F290" s="739"/>
      <c r="G290" s="739"/>
      <c r="H290" s="739"/>
      <c r="I290" s="739"/>
      <c r="J290" s="739"/>
      <c r="K290" s="739"/>
      <c r="L290" s="739"/>
      <c r="M290" s="739"/>
      <c r="N290" s="739"/>
      <c r="O290" s="739"/>
      <c r="P290" s="740"/>
      <c r="Q290" s="740"/>
      <c r="R290" s="739"/>
      <c r="S290" s="739"/>
      <c r="T290" s="740"/>
      <c r="U290" s="740"/>
      <c r="V290" s="740"/>
      <c r="W290" s="739"/>
      <c r="X290" s="739"/>
      <c r="Y290" s="739"/>
      <c r="Z290" s="740"/>
      <c r="AA290" s="739"/>
      <c r="AB290" s="739"/>
      <c r="AC290" s="739"/>
      <c r="AD290" s="739"/>
      <c r="AE290" s="739"/>
      <c r="AF290" s="739"/>
      <c r="AG290" s="739"/>
      <c r="AH290" s="739"/>
    </row>
    <row r="291">
      <c r="A291" s="739"/>
      <c r="B291" s="739"/>
      <c r="C291" s="739"/>
      <c r="D291" s="739"/>
      <c r="E291" s="739"/>
      <c r="F291" s="739"/>
      <c r="G291" s="739"/>
      <c r="H291" s="739"/>
      <c r="I291" s="739"/>
      <c r="J291" s="739"/>
      <c r="K291" s="739"/>
      <c r="L291" s="739"/>
      <c r="M291" s="739"/>
      <c r="N291" s="739"/>
      <c r="O291" s="739"/>
      <c r="P291" s="740"/>
      <c r="Q291" s="740"/>
      <c r="R291" s="739"/>
      <c r="S291" s="739"/>
      <c r="T291" s="740"/>
      <c r="U291" s="740"/>
      <c r="V291" s="740"/>
      <c r="W291" s="739"/>
      <c r="X291" s="739"/>
      <c r="Y291" s="739"/>
      <c r="Z291" s="740"/>
      <c r="AA291" s="739"/>
      <c r="AB291" s="739"/>
      <c r="AC291" s="739"/>
      <c r="AD291" s="739"/>
      <c r="AE291" s="739"/>
      <c r="AF291" s="739"/>
      <c r="AG291" s="739"/>
      <c r="AH291" s="739"/>
    </row>
    <row r="292">
      <c r="A292" s="739"/>
      <c r="B292" s="739"/>
      <c r="C292" s="739"/>
      <c r="D292" s="739"/>
      <c r="E292" s="739"/>
      <c r="F292" s="739"/>
      <c r="G292" s="739"/>
      <c r="H292" s="739"/>
      <c r="I292" s="739"/>
      <c r="J292" s="739"/>
      <c r="K292" s="739"/>
      <c r="L292" s="739"/>
      <c r="M292" s="739"/>
      <c r="N292" s="739"/>
      <c r="O292" s="739"/>
      <c r="P292" s="740"/>
      <c r="Q292" s="740"/>
      <c r="R292" s="739"/>
      <c r="S292" s="739"/>
      <c r="T292" s="740"/>
      <c r="U292" s="740"/>
      <c r="V292" s="740"/>
      <c r="W292" s="739"/>
      <c r="X292" s="739"/>
      <c r="Y292" s="739"/>
      <c r="Z292" s="740"/>
      <c r="AA292" s="739"/>
      <c r="AB292" s="739"/>
      <c r="AC292" s="739"/>
      <c r="AD292" s="739"/>
      <c r="AE292" s="739"/>
      <c r="AF292" s="739"/>
      <c r="AG292" s="739"/>
      <c r="AH292" s="739"/>
    </row>
    <row r="293">
      <c r="A293" s="739"/>
      <c r="B293" s="739"/>
      <c r="C293" s="739"/>
      <c r="D293" s="739"/>
      <c r="E293" s="739"/>
      <c r="F293" s="739"/>
      <c r="G293" s="739"/>
      <c r="H293" s="739"/>
      <c r="I293" s="739"/>
      <c r="J293" s="739"/>
      <c r="K293" s="739"/>
      <c r="L293" s="739"/>
      <c r="M293" s="739"/>
      <c r="N293" s="739"/>
      <c r="O293" s="739"/>
      <c r="P293" s="740"/>
      <c r="Q293" s="740"/>
      <c r="R293" s="739"/>
      <c r="S293" s="739"/>
      <c r="T293" s="740"/>
      <c r="U293" s="740"/>
      <c r="V293" s="740"/>
      <c r="W293" s="739"/>
      <c r="X293" s="739"/>
      <c r="Y293" s="739"/>
      <c r="Z293" s="740"/>
      <c r="AA293" s="739"/>
      <c r="AB293" s="739"/>
      <c r="AC293" s="739"/>
      <c r="AD293" s="739"/>
      <c r="AE293" s="739"/>
      <c r="AF293" s="739"/>
      <c r="AG293" s="739"/>
      <c r="AH293" s="739"/>
    </row>
    <row r="294">
      <c r="A294" s="739"/>
      <c r="B294" s="739"/>
      <c r="C294" s="739"/>
      <c r="D294" s="739"/>
      <c r="E294" s="739"/>
      <c r="F294" s="739"/>
      <c r="G294" s="739"/>
      <c r="H294" s="739"/>
      <c r="I294" s="739"/>
      <c r="J294" s="739"/>
      <c r="K294" s="739"/>
      <c r="L294" s="739"/>
      <c r="M294" s="739"/>
      <c r="N294" s="739"/>
      <c r="O294" s="739"/>
      <c r="P294" s="740"/>
      <c r="Q294" s="740"/>
      <c r="R294" s="739"/>
      <c r="S294" s="739"/>
      <c r="T294" s="740"/>
      <c r="U294" s="740"/>
      <c r="V294" s="740"/>
      <c r="W294" s="739"/>
      <c r="X294" s="739"/>
      <c r="Y294" s="739"/>
      <c r="Z294" s="740"/>
      <c r="AA294" s="739"/>
      <c r="AB294" s="739"/>
      <c r="AC294" s="739"/>
      <c r="AD294" s="739"/>
      <c r="AE294" s="739"/>
      <c r="AF294" s="739"/>
      <c r="AG294" s="739"/>
      <c r="AH294" s="739"/>
    </row>
    <row r="295">
      <c r="A295" s="739"/>
      <c r="B295" s="739"/>
      <c r="C295" s="739"/>
      <c r="D295" s="739"/>
      <c r="E295" s="739"/>
      <c r="F295" s="739"/>
      <c r="G295" s="739"/>
      <c r="H295" s="739"/>
      <c r="I295" s="739"/>
      <c r="J295" s="739"/>
      <c r="K295" s="739"/>
      <c r="L295" s="739"/>
      <c r="M295" s="739"/>
      <c r="N295" s="739"/>
      <c r="O295" s="739"/>
      <c r="P295" s="740"/>
      <c r="Q295" s="740"/>
      <c r="R295" s="739"/>
      <c r="S295" s="739"/>
      <c r="T295" s="740"/>
      <c r="U295" s="740"/>
      <c r="V295" s="740"/>
      <c r="W295" s="739"/>
      <c r="X295" s="739"/>
      <c r="Y295" s="739"/>
      <c r="Z295" s="740"/>
      <c r="AA295" s="739"/>
      <c r="AB295" s="739"/>
      <c r="AC295" s="739"/>
      <c r="AD295" s="739"/>
      <c r="AE295" s="739"/>
      <c r="AF295" s="739"/>
      <c r="AG295" s="739"/>
      <c r="AH295" s="739"/>
    </row>
    <row r="296">
      <c r="A296" s="739"/>
      <c r="B296" s="739"/>
      <c r="C296" s="739"/>
      <c r="D296" s="739"/>
      <c r="E296" s="739"/>
      <c r="F296" s="739"/>
      <c r="G296" s="739"/>
      <c r="H296" s="739"/>
      <c r="I296" s="739"/>
      <c r="J296" s="739"/>
      <c r="K296" s="739"/>
      <c r="L296" s="739"/>
      <c r="M296" s="739"/>
      <c r="N296" s="739"/>
      <c r="O296" s="739"/>
      <c r="P296" s="740"/>
      <c r="Q296" s="740"/>
      <c r="R296" s="739"/>
      <c r="S296" s="739"/>
      <c r="T296" s="740"/>
      <c r="U296" s="740"/>
      <c r="V296" s="740"/>
      <c r="W296" s="739"/>
      <c r="X296" s="739"/>
      <c r="Y296" s="739"/>
      <c r="Z296" s="740"/>
      <c r="AA296" s="739"/>
      <c r="AB296" s="739"/>
      <c r="AC296" s="739"/>
      <c r="AD296" s="739"/>
      <c r="AE296" s="739"/>
      <c r="AF296" s="739"/>
      <c r="AG296" s="739"/>
      <c r="AH296" s="739"/>
    </row>
    <row r="297">
      <c r="A297" s="739"/>
      <c r="B297" s="739"/>
      <c r="C297" s="739"/>
      <c r="D297" s="739"/>
      <c r="E297" s="739"/>
      <c r="F297" s="739"/>
      <c r="G297" s="739"/>
      <c r="H297" s="739"/>
      <c r="I297" s="739"/>
      <c r="J297" s="739"/>
      <c r="K297" s="739"/>
      <c r="L297" s="739"/>
      <c r="M297" s="739"/>
      <c r="N297" s="739"/>
      <c r="O297" s="739"/>
      <c r="P297" s="740"/>
      <c r="Q297" s="740"/>
      <c r="R297" s="739"/>
      <c r="S297" s="739"/>
      <c r="T297" s="740"/>
      <c r="U297" s="740"/>
      <c r="V297" s="740"/>
      <c r="W297" s="739"/>
      <c r="X297" s="739"/>
      <c r="Y297" s="739"/>
      <c r="Z297" s="740"/>
      <c r="AA297" s="739"/>
      <c r="AB297" s="739"/>
      <c r="AC297" s="739"/>
      <c r="AD297" s="739"/>
      <c r="AE297" s="739"/>
      <c r="AF297" s="739"/>
      <c r="AG297" s="739"/>
      <c r="AH297" s="739"/>
    </row>
    <row r="298">
      <c r="A298" s="739"/>
      <c r="B298" s="739"/>
      <c r="C298" s="739"/>
      <c r="D298" s="739"/>
      <c r="E298" s="739"/>
      <c r="F298" s="739"/>
      <c r="G298" s="739"/>
      <c r="H298" s="739"/>
      <c r="I298" s="739"/>
      <c r="J298" s="739"/>
      <c r="K298" s="739"/>
      <c r="L298" s="739"/>
      <c r="M298" s="739"/>
      <c r="N298" s="739"/>
      <c r="O298" s="739"/>
      <c r="P298" s="740"/>
      <c r="Q298" s="740"/>
      <c r="R298" s="739"/>
      <c r="S298" s="739"/>
      <c r="T298" s="740"/>
      <c r="U298" s="740"/>
      <c r="V298" s="740"/>
      <c r="W298" s="739"/>
      <c r="X298" s="739"/>
      <c r="Y298" s="739"/>
      <c r="Z298" s="740"/>
      <c r="AA298" s="739"/>
      <c r="AB298" s="739"/>
      <c r="AC298" s="739"/>
      <c r="AD298" s="739"/>
      <c r="AE298" s="739"/>
      <c r="AF298" s="739"/>
      <c r="AG298" s="739"/>
      <c r="AH298" s="739"/>
    </row>
    <row r="299">
      <c r="A299" s="739"/>
      <c r="B299" s="739"/>
      <c r="C299" s="739"/>
      <c r="D299" s="739"/>
      <c r="E299" s="739"/>
      <c r="F299" s="739"/>
      <c r="G299" s="739"/>
      <c r="H299" s="739"/>
      <c r="I299" s="739"/>
      <c r="J299" s="739"/>
      <c r="K299" s="739"/>
      <c r="L299" s="739"/>
      <c r="M299" s="739"/>
      <c r="N299" s="739"/>
      <c r="O299" s="739"/>
      <c r="P299" s="740"/>
      <c r="Q299" s="740"/>
      <c r="R299" s="739"/>
      <c r="S299" s="739"/>
      <c r="T299" s="740"/>
      <c r="U299" s="740"/>
      <c r="V299" s="740"/>
      <c r="W299" s="739"/>
      <c r="X299" s="739"/>
      <c r="Y299" s="739"/>
      <c r="Z299" s="740"/>
      <c r="AA299" s="739"/>
      <c r="AB299" s="739"/>
      <c r="AC299" s="739"/>
      <c r="AD299" s="739"/>
      <c r="AE299" s="739"/>
      <c r="AF299" s="739"/>
      <c r="AG299" s="739"/>
      <c r="AH299" s="739"/>
    </row>
    <row r="300">
      <c r="A300" s="739"/>
      <c r="B300" s="739"/>
      <c r="C300" s="739"/>
      <c r="D300" s="739"/>
      <c r="E300" s="739"/>
      <c r="F300" s="739"/>
      <c r="G300" s="739"/>
      <c r="H300" s="739"/>
      <c r="I300" s="739"/>
      <c r="J300" s="739"/>
      <c r="K300" s="739"/>
      <c r="L300" s="739"/>
      <c r="M300" s="739"/>
      <c r="N300" s="739"/>
      <c r="O300" s="739"/>
      <c r="P300" s="740"/>
      <c r="Q300" s="740"/>
      <c r="R300" s="739"/>
      <c r="S300" s="739"/>
      <c r="T300" s="740"/>
      <c r="U300" s="740"/>
      <c r="V300" s="740"/>
      <c r="W300" s="739"/>
      <c r="X300" s="739"/>
      <c r="Y300" s="739"/>
      <c r="Z300" s="740"/>
      <c r="AA300" s="739"/>
      <c r="AB300" s="739"/>
      <c r="AC300" s="739"/>
      <c r="AD300" s="739"/>
      <c r="AE300" s="739"/>
      <c r="AF300" s="739"/>
      <c r="AG300" s="739"/>
      <c r="AH300" s="739"/>
    </row>
    <row r="301">
      <c r="A301" s="739"/>
      <c r="B301" s="739"/>
      <c r="C301" s="739"/>
      <c r="D301" s="739"/>
      <c r="E301" s="739"/>
      <c r="F301" s="739"/>
      <c r="G301" s="739"/>
      <c r="H301" s="739"/>
      <c r="I301" s="739"/>
      <c r="J301" s="739"/>
      <c r="K301" s="739"/>
      <c r="L301" s="739"/>
      <c r="M301" s="739"/>
      <c r="N301" s="739"/>
      <c r="O301" s="739"/>
      <c r="P301" s="740"/>
      <c r="Q301" s="740"/>
      <c r="R301" s="739"/>
      <c r="S301" s="739"/>
      <c r="T301" s="740"/>
      <c r="U301" s="740"/>
      <c r="V301" s="740"/>
      <c r="W301" s="739"/>
      <c r="X301" s="739"/>
      <c r="Y301" s="739"/>
      <c r="Z301" s="740"/>
      <c r="AA301" s="739"/>
      <c r="AB301" s="739"/>
      <c r="AC301" s="739"/>
      <c r="AD301" s="739"/>
      <c r="AE301" s="739"/>
      <c r="AF301" s="739"/>
      <c r="AG301" s="739"/>
      <c r="AH301" s="739"/>
    </row>
    <row r="302">
      <c r="A302" s="739"/>
      <c r="B302" s="739"/>
      <c r="C302" s="739"/>
      <c r="D302" s="739"/>
      <c r="E302" s="739"/>
      <c r="F302" s="739"/>
      <c r="G302" s="739"/>
      <c r="H302" s="739"/>
      <c r="I302" s="739"/>
      <c r="J302" s="739"/>
      <c r="K302" s="739"/>
      <c r="L302" s="739"/>
      <c r="M302" s="739"/>
      <c r="N302" s="739"/>
      <c r="O302" s="739"/>
      <c r="P302" s="740"/>
      <c r="Q302" s="740"/>
      <c r="R302" s="739"/>
      <c r="S302" s="739"/>
      <c r="T302" s="740"/>
      <c r="U302" s="740"/>
      <c r="V302" s="740"/>
      <c r="W302" s="739"/>
      <c r="X302" s="739"/>
      <c r="Y302" s="739"/>
      <c r="Z302" s="740"/>
      <c r="AA302" s="739"/>
      <c r="AB302" s="739"/>
      <c r="AC302" s="739"/>
      <c r="AD302" s="739"/>
      <c r="AE302" s="739"/>
      <c r="AF302" s="739"/>
      <c r="AG302" s="739"/>
      <c r="AH302" s="739"/>
    </row>
    <row r="303">
      <c r="A303" s="739"/>
      <c r="B303" s="739"/>
      <c r="C303" s="739"/>
      <c r="D303" s="739"/>
      <c r="E303" s="739"/>
      <c r="F303" s="739"/>
      <c r="G303" s="739"/>
      <c r="H303" s="739"/>
      <c r="I303" s="739"/>
      <c r="J303" s="739"/>
      <c r="K303" s="739"/>
      <c r="L303" s="739"/>
      <c r="M303" s="739"/>
      <c r="N303" s="739"/>
      <c r="O303" s="739"/>
      <c r="P303" s="740"/>
      <c r="Q303" s="740"/>
      <c r="R303" s="739"/>
      <c r="S303" s="739"/>
      <c r="T303" s="740"/>
      <c r="U303" s="740"/>
      <c r="V303" s="740"/>
      <c r="W303" s="739"/>
      <c r="X303" s="739"/>
      <c r="Y303" s="739"/>
      <c r="Z303" s="740"/>
      <c r="AA303" s="739"/>
      <c r="AB303" s="739"/>
      <c r="AC303" s="739"/>
      <c r="AD303" s="739"/>
      <c r="AE303" s="739"/>
      <c r="AF303" s="739"/>
      <c r="AG303" s="739"/>
      <c r="AH303" s="739"/>
    </row>
    <row r="304">
      <c r="A304" s="739"/>
      <c r="B304" s="739"/>
      <c r="C304" s="739"/>
      <c r="D304" s="739"/>
      <c r="E304" s="739"/>
      <c r="F304" s="739"/>
      <c r="G304" s="739"/>
      <c r="H304" s="739"/>
      <c r="I304" s="739"/>
      <c r="J304" s="739"/>
      <c r="K304" s="739"/>
      <c r="L304" s="739"/>
      <c r="M304" s="739"/>
      <c r="N304" s="739"/>
      <c r="O304" s="739"/>
      <c r="P304" s="740"/>
      <c r="Q304" s="740"/>
      <c r="R304" s="739"/>
      <c r="S304" s="739"/>
      <c r="T304" s="740"/>
      <c r="U304" s="740"/>
      <c r="V304" s="740"/>
      <c r="W304" s="739"/>
      <c r="X304" s="739"/>
      <c r="Y304" s="739"/>
      <c r="Z304" s="740"/>
      <c r="AA304" s="739"/>
      <c r="AB304" s="739"/>
      <c r="AC304" s="739"/>
      <c r="AD304" s="739"/>
      <c r="AE304" s="739"/>
      <c r="AF304" s="739"/>
      <c r="AG304" s="739"/>
      <c r="AH304" s="739"/>
    </row>
    <row r="305">
      <c r="A305" s="739"/>
      <c r="B305" s="739"/>
      <c r="C305" s="739"/>
      <c r="D305" s="739"/>
      <c r="E305" s="739"/>
      <c r="F305" s="739"/>
      <c r="G305" s="739"/>
      <c r="H305" s="739"/>
      <c r="I305" s="739"/>
      <c r="J305" s="739"/>
      <c r="K305" s="739"/>
      <c r="L305" s="739"/>
      <c r="M305" s="739"/>
      <c r="N305" s="739"/>
      <c r="O305" s="739"/>
      <c r="P305" s="740"/>
      <c r="Q305" s="740"/>
      <c r="R305" s="739"/>
      <c r="S305" s="739"/>
      <c r="T305" s="740"/>
      <c r="U305" s="740"/>
      <c r="V305" s="740"/>
      <c r="W305" s="739"/>
      <c r="X305" s="739"/>
      <c r="Y305" s="739"/>
      <c r="Z305" s="740"/>
      <c r="AA305" s="739"/>
      <c r="AB305" s="739"/>
      <c r="AC305" s="739"/>
      <c r="AD305" s="739"/>
      <c r="AE305" s="739"/>
      <c r="AF305" s="739"/>
      <c r="AG305" s="739"/>
      <c r="AH305" s="739"/>
    </row>
    <row r="306">
      <c r="A306" s="739"/>
      <c r="B306" s="739"/>
      <c r="C306" s="739"/>
      <c r="D306" s="739"/>
      <c r="E306" s="739"/>
      <c r="F306" s="739"/>
      <c r="G306" s="739"/>
      <c r="H306" s="739"/>
      <c r="I306" s="739"/>
      <c r="J306" s="739"/>
      <c r="K306" s="739"/>
      <c r="L306" s="739"/>
      <c r="M306" s="739"/>
      <c r="N306" s="739"/>
      <c r="O306" s="739"/>
      <c r="P306" s="740"/>
      <c r="Q306" s="740"/>
      <c r="R306" s="739"/>
      <c r="S306" s="739"/>
      <c r="T306" s="740"/>
      <c r="U306" s="740"/>
      <c r="V306" s="740"/>
      <c r="W306" s="739"/>
      <c r="X306" s="739"/>
      <c r="Y306" s="739"/>
      <c r="Z306" s="740"/>
      <c r="AA306" s="739"/>
      <c r="AB306" s="739"/>
      <c r="AC306" s="739"/>
      <c r="AD306" s="739"/>
      <c r="AE306" s="739"/>
      <c r="AF306" s="739"/>
      <c r="AG306" s="739"/>
      <c r="AH306" s="739"/>
    </row>
    <row r="307">
      <c r="A307" s="739"/>
      <c r="B307" s="739"/>
      <c r="C307" s="739"/>
      <c r="D307" s="739"/>
      <c r="E307" s="739"/>
      <c r="F307" s="739"/>
      <c r="G307" s="739"/>
      <c r="H307" s="739"/>
      <c r="I307" s="739"/>
      <c r="J307" s="739"/>
      <c r="K307" s="739"/>
      <c r="L307" s="739"/>
      <c r="M307" s="739"/>
      <c r="N307" s="739"/>
      <c r="O307" s="739"/>
      <c r="P307" s="740"/>
      <c r="Q307" s="740"/>
      <c r="R307" s="739"/>
      <c r="S307" s="739"/>
      <c r="T307" s="740"/>
      <c r="U307" s="740"/>
      <c r="V307" s="740"/>
      <c r="W307" s="739"/>
      <c r="X307" s="739"/>
      <c r="Y307" s="739"/>
      <c r="Z307" s="740"/>
      <c r="AA307" s="739"/>
      <c r="AB307" s="739"/>
      <c r="AC307" s="739"/>
      <c r="AD307" s="739"/>
      <c r="AE307" s="739"/>
      <c r="AF307" s="739"/>
      <c r="AG307" s="739"/>
      <c r="AH307" s="739"/>
    </row>
    <row r="308">
      <c r="A308" s="739"/>
      <c r="B308" s="739"/>
      <c r="C308" s="739"/>
      <c r="D308" s="739"/>
      <c r="E308" s="739"/>
      <c r="F308" s="739"/>
      <c r="G308" s="739"/>
      <c r="H308" s="739"/>
      <c r="I308" s="739"/>
      <c r="J308" s="739"/>
      <c r="K308" s="739"/>
      <c r="L308" s="739"/>
      <c r="M308" s="739"/>
      <c r="N308" s="739"/>
      <c r="O308" s="739"/>
      <c r="P308" s="740"/>
      <c r="Q308" s="740"/>
      <c r="R308" s="739"/>
      <c r="S308" s="739"/>
      <c r="T308" s="740"/>
      <c r="U308" s="740"/>
      <c r="V308" s="740"/>
      <c r="W308" s="739"/>
      <c r="X308" s="739"/>
      <c r="Y308" s="739"/>
      <c r="Z308" s="740"/>
      <c r="AA308" s="739"/>
      <c r="AB308" s="739"/>
      <c r="AC308" s="739"/>
      <c r="AD308" s="739"/>
      <c r="AE308" s="739"/>
      <c r="AF308" s="739"/>
      <c r="AG308" s="739"/>
      <c r="AH308" s="739"/>
    </row>
    <row r="309">
      <c r="A309" s="739"/>
      <c r="B309" s="739"/>
      <c r="C309" s="739"/>
      <c r="D309" s="739"/>
      <c r="E309" s="739"/>
      <c r="F309" s="739"/>
      <c r="G309" s="739"/>
      <c r="H309" s="739"/>
      <c r="I309" s="739"/>
      <c r="J309" s="739"/>
      <c r="K309" s="739"/>
      <c r="L309" s="739"/>
      <c r="M309" s="739"/>
      <c r="N309" s="739"/>
      <c r="O309" s="739"/>
      <c r="P309" s="740"/>
      <c r="Q309" s="740"/>
      <c r="R309" s="739"/>
      <c r="S309" s="739"/>
      <c r="T309" s="740"/>
      <c r="U309" s="740"/>
      <c r="V309" s="740"/>
      <c r="W309" s="739"/>
      <c r="X309" s="739"/>
      <c r="Y309" s="739"/>
      <c r="Z309" s="740"/>
      <c r="AA309" s="739"/>
      <c r="AB309" s="739"/>
      <c r="AC309" s="739"/>
      <c r="AD309" s="739"/>
      <c r="AE309" s="739"/>
      <c r="AF309" s="739"/>
      <c r="AG309" s="739"/>
      <c r="AH309" s="739"/>
    </row>
    <row r="310">
      <c r="A310" s="739"/>
      <c r="B310" s="739"/>
      <c r="C310" s="739"/>
      <c r="D310" s="739"/>
      <c r="E310" s="739"/>
      <c r="F310" s="739"/>
      <c r="G310" s="739"/>
      <c r="H310" s="739"/>
      <c r="I310" s="739"/>
      <c r="J310" s="739"/>
      <c r="K310" s="739"/>
      <c r="L310" s="739"/>
      <c r="M310" s="739"/>
      <c r="N310" s="739"/>
      <c r="O310" s="739"/>
      <c r="P310" s="740"/>
      <c r="Q310" s="740"/>
      <c r="R310" s="739"/>
      <c r="S310" s="739"/>
      <c r="T310" s="740"/>
      <c r="U310" s="740"/>
      <c r="V310" s="740"/>
      <c r="W310" s="739"/>
      <c r="X310" s="739"/>
      <c r="Y310" s="739"/>
      <c r="Z310" s="740"/>
      <c r="AA310" s="739"/>
      <c r="AB310" s="739"/>
      <c r="AC310" s="739"/>
      <c r="AD310" s="739"/>
      <c r="AE310" s="739"/>
      <c r="AF310" s="739"/>
      <c r="AG310" s="739"/>
      <c r="AH310" s="739"/>
    </row>
    <row r="311">
      <c r="A311" s="739"/>
      <c r="B311" s="739"/>
      <c r="C311" s="739"/>
      <c r="D311" s="739"/>
      <c r="E311" s="739"/>
      <c r="F311" s="739"/>
      <c r="G311" s="739"/>
      <c r="H311" s="739"/>
      <c r="I311" s="739"/>
      <c r="J311" s="739"/>
      <c r="K311" s="739"/>
      <c r="L311" s="739"/>
      <c r="M311" s="739"/>
      <c r="N311" s="739"/>
      <c r="O311" s="739"/>
      <c r="P311" s="740"/>
      <c r="Q311" s="740"/>
      <c r="R311" s="739"/>
      <c r="S311" s="739"/>
      <c r="T311" s="740"/>
      <c r="U311" s="740"/>
      <c r="V311" s="740"/>
      <c r="W311" s="739"/>
      <c r="X311" s="739"/>
      <c r="Y311" s="739"/>
      <c r="Z311" s="740"/>
      <c r="AA311" s="739"/>
      <c r="AB311" s="739"/>
      <c r="AC311" s="739"/>
      <c r="AD311" s="739"/>
      <c r="AE311" s="739"/>
      <c r="AF311" s="739"/>
      <c r="AG311" s="739"/>
      <c r="AH311" s="739"/>
    </row>
    <row r="312">
      <c r="A312" s="739"/>
      <c r="B312" s="739"/>
      <c r="C312" s="739"/>
      <c r="D312" s="739"/>
      <c r="E312" s="739"/>
      <c r="F312" s="739"/>
      <c r="G312" s="739"/>
      <c r="H312" s="739"/>
      <c r="I312" s="739"/>
      <c r="J312" s="739"/>
      <c r="K312" s="739"/>
      <c r="L312" s="739"/>
      <c r="M312" s="739"/>
      <c r="N312" s="739"/>
      <c r="O312" s="739"/>
      <c r="P312" s="740"/>
      <c r="Q312" s="740"/>
      <c r="R312" s="739"/>
      <c r="S312" s="739"/>
      <c r="T312" s="740"/>
      <c r="U312" s="740"/>
      <c r="V312" s="740"/>
      <c r="W312" s="739"/>
      <c r="X312" s="739"/>
      <c r="Y312" s="739"/>
      <c r="Z312" s="740"/>
      <c r="AA312" s="739"/>
      <c r="AB312" s="739"/>
      <c r="AC312" s="739"/>
      <c r="AD312" s="739"/>
      <c r="AE312" s="739"/>
      <c r="AF312" s="739"/>
      <c r="AG312" s="739"/>
      <c r="AH312" s="739"/>
    </row>
    <row r="313">
      <c r="A313" s="739"/>
      <c r="B313" s="739"/>
      <c r="C313" s="739"/>
      <c r="D313" s="739"/>
      <c r="E313" s="739"/>
      <c r="F313" s="739"/>
      <c r="G313" s="739"/>
      <c r="H313" s="739"/>
      <c r="I313" s="739"/>
      <c r="J313" s="739"/>
      <c r="K313" s="739"/>
      <c r="L313" s="739"/>
      <c r="M313" s="739"/>
      <c r="N313" s="739"/>
      <c r="O313" s="739"/>
      <c r="P313" s="740"/>
      <c r="Q313" s="740"/>
      <c r="R313" s="739"/>
      <c r="S313" s="739"/>
      <c r="T313" s="740"/>
      <c r="U313" s="740"/>
      <c r="V313" s="740"/>
      <c r="W313" s="739"/>
      <c r="X313" s="739"/>
      <c r="Y313" s="739"/>
      <c r="Z313" s="740"/>
      <c r="AA313" s="739"/>
      <c r="AB313" s="739"/>
      <c r="AC313" s="739"/>
      <c r="AD313" s="739"/>
      <c r="AE313" s="739"/>
      <c r="AF313" s="739"/>
      <c r="AG313" s="739"/>
      <c r="AH313" s="739"/>
    </row>
    <row r="314">
      <c r="A314" s="739"/>
      <c r="B314" s="739"/>
      <c r="C314" s="739"/>
      <c r="D314" s="739"/>
      <c r="E314" s="739"/>
      <c r="F314" s="739"/>
      <c r="G314" s="739"/>
      <c r="H314" s="739"/>
      <c r="I314" s="739"/>
      <c r="J314" s="739"/>
      <c r="K314" s="739"/>
      <c r="L314" s="739"/>
      <c r="M314" s="739"/>
      <c r="N314" s="739"/>
      <c r="O314" s="739"/>
      <c r="P314" s="740"/>
      <c r="Q314" s="740"/>
      <c r="R314" s="739"/>
      <c r="S314" s="739"/>
      <c r="T314" s="740"/>
      <c r="U314" s="740"/>
      <c r="V314" s="740"/>
      <c r="W314" s="739"/>
      <c r="X314" s="739"/>
      <c r="Y314" s="739"/>
      <c r="Z314" s="740"/>
      <c r="AA314" s="739"/>
      <c r="AB314" s="739"/>
      <c r="AC314" s="739"/>
      <c r="AD314" s="739"/>
      <c r="AE314" s="739"/>
      <c r="AF314" s="739"/>
      <c r="AG314" s="739"/>
      <c r="AH314" s="739"/>
    </row>
    <row r="315">
      <c r="A315" s="739"/>
      <c r="B315" s="739"/>
      <c r="C315" s="739"/>
      <c r="D315" s="739"/>
      <c r="E315" s="739"/>
      <c r="F315" s="739"/>
      <c r="G315" s="739"/>
      <c r="H315" s="739"/>
      <c r="I315" s="739"/>
      <c r="J315" s="739"/>
      <c r="K315" s="739"/>
      <c r="L315" s="739"/>
      <c r="M315" s="739"/>
      <c r="N315" s="739"/>
      <c r="O315" s="739"/>
      <c r="P315" s="740"/>
      <c r="Q315" s="740"/>
      <c r="R315" s="739"/>
      <c r="S315" s="739"/>
      <c r="T315" s="740"/>
      <c r="U315" s="740"/>
      <c r="V315" s="740"/>
      <c r="W315" s="739"/>
      <c r="X315" s="739"/>
      <c r="Y315" s="739"/>
      <c r="Z315" s="740"/>
      <c r="AA315" s="739"/>
      <c r="AB315" s="739"/>
      <c r="AC315" s="739"/>
      <c r="AD315" s="739"/>
      <c r="AE315" s="739"/>
      <c r="AF315" s="739"/>
      <c r="AG315" s="739"/>
      <c r="AH315" s="739"/>
    </row>
    <row r="316">
      <c r="A316" s="739"/>
      <c r="B316" s="739"/>
      <c r="C316" s="739"/>
      <c r="D316" s="739"/>
      <c r="E316" s="739"/>
      <c r="F316" s="739"/>
      <c r="G316" s="739"/>
      <c r="H316" s="739"/>
      <c r="I316" s="739"/>
      <c r="J316" s="739"/>
      <c r="K316" s="739"/>
      <c r="L316" s="739"/>
      <c r="M316" s="739"/>
      <c r="N316" s="739"/>
      <c r="O316" s="739"/>
      <c r="P316" s="740"/>
      <c r="Q316" s="740"/>
      <c r="R316" s="739"/>
      <c r="S316" s="739"/>
      <c r="T316" s="740"/>
      <c r="U316" s="740"/>
      <c r="V316" s="740"/>
      <c r="W316" s="739"/>
      <c r="X316" s="739"/>
      <c r="Y316" s="739"/>
      <c r="Z316" s="740"/>
      <c r="AA316" s="739"/>
      <c r="AB316" s="739"/>
      <c r="AC316" s="739"/>
      <c r="AD316" s="739"/>
      <c r="AE316" s="739"/>
      <c r="AF316" s="739"/>
      <c r="AG316" s="739"/>
      <c r="AH316" s="739"/>
    </row>
    <row r="317">
      <c r="A317" s="739"/>
      <c r="B317" s="739"/>
      <c r="C317" s="739"/>
      <c r="D317" s="739"/>
      <c r="E317" s="739"/>
      <c r="F317" s="739"/>
      <c r="G317" s="739"/>
      <c r="H317" s="739"/>
      <c r="I317" s="739"/>
      <c r="J317" s="739"/>
      <c r="K317" s="739"/>
      <c r="L317" s="739"/>
      <c r="M317" s="739"/>
      <c r="N317" s="739"/>
      <c r="O317" s="739"/>
      <c r="P317" s="740"/>
      <c r="Q317" s="740"/>
      <c r="R317" s="739"/>
      <c r="S317" s="739"/>
      <c r="T317" s="740"/>
      <c r="U317" s="740"/>
      <c r="V317" s="740"/>
      <c r="W317" s="739"/>
      <c r="X317" s="739"/>
      <c r="Y317" s="739"/>
      <c r="Z317" s="740"/>
      <c r="AA317" s="739"/>
      <c r="AB317" s="739"/>
      <c r="AC317" s="739"/>
      <c r="AD317" s="739"/>
      <c r="AE317" s="739"/>
      <c r="AF317" s="739"/>
      <c r="AG317" s="739"/>
      <c r="AH317" s="739"/>
    </row>
    <row r="318">
      <c r="A318" s="739"/>
      <c r="B318" s="739"/>
      <c r="C318" s="739"/>
      <c r="D318" s="739"/>
      <c r="E318" s="739"/>
      <c r="F318" s="739"/>
      <c r="G318" s="739"/>
      <c r="H318" s="739"/>
      <c r="I318" s="739"/>
      <c r="J318" s="739"/>
      <c r="K318" s="739"/>
      <c r="L318" s="739"/>
      <c r="M318" s="739"/>
      <c r="N318" s="739"/>
      <c r="O318" s="739"/>
      <c r="P318" s="740"/>
      <c r="Q318" s="740"/>
      <c r="R318" s="739"/>
      <c r="S318" s="739"/>
      <c r="T318" s="740"/>
      <c r="U318" s="740"/>
      <c r="V318" s="740"/>
      <c r="W318" s="739"/>
      <c r="X318" s="739"/>
      <c r="Y318" s="739"/>
      <c r="Z318" s="740"/>
      <c r="AA318" s="739"/>
      <c r="AB318" s="739"/>
      <c r="AC318" s="739"/>
      <c r="AD318" s="739"/>
      <c r="AE318" s="739"/>
      <c r="AF318" s="739"/>
      <c r="AG318" s="739"/>
      <c r="AH318" s="739"/>
    </row>
    <row r="319">
      <c r="A319" s="739"/>
      <c r="B319" s="739"/>
      <c r="C319" s="739"/>
      <c r="D319" s="739"/>
      <c r="E319" s="739"/>
      <c r="F319" s="739"/>
      <c r="G319" s="739"/>
      <c r="H319" s="739"/>
      <c r="I319" s="739"/>
      <c r="J319" s="739"/>
      <c r="K319" s="739"/>
      <c r="L319" s="739"/>
      <c r="M319" s="739"/>
      <c r="N319" s="739"/>
      <c r="O319" s="739"/>
      <c r="P319" s="740"/>
      <c r="Q319" s="740"/>
      <c r="R319" s="739"/>
      <c r="S319" s="739"/>
      <c r="T319" s="740"/>
      <c r="U319" s="740"/>
      <c r="V319" s="740"/>
      <c r="W319" s="739"/>
      <c r="X319" s="739"/>
      <c r="Y319" s="739"/>
      <c r="Z319" s="740"/>
      <c r="AA319" s="739"/>
      <c r="AB319" s="739"/>
      <c r="AC319" s="739"/>
      <c r="AD319" s="739"/>
      <c r="AE319" s="739"/>
      <c r="AF319" s="739"/>
      <c r="AG319" s="739"/>
      <c r="AH319" s="739"/>
    </row>
    <row r="320">
      <c r="A320" s="739"/>
      <c r="B320" s="739"/>
      <c r="C320" s="739"/>
      <c r="D320" s="739"/>
      <c r="E320" s="739"/>
      <c r="F320" s="739"/>
      <c r="G320" s="739"/>
      <c r="H320" s="739"/>
      <c r="I320" s="739"/>
      <c r="J320" s="739"/>
      <c r="K320" s="739"/>
      <c r="L320" s="739"/>
      <c r="M320" s="739"/>
      <c r="N320" s="739"/>
      <c r="O320" s="739"/>
      <c r="P320" s="740"/>
      <c r="Q320" s="740"/>
      <c r="R320" s="739"/>
      <c r="S320" s="739"/>
      <c r="T320" s="740"/>
      <c r="U320" s="740"/>
      <c r="V320" s="740"/>
      <c r="W320" s="739"/>
      <c r="X320" s="739"/>
      <c r="Y320" s="739"/>
      <c r="Z320" s="740"/>
      <c r="AA320" s="739"/>
      <c r="AB320" s="739"/>
      <c r="AC320" s="739"/>
      <c r="AD320" s="739"/>
      <c r="AE320" s="739"/>
      <c r="AF320" s="739"/>
      <c r="AG320" s="739"/>
      <c r="AH320" s="739"/>
    </row>
    <row r="321">
      <c r="A321" s="739"/>
      <c r="B321" s="739"/>
      <c r="C321" s="739"/>
      <c r="D321" s="739"/>
      <c r="E321" s="739"/>
      <c r="F321" s="739"/>
      <c r="G321" s="739"/>
      <c r="H321" s="739"/>
      <c r="I321" s="739"/>
      <c r="J321" s="739"/>
      <c r="K321" s="739"/>
      <c r="L321" s="739"/>
      <c r="M321" s="739"/>
      <c r="N321" s="739"/>
      <c r="O321" s="739"/>
      <c r="P321" s="740"/>
      <c r="Q321" s="740"/>
      <c r="R321" s="739"/>
      <c r="S321" s="739"/>
      <c r="T321" s="740"/>
      <c r="U321" s="740"/>
      <c r="V321" s="740"/>
      <c r="W321" s="739"/>
      <c r="X321" s="739"/>
      <c r="Y321" s="739"/>
      <c r="Z321" s="740"/>
      <c r="AA321" s="739"/>
      <c r="AB321" s="739"/>
      <c r="AC321" s="739"/>
      <c r="AD321" s="739"/>
      <c r="AE321" s="739"/>
      <c r="AF321" s="739"/>
      <c r="AG321" s="739"/>
      <c r="AH321" s="739"/>
    </row>
    <row r="322">
      <c r="A322" s="739"/>
      <c r="B322" s="739"/>
      <c r="C322" s="739"/>
      <c r="D322" s="739"/>
      <c r="E322" s="739"/>
      <c r="F322" s="739"/>
      <c r="G322" s="739"/>
      <c r="H322" s="739"/>
      <c r="I322" s="739"/>
      <c r="J322" s="739"/>
      <c r="K322" s="739"/>
      <c r="L322" s="739"/>
      <c r="M322" s="739"/>
      <c r="N322" s="739"/>
      <c r="O322" s="739"/>
      <c r="P322" s="740"/>
      <c r="Q322" s="740"/>
      <c r="R322" s="739"/>
      <c r="S322" s="739"/>
      <c r="T322" s="740"/>
      <c r="U322" s="740"/>
      <c r="V322" s="740"/>
      <c r="W322" s="739"/>
      <c r="X322" s="739"/>
      <c r="Y322" s="739"/>
      <c r="Z322" s="740"/>
      <c r="AA322" s="739"/>
      <c r="AB322" s="739"/>
      <c r="AC322" s="739"/>
      <c r="AD322" s="739"/>
      <c r="AE322" s="739"/>
      <c r="AF322" s="739"/>
      <c r="AG322" s="739"/>
      <c r="AH322" s="739"/>
    </row>
    <row r="323">
      <c r="A323" s="739"/>
      <c r="B323" s="739"/>
      <c r="C323" s="739"/>
      <c r="D323" s="739"/>
      <c r="E323" s="739"/>
      <c r="F323" s="739"/>
      <c r="G323" s="739"/>
      <c r="H323" s="739"/>
      <c r="I323" s="739"/>
      <c r="J323" s="739"/>
      <c r="K323" s="739"/>
      <c r="L323" s="739"/>
      <c r="M323" s="739"/>
      <c r="N323" s="739"/>
      <c r="O323" s="739"/>
      <c r="P323" s="740"/>
      <c r="Q323" s="740"/>
      <c r="R323" s="739"/>
      <c r="S323" s="739"/>
      <c r="T323" s="740"/>
      <c r="U323" s="740"/>
      <c r="V323" s="740"/>
      <c r="W323" s="739"/>
      <c r="X323" s="739"/>
      <c r="Y323" s="739"/>
      <c r="Z323" s="740"/>
      <c r="AA323" s="739"/>
      <c r="AB323" s="739"/>
      <c r="AC323" s="739"/>
      <c r="AD323" s="739"/>
      <c r="AE323" s="739"/>
      <c r="AF323" s="739"/>
      <c r="AG323" s="739"/>
      <c r="AH323" s="739"/>
    </row>
    <row r="324">
      <c r="A324" s="739"/>
      <c r="B324" s="739"/>
      <c r="C324" s="739"/>
      <c r="D324" s="739"/>
      <c r="E324" s="739"/>
      <c r="F324" s="739"/>
      <c r="G324" s="739"/>
      <c r="H324" s="739"/>
      <c r="I324" s="739"/>
      <c r="J324" s="739"/>
      <c r="K324" s="739"/>
      <c r="L324" s="739"/>
      <c r="M324" s="739"/>
      <c r="N324" s="739"/>
      <c r="O324" s="739"/>
      <c r="P324" s="740"/>
      <c r="Q324" s="740"/>
      <c r="R324" s="739"/>
      <c r="S324" s="739"/>
      <c r="T324" s="740"/>
      <c r="U324" s="740"/>
      <c r="V324" s="740"/>
      <c r="W324" s="739"/>
      <c r="X324" s="739"/>
      <c r="Y324" s="739"/>
      <c r="Z324" s="740"/>
      <c r="AA324" s="739"/>
      <c r="AB324" s="739"/>
      <c r="AC324" s="739"/>
      <c r="AD324" s="739"/>
      <c r="AE324" s="739"/>
      <c r="AF324" s="739"/>
      <c r="AG324" s="739"/>
      <c r="AH324" s="739"/>
    </row>
    <row r="325">
      <c r="A325" s="739"/>
      <c r="B325" s="739"/>
      <c r="C325" s="739"/>
      <c r="D325" s="739"/>
      <c r="E325" s="739"/>
      <c r="F325" s="739"/>
      <c r="G325" s="739"/>
      <c r="H325" s="739"/>
      <c r="I325" s="739"/>
      <c r="J325" s="739"/>
      <c r="K325" s="739"/>
      <c r="L325" s="739"/>
      <c r="M325" s="739"/>
      <c r="N325" s="739"/>
      <c r="O325" s="739"/>
      <c r="P325" s="740"/>
      <c r="Q325" s="740"/>
      <c r="R325" s="739"/>
      <c r="S325" s="739"/>
      <c r="T325" s="740"/>
      <c r="U325" s="740"/>
      <c r="V325" s="740"/>
      <c r="W325" s="739"/>
      <c r="X325" s="739"/>
      <c r="Y325" s="739"/>
      <c r="Z325" s="740"/>
      <c r="AA325" s="739"/>
      <c r="AB325" s="739"/>
      <c r="AC325" s="739"/>
      <c r="AD325" s="739"/>
      <c r="AE325" s="739"/>
      <c r="AF325" s="739"/>
      <c r="AG325" s="739"/>
      <c r="AH325" s="739"/>
    </row>
    <row r="326">
      <c r="A326" s="739"/>
      <c r="B326" s="739"/>
      <c r="C326" s="739"/>
      <c r="D326" s="739"/>
      <c r="E326" s="739"/>
      <c r="F326" s="739"/>
      <c r="G326" s="739"/>
      <c r="H326" s="739"/>
      <c r="I326" s="739"/>
      <c r="J326" s="739"/>
      <c r="K326" s="739"/>
      <c r="L326" s="739"/>
      <c r="M326" s="739"/>
      <c r="N326" s="739"/>
      <c r="O326" s="739"/>
      <c r="P326" s="740"/>
      <c r="Q326" s="740"/>
      <c r="R326" s="739"/>
      <c r="S326" s="739"/>
      <c r="T326" s="740"/>
      <c r="U326" s="740"/>
      <c r="V326" s="740"/>
      <c r="W326" s="739"/>
      <c r="X326" s="739"/>
      <c r="Y326" s="739"/>
      <c r="Z326" s="740"/>
      <c r="AA326" s="739"/>
      <c r="AB326" s="739"/>
      <c r="AC326" s="739"/>
      <c r="AD326" s="739"/>
      <c r="AE326" s="739"/>
      <c r="AF326" s="739"/>
      <c r="AG326" s="739"/>
      <c r="AH326" s="739"/>
    </row>
    <row r="327">
      <c r="A327" s="739"/>
      <c r="B327" s="739"/>
      <c r="C327" s="739"/>
      <c r="D327" s="739"/>
      <c r="E327" s="739"/>
      <c r="F327" s="739"/>
      <c r="G327" s="739"/>
      <c r="H327" s="739"/>
      <c r="I327" s="739"/>
      <c r="J327" s="739"/>
      <c r="K327" s="739"/>
      <c r="L327" s="739"/>
      <c r="M327" s="739"/>
      <c r="N327" s="739"/>
      <c r="O327" s="739"/>
      <c r="P327" s="740"/>
      <c r="Q327" s="740"/>
      <c r="R327" s="739"/>
      <c r="S327" s="739"/>
      <c r="T327" s="740"/>
      <c r="U327" s="740"/>
      <c r="V327" s="740"/>
      <c r="W327" s="739"/>
      <c r="X327" s="739"/>
      <c r="Y327" s="739"/>
      <c r="Z327" s="740"/>
      <c r="AA327" s="739"/>
      <c r="AB327" s="739"/>
      <c r="AC327" s="739"/>
      <c r="AD327" s="739"/>
      <c r="AE327" s="739"/>
      <c r="AF327" s="739"/>
      <c r="AG327" s="739"/>
      <c r="AH327" s="739"/>
    </row>
    <row r="328">
      <c r="A328" s="739"/>
      <c r="B328" s="739"/>
      <c r="C328" s="739"/>
      <c r="D328" s="739"/>
      <c r="E328" s="739"/>
      <c r="F328" s="739"/>
      <c r="G328" s="739"/>
      <c r="H328" s="739"/>
      <c r="I328" s="739"/>
      <c r="J328" s="739"/>
      <c r="K328" s="739"/>
      <c r="L328" s="739"/>
      <c r="M328" s="739"/>
      <c r="N328" s="739"/>
      <c r="O328" s="739"/>
      <c r="P328" s="740"/>
      <c r="Q328" s="740"/>
      <c r="R328" s="739"/>
      <c r="S328" s="739"/>
      <c r="T328" s="740"/>
      <c r="U328" s="740"/>
      <c r="V328" s="740"/>
      <c r="W328" s="739"/>
      <c r="X328" s="739"/>
      <c r="Y328" s="739"/>
      <c r="Z328" s="740"/>
      <c r="AA328" s="739"/>
      <c r="AB328" s="739"/>
      <c r="AC328" s="739"/>
      <c r="AD328" s="739"/>
      <c r="AE328" s="739"/>
      <c r="AF328" s="739"/>
      <c r="AG328" s="739"/>
      <c r="AH328" s="739"/>
    </row>
    <row r="329">
      <c r="A329" s="739"/>
      <c r="B329" s="739"/>
      <c r="C329" s="739"/>
      <c r="D329" s="739"/>
      <c r="E329" s="739"/>
      <c r="F329" s="739"/>
      <c r="G329" s="739"/>
      <c r="H329" s="739"/>
      <c r="I329" s="739"/>
      <c r="J329" s="739"/>
      <c r="K329" s="739"/>
      <c r="L329" s="739"/>
      <c r="M329" s="739"/>
      <c r="N329" s="739"/>
      <c r="O329" s="739"/>
      <c r="P329" s="740"/>
      <c r="Q329" s="740"/>
      <c r="R329" s="739"/>
      <c r="S329" s="739"/>
      <c r="T329" s="740"/>
      <c r="U329" s="740"/>
      <c r="V329" s="740"/>
      <c r="W329" s="739"/>
      <c r="X329" s="739"/>
      <c r="Y329" s="739"/>
      <c r="Z329" s="740"/>
      <c r="AA329" s="739"/>
      <c r="AB329" s="739"/>
      <c r="AC329" s="739"/>
      <c r="AD329" s="739"/>
      <c r="AE329" s="739"/>
      <c r="AF329" s="739"/>
      <c r="AG329" s="739"/>
      <c r="AH329" s="739"/>
    </row>
    <row r="330">
      <c r="A330" s="739"/>
      <c r="B330" s="739"/>
      <c r="C330" s="739"/>
      <c r="D330" s="739"/>
      <c r="E330" s="739"/>
      <c r="F330" s="739"/>
      <c r="G330" s="739"/>
      <c r="H330" s="739"/>
      <c r="I330" s="739"/>
      <c r="J330" s="739"/>
      <c r="K330" s="739"/>
      <c r="L330" s="739"/>
      <c r="M330" s="739"/>
      <c r="N330" s="739"/>
      <c r="O330" s="739"/>
      <c r="P330" s="740"/>
      <c r="Q330" s="740"/>
      <c r="R330" s="739"/>
      <c r="S330" s="739"/>
      <c r="T330" s="740"/>
      <c r="U330" s="740"/>
      <c r="V330" s="740"/>
      <c r="W330" s="739"/>
      <c r="X330" s="739"/>
      <c r="Y330" s="739"/>
      <c r="Z330" s="740"/>
      <c r="AA330" s="739"/>
      <c r="AB330" s="739"/>
      <c r="AC330" s="739"/>
      <c r="AD330" s="739"/>
      <c r="AE330" s="739"/>
      <c r="AF330" s="739"/>
      <c r="AG330" s="739"/>
      <c r="AH330" s="739"/>
    </row>
    <row r="331">
      <c r="A331" s="739"/>
      <c r="B331" s="739"/>
      <c r="C331" s="739"/>
      <c r="D331" s="739"/>
      <c r="E331" s="739"/>
      <c r="F331" s="739"/>
      <c r="G331" s="739"/>
      <c r="H331" s="739"/>
      <c r="I331" s="739"/>
      <c r="J331" s="739"/>
      <c r="K331" s="739"/>
      <c r="L331" s="739"/>
      <c r="M331" s="739"/>
      <c r="N331" s="739"/>
      <c r="O331" s="739"/>
      <c r="P331" s="740"/>
      <c r="Q331" s="740"/>
      <c r="R331" s="739"/>
      <c r="S331" s="739"/>
      <c r="T331" s="740"/>
      <c r="U331" s="740"/>
      <c r="V331" s="740"/>
      <c r="W331" s="739"/>
      <c r="X331" s="739"/>
      <c r="Y331" s="739"/>
      <c r="Z331" s="740"/>
      <c r="AA331" s="739"/>
      <c r="AB331" s="739"/>
      <c r="AC331" s="739"/>
      <c r="AD331" s="739"/>
      <c r="AE331" s="739"/>
      <c r="AF331" s="739"/>
      <c r="AG331" s="739"/>
      <c r="AH331" s="739"/>
    </row>
    <row r="332">
      <c r="A332" s="739"/>
      <c r="B332" s="739"/>
      <c r="C332" s="739"/>
      <c r="D332" s="739"/>
      <c r="E332" s="739"/>
      <c r="F332" s="739"/>
      <c r="G332" s="739"/>
      <c r="H332" s="739"/>
      <c r="I332" s="739"/>
      <c r="J332" s="739"/>
      <c r="K332" s="739"/>
      <c r="L332" s="739"/>
      <c r="M332" s="739"/>
      <c r="N332" s="739"/>
      <c r="O332" s="739"/>
      <c r="P332" s="740"/>
      <c r="Q332" s="740"/>
      <c r="R332" s="739"/>
      <c r="S332" s="739"/>
      <c r="T332" s="740"/>
      <c r="U332" s="740"/>
      <c r="V332" s="740"/>
      <c r="W332" s="739"/>
      <c r="X332" s="739"/>
      <c r="Y332" s="739"/>
      <c r="Z332" s="740"/>
      <c r="AA332" s="739"/>
      <c r="AB332" s="739"/>
      <c r="AC332" s="739"/>
      <c r="AD332" s="739"/>
      <c r="AE332" s="739"/>
      <c r="AF332" s="739"/>
      <c r="AG332" s="739"/>
      <c r="AH332" s="739"/>
    </row>
    <row r="333">
      <c r="A333" s="739"/>
      <c r="B333" s="739"/>
      <c r="C333" s="739"/>
      <c r="D333" s="739"/>
      <c r="E333" s="739"/>
      <c r="F333" s="739"/>
      <c r="G333" s="739"/>
      <c r="H333" s="739"/>
      <c r="I333" s="739"/>
      <c r="J333" s="739"/>
      <c r="K333" s="739"/>
      <c r="L333" s="739"/>
      <c r="M333" s="739"/>
      <c r="N333" s="739"/>
      <c r="O333" s="739"/>
      <c r="P333" s="740"/>
      <c r="Q333" s="740"/>
      <c r="R333" s="739"/>
      <c r="S333" s="739"/>
      <c r="T333" s="740"/>
      <c r="U333" s="740"/>
      <c r="V333" s="740"/>
      <c r="W333" s="739"/>
      <c r="X333" s="739"/>
      <c r="Y333" s="739"/>
      <c r="Z333" s="740"/>
      <c r="AA333" s="739"/>
      <c r="AB333" s="739"/>
      <c r="AC333" s="739"/>
      <c r="AD333" s="739"/>
      <c r="AE333" s="739"/>
      <c r="AF333" s="739"/>
      <c r="AG333" s="739"/>
      <c r="AH333" s="739"/>
    </row>
    <row r="334">
      <c r="A334" s="739"/>
      <c r="B334" s="739"/>
      <c r="C334" s="739"/>
      <c r="D334" s="739"/>
      <c r="E334" s="739"/>
      <c r="F334" s="739"/>
      <c r="G334" s="739"/>
      <c r="H334" s="739"/>
      <c r="I334" s="739"/>
      <c r="J334" s="739"/>
      <c r="K334" s="739"/>
      <c r="L334" s="739"/>
      <c r="M334" s="739"/>
      <c r="N334" s="739"/>
      <c r="O334" s="739"/>
      <c r="P334" s="740"/>
      <c r="Q334" s="740"/>
      <c r="R334" s="739"/>
      <c r="S334" s="739"/>
      <c r="T334" s="740"/>
      <c r="U334" s="740"/>
      <c r="V334" s="740"/>
      <c r="W334" s="739"/>
      <c r="X334" s="739"/>
      <c r="Y334" s="739"/>
      <c r="Z334" s="740"/>
      <c r="AA334" s="739"/>
      <c r="AB334" s="739"/>
      <c r="AC334" s="739"/>
      <c r="AD334" s="739"/>
      <c r="AE334" s="739"/>
      <c r="AF334" s="739"/>
      <c r="AG334" s="739"/>
      <c r="AH334" s="739"/>
    </row>
    <row r="335">
      <c r="A335" s="739"/>
      <c r="B335" s="739"/>
      <c r="C335" s="739"/>
      <c r="D335" s="739"/>
      <c r="E335" s="739"/>
      <c r="F335" s="739"/>
      <c r="G335" s="739"/>
      <c r="H335" s="739"/>
      <c r="I335" s="739"/>
      <c r="J335" s="739"/>
      <c r="K335" s="739"/>
      <c r="L335" s="739"/>
      <c r="M335" s="739"/>
      <c r="N335" s="739"/>
      <c r="O335" s="739"/>
      <c r="P335" s="740"/>
      <c r="Q335" s="740"/>
      <c r="R335" s="739"/>
      <c r="S335" s="739"/>
      <c r="T335" s="740"/>
      <c r="U335" s="740"/>
      <c r="V335" s="740"/>
      <c r="W335" s="739"/>
      <c r="X335" s="739"/>
      <c r="Y335" s="739"/>
      <c r="Z335" s="740"/>
      <c r="AA335" s="739"/>
      <c r="AB335" s="739"/>
      <c r="AC335" s="739"/>
      <c r="AD335" s="739"/>
      <c r="AE335" s="739"/>
      <c r="AF335" s="739"/>
      <c r="AG335" s="739"/>
      <c r="AH335" s="739"/>
    </row>
    <row r="336">
      <c r="A336" s="739"/>
      <c r="B336" s="739"/>
      <c r="C336" s="739"/>
      <c r="D336" s="739"/>
      <c r="E336" s="739"/>
      <c r="F336" s="739"/>
      <c r="G336" s="739"/>
      <c r="H336" s="739"/>
      <c r="I336" s="739"/>
      <c r="J336" s="739"/>
      <c r="K336" s="739"/>
      <c r="L336" s="739"/>
      <c r="M336" s="739"/>
      <c r="N336" s="739"/>
      <c r="O336" s="739"/>
      <c r="P336" s="740"/>
      <c r="Q336" s="740"/>
      <c r="R336" s="739"/>
      <c r="S336" s="739"/>
      <c r="T336" s="740"/>
      <c r="U336" s="740"/>
      <c r="V336" s="740"/>
      <c r="W336" s="739"/>
      <c r="X336" s="739"/>
      <c r="Y336" s="739"/>
      <c r="Z336" s="740"/>
      <c r="AA336" s="739"/>
      <c r="AB336" s="739"/>
      <c r="AC336" s="739"/>
      <c r="AD336" s="739"/>
      <c r="AE336" s="739"/>
      <c r="AF336" s="739"/>
      <c r="AG336" s="739"/>
      <c r="AH336" s="739"/>
    </row>
    <row r="337">
      <c r="A337" s="739"/>
      <c r="B337" s="739"/>
      <c r="C337" s="739"/>
      <c r="D337" s="739"/>
      <c r="E337" s="739"/>
      <c r="F337" s="739"/>
      <c r="G337" s="739"/>
      <c r="H337" s="739"/>
      <c r="I337" s="739"/>
      <c r="J337" s="739"/>
      <c r="K337" s="739"/>
      <c r="L337" s="739"/>
      <c r="M337" s="739"/>
      <c r="N337" s="739"/>
      <c r="O337" s="739"/>
      <c r="P337" s="740"/>
      <c r="Q337" s="740"/>
      <c r="R337" s="739"/>
      <c r="S337" s="739"/>
      <c r="T337" s="740"/>
      <c r="U337" s="740"/>
      <c r="V337" s="740"/>
      <c r="W337" s="739"/>
      <c r="X337" s="739"/>
      <c r="Y337" s="739"/>
      <c r="Z337" s="740"/>
      <c r="AA337" s="739"/>
      <c r="AB337" s="739"/>
      <c r="AC337" s="739"/>
      <c r="AD337" s="739"/>
      <c r="AE337" s="739"/>
      <c r="AF337" s="739"/>
      <c r="AG337" s="739"/>
      <c r="AH337" s="739"/>
    </row>
    <row r="338">
      <c r="A338" s="739"/>
      <c r="B338" s="739"/>
      <c r="C338" s="739"/>
      <c r="D338" s="739"/>
      <c r="E338" s="739"/>
      <c r="F338" s="739"/>
      <c r="G338" s="739"/>
      <c r="H338" s="739"/>
      <c r="I338" s="739"/>
      <c r="J338" s="739"/>
      <c r="K338" s="739"/>
      <c r="L338" s="739"/>
      <c r="M338" s="739"/>
      <c r="N338" s="739"/>
      <c r="O338" s="739"/>
      <c r="P338" s="740"/>
      <c r="Q338" s="740"/>
      <c r="R338" s="739"/>
      <c r="S338" s="739"/>
      <c r="T338" s="740"/>
      <c r="U338" s="740"/>
      <c r="V338" s="740"/>
      <c r="W338" s="739"/>
      <c r="X338" s="739"/>
      <c r="Y338" s="739"/>
      <c r="Z338" s="740"/>
      <c r="AA338" s="739"/>
      <c r="AB338" s="739"/>
      <c r="AC338" s="739"/>
      <c r="AD338" s="739"/>
      <c r="AE338" s="739"/>
      <c r="AF338" s="739"/>
      <c r="AG338" s="739"/>
      <c r="AH338" s="739"/>
    </row>
    <row r="339">
      <c r="A339" s="739"/>
      <c r="B339" s="739"/>
      <c r="C339" s="739"/>
      <c r="D339" s="739"/>
      <c r="E339" s="739"/>
      <c r="F339" s="739"/>
      <c r="G339" s="739"/>
      <c r="H339" s="739"/>
      <c r="I339" s="739"/>
      <c r="J339" s="739"/>
      <c r="K339" s="739"/>
      <c r="L339" s="739"/>
      <c r="M339" s="739"/>
      <c r="N339" s="739"/>
      <c r="O339" s="739"/>
      <c r="P339" s="740"/>
      <c r="Q339" s="740"/>
      <c r="R339" s="739"/>
      <c r="S339" s="739"/>
      <c r="T339" s="740"/>
      <c r="U339" s="740"/>
      <c r="V339" s="740"/>
      <c r="W339" s="739"/>
      <c r="X339" s="739"/>
      <c r="Y339" s="739"/>
      <c r="Z339" s="740"/>
      <c r="AA339" s="739"/>
      <c r="AB339" s="739"/>
      <c r="AC339" s="739"/>
      <c r="AD339" s="739"/>
      <c r="AE339" s="739"/>
      <c r="AF339" s="739"/>
      <c r="AG339" s="739"/>
      <c r="AH339" s="739"/>
    </row>
    <row r="340">
      <c r="A340" s="739"/>
      <c r="B340" s="739"/>
      <c r="C340" s="739"/>
      <c r="D340" s="739"/>
      <c r="E340" s="739"/>
      <c r="F340" s="739"/>
      <c r="G340" s="739"/>
      <c r="H340" s="739"/>
      <c r="I340" s="739"/>
      <c r="J340" s="739"/>
      <c r="K340" s="739"/>
      <c r="L340" s="739"/>
      <c r="M340" s="739"/>
      <c r="N340" s="739"/>
      <c r="O340" s="739"/>
      <c r="P340" s="740"/>
      <c r="Q340" s="740"/>
      <c r="R340" s="739"/>
      <c r="S340" s="739"/>
      <c r="T340" s="740"/>
      <c r="U340" s="740"/>
      <c r="V340" s="740"/>
      <c r="W340" s="739"/>
      <c r="X340" s="739"/>
      <c r="Y340" s="739"/>
      <c r="Z340" s="740"/>
      <c r="AA340" s="739"/>
      <c r="AB340" s="739"/>
      <c r="AC340" s="739"/>
      <c r="AD340" s="739"/>
      <c r="AE340" s="739"/>
      <c r="AF340" s="739"/>
      <c r="AG340" s="739"/>
      <c r="AH340" s="739"/>
    </row>
    <row r="341">
      <c r="A341" s="739"/>
      <c r="B341" s="739"/>
      <c r="C341" s="739"/>
      <c r="D341" s="739"/>
      <c r="E341" s="739"/>
      <c r="F341" s="739"/>
      <c r="G341" s="739"/>
      <c r="H341" s="739"/>
      <c r="I341" s="739"/>
      <c r="J341" s="739"/>
      <c r="K341" s="739"/>
      <c r="L341" s="739"/>
      <c r="M341" s="739"/>
      <c r="N341" s="739"/>
      <c r="O341" s="739"/>
      <c r="P341" s="740"/>
      <c r="Q341" s="740"/>
      <c r="R341" s="739"/>
      <c r="S341" s="739"/>
      <c r="T341" s="740"/>
      <c r="U341" s="740"/>
      <c r="V341" s="740"/>
      <c r="W341" s="739"/>
      <c r="X341" s="739"/>
      <c r="Y341" s="739"/>
      <c r="Z341" s="740"/>
      <c r="AA341" s="739"/>
      <c r="AB341" s="739"/>
      <c r="AC341" s="739"/>
      <c r="AD341" s="739"/>
      <c r="AE341" s="739"/>
      <c r="AF341" s="739"/>
      <c r="AG341" s="739"/>
      <c r="AH341" s="739"/>
    </row>
    <row r="342">
      <c r="A342" s="739"/>
      <c r="B342" s="739"/>
      <c r="C342" s="739"/>
      <c r="D342" s="739"/>
      <c r="E342" s="739"/>
      <c r="F342" s="739"/>
      <c r="G342" s="739"/>
      <c r="H342" s="739"/>
      <c r="I342" s="739"/>
      <c r="J342" s="739"/>
      <c r="K342" s="739"/>
      <c r="L342" s="739"/>
      <c r="M342" s="739"/>
      <c r="N342" s="739"/>
      <c r="O342" s="739"/>
      <c r="P342" s="740"/>
      <c r="Q342" s="740"/>
      <c r="R342" s="739"/>
      <c r="S342" s="739"/>
      <c r="T342" s="740"/>
      <c r="U342" s="740"/>
      <c r="V342" s="740"/>
      <c r="W342" s="739"/>
      <c r="X342" s="739"/>
      <c r="Y342" s="739"/>
      <c r="Z342" s="740"/>
      <c r="AA342" s="739"/>
      <c r="AB342" s="739"/>
      <c r="AC342" s="739"/>
      <c r="AD342" s="739"/>
      <c r="AE342" s="739"/>
      <c r="AF342" s="739"/>
      <c r="AG342" s="739"/>
      <c r="AH342" s="739"/>
    </row>
    <row r="343">
      <c r="A343" s="739"/>
      <c r="B343" s="739"/>
      <c r="C343" s="739"/>
      <c r="D343" s="739"/>
      <c r="E343" s="739"/>
      <c r="F343" s="739"/>
      <c r="G343" s="739"/>
      <c r="H343" s="739"/>
      <c r="I343" s="739"/>
      <c r="J343" s="739"/>
      <c r="K343" s="739"/>
      <c r="L343" s="739"/>
      <c r="M343" s="739"/>
      <c r="N343" s="739"/>
      <c r="O343" s="739"/>
      <c r="P343" s="740"/>
      <c r="Q343" s="740"/>
      <c r="R343" s="739"/>
      <c r="S343" s="739"/>
      <c r="T343" s="740"/>
      <c r="U343" s="740"/>
      <c r="V343" s="740"/>
      <c r="W343" s="739"/>
      <c r="X343" s="739"/>
      <c r="Y343" s="739"/>
      <c r="Z343" s="740"/>
      <c r="AA343" s="739"/>
      <c r="AB343" s="739"/>
      <c r="AC343" s="739"/>
      <c r="AD343" s="739"/>
      <c r="AE343" s="739"/>
      <c r="AF343" s="739"/>
      <c r="AG343" s="739"/>
      <c r="AH343" s="739"/>
    </row>
    <row r="344">
      <c r="A344" s="739"/>
      <c r="B344" s="739"/>
      <c r="C344" s="739"/>
      <c r="D344" s="739"/>
      <c r="E344" s="739"/>
      <c r="F344" s="739"/>
      <c r="G344" s="739"/>
      <c r="H344" s="739"/>
      <c r="I344" s="739"/>
      <c r="J344" s="739"/>
      <c r="K344" s="739"/>
      <c r="L344" s="739"/>
      <c r="M344" s="739"/>
      <c r="N344" s="739"/>
      <c r="O344" s="739"/>
      <c r="P344" s="740"/>
      <c r="Q344" s="740"/>
      <c r="R344" s="739"/>
      <c r="S344" s="739"/>
      <c r="T344" s="740"/>
      <c r="U344" s="740"/>
      <c r="V344" s="740"/>
      <c r="W344" s="739"/>
      <c r="X344" s="739"/>
      <c r="Y344" s="739"/>
      <c r="Z344" s="740"/>
      <c r="AA344" s="739"/>
      <c r="AB344" s="739"/>
      <c r="AC344" s="739"/>
      <c r="AD344" s="739"/>
      <c r="AE344" s="739"/>
      <c r="AF344" s="739"/>
      <c r="AG344" s="739"/>
      <c r="AH344" s="739"/>
    </row>
    <row r="345">
      <c r="A345" s="739"/>
      <c r="B345" s="739"/>
      <c r="C345" s="739"/>
      <c r="D345" s="739"/>
      <c r="E345" s="739"/>
      <c r="F345" s="739"/>
      <c r="G345" s="739"/>
      <c r="H345" s="739"/>
      <c r="I345" s="739"/>
      <c r="J345" s="739"/>
      <c r="K345" s="739"/>
      <c r="L345" s="739"/>
      <c r="M345" s="739"/>
      <c r="N345" s="739"/>
      <c r="O345" s="739"/>
      <c r="P345" s="740"/>
      <c r="Q345" s="740"/>
      <c r="R345" s="739"/>
      <c r="S345" s="739"/>
      <c r="T345" s="740"/>
      <c r="U345" s="740"/>
      <c r="V345" s="740"/>
      <c r="W345" s="739"/>
      <c r="X345" s="739"/>
      <c r="Y345" s="739"/>
      <c r="Z345" s="740"/>
      <c r="AA345" s="739"/>
      <c r="AB345" s="739"/>
      <c r="AC345" s="739"/>
      <c r="AD345" s="739"/>
      <c r="AE345" s="739"/>
      <c r="AF345" s="739"/>
      <c r="AG345" s="739"/>
      <c r="AH345" s="739"/>
    </row>
    <row r="346">
      <c r="A346" s="739"/>
      <c r="B346" s="739"/>
      <c r="C346" s="739"/>
      <c r="D346" s="739"/>
      <c r="E346" s="739"/>
      <c r="F346" s="739"/>
      <c r="G346" s="739"/>
      <c r="H346" s="739"/>
      <c r="I346" s="739"/>
      <c r="J346" s="739"/>
      <c r="K346" s="739"/>
      <c r="L346" s="739"/>
      <c r="M346" s="739"/>
      <c r="N346" s="739"/>
      <c r="O346" s="739"/>
      <c r="P346" s="740"/>
      <c r="Q346" s="740"/>
      <c r="R346" s="739"/>
      <c r="S346" s="739"/>
      <c r="T346" s="740"/>
      <c r="U346" s="740"/>
      <c r="V346" s="740"/>
      <c r="W346" s="739"/>
      <c r="X346" s="739"/>
      <c r="Y346" s="739"/>
      <c r="Z346" s="740"/>
      <c r="AA346" s="739"/>
      <c r="AB346" s="739"/>
      <c r="AC346" s="739"/>
      <c r="AD346" s="739"/>
      <c r="AE346" s="739"/>
      <c r="AF346" s="739"/>
      <c r="AG346" s="739"/>
      <c r="AH346" s="739"/>
    </row>
    <row r="347">
      <c r="A347" s="739"/>
      <c r="B347" s="739"/>
      <c r="C347" s="739"/>
      <c r="D347" s="739"/>
      <c r="E347" s="739"/>
      <c r="F347" s="739"/>
      <c r="G347" s="739"/>
      <c r="H347" s="739"/>
      <c r="I347" s="739"/>
      <c r="J347" s="739"/>
      <c r="K347" s="739"/>
      <c r="L347" s="739"/>
      <c r="M347" s="739"/>
      <c r="N347" s="739"/>
      <c r="O347" s="739"/>
      <c r="P347" s="740"/>
      <c r="Q347" s="740"/>
      <c r="R347" s="739"/>
      <c r="S347" s="739"/>
      <c r="T347" s="740"/>
      <c r="U347" s="740"/>
      <c r="V347" s="740"/>
      <c r="W347" s="739"/>
      <c r="X347" s="739"/>
      <c r="Y347" s="739"/>
      <c r="Z347" s="740"/>
      <c r="AA347" s="739"/>
      <c r="AB347" s="739"/>
      <c r="AC347" s="739"/>
      <c r="AD347" s="739"/>
      <c r="AE347" s="739"/>
      <c r="AF347" s="739"/>
      <c r="AG347" s="739"/>
      <c r="AH347" s="739"/>
    </row>
    <row r="348">
      <c r="A348" s="739"/>
      <c r="B348" s="739"/>
      <c r="C348" s="739"/>
      <c r="D348" s="739"/>
      <c r="E348" s="739"/>
      <c r="F348" s="739"/>
      <c r="G348" s="739"/>
      <c r="H348" s="739"/>
      <c r="I348" s="739"/>
      <c r="J348" s="739"/>
      <c r="K348" s="739"/>
      <c r="L348" s="739"/>
      <c r="M348" s="739"/>
      <c r="N348" s="739"/>
      <c r="O348" s="739"/>
      <c r="P348" s="740"/>
      <c r="Q348" s="740"/>
      <c r="R348" s="739"/>
      <c r="S348" s="739"/>
      <c r="T348" s="740"/>
      <c r="U348" s="740"/>
      <c r="V348" s="740"/>
      <c r="W348" s="739"/>
      <c r="X348" s="739"/>
      <c r="Y348" s="739"/>
      <c r="Z348" s="740"/>
      <c r="AA348" s="739"/>
      <c r="AB348" s="739"/>
      <c r="AC348" s="739"/>
      <c r="AD348" s="739"/>
      <c r="AE348" s="739"/>
      <c r="AF348" s="739"/>
      <c r="AG348" s="739"/>
      <c r="AH348" s="739"/>
    </row>
    <row r="349">
      <c r="A349" s="739"/>
      <c r="B349" s="739"/>
      <c r="C349" s="739"/>
      <c r="D349" s="739"/>
      <c r="E349" s="739"/>
      <c r="F349" s="739"/>
      <c r="G349" s="739"/>
      <c r="H349" s="739"/>
      <c r="I349" s="739"/>
      <c r="J349" s="739"/>
      <c r="K349" s="739"/>
      <c r="L349" s="739"/>
      <c r="M349" s="739"/>
      <c r="N349" s="739"/>
      <c r="O349" s="739"/>
      <c r="P349" s="740"/>
      <c r="Q349" s="740"/>
      <c r="R349" s="739"/>
      <c r="S349" s="739"/>
      <c r="T349" s="740"/>
      <c r="U349" s="740"/>
      <c r="V349" s="740"/>
      <c r="W349" s="739"/>
      <c r="X349" s="739"/>
      <c r="Y349" s="739"/>
      <c r="Z349" s="740"/>
      <c r="AA349" s="739"/>
      <c r="AB349" s="739"/>
      <c r="AC349" s="739"/>
      <c r="AD349" s="739"/>
      <c r="AE349" s="739"/>
      <c r="AF349" s="739"/>
      <c r="AG349" s="739"/>
      <c r="AH349" s="739"/>
    </row>
    <row r="350">
      <c r="A350" s="739"/>
      <c r="B350" s="739"/>
      <c r="C350" s="739"/>
      <c r="D350" s="739"/>
      <c r="E350" s="739"/>
      <c r="F350" s="739"/>
      <c r="G350" s="739"/>
      <c r="H350" s="739"/>
      <c r="I350" s="739"/>
      <c r="J350" s="739"/>
      <c r="K350" s="739"/>
      <c r="L350" s="739"/>
      <c r="M350" s="739"/>
      <c r="N350" s="739"/>
      <c r="O350" s="739"/>
      <c r="P350" s="740"/>
      <c r="Q350" s="740"/>
      <c r="R350" s="739"/>
      <c r="S350" s="739"/>
      <c r="T350" s="740"/>
      <c r="U350" s="740"/>
      <c r="V350" s="740"/>
      <c r="W350" s="739"/>
      <c r="X350" s="739"/>
      <c r="Y350" s="739"/>
      <c r="Z350" s="740"/>
      <c r="AA350" s="739"/>
      <c r="AB350" s="739"/>
      <c r="AC350" s="739"/>
      <c r="AD350" s="739"/>
      <c r="AE350" s="739"/>
      <c r="AF350" s="739"/>
      <c r="AG350" s="739"/>
      <c r="AH350" s="739"/>
    </row>
    <row r="351">
      <c r="A351" s="739"/>
      <c r="B351" s="739"/>
      <c r="C351" s="739"/>
      <c r="D351" s="739"/>
      <c r="E351" s="739"/>
      <c r="F351" s="739"/>
      <c r="G351" s="739"/>
      <c r="H351" s="739"/>
      <c r="I351" s="739"/>
      <c r="J351" s="739"/>
      <c r="K351" s="739"/>
      <c r="L351" s="739"/>
      <c r="M351" s="739"/>
      <c r="N351" s="739"/>
      <c r="O351" s="739"/>
      <c r="P351" s="740"/>
      <c r="Q351" s="740"/>
      <c r="R351" s="739"/>
      <c r="S351" s="739"/>
      <c r="T351" s="740"/>
      <c r="U351" s="740"/>
      <c r="V351" s="740"/>
      <c r="W351" s="739"/>
      <c r="X351" s="739"/>
      <c r="Y351" s="739"/>
      <c r="Z351" s="740"/>
      <c r="AA351" s="739"/>
      <c r="AB351" s="739"/>
      <c r="AC351" s="739"/>
      <c r="AD351" s="739"/>
      <c r="AE351" s="739"/>
      <c r="AF351" s="739"/>
      <c r="AG351" s="739"/>
      <c r="AH351" s="739"/>
    </row>
    <row r="352">
      <c r="A352" s="739"/>
      <c r="B352" s="739"/>
      <c r="C352" s="739"/>
      <c r="D352" s="739"/>
      <c r="E352" s="739"/>
      <c r="F352" s="739"/>
      <c r="G352" s="739"/>
      <c r="H352" s="739"/>
      <c r="I352" s="739"/>
      <c r="J352" s="739"/>
      <c r="K352" s="739"/>
      <c r="L352" s="739"/>
      <c r="M352" s="739"/>
      <c r="N352" s="739"/>
      <c r="O352" s="739"/>
      <c r="P352" s="740"/>
      <c r="Q352" s="740"/>
      <c r="R352" s="739"/>
      <c r="S352" s="739"/>
      <c r="T352" s="740"/>
      <c r="U352" s="740"/>
      <c r="V352" s="740"/>
      <c r="W352" s="739"/>
      <c r="X352" s="739"/>
      <c r="Y352" s="739"/>
      <c r="Z352" s="740"/>
      <c r="AA352" s="739"/>
      <c r="AB352" s="739"/>
      <c r="AC352" s="739"/>
      <c r="AD352" s="739"/>
      <c r="AE352" s="739"/>
      <c r="AF352" s="739"/>
      <c r="AG352" s="739"/>
      <c r="AH352" s="739"/>
    </row>
    <row r="353">
      <c r="A353" s="739"/>
      <c r="B353" s="739"/>
      <c r="C353" s="739"/>
      <c r="D353" s="739"/>
      <c r="E353" s="739"/>
      <c r="F353" s="739"/>
      <c r="G353" s="739"/>
      <c r="H353" s="739"/>
      <c r="I353" s="739"/>
      <c r="J353" s="739"/>
      <c r="K353" s="739"/>
      <c r="L353" s="739"/>
      <c r="M353" s="739"/>
      <c r="N353" s="739"/>
      <c r="O353" s="739"/>
      <c r="P353" s="740"/>
      <c r="Q353" s="740"/>
      <c r="R353" s="739"/>
      <c r="S353" s="739"/>
      <c r="T353" s="740"/>
      <c r="U353" s="740"/>
      <c r="V353" s="740"/>
      <c r="W353" s="739"/>
      <c r="X353" s="739"/>
      <c r="Y353" s="739"/>
      <c r="Z353" s="740"/>
      <c r="AA353" s="739"/>
      <c r="AB353" s="739"/>
      <c r="AC353" s="739"/>
      <c r="AD353" s="739"/>
      <c r="AE353" s="739"/>
      <c r="AF353" s="739"/>
      <c r="AG353" s="739"/>
      <c r="AH353" s="739"/>
    </row>
    <row r="354">
      <c r="A354" s="739"/>
      <c r="B354" s="739"/>
      <c r="C354" s="739"/>
      <c r="D354" s="739"/>
      <c r="E354" s="739"/>
      <c r="F354" s="739"/>
      <c r="G354" s="739"/>
      <c r="H354" s="739"/>
      <c r="I354" s="739"/>
      <c r="J354" s="739"/>
      <c r="K354" s="739"/>
      <c r="L354" s="739"/>
      <c r="M354" s="739"/>
      <c r="N354" s="739"/>
      <c r="O354" s="739"/>
      <c r="P354" s="740"/>
      <c r="Q354" s="740"/>
      <c r="R354" s="739"/>
      <c r="S354" s="739"/>
      <c r="T354" s="740"/>
      <c r="U354" s="740"/>
      <c r="V354" s="740"/>
      <c r="W354" s="739"/>
      <c r="X354" s="739"/>
      <c r="Y354" s="739"/>
      <c r="Z354" s="740"/>
      <c r="AA354" s="739"/>
      <c r="AB354" s="739"/>
      <c r="AC354" s="739"/>
      <c r="AD354" s="739"/>
      <c r="AE354" s="739"/>
      <c r="AF354" s="739"/>
      <c r="AG354" s="739"/>
      <c r="AH354" s="739"/>
    </row>
    <row r="355">
      <c r="A355" s="739"/>
      <c r="B355" s="739"/>
      <c r="C355" s="739"/>
      <c r="D355" s="739"/>
      <c r="E355" s="739"/>
      <c r="F355" s="739"/>
      <c r="G355" s="739"/>
      <c r="H355" s="739"/>
      <c r="I355" s="739"/>
      <c r="J355" s="739"/>
      <c r="K355" s="739"/>
      <c r="L355" s="739"/>
      <c r="M355" s="739"/>
      <c r="N355" s="739"/>
      <c r="O355" s="739"/>
      <c r="P355" s="740"/>
      <c r="Q355" s="740"/>
      <c r="R355" s="739"/>
      <c r="S355" s="739"/>
      <c r="T355" s="740"/>
      <c r="U355" s="740"/>
      <c r="V355" s="740"/>
      <c r="W355" s="739"/>
      <c r="X355" s="739"/>
      <c r="Y355" s="739"/>
      <c r="Z355" s="740"/>
      <c r="AA355" s="739"/>
      <c r="AB355" s="739"/>
      <c r="AC355" s="739"/>
      <c r="AD355" s="739"/>
      <c r="AE355" s="739"/>
      <c r="AF355" s="739"/>
      <c r="AG355" s="739"/>
      <c r="AH355" s="739"/>
    </row>
    <row r="356">
      <c r="A356" s="739"/>
      <c r="B356" s="739"/>
      <c r="C356" s="739"/>
      <c r="D356" s="739"/>
      <c r="E356" s="739"/>
      <c r="F356" s="739"/>
      <c r="G356" s="739"/>
      <c r="H356" s="739"/>
      <c r="I356" s="739"/>
      <c r="J356" s="739"/>
      <c r="K356" s="739"/>
      <c r="L356" s="739"/>
      <c r="M356" s="739"/>
      <c r="N356" s="739"/>
      <c r="O356" s="739"/>
      <c r="P356" s="740"/>
      <c r="Q356" s="740"/>
      <c r="R356" s="739"/>
      <c r="S356" s="739"/>
      <c r="T356" s="740"/>
      <c r="U356" s="740"/>
      <c r="V356" s="740"/>
      <c r="W356" s="739"/>
      <c r="X356" s="739"/>
      <c r="Y356" s="739"/>
      <c r="Z356" s="740"/>
      <c r="AA356" s="739"/>
      <c r="AB356" s="739"/>
      <c r="AC356" s="739"/>
      <c r="AD356" s="739"/>
      <c r="AE356" s="739"/>
      <c r="AF356" s="739"/>
      <c r="AG356" s="739"/>
      <c r="AH356" s="739"/>
    </row>
    <row r="357">
      <c r="A357" s="739"/>
      <c r="B357" s="739"/>
      <c r="C357" s="739"/>
      <c r="D357" s="739"/>
      <c r="E357" s="739"/>
      <c r="F357" s="739"/>
      <c r="G357" s="739"/>
      <c r="H357" s="739"/>
      <c r="I357" s="739"/>
      <c r="J357" s="739"/>
      <c r="K357" s="739"/>
      <c r="L357" s="739"/>
      <c r="M357" s="739"/>
      <c r="N357" s="739"/>
      <c r="O357" s="739"/>
      <c r="P357" s="740"/>
      <c r="Q357" s="740"/>
      <c r="R357" s="739"/>
      <c r="S357" s="739"/>
      <c r="T357" s="740"/>
      <c r="U357" s="740"/>
      <c r="V357" s="740"/>
      <c r="W357" s="739"/>
      <c r="X357" s="739"/>
      <c r="Y357" s="739"/>
      <c r="Z357" s="740"/>
      <c r="AA357" s="739"/>
      <c r="AB357" s="739"/>
      <c r="AC357" s="739"/>
      <c r="AD357" s="739"/>
      <c r="AE357" s="739"/>
      <c r="AF357" s="739"/>
      <c r="AG357" s="739"/>
      <c r="AH357" s="739"/>
    </row>
    <row r="358">
      <c r="A358" s="739"/>
      <c r="B358" s="739"/>
      <c r="C358" s="739"/>
      <c r="D358" s="739"/>
      <c r="E358" s="739"/>
      <c r="F358" s="739"/>
      <c r="G358" s="739"/>
      <c r="H358" s="739"/>
      <c r="I358" s="739"/>
      <c r="J358" s="739"/>
      <c r="K358" s="739"/>
      <c r="L358" s="739"/>
      <c r="M358" s="739"/>
      <c r="N358" s="739"/>
      <c r="O358" s="739"/>
      <c r="P358" s="740"/>
      <c r="Q358" s="740"/>
      <c r="R358" s="739"/>
      <c r="S358" s="739"/>
      <c r="T358" s="740"/>
      <c r="U358" s="740"/>
      <c r="V358" s="740"/>
      <c r="W358" s="739"/>
      <c r="X358" s="739"/>
      <c r="Y358" s="739"/>
      <c r="Z358" s="740"/>
      <c r="AA358" s="739"/>
      <c r="AB358" s="739"/>
      <c r="AC358" s="739"/>
      <c r="AD358" s="739"/>
      <c r="AE358" s="739"/>
      <c r="AF358" s="739"/>
      <c r="AG358" s="739"/>
      <c r="AH358" s="739"/>
    </row>
    <row r="359">
      <c r="A359" s="739"/>
      <c r="B359" s="739"/>
      <c r="C359" s="739"/>
      <c r="D359" s="739"/>
      <c r="E359" s="739"/>
      <c r="F359" s="739"/>
      <c r="G359" s="739"/>
      <c r="H359" s="739"/>
      <c r="I359" s="739"/>
      <c r="J359" s="739"/>
      <c r="K359" s="739"/>
      <c r="L359" s="739"/>
      <c r="M359" s="739"/>
      <c r="N359" s="739"/>
      <c r="O359" s="739"/>
      <c r="P359" s="740"/>
      <c r="Q359" s="740"/>
      <c r="R359" s="739"/>
      <c r="S359" s="739"/>
      <c r="T359" s="740"/>
      <c r="U359" s="740"/>
      <c r="V359" s="740"/>
      <c r="W359" s="739"/>
      <c r="X359" s="739"/>
      <c r="Y359" s="739"/>
      <c r="Z359" s="740"/>
      <c r="AA359" s="739"/>
      <c r="AB359" s="739"/>
      <c r="AC359" s="739"/>
      <c r="AD359" s="739"/>
      <c r="AE359" s="739"/>
      <c r="AF359" s="739"/>
      <c r="AG359" s="739"/>
      <c r="AH359" s="739"/>
    </row>
    <row r="360">
      <c r="A360" s="739"/>
      <c r="B360" s="739"/>
      <c r="C360" s="739"/>
      <c r="D360" s="739"/>
      <c r="E360" s="739"/>
      <c r="F360" s="739"/>
      <c r="G360" s="739"/>
      <c r="H360" s="739"/>
      <c r="I360" s="739"/>
      <c r="J360" s="739"/>
      <c r="K360" s="739"/>
      <c r="L360" s="739"/>
      <c r="M360" s="739"/>
      <c r="N360" s="739"/>
      <c r="O360" s="739"/>
      <c r="P360" s="740"/>
      <c r="Q360" s="740"/>
      <c r="R360" s="739"/>
      <c r="S360" s="739"/>
      <c r="T360" s="740"/>
      <c r="U360" s="740"/>
      <c r="V360" s="740"/>
      <c r="W360" s="739"/>
      <c r="X360" s="739"/>
      <c r="Y360" s="739"/>
      <c r="Z360" s="740"/>
      <c r="AA360" s="739"/>
      <c r="AB360" s="739"/>
      <c r="AC360" s="739"/>
      <c r="AD360" s="739"/>
      <c r="AE360" s="739"/>
      <c r="AF360" s="739"/>
      <c r="AG360" s="739"/>
      <c r="AH360" s="739"/>
    </row>
    <row r="361">
      <c r="A361" s="739"/>
      <c r="B361" s="739"/>
      <c r="C361" s="739"/>
      <c r="D361" s="739"/>
      <c r="E361" s="739"/>
      <c r="F361" s="739"/>
      <c r="G361" s="739"/>
      <c r="H361" s="739"/>
      <c r="I361" s="739"/>
      <c r="J361" s="739"/>
      <c r="K361" s="739"/>
      <c r="L361" s="739"/>
      <c r="M361" s="739"/>
      <c r="N361" s="739"/>
      <c r="O361" s="739"/>
      <c r="P361" s="740"/>
      <c r="Q361" s="740"/>
      <c r="R361" s="739"/>
      <c r="S361" s="739"/>
      <c r="T361" s="740"/>
      <c r="U361" s="740"/>
      <c r="V361" s="740"/>
      <c r="W361" s="739"/>
      <c r="X361" s="739"/>
      <c r="Y361" s="739"/>
      <c r="Z361" s="740"/>
      <c r="AA361" s="739"/>
      <c r="AB361" s="739"/>
      <c r="AC361" s="739"/>
      <c r="AD361" s="739"/>
      <c r="AE361" s="739"/>
      <c r="AF361" s="739"/>
      <c r="AG361" s="739"/>
      <c r="AH361" s="739"/>
    </row>
    <row r="362">
      <c r="A362" s="739"/>
      <c r="B362" s="739"/>
      <c r="C362" s="739"/>
      <c r="D362" s="739"/>
      <c r="E362" s="739"/>
      <c r="F362" s="739"/>
      <c r="G362" s="739"/>
      <c r="H362" s="739"/>
      <c r="I362" s="739"/>
      <c r="J362" s="739"/>
      <c r="K362" s="739"/>
      <c r="L362" s="739"/>
      <c r="M362" s="739"/>
      <c r="N362" s="739"/>
      <c r="O362" s="739"/>
      <c r="P362" s="740"/>
      <c r="Q362" s="740"/>
      <c r="R362" s="739"/>
      <c r="S362" s="739"/>
      <c r="T362" s="740"/>
      <c r="U362" s="740"/>
      <c r="V362" s="740"/>
      <c r="W362" s="739"/>
      <c r="X362" s="739"/>
      <c r="Y362" s="739"/>
      <c r="Z362" s="740"/>
      <c r="AA362" s="739"/>
      <c r="AB362" s="739"/>
      <c r="AC362" s="739"/>
      <c r="AD362" s="739"/>
      <c r="AE362" s="739"/>
      <c r="AF362" s="739"/>
      <c r="AG362" s="739"/>
      <c r="AH362" s="739"/>
    </row>
    <row r="363">
      <c r="A363" s="739"/>
      <c r="B363" s="739"/>
      <c r="C363" s="739"/>
      <c r="D363" s="739"/>
      <c r="E363" s="739"/>
      <c r="F363" s="739"/>
      <c r="G363" s="739"/>
      <c r="H363" s="739"/>
      <c r="I363" s="739"/>
      <c r="J363" s="739"/>
      <c r="K363" s="739"/>
      <c r="L363" s="739"/>
      <c r="M363" s="739"/>
      <c r="N363" s="739"/>
      <c r="O363" s="739"/>
      <c r="P363" s="740"/>
      <c r="Q363" s="740"/>
      <c r="R363" s="739"/>
      <c r="S363" s="739"/>
      <c r="T363" s="740"/>
      <c r="U363" s="740"/>
      <c r="V363" s="740"/>
      <c r="W363" s="739"/>
      <c r="X363" s="739"/>
      <c r="Y363" s="739"/>
      <c r="Z363" s="740"/>
      <c r="AA363" s="739"/>
      <c r="AB363" s="739"/>
      <c r="AC363" s="739"/>
      <c r="AD363" s="739"/>
      <c r="AE363" s="739"/>
      <c r="AF363" s="739"/>
      <c r="AG363" s="739"/>
      <c r="AH363" s="739"/>
    </row>
    <row r="364">
      <c r="A364" s="739"/>
      <c r="B364" s="739"/>
      <c r="C364" s="739"/>
      <c r="D364" s="739"/>
      <c r="E364" s="739"/>
      <c r="F364" s="739"/>
      <c r="G364" s="739"/>
      <c r="H364" s="739"/>
      <c r="I364" s="739"/>
      <c r="J364" s="739"/>
      <c r="K364" s="739"/>
      <c r="L364" s="739"/>
      <c r="M364" s="739"/>
      <c r="N364" s="739"/>
      <c r="O364" s="739"/>
      <c r="P364" s="740"/>
      <c r="Q364" s="740"/>
      <c r="R364" s="739"/>
      <c r="S364" s="739"/>
      <c r="T364" s="740"/>
      <c r="U364" s="740"/>
      <c r="V364" s="740"/>
      <c r="W364" s="739"/>
      <c r="X364" s="739"/>
      <c r="Y364" s="739"/>
      <c r="Z364" s="740"/>
      <c r="AA364" s="739"/>
      <c r="AB364" s="739"/>
      <c r="AC364" s="739"/>
      <c r="AD364" s="739"/>
      <c r="AE364" s="739"/>
      <c r="AF364" s="739"/>
      <c r="AG364" s="739"/>
      <c r="AH364" s="739"/>
    </row>
    <row r="365">
      <c r="A365" s="739"/>
      <c r="B365" s="739"/>
      <c r="C365" s="739"/>
      <c r="D365" s="739"/>
      <c r="E365" s="739"/>
      <c r="F365" s="739"/>
      <c r="G365" s="739"/>
      <c r="H365" s="739"/>
      <c r="I365" s="739"/>
      <c r="J365" s="739"/>
      <c r="K365" s="739"/>
      <c r="L365" s="739"/>
      <c r="M365" s="739"/>
      <c r="N365" s="739"/>
      <c r="O365" s="739"/>
      <c r="P365" s="740"/>
      <c r="Q365" s="740"/>
      <c r="R365" s="739"/>
      <c r="S365" s="739"/>
      <c r="T365" s="740"/>
      <c r="U365" s="740"/>
      <c r="V365" s="740"/>
      <c r="W365" s="739"/>
      <c r="X365" s="739"/>
      <c r="Y365" s="739"/>
      <c r="Z365" s="740"/>
      <c r="AA365" s="739"/>
      <c r="AB365" s="739"/>
      <c r="AC365" s="739"/>
      <c r="AD365" s="739"/>
      <c r="AE365" s="739"/>
      <c r="AF365" s="739"/>
      <c r="AG365" s="739"/>
      <c r="AH365" s="739"/>
    </row>
    <row r="366">
      <c r="A366" s="739"/>
      <c r="B366" s="739"/>
      <c r="C366" s="739"/>
      <c r="D366" s="739"/>
      <c r="E366" s="739"/>
      <c r="F366" s="739"/>
      <c r="G366" s="739"/>
      <c r="H366" s="739"/>
      <c r="I366" s="739"/>
      <c r="J366" s="739"/>
      <c r="K366" s="739"/>
      <c r="L366" s="739"/>
      <c r="M366" s="739"/>
      <c r="N366" s="739"/>
      <c r="O366" s="739"/>
      <c r="P366" s="740"/>
      <c r="Q366" s="740"/>
      <c r="R366" s="739"/>
      <c r="S366" s="739"/>
      <c r="T366" s="740"/>
      <c r="U366" s="740"/>
      <c r="V366" s="740"/>
      <c r="W366" s="739"/>
      <c r="X366" s="739"/>
      <c r="Y366" s="739"/>
      <c r="Z366" s="740"/>
      <c r="AA366" s="739"/>
      <c r="AB366" s="739"/>
      <c r="AC366" s="739"/>
      <c r="AD366" s="739"/>
      <c r="AE366" s="739"/>
      <c r="AF366" s="739"/>
      <c r="AG366" s="739"/>
      <c r="AH366" s="739"/>
    </row>
    <row r="367">
      <c r="A367" s="739"/>
      <c r="B367" s="739"/>
      <c r="C367" s="739"/>
      <c r="D367" s="739"/>
      <c r="E367" s="739"/>
      <c r="F367" s="739"/>
      <c r="G367" s="739"/>
      <c r="H367" s="739"/>
      <c r="I367" s="739"/>
      <c r="J367" s="739"/>
      <c r="K367" s="739"/>
      <c r="L367" s="739"/>
      <c r="M367" s="739"/>
      <c r="N367" s="739"/>
      <c r="O367" s="739"/>
      <c r="P367" s="740"/>
      <c r="Q367" s="740"/>
      <c r="R367" s="739"/>
      <c r="S367" s="739"/>
      <c r="T367" s="740"/>
      <c r="U367" s="740"/>
      <c r="V367" s="740"/>
      <c r="W367" s="739"/>
      <c r="X367" s="739"/>
      <c r="Y367" s="739"/>
      <c r="Z367" s="740"/>
      <c r="AA367" s="739"/>
      <c r="AB367" s="739"/>
      <c r="AC367" s="739"/>
      <c r="AD367" s="739"/>
      <c r="AE367" s="739"/>
      <c r="AF367" s="739"/>
      <c r="AG367" s="739"/>
      <c r="AH367" s="739"/>
    </row>
    <row r="368">
      <c r="A368" s="739"/>
      <c r="B368" s="739"/>
      <c r="C368" s="739"/>
      <c r="D368" s="739"/>
      <c r="E368" s="739"/>
      <c r="F368" s="739"/>
      <c r="G368" s="739"/>
      <c r="H368" s="739"/>
      <c r="I368" s="739"/>
      <c r="J368" s="739"/>
      <c r="K368" s="739"/>
      <c r="L368" s="739"/>
      <c r="M368" s="739"/>
      <c r="N368" s="739"/>
      <c r="O368" s="739"/>
      <c r="P368" s="740"/>
      <c r="Q368" s="740"/>
      <c r="R368" s="739"/>
      <c r="S368" s="739"/>
      <c r="T368" s="740"/>
      <c r="U368" s="740"/>
      <c r="V368" s="740"/>
      <c r="W368" s="739"/>
      <c r="X368" s="739"/>
      <c r="Y368" s="739"/>
      <c r="Z368" s="740"/>
      <c r="AA368" s="739"/>
      <c r="AB368" s="739"/>
      <c r="AC368" s="739"/>
      <c r="AD368" s="739"/>
      <c r="AE368" s="739"/>
      <c r="AF368" s="739"/>
      <c r="AG368" s="739"/>
      <c r="AH368" s="739"/>
    </row>
    <row r="369">
      <c r="A369" s="739"/>
      <c r="B369" s="739"/>
      <c r="C369" s="739"/>
      <c r="D369" s="739"/>
      <c r="E369" s="739"/>
      <c r="F369" s="739"/>
      <c r="G369" s="739"/>
      <c r="H369" s="739"/>
      <c r="I369" s="739"/>
      <c r="J369" s="739"/>
      <c r="K369" s="739"/>
      <c r="L369" s="739"/>
      <c r="M369" s="739"/>
      <c r="N369" s="739"/>
      <c r="O369" s="739"/>
      <c r="P369" s="740"/>
      <c r="Q369" s="740"/>
      <c r="R369" s="739"/>
      <c r="S369" s="739"/>
      <c r="T369" s="740"/>
      <c r="U369" s="740"/>
      <c r="V369" s="740"/>
      <c r="W369" s="739"/>
      <c r="X369" s="739"/>
      <c r="Y369" s="739"/>
      <c r="Z369" s="740"/>
      <c r="AA369" s="739"/>
      <c r="AB369" s="739"/>
      <c r="AC369" s="739"/>
      <c r="AD369" s="739"/>
      <c r="AE369" s="739"/>
      <c r="AF369" s="739"/>
      <c r="AG369" s="739"/>
      <c r="AH369" s="739"/>
    </row>
    <row r="370">
      <c r="A370" s="739"/>
      <c r="B370" s="739"/>
      <c r="C370" s="739"/>
      <c r="D370" s="739"/>
      <c r="E370" s="739"/>
      <c r="F370" s="739"/>
      <c r="G370" s="739"/>
      <c r="H370" s="739"/>
      <c r="I370" s="739"/>
      <c r="J370" s="739"/>
      <c r="K370" s="739"/>
      <c r="L370" s="739"/>
      <c r="M370" s="739"/>
      <c r="N370" s="739"/>
      <c r="O370" s="739"/>
      <c r="P370" s="740"/>
      <c r="Q370" s="740"/>
      <c r="R370" s="739"/>
      <c r="S370" s="739"/>
      <c r="T370" s="740"/>
      <c r="U370" s="740"/>
      <c r="V370" s="740"/>
      <c r="W370" s="739"/>
      <c r="X370" s="739"/>
      <c r="Y370" s="739"/>
      <c r="Z370" s="740"/>
      <c r="AA370" s="739"/>
      <c r="AB370" s="739"/>
      <c r="AC370" s="739"/>
      <c r="AD370" s="739"/>
      <c r="AE370" s="739"/>
      <c r="AF370" s="739"/>
      <c r="AG370" s="739"/>
      <c r="AH370" s="739"/>
    </row>
    <row r="371">
      <c r="A371" s="739"/>
      <c r="B371" s="739"/>
      <c r="C371" s="739"/>
      <c r="D371" s="739"/>
      <c r="E371" s="739"/>
      <c r="F371" s="739"/>
      <c r="G371" s="739"/>
      <c r="H371" s="739"/>
      <c r="I371" s="739"/>
      <c r="J371" s="739"/>
      <c r="K371" s="739"/>
      <c r="L371" s="739"/>
      <c r="M371" s="739"/>
      <c r="N371" s="739"/>
      <c r="O371" s="739"/>
      <c r="P371" s="740"/>
      <c r="Q371" s="740"/>
      <c r="R371" s="739"/>
      <c r="S371" s="739"/>
      <c r="T371" s="740"/>
      <c r="U371" s="740"/>
      <c r="V371" s="740"/>
      <c r="W371" s="739"/>
      <c r="X371" s="739"/>
      <c r="Y371" s="739"/>
      <c r="Z371" s="740"/>
      <c r="AA371" s="739"/>
      <c r="AB371" s="739"/>
      <c r="AC371" s="739"/>
      <c r="AD371" s="739"/>
      <c r="AE371" s="739"/>
      <c r="AF371" s="739"/>
      <c r="AG371" s="739"/>
      <c r="AH371" s="739"/>
    </row>
    <row r="372">
      <c r="A372" s="739"/>
      <c r="B372" s="739"/>
      <c r="C372" s="739"/>
      <c r="D372" s="739"/>
      <c r="E372" s="739"/>
      <c r="F372" s="739"/>
      <c r="G372" s="739"/>
      <c r="H372" s="739"/>
      <c r="I372" s="739"/>
      <c r="J372" s="739"/>
      <c r="K372" s="739"/>
      <c r="L372" s="739"/>
      <c r="M372" s="739"/>
      <c r="N372" s="739"/>
      <c r="O372" s="739"/>
      <c r="P372" s="740"/>
      <c r="Q372" s="740"/>
      <c r="R372" s="739"/>
      <c r="S372" s="739"/>
      <c r="T372" s="740"/>
      <c r="U372" s="740"/>
      <c r="V372" s="740"/>
      <c r="W372" s="739"/>
      <c r="X372" s="739"/>
      <c r="Y372" s="739"/>
      <c r="Z372" s="740"/>
      <c r="AA372" s="739"/>
      <c r="AB372" s="739"/>
      <c r="AC372" s="739"/>
      <c r="AD372" s="739"/>
      <c r="AE372" s="739"/>
      <c r="AF372" s="739"/>
      <c r="AG372" s="739"/>
      <c r="AH372" s="739"/>
    </row>
    <row r="373">
      <c r="A373" s="739"/>
      <c r="B373" s="739"/>
      <c r="C373" s="739"/>
      <c r="D373" s="739"/>
      <c r="E373" s="739"/>
      <c r="F373" s="739"/>
      <c r="G373" s="739"/>
      <c r="H373" s="739"/>
      <c r="I373" s="739"/>
      <c r="J373" s="739"/>
      <c r="K373" s="739"/>
      <c r="L373" s="739"/>
      <c r="M373" s="739"/>
      <c r="N373" s="739"/>
      <c r="O373" s="739"/>
      <c r="P373" s="740"/>
      <c r="Q373" s="740"/>
      <c r="R373" s="739"/>
      <c r="S373" s="739"/>
      <c r="T373" s="740"/>
      <c r="U373" s="740"/>
      <c r="V373" s="740"/>
      <c r="W373" s="739"/>
      <c r="X373" s="739"/>
      <c r="Y373" s="739"/>
      <c r="Z373" s="740"/>
      <c r="AA373" s="739"/>
      <c r="AB373" s="739"/>
      <c r="AC373" s="739"/>
      <c r="AD373" s="739"/>
      <c r="AE373" s="739"/>
      <c r="AF373" s="739"/>
      <c r="AG373" s="739"/>
      <c r="AH373" s="739"/>
    </row>
    <row r="374">
      <c r="A374" s="739"/>
      <c r="B374" s="739"/>
      <c r="C374" s="739"/>
      <c r="D374" s="739"/>
      <c r="E374" s="739"/>
      <c r="F374" s="739"/>
      <c r="G374" s="739"/>
      <c r="H374" s="739"/>
      <c r="I374" s="739"/>
      <c r="J374" s="739"/>
      <c r="K374" s="739"/>
      <c r="L374" s="739"/>
      <c r="M374" s="739"/>
      <c r="N374" s="739"/>
      <c r="O374" s="739"/>
      <c r="P374" s="740"/>
      <c r="Q374" s="740"/>
      <c r="R374" s="739"/>
      <c r="S374" s="739"/>
      <c r="T374" s="740"/>
      <c r="U374" s="740"/>
      <c r="V374" s="740"/>
      <c r="W374" s="739"/>
      <c r="X374" s="739"/>
      <c r="Y374" s="739"/>
      <c r="Z374" s="740"/>
      <c r="AA374" s="739"/>
      <c r="AB374" s="739"/>
      <c r="AC374" s="739"/>
      <c r="AD374" s="739"/>
      <c r="AE374" s="739"/>
      <c r="AF374" s="739"/>
      <c r="AG374" s="739"/>
      <c r="AH374" s="739"/>
    </row>
    <row r="375">
      <c r="A375" s="739"/>
      <c r="B375" s="739"/>
      <c r="C375" s="739"/>
      <c r="D375" s="739"/>
      <c r="E375" s="739"/>
      <c r="F375" s="739"/>
      <c r="G375" s="739"/>
      <c r="H375" s="739"/>
      <c r="I375" s="739"/>
      <c r="J375" s="739"/>
      <c r="K375" s="739"/>
      <c r="L375" s="739"/>
      <c r="M375" s="739"/>
      <c r="N375" s="739"/>
      <c r="O375" s="739"/>
      <c r="P375" s="740"/>
      <c r="Q375" s="740"/>
      <c r="R375" s="739"/>
      <c r="S375" s="739"/>
      <c r="T375" s="740"/>
      <c r="U375" s="740"/>
      <c r="V375" s="740"/>
      <c r="W375" s="739"/>
      <c r="X375" s="739"/>
      <c r="Y375" s="739"/>
      <c r="Z375" s="740"/>
      <c r="AA375" s="739"/>
      <c r="AB375" s="739"/>
      <c r="AC375" s="739"/>
      <c r="AD375" s="739"/>
      <c r="AE375" s="739"/>
      <c r="AF375" s="739"/>
      <c r="AG375" s="739"/>
      <c r="AH375" s="739"/>
    </row>
    <row r="376">
      <c r="A376" s="739"/>
      <c r="B376" s="739"/>
      <c r="C376" s="739"/>
      <c r="D376" s="739"/>
      <c r="E376" s="739"/>
      <c r="F376" s="739"/>
      <c r="G376" s="739"/>
      <c r="H376" s="739"/>
      <c r="I376" s="739"/>
      <c r="J376" s="739"/>
      <c r="K376" s="739"/>
      <c r="L376" s="739"/>
      <c r="M376" s="739"/>
      <c r="N376" s="739"/>
      <c r="O376" s="739"/>
      <c r="P376" s="740"/>
      <c r="Q376" s="740"/>
      <c r="R376" s="739"/>
      <c r="S376" s="739"/>
      <c r="T376" s="740"/>
      <c r="U376" s="740"/>
      <c r="V376" s="740"/>
      <c r="W376" s="739"/>
      <c r="X376" s="739"/>
      <c r="Y376" s="739"/>
      <c r="Z376" s="740"/>
      <c r="AA376" s="739"/>
      <c r="AB376" s="739"/>
      <c r="AC376" s="739"/>
      <c r="AD376" s="739"/>
      <c r="AE376" s="739"/>
      <c r="AF376" s="739"/>
      <c r="AG376" s="739"/>
      <c r="AH376" s="739"/>
    </row>
    <row r="377">
      <c r="A377" s="739"/>
      <c r="B377" s="739"/>
      <c r="C377" s="739"/>
      <c r="D377" s="739"/>
      <c r="E377" s="739"/>
      <c r="F377" s="739"/>
      <c r="G377" s="739"/>
      <c r="H377" s="739"/>
      <c r="I377" s="739"/>
      <c r="J377" s="739"/>
      <c r="K377" s="739"/>
      <c r="L377" s="739"/>
      <c r="M377" s="739"/>
      <c r="N377" s="739"/>
      <c r="O377" s="739"/>
      <c r="P377" s="740"/>
      <c r="Q377" s="740"/>
      <c r="R377" s="739"/>
      <c r="S377" s="739"/>
      <c r="T377" s="740"/>
      <c r="U377" s="740"/>
      <c r="V377" s="740"/>
      <c r="W377" s="739"/>
      <c r="X377" s="739"/>
      <c r="Y377" s="739"/>
      <c r="Z377" s="740"/>
      <c r="AA377" s="739"/>
      <c r="AB377" s="739"/>
      <c r="AC377" s="739"/>
      <c r="AD377" s="739"/>
      <c r="AE377" s="739"/>
      <c r="AF377" s="739"/>
      <c r="AG377" s="739"/>
      <c r="AH377" s="739"/>
    </row>
    <row r="378">
      <c r="A378" s="739"/>
      <c r="B378" s="739"/>
      <c r="C378" s="739"/>
      <c r="D378" s="739"/>
      <c r="E378" s="739"/>
      <c r="F378" s="739"/>
      <c r="G378" s="739"/>
      <c r="H378" s="739"/>
      <c r="I378" s="739"/>
      <c r="J378" s="739"/>
      <c r="K378" s="739"/>
      <c r="L378" s="739"/>
      <c r="M378" s="739"/>
      <c r="N378" s="739"/>
      <c r="O378" s="739"/>
      <c r="P378" s="740"/>
      <c r="Q378" s="740"/>
      <c r="R378" s="739"/>
      <c r="S378" s="739"/>
      <c r="T378" s="740"/>
      <c r="U378" s="740"/>
      <c r="V378" s="740"/>
      <c r="W378" s="739"/>
      <c r="X378" s="739"/>
      <c r="Y378" s="739"/>
      <c r="Z378" s="740"/>
      <c r="AA378" s="739"/>
      <c r="AB378" s="739"/>
      <c r="AC378" s="739"/>
      <c r="AD378" s="739"/>
      <c r="AE378" s="739"/>
      <c r="AF378" s="739"/>
      <c r="AG378" s="739"/>
      <c r="AH378" s="739"/>
    </row>
    <row r="379">
      <c r="A379" s="739"/>
      <c r="B379" s="739"/>
      <c r="C379" s="739"/>
      <c r="D379" s="739"/>
      <c r="E379" s="739"/>
      <c r="F379" s="739"/>
      <c r="G379" s="739"/>
      <c r="H379" s="739"/>
      <c r="I379" s="739"/>
      <c r="J379" s="739"/>
      <c r="K379" s="739"/>
      <c r="L379" s="739"/>
      <c r="M379" s="739"/>
      <c r="N379" s="739"/>
      <c r="O379" s="739"/>
      <c r="P379" s="740"/>
      <c r="Q379" s="740"/>
      <c r="R379" s="739"/>
      <c r="S379" s="739"/>
      <c r="T379" s="740"/>
      <c r="U379" s="740"/>
      <c r="V379" s="740"/>
      <c r="W379" s="739"/>
      <c r="X379" s="739"/>
      <c r="Y379" s="739"/>
      <c r="Z379" s="740"/>
      <c r="AA379" s="739"/>
      <c r="AB379" s="739"/>
      <c r="AC379" s="739"/>
      <c r="AD379" s="739"/>
      <c r="AE379" s="739"/>
      <c r="AF379" s="739"/>
      <c r="AG379" s="739"/>
      <c r="AH379" s="739"/>
    </row>
    <row r="380">
      <c r="A380" s="739"/>
      <c r="B380" s="739"/>
      <c r="C380" s="739"/>
      <c r="D380" s="739"/>
      <c r="E380" s="739"/>
      <c r="F380" s="739"/>
      <c r="G380" s="739"/>
      <c r="H380" s="739"/>
      <c r="I380" s="739"/>
      <c r="J380" s="739"/>
      <c r="K380" s="739"/>
      <c r="L380" s="739"/>
      <c r="M380" s="739"/>
      <c r="N380" s="739"/>
      <c r="O380" s="739"/>
      <c r="P380" s="740"/>
      <c r="Q380" s="740"/>
      <c r="R380" s="739"/>
      <c r="S380" s="739"/>
      <c r="T380" s="740"/>
      <c r="U380" s="740"/>
      <c r="V380" s="740"/>
      <c r="W380" s="739"/>
      <c r="X380" s="739"/>
      <c r="Y380" s="739"/>
      <c r="Z380" s="740"/>
      <c r="AA380" s="739"/>
      <c r="AB380" s="739"/>
      <c r="AC380" s="739"/>
      <c r="AD380" s="739"/>
      <c r="AE380" s="739"/>
      <c r="AF380" s="739"/>
      <c r="AG380" s="739"/>
      <c r="AH380" s="739"/>
    </row>
    <row r="381">
      <c r="A381" s="739"/>
      <c r="B381" s="739"/>
      <c r="C381" s="739"/>
      <c r="D381" s="739"/>
      <c r="E381" s="739"/>
      <c r="F381" s="739"/>
      <c r="G381" s="739"/>
      <c r="H381" s="739"/>
      <c r="I381" s="739"/>
      <c r="J381" s="739"/>
      <c r="K381" s="739"/>
      <c r="L381" s="739"/>
      <c r="M381" s="739"/>
      <c r="N381" s="739"/>
      <c r="O381" s="739"/>
      <c r="P381" s="740"/>
      <c r="Q381" s="740"/>
      <c r="R381" s="739"/>
      <c r="S381" s="739"/>
      <c r="T381" s="740"/>
      <c r="U381" s="740"/>
      <c r="V381" s="740"/>
      <c r="W381" s="739"/>
      <c r="X381" s="739"/>
      <c r="Y381" s="739"/>
      <c r="Z381" s="740"/>
      <c r="AA381" s="739"/>
      <c r="AB381" s="739"/>
      <c r="AC381" s="739"/>
      <c r="AD381" s="739"/>
      <c r="AE381" s="739"/>
      <c r="AF381" s="739"/>
      <c r="AG381" s="739"/>
      <c r="AH381" s="739"/>
    </row>
    <row r="382">
      <c r="A382" s="739"/>
      <c r="B382" s="739"/>
      <c r="C382" s="739"/>
      <c r="D382" s="739"/>
      <c r="E382" s="739"/>
      <c r="F382" s="739"/>
      <c r="G382" s="739"/>
      <c r="H382" s="739"/>
      <c r="I382" s="739"/>
      <c r="J382" s="739"/>
      <c r="K382" s="739"/>
      <c r="L382" s="739"/>
      <c r="M382" s="739"/>
      <c r="N382" s="739"/>
      <c r="O382" s="739"/>
      <c r="P382" s="740"/>
      <c r="Q382" s="740"/>
      <c r="R382" s="739"/>
      <c r="S382" s="739"/>
      <c r="T382" s="740"/>
      <c r="U382" s="740"/>
      <c r="V382" s="740"/>
      <c r="W382" s="739"/>
      <c r="X382" s="739"/>
      <c r="Y382" s="739"/>
      <c r="Z382" s="740"/>
      <c r="AA382" s="739"/>
      <c r="AB382" s="739"/>
      <c r="AC382" s="739"/>
      <c r="AD382" s="739"/>
      <c r="AE382" s="739"/>
      <c r="AF382" s="739"/>
      <c r="AG382" s="739"/>
      <c r="AH382" s="739"/>
    </row>
    <row r="383">
      <c r="A383" s="739"/>
      <c r="B383" s="739"/>
      <c r="C383" s="739"/>
      <c r="D383" s="739"/>
      <c r="E383" s="739"/>
      <c r="F383" s="739"/>
      <c r="G383" s="739"/>
      <c r="H383" s="739"/>
      <c r="I383" s="739"/>
      <c r="J383" s="739"/>
      <c r="K383" s="739"/>
      <c r="L383" s="739"/>
      <c r="M383" s="739"/>
      <c r="N383" s="739"/>
      <c r="O383" s="739"/>
      <c r="P383" s="740"/>
      <c r="Q383" s="740"/>
      <c r="R383" s="739"/>
      <c r="S383" s="739"/>
      <c r="T383" s="740"/>
      <c r="U383" s="740"/>
      <c r="V383" s="740"/>
      <c r="W383" s="739"/>
      <c r="X383" s="739"/>
      <c r="Y383" s="739"/>
      <c r="Z383" s="740"/>
      <c r="AA383" s="739"/>
      <c r="AB383" s="739"/>
      <c r="AC383" s="739"/>
      <c r="AD383" s="739"/>
      <c r="AE383" s="739"/>
      <c r="AF383" s="739"/>
      <c r="AG383" s="739"/>
      <c r="AH383" s="739"/>
    </row>
    <row r="384">
      <c r="A384" s="739"/>
      <c r="B384" s="739"/>
      <c r="C384" s="739"/>
      <c r="D384" s="739"/>
      <c r="E384" s="739"/>
      <c r="F384" s="739"/>
      <c r="G384" s="739"/>
      <c r="H384" s="739"/>
      <c r="I384" s="739"/>
      <c r="J384" s="739"/>
      <c r="K384" s="739"/>
      <c r="L384" s="739"/>
      <c r="M384" s="739"/>
      <c r="N384" s="739"/>
      <c r="O384" s="739"/>
      <c r="P384" s="740"/>
      <c r="Q384" s="740"/>
      <c r="R384" s="739"/>
      <c r="S384" s="739"/>
      <c r="T384" s="740"/>
      <c r="U384" s="740"/>
      <c r="V384" s="740"/>
      <c r="W384" s="739"/>
      <c r="X384" s="739"/>
      <c r="Y384" s="739"/>
      <c r="Z384" s="740"/>
      <c r="AA384" s="739"/>
      <c r="AB384" s="739"/>
      <c r="AC384" s="739"/>
      <c r="AD384" s="739"/>
      <c r="AE384" s="739"/>
      <c r="AF384" s="739"/>
      <c r="AG384" s="739"/>
      <c r="AH384" s="739"/>
    </row>
    <row r="385">
      <c r="A385" s="739"/>
      <c r="B385" s="739"/>
      <c r="C385" s="739"/>
      <c r="D385" s="739"/>
      <c r="E385" s="739"/>
      <c r="F385" s="739"/>
      <c r="G385" s="739"/>
      <c r="H385" s="739"/>
      <c r="I385" s="739"/>
      <c r="J385" s="739"/>
      <c r="K385" s="739"/>
      <c r="L385" s="739"/>
      <c r="M385" s="739"/>
      <c r="N385" s="739"/>
      <c r="O385" s="739"/>
      <c r="P385" s="740"/>
      <c r="Q385" s="740"/>
      <c r="R385" s="739"/>
      <c r="S385" s="739"/>
      <c r="T385" s="740"/>
      <c r="U385" s="740"/>
      <c r="V385" s="740"/>
      <c r="W385" s="739"/>
      <c r="X385" s="739"/>
      <c r="Y385" s="739"/>
      <c r="Z385" s="740"/>
      <c r="AA385" s="739"/>
      <c r="AB385" s="739"/>
      <c r="AC385" s="739"/>
      <c r="AD385" s="739"/>
      <c r="AE385" s="739"/>
      <c r="AF385" s="739"/>
      <c r="AG385" s="739"/>
      <c r="AH385" s="739"/>
    </row>
    <row r="386">
      <c r="A386" s="739"/>
      <c r="B386" s="739"/>
      <c r="C386" s="739"/>
      <c r="D386" s="739"/>
      <c r="E386" s="739"/>
      <c r="F386" s="739"/>
      <c r="G386" s="739"/>
      <c r="H386" s="739"/>
      <c r="I386" s="739"/>
      <c r="J386" s="739"/>
      <c r="K386" s="739"/>
      <c r="L386" s="739"/>
      <c r="M386" s="739"/>
      <c r="N386" s="739"/>
      <c r="O386" s="739"/>
      <c r="P386" s="740"/>
      <c r="Q386" s="740"/>
      <c r="R386" s="739"/>
      <c r="S386" s="739"/>
      <c r="T386" s="740"/>
      <c r="U386" s="740"/>
      <c r="V386" s="740"/>
      <c r="W386" s="739"/>
      <c r="X386" s="739"/>
      <c r="Y386" s="739"/>
      <c r="Z386" s="740"/>
      <c r="AA386" s="739"/>
      <c r="AB386" s="739"/>
      <c r="AC386" s="739"/>
      <c r="AD386" s="739"/>
      <c r="AE386" s="739"/>
      <c r="AF386" s="739"/>
      <c r="AG386" s="739"/>
      <c r="AH386" s="739"/>
    </row>
    <row r="387">
      <c r="A387" s="739"/>
      <c r="B387" s="739"/>
      <c r="C387" s="739"/>
      <c r="D387" s="739"/>
      <c r="E387" s="739"/>
      <c r="F387" s="739"/>
      <c r="G387" s="739"/>
      <c r="H387" s="739"/>
      <c r="I387" s="739"/>
      <c r="J387" s="739"/>
      <c r="K387" s="739"/>
      <c r="L387" s="739"/>
      <c r="M387" s="739"/>
      <c r="N387" s="739"/>
      <c r="O387" s="739"/>
      <c r="P387" s="740"/>
      <c r="Q387" s="740"/>
      <c r="R387" s="739"/>
      <c r="S387" s="739"/>
      <c r="T387" s="740"/>
      <c r="U387" s="740"/>
      <c r="V387" s="740"/>
      <c r="W387" s="739"/>
      <c r="X387" s="739"/>
      <c r="Y387" s="739"/>
      <c r="Z387" s="740"/>
      <c r="AA387" s="739"/>
      <c r="AB387" s="739"/>
      <c r="AC387" s="739"/>
      <c r="AD387" s="739"/>
      <c r="AE387" s="739"/>
      <c r="AF387" s="739"/>
      <c r="AG387" s="739"/>
      <c r="AH387" s="739"/>
    </row>
    <row r="388">
      <c r="A388" s="739"/>
      <c r="B388" s="739"/>
      <c r="C388" s="739"/>
      <c r="D388" s="739"/>
      <c r="E388" s="739"/>
      <c r="F388" s="739"/>
      <c r="G388" s="739"/>
      <c r="H388" s="739"/>
      <c r="I388" s="739"/>
      <c r="J388" s="739"/>
      <c r="K388" s="739"/>
      <c r="L388" s="739"/>
      <c r="M388" s="739"/>
      <c r="N388" s="739"/>
      <c r="O388" s="739"/>
      <c r="P388" s="740"/>
      <c r="Q388" s="740"/>
      <c r="R388" s="739"/>
      <c r="S388" s="739"/>
      <c r="T388" s="740"/>
      <c r="U388" s="740"/>
      <c r="V388" s="740"/>
      <c r="W388" s="739"/>
      <c r="X388" s="739"/>
      <c r="Y388" s="739"/>
      <c r="Z388" s="740"/>
      <c r="AA388" s="739"/>
      <c r="AB388" s="739"/>
      <c r="AC388" s="739"/>
      <c r="AD388" s="739"/>
      <c r="AE388" s="739"/>
      <c r="AF388" s="739"/>
      <c r="AG388" s="739"/>
      <c r="AH388" s="739"/>
    </row>
    <row r="389">
      <c r="A389" s="739"/>
      <c r="B389" s="739"/>
      <c r="C389" s="739"/>
      <c r="D389" s="739"/>
      <c r="E389" s="739"/>
      <c r="F389" s="739"/>
      <c r="G389" s="739"/>
      <c r="H389" s="739"/>
      <c r="I389" s="739"/>
      <c r="J389" s="739"/>
      <c r="K389" s="739"/>
      <c r="L389" s="739"/>
      <c r="M389" s="739"/>
      <c r="N389" s="739"/>
      <c r="O389" s="739"/>
      <c r="P389" s="740"/>
      <c r="Q389" s="740"/>
      <c r="R389" s="739"/>
      <c r="S389" s="739"/>
      <c r="T389" s="740"/>
      <c r="U389" s="740"/>
      <c r="V389" s="740"/>
      <c r="W389" s="739"/>
      <c r="X389" s="739"/>
      <c r="Y389" s="739"/>
      <c r="Z389" s="740"/>
      <c r="AA389" s="739"/>
      <c r="AB389" s="739"/>
      <c r="AC389" s="739"/>
      <c r="AD389" s="739"/>
      <c r="AE389" s="739"/>
      <c r="AF389" s="739"/>
      <c r="AG389" s="739"/>
      <c r="AH389" s="739"/>
    </row>
    <row r="390">
      <c r="A390" s="739"/>
      <c r="B390" s="739"/>
      <c r="C390" s="739"/>
      <c r="D390" s="739"/>
      <c r="E390" s="739"/>
      <c r="F390" s="739"/>
      <c r="G390" s="739"/>
      <c r="H390" s="739"/>
      <c r="I390" s="739"/>
      <c r="J390" s="739"/>
      <c r="K390" s="739"/>
      <c r="L390" s="739"/>
      <c r="M390" s="739"/>
      <c r="N390" s="739"/>
      <c r="O390" s="739"/>
      <c r="P390" s="740"/>
      <c r="Q390" s="740"/>
      <c r="R390" s="739"/>
      <c r="S390" s="739"/>
      <c r="T390" s="740"/>
      <c r="U390" s="740"/>
      <c r="V390" s="740"/>
      <c r="W390" s="739"/>
      <c r="X390" s="739"/>
      <c r="Y390" s="739"/>
      <c r="Z390" s="740"/>
      <c r="AA390" s="739"/>
      <c r="AB390" s="739"/>
      <c r="AC390" s="739"/>
      <c r="AD390" s="739"/>
      <c r="AE390" s="739"/>
      <c r="AF390" s="739"/>
      <c r="AG390" s="739"/>
      <c r="AH390" s="739"/>
    </row>
    <row r="391">
      <c r="A391" s="739"/>
      <c r="B391" s="739"/>
      <c r="C391" s="739"/>
      <c r="D391" s="739"/>
      <c r="E391" s="739"/>
      <c r="F391" s="739"/>
      <c r="G391" s="739"/>
      <c r="H391" s="739"/>
      <c r="I391" s="739"/>
      <c r="J391" s="739"/>
      <c r="K391" s="739"/>
      <c r="L391" s="739"/>
      <c r="M391" s="739"/>
      <c r="N391" s="739"/>
      <c r="O391" s="739"/>
      <c r="P391" s="740"/>
      <c r="Q391" s="740"/>
      <c r="R391" s="739"/>
      <c r="S391" s="739"/>
      <c r="T391" s="740"/>
      <c r="U391" s="740"/>
      <c r="V391" s="740"/>
      <c r="W391" s="739"/>
      <c r="X391" s="739"/>
      <c r="Y391" s="739"/>
      <c r="Z391" s="740"/>
      <c r="AA391" s="739"/>
      <c r="AB391" s="739"/>
      <c r="AC391" s="739"/>
      <c r="AD391" s="739"/>
      <c r="AE391" s="739"/>
      <c r="AF391" s="739"/>
      <c r="AG391" s="739"/>
      <c r="AH391" s="739"/>
    </row>
    <row r="392">
      <c r="A392" s="739"/>
      <c r="B392" s="739"/>
      <c r="C392" s="739"/>
      <c r="D392" s="739"/>
      <c r="E392" s="739"/>
      <c r="F392" s="739"/>
      <c r="G392" s="739"/>
      <c r="H392" s="739"/>
      <c r="I392" s="739"/>
      <c r="J392" s="739"/>
      <c r="K392" s="739"/>
      <c r="L392" s="739"/>
      <c r="M392" s="739"/>
      <c r="N392" s="739"/>
      <c r="O392" s="739"/>
      <c r="P392" s="740"/>
      <c r="Q392" s="740"/>
      <c r="R392" s="739"/>
      <c r="S392" s="739"/>
      <c r="T392" s="740"/>
      <c r="U392" s="740"/>
      <c r="V392" s="740"/>
      <c r="W392" s="739"/>
      <c r="X392" s="739"/>
      <c r="Y392" s="739"/>
      <c r="Z392" s="740"/>
      <c r="AA392" s="739"/>
      <c r="AB392" s="739"/>
      <c r="AC392" s="739"/>
      <c r="AD392" s="739"/>
      <c r="AE392" s="739"/>
      <c r="AF392" s="739"/>
      <c r="AG392" s="739"/>
      <c r="AH392" s="739"/>
    </row>
    <row r="393">
      <c r="A393" s="739"/>
      <c r="B393" s="739"/>
      <c r="C393" s="739"/>
      <c r="D393" s="739"/>
      <c r="E393" s="739"/>
      <c r="F393" s="739"/>
      <c r="G393" s="739"/>
      <c r="H393" s="739"/>
      <c r="I393" s="739"/>
      <c r="J393" s="739"/>
      <c r="K393" s="739"/>
      <c r="L393" s="739"/>
      <c r="M393" s="739"/>
      <c r="N393" s="739"/>
      <c r="O393" s="739"/>
      <c r="P393" s="740"/>
      <c r="Q393" s="740"/>
      <c r="R393" s="739"/>
      <c r="S393" s="739"/>
      <c r="T393" s="740"/>
      <c r="U393" s="740"/>
      <c r="V393" s="740"/>
      <c r="W393" s="739"/>
      <c r="X393" s="739"/>
      <c r="Y393" s="739"/>
      <c r="Z393" s="740"/>
      <c r="AA393" s="739"/>
      <c r="AB393" s="739"/>
      <c r="AC393" s="739"/>
      <c r="AD393" s="739"/>
      <c r="AE393" s="739"/>
      <c r="AF393" s="739"/>
      <c r="AG393" s="739"/>
      <c r="AH393" s="739"/>
    </row>
    <row r="394">
      <c r="A394" s="739"/>
      <c r="B394" s="739"/>
      <c r="C394" s="739"/>
      <c r="D394" s="739"/>
      <c r="E394" s="739"/>
      <c r="F394" s="739"/>
      <c r="G394" s="739"/>
      <c r="H394" s="739"/>
      <c r="I394" s="739"/>
      <c r="J394" s="739"/>
      <c r="K394" s="739"/>
      <c r="L394" s="739"/>
      <c r="M394" s="739"/>
      <c r="N394" s="739"/>
      <c r="O394" s="739"/>
      <c r="P394" s="740"/>
      <c r="Q394" s="740"/>
      <c r="R394" s="739"/>
      <c r="S394" s="739"/>
      <c r="T394" s="740"/>
      <c r="U394" s="740"/>
      <c r="V394" s="740"/>
      <c r="W394" s="739"/>
      <c r="X394" s="739"/>
      <c r="Y394" s="739"/>
      <c r="Z394" s="740"/>
      <c r="AA394" s="739"/>
      <c r="AB394" s="739"/>
      <c r="AC394" s="739"/>
      <c r="AD394" s="739"/>
      <c r="AE394" s="739"/>
      <c r="AF394" s="739"/>
      <c r="AG394" s="739"/>
      <c r="AH394" s="739"/>
    </row>
    <row r="395">
      <c r="A395" s="739"/>
      <c r="B395" s="739"/>
      <c r="C395" s="739"/>
      <c r="D395" s="739"/>
      <c r="E395" s="739"/>
      <c r="F395" s="739"/>
      <c r="G395" s="739"/>
      <c r="H395" s="739"/>
      <c r="I395" s="739"/>
      <c r="J395" s="739"/>
      <c r="K395" s="739"/>
      <c r="L395" s="739"/>
      <c r="M395" s="739"/>
      <c r="N395" s="739"/>
      <c r="O395" s="739"/>
      <c r="P395" s="740"/>
      <c r="Q395" s="740"/>
      <c r="R395" s="739"/>
      <c r="S395" s="739"/>
      <c r="T395" s="740"/>
      <c r="U395" s="740"/>
      <c r="V395" s="740"/>
      <c r="W395" s="739"/>
      <c r="X395" s="739"/>
      <c r="Y395" s="739"/>
      <c r="Z395" s="740"/>
      <c r="AA395" s="739"/>
      <c r="AB395" s="739"/>
      <c r="AC395" s="739"/>
      <c r="AD395" s="739"/>
      <c r="AE395" s="739"/>
      <c r="AF395" s="739"/>
      <c r="AG395" s="739"/>
      <c r="AH395" s="739"/>
    </row>
    <row r="396">
      <c r="A396" s="739"/>
      <c r="B396" s="739"/>
      <c r="C396" s="739"/>
      <c r="D396" s="739"/>
      <c r="E396" s="739"/>
      <c r="F396" s="739"/>
      <c r="G396" s="739"/>
      <c r="H396" s="739"/>
      <c r="I396" s="739"/>
      <c r="J396" s="739"/>
      <c r="K396" s="739"/>
      <c r="L396" s="739"/>
      <c r="M396" s="739"/>
      <c r="N396" s="739"/>
      <c r="O396" s="739"/>
      <c r="P396" s="740"/>
      <c r="Q396" s="740"/>
      <c r="R396" s="739"/>
      <c r="S396" s="739"/>
      <c r="T396" s="740"/>
      <c r="U396" s="740"/>
      <c r="V396" s="740"/>
      <c r="W396" s="739"/>
      <c r="X396" s="739"/>
      <c r="Y396" s="739"/>
      <c r="Z396" s="740"/>
      <c r="AA396" s="739"/>
      <c r="AB396" s="739"/>
      <c r="AC396" s="739"/>
      <c r="AD396" s="739"/>
      <c r="AE396" s="739"/>
      <c r="AF396" s="739"/>
      <c r="AG396" s="739"/>
      <c r="AH396" s="739"/>
    </row>
    <row r="397">
      <c r="A397" s="739"/>
      <c r="B397" s="739"/>
      <c r="C397" s="739"/>
      <c r="D397" s="739"/>
      <c r="E397" s="739"/>
      <c r="F397" s="739"/>
      <c r="G397" s="739"/>
      <c r="H397" s="739"/>
      <c r="I397" s="739"/>
      <c r="J397" s="739"/>
      <c r="K397" s="739"/>
      <c r="L397" s="739"/>
      <c r="M397" s="739"/>
      <c r="N397" s="739"/>
      <c r="O397" s="739"/>
      <c r="P397" s="740"/>
      <c r="Q397" s="740"/>
      <c r="R397" s="739"/>
      <c r="S397" s="739"/>
      <c r="T397" s="740"/>
      <c r="U397" s="740"/>
      <c r="V397" s="740"/>
      <c r="W397" s="739"/>
      <c r="X397" s="739"/>
      <c r="Y397" s="739"/>
      <c r="Z397" s="740"/>
      <c r="AA397" s="739"/>
      <c r="AB397" s="739"/>
      <c r="AC397" s="739"/>
      <c r="AD397" s="739"/>
      <c r="AE397" s="739"/>
      <c r="AF397" s="739"/>
      <c r="AG397" s="739"/>
      <c r="AH397" s="739"/>
    </row>
    <row r="398">
      <c r="A398" s="739"/>
      <c r="B398" s="739"/>
      <c r="C398" s="739"/>
      <c r="D398" s="739"/>
      <c r="E398" s="739"/>
      <c r="F398" s="739"/>
      <c r="G398" s="739"/>
      <c r="H398" s="739"/>
      <c r="I398" s="739"/>
      <c r="J398" s="739"/>
      <c r="K398" s="739"/>
      <c r="L398" s="739"/>
      <c r="M398" s="739"/>
      <c r="N398" s="739"/>
      <c r="O398" s="739"/>
      <c r="P398" s="740"/>
      <c r="Q398" s="740"/>
      <c r="R398" s="739"/>
      <c r="S398" s="739"/>
      <c r="T398" s="740"/>
      <c r="U398" s="740"/>
      <c r="V398" s="740"/>
      <c r="W398" s="739"/>
      <c r="X398" s="739"/>
      <c r="Y398" s="739"/>
      <c r="Z398" s="740"/>
      <c r="AA398" s="739"/>
      <c r="AB398" s="739"/>
      <c r="AC398" s="739"/>
      <c r="AD398" s="739"/>
      <c r="AE398" s="739"/>
      <c r="AF398" s="739"/>
      <c r="AG398" s="739"/>
      <c r="AH398" s="739"/>
    </row>
    <row r="399">
      <c r="A399" s="739"/>
      <c r="B399" s="739"/>
      <c r="C399" s="739"/>
      <c r="D399" s="739"/>
      <c r="E399" s="739"/>
      <c r="F399" s="739"/>
      <c r="G399" s="739"/>
      <c r="H399" s="739"/>
      <c r="I399" s="739"/>
      <c r="J399" s="739"/>
      <c r="K399" s="739"/>
      <c r="L399" s="739"/>
      <c r="M399" s="739"/>
      <c r="N399" s="739"/>
      <c r="O399" s="739"/>
      <c r="P399" s="740"/>
      <c r="Q399" s="740"/>
      <c r="R399" s="739"/>
      <c r="S399" s="739"/>
      <c r="T399" s="740"/>
      <c r="U399" s="740"/>
      <c r="V399" s="740"/>
      <c r="W399" s="739"/>
      <c r="X399" s="739"/>
      <c r="Y399" s="739"/>
      <c r="Z399" s="740"/>
      <c r="AA399" s="739"/>
      <c r="AB399" s="739"/>
      <c r="AC399" s="739"/>
      <c r="AD399" s="739"/>
      <c r="AE399" s="739"/>
      <c r="AF399" s="739"/>
      <c r="AG399" s="739"/>
      <c r="AH399" s="739"/>
    </row>
    <row r="400">
      <c r="A400" s="739"/>
      <c r="B400" s="739"/>
      <c r="C400" s="739"/>
      <c r="D400" s="739"/>
      <c r="E400" s="739"/>
      <c r="F400" s="739"/>
      <c r="G400" s="739"/>
      <c r="H400" s="739"/>
      <c r="I400" s="739"/>
      <c r="J400" s="739"/>
      <c r="K400" s="739"/>
      <c r="L400" s="739"/>
      <c r="M400" s="739"/>
      <c r="N400" s="739"/>
      <c r="O400" s="739"/>
      <c r="P400" s="740"/>
      <c r="Q400" s="740"/>
      <c r="R400" s="739"/>
      <c r="S400" s="739"/>
      <c r="T400" s="740"/>
      <c r="U400" s="740"/>
      <c r="V400" s="740"/>
      <c r="W400" s="739"/>
      <c r="X400" s="739"/>
      <c r="Y400" s="739"/>
      <c r="Z400" s="740"/>
      <c r="AA400" s="739"/>
      <c r="AB400" s="739"/>
      <c r="AC400" s="739"/>
      <c r="AD400" s="739"/>
      <c r="AE400" s="739"/>
      <c r="AF400" s="739"/>
      <c r="AG400" s="739"/>
      <c r="AH400" s="739"/>
    </row>
    <row r="401">
      <c r="A401" s="739"/>
      <c r="B401" s="739"/>
      <c r="C401" s="739"/>
      <c r="D401" s="739"/>
      <c r="E401" s="739"/>
      <c r="F401" s="739"/>
      <c r="G401" s="739"/>
      <c r="H401" s="739"/>
      <c r="I401" s="739"/>
      <c r="J401" s="739"/>
      <c r="K401" s="739"/>
      <c r="L401" s="739"/>
      <c r="M401" s="739"/>
      <c r="N401" s="739"/>
      <c r="O401" s="739"/>
      <c r="P401" s="740"/>
      <c r="Q401" s="740"/>
      <c r="R401" s="739"/>
      <c r="S401" s="739"/>
      <c r="T401" s="740"/>
      <c r="U401" s="740"/>
      <c r="V401" s="740"/>
      <c r="W401" s="739"/>
      <c r="X401" s="739"/>
      <c r="Y401" s="739"/>
      <c r="Z401" s="740"/>
      <c r="AA401" s="739"/>
      <c r="AB401" s="739"/>
      <c r="AC401" s="739"/>
      <c r="AD401" s="739"/>
      <c r="AE401" s="739"/>
      <c r="AF401" s="739"/>
      <c r="AG401" s="739"/>
      <c r="AH401" s="739"/>
    </row>
    <row r="402">
      <c r="A402" s="739"/>
      <c r="B402" s="739"/>
      <c r="C402" s="739"/>
      <c r="D402" s="739"/>
      <c r="E402" s="739"/>
      <c r="F402" s="739"/>
      <c r="G402" s="739"/>
      <c r="H402" s="739"/>
      <c r="I402" s="739"/>
      <c r="J402" s="739"/>
      <c r="K402" s="739"/>
      <c r="L402" s="739"/>
      <c r="M402" s="739"/>
      <c r="N402" s="739"/>
      <c r="O402" s="739"/>
      <c r="P402" s="740"/>
      <c r="Q402" s="740"/>
      <c r="R402" s="739"/>
      <c r="S402" s="739"/>
      <c r="T402" s="740"/>
      <c r="U402" s="740"/>
      <c r="V402" s="740"/>
      <c r="W402" s="739"/>
      <c r="X402" s="739"/>
      <c r="Y402" s="739"/>
      <c r="Z402" s="740"/>
      <c r="AA402" s="739"/>
      <c r="AB402" s="739"/>
      <c r="AC402" s="739"/>
      <c r="AD402" s="739"/>
      <c r="AE402" s="739"/>
      <c r="AF402" s="739"/>
      <c r="AG402" s="739"/>
      <c r="AH402" s="739"/>
    </row>
    <row r="403">
      <c r="A403" s="739"/>
      <c r="B403" s="739"/>
      <c r="C403" s="739"/>
      <c r="D403" s="739"/>
      <c r="E403" s="739"/>
      <c r="F403" s="739"/>
      <c r="G403" s="739"/>
      <c r="H403" s="739"/>
      <c r="I403" s="739"/>
      <c r="J403" s="739"/>
      <c r="K403" s="739"/>
      <c r="L403" s="739"/>
      <c r="M403" s="739"/>
      <c r="N403" s="739"/>
      <c r="O403" s="739"/>
      <c r="P403" s="740"/>
      <c r="Q403" s="740"/>
      <c r="R403" s="739"/>
      <c r="S403" s="739"/>
      <c r="T403" s="740"/>
      <c r="U403" s="740"/>
      <c r="V403" s="740"/>
      <c r="W403" s="739"/>
      <c r="X403" s="739"/>
      <c r="Y403" s="739"/>
      <c r="Z403" s="740"/>
      <c r="AA403" s="739"/>
      <c r="AB403" s="739"/>
      <c r="AC403" s="739"/>
      <c r="AD403" s="739"/>
      <c r="AE403" s="739"/>
      <c r="AF403" s="739"/>
      <c r="AG403" s="739"/>
      <c r="AH403" s="739"/>
    </row>
    <row r="404">
      <c r="A404" s="739"/>
      <c r="B404" s="739"/>
      <c r="C404" s="739"/>
      <c r="D404" s="739"/>
      <c r="E404" s="739"/>
      <c r="F404" s="739"/>
      <c r="G404" s="739"/>
      <c r="H404" s="739"/>
      <c r="I404" s="739"/>
      <c r="J404" s="739"/>
      <c r="K404" s="739"/>
      <c r="L404" s="739"/>
      <c r="M404" s="739"/>
      <c r="N404" s="739"/>
      <c r="O404" s="739"/>
      <c r="P404" s="740"/>
      <c r="Q404" s="740"/>
      <c r="R404" s="739"/>
      <c r="S404" s="739"/>
      <c r="T404" s="740"/>
      <c r="U404" s="740"/>
      <c r="V404" s="740"/>
      <c r="W404" s="739"/>
      <c r="X404" s="739"/>
      <c r="Y404" s="739"/>
      <c r="Z404" s="740"/>
      <c r="AA404" s="739"/>
      <c r="AB404" s="739"/>
      <c r="AC404" s="739"/>
      <c r="AD404" s="739"/>
      <c r="AE404" s="739"/>
      <c r="AF404" s="739"/>
      <c r="AG404" s="739"/>
      <c r="AH404" s="739"/>
    </row>
    <row r="405">
      <c r="A405" s="739"/>
      <c r="B405" s="739"/>
      <c r="C405" s="739"/>
      <c r="D405" s="739"/>
      <c r="E405" s="739"/>
      <c r="F405" s="739"/>
      <c r="G405" s="739"/>
      <c r="H405" s="739"/>
      <c r="I405" s="739"/>
      <c r="J405" s="739"/>
      <c r="K405" s="739"/>
      <c r="L405" s="739"/>
      <c r="M405" s="739"/>
      <c r="N405" s="739"/>
      <c r="O405" s="739"/>
      <c r="P405" s="740"/>
      <c r="Q405" s="740"/>
      <c r="R405" s="739"/>
      <c r="S405" s="739"/>
      <c r="T405" s="740"/>
      <c r="U405" s="740"/>
      <c r="V405" s="740"/>
      <c r="W405" s="739"/>
      <c r="X405" s="739"/>
      <c r="Y405" s="739"/>
      <c r="Z405" s="740"/>
      <c r="AA405" s="739"/>
      <c r="AB405" s="739"/>
      <c r="AC405" s="739"/>
      <c r="AD405" s="739"/>
      <c r="AE405" s="739"/>
      <c r="AF405" s="739"/>
      <c r="AG405" s="739"/>
      <c r="AH405" s="739"/>
    </row>
    <row r="406">
      <c r="A406" s="739"/>
      <c r="B406" s="739"/>
      <c r="C406" s="739"/>
      <c r="D406" s="739"/>
      <c r="E406" s="739"/>
      <c r="F406" s="739"/>
      <c r="G406" s="739"/>
      <c r="H406" s="739"/>
      <c r="I406" s="739"/>
      <c r="J406" s="739"/>
      <c r="K406" s="739"/>
      <c r="L406" s="739"/>
      <c r="M406" s="739"/>
      <c r="N406" s="739"/>
      <c r="O406" s="739"/>
      <c r="P406" s="740"/>
      <c r="Q406" s="740"/>
      <c r="R406" s="739"/>
      <c r="S406" s="739"/>
      <c r="T406" s="740"/>
      <c r="U406" s="740"/>
      <c r="V406" s="740"/>
      <c r="W406" s="739"/>
      <c r="X406" s="739"/>
      <c r="Y406" s="739"/>
      <c r="Z406" s="740"/>
      <c r="AA406" s="739"/>
      <c r="AB406" s="739"/>
      <c r="AC406" s="739"/>
      <c r="AD406" s="739"/>
      <c r="AE406" s="739"/>
      <c r="AF406" s="739"/>
      <c r="AG406" s="739"/>
      <c r="AH406" s="739"/>
    </row>
    <row r="407">
      <c r="A407" s="739"/>
      <c r="B407" s="739"/>
      <c r="C407" s="739"/>
      <c r="D407" s="739"/>
      <c r="E407" s="739"/>
      <c r="F407" s="739"/>
      <c r="G407" s="739"/>
      <c r="H407" s="739"/>
      <c r="I407" s="739"/>
      <c r="J407" s="739"/>
      <c r="K407" s="739"/>
      <c r="L407" s="739"/>
      <c r="M407" s="739"/>
      <c r="N407" s="739"/>
      <c r="O407" s="739"/>
      <c r="P407" s="740"/>
      <c r="Q407" s="740"/>
      <c r="R407" s="739"/>
      <c r="S407" s="739"/>
      <c r="T407" s="740"/>
      <c r="U407" s="740"/>
      <c r="V407" s="740"/>
      <c r="W407" s="739"/>
      <c r="X407" s="739"/>
      <c r="Y407" s="739"/>
      <c r="Z407" s="740"/>
      <c r="AA407" s="739"/>
      <c r="AB407" s="739"/>
      <c r="AC407" s="739"/>
      <c r="AD407" s="739"/>
      <c r="AE407" s="739"/>
      <c r="AF407" s="739"/>
      <c r="AG407" s="739"/>
      <c r="AH407" s="739"/>
    </row>
    <row r="408">
      <c r="A408" s="739"/>
      <c r="B408" s="739"/>
      <c r="C408" s="739"/>
      <c r="D408" s="739"/>
      <c r="E408" s="739"/>
      <c r="F408" s="739"/>
      <c r="G408" s="739"/>
      <c r="H408" s="739"/>
      <c r="I408" s="739"/>
      <c r="J408" s="739"/>
      <c r="K408" s="739"/>
      <c r="L408" s="739"/>
      <c r="M408" s="739"/>
      <c r="N408" s="739"/>
      <c r="O408" s="739"/>
      <c r="P408" s="740"/>
      <c r="Q408" s="740"/>
      <c r="R408" s="739"/>
      <c r="S408" s="739"/>
      <c r="T408" s="740"/>
      <c r="U408" s="740"/>
      <c r="V408" s="740"/>
      <c r="W408" s="739"/>
      <c r="X408" s="739"/>
      <c r="Y408" s="739"/>
      <c r="Z408" s="740"/>
      <c r="AA408" s="739"/>
      <c r="AB408" s="739"/>
      <c r="AC408" s="739"/>
      <c r="AD408" s="739"/>
      <c r="AE408" s="739"/>
      <c r="AF408" s="739"/>
      <c r="AG408" s="739"/>
      <c r="AH408" s="739"/>
    </row>
    <row r="409">
      <c r="A409" s="739"/>
      <c r="B409" s="739"/>
      <c r="C409" s="739"/>
      <c r="D409" s="739"/>
      <c r="E409" s="739"/>
      <c r="F409" s="739"/>
      <c r="G409" s="739"/>
      <c r="H409" s="739"/>
      <c r="I409" s="739"/>
      <c r="J409" s="739"/>
      <c r="K409" s="739"/>
      <c r="L409" s="739"/>
      <c r="M409" s="739"/>
      <c r="N409" s="739"/>
      <c r="O409" s="739"/>
      <c r="P409" s="740"/>
      <c r="Q409" s="740"/>
      <c r="R409" s="739"/>
      <c r="S409" s="739"/>
      <c r="T409" s="740"/>
      <c r="U409" s="740"/>
      <c r="V409" s="740"/>
      <c r="W409" s="739"/>
      <c r="X409" s="739"/>
      <c r="Y409" s="739"/>
      <c r="Z409" s="740"/>
      <c r="AA409" s="739"/>
      <c r="AB409" s="739"/>
      <c r="AC409" s="739"/>
      <c r="AD409" s="739"/>
      <c r="AE409" s="739"/>
      <c r="AF409" s="739"/>
      <c r="AG409" s="739"/>
      <c r="AH409" s="739"/>
    </row>
    <row r="410">
      <c r="A410" s="739"/>
      <c r="B410" s="739"/>
      <c r="C410" s="739"/>
      <c r="D410" s="739"/>
      <c r="E410" s="739"/>
      <c r="F410" s="739"/>
      <c r="G410" s="739"/>
      <c r="H410" s="739"/>
      <c r="I410" s="739"/>
      <c r="J410" s="739"/>
      <c r="K410" s="739"/>
      <c r="L410" s="739"/>
      <c r="M410" s="739"/>
      <c r="N410" s="739"/>
      <c r="O410" s="739"/>
      <c r="P410" s="740"/>
      <c r="Q410" s="740"/>
      <c r="R410" s="739"/>
      <c r="S410" s="739"/>
      <c r="T410" s="740"/>
      <c r="U410" s="740"/>
      <c r="V410" s="740"/>
      <c r="W410" s="739"/>
      <c r="X410" s="739"/>
      <c r="Y410" s="739"/>
      <c r="Z410" s="740"/>
      <c r="AA410" s="739"/>
      <c r="AB410" s="739"/>
      <c r="AC410" s="739"/>
      <c r="AD410" s="739"/>
      <c r="AE410" s="739"/>
      <c r="AF410" s="739"/>
      <c r="AG410" s="739"/>
      <c r="AH410" s="739"/>
    </row>
    <row r="411">
      <c r="A411" s="739"/>
      <c r="B411" s="739"/>
      <c r="C411" s="739"/>
      <c r="D411" s="739"/>
      <c r="E411" s="739"/>
      <c r="F411" s="739"/>
      <c r="G411" s="739"/>
      <c r="H411" s="739"/>
      <c r="I411" s="739"/>
      <c r="J411" s="739"/>
      <c r="K411" s="739"/>
      <c r="L411" s="739"/>
      <c r="M411" s="739"/>
      <c r="N411" s="739"/>
      <c r="O411" s="739"/>
      <c r="P411" s="740"/>
      <c r="Q411" s="740"/>
      <c r="R411" s="739"/>
      <c r="S411" s="739"/>
      <c r="T411" s="740"/>
      <c r="U411" s="740"/>
      <c r="V411" s="740"/>
      <c r="W411" s="739"/>
      <c r="X411" s="739"/>
      <c r="Y411" s="739"/>
      <c r="Z411" s="740"/>
      <c r="AA411" s="739"/>
      <c r="AB411" s="739"/>
      <c r="AC411" s="739"/>
      <c r="AD411" s="739"/>
      <c r="AE411" s="739"/>
      <c r="AF411" s="739"/>
      <c r="AG411" s="739"/>
      <c r="AH411" s="739"/>
    </row>
    <row r="412">
      <c r="A412" s="739"/>
      <c r="B412" s="739"/>
      <c r="C412" s="739"/>
      <c r="D412" s="739"/>
      <c r="E412" s="739"/>
      <c r="F412" s="739"/>
      <c r="G412" s="739"/>
      <c r="H412" s="739"/>
      <c r="I412" s="739"/>
      <c r="J412" s="739"/>
      <c r="K412" s="739"/>
      <c r="L412" s="739"/>
      <c r="M412" s="739"/>
      <c r="N412" s="739"/>
      <c r="O412" s="739"/>
      <c r="P412" s="740"/>
      <c r="Q412" s="740"/>
      <c r="R412" s="739"/>
      <c r="S412" s="739"/>
      <c r="T412" s="740"/>
      <c r="U412" s="740"/>
      <c r="V412" s="740"/>
      <c r="W412" s="739"/>
      <c r="X412" s="739"/>
      <c r="Y412" s="739"/>
      <c r="Z412" s="740"/>
      <c r="AA412" s="739"/>
      <c r="AB412" s="739"/>
      <c r="AC412" s="739"/>
      <c r="AD412" s="739"/>
      <c r="AE412" s="739"/>
      <c r="AF412" s="739"/>
      <c r="AG412" s="739"/>
      <c r="AH412" s="739"/>
    </row>
    <row r="413">
      <c r="A413" s="739"/>
      <c r="B413" s="739"/>
      <c r="C413" s="739"/>
      <c r="D413" s="739"/>
      <c r="E413" s="739"/>
      <c r="F413" s="739"/>
      <c r="G413" s="739"/>
      <c r="H413" s="739"/>
      <c r="I413" s="739"/>
      <c r="J413" s="739"/>
      <c r="K413" s="739"/>
      <c r="L413" s="739"/>
      <c r="M413" s="739"/>
      <c r="N413" s="739"/>
      <c r="O413" s="739"/>
      <c r="P413" s="740"/>
      <c r="Q413" s="740"/>
      <c r="R413" s="739"/>
      <c r="S413" s="739"/>
      <c r="T413" s="740"/>
      <c r="U413" s="740"/>
      <c r="V413" s="740"/>
      <c r="W413" s="739"/>
      <c r="X413" s="739"/>
      <c r="Y413" s="739"/>
      <c r="Z413" s="740"/>
      <c r="AA413" s="739"/>
      <c r="AB413" s="739"/>
      <c r="AC413" s="739"/>
      <c r="AD413" s="739"/>
      <c r="AE413" s="739"/>
      <c r="AF413" s="739"/>
      <c r="AG413" s="739"/>
      <c r="AH413" s="739"/>
    </row>
    <row r="414">
      <c r="A414" s="739"/>
      <c r="B414" s="739"/>
      <c r="C414" s="739"/>
      <c r="D414" s="739"/>
      <c r="E414" s="739"/>
      <c r="F414" s="739"/>
      <c r="G414" s="739"/>
      <c r="H414" s="739"/>
      <c r="I414" s="739"/>
      <c r="J414" s="739"/>
      <c r="K414" s="739"/>
      <c r="L414" s="739"/>
      <c r="M414" s="739"/>
      <c r="N414" s="739"/>
      <c r="O414" s="739"/>
      <c r="P414" s="740"/>
      <c r="Q414" s="740"/>
      <c r="R414" s="739"/>
      <c r="S414" s="739"/>
      <c r="T414" s="740"/>
      <c r="U414" s="740"/>
      <c r="V414" s="740"/>
      <c r="W414" s="739"/>
      <c r="X414" s="739"/>
      <c r="Y414" s="739"/>
      <c r="Z414" s="740"/>
      <c r="AA414" s="739"/>
      <c r="AB414" s="739"/>
      <c r="AC414" s="739"/>
      <c r="AD414" s="739"/>
      <c r="AE414" s="739"/>
      <c r="AF414" s="739"/>
      <c r="AG414" s="739"/>
      <c r="AH414" s="739"/>
    </row>
    <row r="415">
      <c r="A415" s="739"/>
      <c r="B415" s="739"/>
      <c r="C415" s="739"/>
      <c r="D415" s="739"/>
      <c r="E415" s="739"/>
      <c r="F415" s="739"/>
      <c r="G415" s="739"/>
      <c r="H415" s="739"/>
      <c r="I415" s="739"/>
      <c r="J415" s="739"/>
      <c r="K415" s="739"/>
      <c r="L415" s="739"/>
      <c r="M415" s="739"/>
      <c r="N415" s="739"/>
      <c r="O415" s="739"/>
      <c r="P415" s="740"/>
      <c r="Q415" s="740"/>
      <c r="R415" s="739"/>
      <c r="S415" s="739"/>
      <c r="T415" s="740"/>
      <c r="U415" s="740"/>
      <c r="V415" s="740"/>
      <c r="W415" s="739"/>
      <c r="X415" s="739"/>
      <c r="Y415" s="739"/>
      <c r="Z415" s="740"/>
      <c r="AA415" s="739"/>
      <c r="AB415" s="739"/>
      <c r="AC415" s="739"/>
      <c r="AD415" s="739"/>
      <c r="AE415" s="739"/>
      <c r="AF415" s="739"/>
      <c r="AG415" s="739"/>
      <c r="AH415" s="739"/>
    </row>
    <row r="416">
      <c r="A416" s="739"/>
      <c r="B416" s="739"/>
      <c r="C416" s="739"/>
      <c r="D416" s="739"/>
      <c r="E416" s="739"/>
      <c r="F416" s="739"/>
      <c r="G416" s="739"/>
      <c r="H416" s="739"/>
      <c r="I416" s="739"/>
      <c r="J416" s="739"/>
      <c r="K416" s="739"/>
      <c r="L416" s="739"/>
      <c r="M416" s="739"/>
      <c r="N416" s="739"/>
      <c r="O416" s="739"/>
      <c r="P416" s="740"/>
      <c r="Q416" s="740"/>
      <c r="R416" s="739"/>
      <c r="S416" s="739"/>
      <c r="T416" s="740"/>
      <c r="U416" s="740"/>
      <c r="V416" s="740"/>
      <c r="W416" s="739"/>
      <c r="X416" s="739"/>
      <c r="Y416" s="739"/>
      <c r="Z416" s="740"/>
      <c r="AA416" s="739"/>
      <c r="AB416" s="739"/>
      <c r="AC416" s="739"/>
      <c r="AD416" s="739"/>
      <c r="AE416" s="739"/>
      <c r="AF416" s="739"/>
      <c r="AG416" s="739"/>
      <c r="AH416" s="739"/>
    </row>
    <row r="417">
      <c r="A417" s="739"/>
      <c r="B417" s="739"/>
      <c r="C417" s="739"/>
      <c r="D417" s="739"/>
      <c r="E417" s="739"/>
      <c r="F417" s="739"/>
      <c r="G417" s="739"/>
      <c r="H417" s="739"/>
      <c r="I417" s="739"/>
      <c r="J417" s="739"/>
      <c r="K417" s="739"/>
      <c r="L417" s="739"/>
      <c r="M417" s="739"/>
      <c r="N417" s="739"/>
      <c r="O417" s="739"/>
      <c r="P417" s="740"/>
      <c r="Q417" s="740"/>
      <c r="R417" s="739"/>
      <c r="S417" s="739"/>
      <c r="T417" s="740"/>
      <c r="U417" s="740"/>
      <c r="V417" s="740"/>
      <c r="W417" s="739"/>
      <c r="X417" s="739"/>
      <c r="Y417" s="739"/>
      <c r="Z417" s="740"/>
      <c r="AA417" s="739"/>
      <c r="AB417" s="739"/>
      <c r="AC417" s="739"/>
      <c r="AD417" s="739"/>
      <c r="AE417" s="739"/>
      <c r="AF417" s="739"/>
      <c r="AG417" s="739"/>
      <c r="AH417" s="739"/>
    </row>
    <row r="418">
      <c r="A418" s="739"/>
      <c r="B418" s="739"/>
      <c r="C418" s="739"/>
      <c r="D418" s="739"/>
      <c r="E418" s="739"/>
      <c r="F418" s="739"/>
      <c r="G418" s="739"/>
      <c r="H418" s="739"/>
      <c r="I418" s="739"/>
      <c r="J418" s="739"/>
      <c r="K418" s="739"/>
      <c r="L418" s="739"/>
      <c r="M418" s="739"/>
      <c r="N418" s="739"/>
      <c r="O418" s="739"/>
      <c r="P418" s="740"/>
      <c r="Q418" s="740"/>
      <c r="R418" s="739"/>
      <c r="S418" s="739"/>
      <c r="T418" s="740"/>
      <c r="U418" s="740"/>
      <c r="V418" s="740"/>
      <c r="W418" s="739"/>
      <c r="X418" s="739"/>
      <c r="Y418" s="739"/>
      <c r="Z418" s="740"/>
      <c r="AA418" s="739"/>
      <c r="AB418" s="739"/>
      <c r="AC418" s="739"/>
      <c r="AD418" s="739"/>
      <c r="AE418" s="739"/>
      <c r="AF418" s="739"/>
      <c r="AG418" s="739"/>
      <c r="AH418" s="739"/>
    </row>
    <row r="419">
      <c r="A419" s="739"/>
      <c r="B419" s="739"/>
      <c r="C419" s="739"/>
      <c r="D419" s="739"/>
      <c r="E419" s="739"/>
      <c r="F419" s="739"/>
      <c r="G419" s="739"/>
      <c r="H419" s="739"/>
      <c r="I419" s="739"/>
      <c r="J419" s="739"/>
      <c r="K419" s="739"/>
      <c r="L419" s="739"/>
      <c r="M419" s="739"/>
      <c r="N419" s="739"/>
      <c r="O419" s="739"/>
      <c r="P419" s="740"/>
      <c r="Q419" s="740"/>
      <c r="R419" s="739"/>
      <c r="S419" s="739"/>
      <c r="T419" s="740"/>
      <c r="U419" s="740"/>
      <c r="V419" s="740"/>
      <c r="W419" s="739"/>
      <c r="X419" s="739"/>
      <c r="Y419" s="739"/>
      <c r="Z419" s="740"/>
      <c r="AA419" s="739"/>
      <c r="AB419" s="739"/>
      <c r="AC419" s="739"/>
      <c r="AD419" s="739"/>
      <c r="AE419" s="739"/>
      <c r="AF419" s="739"/>
      <c r="AG419" s="739"/>
      <c r="AH419" s="739"/>
    </row>
    <row r="420">
      <c r="A420" s="739"/>
      <c r="B420" s="739"/>
      <c r="C420" s="739"/>
      <c r="D420" s="739"/>
      <c r="E420" s="739"/>
      <c r="F420" s="739"/>
      <c r="G420" s="739"/>
      <c r="H420" s="739"/>
      <c r="I420" s="739"/>
      <c r="J420" s="739"/>
      <c r="K420" s="739"/>
      <c r="L420" s="739"/>
      <c r="M420" s="739"/>
      <c r="N420" s="739"/>
      <c r="O420" s="739"/>
      <c r="P420" s="740"/>
      <c r="Q420" s="740"/>
      <c r="R420" s="739"/>
      <c r="S420" s="739"/>
      <c r="T420" s="740"/>
      <c r="U420" s="740"/>
      <c r="V420" s="740"/>
      <c r="W420" s="739"/>
      <c r="X420" s="739"/>
      <c r="Y420" s="739"/>
      <c r="Z420" s="740"/>
      <c r="AA420" s="739"/>
      <c r="AB420" s="739"/>
      <c r="AC420" s="739"/>
      <c r="AD420" s="739"/>
      <c r="AE420" s="739"/>
      <c r="AF420" s="739"/>
      <c r="AG420" s="739"/>
      <c r="AH420" s="739"/>
    </row>
    <row r="421">
      <c r="A421" s="739"/>
      <c r="B421" s="739"/>
      <c r="C421" s="739"/>
      <c r="D421" s="739"/>
      <c r="E421" s="739"/>
      <c r="F421" s="739"/>
      <c r="G421" s="739"/>
      <c r="H421" s="739"/>
      <c r="I421" s="739"/>
      <c r="J421" s="739"/>
      <c r="K421" s="739"/>
      <c r="L421" s="739"/>
      <c r="M421" s="739"/>
      <c r="N421" s="739"/>
      <c r="O421" s="739"/>
      <c r="P421" s="740"/>
      <c r="Q421" s="740"/>
      <c r="R421" s="739"/>
      <c r="S421" s="739"/>
      <c r="T421" s="740"/>
      <c r="U421" s="740"/>
      <c r="V421" s="740"/>
      <c r="W421" s="739"/>
      <c r="X421" s="739"/>
      <c r="Y421" s="739"/>
      <c r="Z421" s="740"/>
      <c r="AA421" s="739"/>
      <c r="AB421" s="739"/>
      <c r="AC421" s="739"/>
      <c r="AD421" s="739"/>
      <c r="AE421" s="739"/>
      <c r="AF421" s="739"/>
      <c r="AG421" s="739"/>
      <c r="AH421" s="739"/>
    </row>
    <row r="422">
      <c r="A422" s="739"/>
      <c r="B422" s="739"/>
      <c r="C422" s="739"/>
      <c r="D422" s="739"/>
      <c r="E422" s="739"/>
      <c r="F422" s="739"/>
      <c r="G422" s="739"/>
      <c r="H422" s="739"/>
      <c r="I422" s="739"/>
      <c r="J422" s="739"/>
      <c r="K422" s="739"/>
      <c r="L422" s="739"/>
      <c r="M422" s="739"/>
      <c r="N422" s="739"/>
      <c r="O422" s="739"/>
      <c r="P422" s="740"/>
      <c r="Q422" s="740"/>
      <c r="R422" s="739"/>
      <c r="S422" s="739"/>
      <c r="T422" s="740"/>
      <c r="U422" s="740"/>
      <c r="V422" s="740"/>
      <c r="W422" s="739"/>
      <c r="X422" s="739"/>
      <c r="Y422" s="739"/>
      <c r="Z422" s="740"/>
      <c r="AA422" s="739"/>
      <c r="AB422" s="739"/>
      <c r="AC422" s="739"/>
      <c r="AD422" s="739"/>
      <c r="AE422" s="739"/>
      <c r="AF422" s="739"/>
      <c r="AG422" s="739"/>
      <c r="AH422" s="739"/>
    </row>
    <row r="423">
      <c r="A423" s="739"/>
      <c r="B423" s="739"/>
      <c r="C423" s="739"/>
      <c r="D423" s="739"/>
      <c r="E423" s="739"/>
      <c r="F423" s="739"/>
      <c r="G423" s="739"/>
      <c r="H423" s="739"/>
      <c r="I423" s="739"/>
      <c r="J423" s="739"/>
      <c r="K423" s="739"/>
      <c r="L423" s="739"/>
      <c r="M423" s="739"/>
      <c r="N423" s="739"/>
      <c r="O423" s="739"/>
      <c r="P423" s="740"/>
      <c r="Q423" s="740"/>
      <c r="R423" s="739"/>
      <c r="S423" s="739"/>
      <c r="T423" s="740"/>
      <c r="U423" s="740"/>
      <c r="V423" s="740"/>
      <c r="W423" s="739"/>
      <c r="X423" s="739"/>
      <c r="Y423" s="739"/>
      <c r="Z423" s="740"/>
      <c r="AA423" s="739"/>
      <c r="AB423" s="739"/>
      <c r="AC423" s="739"/>
      <c r="AD423" s="739"/>
      <c r="AE423" s="739"/>
      <c r="AF423" s="739"/>
      <c r="AG423" s="739"/>
      <c r="AH423" s="739"/>
    </row>
    <row r="424">
      <c r="A424" s="739"/>
      <c r="B424" s="739"/>
      <c r="C424" s="739"/>
      <c r="D424" s="739"/>
      <c r="E424" s="739"/>
      <c r="F424" s="739"/>
      <c r="G424" s="739"/>
      <c r="H424" s="739"/>
      <c r="I424" s="739"/>
      <c r="J424" s="739"/>
      <c r="K424" s="739"/>
      <c r="L424" s="739"/>
      <c r="M424" s="739"/>
      <c r="N424" s="739"/>
      <c r="O424" s="739"/>
      <c r="P424" s="740"/>
      <c r="Q424" s="740"/>
      <c r="R424" s="739"/>
      <c r="S424" s="739"/>
      <c r="T424" s="740"/>
      <c r="U424" s="740"/>
      <c r="V424" s="740"/>
      <c r="W424" s="739"/>
      <c r="X424" s="739"/>
      <c r="Y424" s="739"/>
      <c r="Z424" s="740"/>
      <c r="AA424" s="739"/>
      <c r="AB424" s="739"/>
      <c r="AC424" s="739"/>
      <c r="AD424" s="739"/>
      <c r="AE424" s="739"/>
      <c r="AF424" s="739"/>
      <c r="AG424" s="739"/>
      <c r="AH424" s="739"/>
    </row>
    <row r="425">
      <c r="A425" s="739"/>
      <c r="B425" s="739"/>
      <c r="C425" s="739"/>
      <c r="D425" s="739"/>
      <c r="E425" s="739"/>
      <c r="F425" s="739"/>
      <c r="G425" s="739"/>
      <c r="H425" s="739"/>
      <c r="I425" s="739"/>
      <c r="J425" s="739"/>
      <c r="K425" s="739"/>
      <c r="L425" s="739"/>
      <c r="M425" s="739"/>
      <c r="N425" s="739"/>
      <c r="O425" s="739"/>
      <c r="P425" s="740"/>
      <c r="Q425" s="740"/>
      <c r="R425" s="739"/>
      <c r="S425" s="739"/>
      <c r="T425" s="740"/>
      <c r="U425" s="740"/>
      <c r="V425" s="740"/>
      <c r="W425" s="739"/>
      <c r="X425" s="739"/>
      <c r="Y425" s="739"/>
      <c r="Z425" s="740"/>
      <c r="AA425" s="739"/>
      <c r="AB425" s="739"/>
      <c r="AC425" s="739"/>
      <c r="AD425" s="739"/>
      <c r="AE425" s="739"/>
      <c r="AF425" s="739"/>
      <c r="AG425" s="739"/>
      <c r="AH425" s="739"/>
    </row>
    <row r="426">
      <c r="A426" s="739"/>
      <c r="B426" s="739"/>
      <c r="C426" s="739"/>
      <c r="D426" s="739"/>
      <c r="E426" s="739"/>
      <c r="F426" s="739"/>
      <c r="G426" s="739"/>
      <c r="H426" s="739"/>
      <c r="I426" s="739"/>
      <c r="J426" s="739"/>
      <c r="K426" s="739"/>
      <c r="L426" s="739"/>
      <c r="M426" s="739"/>
      <c r="N426" s="739"/>
      <c r="O426" s="739"/>
      <c r="P426" s="740"/>
      <c r="Q426" s="740"/>
      <c r="R426" s="739"/>
      <c r="S426" s="739"/>
      <c r="T426" s="740"/>
      <c r="U426" s="740"/>
      <c r="V426" s="740"/>
      <c r="W426" s="739"/>
      <c r="X426" s="739"/>
      <c r="Y426" s="739"/>
      <c r="Z426" s="740"/>
      <c r="AA426" s="739"/>
      <c r="AB426" s="739"/>
      <c r="AC426" s="739"/>
      <c r="AD426" s="739"/>
      <c r="AE426" s="739"/>
      <c r="AF426" s="739"/>
      <c r="AG426" s="739"/>
      <c r="AH426" s="739"/>
    </row>
    <row r="427">
      <c r="A427" s="739"/>
      <c r="B427" s="739"/>
      <c r="C427" s="739"/>
      <c r="D427" s="739"/>
      <c r="E427" s="739"/>
      <c r="F427" s="739"/>
      <c r="G427" s="739"/>
      <c r="H427" s="739"/>
      <c r="I427" s="739"/>
      <c r="J427" s="739"/>
      <c r="K427" s="739"/>
      <c r="L427" s="739"/>
      <c r="M427" s="739"/>
      <c r="N427" s="739"/>
      <c r="O427" s="739"/>
      <c r="P427" s="740"/>
      <c r="Q427" s="740"/>
      <c r="R427" s="739"/>
      <c r="S427" s="739"/>
      <c r="T427" s="740"/>
      <c r="U427" s="740"/>
      <c r="V427" s="740"/>
      <c r="W427" s="739"/>
      <c r="X427" s="739"/>
      <c r="Y427" s="739"/>
      <c r="Z427" s="740"/>
      <c r="AA427" s="739"/>
      <c r="AB427" s="739"/>
      <c r="AC427" s="739"/>
      <c r="AD427" s="739"/>
      <c r="AE427" s="739"/>
      <c r="AF427" s="739"/>
      <c r="AG427" s="739"/>
      <c r="AH427" s="739"/>
    </row>
    <row r="428">
      <c r="A428" s="739"/>
      <c r="B428" s="739"/>
      <c r="C428" s="739"/>
      <c r="D428" s="739"/>
      <c r="E428" s="739"/>
      <c r="F428" s="739"/>
      <c r="G428" s="739"/>
      <c r="H428" s="739"/>
      <c r="I428" s="739"/>
      <c r="J428" s="739"/>
      <c r="K428" s="739"/>
      <c r="L428" s="739"/>
      <c r="M428" s="739"/>
      <c r="N428" s="739"/>
      <c r="O428" s="739"/>
      <c r="P428" s="740"/>
      <c r="Q428" s="740"/>
      <c r="R428" s="739"/>
      <c r="S428" s="739"/>
      <c r="T428" s="740"/>
      <c r="U428" s="740"/>
      <c r="V428" s="740"/>
      <c r="W428" s="739"/>
      <c r="X428" s="739"/>
      <c r="Y428" s="739"/>
      <c r="Z428" s="740"/>
      <c r="AA428" s="739"/>
      <c r="AB428" s="739"/>
      <c r="AC428" s="739"/>
      <c r="AD428" s="739"/>
      <c r="AE428" s="739"/>
      <c r="AF428" s="739"/>
      <c r="AG428" s="739"/>
      <c r="AH428" s="739"/>
    </row>
    <row r="429">
      <c r="A429" s="739"/>
      <c r="B429" s="739"/>
      <c r="C429" s="739"/>
      <c r="D429" s="739"/>
      <c r="E429" s="739"/>
      <c r="F429" s="739"/>
      <c r="G429" s="739"/>
      <c r="H429" s="739"/>
      <c r="I429" s="739"/>
      <c r="J429" s="739"/>
      <c r="K429" s="739"/>
      <c r="L429" s="739"/>
      <c r="M429" s="739"/>
      <c r="N429" s="739"/>
      <c r="O429" s="739"/>
      <c r="P429" s="740"/>
      <c r="Q429" s="740"/>
      <c r="R429" s="739"/>
      <c r="S429" s="739"/>
      <c r="T429" s="740"/>
      <c r="U429" s="740"/>
      <c r="V429" s="740"/>
      <c r="W429" s="739"/>
      <c r="X429" s="739"/>
      <c r="Y429" s="739"/>
      <c r="Z429" s="740"/>
      <c r="AA429" s="739"/>
      <c r="AB429" s="739"/>
      <c r="AC429" s="739"/>
      <c r="AD429" s="739"/>
      <c r="AE429" s="739"/>
      <c r="AF429" s="739"/>
      <c r="AG429" s="739"/>
      <c r="AH429" s="739"/>
    </row>
    <row r="430">
      <c r="A430" s="739"/>
      <c r="B430" s="739"/>
      <c r="C430" s="739"/>
      <c r="D430" s="739"/>
      <c r="E430" s="739"/>
      <c r="F430" s="739"/>
      <c r="G430" s="739"/>
      <c r="H430" s="739"/>
      <c r="I430" s="739"/>
      <c r="J430" s="739"/>
      <c r="K430" s="739"/>
      <c r="L430" s="739"/>
      <c r="M430" s="739"/>
      <c r="N430" s="739"/>
      <c r="O430" s="739"/>
      <c r="P430" s="740"/>
      <c r="Q430" s="740"/>
      <c r="R430" s="739"/>
      <c r="S430" s="739"/>
      <c r="T430" s="740"/>
      <c r="U430" s="740"/>
      <c r="V430" s="740"/>
      <c r="W430" s="739"/>
      <c r="X430" s="739"/>
      <c r="Y430" s="739"/>
      <c r="Z430" s="740"/>
      <c r="AA430" s="739"/>
      <c r="AB430" s="739"/>
      <c r="AC430" s="739"/>
      <c r="AD430" s="739"/>
      <c r="AE430" s="739"/>
      <c r="AF430" s="739"/>
      <c r="AG430" s="739"/>
      <c r="AH430" s="739"/>
    </row>
    <row r="431">
      <c r="A431" s="739"/>
      <c r="B431" s="739"/>
      <c r="C431" s="739"/>
      <c r="D431" s="739"/>
      <c r="E431" s="739"/>
      <c r="F431" s="739"/>
      <c r="G431" s="739"/>
      <c r="H431" s="739"/>
      <c r="I431" s="739"/>
      <c r="J431" s="739"/>
      <c r="K431" s="739"/>
      <c r="L431" s="739"/>
      <c r="M431" s="739"/>
      <c r="N431" s="739"/>
      <c r="O431" s="739"/>
      <c r="P431" s="740"/>
      <c r="Q431" s="740"/>
      <c r="R431" s="739"/>
      <c r="S431" s="739"/>
      <c r="T431" s="740"/>
      <c r="U431" s="740"/>
      <c r="V431" s="740"/>
      <c r="W431" s="739"/>
      <c r="X431" s="739"/>
      <c r="Y431" s="739"/>
      <c r="Z431" s="740"/>
      <c r="AA431" s="739"/>
      <c r="AB431" s="739"/>
      <c r="AC431" s="739"/>
      <c r="AD431" s="739"/>
      <c r="AE431" s="739"/>
      <c r="AF431" s="739"/>
      <c r="AG431" s="739"/>
      <c r="AH431" s="739"/>
    </row>
    <row r="432">
      <c r="A432" s="739"/>
      <c r="B432" s="739"/>
      <c r="C432" s="739"/>
      <c r="D432" s="739"/>
      <c r="E432" s="739"/>
      <c r="F432" s="739"/>
      <c r="G432" s="739"/>
      <c r="H432" s="739"/>
      <c r="I432" s="739"/>
      <c r="J432" s="739"/>
      <c r="K432" s="739"/>
      <c r="L432" s="739"/>
      <c r="M432" s="739"/>
      <c r="N432" s="739"/>
      <c r="O432" s="739"/>
      <c r="P432" s="740"/>
      <c r="Q432" s="740"/>
      <c r="R432" s="739"/>
      <c r="S432" s="739"/>
      <c r="T432" s="740"/>
      <c r="U432" s="740"/>
      <c r="V432" s="740"/>
      <c r="W432" s="739"/>
      <c r="X432" s="739"/>
      <c r="Y432" s="739"/>
      <c r="Z432" s="740"/>
      <c r="AA432" s="739"/>
      <c r="AB432" s="739"/>
      <c r="AC432" s="739"/>
      <c r="AD432" s="739"/>
      <c r="AE432" s="739"/>
      <c r="AF432" s="739"/>
      <c r="AG432" s="739"/>
      <c r="AH432" s="739"/>
    </row>
    <row r="433">
      <c r="A433" s="739"/>
      <c r="B433" s="739"/>
      <c r="C433" s="739"/>
      <c r="D433" s="739"/>
      <c r="E433" s="739"/>
      <c r="F433" s="739"/>
      <c r="G433" s="739"/>
      <c r="H433" s="739"/>
      <c r="I433" s="739"/>
      <c r="J433" s="739"/>
      <c r="K433" s="739"/>
      <c r="L433" s="739"/>
      <c r="M433" s="739"/>
      <c r="N433" s="739"/>
      <c r="O433" s="739"/>
      <c r="P433" s="740"/>
      <c r="Q433" s="740"/>
      <c r="R433" s="739"/>
      <c r="S433" s="739"/>
      <c r="T433" s="740"/>
      <c r="U433" s="740"/>
      <c r="V433" s="740"/>
      <c r="W433" s="739"/>
      <c r="X433" s="739"/>
      <c r="Y433" s="739"/>
      <c r="Z433" s="740"/>
      <c r="AA433" s="739"/>
      <c r="AB433" s="739"/>
      <c r="AC433" s="739"/>
      <c r="AD433" s="739"/>
      <c r="AE433" s="739"/>
      <c r="AF433" s="739"/>
      <c r="AG433" s="739"/>
      <c r="AH433" s="739"/>
    </row>
    <row r="434">
      <c r="A434" s="739"/>
      <c r="B434" s="739"/>
      <c r="C434" s="739"/>
      <c r="D434" s="739"/>
      <c r="E434" s="739"/>
      <c r="F434" s="739"/>
      <c r="G434" s="739"/>
      <c r="H434" s="739"/>
      <c r="I434" s="739"/>
      <c r="J434" s="739"/>
      <c r="K434" s="739"/>
      <c r="L434" s="739"/>
      <c r="M434" s="739"/>
      <c r="N434" s="739"/>
      <c r="O434" s="739"/>
      <c r="P434" s="740"/>
      <c r="Q434" s="740"/>
      <c r="R434" s="739"/>
      <c r="S434" s="739"/>
      <c r="T434" s="740"/>
      <c r="U434" s="740"/>
      <c r="V434" s="740"/>
      <c r="W434" s="739"/>
      <c r="X434" s="739"/>
      <c r="Y434" s="739"/>
      <c r="Z434" s="740"/>
      <c r="AA434" s="739"/>
      <c r="AB434" s="739"/>
      <c r="AC434" s="739"/>
      <c r="AD434" s="739"/>
      <c r="AE434" s="739"/>
      <c r="AF434" s="739"/>
      <c r="AG434" s="739"/>
      <c r="AH434" s="739"/>
    </row>
    <row r="435">
      <c r="A435" s="739"/>
      <c r="B435" s="739"/>
      <c r="C435" s="739"/>
      <c r="D435" s="739"/>
      <c r="E435" s="739"/>
      <c r="F435" s="739"/>
      <c r="G435" s="739"/>
      <c r="H435" s="739"/>
      <c r="I435" s="739"/>
      <c r="J435" s="739"/>
      <c r="K435" s="739"/>
      <c r="L435" s="739"/>
      <c r="M435" s="739"/>
      <c r="N435" s="739"/>
      <c r="O435" s="739"/>
      <c r="P435" s="740"/>
      <c r="Q435" s="740"/>
      <c r="R435" s="739"/>
      <c r="S435" s="739"/>
      <c r="T435" s="740"/>
      <c r="U435" s="740"/>
      <c r="V435" s="740"/>
      <c r="W435" s="739"/>
      <c r="X435" s="739"/>
      <c r="Y435" s="739"/>
      <c r="Z435" s="740"/>
      <c r="AA435" s="739"/>
      <c r="AB435" s="739"/>
      <c r="AC435" s="739"/>
      <c r="AD435" s="739"/>
      <c r="AE435" s="739"/>
      <c r="AF435" s="739"/>
      <c r="AG435" s="739"/>
      <c r="AH435" s="739"/>
    </row>
    <row r="436">
      <c r="A436" s="739"/>
      <c r="B436" s="739"/>
      <c r="C436" s="739"/>
      <c r="D436" s="739"/>
      <c r="E436" s="739"/>
      <c r="F436" s="739"/>
      <c r="G436" s="739"/>
      <c r="H436" s="739"/>
      <c r="I436" s="739"/>
      <c r="J436" s="739"/>
      <c r="K436" s="739"/>
      <c r="L436" s="739"/>
      <c r="M436" s="739"/>
      <c r="N436" s="739"/>
      <c r="O436" s="739"/>
      <c r="P436" s="740"/>
      <c r="Q436" s="740"/>
      <c r="R436" s="739"/>
      <c r="S436" s="739"/>
      <c r="T436" s="740"/>
      <c r="U436" s="740"/>
      <c r="V436" s="740"/>
      <c r="W436" s="739"/>
      <c r="X436" s="739"/>
      <c r="Y436" s="739"/>
      <c r="Z436" s="740"/>
      <c r="AA436" s="739"/>
      <c r="AB436" s="739"/>
      <c r="AC436" s="739"/>
      <c r="AD436" s="739"/>
      <c r="AE436" s="739"/>
      <c r="AF436" s="739"/>
      <c r="AG436" s="739"/>
      <c r="AH436" s="739"/>
    </row>
    <row r="437">
      <c r="A437" s="739"/>
      <c r="B437" s="739"/>
      <c r="C437" s="739"/>
      <c r="D437" s="739"/>
      <c r="E437" s="739"/>
      <c r="F437" s="739"/>
      <c r="G437" s="739"/>
      <c r="H437" s="739"/>
      <c r="I437" s="739"/>
      <c r="J437" s="739"/>
      <c r="K437" s="739"/>
      <c r="L437" s="739"/>
      <c r="M437" s="739"/>
      <c r="N437" s="739"/>
      <c r="O437" s="739"/>
      <c r="P437" s="740"/>
      <c r="Q437" s="740"/>
      <c r="R437" s="739"/>
      <c r="S437" s="739"/>
      <c r="T437" s="740"/>
      <c r="U437" s="740"/>
      <c r="V437" s="740"/>
      <c r="W437" s="739"/>
      <c r="X437" s="739"/>
      <c r="Y437" s="739"/>
      <c r="Z437" s="740"/>
      <c r="AA437" s="739"/>
      <c r="AB437" s="739"/>
      <c r="AC437" s="739"/>
      <c r="AD437" s="739"/>
      <c r="AE437" s="739"/>
      <c r="AF437" s="739"/>
      <c r="AG437" s="739"/>
      <c r="AH437" s="739"/>
    </row>
    <row r="438">
      <c r="A438" s="739"/>
      <c r="B438" s="739"/>
      <c r="C438" s="739"/>
      <c r="D438" s="739"/>
      <c r="E438" s="739"/>
      <c r="F438" s="739"/>
      <c r="G438" s="739"/>
      <c r="H438" s="739"/>
      <c r="I438" s="739"/>
      <c r="J438" s="739"/>
      <c r="K438" s="739"/>
      <c r="L438" s="739"/>
      <c r="M438" s="739"/>
      <c r="N438" s="739"/>
      <c r="O438" s="739"/>
      <c r="P438" s="740"/>
      <c r="Q438" s="740"/>
      <c r="R438" s="739"/>
      <c r="S438" s="739"/>
      <c r="T438" s="740"/>
      <c r="U438" s="740"/>
      <c r="V438" s="740"/>
      <c r="W438" s="739"/>
      <c r="X438" s="739"/>
      <c r="Y438" s="739"/>
      <c r="Z438" s="740"/>
      <c r="AA438" s="739"/>
      <c r="AB438" s="739"/>
      <c r="AC438" s="739"/>
      <c r="AD438" s="739"/>
      <c r="AE438" s="739"/>
      <c r="AF438" s="739"/>
      <c r="AG438" s="739"/>
      <c r="AH438" s="739"/>
    </row>
    <row r="439">
      <c r="A439" s="739"/>
      <c r="B439" s="739"/>
      <c r="C439" s="739"/>
      <c r="D439" s="739"/>
      <c r="E439" s="739"/>
      <c r="F439" s="739"/>
      <c r="G439" s="739"/>
      <c r="H439" s="739"/>
      <c r="I439" s="739"/>
      <c r="J439" s="739"/>
      <c r="K439" s="739"/>
      <c r="L439" s="739"/>
      <c r="M439" s="739"/>
      <c r="N439" s="739"/>
      <c r="O439" s="739"/>
      <c r="P439" s="740"/>
      <c r="Q439" s="740"/>
      <c r="R439" s="739"/>
      <c r="S439" s="739"/>
      <c r="T439" s="740"/>
      <c r="U439" s="740"/>
      <c r="V439" s="740"/>
      <c r="W439" s="739"/>
      <c r="X439" s="739"/>
      <c r="Y439" s="739"/>
      <c r="Z439" s="740"/>
      <c r="AA439" s="739"/>
      <c r="AB439" s="739"/>
      <c r="AC439" s="739"/>
      <c r="AD439" s="739"/>
      <c r="AE439" s="739"/>
      <c r="AF439" s="739"/>
      <c r="AG439" s="739"/>
      <c r="AH439" s="739"/>
    </row>
    <row r="440">
      <c r="A440" s="739"/>
      <c r="B440" s="739"/>
      <c r="C440" s="739"/>
      <c r="D440" s="739"/>
      <c r="E440" s="739"/>
      <c r="F440" s="739"/>
      <c r="G440" s="739"/>
      <c r="H440" s="739"/>
      <c r="I440" s="739"/>
      <c r="J440" s="739"/>
      <c r="K440" s="739"/>
      <c r="L440" s="739"/>
      <c r="M440" s="739"/>
      <c r="N440" s="739"/>
      <c r="O440" s="739"/>
      <c r="P440" s="740"/>
      <c r="Q440" s="740"/>
      <c r="R440" s="739"/>
      <c r="S440" s="739"/>
      <c r="T440" s="740"/>
      <c r="U440" s="740"/>
      <c r="V440" s="740"/>
      <c r="W440" s="739"/>
      <c r="X440" s="739"/>
      <c r="Y440" s="739"/>
      <c r="Z440" s="740"/>
      <c r="AA440" s="739"/>
      <c r="AB440" s="739"/>
      <c r="AC440" s="739"/>
      <c r="AD440" s="739"/>
      <c r="AE440" s="739"/>
      <c r="AF440" s="739"/>
      <c r="AG440" s="739"/>
      <c r="AH440" s="739"/>
    </row>
    <row r="441">
      <c r="A441" s="739"/>
      <c r="B441" s="739"/>
      <c r="C441" s="739"/>
      <c r="D441" s="739"/>
      <c r="E441" s="739"/>
      <c r="F441" s="739"/>
      <c r="G441" s="739"/>
      <c r="H441" s="739"/>
      <c r="I441" s="739"/>
      <c r="J441" s="739"/>
      <c r="K441" s="739"/>
      <c r="L441" s="739"/>
      <c r="M441" s="739"/>
      <c r="N441" s="739"/>
      <c r="O441" s="739"/>
      <c r="P441" s="740"/>
      <c r="Q441" s="740"/>
      <c r="R441" s="739"/>
      <c r="S441" s="739"/>
      <c r="T441" s="740"/>
      <c r="U441" s="740"/>
      <c r="V441" s="740"/>
      <c r="W441" s="739"/>
      <c r="X441" s="739"/>
      <c r="Y441" s="739"/>
      <c r="Z441" s="740"/>
      <c r="AA441" s="739"/>
      <c r="AB441" s="739"/>
      <c r="AC441" s="739"/>
      <c r="AD441" s="739"/>
      <c r="AE441" s="739"/>
      <c r="AF441" s="739"/>
      <c r="AG441" s="739"/>
      <c r="AH441" s="739"/>
    </row>
    <row r="442">
      <c r="A442" s="739"/>
      <c r="B442" s="739"/>
      <c r="C442" s="739"/>
      <c r="D442" s="739"/>
      <c r="E442" s="739"/>
      <c r="F442" s="739"/>
      <c r="G442" s="739"/>
      <c r="H442" s="739"/>
      <c r="I442" s="739"/>
      <c r="J442" s="739"/>
      <c r="K442" s="739"/>
      <c r="L442" s="739"/>
      <c r="M442" s="739"/>
      <c r="N442" s="739"/>
      <c r="O442" s="739"/>
      <c r="P442" s="740"/>
      <c r="Q442" s="740"/>
      <c r="R442" s="739"/>
      <c r="S442" s="739"/>
      <c r="T442" s="740"/>
      <c r="U442" s="740"/>
      <c r="V442" s="740"/>
      <c r="W442" s="739"/>
      <c r="X442" s="739"/>
      <c r="Y442" s="739"/>
      <c r="Z442" s="740"/>
      <c r="AA442" s="739"/>
      <c r="AB442" s="739"/>
      <c r="AC442" s="739"/>
      <c r="AD442" s="739"/>
      <c r="AE442" s="739"/>
      <c r="AF442" s="739"/>
      <c r="AG442" s="739"/>
      <c r="AH442" s="739"/>
    </row>
    <row r="443">
      <c r="A443" s="739"/>
      <c r="B443" s="739"/>
      <c r="C443" s="739"/>
      <c r="D443" s="739"/>
      <c r="E443" s="739"/>
      <c r="F443" s="739"/>
      <c r="G443" s="739"/>
      <c r="H443" s="739"/>
      <c r="I443" s="739"/>
      <c r="J443" s="739"/>
      <c r="K443" s="739"/>
      <c r="L443" s="739"/>
      <c r="M443" s="739"/>
      <c r="N443" s="739"/>
      <c r="O443" s="739"/>
      <c r="P443" s="740"/>
      <c r="Q443" s="740"/>
      <c r="R443" s="739"/>
      <c r="S443" s="739"/>
      <c r="T443" s="740"/>
      <c r="U443" s="740"/>
      <c r="V443" s="740"/>
      <c r="W443" s="739"/>
      <c r="X443" s="739"/>
      <c r="Y443" s="739"/>
      <c r="Z443" s="740"/>
      <c r="AA443" s="739"/>
      <c r="AB443" s="739"/>
      <c r="AC443" s="739"/>
      <c r="AD443" s="739"/>
      <c r="AE443" s="739"/>
      <c r="AF443" s="739"/>
      <c r="AG443" s="739"/>
      <c r="AH443" s="739"/>
    </row>
    <row r="444">
      <c r="A444" s="739"/>
      <c r="B444" s="739"/>
      <c r="C444" s="739"/>
      <c r="D444" s="739"/>
      <c r="E444" s="739"/>
      <c r="F444" s="739"/>
      <c r="G444" s="739"/>
      <c r="H444" s="739"/>
      <c r="I444" s="739"/>
      <c r="J444" s="739"/>
      <c r="K444" s="739"/>
      <c r="L444" s="739"/>
      <c r="M444" s="739"/>
      <c r="N444" s="739"/>
      <c r="O444" s="739"/>
      <c r="P444" s="740"/>
      <c r="Q444" s="740"/>
      <c r="R444" s="739"/>
      <c r="S444" s="739"/>
      <c r="T444" s="740"/>
      <c r="U444" s="740"/>
      <c r="V444" s="740"/>
      <c r="W444" s="739"/>
      <c r="X444" s="739"/>
      <c r="Y444" s="739"/>
      <c r="Z444" s="740"/>
      <c r="AA444" s="739"/>
      <c r="AB444" s="739"/>
      <c r="AC444" s="739"/>
      <c r="AD444" s="739"/>
      <c r="AE444" s="739"/>
      <c r="AF444" s="739"/>
      <c r="AG444" s="739"/>
      <c r="AH444" s="739"/>
    </row>
    <row r="445">
      <c r="A445" s="739"/>
      <c r="B445" s="739"/>
      <c r="C445" s="739"/>
      <c r="D445" s="739"/>
      <c r="E445" s="739"/>
      <c r="F445" s="739"/>
      <c r="G445" s="739"/>
      <c r="H445" s="739"/>
      <c r="I445" s="739"/>
      <c r="J445" s="739"/>
      <c r="K445" s="739"/>
      <c r="L445" s="739"/>
      <c r="M445" s="739"/>
      <c r="N445" s="739"/>
      <c r="O445" s="739"/>
      <c r="P445" s="740"/>
      <c r="Q445" s="740"/>
      <c r="R445" s="739"/>
      <c r="S445" s="739"/>
      <c r="T445" s="740"/>
      <c r="U445" s="740"/>
      <c r="V445" s="740"/>
      <c r="W445" s="739"/>
      <c r="X445" s="739"/>
      <c r="Y445" s="739"/>
      <c r="Z445" s="740"/>
      <c r="AA445" s="739"/>
      <c r="AB445" s="739"/>
      <c r="AC445" s="739"/>
      <c r="AD445" s="739"/>
      <c r="AE445" s="739"/>
      <c r="AF445" s="739"/>
      <c r="AG445" s="739"/>
      <c r="AH445" s="739"/>
    </row>
    <row r="446">
      <c r="A446" s="739"/>
      <c r="B446" s="739"/>
      <c r="C446" s="739"/>
      <c r="D446" s="739"/>
      <c r="E446" s="739"/>
      <c r="F446" s="739"/>
      <c r="G446" s="739"/>
      <c r="H446" s="739"/>
      <c r="I446" s="739"/>
      <c r="J446" s="739"/>
      <c r="K446" s="739"/>
      <c r="L446" s="739"/>
      <c r="M446" s="739"/>
      <c r="N446" s="739"/>
      <c r="O446" s="739"/>
      <c r="P446" s="740"/>
      <c r="Q446" s="740"/>
      <c r="R446" s="739"/>
      <c r="S446" s="739"/>
      <c r="T446" s="740"/>
      <c r="U446" s="740"/>
      <c r="V446" s="740"/>
      <c r="W446" s="739"/>
      <c r="X446" s="739"/>
      <c r="Y446" s="739"/>
      <c r="Z446" s="740"/>
      <c r="AA446" s="739"/>
      <c r="AB446" s="739"/>
      <c r="AC446" s="739"/>
      <c r="AD446" s="739"/>
      <c r="AE446" s="739"/>
      <c r="AF446" s="739"/>
      <c r="AG446" s="739"/>
      <c r="AH446" s="739"/>
    </row>
    <row r="447">
      <c r="A447" s="739"/>
      <c r="B447" s="739"/>
      <c r="C447" s="739"/>
      <c r="D447" s="739"/>
      <c r="E447" s="739"/>
      <c r="F447" s="739"/>
      <c r="G447" s="739"/>
      <c r="H447" s="739"/>
      <c r="I447" s="739"/>
      <c r="J447" s="739"/>
      <c r="K447" s="739"/>
      <c r="L447" s="739"/>
      <c r="M447" s="739"/>
      <c r="N447" s="739"/>
      <c r="O447" s="739"/>
      <c r="P447" s="740"/>
      <c r="Q447" s="740"/>
      <c r="R447" s="739"/>
      <c r="S447" s="739"/>
      <c r="T447" s="740"/>
      <c r="U447" s="740"/>
      <c r="V447" s="740"/>
      <c r="W447" s="739"/>
      <c r="X447" s="739"/>
      <c r="Y447" s="739"/>
      <c r="Z447" s="740"/>
      <c r="AA447" s="739"/>
      <c r="AB447" s="739"/>
      <c r="AC447" s="739"/>
      <c r="AD447" s="739"/>
      <c r="AE447" s="739"/>
      <c r="AF447" s="739"/>
      <c r="AG447" s="739"/>
      <c r="AH447" s="739"/>
    </row>
    <row r="448">
      <c r="A448" s="739"/>
      <c r="B448" s="739"/>
      <c r="C448" s="739"/>
      <c r="D448" s="739"/>
      <c r="E448" s="739"/>
      <c r="F448" s="739"/>
      <c r="G448" s="739"/>
      <c r="H448" s="739"/>
      <c r="I448" s="739"/>
      <c r="J448" s="739"/>
      <c r="K448" s="739"/>
      <c r="L448" s="739"/>
      <c r="M448" s="739"/>
      <c r="N448" s="739"/>
      <c r="O448" s="739"/>
      <c r="P448" s="740"/>
      <c r="Q448" s="740"/>
      <c r="R448" s="739"/>
      <c r="S448" s="739"/>
      <c r="T448" s="740"/>
      <c r="U448" s="740"/>
      <c r="V448" s="740"/>
      <c r="W448" s="739"/>
      <c r="X448" s="739"/>
      <c r="Y448" s="739"/>
      <c r="Z448" s="740"/>
      <c r="AA448" s="739"/>
      <c r="AB448" s="739"/>
      <c r="AC448" s="739"/>
      <c r="AD448" s="739"/>
      <c r="AE448" s="739"/>
      <c r="AF448" s="739"/>
      <c r="AG448" s="739"/>
      <c r="AH448" s="739"/>
    </row>
    <row r="449">
      <c r="A449" s="739"/>
      <c r="B449" s="739"/>
      <c r="C449" s="739"/>
      <c r="D449" s="739"/>
      <c r="E449" s="739"/>
      <c r="F449" s="739"/>
      <c r="G449" s="739"/>
      <c r="H449" s="739"/>
      <c r="I449" s="739"/>
      <c r="J449" s="739"/>
      <c r="K449" s="739"/>
      <c r="L449" s="739"/>
      <c r="M449" s="739"/>
      <c r="N449" s="739"/>
      <c r="O449" s="739"/>
      <c r="P449" s="740"/>
      <c r="Q449" s="740"/>
      <c r="R449" s="739"/>
      <c r="S449" s="739"/>
      <c r="T449" s="740"/>
      <c r="U449" s="740"/>
      <c r="V449" s="740"/>
      <c r="W449" s="739"/>
      <c r="X449" s="739"/>
      <c r="Y449" s="739"/>
      <c r="Z449" s="740"/>
      <c r="AA449" s="739"/>
      <c r="AB449" s="739"/>
      <c r="AC449" s="739"/>
      <c r="AD449" s="739"/>
      <c r="AE449" s="739"/>
      <c r="AF449" s="739"/>
      <c r="AG449" s="739"/>
      <c r="AH449" s="739"/>
    </row>
    <row r="450">
      <c r="A450" s="739"/>
      <c r="B450" s="739"/>
      <c r="C450" s="739"/>
      <c r="D450" s="739"/>
      <c r="E450" s="739"/>
      <c r="F450" s="739"/>
      <c r="G450" s="739"/>
      <c r="H450" s="739"/>
      <c r="I450" s="739"/>
      <c r="J450" s="739"/>
      <c r="K450" s="739"/>
      <c r="L450" s="739"/>
      <c r="M450" s="739"/>
      <c r="N450" s="739"/>
      <c r="O450" s="739"/>
      <c r="P450" s="740"/>
      <c r="Q450" s="740"/>
      <c r="R450" s="739"/>
      <c r="S450" s="739"/>
      <c r="T450" s="740"/>
      <c r="U450" s="740"/>
      <c r="V450" s="740"/>
      <c r="W450" s="739"/>
      <c r="X450" s="739"/>
      <c r="Y450" s="739"/>
      <c r="Z450" s="740"/>
      <c r="AA450" s="739"/>
      <c r="AB450" s="739"/>
      <c r="AC450" s="739"/>
      <c r="AD450" s="739"/>
      <c r="AE450" s="739"/>
      <c r="AF450" s="739"/>
      <c r="AG450" s="739"/>
      <c r="AH450" s="739"/>
    </row>
    <row r="451">
      <c r="A451" s="739"/>
      <c r="B451" s="739"/>
      <c r="C451" s="739"/>
      <c r="D451" s="739"/>
      <c r="E451" s="739"/>
      <c r="F451" s="739"/>
      <c r="G451" s="739"/>
      <c r="H451" s="739"/>
      <c r="I451" s="739"/>
      <c r="J451" s="739"/>
      <c r="K451" s="739"/>
      <c r="L451" s="739"/>
      <c r="M451" s="739"/>
      <c r="N451" s="739"/>
      <c r="O451" s="739"/>
      <c r="P451" s="740"/>
      <c r="Q451" s="740"/>
      <c r="R451" s="739"/>
      <c r="S451" s="739"/>
      <c r="T451" s="740"/>
      <c r="U451" s="740"/>
      <c r="V451" s="740"/>
      <c r="W451" s="739"/>
      <c r="X451" s="739"/>
      <c r="Y451" s="739"/>
      <c r="Z451" s="740"/>
      <c r="AA451" s="739"/>
      <c r="AB451" s="739"/>
      <c r="AC451" s="739"/>
      <c r="AD451" s="739"/>
      <c r="AE451" s="739"/>
      <c r="AF451" s="739"/>
      <c r="AG451" s="739"/>
      <c r="AH451" s="739"/>
    </row>
    <row r="452">
      <c r="A452" s="739"/>
      <c r="B452" s="739"/>
      <c r="C452" s="739"/>
      <c r="D452" s="739"/>
      <c r="E452" s="739"/>
      <c r="F452" s="739"/>
      <c r="G452" s="739"/>
      <c r="H452" s="739"/>
      <c r="I452" s="739"/>
      <c r="J452" s="739"/>
      <c r="K452" s="739"/>
      <c r="L452" s="739"/>
      <c r="M452" s="739"/>
      <c r="N452" s="739"/>
      <c r="O452" s="739"/>
      <c r="P452" s="740"/>
      <c r="Q452" s="740"/>
      <c r="R452" s="739"/>
      <c r="S452" s="739"/>
      <c r="T452" s="740"/>
      <c r="U452" s="740"/>
      <c r="V452" s="740"/>
      <c r="W452" s="739"/>
      <c r="X452" s="739"/>
      <c r="Y452" s="739"/>
      <c r="Z452" s="740"/>
      <c r="AA452" s="739"/>
      <c r="AB452" s="739"/>
      <c r="AC452" s="739"/>
      <c r="AD452" s="739"/>
      <c r="AE452" s="739"/>
      <c r="AF452" s="739"/>
      <c r="AG452" s="739"/>
      <c r="AH452" s="739"/>
    </row>
    <row r="453">
      <c r="A453" s="739"/>
      <c r="B453" s="739"/>
      <c r="C453" s="739"/>
      <c r="D453" s="739"/>
      <c r="E453" s="739"/>
      <c r="F453" s="739"/>
      <c r="G453" s="739"/>
      <c r="H453" s="739"/>
      <c r="I453" s="739"/>
      <c r="J453" s="739"/>
      <c r="K453" s="739"/>
      <c r="L453" s="739"/>
      <c r="M453" s="739"/>
      <c r="N453" s="739"/>
      <c r="O453" s="739"/>
      <c r="P453" s="740"/>
      <c r="Q453" s="740"/>
      <c r="R453" s="739"/>
      <c r="S453" s="739"/>
      <c r="T453" s="740"/>
      <c r="U453" s="740"/>
      <c r="V453" s="740"/>
      <c r="W453" s="739"/>
      <c r="X453" s="739"/>
      <c r="Y453" s="739"/>
      <c r="Z453" s="740"/>
      <c r="AA453" s="739"/>
      <c r="AB453" s="739"/>
      <c r="AC453" s="739"/>
      <c r="AD453" s="739"/>
      <c r="AE453" s="739"/>
      <c r="AF453" s="739"/>
      <c r="AG453" s="739"/>
      <c r="AH453" s="739"/>
    </row>
    <row r="454">
      <c r="A454" s="739"/>
      <c r="B454" s="739"/>
      <c r="C454" s="739"/>
      <c r="D454" s="739"/>
      <c r="E454" s="739"/>
      <c r="F454" s="739"/>
      <c r="G454" s="739"/>
      <c r="H454" s="739"/>
      <c r="I454" s="739"/>
      <c r="J454" s="739"/>
      <c r="K454" s="739"/>
      <c r="L454" s="739"/>
      <c r="M454" s="739"/>
      <c r="N454" s="739"/>
      <c r="O454" s="739"/>
      <c r="P454" s="740"/>
      <c r="Q454" s="740"/>
      <c r="R454" s="739"/>
      <c r="S454" s="739"/>
      <c r="T454" s="740"/>
      <c r="U454" s="740"/>
      <c r="V454" s="740"/>
      <c r="W454" s="739"/>
      <c r="X454" s="739"/>
      <c r="Y454" s="739"/>
      <c r="Z454" s="740"/>
      <c r="AA454" s="739"/>
      <c r="AB454" s="739"/>
      <c r="AC454" s="739"/>
      <c r="AD454" s="739"/>
      <c r="AE454" s="739"/>
      <c r="AF454" s="739"/>
      <c r="AG454" s="739"/>
      <c r="AH454" s="739"/>
    </row>
    <row r="455">
      <c r="A455" s="739"/>
      <c r="B455" s="739"/>
      <c r="C455" s="739"/>
      <c r="D455" s="739"/>
      <c r="E455" s="739"/>
      <c r="F455" s="739"/>
      <c r="G455" s="739"/>
      <c r="H455" s="739"/>
      <c r="I455" s="739"/>
      <c r="J455" s="739"/>
      <c r="K455" s="739"/>
      <c r="L455" s="739"/>
      <c r="M455" s="739"/>
      <c r="N455" s="739"/>
      <c r="O455" s="739"/>
      <c r="P455" s="740"/>
      <c r="Q455" s="740"/>
      <c r="R455" s="739"/>
      <c r="S455" s="739"/>
      <c r="T455" s="740"/>
      <c r="U455" s="740"/>
      <c r="V455" s="740"/>
      <c r="W455" s="739"/>
      <c r="X455" s="739"/>
      <c r="Y455" s="739"/>
      <c r="Z455" s="740"/>
      <c r="AA455" s="739"/>
      <c r="AB455" s="739"/>
      <c r="AC455" s="739"/>
      <c r="AD455" s="739"/>
      <c r="AE455" s="739"/>
      <c r="AF455" s="739"/>
      <c r="AG455" s="739"/>
      <c r="AH455" s="739"/>
    </row>
    <row r="456">
      <c r="A456" s="739"/>
      <c r="B456" s="739"/>
      <c r="C456" s="739"/>
      <c r="D456" s="739"/>
      <c r="E456" s="739"/>
      <c r="F456" s="739"/>
      <c r="G456" s="739"/>
      <c r="H456" s="739"/>
      <c r="I456" s="739"/>
      <c r="J456" s="739"/>
      <c r="K456" s="739"/>
      <c r="L456" s="739"/>
      <c r="M456" s="739"/>
      <c r="N456" s="739"/>
      <c r="O456" s="739"/>
      <c r="P456" s="740"/>
      <c r="Q456" s="740"/>
      <c r="R456" s="739"/>
      <c r="S456" s="739"/>
      <c r="T456" s="740"/>
      <c r="U456" s="740"/>
      <c r="V456" s="740"/>
      <c r="W456" s="739"/>
      <c r="X456" s="739"/>
      <c r="Y456" s="739"/>
      <c r="Z456" s="740"/>
      <c r="AA456" s="739"/>
      <c r="AB456" s="739"/>
      <c r="AC456" s="739"/>
      <c r="AD456" s="739"/>
      <c r="AE456" s="739"/>
      <c r="AF456" s="739"/>
      <c r="AG456" s="739"/>
      <c r="AH456" s="739"/>
    </row>
    <row r="457">
      <c r="A457" s="739"/>
      <c r="B457" s="739"/>
      <c r="C457" s="739"/>
      <c r="D457" s="739"/>
      <c r="E457" s="739"/>
      <c r="F457" s="739"/>
      <c r="G457" s="739"/>
      <c r="H457" s="739"/>
      <c r="I457" s="739"/>
      <c r="J457" s="739"/>
      <c r="K457" s="739"/>
      <c r="L457" s="739"/>
      <c r="M457" s="739"/>
      <c r="N457" s="739"/>
      <c r="O457" s="739"/>
      <c r="P457" s="740"/>
      <c r="Q457" s="740"/>
      <c r="R457" s="739"/>
      <c r="S457" s="739"/>
      <c r="T457" s="740"/>
      <c r="U457" s="740"/>
      <c r="V457" s="740"/>
      <c r="W457" s="739"/>
      <c r="X457" s="739"/>
      <c r="Y457" s="739"/>
      <c r="Z457" s="740"/>
      <c r="AA457" s="739"/>
      <c r="AB457" s="739"/>
      <c r="AC457" s="739"/>
      <c r="AD457" s="739"/>
      <c r="AE457" s="739"/>
      <c r="AF457" s="739"/>
      <c r="AG457" s="739"/>
      <c r="AH457" s="739"/>
    </row>
    <row r="458">
      <c r="A458" s="739"/>
      <c r="B458" s="739"/>
      <c r="C458" s="739"/>
      <c r="D458" s="739"/>
      <c r="E458" s="739"/>
      <c r="F458" s="739"/>
      <c r="G458" s="739"/>
      <c r="H458" s="739"/>
      <c r="I458" s="739"/>
      <c r="J458" s="739"/>
      <c r="K458" s="739"/>
      <c r="L458" s="739"/>
      <c r="M458" s="739"/>
      <c r="N458" s="739"/>
      <c r="O458" s="739"/>
      <c r="P458" s="740"/>
      <c r="Q458" s="740"/>
      <c r="R458" s="739"/>
      <c r="S458" s="739"/>
      <c r="T458" s="740"/>
      <c r="U458" s="740"/>
      <c r="V458" s="740"/>
      <c r="W458" s="739"/>
      <c r="X458" s="739"/>
      <c r="Y458" s="739"/>
      <c r="Z458" s="740"/>
      <c r="AA458" s="739"/>
      <c r="AB458" s="739"/>
      <c r="AC458" s="739"/>
      <c r="AD458" s="739"/>
      <c r="AE458" s="739"/>
      <c r="AF458" s="739"/>
      <c r="AG458" s="739"/>
      <c r="AH458" s="739"/>
    </row>
    <row r="459">
      <c r="A459" s="739"/>
      <c r="B459" s="739"/>
      <c r="C459" s="739"/>
      <c r="D459" s="739"/>
      <c r="E459" s="739"/>
      <c r="F459" s="739"/>
      <c r="G459" s="739"/>
      <c r="H459" s="739"/>
      <c r="I459" s="739"/>
      <c r="J459" s="739"/>
      <c r="K459" s="739"/>
      <c r="L459" s="739"/>
      <c r="M459" s="739"/>
      <c r="N459" s="739"/>
      <c r="O459" s="739"/>
      <c r="P459" s="740"/>
      <c r="Q459" s="740"/>
      <c r="R459" s="739"/>
      <c r="S459" s="739"/>
      <c r="T459" s="740"/>
      <c r="U459" s="740"/>
      <c r="V459" s="740"/>
      <c r="W459" s="739"/>
      <c r="X459" s="739"/>
      <c r="Y459" s="739"/>
      <c r="Z459" s="740"/>
      <c r="AA459" s="739"/>
      <c r="AB459" s="739"/>
      <c r="AC459" s="739"/>
      <c r="AD459" s="739"/>
      <c r="AE459" s="739"/>
      <c r="AF459" s="739"/>
      <c r="AG459" s="739"/>
      <c r="AH459" s="739"/>
    </row>
    <row r="460">
      <c r="A460" s="739"/>
      <c r="B460" s="739"/>
      <c r="C460" s="739"/>
      <c r="D460" s="739"/>
      <c r="E460" s="739"/>
      <c r="F460" s="739"/>
      <c r="G460" s="739"/>
      <c r="H460" s="739"/>
      <c r="I460" s="739"/>
      <c r="J460" s="739"/>
      <c r="K460" s="739"/>
      <c r="L460" s="739"/>
      <c r="M460" s="739"/>
      <c r="N460" s="739"/>
      <c r="O460" s="739"/>
      <c r="P460" s="740"/>
      <c r="Q460" s="740"/>
      <c r="R460" s="739"/>
      <c r="S460" s="739"/>
      <c r="T460" s="740"/>
      <c r="U460" s="740"/>
      <c r="V460" s="740"/>
      <c r="W460" s="739"/>
      <c r="X460" s="739"/>
      <c r="Y460" s="739"/>
      <c r="Z460" s="740"/>
      <c r="AA460" s="739"/>
      <c r="AB460" s="739"/>
      <c r="AC460" s="739"/>
      <c r="AD460" s="739"/>
      <c r="AE460" s="739"/>
      <c r="AF460" s="739"/>
      <c r="AG460" s="739"/>
      <c r="AH460" s="739"/>
    </row>
    <row r="461">
      <c r="A461" s="739"/>
      <c r="B461" s="739"/>
      <c r="C461" s="739"/>
      <c r="D461" s="739"/>
      <c r="E461" s="739"/>
      <c r="F461" s="739"/>
      <c r="G461" s="739"/>
      <c r="H461" s="739"/>
      <c r="I461" s="739"/>
      <c r="J461" s="739"/>
      <c r="K461" s="739"/>
      <c r="L461" s="739"/>
      <c r="M461" s="739"/>
      <c r="N461" s="739"/>
      <c r="O461" s="739"/>
      <c r="P461" s="740"/>
      <c r="Q461" s="740"/>
      <c r="R461" s="739"/>
      <c r="S461" s="739"/>
      <c r="T461" s="740"/>
      <c r="U461" s="740"/>
      <c r="V461" s="740"/>
      <c r="W461" s="739"/>
      <c r="X461" s="739"/>
      <c r="Y461" s="739"/>
      <c r="Z461" s="740"/>
      <c r="AA461" s="739"/>
      <c r="AB461" s="739"/>
      <c r="AC461" s="739"/>
      <c r="AD461" s="739"/>
      <c r="AE461" s="739"/>
      <c r="AF461" s="739"/>
      <c r="AG461" s="739"/>
      <c r="AH461" s="739"/>
    </row>
    <row r="462">
      <c r="A462" s="739"/>
      <c r="B462" s="739"/>
      <c r="C462" s="739"/>
      <c r="D462" s="739"/>
      <c r="E462" s="739"/>
      <c r="F462" s="739"/>
      <c r="G462" s="739"/>
      <c r="H462" s="739"/>
      <c r="I462" s="739"/>
      <c r="J462" s="739"/>
      <c r="K462" s="739"/>
      <c r="L462" s="739"/>
      <c r="M462" s="739"/>
      <c r="N462" s="739"/>
      <c r="O462" s="739"/>
      <c r="P462" s="740"/>
      <c r="Q462" s="740"/>
      <c r="R462" s="739"/>
      <c r="S462" s="739"/>
      <c r="T462" s="740"/>
      <c r="U462" s="740"/>
      <c r="V462" s="740"/>
      <c r="W462" s="739"/>
      <c r="X462" s="739"/>
      <c r="Y462" s="739"/>
      <c r="Z462" s="740"/>
      <c r="AA462" s="739"/>
      <c r="AB462" s="739"/>
      <c r="AC462" s="739"/>
      <c r="AD462" s="739"/>
      <c r="AE462" s="739"/>
      <c r="AF462" s="739"/>
      <c r="AG462" s="739"/>
      <c r="AH462" s="739"/>
    </row>
    <row r="463">
      <c r="A463" s="739"/>
      <c r="B463" s="739"/>
      <c r="C463" s="739"/>
      <c r="D463" s="739"/>
      <c r="E463" s="739"/>
      <c r="F463" s="739"/>
      <c r="G463" s="739"/>
      <c r="H463" s="739"/>
      <c r="I463" s="739"/>
      <c r="J463" s="739"/>
      <c r="K463" s="739"/>
      <c r="L463" s="739"/>
      <c r="M463" s="739"/>
      <c r="N463" s="739"/>
      <c r="O463" s="739"/>
      <c r="P463" s="740"/>
      <c r="Q463" s="740"/>
      <c r="R463" s="739"/>
      <c r="S463" s="739"/>
      <c r="T463" s="740"/>
      <c r="U463" s="740"/>
      <c r="V463" s="740"/>
      <c r="W463" s="739"/>
      <c r="X463" s="739"/>
      <c r="Y463" s="739"/>
      <c r="Z463" s="740"/>
      <c r="AA463" s="739"/>
      <c r="AB463" s="739"/>
      <c r="AC463" s="739"/>
      <c r="AD463" s="739"/>
      <c r="AE463" s="739"/>
      <c r="AF463" s="739"/>
      <c r="AG463" s="739"/>
      <c r="AH463" s="739"/>
    </row>
    <row r="464">
      <c r="A464" s="739"/>
      <c r="B464" s="739"/>
      <c r="C464" s="739"/>
      <c r="D464" s="739"/>
      <c r="E464" s="739"/>
      <c r="F464" s="739"/>
      <c r="G464" s="739"/>
      <c r="H464" s="739"/>
      <c r="I464" s="739"/>
      <c r="J464" s="739"/>
      <c r="K464" s="739"/>
      <c r="L464" s="739"/>
      <c r="M464" s="739"/>
      <c r="N464" s="739"/>
      <c r="O464" s="739"/>
      <c r="P464" s="740"/>
      <c r="Q464" s="740"/>
      <c r="R464" s="739"/>
      <c r="S464" s="739"/>
      <c r="T464" s="740"/>
      <c r="U464" s="740"/>
      <c r="V464" s="740"/>
      <c r="W464" s="739"/>
      <c r="X464" s="739"/>
      <c r="Y464" s="739"/>
      <c r="Z464" s="740"/>
      <c r="AA464" s="739"/>
      <c r="AB464" s="739"/>
      <c r="AC464" s="739"/>
      <c r="AD464" s="739"/>
      <c r="AE464" s="739"/>
      <c r="AF464" s="739"/>
      <c r="AG464" s="739"/>
      <c r="AH464" s="739"/>
    </row>
    <row r="465">
      <c r="A465" s="739"/>
      <c r="B465" s="739"/>
      <c r="C465" s="739"/>
      <c r="D465" s="739"/>
      <c r="E465" s="739"/>
      <c r="F465" s="739"/>
      <c r="G465" s="739"/>
      <c r="H465" s="739"/>
      <c r="I465" s="739"/>
      <c r="J465" s="739"/>
      <c r="K465" s="739"/>
      <c r="L465" s="739"/>
      <c r="M465" s="739"/>
      <c r="N465" s="739"/>
      <c r="O465" s="739"/>
      <c r="P465" s="740"/>
      <c r="Q465" s="740"/>
      <c r="R465" s="739"/>
      <c r="S465" s="739"/>
      <c r="T465" s="740"/>
      <c r="U465" s="740"/>
      <c r="V465" s="740"/>
      <c r="W465" s="739"/>
      <c r="X465" s="739"/>
      <c r="Y465" s="739"/>
      <c r="Z465" s="740"/>
      <c r="AA465" s="739"/>
      <c r="AB465" s="739"/>
      <c r="AC465" s="739"/>
      <c r="AD465" s="739"/>
      <c r="AE465" s="739"/>
      <c r="AF465" s="739"/>
      <c r="AG465" s="739"/>
      <c r="AH465" s="739"/>
    </row>
    <row r="466">
      <c r="A466" s="739"/>
      <c r="B466" s="739"/>
      <c r="C466" s="739"/>
      <c r="D466" s="739"/>
      <c r="E466" s="739"/>
      <c r="F466" s="739"/>
      <c r="G466" s="739"/>
      <c r="H466" s="739"/>
      <c r="I466" s="739"/>
      <c r="J466" s="739"/>
      <c r="K466" s="739"/>
      <c r="L466" s="739"/>
      <c r="M466" s="739"/>
      <c r="N466" s="739"/>
      <c r="O466" s="739"/>
      <c r="P466" s="740"/>
      <c r="Q466" s="740"/>
      <c r="R466" s="739"/>
      <c r="S466" s="739"/>
      <c r="T466" s="740"/>
      <c r="U466" s="740"/>
      <c r="V466" s="740"/>
      <c r="W466" s="739"/>
      <c r="X466" s="739"/>
      <c r="Y466" s="739"/>
      <c r="Z466" s="740"/>
      <c r="AA466" s="739"/>
      <c r="AB466" s="739"/>
      <c r="AC466" s="739"/>
      <c r="AD466" s="739"/>
      <c r="AE466" s="739"/>
      <c r="AF466" s="739"/>
      <c r="AG466" s="739"/>
      <c r="AH466" s="739"/>
    </row>
    <row r="467">
      <c r="A467" s="739"/>
      <c r="B467" s="739"/>
      <c r="C467" s="739"/>
      <c r="D467" s="739"/>
      <c r="E467" s="739"/>
      <c r="F467" s="739"/>
      <c r="G467" s="739"/>
      <c r="H467" s="739"/>
      <c r="I467" s="739"/>
      <c r="J467" s="739"/>
      <c r="K467" s="739"/>
      <c r="L467" s="739"/>
      <c r="M467" s="739"/>
      <c r="N467" s="739"/>
      <c r="O467" s="739"/>
      <c r="P467" s="740"/>
      <c r="Q467" s="740"/>
      <c r="R467" s="739"/>
      <c r="S467" s="739"/>
      <c r="T467" s="740"/>
      <c r="U467" s="740"/>
      <c r="V467" s="740"/>
      <c r="W467" s="739"/>
      <c r="X467" s="739"/>
      <c r="Y467" s="739"/>
      <c r="Z467" s="740"/>
      <c r="AA467" s="739"/>
      <c r="AB467" s="739"/>
      <c r="AC467" s="739"/>
      <c r="AD467" s="739"/>
      <c r="AE467" s="739"/>
      <c r="AF467" s="739"/>
      <c r="AG467" s="739"/>
      <c r="AH467" s="739"/>
    </row>
    <row r="468">
      <c r="A468" s="739"/>
      <c r="B468" s="739"/>
      <c r="C468" s="739"/>
      <c r="D468" s="739"/>
      <c r="E468" s="739"/>
      <c r="F468" s="739"/>
      <c r="G468" s="739"/>
      <c r="H468" s="739"/>
      <c r="I468" s="739"/>
      <c r="J468" s="739"/>
      <c r="K468" s="739"/>
      <c r="L468" s="739"/>
      <c r="M468" s="739"/>
      <c r="N468" s="739"/>
      <c r="O468" s="739"/>
      <c r="P468" s="740"/>
      <c r="Q468" s="740"/>
      <c r="R468" s="739"/>
      <c r="S468" s="739"/>
      <c r="T468" s="740"/>
      <c r="U468" s="740"/>
      <c r="V468" s="740"/>
      <c r="W468" s="739"/>
      <c r="X468" s="739"/>
      <c r="Y468" s="739"/>
      <c r="Z468" s="740"/>
      <c r="AA468" s="739"/>
      <c r="AB468" s="739"/>
      <c r="AC468" s="739"/>
      <c r="AD468" s="739"/>
      <c r="AE468" s="739"/>
      <c r="AF468" s="739"/>
      <c r="AG468" s="739"/>
      <c r="AH468" s="739"/>
    </row>
    <row r="469">
      <c r="A469" s="739"/>
      <c r="B469" s="739"/>
      <c r="C469" s="739"/>
      <c r="D469" s="739"/>
      <c r="E469" s="739"/>
      <c r="F469" s="739"/>
      <c r="G469" s="739"/>
      <c r="H469" s="739"/>
      <c r="I469" s="739"/>
      <c r="J469" s="739"/>
      <c r="K469" s="739"/>
      <c r="L469" s="739"/>
      <c r="M469" s="739"/>
      <c r="N469" s="739"/>
      <c r="O469" s="739"/>
      <c r="P469" s="740"/>
      <c r="Q469" s="740"/>
      <c r="R469" s="739"/>
      <c r="S469" s="739"/>
      <c r="T469" s="740"/>
      <c r="U469" s="740"/>
      <c r="V469" s="740"/>
      <c r="W469" s="739"/>
      <c r="X469" s="739"/>
      <c r="Y469" s="739"/>
      <c r="Z469" s="740"/>
      <c r="AA469" s="739"/>
      <c r="AB469" s="739"/>
      <c r="AC469" s="739"/>
      <c r="AD469" s="739"/>
      <c r="AE469" s="739"/>
      <c r="AF469" s="739"/>
      <c r="AG469" s="739"/>
      <c r="AH469" s="739"/>
    </row>
    <row r="470">
      <c r="A470" s="739"/>
      <c r="B470" s="739"/>
      <c r="C470" s="739"/>
      <c r="D470" s="739"/>
      <c r="E470" s="739"/>
      <c r="F470" s="739"/>
      <c r="G470" s="739"/>
      <c r="H470" s="739"/>
      <c r="I470" s="739"/>
      <c r="J470" s="739"/>
      <c r="K470" s="739"/>
      <c r="L470" s="739"/>
      <c r="M470" s="739"/>
      <c r="N470" s="739"/>
      <c r="O470" s="739"/>
      <c r="P470" s="740"/>
      <c r="Q470" s="740"/>
      <c r="R470" s="739"/>
      <c r="S470" s="739"/>
      <c r="T470" s="740"/>
      <c r="U470" s="740"/>
      <c r="V470" s="740"/>
      <c r="W470" s="739"/>
      <c r="X470" s="739"/>
      <c r="Y470" s="739"/>
      <c r="Z470" s="740"/>
      <c r="AA470" s="739"/>
      <c r="AB470" s="739"/>
      <c r="AC470" s="739"/>
      <c r="AD470" s="739"/>
      <c r="AE470" s="739"/>
      <c r="AF470" s="739"/>
      <c r="AG470" s="739"/>
      <c r="AH470" s="739"/>
    </row>
    <row r="471">
      <c r="A471" s="739"/>
      <c r="B471" s="739"/>
      <c r="C471" s="739"/>
      <c r="D471" s="739"/>
      <c r="E471" s="739"/>
      <c r="F471" s="739"/>
      <c r="G471" s="739"/>
      <c r="H471" s="739"/>
      <c r="I471" s="739"/>
      <c r="J471" s="739"/>
      <c r="K471" s="739"/>
      <c r="L471" s="739"/>
      <c r="M471" s="739"/>
      <c r="N471" s="739"/>
      <c r="O471" s="739"/>
      <c r="P471" s="740"/>
      <c r="Q471" s="740"/>
      <c r="R471" s="739"/>
      <c r="S471" s="739"/>
      <c r="T471" s="740"/>
      <c r="U471" s="740"/>
      <c r="V471" s="740"/>
      <c r="W471" s="739"/>
      <c r="X471" s="739"/>
      <c r="Y471" s="739"/>
      <c r="Z471" s="740"/>
      <c r="AA471" s="739"/>
      <c r="AB471" s="739"/>
      <c r="AC471" s="739"/>
      <c r="AD471" s="739"/>
      <c r="AE471" s="739"/>
      <c r="AF471" s="739"/>
      <c r="AG471" s="739"/>
      <c r="AH471" s="739"/>
    </row>
    <row r="472">
      <c r="A472" s="739"/>
      <c r="B472" s="739"/>
      <c r="C472" s="739"/>
      <c r="D472" s="739"/>
      <c r="E472" s="739"/>
      <c r="F472" s="739"/>
      <c r="G472" s="739"/>
      <c r="H472" s="739"/>
      <c r="I472" s="739"/>
      <c r="J472" s="739"/>
      <c r="K472" s="739"/>
      <c r="L472" s="739"/>
      <c r="M472" s="739"/>
      <c r="N472" s="739"/>
      <c r="O472" s="739"/>
      <c r="P472" s="740"/>
      <c r="Q472" s="740"/>
      <c r="R472" s="739"/>
      <c r="S472" s="739"/>
      <c r="T472" s="740"/>
      <c r="U472" s="740"/>
      <c r="V472" s="740"/>
      <c r="W472" s="739"/>
      <c r="X472" s="739"/>
      <c r="Y472" s="739"/>
      <c r="Z472" s="740"/>
      <c r="AA472" s="739"/>
      <c r="AB472" s="739"/>
      <c r="AC472" s="739"/>
      <c r="AD472" s="739"/>
      <c r="AE472" s="739"/>
      <c r="AF472" s="739"/>
      <c r="AG472" s="739"/>
      <c r="AH472" s="739"/>
    </row>
    <row r="473">
      <c r="A473" s="739"/>
      <c r="B473" s="739"/>
      <c r="C473" s="739"/>
      <c r="D473" s="739"/>
      <c r="E473" s="739"/>
      <c r="F473" s="739"/>
      <c r="G473" s="739"/>
      <c r="H473" s="739"/>
      <c r="I473" s="739"/>
      <c r="J473" s="739"/>
      <c r="K473" s="739"/>
      <c r="L473" s="739"/>
      <c r="M473" s="739"/>
      <c r="N473" s="739"/>
      <c r="O473" s="739"/>
      <c r="P473" s="740"/>
      <c r="Q473" s="740"/>
      <c r="R473" s="739"/>
      <c r="S473" s="739"/>
      <c r="T473" s="740"/>
      <c r="U473" s="740"/>
      <c r="V473" s="740"/>
      <c r="W473" s="739"/>
      <c r="X473" s="739"/>
      <c r="Y473" s="739"/>
      <c r="Z473" s="740"/>
      <c r="AA473" s="739"/>
      <c r="AB473" s="739"/>
      <c r="AC473" s="739"/>
      <c r="AD473" s="739"/>
      <c r="AE473" s="739"/>
      <c r="AF473" s="739"/>
      <c r="AG473" s="739"/>
      <c r="AH473" s="739"/>
    </row>
    <row r="474">
      <c r="A474" s="739"/>
      <c r="B474" s="739"/>
      <c r="C474" s="739"/>
      <c r="D474" s="739"/>
      <c r="E474" s="739"/>
      <c r="F474" s="739"/>
      <c r="G474" s="739"/>
      <c r="H474" s="739"/>
      <c r="I474" s="739"/>
      <c r="J474" s="739"/>
      <c r="K474" s="739"/>
      <c r="L474" s="739"/>
      <c r="M474" s="739"/>
      <c r="N474" s="739"/>
      <c r="O474" s="739"/>
      <c r="P474" s="740"/>
      <c r="Q474" s="740"/>
      <c r="R474" s="739"/>
      <c r="S474" s="739"/>
      <c r="T474" s="740"/>
      <c r="U474" s="740"/>
      <c r="V474" s="740"/>
      <c r="W474" s="739"/>
      <c r="X474" s="739"/>
      <c r="Y474" s="739"/>
      <c r="Z474" s="740"/>
      <c r="AA474" s="739"/>
      <c r="AB474" s="739"/>
      <c r="AC474" s="739"/>
      <c r="AD474" s="739"/>
      <c r="AE474" s="739"/>
      <c r="AF474" s="739"/>
      <c r="AG474" s="739"/>
      <c r="AH474" s="739"/>
    </row>
    <row r="475">
      <c r="A475" s="739"/>
      <c r="B475" s="739"/>
      <c r="C475" s="739"/>
      <c r="D475" s="739"/>
      <c r="E475" s="739"/>
      <c r="F475" s="739"/>
      <c r="G475" s="739"/>
      <c r="H475" s="739"/>
      <c r="I475" s="739"/>
      <c r="J475" s="739"/>
      <c r="K475" s="739"/>
      <c r="L475" s="739"/>
      <c r="M475" s="739"/>
      <c r="N475" s="739"/>
      <c r="O475" s="739"/>
      <c r="P475" s="740"/>
      <c r="Q475" s="740"/>
      <c r="R475" s="739"/>
      <c r="S475" s="739"/>
      <c r="T475" s="740"/>
      <c r="U475" s="740"/>
      <c r="V475" s="740"/>
      <c r="W475" s="739"/>
      <c r="X475" s="739"/>
      <c r="Y475" s="739"/>
      <c r="Z475" s="740"/>
      <c r="AA475" s="739"/>
      <c r="AB475" s="739"/>
      <c r="AC475" s="739"/>
      <c r="AD475" s="739"/>
      <c r="AE475" s="739"/>
      <c r="AF475" s="739"/>
      <c r="AG475" s="739"/>
      <c r="AH475" s="739"/>
    </row>
    <row r="476">
      <c r="A476" s="739"/>
      <c r="B476" s="739"/>
      <c r="C476" s="739"/>
      <c r="D476" s="739"/>
      <c r="E476" s="739"/>
      <c r="F476" s="739"/>
      <c r="G476" s="739"/>
      <c r="H476" s="739"/>
      <c r="I476" s="739"/>
      <c r="J476" s="739"/>
      <c r="K476" s="739"/>
      <c r="L476" s="739"/>
      <c r="M476" s="739"/>
      <c r="N476" s="739"/>
      <c r="O476" s="739"/>
      <c r="P476" s="740"/>
      <c r="Q476" s="740"/>
      <c r="R476" s="739"/>
      <c r="S476" s="739"/>
      <c r="T476" s="740"/>
      <c r="U476" s="740"/>
      <c r="V476" s="740"/>
      <c r="W476" s="739"/>
      <c r="X476" s="739"/>
      <c r="Y476" s="739"/>
      <c r="Z476" s="740"/>
      <c r="AA476" s="739"/>
      <c r="AB476" s="739"/>
      <c r="AC476" s="739"/>
      <c r="AD476" s="739"/>
      <c r="AE476" s="739"/>
      <c r="AF476" s="739"/>
      <c r="AG476" s="739"/>
      <c r="AH476" s="739"/>
    </row>
    <row r="477">
      <c r="A477" s="739"/>
      <c r="B477" s="739"/>
      <c r="C477" s="739"/>
      <c r="D477" s="739"/>
      <c r="E477" s="739"/>
      <c r="F477" s="739"/>
      <c r="G477" s="739"/>
      <c r="H477" s="739"/>
      <c r="I477" s="739"/>
      <c r="J477" s="739"/>
      <c r="K477" s="739"/>
      <c r="L477" s="739"/>
      <c r="M477" s="739"/>
      <c r="N477" s="739"/>
      <c r="O477" s="739"/>
      <c r="P477" s="740"/>
      <c r="Q477" s="740"/>
      <c r="R477" s="739"/>
      <c r="S477" s="739"/>
      <c r="T477" s="740"/>
      <c r="U477" s="740"/>
      <c r="V477" s="740"/>
      <c r="W477" s="739"/>
      <c r="X477" s="739"/>
      <c r="Y477" s="739"/>
      <c r="Z477" s="740"/>
      <c r="AA477" s="739"/>
      <c r="AB477" s="739"/>
      <c r="AC477" s="739"/>
      <c r="AD477" s="739"/>
      <c r="AE477" s="739"/>
      <c r="AF477" s="739"/>
      <c r="AG477" s="739"/>
      <c r="AH477" s="739"/>
    </row>
    <row r="478">
      <c r="A478" s="739"/>
      <c r="B478" s="739"/>
      <c r="C478" s="739"/>
      <c r="D478" s="739"/>
      <c r="E478" s="739"/>
      <c r="F478" s="739"/>
      <c r="G478" s="739"/>
      <c r="H478" s="739"/>
      <c r="I478" s="739"/>
      <c r="J478" s="739"/>
      <c r="K478" s="739"/>
      <c r="L478" s="739"/>
      <c r="M478" s="739"/>
      <c r="N478" s="739"/>
      <c r="O478" s="739"/>
      <c r="P478" s="740"/>
      <c r="Q478" s="740"/>
      <c r="R478" s="739"/>
      <c r="S478" s="739"/>
      <c r="T478" s="740"/>
      <c r="U478" s="740"/>
      <c r="V478" s="740"/>
      <c r="W478" s="739"/>
      <c r="X478" s="739"/>
      <c r="Y478" s="739"/>
      <c r="Z478" s="740"/>
      <c r="AA478" s="739"/>
      <c r="AB478" s="739"/>
      <c r="AC478" s="739"/>
      <c r="AD478" s="739"/>
      <c r="AE478" s="739"/>
      <c r="AF478" s="739"/>
      <c r="AG478" s="739"/>
      <c r="AH478" s="739"/>
    </row>
    <row r="479">
      <c r="A479" s="739"/>
      <c r="B479" s="739"/>
      <c r="C479" s="739"/>
      <c r="D479" s="739"/>
      <c r="E479" s="739"/>
      <c r="F479" s="739"/>
      <c r="G479" s="739"/>
      <c r="H479" s="739"/>
      <c r="I479" s="739"/>
      <c r="J479" s="739"/>
      <c r="K479" s="739"/>
      <c r="L479" s="739"/>
      <c r="M479" s="739"/>
      <c r="N479" s="739"/>
      <c r="O479" s="739"/>
      <c r="P479" s="740"/>
      <c r="Q479" s="740"/>
      <c r="R479" s="739"/>
      <c r="S479" s="739"/>
      <c r="T479" s="740"/>
      <c r="U479" s="740"/>
      <c r="V479" s="740"/>
      <c r="W479" s="739"/>
      <c r="X479" s="739"/>
      <c r="Y479" s="739"/>
      <c r="Z479" s="740"/>
      <c r="AA479" s="739"/>
      <c r="AB479" s="739"/>
      <c r="AC479" s="739"/>
      <c r="AD479" s="739"/>
      <c r="AE479" s="739"/>
      <c r="AF479" s="739"/>
      <c r="AG479" s="739"/>
      <c r="AH479" s="739"/>
    </row>
    <row r="480">
      <c r="A480" s="739"/>
      <c r="B480" s="739"/>
      <c r="C480" s="739"/>
      <c r="D480" s="739"/>
      <c r="E480" s="739"/>
      <c r="F480" s="739"/>
      <c r="G480" s="739"/>
      <c r="H480" s="739"/>
      <c r="I480" s="739"/>
      <c r="J480" s="739"/>
      <c r="K480" s="739"/>
      <c r="L480" s="739"/>
      <c r="M480" s="739"/>
      <c r="N480" s="739"/>
      <c r="O480" s="739"/>
      <c r="P480" s="740"/>
      <c r="Q480" s="740"/>
      <c r="R480" s="739"/>
      <c r="S480" s="739"/>
      <c r="T480" s="740"/>
      <c r="U480" s="740"/>
      <c r="V480" s="740"/>
      <c r="W480" s="739"/>
      <c r="X480" s="739"/>
      <c r="Y480" s="739"/>
      <c r="Z480" s="740"/>
      <c r="AA480" s="739"/>
      <c r="AB480" s="739"/>
      <c r="AC480" s="739"/>
      <c r="AD480" s="739"/>
      <c r="AE480" s="739"/>
      <c r="AF480" s="739"/>
      <c r="AG480" s="739"/>
      <c r="AH480" s="739"/>
    </row>
    <row r="481">
      <c r="A481" s="739"/>
      <c r="B481" s="739"/>
      <c r="C481" s="739"/>
      <c r="D481" s="739"/>
      <c r="E481" s="739"/>
      <c r="F481" s="739"/>
      <c r="G481" s="739"/>
      <c r="H481" s="739"/>
      <c r="I481" s="739"/>
      <c r="J481" s="739"/>
      <c r="K481" s="739"/>
      <c r="L481" s="739"/>
      <c r="M481" s="739"/>
      <c r="N481" s="739"/>
      <c r="O481" s="739"/>
      <c r="P481" s="740"/>
      <c r="Q481" s="740"/>
      <c r="R481" s="739"/>
      <c r="S481" s="739"/>
      <c r="T481" s="740"/>
      <c r="U481" s="740"/>
      <c r="V481" s="740"/>
      <c r="W481" s="739"/>
      <c r="X481" s="739"/>
      <c r="Y481" s="739"/>
      <c r="Z481" s="740"/>
      <c r="AA481" s="739"/>
      <c r="AB481" s="739"/>
      <c r="AC481" s="739"/>
      <c r="AD481" s="739"/>
      <c r="AE481" s="739"/>
      <c r="AF481" s="739"/>
      <c r="AG481" s="739"/>
      <c r="AH481" s="739"/>
    </row>
    <row r="482">
      <c r="A482" s="739"/>
      <c r="B482" s="739"/>
      <c r="C482" s="739"/>
      <c r="D482" s="739"/>
      <c r="E482" s="739"/>
      <c r="F482" s="739"/>
      <c r="G482" s="739"/>
      <c r="H482" s="739"/>
      <c r="I482" s="739"/>
      <c r="J482" s="739"/>
      <c r="K482" s="739"/>
      <c r="L482" s="739"/>
      <c r="M482" s="739"/>
      <c r="N482" s="739"/>
      <c r="O482" s="739"/>
      <c r="P482" s="740"/>
      <c r="Q482" s="740"/>
      <c r="R482" s="739"/>
      <c r="S482" s="739"/>
      <c r="T482" s="740"/>
      <c r="U482" s="740"/>
      <c r="V482" s="740"/>
      <c r="W482" s="739"/>
      <c r="X482" s="739"/>
      <c r="Y482" s="739"/>
      <c r="Z482" s="740"/>
      <c r="AA482" s="739"/>
      <c r="AB482" s="739"/>
      <c r="AC482" s="739"/>
      <c r="AD482" s="739"/>
      <c r="AE482" s="739"/>
      <c r="AF482" s="739"/>
      <c r="AG482" s="739"/>
      <c r="AH482" s="739"/>
    </row>
    <row r="483">
      <c r="A483" s="739"/>
      <c r="B483" s="739"/>
      <c r="C483" s="739"/>
      <c r="D483" s="739"/>
      <c r="E483" s="739"/>
      <c r="F483" s="739"/>
      <c r="G483" s="739"/>
      <c r="H483" s="739"/>
      <c r="I483" s="739"/>
      <c r="J483" s="739"/>
      <c r="K483" s="739"/>
      <c r="L483" s="739"/>
      <c r="M483" s="739"/>
      <c r="N483" s="739"/>
      <c r="O483" s="739"/>
      <c r="P483" s="740"/>
      <c r="Q483" s="740"/>
      <c r="R483" s="739"/>
      <c r="S483" s="739"/>
      <c r="T483" s="740"/>
      <c r="U483" s="740"/>
      <c r="V483" s="740"/>
      <c r="W483" s="739"/>
      <c r="X483" s="739"/>
      <c r="Y483" s="739"/>
      <c r="Z483" s="740"/>
      <c r="AA483" s="739"/>
      <c r="AB483" s="739"/>
      <c r="AC483" s="739"/>
      <c r="AD483" s="739"/>
      <c r="AE483" s="739"/>
      <c r="AF483" s="739"/>
      <c r="AG483" s="739"/>
      <c r="AH483" s="739"/>
    </row>
    <row r="484">
      <c r="A484" s="739"/>
      <c r="B484" s="739"/>
      <c r="C484" s="739"/>
      <c r="D484" s="739"/>
      <c r="E484" s="739"/>
      <c r="F484" s="739"/>
      <c r="G484" s="739"/>
      <c r="H484" s="739"/>
      <c r="I484" s="739"/>
      <c r="J484" s="739"/>
      <c r="K484" s="739"/>
      <c r="L484" s="739"/>
      <c r="M484" s="739"/>
      <c r="N484" s="739"/>
      <c r="O484" s="739"/>
      <c r="P484" s="740"/>
      <c r="Q484" s="740"/>
      <c r="R484" s="739"/>
      <c r="S484" s="739"/>
      <c r="T484" s="740"/>
      <c r="U484" s="740"/>
      <c r="V484" s="740"/>
      <c r="W484" s="739"/>
      <c r="X484" s="739"/>
      <c r="Y484" s="739"/>
      <c r="Z484" s="740"/>
      <c r="AA484" s="739"/>
      <c r="AB484" s="739"/>
      <c r="AC484" s="739"/>
      <c r="AD484" s="739"/>
      <c r="AE484" s="739"/>
      <c r="AF484" s="739"/>
      <c r="AG484" s="739"/>
      <c r="AH484" s="739"/>
    </row>
    <row r="485">
      <c r="A485" s="739"/>
      <c r="B485" s="739"/>
      <c r="C485" s="739"/>
      <c r="D485" s="739"/>
      <c r="E485" s="739"/>
      <c r="F485" s="739"/>
      <c r="G485" s="739"/>
      <c r="H485" s="739"/>
      <c r="I485" s="739"/>
      <c r="J485" s="739"/>
      <c r="K485" s="739"/>
      <c r="L485" s="739"/>
      <c r="M485" s="739"/>
      <c r="N485" s="739"/>
      <c r="O485" s="739"/>
      <c r="P485" s="740"/>
      <c r="Q485" s="740"/>
      <c r="R485" s="739"/>
      <c r="S485" s="739"/>
      <c r="T485" s="740"/>
      <c r="U485" s="740"/>
      <c r="V485" s="740"/>
      <c r="W485" s="739"/>
      <c r="X485" s="739"/>
      <c r="Y485" s="739"/>
      <c r="Z485" s="740"/>
      <c r="AA485" s="739"/>
      <c r="AB485" s="739"/>
      <c r="AC485" s="739"/>
      <c r="AD485" s="739"/>
      <c r="AE485" s="739"/>
      <c r="AF485" s="739"/>
      <c r="AG485" s="739"/>
      <c r="AH485" s="739"/>
    </row>
    <row r="486">
      <c r="A486" s="739"/>
      <c r="B486" s="739"/>
      <c r="C486" s="739"/>
      <c r="D486" s="739"/>
      <c r="E486" s="739"/>
      <c r="F486" s="739"/>
      <c r="G486" s="739"/>
      <c r="H486" s="739"/>
      <c r="I486" s="739"/>
      <c r="J486" s="739"/>
      <c r="K486" s="739"/>
      <c r="L486" s="739"/>
      <c r="M486" s="739"/>
      <c r="N486" s="739"/>
      <c r="O486" s="739"/>
      <c r="P486" s="740"/>
      <c r="Q486" s="740"/>
      <c r="R486" s="739"/>
      <c r="S486" s="739"/>
      <c r="T486" s="740"/>
      <c r="U486" s="740"/>
      <c r="V486" s="740"/>
      <c r="W486" s="739"/>
      <c r="X486" s="739"/>
      <c r="Y486" s="739"/>
      <c r="Z486" s="740"/>
      <c r="AA486" s="739"/>
      <c r="AB486" s="739"/>
      <c r="AC486" s="739"/>
      <c r="AD486" s="739"/>
      <c r="AE486" s="739"/>
      <c r="AF486" s="739"/>
      <c r="AG486" s="739"/>
      <c r="AH486" s="739"/>
    </row>
    <row r="487">
      <c r="A487" s="739"/>
      <c r="B487" s="739"/>
      <c r="C487" s="739"/>
      <c r="D487" s="739"/>
      <c r="E487" s="739"/>
      <c r="F487" s="739"/>
      <c r="G487" s="739"/>
      <c r="H487" s="739"/>
      <c r="I487" s="739"/>
      <c r="J487" s="739"/>
      <c r="K487" s="739"/>
      <c r="L487" s="739"/>
      <c r="M487" s="739"/>
      <c r="N487" s="739"/>
      <c r="O487" s="739"/>
      <c r="P487" s="740"/>
      <c r="Q487" s="740"/>
      <c r="R487" s="739"/>
      <c r="S487" s="739"/>
      <c r="T487" s="740"/>
      <c r="U487" s="740"/>
      <c r="V487" s="740"/>
      <c r="W487" s="739"/>
      <c r="X487" s="739"/>
      <c r="Y487" s="739"/>
      <c r="Z487" s="740"/>
      <c r="AA487" s="739"/>
      <c r="AB487" s="739"/>
      <c r="AC487" s="739"/>
      <c r="AD487" s="739"/>
      <c r="AE487" s="739"/>
      <c r="AF487" s="739"/>
      <c r="AG487" s="739"/>
      <c r="AH487" s="739"/>
    </row>
    <row r="488">
      <c r="A488" s="739"/>
      <c r="B488" s="739"/>
      <c r="C488" s="739"/>
      <c r="D488" s="739"/>
      <c r="E488" s="739"/>
      <c r="F488" s="739"/>
      <c r="G488" s="739"/>
      <c r="H488" s="739"/>
      <c r="I488" s="739"/>
      <c r="J488" s="739"/>
      <c r="K488" s="739"/>
      <c r="L488" s="739"/>
      <c r="M488" s="739"/>
      <c r="N488" s="739"/>
      <c r="O488" s="739"/>
      <c r="P488" s="740"/>
      <c r="Q488" s="740"/>
      <c r="R488" s="739"/>
      <c r="S488" s="739"/>
      <c r="T488" s="740"/>
      <c r="U488" s="740"/>
      <c r="V488" s="740"/>
      <c r="W488" s="739"/>
      <c r="X488" s="739"/>
      <c r="Y488" s="739"/>
      <c r="Z488" s="740"/>
      <c r="AA488" s="739"/>
      <c r="AB488" s="739"/>
      <c r="AC488" s="739"/>
      <c r="AD488" s="739"/>
      <c r="AE488" s="739"/>
      <c r="AF488" s="739"/>
      <c r="AG488" s="739"/>
      <c r="AH488" s="739"/>
    </row>
    <row r="489">
      <c r="A489" s="739"/>
      <c r="B489" s="739"/>
      <c r="C489" s="739"/>
      <c r="D489" s="739"/>
      <c r="E489" s="739"/>
      <c r="F489" s="739"/>
      <c r="G489" s="739"/>
      <c r="H489" s="739"/>
      <c r="I489" s="739"/>
      <c r="J489" s="739"/>
      <c r="K489" s="739"/>
      <c r="L489" s="739"/>
      <c r="M489" s="739"/>
      <c r="N489" s="739"/>
      <c r="O489" s="739"/>
      <c r="P489" s="740"/>
      <c r="Q489" s="740"/>
      <c r="R489" s="739"/>
      <c r="S489" s="739"/>
      <c r="T489" s="740"/>
      <c r="U489" s="740"/>
      <c r="V489" s="740"/>
      <c r="W489" s="739"/>
      <c r="X489" s="739"/>
      <c r="Y489" s="739"/>
      <c r="Z489" s="740"/>
      <c r="AA489" s="739"/>
      <c r="AB489" s="739"/>
      <c r="AC489" s="739"/>
      <c r="AD489" s="739"/>
      <c r="AE489" s="739"/>
      <c r="AF489" s="739"/>
      <c r="AG489" s="739"/>
      <c r="AH489" s="739"/>
    </row>
    <row r="490">
      <c r="A490" s="739"/>
      <c r="B490" s="739"/>
      <c r="C490" s="739"/>
      <c r="D490" s="739"/>
      <c r="E490" s="739"/>
      <c r="F490" s="739"/>
      <c r="G490" s="739"/>
      <c r="H490" s="739"/>
      <c r="I490" s="739"/>
      <c r="J490" s="739"/>
      <c r="K490" s="739"/>
      <c r="L490" s="739"/>
      <c r="M490" s="739"/>
      <c r="N490" s="739"/>
      <c r="O490" s="739"/>
      <c r="P490" s="740"/>
      <c r="Q490" s="740"/>
      <c r="R490" s="739"/>
      <c r="S490" s="739"/>
      <c r="T490" s="740"/>
      <c r="U490" s="740"/>
      <c r="V490" s="740"/>
      <c r="W490" s="739"/>
      <c r="X490" s="739"/>
      <c r="Y490" s="739"/>
      <c r="Z490" s="740"/>
      <c r="AA490" s="739"/>
      <c r="AB490" s="739"/>
      <c r="AC490" s="739"/>
      <c r="AD490" s="739"/>
      <c r="AE490" s="739"/>
      <c r="AF490" s="739"/>
      <c r="AG490" s="739"/>
      <c r="AH490" s="739"/>
    </row>
    <row r="491">
      <c r="A491" s="739"/>
      <c r="B491" s="739"/>
      <c r="C491" s="739"/>
      <c r="D491" s="739"/>
      <c r="E491" s="739"/>
      <c r="F491" s="739"/>
      <c r="G491" s="739"/>
      <c r="H491" s="739"/>
      <c r="I491" s="739"/>
      <c r="J491" s="739"/>
      <c r="K491" s="739"/>
      <c r="L491" s="739"/>
      <c r="M491" s="739"/>
      <c r="N491" s="739"/>
      <c r="O491" s="739"/>
      <c r="P491" s="740"/>
      <c r="Q491" s="740"/>
      <c r="R491" s="739"/>
      <c r="S491" s="739"/>
      <c r="T491" s="740"/>
      <c r="U491" s="740"/>
      <c r="V491" s="740"/>
      <c r="W491" s="739"/>
      <c r="X491" s="739"/>
      <c r="Y491" s="739"/>
      <c r="Z491" s="740"/>
      <c r="AA491" s="739"/>
      <c r="AB491" s="739"/>
      <c r="AC491" s="739"/>
      <c r="AD491" s="739"/>
      <c r="AE491" s="739"/>
      <c r="AF491" s="739"/>
      <c r="AG491" s="739"/>
      <c r="AH491" s="739"/>
    </row>
    <row r="492">
      <c r="A492" s="739"/>
      <c r="B492" s="739"/>
      <c r="C492" s="739"/>
      <c r="D492" s="739"/>
      <c r="E492" s="739"/>
      <c r="F492" s="739"/>
      <c r="G492" s="739"/>
      <c r="H492" s="739"/>
      <c r="I492" s="739"/>
      <c r="J492" s="739"/>
      <c r="K492" s="739"/>
      <c r="L492" s="739"/>
      <c r="M492" s="739"/>
      <c r="N492" s="739"/>
      <c r="O492" s="739"/>
      <c r="P492" s="740"/>
      <c r="Q492" s="740"/>
      <c r="R492" s="739"/>
      <c r="S492" s="739"/>
      <c r="T492" s="740"/>
      <c r="U492" s="740"/>
      <c r="V492" s="740"/>
      <c r="W492" s="739"/>
      <c r="X492" s="739"/>
      <c r="Y492" s="739"/>
      <c r="Z492" s="740"/>
      <c r="AA492" s="739"/>
      <c r="AB492" s="739"/>
      <c r="AC492" s="739"/>
      <c r="AD492" s="739"/>
      <c r="AE492" s="739"/>
      <c r="AF492" s="739"/>
      <c r="AG492" s="739"/>
      <c r="AH492" s="739"/>
    </row>
    <row r="493">
      <c r="A493" s="739"/>
      <c r="B493" s="739"/>
      <c r="C493" s="739"/>
      <c r="D493" s="739"/>
      <c r="E493" s="739"/>
      <c r="F493" s="739"/>
      <c r="G493" s="739"/>
      <c r="H493" s="739"/>
      <c r="I493" s="739"/>
      <c r="J493" s="739"/>
      <c r="K493" s="739"/>
      <c r="L493" s="739"/>
      <c r="M493" s="739"/>
      <c r="N493" s="739"/>
      <c r="O493" s="739"/>
      <c r="P493" s="740"/>
      <c r="Q493" s="740"/>
      <c r="R493" s="739"/>
      <c r="S493" s="739"/>
      <c r="T493" s="740"/>
      <c r="U493" s="740"/>
      <c r="V493" s="740"/>
      <c r="W493" s="739"/>
      <c r="X493" s="739"/>
      <c r="Y493" s="739"/>
      <c r="Z493" s="740"/>
      <c r="AA493" s="739"/>
      <c r="AB493" s="739"/>
      <c r="AC493" s="739"/>
      <c r="AD493" s="739"/>
      <c r="AE493" s="739"/>
      <c r="AF493" s="739"/>
      <c r="AG493" s="739"/>
      <c r="AH493" s="739"/>
    </row>
    <row r="494">
      <c r="A494" s="739"/>
      <c r="B494" s="739"/>
      <c r="C494" s="739"/>
      <c r="D494" s="739"/>
      <c r="E494" s="739"/>
      <c r="F494" s="739"/>
      <c r="G494" s="739"/>
      <c r="H494" s="739"/>
      <c r="I494" s="739"/>
      <c r="J494" s="739"/>
      <c r="K494" s="739"/>
      <c r="L494" s="739"/>
      <c r="M494" s="739"/>
      <c r="N494" s="739"/>
      <c r="O494" s="739"/>
      <c r="P494" s="740"/>
      <c r="Q494" s="740"/>
      <c r="R494" s="739"/>
      <c r="S494" s="739"/>
      <c r="T494" s="740"/>
      <c r="U494" s="740"/>
      <c r="V494" s="740"/>
      <c r="W494" s="739"/>
      <c r="X494" s="739"/>
      <c r="Y494" s="739"/>
      <c r="Z494" s="740"/>
      <c r="AA494" s="739"/>
      <c r="AB494" s="739"/>
      <c r="AC494" s="739"/>
      <c r="AD494" s="739"/>
      <c r="AE494" s="739"/>
      <c r="AF494" s="739"/>
      <c r="AG494" s="739"/>
      <c r="AH494" s="739"/>
    </row>
    <row r="495">
      <c r="A495" s="739"/>
      <c r="B495" s="739"/>
      <c r="C495" s="739"/>
      <c r="D495" s="739"/>
      <c r="E495" s="739"/>
      <c r="F495" s="739"/>
      <c r="G495" s="739"/>
      <c r="H495" s="739"/>
      <c r="I495" s="739"/>
      <c r="J495" s="739"/>
      <c r="K495" s="739"/>
      <c r="L495" s="739"/>
      <c r="M495" s="739"/>
      <c r="N495" s="739"/>
      <c r="O495" s="739"/>
      <c r="P495" s="740"/>
      <c r="Q495" s="740"/>
      <c r="R495" s="739"/>
      <c r="S495" s="739"/>
      <c r="T495" s="740"/>
      <c r="U495" s="740"/>
      <c r="V495" s="740"/>
      <c r="W495" s="739"/>
      <c r="X495" s="739"/>
      <c r="Y495" s="739"/>
      <c r="Z495" s="740"/>
      <c r="AA495" s="739"/>
      <c r="AB495" s="739"/>
      <c r="AC495" s="739"/>
      <c r="AD495" s="739"/>
      <c r="AE495" s="739"/>
      <c r="AF495" s="739"/>
      <c r="AG495" s="739"/>
      <c r="AH495" s="739"/>
    </row>
    <row r="496">
      <c r="A496" s="739"/>
      <c r="B496" s="739"/>
      <c r="C496" s="739"/>
      <c r="D496" s="739"/>
      <c r="E496" s="739"/>
      <c r="F496" s="739"/>
      <c r="G496" s="739"/>
      <c r="H496" s="739"/>
      <c r="I496" s="739"/>
      <c r="J496" s="739"/>
      <c r="K496" s="739"/>
      <c r="L496" s="739"/>
      <c r="M496" s="739"/>
      <c r="N496" s="739"/>
      <c r="O496" s="739"/>
      <c r="P496" s="740"/>
      <c r="Q496" s="740"/>
      <c r="R496" s="739"/>
      <c r="S496" s="739"/>
      <c r="T496" s="740"/>
      <c r="U496" s="740"/>
      <c r="V496" s="740"/>
      <c r="W496" s="739"/>
      <c r="X496" s="739"/>
      <c r="Y496" s="739"/>
      <c r="Z496" s="740"/>
      <c r="AA496" s="739"/>
      <c r="AB496" s="739"/>
      <c r="AC496" s="739"/>
      <c r="AD496" s="739"/>
      <c r="AE496" s="739"/>
      <c r="AF496" s="739"/>
      <c r="AG496" s="739"/>
      <c r="AH496" s="739"/>
    </row>
    <row r="497">
      <c r="A497" s="739"/>
      <c r="B497" s="739"/>
      <c r="C497" s="739"/>
      <c r="D497" s="739"/>
      <c r="E497" s="739"/>
      <c r="F497" s="739"/>
      <c r="G497" s="739"/>
      <c r="H497" s="739"/>
      <c r="I497" s="739"/>
      <c r="J497" s="739"/>
      <c r="K497" s="739"/>
      <c r="L497" s="739"/>
      <c r="M497" s="739"/>
      <c r="N497" s="739"/>
      <c r="O497" s="739"/>
      <c r="P497" s="740"/>
      <c r="Q497" s="740"/>
      <c r="R497" s="739"/>
      <c r="S497" s="739"/>
      <c r="T497" s="740"/>
      <c r="U497" s="740"/>
      <c r="V497" s="740"/>
      <c r="W497" s="739"/>
      <c r="X497" s="739"/>
      <c r="Y497" s="739"/>
      <c r="Z497" s="740"/>
      <c r="AA497" s="739"/>
      <c r="AB497" s="739"/>
      <c r="AC497" s="739"/>
      <c r="AD497" s="739"/>
      <c r="AE497" s="739"/>
      <c r="AF497" s="739"/>
      <c r="AG497" s="739"/>
      <c r="AH497" s="739"/>
    </row>
    <row r="498">
      <c r="A498" s="739"/>
      <c r="B498" s="739"/>
      <c r="C498" s="739"/>
      <c r="D498" s="739"/>
      <c r="E498" s="739"/>
      <c r="F498" s="739"/>
      <c r="G498" s="739"/>
      <c r="H498" s="739"/>
      <c r="I498" s="739"/>
      <c r="J498" s="739"/>
      <c r="K498" s="739"/>
      <c r="L498" s="739"/>
      <c r="M498" s="739"/>
      <c r="N498" s="739"/>
      <c r="O498" s="739"/>
      <c r="P498" s="740"/>
      <c r="Q498" s="740"/>
      <c r="R498" s="739"/>
      <c r="S498" s="739"/>
      <c r="T498" s="740"/>
      <c r="U498" s="740"/>
      <c r="V498" s="740"/>
      <c r="W498" s="739"/>
      <c r="X498" s="739"/>
      <c r="Y498" s="739"/>
      <c r="Z498" s="740"/>
      <c r="AA498" s="739"/>
      <c r="AB498" s="739"/>
      <c r="AC498" s="739"/>
      <c r="AD498" s="739"/>
      <c r="AE498" s="739"/>
      <c r="AF498" s="739"/>
      <c r="AG498" s="739"/>
      <c r="AH498" s="739"/>
    </row>
    <row r="499">
      <c r="A499" s="739"/>
      <c r="B499" s="739"/>
      <c r="C499" s="739"/>
      <c r="D499" s="739"/>
      <c r="E499" s="739"/>
      <c r="F499" s="739"/>
      <c r="G499" s="739"/>
      <c r="H499" s="739"/>
      <c r="I499" s="739"/>
      <c r="J499" s="739"/>
      <c r="K499" s="739"/>
      <c r="L499" s="739"/>
      <c r="M499" s="739"/>
      <c r="N499" s="739"/>
      <c r="O499" s="739"/>
      <c r="P499" s="740"/>
      <c r="Q499" s="740"/>
      <c r="R499" s="739"/>
      <c r="S499" s="739"/>
      <c r="T499" s="740"/>
      <c r="U499" s="740"/>
      <c r="V499" s="740"/>
      <c r="W499" s="739"/>
      <c r="X499" s="739"/>
      <c r="Y499" s="739"/>
      <c r="Z499" s="740"/>
      <c r="AA499" s="739"/>
      <c r="AB499" s="739"/>
      <c r="AC499" s="739"/>
      <c r="AD499" s="739"/>
      <c r="AE499" s="739"/>
      <c r="AF499" s="739"/>
      <c r="AG499" s="739"/>
      <c r="AH499" s="739"/>
    </row>
    <row r="500">
      <c r="A500" s="739"/>
      <c r="B500" s="739"/>
      <c r="C500" s="739"/>
      <c r="D500" s="739"/>
      <c r="E500" s="739"/>
      <c r="F500" s="739"/>
      <c r="G500" s="739"/>
      <c r="H500" s="739"/>
      <c r="I500" s="739"/>
      <c r="J500" s="739"/>
      <c r="K500" s="739"/>
      <c r="L500" s="739"/>
      <c r="M500" s="739"/>
      <c r="N500" s="739"/>
      <c r="O500" s="739"/>
      <c r="P500" s="740"/>
      <c r="Q500" s="740"/>
      <c r="R500" s="739"/>
      <c r="S500" s="739"/>
      <c r="T500" s="740"/>
      <c r="U500" s="740"/>
      <c r="V500" s="740"/>
      <c r="W500" s="739"/>
      <c r="X500" s="739"/>
      <c r="Y500" s="739"/>
      <c r="Z500" s="740"/>
      <c r="AA500" s="739"/>
      <c r="AB500" s="739"/>
      <c r="AC500" s="739"/>
      <c r="AD500" s="739"/>
      <c r="AE500" s="739"/>
      <c r="AF500" s="739"/>
      <c r="AG500" s="739"/>
      <c r="AH500" s="739"/>
    </row>
    <row r="501">
      <c r="A501" s="739"/>
      <c r="B501" s="739"/>
      <c r="C501" s="739"/>
      <c r="D501" s="739"/>
      <c r="E501" s="739"/>
      <c r="F501" s="739"/>
      <c r="G501" s="739"/>
      <c r="H501" s="739"/>
      <c r="I501" s="739"/>
      <c r="J501" s="739"/>
      <c r="K501" s="739"/>
      <c r="L501" s="739"/>
      <c r="M501" s="739"/>
      <c r="N501" s="739"/>
      <c r="O501" s="739"/>
      <c r="P501" s="740"/>
      <c r="Q501" s="740"/>
      <c r="R501" s="739"/>
      <c r="S501" s="739"/>
      <c r="T501" s="740"/>
      <c r="U501" s="740"/>
      <c r="V501" s="740"/>
      <c r="W501" s="739"/>
      <c r="X501" s="739"/>
      <c r="Y501" s="739"/>
      <c r="Z501" s="740"/>
      <c r="AA501" s="739"/>
      <c r="AB501" s="739"/>
      <c r="AC501" s="739"/>
      <c r="AD501" s="739"/>
      <c r="AE501" s="739"/>
      <c r="AF501" s="739"/>
      <c r="AG501" s="739"/>
      <c r="AH501" s="739"/>
    </row>
    <row r="502">
      <c r="A502" s="739"/>
      <c r="B502" s="739"/>
      <c r="C502" s="739"/>
      <c r="D502" s="739"/>
      <c r="E502" s="739"/>
      <c r="F502" s="739"/>
      <c r="G502" s="739"/>
      <c r="H502" s="739"/>
      <c r="I502" s="739"/>
      <c r="J502" s="739"/>
      <c r="K502" s="739"/>
      <c r="L502" s="739"/>
      <c r="M502" s="739"/>
      <c r="N502" s="739"/>
      <c r="O502" s="739"/>
      <c r="P502" s="740"/>
      <c r="Q502" s="740"/>
      <c r="R502" s="739"/>
      <c r="S502" s="739"/>
      <c r="T502" s="740"/>
      <c r="U502" s="740"/>
      <c r="V502" s="740"/>
      <c r="W502" s="739"/>
      <c r="X502" s="739"/>
      <c r="Y502" s="739"/>
      <c r="Z502" s="740"/>
      <c r="AA502" s="739"/>
      <c r="AB502" s="739"/>
      <c r="AC502" s="739"/>
      <c r="AD502" s="739"/>
      <c r="AE502" s="739"/>
      <c r="AF502" s="739"/>
      <c r="AG502" s="739"/>
      <c r="AH502" s="739"/>
    </row>
    <row r="503">
      <c r="A503" s="739"/>
      <c r="B503" s="739"/>
      <c r="C503" s="739"/>
      <c r="D503" s="739"/>
      <c r="E503" s="739"/>
      <c r="F503" s="739"/>
      <c r="G503" s="739"/>
      <c r="H503" s="739"/>
      <c r="I503" s="739"/>
      <c r="J503" s="739"/>
      <c r="K503" s="739"/>
      <c r="L503" s="739"/>
      <c r="M503" s="739"/>
      <c r="N503" s="739"/>
      <c r="O503" s="739"/>
      <c r="P503" s="740"/>
      <c r="Q503" s="740"/>
      <c r="R503" s="739"/>
      <c r="S503" s="739"/>
      <c r="T503" s="740"/>
      <c r="U503" s="740"/>
      <c r="V503" s="740"/>
      <c r="W503" s="739"/>
      <c r="X503" s="739"/>
      <c r="Y503" s="739"/>
      <c r="Z503" s="740"/>
      <c r="AA503" s="739"/>
      <c r="AB503" s="739"/>
      <c r="AC503" s="739"/>
      <c r="AD503" s="739"/>
      <c r="AE503" s="739"/>
      <c r="AF503" s="739"/>
      <c r="AG503" s="739"/>
      <c r="AH503" s="739"/>
    </row>
    <row r="504">
      <c r="A504" s="739"/>
      <c r="B504" s="739"/>
      <c r="C504" s="739"/>
      <c r="D504" s="739"/>
      <c r="E504" s="739"/>
      <c r="F504" s="739"/>
      <c r="G504" s="739"/>
      <c r="H504" s="739"/>
      <c r="I504" s="739"/>
      <c r="J504" s="739"/>
      <c r="K504" s="739"/>
      <c r="L504" s="739"/>
      <c r="M504" s="739"/>
      <c r="N504" s="739"/>
      <c r="O504" s="739"/>
      <c r="P504" s="740"/>
      <c r="Q504" s="740"/>
      <c r="R504" s="739"/>
      <c r="S504" s="739"/>
      <c r="T504" s="740"/>
      <c r="U504" s="740"/>
      <c r="V504" s="740"/>
      <c r="W504" s="739"/>
      <c r="X504" s="739"/>
      <c r="Y504" s="739"/>
      <c r="Z504" s="740"/>
      <c r="AA504" s="739"/>
      <c r="AB504" s="739"/>
      <c r="AC504" s="739"/>
      <c r="AD504" s="739"/>
      <c r="AE504" s="739"/>
      <c r="AF504" s="739"/>
      <c r="AG504" s="739"/>
      <c r="AH504" s="739"/>
    </row>
    <row r="505">
      <c r="A505" s="739"/>
      <c r="B505" s="739"/>
      <c r="C505" s="739"/>
      <c r="D505" s="739"/>
      <c r="E505" s="739"/>
      <c r="F505" s="739"/>
      <c r="G505" s="739"/>
      <c r="H505" s="739"/>
      <c r="I505" s="739"/>
      <c r="J505" s="739"/>
      <c r="K505" s="739"/>
      <c r="L505" s="739"/>
      <c r="M505" s="739"/>
      <c r="N505" s="739"/>
      <c r="O505" s="739"/>
      <c r="P505" s="740"/>
      <c r="Q505" s="740"/>
      <c r="R505" s="739"/>
      <c r="S505" s="739"/>
      <c r="T505" s="740"/>
      <c r="U505" s="740"/>
      <c r="V505" s="740"/>
      <c r="W505" s="739"/>
      <c r="X505" s="739"/>
      <c r="Y505" s="739"/>
      <c r="Z505" s="740"/>
      <c r="AA505" s="739"/>
      <c r="AB505" s="739"/>
      <c r="AC505" s="739"/>
      <c r="AD505" s="739"/>
      <c r="AE505" s="739"/>
      <c r="AF505" s="739"/>
      <c r="AG505" s="739"/>
      <c r="AH505" s="739"/>
    </row>
    <row r="506">
      <c r="A506" s="739"/>
      <c r="B506" s="739"/>
      <c r="C506" s="739"/>
      <c r="D506" s="739"/>
      <c r="E506" s="739"/>
      <c r="F506" s="739"/>
      <c r="G506" s="739"/>
      <c r="H506" s="739"/>
      <c r="I506" s="739"/>
      <c r="J506" s="739"/>
      <c r="K506" s="739"/>
      <c r="L506" s="739"/>
      <c r="M506" s="739"/>
      <c r="N506" s="739"/>
      <c r="O506" s="739"/>
      <c r="P506" s="740"/>
      <c r="Q506" s="740"/>
      <c r="R506" s="739"/>
      <c r="S506" s="739"/>
      <c r="T506" s="740"/>
      <c r="U506" s="740"/>
      <c r="V506" s="740"/>
      <c r="W506" s="739"/>
      <c r="X506" s="739"/>
      <c r="Y506" s="739"/>
      <c r="Z506" s="740"/>
      <c r="AA506" s="739"/>
      <c r="AB506" s="739"/>
      <c r="AC506" s="739"/>
      <c r="AD506" s="739"/>
      <c r="AE506" s="739"/>
      <c r="AF506" s="739"/>
      <c r="AG506" s="739"/>
      <c r="AH506" s="739"/>
    </row>
    <row r="507">
      <c r="A507" s="739"/>
      <c r="B507" s="739"/>
      <c r="C507" s="739"/>
      <c r="D507" s="739"/>
      <c r="E507" s="739"/>
      <c r="F507" s="739"/>
      <c r="G507" s="739"/>
      <c r="H507" s="739"/>
      <c r="I507" s="739"/>
      <c r="J507" s="739"/>
      <c r="K507" s="739"/>
      <c r="L507" s="739"/>
      <c r="M507" s="739"/>
      <c r="N507" s="739"/>
      <c r="O507" s="739"/>
      <c r="P507" s="740"/>
      <c r="Q507" s="740"/>
      <c r="R507" s="739"/>
      <c r="S507" s="739"/>
      <c r="T507" s="740"/>
      <c r="U507" s="740"/>
      <c r="V507" s="740"/>
      <c r="W507" s="739"/>
      <c r="X507" s="739"/>
      <c r="Y507" s="739"/>
      <c r="Z507" s="740"/>
      <c r="AA507" s="739"/>
      <c r="AB507" s="739"/>
      <c r="AC507" s="739"/>
      <c r="AD507" s="739"/>
      <c r="AE507" s="739"/>
      <c r="AF507" s="739"/>
      <c r="AG507" s="739"/>
      <c r="AH507" s="739"/>
    </row>
    <row r="508">
      <c r="A508" s="739"/>
      <c r="B508" s="739"/>
      <c r="C508" s="739"/>
      <c r="D508" s="739"/>
      <c r="E508" s="739"/>
      <c r="F508" s="739"/>
      <c r="G508" s="739"/>
      <c r="H508" s="739"/>
      <c r="I508" s="739"/>
      <c r="J508" s="739"/>
      <c r="K508" s="739"/>
      <c r="L508" s="739"/>
      <c r="M508" s="739"/>
      <c r="N508" s="739"/>
      <c r="O508" s="739"/>
      <c r="P508" s="740"/>
      <c r="Q508" s="740"/>
      <c r="R508" s="739"/>
      <c r="S508" s="739"/>
      <c r="T508" s="740"/>
      <c r="U508" s="740"/>
      <c r="V508" s="740"/>
      <c r="W508" s="739"/>
      <c r="X508" s="739"/>
      <c r="Y508" s="739"/>
      <c r="Z508" s="740"/>
      <c r="AA508" s="739"/>
      <c r="AB508" s="739"/>
      <c r="AC508" s="739"/>
      <c r="AD508" s="739"/>
      <c r="AE508" s="739"/>
      <c r="AF508" s="739"/>
      <c r="AG508" s="739"/>
      <c r="AH508" s="739"/>
    </row>
    <row r="509">
      <c r="A509" s="739"/>
      <c r="B509" s="739"/>
      <c r="C509" s="739"/>
      <c r="D509" s="739"/>
      <c r="E509" s="739"/>
      <c r="F509" s="739"/>
      <c r="G509" s="739"/>
      <c r="H509" s="739"/>
      <c r="I509" s="739"/>
      <c r="J509" s="739"/>
      <c r="K509" s="739"/>
      <c r="L509" s="739"/>
      <c r="M509" s="739"/>
      <c r="N509" s="739"/>
      <c r="O509" s="739"/>
      <c r="P509" s="740"/>
      <c r="Q509" s="740"/>
      <c r="R509" s="739"/>
      <c r="S509" s="739"/>
      <c r="T509" s="740"/>
      <c r="U509" s="740"/>
      <c r="V509" s="740"/>
      <c r="W509" s="739"/>
      <c r="X509" s="739"/>
      <c r="Y509" s="739"/>
      <c r="Z509" s="740"/>
      <c r="AA509" s="739"/>
      <c r="AB509" s="739"/>
      <c r="AC509" s="739"/>
      <c r="AD509" s="739"/>
      <c r="AE509" s="739"/>
      <c r="AF509" s="739"/>
      <c r="AG509" s="739"/>
      <c r="AH509" s="739"/>
    </row>
    <row r="510">
      <c r="A510" s="739"/>
      <c r="B510" s="739"/>
      <c r="C510" s="739"/>
      <c r="D510" s="739"/>
      <c r="E510" s="739"/>
      <c r="F510" s="739"/>
      <c r="G510" s="739"/>
      <c r="H510" s="739"/>
      <c r="I510" s="739"/>
      <c r="J510" s="739"/>
      <c r="K510" s="739"/>
      <c r="L510" s="739"/>
      <c r="M510" s="739"/>
      <c r="N510" s="739"/>
      <c r="O510" s="739"/>
      <c r="P510" s="740"/>
      <c r="Q510" s="740"/>
      <c r="R510" s="739"/>
      <c r="S510" s="739"/>
      <c r="T510" s="740"/>
      <c r="U510" s="740"/>
      <c r="V510" s="740"/>
      <c r="W510" s="739"/>
      <c r="X510" s="739"/>
      <c r="Y510" s="739"/>
      <c r="Z510" s="740"/>
      <c r="AA510" s="739"/>
      <c r="AB510" s="739"/>
      <c r="AC510" s="739"/>
      <c r="AD510" s="739"/>
      <c r="AE510" s="739"/>
      <c r="AF510" s="739"/>
      <c r="AG510" s="739"/>
      <c r="AH510" s="739"/>
    </row>
    <row r="511">
      <c r="A511" s="739"/>
      <c r="B511" s="739"/>
      <c r="C511" s="739"/>
      <c r="D511" s="739"/>
      <c r="E511" s="739"/>
      <c r="F511" s="739"/>
      <c r="G511" s="739"/>
      <c r="H511" s="739"/>
      <c r="I511" s="739"/>
      <c r="J511" s="739"/>
      <c r="K511" s="739"/>
      <c r="L511" s="739"/>
      <c r="M511" s="739"/>
      <c r="N511" s="739"/>
      <c r="O511" s="739"/>
      <c r="P511" s="740"/>
      <c r="Q511" s="740"/>
      <c r="R511" s="739"/>
      <c r="S511" s="739"/>
      <c r="T511" s="740"/>
      <c r="U511" s="740"/>
      <c r="V511" s="740"/>
      <c r="W511" s="739"/>
      <c r="X511" s="739"/>
      <c r="Y511" s="739"/>
      <c r="Z511" s="740"/>
      <c r="AA511" s="739"/>
      <c r="AB511" s="739"/>
      <c r="AC511" s="739"/>
      <c r="AD511" s="739"/>
      <c r="AE511" s="739"/>
      <c r="AF511" s="739"/>
      <c r="AG511" s="739"/>
      <c r="AH511" s="739"/>
    </row>
    <row r="512">
      <c r="A512" s="739"/>
      <c r="B512" s="739"/>
      <c r="C512" s="739"/>
      <c r="D512" s="739"/>
      <c r="E512" s="739"/>
      <c r="F512" s="739"/>
      <c r="G512" s="739"/>
      <c r="H512" s="739"/>
      <c r="I512" s="739"/>
      <c r="J512" s="739"/>
      <c r="K512" s="739"/>
      <c r="L512" s="739"/>
      <c r="M512" s="739"/>
      <c r="N512" s="739"/>
      <c r="O512" s="739"/>
      <c r="P512" s="740"/>
      <c r="Q512" s="740"/>
      <c r="R512" s="739"/>
      <c r="S512" s="739"/>
      <c r="T512" s="740"/>
      <c r="U512" s="740"/>
      <c r="V512" s="740"/>
      <c r="W512" s="739"/>
      <c r="X512" s="739"/>
      <c r="Y512" s="739"/>
      <c r="Z512" s="740"/>
      <c r="AA512" s="739"/>
      <c r="AB512" s="739"/>
      <c r="AC512" s="739"/>
      <c r="AD512" s="739"/>
      <c r="AE512" s="739"/>
      <c r="AF512" s="739"/>
      <c r="AG512" s="739"/>
      <c r="AH512" s="739"/>
    </row>
    <row r="513">
      <c r="A513" s="739"/>
      <c r="B513" s="739"/>
      <c r="C513" s="739"/>
      <c r="D513" s="739"/>
      <c r="E513" s="739"/>
      <c r="F513" s="739"/>
      <c r="G513" s="739"/>
      <c r="H513" s="739"/>
      <c r="I513" s="739"/>
      <c r="J513" s="739"/>
      <c r="K513" s="739"/>
      <c r="L513" s="739"/>
      <c r="M513" s="739"/>
      <c r="N513" s="739"/>
      <c r="O513" s="739"/>
      <c r="P513" s="740"/>
      <c r="Q513" s="740"/>
      <c r="R513" s="739"/>
      <c r="S513" s="739"/>
      <c r="T513" s="740"/>
      <c r="U513" s="740"/>
      <c r="V513" s="740"/>
      <c r="W513" s="739"/>
      <c r="X513" s="739"/>
      <c r="Y513" s="739"/>
      <c r="Z513" s="740"/>
      <c r="AA513" s="739"/>
      <c r="AB513" s="739"/>
      <c r="AC513" s="739"/>
      <c r="AD513" s="739"/>
      <c r="AE513" s="739"/>
      <c r="AF513" s="739"/>
      <c r="AG513" s="739"/>
      <c r="AH513" s="739"/>
    </row>
    <row r="514">
      <c r="A514" s="739"/>
      <c r="B514" s="739"/>
      <c r="C514" s="739"/>
      <c r="D514" s="739"/>
      <c r="E514" s="739"/>
      <c r="F514" s="739"/>
      <c r="G514" s="739"/>
      <c r="H514" s="739"/>
      <c r="I514" s="739"/>
      <c r="J514" s="739"/>
      <c r="K514" s="739"/>
      <c r="L514" s="739"/>
      <c r="M514" s="739"/>
      <c r="N514" s="739"/>
      <c r="O514" s="739"/>
      <c r="P514" s="740"/>
      <c r="Q514" s="740"/>
      <c r="R514" s="739"/>
      <c r="S514" s="739"/>
      <c r="T514" s="740"/>
      <c r="U514" s="740"/>
      <c r="V514" s="740"/>
      <c r="W514" s="739"/>
      <c r="X514" s="739"/>
      <c r="Y514" s="739"/>
      <c r="Z514" s="740"/>
      <c r="AA514" s="739"/>
      <c r="AB514" s="739"/>
      <c r="AC514" s="739"/>
      <c r="AD514" s="739"/>
      <c r="AE514" s="739"/>
      <c r="AF514" s="739"/>
      <c r="AG514" s="739"/>
      <c r="AH514" s="739"/>
    </row>
    <row r="515">
      <c r="A515" s="739"/>
      <c r="B515" s="739"/>
      <c r="C515" s="739"/>
      <c r="D515" s="739"/>
      <c r="E515" s="739"/>
      <c r="F515" s="739"/>
      <c r="G515" s="739"/>
      <c r="H515" s="739"/>
      <c r="I515" s="739"/>
      <c r="J515" s="739"/>
      <c r="K515" s="739"/>
      <c r="L515" s="739"/>
      <c r="M515" s="739"/>
      <c r="N515" s="739"/>
      <c r="O515" s="739"/>
      <c r="P515" s="740"/>
      <c r="Q515" s="740"/>
      <c r="R515" s="739"/>
      <c r="S515" s="739"/>
      <c r="T515" s="740"/>
      <c r="U515" s="740"/>
      <c r="V515" s="740"/>
      <c r="W515" s="739"/>
      <c r="X515" s="739"/>
      <c r="Y515" s="739"/>
      <c r="Z515" s="740"/>
      <c r="AA515" s="739"/>
      <c r="AB515" s="739"/>
      <c r="AC515" s="739"/>
      <c r="AD515" s="739"/>
      <c r="AE515" s="739"/>
      <c r="AF515" s="739"/>
      <c r="AG515" s="739"/>
      <c r="AH515" s="739"/>
    </row>
    <row r="516">
      <c r="A516" s="739"/>
      <c r="B516" s="739"/>
      <c r="C516" s="739"/>
      <c r="D516" s="739"/>
      <c r="E516" s="739"/>
      <c r="F516" s="739"/>
      <c r="G516" s="739"/>
      <c r="H516" s="739"/>
      <c r="I516" s="739"/>
      <c r="J516" s="739"/>
      <c r="K516" s="739"/>
      <c r="L516" s="739"/>
      <c r="M516" s="739"/>
      <c r="N516" s="739"/>
      <c r="O516" s="739"/>
      <c r="P516" s="740"/>
      <c r="Q516" s="740"/>
      <c r="R516" s="739"/>
      <c r="S516" s="739"/>
      <c r="T516" s="740"/>
      <c r="U516" s="740"/>
      <c r="V516" s="740"/>
      <c r="W516" s="739"/>
      <c r="X516" s="739"/>
      <c r="Y516" s="739"/>
      <c r="Z516" s="740"/>
      <c r="AA516" s="739"/>
      <c r="AB516" s="739"/>
      <c r="AC516" s="739"/>
      <c r="AD516" s="739"/>
      <c r="AE516" s="739"/>
      <c r="AF516" s="739"/>
      <c r="AG516" s="739"/>
      <c r="AH516" s="739"/>
    </row>
    <row r="517">
      <c r="A517" s="739"/>
      <c r="B517" s="739"/>
      <c r="C517" s="739"/>
      <c r="D517" s="739"/>
      <c r="E517" s="739"/>
      <c r="F517" s="739"/>
      <c r="G517" s="739"/>
      <c r="H517" s="739"/>
      <c r="I517" s="739"/>
      <c r="J517" s="739"/>
      <c r="K517" s="739"/>
      <c r="L517" s="739"/>
      <c r="M517" s="739"/>
      <c r="N517" s="739"/>
      <c r="O517" s="739"/>
      <c r="P517" s="740"/>
      <c r="Q517" s="740"/>
      <c r="R517" s="739"/>
      <c r="S517" s="739"/>
      <c r="T517" s="740"/>
      <c r="U517" s="740"/>
      <c r="V517" s="740"/>
      <c r="W517" s="739"/>
      <c r="X517" s="739"/>
      <c r="Y517" s="739"/>
      <c r="Z517" s="740"/>
      <c r="AA517" s="739"/>
      <c r="AB517" s="739"/>
      <c r="AC517" s="739"/>
      <c r="AD517" s="739"/>
      <c r="AE517" s="739"/>
      <c r="AF517" s="739"/>
      <c r="AG517" s="739"/>
      <c r="AH517" s="739"/>
    </row>
    <row r="518">
      <c r="A518" s="739"/>
      <c r="B518" s="739"/>
      <c r="C518" s="739"/>
      <c r="D518" s="739"/>
      <c r="E518" s="739"/>
      <c r="F518" s="739"/>
      <c r="G518" s="739"/>
      <c r="H518" s="739"/>
      <c r="I518" s="739"/>
      <c r="J518" s="739"/>
      <c r="K518" s="739"/>
      <c r="L518" s="739"/>
      <c r="M518" s="739"/>
      <c r="N518" s="739"/>
      <c r="O518" s="739"/>
      <c r="P518" s="740"/>
      <c r="Q518" s="740"/>
      <c r="R518" s="739"/>
      <c r="S518" s="739"/>
      <c r="T518" s="740"/>
      <c r="U518" s="740"/>
      <c r="V518" s="740"/>
      <c r="W518" s="739"/>
      <c r="X518" s="739"/>
      <c r="Y518" s="739"/>
      <c r="Z518" s="740"/>
      <c r="AA518" s="739"/>
      <c r="AB518" s="739"/>
      <c r="AC518" s="739"/>
      <c r="AD518" s="739"/>
      <c r="AE518" s="739"/>
      <c r="AF518" s="739"/>
      <c r="AG518" s="739"/>
      <c r="AH518" s="739"/>
    </row>
    <row r="519">
      <c r="A519" s="739"/>
      <c r="B519" s="739"/>
      <c r="C519" s="739"/>
      <c r="D519" s="739"/>
      <c r="E519" s="739"/>
      <c r="F519" s="739"/>
      <c r="G519" s="739"/>
      <c r="H519" s="739"/>
      <c r="I519" s="739"/>
      <c r="J519" s="739"/>
      <c r="K519" s="739"/>
      <c r="L519" s="739"/>
      <c r="M519" s="739"/>
      <c r="N519" s="739"/>
      <c r="O519" s="739"/>
      <c r="P519" s="740"/>
      <c r="Q519" s="740"/>
      <c r="R519" s="739"/>
      <c r="S519" s="739"/>
      <c r="T519" s="740"/>
      <c r="U519" s="740"/>
      <c r="V519" s="740"/>
      <c r="W519" s="739"/>
      <c r="X519" s="739"/>
      <c r="Y519" s="739"/>
      <c r="Z519" s="740"/>
      <c r="AA519" s="739"/>
      <c r="AB519" s="739"/>
      <c r="AC519" s="739"/>
      <c r="AD519" s="739"/>
      <c r="AE519" s="739"/>
      <c r="AF519" s="739"/>
      <c r="AG519" s="739"/>
      <c r="AH519" s="739"/>
    </row>
    <row r="520">
      <c r="A520" s="739"/>
      <c r="B520" s="739"/>
      <c r="C520" s="739"/>
      <c r="D520" s="739"/>
      <c r="E520" s="739"/>
      <c r="F520" s="739"/>
      <c r="G520" s="739"/>
      <c r="H520" s="739"/>
      <c r="I520" s="739"/>
      <c r="J520" s="739"/>
      <c r="K520" s="739"/>
      <c r="L520" s="739"/>
      <c r="M520" s="739"/>
      <c r="N520" s="739"/>
      <c r="O520" s="739"/>
      <c r="P520" s="740"/>
      <c r="Q520" s="740"/>
      <c r="R520" s="739"/>
      <c r="S520" s="739"/>
      <c r="T520" s="740"/>
      <c r="U520" s="740"/>
      <c r="V520" s="740"/>
      <c r="W520" s="739"/>
      <c r="X520" s="739"/>
      <c r="Y520" s="739"/>
      <c r="Z520" s="740"/>
      <c r="AA520" s="739"/>
      <c r="AB520" s="739"/>
      <c r="AC520" s="739"/>
      <c r="AD520" s="739"/>
      <c r="AE520" s="739"/>
      <c r="AF520" s="739"/>
      <c r="AG520" s="739"/>
      <c r="AH520" s="739"/>
    </row>
    <row r="521">
      <c r="A521" s="739"/>
      <c r="B521" s="739"/>
      <c r="C521" s="739"/>
      <c r="D521" s="739"/>
      <c r="E521" s="739"/>
      <c r="F521" s="739"/>
      <c r="G521" s="739"/>
      <c r="H521" s="739"/>
      <c r="I521" s="739"/>
      <c r="J521" s="739"/>
      <c r="K521" s="739"/>
      <c r="L521" s="739"/>
      <c r="M521" s="739"/>
      <c r="N521" s="739"/>
      <c r="O521" s="739"/>
      <c r="P521" s="740"/>
      <c r="Q521" s="740"/>
      <c r="R521" s="739"/>
      <c r="S521" s="739"/>
      <c r="T521" s="740"/>
      <c r="U521" s="740"/>
      <c r="V521" s="740"/>
      <c r="W521" s="739"/>
      <c r="X521" s="739"/>
      <c r="Y521" s="739"/>
      <c r="Z521" s="740"/>
      <c r="AA521" s="739"/>
      <c r="AB521" s="739"/>
      <c r="AC521" s="739"/>
      <c r="AD521" s="739"/>
      <c r="AE521" s="739"/>
      <c r="AF521" s="739"/>
      <c r="AG521" s="739"/>
      <c r="AH521" s="739"/>
    </row>
    <row r="522">
      <c r="A522" s="739"/>
      <c r="B522" s="739"/>
      <c r="C522" s="739"/>
      <c r="D522" s="739"/>
      <c r="E522" s="739"/>
      <c r="F522" s="739"/>
      <c r="G522" s="739"/>
      <c r="H522" s="739"/>
      <c r="I522" s="739"/>
      <c r="J522" s="739"/>
      <c r="K522" s="739"/>
      <c r="L522" s="739"/>
      <c r="M522" s="739"/>
      <c r="N522" s="739"/>
      <c r="O522" s="739"/>
      <c r="P522" s="740"/>
      <c r="Q522" s="740"/>
      <c r="R522" s="739"/>
      <c r="S522" s="739"/>
      <c r="T522" s="740"/>
      <c r="U522" s="740"/>
      <c r="V522" s="740"/>
      <c r="W522" s="739"/>
      <c r="X522" s="739"/>
      <c r="Y522" s="739"/>
      <c r="Z522" s="740"/>
      <c r="AA522" s="739"/>
      <c r="AB522" s="739"/>
      <c r="AC522" s="739"/>
      <c r="AD522" s="739"/>
      <c r="AE522" s="739"/>
      <c r="AF522" s="739"/>
      <c r="AG522" s="739"/>
      <c r="AH522" s="739"/>
    </row>
    <row r="523">
      <c r="A523" s="739"/>
      <c r="B523" s="739"/>
      <c r="C523" s="739"/>
      <c r="D523" s="739"/>
      <c r="E523" s="739"/>
      <c r="F523" s="739"/>
      <c r="G523" s="739"/>
      <c r="H523" s="739"/>
      <c r="I523" s="739"/>
      <c r="J523" s="739"/>
      <c r="K523" s="739"/>
      <c r="L523" s="739"/>
      <c r="M523" s="739"/>
      <c r="N523" s="739"/>
      <c r="O523" s="739"/>
      <c r="P523" s="740"/>
      <c r="Q523" s="740"/>
      <c r="R523" s="739"/>
      <c r="S523" s="739"/>
      <c r="T523" s="740"/>
      <c r="U523" s="740"/>
      <c r="V523" s="740"/>
      <c r="W523" s="739"/>
      <c r="X523" s="739"/>
      <c r="Y523" s="739"/>
      <c r="Z523" s="740"/>
      <c r="AA523" s="739"/>
      <c r="AB523" s="739"/>
      <c r="AC523" s="739"/>
      <c r="AD523" s="739"/>
      <c r="AE523" s="739"/>
      <c r="AF523" s="739"/>
      <c r="AG523" s="739"/>
      <c r="AH523" s="739"/>
    </row>
    <row r="524">
      <c r="A524" s="739"/>
      <c r="B524" s="739"/>
      <c r="C524" s="739"/>
      <c r="D524" s="739"/>
      <c r="E524" s="739"/>
      <c r="F524" s="739"/>
      <c r="G524" s="739"/>
      <c r="H524" s="739"/>
      <c r="I524" s="739"/>
      <c r="J524" s="739"/>
      <c r="K524" s="739"/>
      <c r="L524" s="739"/>
      <c r="M524" s="739"/>
      <c r="N524" s="739"/>
      <c r="O524" s="739"/>
      <c r="P524" s="740"/>
      <c r="Q524" s="740"/>
      <c r="R524" s="739"/>
      <c r="S524" s="739"/>
      <c r="T524" s="740"/>
      <c r="U524" s="740"/>
      <c r="V524" s="740"/>
      <c r="W524" s="739"/>
      <c r="X524" s="739"/>
      <c r="Y524" s="739"/>
      <c r="Z524" s="740"/>
      <c r="AA524" s="739"/>
      <c r="AB524" s="739"/>
      <c r="AC524" s="739"/>
      <c r="AD524" s="739"/>
      <c r="AE524" s="739"/>
      <c r="AF524" s="739"/>
      <c r="AG524" s="739"/>
      <c r="AH524" s="739"/>
    </row>
    <row r="525">
      <c r="A525" s="739"/>
      <c r="B525" s="739"/>
      <c r="C525" s="739"/>
      <c r="D525" s="739"/>
      <c r="E525" s="739"/>
      <c r="F525" s="739"/>
      <c r="G525" s="739"/>
      <c r="H525" s="739"/>
      <c r="I525" s="739"/>
      <c r="J525" s="739"/>
      <c r="K525" s="739"/>
      <c r="L525" s="739"/>
      <c r="M525" s="739"/>
      <c r="N525" s="739"/>
      <c r="O525" s="739"/>
      <c r="P525" s="740"/>
      <c r="Q525" s="740"/>
      <c r="R525" s="739"/>
      <c r="S525" s="739"/>
      <c r="T525" s="740"/>
      <c r="U525" s="740"/>
      <c r="V525" s="740"/>
      <c r="W525" s="739"/>
      <c r="X525" s="739"/>
      <c r="Y525" s="739"/>
      <c r="Z525" s="740"/>
      <c r="AA525" s="739"/>
      <c r="AB525" s="739"/>
      <c r="AC525" s="739"/>
      <c r="AD525" s="739"/>
      <c r="AE525" s="739"/>
      <c r="AF525" s="739"/>
      <c r="AG525" s="739"/>
      <c r="AH525" s="739"/>
    </row>
    <row r="526">
      <c r="A526" s="739"/>
      <c r="B526" s="739"/>
      <c r="C526" s="739"/>
      <c r="D526" s="739"/>
      <c r="E526" s="739"/>
      <c r="F526" s="739"/>
      <c r="G526" s="739"/>
      <c r="H526" s="739"/>
      <c r="I526" s="739"/>
      <c r="J526" s="739"/>
      <c r="K526" s="739"/>
      <c r="L526" s="739"/>
      <c r="M526" s="739"/>
      <c r="N526" s="739"/>
      <c r="O526" s="739"/>
      <c r="P526" s="740"/>
      <c r="Q526" s="740"/>
      <c r="R526" s="739"/>
      <c r="S526" s="739"/>
      <c r="T526" s="740"/>
      <c r="U526" s="740"/>
      <c r="V526" s="740"/>
      <c r="W526" s="739"/>
      <c r="X526" s="739"/>
      <c r="Y526" s="739"/>
      <c r="Z526" s="740"/>
      <c r="AA526" s="739"/>
      <c r="AB526" s="739"/>
      <c r="AC526" s="739"/>
      <c r="AD526" s="739"/>
      <c r="AE526" s="739"/>
      <c r="AF526" s="739"/>
      <c r="AG526" s="739"/>
      <c r="AH526" s="739"/>
    </row>
    <row r="527">
      <c r="A527" s="739"/>
      <c r="B527" s="739"/>
      <c r="C527" s="739"/>
      <c r="D527" s="739"/>
      <c r="E527" s="739"/>
      <c r="F527" s="739"/>
      <c r="G527" s="739"/>
      <c r="H527" s="739"/>
      <c r="I527" s="739"/>
      <c r="J527" s="739"/>
      <c r="K527" s="739"/>
      <c r="L527" s="739"/>
      <c r="M527" s="739"/>
      <c r="N527" s="739"/>
      <c r="O527" s="739"/>
      <c r="P527" s="740"/>
      <c r="Q527" s="740"/>
      <c r="R527" s="739"/>
      <c r="S527" s="739"/>
      <c r="T527" s="740"/>
      <c r="U527" s="740"/>
      <c r="V527" s="740"/>
      <c r="W527" s="739"/>
      <c r="X527" s="739"/>
      <c r="Y527" s="739"/>
      <c r="Z527" s="740"/>
      <c r="AA527" s="739"/>
      <c r="AB527" s="739"/>
      <c r="AC527" s="739"/>
      <c r="AD527" s="739"/>
      <c r="AE527" s="739"/>
      <c r="AF527" s="739"/>
      <c r="AG527" s="739"/>
      <c r="AH527" s="739"/>
    </row>
    <row r="528">
      <c r="A528" s="739"/>
      <c r="B528" s="739"/>
      <c r="C528" s="739"/>
      <c r="D528" s="739"/>
      <c r="E528" s="739"/>
      <c r="F528" s="739"/>
      <c r="G528" s="739"/>
      <c r="H528" s="739"/>
      <c r="I528" s="739"/>
      <c r="J528" s="739"/>
      <c r="K528" s="739"/>
      <c r="L528" s="739"/>
      <c r="M528" s="739"/>
      <c r="N528" s="739"/>
      <c r="O528" s="739"/>
      <c r="P528" s="740"/>
      <c r="Q528" s="740"/>
      <c r="R528" s="739"/>
      <c r="S528" s="739"/>
      <c r="T528" s="740"/>
      <c r="U528" s="740"/>
      <c r="V528" s="740"/>
      <c r="W528" s="739"/>
      <c r="X528" s="739"/>
      <c r="Y528" s="739"/>
      <c r="Z528" s="740"/>
      <c r="AA528" s="739"/>
      <c r="AB528" s="739"/>
      <c r="AC528" s="739"/>
      <c r="AD528" s="739"/>
      <c r="AE528" s="739"/>
      <c r="AF528" s="739"/>
      <c r="AG528" s="739"/>
      <c r="AH528" s="739"/>
    </row>
    <row r="529">
      <c r="A529" s="739"/>
      <c r="B529" s="739"/>
      <c r="C529" s="739"/>
      <c r="D529" s="739"/>
      <c r="E529" s="739"/>
      <c r="F529" s="739"/>
      <c r="G529" s="739"/>
      <c r="H529" s="739"/>
      <c r="I529" s="739"/>
      <c r="J529" s="739"/>
      <c r="K529" s="739"/>
      <c r="L529" s="739"/>
      <c r="M529" s="739"/>
      <c r="N529" s="739"/>
      <c r="O529" s="739"/>
      <c r="P529" s="740"/>
      <c r="Q529" s="740"/>
      <c r="R529" s="739"/>
      <c r="S529" s="739"/>
      <c r="T529" s="740"/>
      <c r="U529" s="740"/>
      <c r="V529" s="740"/>
      <c r="W529" s="739"/>
      <c r="X529" s="739"/>
      <c r="Y529" s="739"/>
      <c r="Z529" s="740"/>
      <c r="AA529" s="739"/>
      <c r="AB529" s="739"/>
      <c r="AC529" s="739"/>
      <c r="AD529" s="739"/>
      <c r="AE529" s="739"/>
      <c r="AF529" s="739"/>
      <c r="AG529" s="739"/>
      <c r="AH529" s="739"/>
    </row>
    <row r="530">
      <c r="A530" s="739"/>
      <c r="B530" s="739"/>
      <c r="C530" s="739"/>
      <c r="D530" s="739"/>
      <c r="E530" s="739"/>
      <c r="F530" s="739"/>
      <c r="G530" s="739"/>
      <c r="H530" s="739"/>
      <c r="I530" s="739"/>
      <c r="J530" s="739"/>
      <c r="K530" s="739"/>
      <c r="L530" s="739"/>
      <c r="M530" s="739"/>
      <c r="N530" s="739"/>
      <c r="O530" s="739"/>
      <c r="P530" s="740"/>
      <c r="Q530" s="740"/>
      <c r="R530" s="739"/>
      <c r="S530" s="739"/>
      <c r="T530" s="740"/>
      <c r="U530" s="740"/>
      <c r="V530" s="740"/>
      <c r="W530" s="739"/>
      <c r="X530" s="739"/>
      <c r="Y530" s="739"/>
      <c r="Z530" s="740"/>
      <c r="AA530" s="739"/>
      <c r="AB530" s="739"/>
      <c r="AC530" s="739"/>
      <c r="AD530" s="739"/>
      <c r="AE530" s="739"/>
      <c r="AF530" s="739"/>
      <c r="AG530" s="739"/>
      <c r="AH530" s="739"/>
    </row>
    <row r="531">
      <c r="A531" s="739"/>
      <c r="B531" s="739"/>
      <c r="C531" s="739"/>
      <c r="D531" s="739"/>
      <c r="E531" s="739"/>
      <c r="F531" s="739"/>
      <c r="G531" s="739"/>
      <c r="H531" s="739"/>
      <c r="I531" s="739"/>
      <c r="J531" s="739"/>
      <c r="K531" s="739"/>
      <c r="L531" s="739"/>
      <c r="M531" s="739"/>
      <c r="N531" s="739"/>
      <c r="O531" s="739"/>
      <c r="P531" s="740"/>
      <c r="Q531" s="740"/>
      <c r="R531" s="739"/>
      <c r="S531" s="739"/>
      <c r="T531" s="740"/>
      <c r="U531" s="740"/>
      <c r="V531" s="740"/>
      <c r="W531" s="739"/>
      <c r="X531" s="739"/>
      <c r="Y531" s="739"/>
      <c r="Z531" s="740"/>
      <c r="AA531" s="739"/>
      <c r="AB531" s="739"/>
      <c r="AC531" s="739"/>
      <c r="AD531" s="739"/>
      <c r="AE531" s="739"/>
      <c r="AF531" s="739"/>
      <c r="AG531" s="739"/>
      <c r="AH531" s="739"/>
    </row>
    <row r="532">
      <c r="A532" s="739"/>
      <c r="B532" s="739"/>
      <c r="C532" s="739"/>
      <c r="D532" s="739"/>
      <c r="E532" s="739"/>
      <c r="F532" s="739"/>
      <c r="G532" s="739"/>
      <c r="H532" s="739"/>
      <c r="I532" s="739"/>
      <c r="J532" s="739"/>
      <c r="K532" s="739"/>
      <c r="L532" s="739"/>
      <c r="M532" s="739"/>
      <c r="N532" s="739"/>
      <c r="O532" s="739"/>
      <c r="P532" s="740"/>
      <c r="Q532" s="740"/>
      <c r="R532" s="739"/>
      <c r="S532" s="739"/>
      <c r="T532" s="740"/>
      <c r="U532" s="740"/>
      <c r="V532" s="740"/>
      <c r="W532" s="739"/>
      <c r="X532" s="739"/>
      <c r="Y532" s="739"/>
      <c r="Z532" s="740"/>
      <c r="AA532" s="739"/>
      <c r="AB532" s="739"/>
      <c r="AC532" s="739"/>
      <c r="AD532" s="739"/>
      <c r="AE532" s="739"/>
      <c r="AF532" s="739"/>
      <c r="AG532" s="739"/>
      <c r="AH532" s="739"/>
    </row>
    <row r="533">
      <c r="A533" s="739"/>
      <c r="B533" s="739"/>
      <c r="C533" s="739"/>
      <c r="D533" s="739"/>
      <c r="E533" s="739"/>
      <c r="F533" s="739"/>
      <c r="G533" s="739"/>
      <c r="H533" s="739"/>
      <c r="I533" s="739"/>
      <c r="J533" s="739"/>
      <c r="K533" s="739"/>
      <c r="L533" s="739"/>
      <c r="M533" s="739"/>
      <c r="N533" s="739"/>
      <c r="O533" s="739"/>
      <c r="P533" s="740"/>
      <c r="Q533" s="740"/>
      <c r="R533" s="739"/>
      <c r="S533" s="739"/>
      <c r="T533" s="740"/>
      <c r="U533" s="740"/>
      <c r="V533" s="740"/>
      <c r="W533" s="739"/>
      <c r="X533" s="739"/>
      <c r="Y533" s="739"/>
      <c r="Z533" s="740"/>
      <c r="AA533" s="739"/>
      <c r="AB533" s="739"/>
      <c r="AC533" s="739"/>
      <c r="AD533" s="739"/>
      <c r="AE533" s="739"/>
      <c r="AF533" s="739"/>
      <c r="AG533" s="739"/>
      <c r="AH533" s="739"/>
    </row>
    <row r="534">
      <c r="A534" s="739"/>
      <c r="B534" s="739"/>
      <c r="C534" s="739"/>
      <c r="D534" s="739"/>
      <c r="E534" s="739"/>
      <c r="F534" s="739"/>
      <c r="G534" s="739"/>
      <c r="H534" s="739"/>
      <c r="I534" s="739"/>
      <c r="J534" s="739"/>
      <c r="K534" s="739"/>
      <c r="L534" s="739"/>
      <c r="M534" s="739"/>
      <c r="N534" s="739"/>
      <c r="O534" s="739"/>
      <c r="P534" s="740"/>
      <c r="Q534" s="740"/>
      <c r="R534" s="739"/>
      <c r="S534" s="739"/>
      <c r="T534" s="740"/>
      <c r="U534" s="740"/>
      <c r="V534" s="740"/>
      <c r="W534" s="739"/>
      <c r="X534" s="739"/>
      <c r="Y534" s="739"/>
      <c r="Z534" s="740"/>
      <c r="AA534" s="739"/>
      <c r="AB534" s="739"/>
      <c r="AC534" s="739"/>
      <c r="AD534" s="739"/>
      <c r="AE534" s="739"/>
      <c r="AF534" s="739"/>
      <c r="AG534" s="739"/>
      <c r="AH534" s="739"/>
    </row>
    <row r="535">
      <c r="A535" s="739"/>
      <c r="B535" s="739"/>
      <c r="C535" s="739"/>
      <c r="D535" s="739"/>
      <c r="E535" s="739"/>
      <c r="F535" s="739"/>
      <c r="G535" s="739"/>
      <c r="H535" s="739"/>
      <c r="I535" s="739"/>
      <c r="J535" s="739"/>
      <c r="K535" s="739"/>
      <c r="L535" s="739"/>
      <c r="M535" s="739"/>
      <c r="N535" s="739"/>
      <c r="O535" s="739"/>
      <c r="P535" s="740"/>
      <c r="Q535" s="740"/>
      <c r="R535" s="739"/>
      <c r="S535" s="739"/>
      <c r="T535" s="740"/>
      <c r="U535" s="740"/>
      <c r="V535" s="740"/>
      <c r="W535" s="739"/>
      <c r="X535" s="739"/>
      <c r="Y535" s="739"/>
      <c r="Z535" s="740"/>
      <c r="AA535" s="739"/>
      <c r="AB535" s="739"/>
      <c r="AC535" s="739"/>
      <c r="AD535" s="739"/>
      <c r="AE535" s="739"/>
      <c r="AF535" s="739"/>
      <c r="AG535" s="739"/>
      <c r="AH535" s="739"/>
    </row>
    <row r="536">
      <c r="A536" s="739"/>
      <c r="B536" s="739"/>
      <c r="C536" s="739"/>
      <c r="D536" s="739"/>
      <c r="E536" s="739"/>
      <c r="F536" s="739"/>
      <c r="G536" s="739"/>
      <c r="H536" s="739"/>
      <c r="I536" s="739"/>
      <c r="J536" s="739"/>
      <c r="K536" s="739"/>
      <c r="L536" s="739"/>
      <c r="M536" s="739"/>
      <c r="N536" s="739"/>
      <c r="O536" s="739"/>
      <c r="P536" s="740"/>
      <c r="Q536" s="740"/>
      <c r="R536" s="739"/>
      <c r="S536" s="739"/>
      <c r="T536" s="740"/>
      <c r="U536" s="740"/>
      <c r="V536" s="740"/>
      <c r="W536" s="739"/>
      <c r="X536" s="739"/>
      <c r="Y536" s="739"/>
      <c r="Z536" s="740"/>
      <c r="AA536" s="739"/>
      <c r="AB536" s="739"/>
      <c r="AC536" s="739"/>
      <c r="AD536" s="739"/>
      <c r="AE536" s="739"/>
      <c r="AF536" s="739"/>
      <c r="AG536" s="739"/>
      <c r="AH536" s="739"/>
    </row>
    <row r="537">
      <c r="A537" s="739"/>
      <c r="B537" s="739"/>
      <c r="C537" s="739"/>
      <c r="D537" s="739"/>
      <c r="E537" s="739"/>
      <c r="F537" s="739"/>
      <c r="G537" s="739"/>
      <c r="H537" s="739"/>
      <c r="I537" s="739"/>
      <c r="J537" s="739"/>
      <c r="K537" s="739"/>
      <c r="L537" s="739"/>
      <c r="M537" s="739"/>
      <c r="N537" s="739"/>
      <c r="O537" s="739"/>
      <c r="P537" s="740"/>
      <c r="Q537" s="740"/>
      <c r="R537" s="739"/>
      <c r="S537" s="739"/>
      <c r="T537" s="740"/>
      <c r="U537" s="740"/>
      <c r="V537" s="740"/>
      <c r="W537" s="739"/>
      <c r="X537" s="739"/>
      <c r="Y537" s="739"/>
      <c r="Z537" s="740"/>
      <c r="AA537" s="739"/>
      <c r="AB537" s="739"/>
      <c r="AC537" s="739"/>
      <c r="AD537" s="739"/>
      <c r="AE537" s="739"/>
      <c r="AF537" s="739"/>
      <c r="AG537" s="739"/>
      <c r="AH537" s="739"/>
    </row>
    <row r="538">
      <c r="A538" s="739"/>
      <c r="B538" s="739"/>
      <c r="C538" s="739"/>
      <c r="D538" s="739"/>
      <c r="E538" s="739"/>
      <c r="F538" s="739"/>
      <c r="G538" s="739"/>
      <c r="H538" s="739"/>
      <c r="I538" s="739"/>
      <c r="J538" s="739"/>
      <c r="K538" s="739"/>
      <c r="L538" s="739"/>
      <c r="M538" s="739"/>
      <c r="N538" s="739"/>
      <c r="O538" s="739"/>
      <c r="P538" s="740"/>
      <c r="Q538" s="740"/>
      <c r="R538" s="739"/>
      <c r="S538" s="739"/>
      <c r="T538" s="740"/>
      <c r="U538" s="740"/>
      <c r="V538" s="740"/>
      <c r="W538" s="739"/>
      <c r="X538" s="739"/>
      <c r="Y538" s="739"/>
      <c r="Z538" s="740"/>
      <c r="AA538" s="739"/>
      <c r="AB538" s="739"/>
      <c r="AC538" s="739"/>
      <c r="AD538" s="739"/>
      <c r="AE538" s="739"/>
      <c r="AF538" s="739"/>
      <c r="AG538" s="739"/>
      <c r="AH538" s="739"/>
    </row>
    <row r="539">
      <c r="A539" s="739"/>
      <c r="B539" s="739"/>
      <c r="C539" s="739"/>
      <c r="D539" s="739"/>
      <c r="E539" s="739"/>
      <c r="F539" s="739"/>
      <c r="G539" s="739"/>
      <c r="H539" s="739"/>
      <c r="I539" s="739"/>
      <c r="J539" s="739"/>
      <c r="K539" s="739"/>
      <c r="L539" s="739"/>
      <c r="M539" s="739"/>
      <c r="N539" s="739"/>
      <c r="O539" s="739"/>
      <c r="P539" s="740"/>
      <c r="Q539" s="740"/>
      <c r="R539" s="739"/>
      <c r="S539" s="739"/>
      <c r="T539" s="740"/>
      <c r="U539" s="740"/>
      <c r="V539" s="740"/>
      <c r="W539" s="739"/>
      <c r="X539" s="739"/>
      <c r="Y539" s="739"/>
      <c r="Z539" s="740"/>
      <c r="AA539" s="739"/>
      <c r="AB539" s="739"/>
      <c r="AC539" s="739"/>
      <c r="AD539" s="739"/>
      <c r="AE539" s="739"/>
      <c r="AF539" s="739"/>
      <c r="AG539" s="739"/>
      <c r="AH539" s="739"/>
    </row>
    <row r="540">
      <c r="A540" s="739"/>
      <c r="B540" s="739"/>
      <c r="C540" s="739"/>
      <c r="D540" s="739"/>
      <c r="E540" s="739"/>
      <c r="F540" s="739"/>
      <c r="G540" s="739"/>
      <c r="H540" s="739"/>
      <c r="I540" s="739"/>
      <c r="J540" s="739"/>
      <c r="K540" s="739"/>
      <c r="L540" s="739"/>
      <c r="M540" s="739"/>
      <c r="N540" s="739"/>
      <c r="O540" s="739"/>
      <c r="P540" s="740"/>
      <c r="Q540" s="740"/>
      <c r="R540" s="739"/>
      <c r="S540" s="739"/>
      <c r="T540" s="740"/>
      <c r="U540" s="740"/>
      <c r="V540" s="740"/>
      <c r="W540" s="739"/>
      <c r="X540" s="739"/>
      <c r="Y540" s="739"/>
      <c r="Z540" s="740"/>
      <c r="AA540" s="739"/>
      <c r="AB540" s="739"/>
      <c r="AC540" s="739"/>
      <c r="AD540" s="739"/>
      <c r="AE540" s="739"/>
      <c r="AF540" s="739"/>
      <c r="AG540" s="739"/>
      <c r="AH540" s="739"/>
    </row>
    <row r="541">
      <c r="A541" s="739"/>
      <c r="B541" s="739"/>
      <c r="C541" s="739"/>
      <c r="D541" s="739"/>
      <c r="E541" s="739"/>
      <c r="F541" s="739"/>
      <c r="G541" s="739"/>
      <c r="H541" s="739"/>
      <c r="I541" s="739"/>
      <c r="J541" s="739"/>
      <c r="K541" s="739"/>
      <c r="L541" s="739"/>
      <c r="M541" s="739"/>
      <c r="N541" s="739"/>
      <c r="O541" s="739"/>
      <c r="P541" s="740"/>
      <c r="Q541" s="740"/>
      <c r="R541" s="739"/>
      <c r="S541" s="739"/>
      <c r="T541" s="740"/>
      <c r="U541" s="740"/>
      <c r="V541" s="740"/>
      <c r="W541" s="739"/>
      <c r="X541" s="739"/>
      <c r="Y541" s="739"/>
      <c r="Z541" s="740"/>
      <c r="AA541" s="739"/>
      <c r="AB541" s="739"/>
      <c r="AC541" s="739"/>
      <c r="AD541" s="739"/>
      <c r="AE541" s="739"/>
      <c r="AF541" s="739"/>
      <c r="AG541" s="739"/>
      <c r="AH541" s="739"/>
    </row>
    <row r="542">
      <c r="A542" s="739"/>
      <c r="B542" s="739"/>
      <c r="C542" s="739"/>
      <c r="D542" s="739"/>
      <c r="E542" s="739"/>
      <c r="F542" s="739"/>
      <c r="G542" s="739"/>
      <c r="H542" s="739"/>
      <c r="I542" s="739"/>
      <c r="J542" s="739"/>
      <c r="K542" s="739"/>
      <c r="L542" s="739"/>
      <c r="M542" s="739"/>
      <c r="N542" s="739"/>
      <c r="O542" s="739"/>
      <c r="P542" s="740"/>
      <c r="Q542" s="740"/>
      <c r="R542" s="739"/>
      <c r="S542" s="739"/>
      <c r="T542" s="740"/>
      <c r="U542" s="740"/>
      <c r="V542" s="740"/>
      <c r="W542" s="739"/>
      <c r="X542" s="739"/>
      <c r="Y542" s="739"/>
      <c r="Z542" s="740"/>
      <c r="AA542" s="739"/>
      <c r="AB542" s="739"/>
      <c r="AC542" s="739"/>
      <c r="AD542" s="739"/>
      <c r="AE542" s="739"/>
      <c r="AF542" s="739"/>
      <c r="AG542" s="739"/>
      <c r="AH542" s="739"/>
    </row>
    <row r="543">
      <c r="A543" s="739"/>
      <c r="B543" s="739"/>
      <c r="C543" s="739"/>
      <c r="D543" s="739"/>
      <c r="E543" s="739"/>
      <c r="F543" s="739"/>
      <c r="G543" s="739"/>
      <c r="H543" s="739"/>
      <c r="I543" s="739"/>
      <c r="J543" s="739"/>
      <c r="K543" s="739"/>
      <c r="L543" s="739"/>
      <c r="M543" s="739"/>
      <c r="N543" s="739"/>
      <c r="O543" s="739"/>
      <c r="P543" s="740"/>
      <c r="Q543" s="740"/>
      <c r="R543" s="739"/>
      <c r="S543" s="739"/>
      <c r="T543" s="740"/>
      <c r="U543" s="740"/>
      <c r="V543" s="740"/>
      <c r="W543" s="739"/>
      <c r="X543" s="739"/>
      <c r="Y543" s="739"/>
      <c r="Z543" s="740"/>
      <c r="AA543" s="739"/>
      <c r="AB543" s="739"/>
      <c r="AC543" s="739"/>
      <c r="AD543" s="739"/>
      <c r="AE543" s="739"/>
      <c r="AF543" s="739"/>
      <c r="AG543" s="739"/>
      <c r="AH543" s="739"/>
    </row>
    <row r="544">
      <c r="A544" s="739"/>
      <c r="B544" s="739"/>
      <c r="C544" s="739"/>
      <c r="D544" s="739"/>
      <c r="E544" s="739"/>
      <c r="F544" s="739"/>
      <c r="G544" s="739"/>
      <c r="H544" s="739"/>
      <c r="I544" s="739"/>
      <c r="J544" s="739"/>
      <c r="K544" s="739"/>
      <c r="L544" s="739"/>
      <c r="M544" s="739"/>
      <c r="N544" s="739"/>
      <c r="O544" s="739"/>
      <c r="P544" s="740"/>
      <c r="Q544" s="740"/>
      <c r="R544" s="739"/>
      <c r="S544" s="739"/>
      <c r="T544" s="740"/>
      <c r="U544" s="740"/>
      <c r="V544" s="740"/>
      <c r="W544" s="739"/>
      <c r="X544" s="739"/>
      <c r="Y544" s="739"/>
      <c r="Z544" s="740"/>
      <c r="AA544" s="739"/>
      <c r="AB544" s="739"/>
      <c r="AC544" s="739"/>
      <c r="AD544" s="739"/>
      <c r="AE544" s="739"/>
      <c r="AF544" s="739"/>
      <c r="AG544" s="739"/>
      <c r="AH544" s="739"/>
    </row>
    <row r="545">
      <c r="A545" s="739"/>
      <c r="B545" s="739"/>
      <c r="C545" s="739"/>
      <c r="D545" s="739"/>
      <c r="E545" s="739"/>
      <c r="F545" s="739"/>
      <c r="G545" s="739"/>
      <c r="H545" s="739"/>
      <c r="I545" s="739"/>
      <c r="J545" s="739"/>
      <c r="K545" s="739"/>
      <c r="L545" s="739"/>
      <c r="M545" s="739"/>
      <c r="N545" s="739"/>
      <c r="O545" s="739"/>
      <c r="P545" s="740"/>
      <c r="Q545" s="740"/>
      <c r="R545" s="739"/>
      <c r="S545" s="739"/>
      <c r="T545" s="740"/>
      <c r="U545" s="740"/>
      <c r="V545" s="740"/>
      <c r="W545" s="739"/>
      <c r="X545" s="739"/>
      <c r="Y545" s="739"/>
      <c r="Z545" s="740"/>
      <c r="AA545" s="739"/>
      <c r="AB545" s="739"/>
      <c r="AC545" s="739"/>
      <c r="AD545" s="739"/>
      <c r="AE545" s="739"/>
      <c r="AF545" s="739"/>
      <c r="AG545" s="739"/>
      <c r="AH545" s="739"/>
    </row>
    <row r="546">
      <c r="A546" s="739"/>
      <c r="B546" s="739"/>
      <c r="C546" s="739"/>
      <c r="D546" s="739"/>
      <c r="E546" s="739"/>
      <c r="F546" s="739"/>
      <c r="G546" s="739"/>
      <c r="H546" s="739"/>
      <c r="I546" s="739"/>
      <c r="J546" s="739"/>
      <c r="K546" s="739"/>
      <c r="L546" s="739"/>
      <c r="M546" s="739"/>
      <c r="N546" s="739"/>
      <c r="O546" s="739"/>
      <c r="P546" s="740"/>
      <c r="Q546" s="740"/>
      <c r="R546" s="739"/>
      <c r="S546" s="739"/>
      <c r="T546" s="740"/>
      <c r="U546" s="740"/>
      <c r="V546" s="740"/>
      <c r="W546" s="739"/>
      <c r="X546" s="739"/>
      <c r="Y546" s="739"/>
      <c r="Z546" s="740"/>
      <c r="AA546" s="739"/>
      <c r="AB546" s="739"/>
      <c r="AC546" s="739"/>
      <c r="AD546" s="739"/>
      <c r="AE546" s="739"/>
      <c r="AF546" s="739"/>
      <c r="AG546" s="739"/>
      <c r="AH546" s="739"/>
    </row>
    <row r="547">
      <c r="A547" s="739"/>
      <c r="B547" s="739"/>
      <c r="C547" s="739"/>
      <c r="D547" s="739"/>
      <c r="E547" s="739"/>
      <c r="F547" s="739"/>
      <c r="G547" s="739"/>
      <c r="H547" s="739"/>
      <c r="I547" s="739"/>
      <c r="J547" s="739"/>
      <c r="K547" s="739"/>
      <c r="L547" s="739"/>
      <c r="M547" s="739"/>
      <c r="N547" s="739"/>
      <c r="O547" s="739"/>
      <c r="P547" s="740"/>
      <c r="Q547" s="740"/>
      <c r="R547" s="739"/>
      <c r="S547" s="739"/>
      <c r="T547" s="740"/>
      <c r="U547" s="740"/>
      <c r="V547" s="740"/>
      <c r="W547" s="739"/>
      <c r="X547" s="739"/>
      <c r="Y547" s="739"/>
      <c r="Z547" s="740"/>
      <c r="AA547" s="739"/>
      <c r="AB547" s="739"/>
      <c r="AC547" s="739"/>
      <c r="AD547" s="739"/>
      <c r="AE547" s="739"/>
      <c r="AF547" s="739"/>
      <c r="AG547" s="739"/>
      <c r="AH547" s="739"/>
    </row>
    <row r="548">
      <c r="A548" s="739"/>
      <c r="B548" s="739"/>
      <c r="C548" s="739"/>
      <c r="D548" s="739"/>
      <c r="E548" s="739"/>
      <c r="F548" s="739"/>
      <c r="G548" s="739"/>
      <c r="H548" s="739"/>
      <c r="I548" s="739"/>
      <c r="J548" s="739"/>
      <c r="K548" s="739"/>
      <c r="L548" s="739"/>
      <c r="M548" s="739"/>
      <c r="N548" s="739"/>
      <c r="O548" s="739"/>
      <c r="P548" s="740"/>
      <c r="Q548" s="740"/>
      <c r="R548" s="739"/>
      <c r="S548" s="739"/>
      <c r="T548" s="740"/>
      <c r="U548" s="740"/>
      <c r="V548" s="740"/>
      <c r="W548" s="739"/>
      <c r="X548" s="739"/>
      <c r="Y548" s="739"/>
      <c r="Z548" s="740"/>
      <c r="AA548" s="739"/>
      <c r="AB548" s="739"/>
      <c r="AC548" s="739"/>
      <c r="AD548" s="739"/>
      <c r="AE548" s="739"/>
      <c r="AF548" s="739"/>
      <c r="AG548" s="739"/>
      <c r="AH548" s="739"/>
    </row>
    <row r="549">
      <c r="A549" s="739"/>
      <c r="B549" s="739"/>
      <c r="C549" s="739"/>
      <c r="D549" s="739"/>
      <c r="E549" s="739"/>
      <c r="F549" s="739"/>
      <c r="G549" s="739"/>
      <c r="H549" s="739"/>
      <c r="I549" s="739"/>
      <c r="J549" s="739"/>
      <c r="K549" s="739"/>
      <c r="L549" s="739"/>
      <c r="M549" s="739"/>
      <c r="N549" s="739"/>
      <c r="O549" s="739"/>
      <c r="P549" s="740"/>
      <c r="Q549" s="740"/>
      <c r="R549" s="739"/>
      <c r="S549" s="739"/>
      <c r="T549" s="740"/>
      <c r="U549" s="740"/>
      <c r="V549" s="740"/>
      <c r="W549" s="739"/>
      <c r="X549" s="739"/>
      <c r="Y549" s="739"/>
      <c r="Z549" s="740"/>
      <c r="AA549" s="739"/>
      <c r="AB549" s="739"/>
      <c r="AC549" s="739"/>
      <c r="AD549" s="739"/>
      <c r="AE549" s="739"/>
      <c r="AF549" s="739"/>
      <c r="AG549" s="739"/>
      <c r="AH549" s="739"/>
    </row>
    <row r="550">
      <c r="A550" s="739"/>
      <c r="B550" s="739"/>
      <c r="C550" s="739"/>
      <c r="D550" s="739"/>
      <c r="E550" s="739"/>
      <c r="F550" s="739"/>
      <c r="G550" s="739"/>
      <c r="H550" s="739"/>
      <c r="I550" s="739"/>
      <c r="J550" s="739"/>
      <c r="K550" s="739"/>
      <c r="L550" s="739"/>
      <c r="M550" s="739"/>
      <c r="N550" s="739"/>
      <c r="O550" s="739"/>
      <c r="P550" s="740"/>
      <c r="Q550" s="740"/>
      <c r="R550" s="739"/>
      <c r="S550" s="739"/>
      <c r="T550" s="740"/>
      <c r="U550" s="740"/>
      <c r="V550" s="740"/>
      <c r="W550" s="739"/>
      <c r="X550" s="739"/>
      <c r="Y550" s="739"/>
      <c r="Z550" s="740"/>
      <c r="AA550" s="739"/>
      <c r="AB550" s="739"/>
      <c r="AC550" s="739"/>
      <c r="AD550" s="739"/>
      <c r="AE550" s="739"/>
      <c r="AF550" s="739"/>
      <c r="AG550" s="739"/>
      <c r="AH550" s="739"/>
    </row>
    <row r="551">
      <c r="A551" s="739"/>
      <c r="B551" s="739"/>
      <c r="C551" s="739"/>
      <c r="D551" s="739"/>
      <c r="E551" s="739"/>
      <c r="F551" s="739"/>
      <c r="G551" s="739"/>
      <c r="H551" s="739"/>
      <c r="I551" s="739"/>
      <c r="J551" s="739"/>
      <c r="K551" s="739"/>
      <c r="L551" s="739"/>
      <c r="M551" s="739"/>
      <c r="N551" s="739"/>
      <c r="O551" s="739"/>
      <c r="P551" s="740"/>
      <c r="Q551" s="740"/>
      <c r="R551" s="739"/>
      <c r="S551" s="739"/>
      <c r="T551" s="740"/>
      <c r="U551" s="740"/>
      <c r="V551" s="740"/>
      <c r="W551" s="739"/>
      <c r="X551" s="739"/>
      <c r="Y551" s="739"/>
      <c r="Z551" s="740"/>
      <c r="AA551" s="739"/>
      <c r="AB551" s="739"/>
      <c r="AC551" s="739"/>
      <c r="AD551" s="739"/>
      <c r="AE551" s="739"/>
      <c r="AF551" s="739"/>
      <c r="AG551" s="739"/>
      <c r="AH551" s="739"/>
    </row>
    <row r="552">
      <c r="A552" s="739"/>
      <c r="B552" s="739"/>
      <c r="C552" s="739"/>
      <c r="D552" s="739"/>
      <c r="E552" s="739"/>
      <c r="F552" s="739"/>
      <c r="G552" s="739"/>
      <c r="H552" s="739"/>
      <c r="I552" s="739"/>
      <c r="J552" s="739"/>
      <c r="K552" s="739"/>
      <c r="L552" s="739"/>
      <c r="M552" s="739"/>
      <c r="N552" s="739"/>
      <c r="O552" s="739"/>
      <c r="P552" s="740"/>
      <c r="Q552" s="740"/>
      <c r="R552" s="739"/>
      <c r="S552" s="739"/>
      <c r="T552" s="740"/>
      <c r="U552" s="740"/>
      <c r="V552" s="740"/>
      <c r="W552" s="739"/>
      <c r="X552" s="739"/>
      <c r="Y552" s="739"/>
      <c r="Z552" s="740"/>
      <c r="AA552" s="739"/>
      <c r="AB552" s="739"/>
      <c r="AC552" s="739"/>
      <c r="AD552" s="739"/>
      <c r="AE552" s="739"/>
      <c r="AF552" s="739"/>
      <c r="AG552" s="739"/>
      <c r="AH552" s="739"/>
    </row>
    <row r="553">
      <c r="A553" s="739"/>
      <c r="B553" s="739"/>
      <c r="C553" s="739"/>
      <c r="D553" s="739"/>
      <c r="E553" s="739"/>
      <c r="F553" s="739"/>
      <c r="G553" s="739"/>
      <c r="H553" s="739"/>
      <c r="I553" s="739"/>
      <c r="J553" s="739"/>
      <c r="K553" s="739"/>
      <c r="L553" s="739"/>
      <c r="M553" s="739"/>
      <c r="N553" s="739"/>
      <c r="O553" s="739"/>
      <c r="P553" s="740"/>
      <c r="Q553" s="740"/>
      <c r="R553" s="739"/>
      <c r="S553" s="739"/>
      <c r="T553" s="740"/>
      <c r="U553" s="740"/>
      <c r="V553" s="740"/>
      <c r="W553" s="739"/>
      <c r="X553" s="739"/>
      <c r="Y553" s="739"/>
      <c r="Z553" s="740"/>
      <c r="AA553" s="739"/>
      <c r="AB553" s="739"/>
      <c r="AC553" s="739"/>
      <c r="AD553" s="739"/>
      <c r="AE553" s="739"/>
      <c r="AF553" s="739"/>
      <c r="AG553" s="739"/>
      <c r="AH553" s="739"/>
    </row>
    <row r="554">
      <c r="A554" s="739"/>
      <c r="B554" s="739"/>
      <c r="C554" s="739"/>
      <c r="D554" s="739"/>
      <c r="E554" s="739"/>
      <c r="F554" s="739"/>
      <c r="G554" s="739"/>
      <c r="H554" s="739"/>
      <c r="I554" s="739"/>
      <c r="J554" s="739"/>
      <c r="K554" s="739"/>
      <c r="L554" s="739"/>
      <c r="M554" s="739"/>
      <c r="N554" s="739"/>
      <c r="O554" s="739"/>
      <c r="P554" s="740"/>
      <c r="Q554" s="740"/>
      <c r="R554" s="739"/>
      <c r="S554" s="739"/>
      <c r="T554" s="740"/>
      <c r="U554" s="740"/>
      <c r="V554" s="740"/>
      <c r="W554" s="739"/>
      <c r="X554" s="739"/>
      <c r="Y554" s="739"/>
      <c r="Z554" s="740"/>
      <c r="AA554" s="739"/>
      <c r="AB554" s="739"/>
      <c r="AC554" s="739"/>
      <c r="AD554" s="739"/>
      <c r="AE554" s="739"/>
      <c r="AF554" s="739"/>
      <c r="AG554" s="739"/>
      <c r="AH554" s="739"/>
    </row>
    <row r="555">
      <c r="A555" s="739"/>
      <c r="B555" s="739"/>
      <c r="C555" s="739"/>
      <c r="D555" s="739"/>
      <c r="E555" s="739"/>
      <c r="F555" s="739"/>
      <c r="G555" s="739"/>
      <c r="H555" s="739"/>
      <c r="I555" s="739"/>
      <c r="J555" s="739"/>
      <c r="K555" s="739"/>
      <c r="L555" s="739"/>
      <c r="M555" s="739"/>
      <c r="N555" s="739"/>
      <c r="O555" s="739"/>
      <c r="P555" s="740"/>
      <c r="Q555" s="740"/>
      <c r="R555" s="739"/>
      <c r="S555" s="739"/>
      <c r="T555" s="740"/>
      <c r="U555" s="740"/>
      <c r="V555" s="740"/>
      <c r="W555" s="739"/>
      <c r="X555" s="739"/>
      <c r="Y555" s="739"/>
      <c r="Z555" s="740"/>
      <c r="AA555" s="739"/>
      <c r="AB555" s="739"/>
      <c r="AC555" s="739"/>
      <c r="AD555" s="739"/>
      <c r="AE555" s="739"/>
      <c r="AF555" s="739"/>
      <c r="AG555" s="739"/>
      <c r="AH555" s="739"/>
    </row>
    <row r="556">
      <c r="A556" s="739"/>
      <c r="B556" s="739"/>
      <c r="C556" s="739"/>
      <c r="D556" s="739"/>
      <c r="E556" s="739"/>
      <c r="F556" s="739"/>
      <c r="G556" s="739"/>
      <c r="H556" s="739"/>
      <c r="I556" s="739"/>
      <c r="J556" s="739"/>
      <c r="K556" s="739"/>
      <c r="L556" s="739"/>
      <c r="M556" s="739"/>
      <c r="N556" s="739"/>
      <c r="O556" s="739"/>
      <c r="P556" s="740"/>
      <c r="Q556" s="740"/>
      <c r="R556" s="739"/>
      <c r="S556" s="739"/>
      <c r="T556" s="740"/>
      <c r="U556" s="740"/>
      <c r="V556" s="740"/>
      <c r="W556" s="739"/>
      <c r="X556" s="739"/>
      <c r="Y556" s="739"/>
      <c r="Z556" s="740"/>
      <c r="AA556" s="739"/>
      <c r="AB556" s="739"/>
      <c r="AC556" s="739"/>
      <c r="AD556" s="739"/>
      <c r="AE556" s="739"/>
      <c r="AF556" s="739"/>
      <c r="AG556" s="739"/>
      <c r="AH556" s="739"/>
    </row>
    <row r="557">
      <c r="A557" s="739"/>
      <c r="B557" s="739"/>
      <c r="C557" s="739"/>
      <c r="D557" s="739"/>
      <c r="E557" s="739"/>
      <c r="F557" s="739"/>
      <c r="G557" s="739"/>
      <c r="H557" s="739"/>
      <c r="I557" s="739"/>
      <c r="J557" s="739"/>
      <c r="K557" s="739"/>
      <c r="L557" s="739"/>
      <c r="M557" s="739"/>
      <c r="N557" s="739"/>
      <c r="O557" s="739"/>
      <c r="P557" s="740"/>
      <c r="Q557" s="740"/>
      <c r="R557" s="739"/>
      <c r="S557" s="739"/>
      <c r="T557" s="740"/>
      <c r="U557" s="740"/>
      <c r="V557" s="740"/>
      <c r="W557" s="739"/>
      <c r="X557" s="739"/>
      <c r="Y557" s="739"/>
      <c r="Z557" s="740"/>
      <c r="AA557" s="739"/>
      <c r="AB557" s="739"/>
      <c r="AC557" s="739"/>
      <c r="AD557" s="739"/>
      <c r="AE557" s="739"/>
      <c r="AF557" s="739"/>
      <c r="AG557" s="739"/>
      <c r="AH557" s="739"/>
    </row>
    <row r="558">
      <c r="A558" s="739"/>
      <c r="B558" s="739"/>
      <c r="C558" s="739"/>
      <c r="D558" s="739"/>
      <c r="E558" s="739"/>
      <c r="F558" s="739"/>
      <c r="G558" s="739"/>
      <c r="H558" s="739"/>
      <c r="I558" s="739"/>
      <c r="J558" s="739"/>
      <c r="K558" s="739"/>
      <c r="L558" s="739"/>
      <c r="M558" s="739"/>
      <c r="N558" s="739"/>
      <c r="O558" s="739"/>
      <c r="P558" s="740"/>
      <c r="Q558" s="740"/>
      <c r="R558" s="739"/>
      <c r="S558" s="739"/>
      <c r="T558" s="740"/>
      <c r="U558" s="740"/>
      <c r="V558" s="740"/>
      <c r="W558" s="739"/>
      <c r="X558" s="739"/>
      <c r="Y558" s="739"/>
      <c r="Z558" s="740"/>
      <c r="AA558" s="739"/>
      <c r="AB558" s="739"/>
      <c r="AC558" s="739"/>
      <c r="AD558" s="739"/>
      <c r="AE558" s="739"/>
      <c r="AF558" s="739"/>
      <c r="AG558" s="739"/>
      <c r="AH558" s="739"/>
    </row>
    <row r="559">
      <c r="A559" s="739"/>
      <c r="B559" s="739"/>
      <c r="C559" s="739"/>
      <c r="D559" s="739"/>
      <c r="E559" s="739"/>
      <c r="F559" s="739"/>
      <c r="G559" s="739"/>
      <c r="H559" s="739"/>
      <c r="I559" s="739"/>
      <c r="J559" s="739"/>
      <c r="K559" s="739"/>
      <c r="L559" s="739"/>
      <c r="M559" s="739"/>
      <c r="N559" s="739"/>
      <c r="O559" s="739"/>
      <c r="P559" s="740"/>
      <c r="Q559" s="740"/>
      <c r="R559" s="739"/>
      <c r="S559" s="739"/>
      <c r="T559" s="740"/>
      <c r="U559" s="740"/>
      <c r="V559" s="740"/>
      <c r="W559" s="739"/>
      <c r="X559" s="739"/>
      <c r="Y559" s="739"/>
      <c r="Z559" s="740"/>
      <c r="AA559" s="739"/>
      <c r="AB559" s="739"/>
      <c r="AC559" s="739"/>
      <c r="AD559" s="739"/>
      <c r="AE559" s="739"/>
      <c r="AF559" s="739"/>
      <c r="AG559" s="739"/>
      <c r="AH559" s="739"/>
    </row>
    <row r="560">
      <c r="A560" s="739"/>
      <c r="B560" s="739"/>
      <c r="C560" s="739"/>
      <c r="D560" s="739"/>
      <c r="E560" s="739"/>
      <c r="F560" s="739"/>
      <c r="G560" s="739"/>
      <c r="H560" s="739"/>
      <c r="I560" s="739"/>
      <c r="J560" s="739"/>
      <c r="K560" s="739"/>
      <c r="L560" s="739"/>
      <c r="M560" s="739"/>
      <c r="N560" s="739"/>
      <c r="O560" s="739"/>
      <c r="P560" s="740"/>
      <c r="Q560" s="740"/>
      <c r="R560" s="739"/>
      <c r="S560" s="739"/>
      <c r="T560" s="740"/>
      <c r="U560" s="740"/>
      <c r="V560" s="740"/>
      <c r="W560" s="739"/>
      <c r="X560" s="739"/>
      <c r="Y560" s="739"/>
      <c r="Z560" s="740"/>
      <c r="AA560" s="739"/>
      <c r="AB560" s="739"/>
      <c r="AC560" s="739"/>
      <c r="AD560" s="739"/>
      <c r="AE560" s="739"/>
      <c r="AF560" s="739"/>
      <c r="AG560" s="739"/>
      <c r="AH560" s="739"/>
    </row>
    <row r="561">
      <c r="A561" s="739"/>
      <c r="B561" s="739"/>
      <c r="C561" s="739"/>
      <c r="D561" s="739"/>
      <c r="E561" s="739"/>
      <c r="F561" s="739"/>
      <c r="G561" s="739"/>
      <c r="H561" s="739"/>
      <c r="I561" s="739"/>
      <c r="J561" s="739"/>
      <c r="K561" s="739"/>
      <c r="L561" s="739"/>
      <c r="M561" s="739"/>
      <c r="N561" s="739"/>
      <c r="O561" s="739"/>
      <c r="P561" s="740"/>
      <c r="Q561" s="740"/>
      <c r="R561" s="739"/>
      <c r="S561" s="739"/>
      <c r="T561" s="740"/>
      <c r="U561" s="740"/>
      <c r="V561" s="740"/>
      <c r="W561" s="739"/>
      <c r="X561" s="739"/>
      <c r="Y561" s="739"/>
      <c r="Z561" s="740"/>
      <c r="AA561" s="739"/>
      <c r="AB561" s="739"/>
      <c r="AC561" s="739"/>
      <c r="AD561" s="739"/>
      <c r="AE561" s="739"/>
      <c r="AF561" s="739"/>
      <c r="AG561" s="739"/>
      <c r="AH561" s="739"/>
    </row>
    <row r="562">
      <c r="A562" s="739"/>
      <c r="B562" s="739"/>
      <c r="C562" s="739"/>
      <c r="D562" s="739"/>
      <c r="E562" s="739"/>
      <c r="F562" s="739"/>
      <c r="G562" s="739"/>
      <c r="H562" s="739"/>
      <c r="I562" s="739"/>
      <c r="J562" s="739"/>
      <c r="K562" s="739"/>
      <c r="L562" s="739"/>
      <c r="M562" s="739"/>
      <c r="N562" s="739"/>
      <c r="O562" s="739"/>
      <c r="P562" s="740"/>
      <c r="Q562" s="740"/>
      <c r="R562" s="739"/>
      <c r="S562" s="739"/>
      <c r="T562" s="740"/>
      <c r="U562" s="740"/>
      <c r="V562" s="740"/>
      <c r="W562" s="739"/>
      <c r="X562" s="739"/>
      <c r="Y562" s="739"/>
      <c r="Z562" s="740"/>
      <c r="AA562" s="739"/>
      <c r="AB562" s="739"/>
      <c r="AC562" s="739"/>
      <c r="AD562" s="739"/>
      <c r="AE562" s="739"/>
      <c r="AF562" s="739"/>
      <c r="AG562" s="739"/>
      <c r="AH562" s="739"/>
    </row>
    <row r="563">
      <c r="A563" s="739"/>
      <c r="B563" s="739"/>
      <c r="C563" s="739"/>
      <c r="D563" s="739"/>
      <c r="E563" s="739"/>
      <c r="F563" s="739"/>
      <c r="G563" s="739"/>
      <c r="H563" s="739"/>
      <c r="I563" s="739"/>
      <c r="J563" s="739"/>
      <c r="K563" s="739"/>
      <c r="L563" s="739"/>
      <c r="M563" s="739"/>
      <c r="N563" s="739"/>
      <c r="O563" s="739"/>
      <c r="P563" s="740"/>
      <c r="Q563" s="740"/>
      <c r="R563" s="739"/>
      <c r="S563" s="739"/>
      <c r="T563" s="740"/>
      <c r="U563" s="740"/>
      <c r="V563" s="740"/>
      <c r="W563" s="739"/>
      <c r="X563" s="739"/>
      <c r="Y563" s="739"/>
      <c r="Z563" s="740"/>
      <c r="AA563" s="739"/>
      <c r="AB563" s="739"/>
      <c r="AC563" s="739"/>
      <c r="AD563" s="739"/>
      <c r="AE563" s="739"/>
      <c r="AF563" s="739"/>
      <c r="AG563" s="739"/>
      <c r="AH563" s="739"/>
    </row>
    <row r="564">
      <c r="A564" s="739"/>
      <c r="B564" s="739"/>
      <c r="C564" s="739"/>
      <c r="D564" s="739"/>
      <c r="E564" s="739"/>
      <c r="F564" s="739"/>
      <c r="G564" s="739"/>
      <c r="H564" s="739"/>
      <c r="I564" s="739"/>
      <c r="J564" s="739"/>
      <c r="K564" s="739"/>
      <c r="L564" s="739"/>
      <c r="M564" s="739"/>
      <c r="N564" s="739"/>
      <c r="O564" s="739"/>
      <c r="P564" s="740"/>
      <c r="Q564" s="740"/>
      <c r="R564" s="739"/>
      <c r="S564" s="739"/>
      <c r="T564" s="740"/>
      <c r="U564" s="740"/>
      <c r="V564" s="740"/>
      <c r="W564" s="739"/>
      <c r="X564" s="739"/>
      <c r="Y564" s="739"/>
      <c r="Z564" s="740"/>
      <c r="AA564" s="739"/>
      <c r="AB564" s="739"/>
      <c r="AC564" s="739"/>
      <c r="AD564" s="739"/>
      <c r="AE564" s="739"/>
      <c r="AF564" s="739"/>
      <c r="AG564" s="739"/>
      <c r="AH564" s="739"/>
    </row>
    <row r="565">
      <c r="A565" s="739"/>
      <c r="B565" s="739"/>
      <c r="C565" s="739"/>
      <c r="D565" s="739"/>
      <c r="E565" s="739"/>
      <c r="F565" s="739"/>
      <c r="G565" s="739"/>
      <c r="H565" s="739"/>
      <c r="I565" s="739"/>
      <c r="J565" s="739"/>
      <c r="K565" s="739"/>
      <c r="L565" s="739"/>
      <c r="M565" s="739"/>
      <c r="N565" s="739"/>
      <c r="O565" s="739"/>
      <c r="P565" s="740"/>
      <c r="Q565" s="740"/>
      <c r="R565" s="739"/>
      <c r="S565" s="739"/>
      <c r="T565" s="740"/>
      <c r="U565" s="740"/>
      <c r="V565" s="740"/>
      <c r="W565" s="739"/>
      <c r="X565" s="739"/>
      <c r="Y565" s="739"/>
      <c r="Z565" s="740"/>
      <c r="AA565" s="739"/>
      <c r="AB565" s="739"/>
      <c r="AC565" s="739"/>
      <c r="AD565" s="739"/>
      <c r="AE565" s="739"/>
      <c r="AF565" s="739"/>
      <c r="AG565" s="739"/>
      <c r="AH565" s="739"/>
    </row>
    <row r="566">
      <c r="A566" s="739"/>
      <c r="B566" s="739"/>
      <c r="C566" s="739"/>
      <c r="D566" s="739"/>
      <c r="E566" s="739"/>
      <c r="F566" s="739"/>
      <c r="G566" s="739"/>
      <c r="H566" s="739"/>
      <c r="I566" s="739"/>
      <c r="J566" s="739"/>
      <c r="K566" s="739"/>
      <c r="L566" s="739"/>
      <c r="M566" s="739"/>
      <c r="N566" s="739"/>
      <c r="O566" s="739"/>
      <c r="P566" s="740"/>
      <c r="Q566" s="740"/>
      <c r="R566" s="739"/>
      <c r="S566" s="739"/>
      <c r="T566" s="740"/>
      <c r="U566" s="740"/>
      <c r="V566" s="740"/>
      <c r="W566" s="739"/>
      <c r="X566" s="739"/>
      <c r="Y566" s="739"/>
      <c r="Z566" s="740"/>
      <c r="AA566" s="739"/>
      <c r="AB566" s="739"/>
      <c r="AC566" s="739"/>
      <c r="AD566" s="739"/>
      <c r="AE566" s="739"/>
      <c r="AF566" s="739"/>
      <c r="AG566" s="739"/>
      <c r="AH566" s="739"/>
    </row>
    <row r="567">
      <c r="A567" s="739"/>
      <c r="B567" s="739"/>
      <c r="C567" s="739"/>
      <c r="D567" s="739"/>
      <c r="E567" s="739"/>
      <c r="F567" s="739"/>
      <c r="G567" s="739"/>
      <c r="H567" s="739"/>
      <c r="I567" s="739"/>
      <c r="J567" s="739"/>
      <c r="K567" s="739"/>
      <c r="L567" s="739"/>
      <c r="M567" s="739"/>
      <c r="N567" s="739"/>
      <c r="O567" s="739"/>
      <c r="P567" s="740"/>
      <c r="Q567" s="740"/>
      <c r="R567" s="739"/>
      <c r="S567" s="739"/>
      <c r="T567" s="740"/>
      <c r="U567" s="740"/>
      <c r="V567" s="740"/>
      <c r="W567" s="739"/>
      <c r="X567" s="739"/>
      <c r="Y567" s="739"/>
      <c r="Z567" s="740"/>
      <c r="AA567" s="739"/>
      <c r="AB567" s="739"/>
      <c r="AC567" s="739"/>
      <c r="AD567" s="739"/>
      <c r="AE567" s="739"/>
      <c r="AF567" s="739"/>
      <c r="AG567" s="739"/>
      <c r="AH567" s="739"/>
    </row>
    <row r="568">
      <c r="A568" s="739"/>
      <c r="B568" s="739"/>
      <c r="C568" s="739"/>
      <c r="D568" s="739"/>
      <c r="E568" s="739"/>
      <c r="F568" s="739"/>
      <c r="G568" s="739"/>
      <c r="H568" s="739"/>
      <c r="I568" s="739"/>
      <c r="J568" s="739"/>
      <c r="K568" s="739"/>
      <c r="L568" s="739"/>
      <c r="M568" s="739"/>
      <c r="N568" s="739"/>
      <c r="O568" s="739"/>
      <c r="P568" s="740"/>
      <c r="Q568" s="740"/>
      <c r="R568" s="739"/>
      <c r="S568" s="739"/>
      <c r="T568" s="740"/>
      <c r="U568" s="740"/>
      <c r="V568" s="740"/>
      <c r="W568" s="739"/>
      <c r="X568" s="739"/>
      <c r="Y568" s="739"/>
      <c r="Z568" s="740"/>
      <c r="AA568" s="739"/>
      <c r="AB568" s="739"/>
      <c r="AC568" s="739"/>
      <c r="AD568" s="739"/>
      <c r="AE568" s="739"/>
      <c r="AF568" s="739"/>
      <c r="AG568" s="739"/>
      <c r="AH568" s="739"/>
    </row>
    <row r="569">
      <c r="A569" s="739"/>
      <c r="B569" s="739"/>
      <c r="C569" s="739"/>
      <c r="D569" s="739"/>
      <c r="E569" s="739"/>
      <c r="F569" s="739"/>
      <c r="G569" s="739"/>
      <c r="H569" s="739"/>
      <c r="I569" s="739"/>
      <c r="J569" s="739"/>
      <c r="K569" s="739"/>
      <c r="L569" s="739"/>
      <c r="M569" s="739"/>
      <c r="N569" s="739"/>
      <c r="O569" s="739"/>
      <c r="P569" s="740"/>
      <c r="Q569" s="740"/>
      <c r="R569" s="739"/>
      <c r="S569" s="739"/>
      <c r="T569" s="740"/>
      <c r="U569" s="740"/>
      <c r="V569" s="740"/>
      <c r="W569" s="739"/>
      <c r="X569" s="739"/>
      <c r="Y569" s="739"/>
      <c r="Z569" s="740"/>
      <c r="AA569" s="739"/>
      <c r="AB569" s="739"/>
      <c r="AC569" s="739"/>
      <c r="AD569" s="739"/>
      <c r="AE569" s="739"/>
      <c r="AF569" s="739"/>
      <c r="AG569" s="739"/>
      <c r="AH569" s="739"/>
    </row>
    <row r="570">
      <c r="A570" s="739"/>
      <c r="B570" s="739"/>
      <c r="C570" s="739"/>
      <c r="D570" s="739"/>
      <c r="E570" s="739"/>
      <c r="F570" s="739"/>
      <c r="G570" s="739"/>
      <c r="H570" s="739"/>
      <c r="I570" s="739"/>
      <c r="J570" s="739"/>
      <c r="K570" s="739"/>
      <c r="L570" s="739"/>
      <c r="M570" s="739"/>
      <c r="N570" s="739"/>
      <c r="O570" s="739"/>
      <c r="P570" s="740"/>
      <c r="Q570" s="740"/>
      <c r="R570" s="739"/>
      <c r="S570" s="739"/>
      <c r="T570" s="740"/>
      <c r="U570" s="740"/>
      <c r="V570" s="740"/>
      <c r="W570" s="739"/>
      <c r="X570" s="739"/>
      <c r="Y570" s="739"/>
      <c r="Z570" s="740"/>
      <c r="AA570" s="739"/>
      <c r="AB570" s="739"/>
      <c r="AC570" s="739"/>
      <c r="AD570" s="739"/>
      <c r="AE570" s="739"/>
      <c r="AF570" s="739"/>
      <c r="AG570" s="739"/>
      <c r="AH570" s="739"/>
    </row>
    <row r="571">
      <c r="A571" s="739"/>
      <c r="B571" s="739"/>
      <c r="C571" s="739"/>
      <c r="D571" s="739"/>
      <c r="E571" s="739"/>
      <c r="F571" s="739"/>
      <c r="G571" s="739"/>
      <c r="H571" s="739"/>
      <c r="I571" s="739"/>
      <c r="J571" s="739"/>
      <c r="K571" s="739"/>
      <c r="L571" s="739"/>
      <c r="M571" s="739"/>
      <c r="N571" s="739"/>
      <c r="O571" s="739"/>
      <c r="P571" s="740"/>
      <c r="Q571" s="740"/>
      <c r="R571" s="739"/>
      <c r="S571" s="739"/>
      <c r="T571" s="740"/>
      <c r="U571" s="740"/>
      <c r="V571" s="740"/>
      <c r="W571" s="739"/>
      <c r="X571" s="739"/>
      <c r="Y571" s="739"/>
      <c r="Z571" s="740"/>
      <c r="AA571" s="739"/>
      <c r="AB571" s="739"/>
      <c r="AC571" s="739"/>
      <c r="AD571" s="739"/>
      <c r="AE571" s="739"/>
      <c r="AF571" s="739"/>
      <c r="AG571" s="739"/>
      <c r="AH571" s="739"/>
    </row>
    <row r="572">
      <c r="A572" s="739"/>
      <c r="B572" s="739"/>
      <c r="C572" s="739"/>
      <c r="D572" s="739"/>
      <c r="E572" s="739"/>
      <c r="F572" s="739"/>
      <c r="G572" s="739"/>
      <c r="H572" s="739"/>
      <c r="I572" s="739"/>
      <c r="J572" s="739"/>
      <c r="K572" s="739"/>
      <c r="L572" s="739"/>
      <c r="M572" s="739"/>
      <c r="N572" s="739"/>
      <c r="O572" s="739"/>
      <c r="P572" s="740"/>
      <c r="Q572" s="740"/>
      <c r="R572" s="739"/>
      <c r="S572" s="739"/>
      <c r="T572" s="740"/>
      <c r="U572" s="740"/>
      <c r="V572" s="740"/>
      <c r="W572" s="739"/>
      <c r="X572" s="739"/>
      <c r="Y572" s="739"/>
      <c r="Z572" s="740"/>
      <c r="AA572" s="739"/>
      <c r="AB572" s="739"/>
      <c r="AC572" s="739"/>
      <c r="AD572" s="739"/>
      <c r="AE572" s="739"/>
      <c r="AF572" s="739"/>
      <c r="AG572" s="739"/>
      <c r="AH572" s="739"/>
    </row>
    <row r="573">
      <c r="A573" s="739"/>
      <c r="B573" s="739"/>
      <c r="C573" s="739"/>
      <c r="D573" s="739"/>
      <c r="E573" s="739"/>
      <c r="F573" s="739"/>
      <c r="G573" s="739"/>
      <c r="H573" s="739"/>
      <c r="I573" s="739"/>
      <c r="J573" s="739"/>
      <c r="K573" s="739"/>
      <c r="L573" s="739"/>
      <c r="M573" s="739"/>
      <c r="N573" s="739"/>
      <c r="O573" s="739"/>
      <c r="P573" s="740"/>
      <c r="Q573" s="740"/>
      <c r="R573" s="739"/>
      <c r="S573" s="739"/>
      <c r="T573" s="740"/>
      <c r="U573" s="740"/>
      <c r="V573" s="740"/>
      <c r="W573" s="739"/>
      <c r="X573" s="739"/>
      <c r="Y573" s="739"/>
      <c r="Z573" s="740"/>
      <c r="AA573" s="739"/>
      <c r="AB573" s="739"/>
      <c r="AC573" s="739"/>
      <c r="AD573" s="739"/>
      <c r="AE573" s="739"/>
      <c r="AF573" s="739"/>
      <c r="AG573" s="739"/>
      <c r="AH573" s="739"/>
    </row>
    <row r="574">
      <c r="A574" s="739"/>
      <c r="B574" s="739"/>
      <c r="C574" s="739"/>
      <c r="D574" s="739"/>
      <c r="E574" s="739"/>
      <c r="F574" s="739"/>
      <c r="G574" s="739"/>
      <c r="H574" s="739"/>
      <c r="I574" s="739"/>
      <c r="J574" s="739"/>
      <c r="K574" s="739"/>
      <c r="L574" s="739"/>
      <c r="M574" s="739"/>
      <c r="N574" s="739"/>
      <c r="O574" s="739"/>
      <c r="P574" s="740"/>
      <c r="Q574" s="740"/>
      <c r="R574" s="739"/>
      <c r="S574" s="739"/>
      <c r="T574" s="740"/>
      <c r="U574" s="740"/>
      <c r="V574" s="740"/>
      <c r="W574" s="739"/>
      <c r="X574" s="739"/>
      <c r="Y574" s="739"/>
      <c r="Z574" s="740"/>
      <c r="AA574" s="739"/>
      <c r="AB574" s="739"/>
      <c r="AC574" s="739"/>
      <c r="AD574" s="739"/>
      <c r="AE574" s="739"/>
      <c r="AF574" s="739"/>
      <c r="AG574" s="739"/>
      <c r="AH574" s="739"/>
    </row>
    <row r="575">
      <c r="A575" s="739"/>
      <c r="B575" s="739"/>
      <c r="C575" s="739"/>
      <c r="D575" s="739"/>
      <c r="E575" s="739"/>
      <c r="F575" s="739"/>
      <c r="G575" s="739"/>
      <c r="H575" s="739"/>
      <c r="I575" s="739"/>
      <c r="J575" s="739"/>
      <c r="K575" s="739"/>
      <c r="L575" s="739"/>
      <c r="M575" s="739"/>
      <c r="N575" s="739"/>
      <c r="O575" s="739"/>
      <c r="P575" s="740"/>
      <c r="Q575" s="740"/>
      <c r="R575" s="739"/>
      <c r="S575" s="739"/>
      <c r="T575" s="740"/>
      <c r="U575" s="740"/>
      <c r="V575" s="740"/>
      <c r="W575" s="739"/>
      <c r="X575" s="739"/>
      <c r="Y575" s="739"/>
      <c r="Z575" s="740"/>
      <c r="AA575" s="739"/>
      <c r="AB575" s="739"/>
      <c r="AC575" s="739"/>
      <c r="AD575" s="739"/>
      <c r="AE575" s="739"/>
      <c r="AF575" s="739"/>
      <c r="AG575" s="739"/>
      <c r="AH575" s="739"/>
    </row>
    <row r="576">
      <c r="A576" s="739"/>
      <c r="B576" s="739"/>
      <c r="C576" s="739"/>
      <c r="D576" s="739"/>
      <c r="E576" s="739"/>
      <c r="F576" s="739"/>
      <c r="G576" s="739"/>
      <c r="H576" s="739"/>
      <c r="I576" s="739"/>
      <c r="J576" s="739"/>
      <c r="K576" s="739"/>
      <c r="L576" s="739"/>
      <c r="M576" s="739"/>
      <c r="N576" s="739"/>
      <c r="O576" s="739"/>
      <c r="P576" s="740"/>
      <c r="Q576" s="740"/>
      <c r="R576" s="739"/>
      <c r="S576" s="739"/>
      <c r="T576" s="740"/>
      <c r="U576" s="740"/>
      <c r="V576" s="740"/>
      <c r="W576" s="739"/>
      <c r="X576" s="739"/>
      <c r="Y576" s="739"/>
      <c r="Z576" s="740"/>
      <c r="AA576" s="739"/>
      <c r="AB576" s="739"/>
      <c r="AC576" s="739"/>
      <c r="AD576" s="739"/>
      <c r="AE576" s="739"/>
      <c r="AF576" s="739"/>
      <c r="AG576" s="739"/>
      <c r="AH576" s="739"/>
    </row>
    <row r="577">
      <c r="A577" s="739"/>
      <c r="B577" s="739"/>
      <c r="C577" s="739"/>
      <c r="D577" s="739"/>
      <c r="E577" s="739"/>
      <c r="F577" s="739"/>
      <c r="G577" s="739"/>
      <c r="H577" s="739"/>
      <c r="I577" s="739"/>
      <c r="J577" s="739"/>
      <c r="K577" s="739"/>
      <c r="L577" s="739"/>
      <c r="M577" s="739"/>
      <c r="N577" s="739"/>
      <c r="O577" s="739"/>
      <c r="P577" s="740"/>
      <c r="Q577" s="740"/>
      <c r="R577" s="739"/>
      <c r="S577" s="739"/>
      <c r="T577" s="740"/>
      <c r="U577" s="740"/>
      <c r="V577" s="740"/>
      <c r="W577" s="739"/>
      <c r="X577" s="739"/>
      <c r="Y577" s="739"/>
      <c r="Z577" s="740"/>
      <c r="AA577" s="739"/>
      <c r="AB577" s="739"/>
      <c r="AC577" s="739"/>
      <c r="AD577" s="739"/>
      <c r="AE577" s="739"/>
      <c r="AF577" s="739"/>
      <c r="AG577" s="739"/>
      <c r="AH577" s="739"/>
    </row>
    <row r="578">
      <c r="A578" s="739"/>
      <c r="B578" s="739"/>
      <c r="C578" s="739"/>
      <c r="D578" s="739"/>
      <c r="E578" s="739"/>
      <c r="F578" s="739"/>
      <c r="G578" s="739"/>
      <c r="H578" s="739"/>
      <c r="I578" s="739"/>
      <c r="J578" s="739"/>
      <c r="K578" s="739"/>
      <c r="L578" s="739"/>
      <c r="M578" s="739"/>
      <c r="N578" s="739"/>
      <c r="O578" s="739"/>
      <c r="P578" s="740"/>
      <c r="Q578" s="740"/>
      <c r="R578" s="739"/>
      <c r="S578" s="739"/>
      <c r="T578" s="740"/>
      <c r="U578" s="740"/>
      <c r="V578" s="740"/>
      <c r="W578" s="739"/>
      <c r="X578" s="739"/>
      <c r="Y578" s="739"/>
      <c r="Z578" s="740"/>
      <c r="AA578" s="739"/>
      <c r="AB578" s="739"/>
      <c r="AC578" s="739"/>
      <c r="AD578" s="739"/>
      <c r="AE578" s="739"/>
      <c r="AF578" s="739"/>
      <c r="AG578" s="739"/>
      <c r="AH578" s="739"/>
    </row>
    <row r="579">
      <c r="A579" s="739"/>
      <c r="B579" s="739"/>
      <c r="C579" s="739"/>
      <c r="D579" s="739"/>
      <c r="E579" s="739"/>
      <c r="F579" s="739"/>
      <c r="G579" s="739"/>
      <c r="H579" s="739"/>
      <c r="I579" s="739"/>
      <c r="J579" s="739"/>
      <c r="K579" s="739"/>
      <c r="L579" s="739"/>
      <c r="M579" s="739"/>
      <c r="N579" s="739"/>
      <c r="O579" s="739"/>
      <c r="P579" s="740"/>
      <c r="Q579" s="740"/>
      <c r="R579" s="739"/>
      <c r="S579" s="739"/>
      <c r="T579" s="740"/>
      <c r="U579" s="740"/>
      <c r="V579" s="740"/>
      <c r="W579" s="739"/>
      <c r="X579" s="739"/>
      <c r="Y579" s="739"/>
      <c r="Z579" s="740"/>
      <c r="AA579" s="739"/>
      <c r="AB579" s="739"/>
      <c r="AC579" s="739"/>
      <c r="AD579" s="739"/>
      <c r="AE579" s="739"/>
      <c r="AF579" s="739"/>
      <c r="AG579" s="739"/>
      <c r="AH579" s="739"/>
    </row>
    <row r="580">
      <c r="A580" s="739"/>
      <c r="B580" s="739"/>
      <c r="C580" s="739"/>
      <c r="D580" s="739"/>
      <c r="E580" s="739"/>
      <c r="F580" s="739"/>
      <c r="G580" s="739"/>
      <c r="H580" s="739"/>
      <c r="I580" s="739"/>
      <c r="J580" s="739"/>
      <c r="K580" s="739"/>
      <c r="L580" s="739"/>
      <c r="M580" s="739"/>
      <c r="N580" s="739"/>
      <c r="O580" s="739"/>
      <c r="P580" s="740"/>
      <c r="Q580" s="740"/>
      <c r="R580" s="739"/>
      <c r="S580" s="739"/>
      <c r="T580" s="740"/>
      <c r="U580" s="740"/>
      <c r="V580" s="740"/>
      <c r="W580" s="739"/>
      <c r="X580" s="739"/>
      <c r="Y580" s="739"/>
      <c r="Z580" s="740"/>
      <c r="AA580" s="739"/>
      <c r="AB580" s="739"/>
      <c r="AC580" s="739"/>
      <c r="AD580" s="739"/>
      <c r="AE580" s="739"/>
      <c r="AF580" s="739"/>
      <c r="AG580" s="739"/>
      <c r="AH580" s="739"/>
    </row>
    <row r="581">
      <c r="A581" s="739"/>
      <c r="B581" s="739"/>
      <c r="C581" s="739"/>
      <c r="D581" s="739"/>
      <c r="E581" s="739"/>
      <c r="F581" s="739"/>
      <c r="G581" s="739"/>
      <c r="H581" s="739"/>
      <c r="I581" s="739"/>
      <c r="J581" s="739"/>
      <c r="K581" s="739"/>
      <c r="L581" s="739"/>
      <c r="M581" s="739"/>
      <c r="N581" s="739"/>
      <c r="O581" s="739"/>
      <c r="P581" s="740"/>
      <c r="Q581" s="740"/>
      <c r="R581" s="739"/>
      <c r="S581" s="739"/>
      <c r="T581" s="740"/>
      <c r="U581" s="740"/>
      <c r="V581" s="740"/>
      <c r="W581" s="739"/>
      <c r="X581" s="739"/>
      <c r="Y581" s="739"/>
      <c r="Z581" s="740"/>
      <c r="AA581" s="739"/>
      <c r="AB581" s="739"/>
      <c r="AC581" s="739"/>
      <c r="AD581" s="739"/>
      <c r="AE581" s="739"/>
      <c r="AF581" s="739"/>
      <c r="AG581" s="739"/>
      <c r="AH581" s="739"/>
    </row>
    <row r="582">
      <c r="A582" s="739"/>
      <c r="B582" s="739"/>
      <c r="C582" s="739"/>
      <c r="D582" s="739"/>
      <c r="E582" s="739"/>
      <c r="F582" s="739"/>
      <c r="G582" s="739"/>
      <c r="H582" s="739"/>
      <c r="I582" s="739"/>
      <c r="J582" s="739"/>
      <c r="K582" s="739"/>
      <c r="L582" s="739"/>
      <c r="M582" s="739"/>
      <c r="N582" s="739"/>
      <c r="O582" s="739"/>
      <c r="P582" s="740"/>
      <c r="Q582" s="740"/>
      <c r="R582" s="739"/>
      <c r="S582" s="739"/>
      <c r="T582" s="740"/>
      <c r="U582" s="740"/>
      <c r="V582" s="740"/>
      <c r="W582" s="739"/>
      <c r="X582" s="739"/>
      <c r="Y582" s="739"/>
      <c r="Z582" s="740"/>
      <c r="AA582" s="739"/>
      <c r="AB582" s="739"/>
      <c r="AC582" s="739"/>
      <c r="AD582" s="739"/>
      <c r="AE582" s="739"/>
      <c r="AF582" s="739"/>
      <c r="AG582" s="739"/>
      <c r="AH582" s="739"/>
    </row>
    <row r="583">
      <c r="A583" s="739"/>
      <c r="B583" s="739"/>
      <c r="C583" s="739"/>
      <c r="D583" s="739"/>
      <c r="E583" s="739"/>
      <c r="F583" s="739"/>
      <c r="G583" s="739"/>
      <c r="H583" s="739"/>
      <c r="I583" s="739"/>
      <c r="J583" s="739"/>
      <c r="K583" s="739"/>
      <c r="L583" s="739"/>
      <c r="M583" s="739"/>
      <c r="N583" s="739"/>
      <c r="O583" s="739"/>
      <c r="P583" s="740"/>
      <c r="Q583" s="740"/>
      <c r="R583" s="739"/>
      <c r="S583" s="739"/>
      <c r="T583" s="740"/>
      <c r="U583" s="740"/>
      <c r="V583" s="740"/>
      <c r="W583" s="739"/>
      <c r="X583" s="739"/>
      <c r="Y583" s="739"/>
      <c r="Z583" s="740"/>
      <c r="AA583" s="739"/>
      <c r="AB583" s="739"/>
      <c r="AC583" s="739"/>
      <c r="AD583" s="739"/>
      <c r="AE583" s="739"/>
      <c r="AF583" s="739"/>
      <c r="AG583" s="739"/>
      <c r="AH583" s="739"/>
    </row>
    <row r="584">
      <c r="A584" s="739"/>
      <c r="B584" s="739"/>
      <c r="C584" s="739"/>
      <c r="D584" s="739"/>
      <c r="E584" s="739"/>
      <c r="F584" s="739"/>
      <c r="G584" s="739"/>
      <c r="H584" s="739"/>
      <c r="I584" s="739"/>
      <c r="J584" s="739"/>
      <c r="K584" s="739"/>
      <c r="L584" s="739"/>
      <c r="M584" s="739"/>
      <c r="N584" s="739"/>
      <c r="O584" s="739"/>
      <c r="P584" s="740"/>
      <c r="Q584" s="740"/>
      <c r="R584" s="739"/>
      <c r="S584" s="739"/>
      <c r="T584" s="740"/>
      <c r="U584" s="740"/>
      <c r="V584" s="740"/>
      <c r="W584" s="739"/>
      <c r="X584" s="739"/>
      <c r="Y584" s="739"/>
      <c r="Z584" s="740"/>
      <c r="AA584" s="739"/>
      <c r="AB584" s="739"/>
      <c r="AC584" s="739"/>
      <c r="AD584" s="739"/>
      <c r="AE584" s="739"/>
      <c r="AF584" s="739"/>
      <c r="AG584" s="739"/>
      <c r="AH584" s="739"/>
    </row>
    <row r="585">
      <c r="A585" s="739"/>
      <c r="B585" s="739"/>
      <c r="C585" s="739"/>
      <c r="D585" s="739"/>
      <c r="E585" s="739"/>
      <c r="F585" s="739"/>
      <c r="G585" s="739"/>
      <c r="H585" s="739"/>
      <c r="I585" s="739"/>
      <c r="J585" s="739"/>
      <c r="K585" s="739"/>
      <c r="L585" s="739"/>
      <c r="M585" s="739"/>
      <c r="N585" s="739"/>
      <c r="O585" s="739"/>
      <c r="P585" s="740"/>
      <c r="Q585" s="740"/>
      <c r="R585" s="739"/>
      <c r="S585" s="739"/>
      <c r="T585" s="740"/>
      <c r="U585" s="740"/>
      <c r="V585" s="740"/>
      <c r="W585" s="739"/>
      <c r="X585" s="739"/>
      <c r="Y585" s="739"/>
      <c r="Z585" s="740"/>
      <c r="AA585" s="739"/>
      <c r="AB585" s="739"/>
      <c r="AC585" s="739"/>
      <c r="AD585" s="739"/>
      <c r="AE585" s="739"/>
      <c r="AF585" s="739"/>
      <c r="AG585" s="739"/>
      <c r="AH585" s="739"/>
    </row>
    <row r="586">
      <c r="A586" s="739"/>
      <c r="B586" s="739"/>
      <c r="C586" s="739"/>
      <c r="D586" s="739"/>
      <c r="E586" s="739"/>
      <c r="F586" s="739"/>
      <c r="G586" s="739"/>
      <c r="H586" s="739"/>
      <c r="I586" s="739"/>
      <c r="J586" s="739"/>
      <c r="K586" s="739"/>
      <c r="L586" s="739"/>
      <c r="M586" s="739"/>
      <c r="N586" s="739"/>
      <c r="O586" s="739"/>
      <c r="P586" s="740"/>
      <c r="Q586" s="740"/>
      <c r="R586" s="739"/>
      <c r="S586" s="739"/>
      <c r="T586" s="740"/>
      <c r="U586" s="740"/>
      <c r="V586" s="740"/>
      <c r="W586" s="739"/>
      <c r="X586" s="739"/>
      <c r="Y586" s="739"/>
      <c r="Z586" s="740"/>
      <c r="AA586" s="739"/>
      <c r="AB586" s="739"/>
      <c r="AC586" s="739"/>
      <c r="AD586" s="739"/>
      <c r="AE586" s="739"/>
      <c r="AF586" s="739"/>
      <c r="AG586" s="739"/>
      <c r="AH586" s="739"/>
    </row>
    <row r="587">
      <c r="A587" s="739"/>
      <c r="B587" s="739"/>
      <c r="C587" s="739"/>
      <c r="D587" s="739"/>
      <c r="E587" s="739"/>
      <c r="F587" s="739"/>
      <c r="G587" s="739"/>
      <c r="H587" s="739"/>
      <c r="I587" s="739"/>
      <c r="J587" s="739"/>
      <c r="K587" s="739"/>
      <c r="L587" s="739"/>
      <c r="M587" s="739"/>
      <c r="N587" s="739"/>
      <c r="O587" s="739"/>
      <c r="P587" s="740"/>
      <c r="Q587" s="740"/>
      <c r="R587" s="739"/>
      <c r="S587" s="739"/>
      <c r="T587" s="740"/>
      <c r="U587" s="740"/>
      <c r="V587" s="740"/>
      <c r="W587" s="739"/>
      <c r="X587" s="739"/>
      <c r="Y587" s="739"/>
      <c r="Z587" s="740"/>
      <c r="AA587" s="739"/>
      <c r="AB587" s="739"/>
      <c r="AC587" s="739"/>
      <c r="AD587" s="739"/>
      <c r="AE587" s="739"/>
      <c r="AF587" s="739"/>
      <c r="AG587" s="739"/>
      <c r="AH587" s="739"/>
    </row>
    <row r="588">
      <c r="A588" s="739"/>
      <c r="B588" s="739"/>
      <c r="C588" s="739"/>
      <c r="D588" s="739"/>
      <c r="E588" s="739"/>
      <c r="F588" s="739"/>
      <c r="G588" s="739"/>
      <c r="H588" s="739"/>
      <c r="I588" s="739"/>
      <c r="J588" s="739"/>
      <c r="K588" s="739"/>
      <c r="L588" s="739"/>
      <c r="M588" s="739"/>
      <c r="N588" s="739"/>
      <c r="O588" s="739"/>
      <c r="P588" s="740"/>
      <c r="Q588" s="740"/>
      <c r="R588" s="739"/>
      <c r="S588" s="739"/>
      <c r="T588" s="740"/>
      <c r="U588" s="740"/>
      <c r="V588" s="740"/>
      <c r="W588" s="739"/>
      <c r="X588" s="739"/>
      <c r="Y588" s="739"/>
      <c r="Z588" s="740"/>
      <c r="AA588" s="739"/>
      <c r="AB588" s="739"/>
      <c r="AC588" s="739"/>
      <c r="AD588" s="739"/>
      <c r="AE588" s="739"/>
      <c r="AF588" s="739"/>
      <c r="AG588" s="739"/>
      <c r="AH588" s="739"/>
    </row>
    <row r="589">
      <c r="A589" s="739"/>
      <c r="B589" s="739"/>
      <c r="C589" s="739"/>
      <c r="D589" s="739"/>
      <c r="E589" s="739"/>
      <c r="F589" s="739"/>
      <c r="G589" s="739"/>
      <c r="H589" s="739"/>
      <c r="I589" s="739"/>
      <c r="J589" s="739"/>
      <c r="K589" s="739"/>
      <c r="L589" s="739"/>
      <c r="M589" s="739"/>
      <c r="N589" s="739"/>
      <c r="O589" s="739"/>
      <c r="P589" s="740"/>
      <c r="Q589" s="740"/>
      <c r="R589" s="739"/>
      <c r="S589" s="739"/>
      <c r="T589" s="740"/>
      <c r="U589" s="740"/>
      <c r="V589" s="740"/>
      <c r="W589" s="739"/>
      <c r="X589" s="739"/>
      <c r="Y589" s="739"/>
      <c r="Z589" s="740"/>
      <c r="AA589" s="739"/>
      <c r="AB589" s="739"/>
      <c r="AC589" s="739"/>
      <c r="AD589" s="739"/>
      <c r="AE589" s="739"/>
      <c r="AF589" s="739"/>
      <c r="AG589" s="739"/>
      <c r="AH589" s="739"/>
    </row>
    <row r="590">
      <c r="A590" s="739"/>
      <c r="B590" s="739"/>
      <c r="C590" s="739"/>
      <c r="D590" s="739"/>
      <c r="E590" s="739"/>
      <c r="F590" s="739"/>
      <c r="G590" s="739"/>
      <c r="H590" s="739"/>
      <c r="I590" s="739"/>
      <c r="J590" s="739"/>
      <c r="K590" s="739"/>
      <c r="L590" s="739"/>
      <c r="M590" s="739"/>
      <c r="N590" s="739"/>
      <c r="O590" s="739"/>
      <c r="P590" s="740"/>
      <c r="Q590" s="740"/>
      <c r="R590" s="739"/>
      <c r="S590" s="739"/>
      <c r="T590" s="740"/>
      <c r="U590" s="740"/>
      <c r="V590" s="740"/>
      <c r="W590" s="739"/>
      <c r="X590" s="739"/>
      <c r="Y590" s="739"/>
      <c r="Z590" s="740"/>
      <c r="AA590" s="739"/>
      <c r="AB590" s="739"/>
      <c r="AC590" s="739"/>
      <c r="AD590" s="739"/>
      <c r="AE590" s="739"/>
      <c r="AF590" s="739"/>
      <c r="AG590" s="739"/>
      <c r="AH590" s="739"/>
    </row>
    <row r="591">
      <c r="A591" s="739"/>
      <c r="B591" s="739"/>
      <c r="C591" s="739"/>
      <c r="D591" s="739"/>
      <c r="E591" s="739"/>
      <c r="F591" s="739"/>
      <c r="G591" s="739"/>
      <c r="H591" s="739"/>
      <c r="I591" s="739"/>
      <c r="J591" s="739"/>
      <c r="K591" s="739"/>
      <c r="L591" s="739"/>
      <c r="M591" s="739"/>
      <c r="N591" s="739"/>
      <c r="O591" s="739"/>
      <c r="P591" s="740"/>
      <c r="Q591" s="740"/>
      <c r="R591" s="739"/>
      <c r="S591" s="739"/>
      <c r="T591" s="740"/>
      <c r="U591" s="740"/>
      <c r="V591" s="740"/>
      <c r="W591" s="739"/>
      <c r="X591" s="739"/>
      <c r="Y591" s="739"/>
      <c r="Z591" s="740"/>
      <c r="AA591" s="739"/>
      <c r="AB591" s="739"/>
      <c r="AC591" s="739"/>
      <c r="AD591" s="739"/>
      <c r="AE591" s="739"/>
      <c r="AF591" s="739"/>
      <c r="AG591" s="739"/>
      <c r="AH591" s="739"/>
    </row>
    <row r="592">
      <c r="A592" s="739"/>
      <c r="B592" s="739"/>
      <c r="C592" s="739"/>
      <c r="D592" s="739"/>
      <c r="E592" s="739"/>
      <c r="F592" s="739"/>
      <c r="G592" s="739"/>
      <c r="H592" s="739"/>
      <c r="I592" s="739"/>
      <c r="J592" s="739"/>
      <c r="K592" s="739"/>
      <c r="L592" s="739"/>
      <c r="M592" s="739"/>
      <c r="N592" s="739"/>
      <c r="O592" s="739"/>
      <c r="P592" s="740"/>
      <c r="Q592" s="740"/>
      <c r="R592" s="739"/>
      <c r="S592" s="739"/>
      <c r="T592" s="740"/>
      <c r="U592" s="740"/>
      <c r="V592" s="740"/>
      <c r="W592" s="739"/>
      <c r="X592" s="739"/>
      <c r="Y592" s="739"/>
      <c r="Z592" s="740"/>
      <c r="AA592" s="739"/>
      <c r="AB592" s="739"/>
      <c r="AC592" s="739"/>
      <c r="AD592" s="739"/>
      <c r="AE592" s="739"/>
      <c r="AF592" s="739"/>
      <c r="AG592" s="739"/>
      <c r="AH592" s="739"/>
    </row>
    <row r="593">
      <c r="A593" s="739"/>
      <c r="B593" s="739"/>
      <c r="C593" s="739"/>
      <c r="D593" s="739"/>
      <c r="E593" s="739"/>
      <c r="F593" s="739"/>
      <c r="G593" s="739"/>
      <c r="H593" s="739"/>
      <c r="I593" s="739"/>
      <c r="J593" s="739"/>
      <c r="K593" s="739"/>
      <c r="L593" s="739"/>
      <c r="M593" s="739"/>
      <c r="N593" s="739"/>
      <c r="O593" s="739"/>
      <c r="P593" s="740"/>
      <c r="Q593" s="740"/>
      <c r="R593" s="739"/>
      <c r="S593" s="739"/>
      <c r="T593" s="740"/>
      <c r="U593" s="740"/>
      <c r="V593" s="740"/>
      <c r="W593" s="739"/>
      <c r="X593" s="739"/>
      <c r="Y593" s="739"/>
      <c r="Z593" s="740"/>
      <c r="AA593" s="739"/>
      <c r="AB593" s="739"/>
      <c r="AC593" s="739"/>
      <c r="AD593" s="739"/>
      <c r="AE593" s="739"/>
      <c r="AF593" s="739"/>
      <c r="AG593" s="739"/>
      <c r="AH593" s="739"/>
    </row>
    <row r="594">
      <c r="A594" s="739"/>
      <c r="B594" s="739"/>
      <c r="C594" s="739"/>
      <c r="D594" s="739"/>
      <c r="E594" s="739"/>
      <c r="F594" s="739"/>
      <c r="G594" s="739"/>
      <c r="H594" s="739"/>
      <c r="I594" s="739"/>
      <c r="J594" s="739"/>
      <c r="K594" s="739"/>
      <c r="L594" s="739"/>
      <c r="M594" s="739"/>
      <c r="N594" s="739"/>
      <c r="O594" s="739"/>
      <c r="P594" s="740"/>
      <c r="Q594" s="740"/>
      <c r="R594" s="739"/>
      <c r="S594" s="739"/>
      <c r="T594" s="740"/>
      <c r="U594" s="740"/>
      <c r="V594" s="740"/>
      <c r="W594" s="739"/>
      <c r="X594" s="739"/>
      <c r="Y594" s="739"/>
      <c r="Z594" s="740"/>
      <c r="AA594" s="739"/>
      <c r="AB594" s="739"/>
      <c r="AC594" s="739"/>
      <c r="AD594" s="739"/>
      <c r="AE594" s="739"/>
      <c r="AF594" s="739"/>
      <c r="AG594" s="739"/>
      <c r="AH594" s="739"/>
    </row>
    <row r="595">
      <c r="A595" s="739"/>
      <c r="B595" s="739"/>
      <c r="C595" s="739"/>
      <c r="D595" s="739"/>
      <c r="E595" s="739"/>
      <c r="F595" s="739"/>
      <c r="G595" s="739"/>
      <c r="H595" s="739"/>
      <c r="I595" s="739"/>
      <c r="J595" s="739"/>
      <c r="K595" s="739"/>
      <c r="L595" s="739"/>
      <c r="M595" s="739"/>
      <c r="N595" s="739"/>
      <c r="O595" s="739"/>
      <c r="P595" s="740"/>
      <c r="Q595" s="740"/>
      <c r="R595" s="739"/>
      <c r="S595" s="739"/>
      <c r="T595" s="740"/>
      <c r="U595" s="740"/>
      <c r="V595" s="740"/>
      <c r="W595" s="739"/>
      <c r="X595" s="739"/>
      <c r="Y595" s="739"/>
      <c r="Z595" s="740"/>
      <c r="AA595" s="739"/>
      <c r="AB595" s="739"/>
      <c r="AC595" s="739"/>
      <c r="AD595" s="739"/>
      <c r="AE595" s="739"/>
      <c r="AF595" s="739"/>
      <c r="AG595" s="739"/>
      <c r="AH595" s="739"/>
    </row>
    <row r="596">
      <c r="A596" s="739"/>
      <c r="B596" s="739"/>
      <c r="C596" s="739"/>
      <c r="D596" s="739"/>
      <c r="E596" s="739"/>
      <c r="F596" s="739"/>
      <c r="G596" s="739"/>
      <c r="H596" s="739"/>
      <c r="I596" s="739"/>
      <c r="J596" s="739"/>
      <c r="K596" s="739"/>
      <c r="L596" s="739"/>
      <c r="M596" s="739"/>
      <c r="N596" s="739"/>
      <c r="O596" s="739"/>
      <c r="P596" s="740"/>
      <c r="Q596" s="740"/>
      <c r="R596" s="739"/>
      <c r="S596" s="739"/>
      <c r="T596" s="740"/>
      <c r="U596" s="740"/>
      <c r="V596" s="740"/>
      <c r="W596" s="739"/>
      <c r="X596" s="739"/>
      <c r="Y596" s="739"/>
      <c r="Z596" s="740"/>
      <c r="AA596" s="739"/>
      <c r="AB596" s="739"/>
      <c r="AC596" s="739"/>
      <c r="AD596" s="739"/>
      <c r="AE596" s="739"/>
      <c r="AF596" s="739"/>
      <c r="AG596" s="739"/>
      <c r="AH596" s="739"/>
    </row>
    <row r="597">
      <c r="A597" s="739"/>
      <c r="B597" s="739"/>
      <c r="C597" s="739"/>
      <c r="D597" s="739"/>
      <c r="E597" s="739"/>
      <c r="F597" s="739"/>
      <c r="G597" s="739"/>
      <c r="H597" s="739"/>
      <c r="I597" s="739"/>
      <c r="J597" s="739"/>
      <c r="K597" s="739"/>
      <c r="L597" s="739"/>
      <c r="M597" s="739"/>
      <c r="N597" s="739"/>
      <c r="O597" s="739"/>
      <c r="P597" s="740"/>
      <c r="Q597" s="740"/>
      <c r="R597" s="739"/>
      <c r="S597" s="739"/>
      <c r="T597" s="740"/>
      <c r="U597" s="740"/>
      <c r="V597" s="740"/>
      <c r="W597" s="739"/>
      <c r="X597" s="739"/>
      <c r="Y597" s="739"/>
      <c r="Z597" s="740"/>
      <c r="AA597" s="739"/>
      <c r="AB597" s="739"/>
      <c r="AC597" s="739"/>
      <c r="AD597" s="739"/>
      <c r="AE597" s="739"/>
      <c r="AF597" s="739"/>
      <c r="AG597" s="739"/>
      <c r="AH597" s="739"/>
    </row>
    <row r="598">
      <c r="A598" s="739"/>
      <c r="B598" s="739"/>
      <c r="C598" s="739"/>
      <c r="D598" s="739"/>
      <c r="E598" s="739"/>
      <c r="F598" s="739"/>
      <c r="G598" s="739"/>
      <c r="H598" s="739"/>
      <c r="I598" s="739"/>
      <c r="J598" s="739"/>
      <c r="K598" s="739"/>
      <c r="L598" s="739"/>
      <c r="M598" s="739"/>
      <c r="N598" s="739"/>
      <c r="O598" s="739"/>
      <c r="P598" s="740"/>
      <c r="Q598" s="740"/>
      <c r="R598" s="739"/>
      <c r="S598" s="739"/>
      <c r="T598" s="740"/>
      <c r="U598" s="740"/>
      <c r="V598" s="740"/>
      <c r="W598" s="739"/>
      <c r="X598" s="739"/>
      <c r="Y598" s="739"/>
      <c r="Z598" s="740"/>
      <c r="AA598" s="739"/>
      <c r="AB598" s="739"/>
      <c r="AC598" s="739"/>
      <c r="AD598" s="739"/>
      <c r="AE598" s="739"/>
      <c r="AF598" s="739"/>
      <c r="AG598" s="739"/>
      <c r="AH598" s="739"/>
    </row>
    <row r="599">
      <c r="A599" s="739"/>
      <c r="B599" s="739"/>
      <c r="C599" s="739"/>
      <c r="D599" s="739"/>
      <c r="E599" s="739"/>
      <c r="F599" s="739"/>
      <c r="G599" s="739"/>
      <c r="H599" s="739"/>
      <c r="I599" s="739"/>
      <c r="J599" s="739"/>
      <c r="K599" s="739"/>
      <c r="L599" s="739"/>
      <c r="M599" s="739"/>
      <c r="N599" s="739"/>
      <c r="O599" s="739"/>
      <c r="P599" s="740"/>
      <c r="Q599" s="740"/>
      <c r="R599" s="739"/>
      <c r="S599" s="739"/>
      <c r="T599" s="740"/>
      <c r="U599" s="740"/>
      <c r="V599" s="740"/>
      <c r="W599" s="739"/>
      <c r="X599" s="739"/>
      <c r="Y599" s="739"/>
      <c r="Z599" s="740"/>
      <c r="AA599" s="739"/>
      <c r="AB599" s="739"/>
      <c r="AC599" s="739"/>
      <c r="AD599" s="739"/>
      <c r="AE599" s="739"/>
      <c r="AF599" s="739"/>
      <c r="AG599" s="739"/>
      <c r="AH599" s="739"/>
    </row>
    <row r="600">
      <c r="A600" s="739"/>
      <c r="B600" s="739"/>
      <c r="C600" s="739"/>
      <c r="D600" s="739"/>
      <c r="E600" s="739"/>
      <c r="F600" s="739"/>
      <c r="G600" s="739"/>
      <c r="H600" s="739"/>
      <c r="I600" s="739"/>
      <c r="J600" s="739"/>
      <c r="K600" s="739"/>
      <c r="L600" s="739"/>
      <c r="M600" s="739"/>
      <c r="N600" s="739"/>
      <c r="O600" s="739"/>
      <c r="P600" s="740"/>
      <c r="Q600" s="740"/>
      <c r="R600" s="739"/>
      <c r="S600" s="739"/>
      <c r="T600" s="740"/>
      <c r="U600" s="740"/>
      <c r="V600" s="740"/>
      <c r="W600" s="739"/>
      <c r="X600" s="739"/>
      <c r="Y600" s="739"/>
      <c r="Z600" s="740"/>
      <c r="AA600" s="739"/>
      <c r="AB600" s="739"/>
      <c r="AC600" s="739"/>
      <c r="AD600" s="739"/>
      <c r="AE600" s="739"/>
      <c r="AF600" s="739"/>
      <c r="AG600" s="739"/>
      <c r="AH600" s="739"/>
    </row>
    <row r="601">
      <c r="A601" s="739"/>
      <c r="B601" s="739"/>
      <c r="C601" s="739"/>
      <c r="D601" s="739"/>
      <c r="E601" s="739"/>
      <c r="F601" s="739"/>
      <c r="G601" s="739"/>
      <c r="H601" s="739"/>
      <c r="I601" s="739"/>
      <c r="J601" s="739"/>
      <c r="K601" s="739"/>
      <c r="L601" s="739"/>
      <c r="M601" s="739"/>
      <c r="N601" s="739"/>
      <c r="O601" s="739"/>
      <c r="P601" s="740"/>
      <c r="Q601" s="740"/>
      <c r="R601" s="739"/>
      <c r="S601" s="739"/>
      <c r="T601" s="740"/>
      <c r="U601" s="740"/>
      <c r="V601" s="740"/>
      <c r="W601" s="739"/>
      <c r="X601" s="739"/>
      <c r="Y601" s="739"/>
      <c r="Z601" s="740"/>
      <c r="AA601" s="739"/>
      <c r="AB601" s="739"/>
      <c r="AC601" s="739"/>
      <c r="AD601" s="739"/>
      <c r="AE601" s="739"/>
      <c r="AF601" s="739"/>
      <c r="AG601" s="739"/>
      <c r="AH601" s="739"/>
    </row>
    <row r="602">
      <c r="A602" s="739"/>
      <c r="B602" s="739"/>
      <c r="C602" s="739"/>
      <c r="D602" s="739"/>
      <c r="E602" s="739"/>
      <c r="F602" s="739"/>
      <c r="G602" s="739"/>
      <c r="H602" s="739"/>
      <c r="I602" s="739"/>
      <c r="J602" s="739"/>
      <c r="K602" s="739"/>
      <c r="L602" s="739"/>
      <c r="M602" s="739"/>
      <c r="N602" s="739"/>
      <c r="O602" s="739"/>
      <c r="P602" s="740"/>
      <c r="Q602" s="740"/>
      <c r="R602" s="739"/>
      <c r="S602" s="739"/>
      <c r="T602" s="740"/>
      <c r="U602" s="740"/>
      <c r="V602" s="740"/>
      <c r="W602" s="739"/>
      <c r="X602" s="739"/>
      <c r="Y602" s="739"/>
      <c r="Z602" s="740"/>
      <c r="AA602" s="739"/>
      <c r="AB602" s="739"/>
      <c r="AC602" s="739"/>
      <c r="AD602" s="739"/>
      <c r="AE602" s="739"/>
      <c r="AF602" s="739"/>
      <c r="AG602" s="739"/>
      <c r="AH602" s="739"/>
    </row>
    <row r="603">
      <c r="A603" s="739"/>
      <c r="B603" s="739"/>
      <c r="C603" s="739"/>
      <c r="D603" s="739"/>
      <c r="E603" s="739"/>
      <c r="F603" s="739"/>
      <c r="G603" s="739"/>
      <c r="H603" s="739"/>
      <c r="I603" s="739"/>
      <c r="J603" s="739"/>
      <c r="K603" s="739"/>
      <c r="L603" s="739"/>
      <c r="M603" s="739"/>
      <c r="N603" s="739"/>
      <c r="O603" s="739"/>
      <c r="P603" s="740"/>
      <c r="Q603" s="740"/>
      <c r="R603" s="739"/>
      <c r="S603" s="739"/>
      <c r="T603" s="740"/>
      <c r="U603" s="740"/>
      <c r="V603" s="740"/>
      <c r="W603" s="739"/>
      <c r="X603" s="739"/>
      <c r="Y603" s="739"/>
      <c r="Z603" s="740"/>
      <c r="AA603" s="739"/>
      <c r="AB603" s="739"/>
      <c r="AC603" s="739"/>
      <c r="AD603" s="739"/>
      <c r="AE603" s="739"/>
      <c r="AF603" s="739"/>
      <c r="AG603" s="739"/>
      <c r="AH603" s="739"/>
    </row>
    <row r="604">
      <c r="A604" s="739"/>
      <c r="B604" s="739"/>
      <c r="C604" s="739"/>
      <c r="D604" s="739"/>
      <c r="E604" s="739"/>
      <c r="F604" s="739"/>
      <c r="G604" s="739"/>
      <c r="H604" s="739"/>
      <c r="I604" s="739"/>
      <c r="J604" s="739"/>
      <c r="K604" s="739"/>
      <c r="L604" s="739"/>
      <c r="M604" s="739"/>
      <c r="N604" s="739"/>
      <c r="O604" s="739"/>
      <c r="P604" s="740"/>
      <c r="Q604" s="740"/>
      <c r="R604" s="739"/>
      <c r="S604" s="739"/>
      <c r="T604" s="740"/>
      <c r="U604" s="740"/>
      <c r="V604" s="740"/>
      <c r="W604" s="739"/>
      <c r="X604" s="739"/>
      <c r="Y604" s="739"/>
      <c r="Z604" s="740"/>
      <c r="AA604" s="739"/>
      <c r="AB604" s="739"/>
      <c r="AC604" s="739"/>
      <c r="AD604" s="739"/>
      <c r="AE604" s="739"/>
      <c r="AF604" s="739"/>
      <c r="AG604" s="739"/>
      <c r="AH604" s="739"/>
    </row>
    <row r="605">
      <c r="A605" s="739"/>
      <c r="B605" s="739"/>
      <c r="C605" s="739"/>
      <c r="D605" s="739"/>
      <c r="E605" s="739"/>
      <c r="F605" s="739"/>
      <c r="G605" s="739"/>
      <c r="H605" s="739"/>
      <c r="I605" s="739"/>
      <c r="J605" s="739"/>
      <c r="K605" s="739"/>
      <c r="L605" s="739"/>
      <c r="M605" s="739"/>
      <c r="N605" s="739"/>
      <c r="O605" s="739"/>
      <c r="P605" s="740"/>
      <c r="Q605" s="740"/>
      <c r="R605" s="739"/>
      <c r="S605" s="739"/>
      <c r="T605" s="740"/>
      <c r="U605" s="740"/>
      <c r="V605" s="740"/>
      <c r="W605" s="739"/>
      <c r="X605" s="739"/>
      <c r="Y605" s="739"/>
      <c r="Z605" s="740"/>
      <c r="AA605" s="739"/>
      <c r="AB605" s="739"/>
      <c r="AC605" s="739"/>
      <c r="AD605" s="739"/>
      <c r="AE605" s="739"/>
      <c r="AF605" s="739"/>
      <c r="AG605" s="739"/>
      <c r="AH605" s="739"/>
    </row>
    <row r="606">
      <c r="A606" s="739"/>
      <c r="B606" s="739"/>
      <c r="C606" s="739"/>
      <c r="D606" s="739"/>
      <c r="E606" s="739"/>
      <c r="F606" s="739"/>
      <c r="G606" s="739"/>
      <c r="H606" s="739"/>
      <c r="I606" s="739"/>
      <c r="J606" s="739"/>
      <c r="K606" s="739"/>
      <c r="L606" s="739"/>
      <c r="M606" s="739"/>
      <c r="N606" s="739"/>
      <c r="O606" s="739"/>
      <c r="P606" s="740"/>
      <c r="Q606" s="740"/>
      <c r="R606" s="739"/>
      <c r="S606" s="739"/>
      <c r="T606" s="740"/>
      <c r="U606" s="740"/>
      <c r="V606" s="740"/>
      <c r="W606" s="739"/>
      <c r="X606" s="739"/>
      <c r="Y606" s="739"/>
      <c r="Z606" s="740"/>
      <c r="AA606" s="739"/>
      <c r="AB606" s="739"/>
      <c r="AC606" s="739"/>
      <c r="AD606" s="739"/>
      <c r="AE606" s="739"/>
      <c r="AF606" s="739"/>
      <c r="AG606" s="739"/>
      <c r="AH606" s="739"/>
    </row>
    <row r="607">
      <c r="A607" s="739"/>
      <c r="B607" s="739"/>
      <c r="C607" s="739"/>
      <c r="D607" s="739"/>
      <c r="E607" s="739"/>
      <c r="F607" s="739"/>
      <c r="G607" s="739"/>
      <c r="H607" s="739"/>
      <c r="I607" s="739"/>
      <c r="J607" s="739"/>
      <c r="K607" s="739"/>
      <c r="L607" s="739"/>
      <c r="M607" s="739"/>
      <c r="N607" s="739"/>
      <c r="O607" s="739"/>
      <c r="P607" s="740"/>
      <c r="Q607" s="740"/>
      <c r="R607" s="739"/>
      <c r="S607" s="739"/>
      <c r="T607" s="740"/>
      <c r="U607" s="740"/>
      <c r="V607" s="740"/>
      <c r="W607" s="739"/>
      <c r="X607" s="739"/>
      <c r="Y607" s="739"/>
      <c r="Z607" s="740"/>
      <c r="AA607" s="739"/>
      <c r="AB607" s="739"/>
      <c r="AC607" s="739"/>
      <c r="AD607" s="739"/>
      <c r="AE607" s="739"/>
      <c r="AF607" s="739"/>
      <c r="AG607" s="739"/>
      <c r="AH607" s="739"/>
    </row>
    <row r="608">
      <c r="A608" s="739"/>
      <c r="B608" s="739"/>
      <c r="C608" s="739"/>
      <c r="D608" s="739"/>
      <c r="E608" s="739"/>
      <c r="F608" s="739"/>
      <c r="G608" s="739"/>
      <c r="H608" s="739"/>
      <c r="I608" s="739"/>
      <c r="J608" s="739"/>
      <c r="K608" s="739"/>
      <c r="L608" s="739"/>
      <c r="M608" s="739"/>
      <c r="N608" s="739"/>
      <c r="O608" s="739"/>
      <c r="P608" s="740"/>
      <c r="Q608" s="740"/>
      <c r="R608" s="739"/>
      <c r="S608" s="739"/>
      <c r="T608" s="740"/>
      <c r="U608" s="740"/>
      <c r="V608" s="740"/>
      <c r="W608" s="739"/>
      <c r="X608" s="739"/>
      <c r="Y608" s="739"/>
      <c r="Z608" s="740"/>
      <c r="AA608" s="739"/>
      <c r="AB608" s="739"/>
      <c r="AC608" s="739"/>
      <c r="AD608" s="739"/>
      <c r="AE608" s="739"/>
      <c r="AF608" s="739"/>
      <c r="AG608" s="739"/>
      <c r="AH608" s="739"/>
    </row>
    <row r="609">
      <c r="A609" s="739"/>
      <c r="B609" s="739"/>
      <c r="C609" s="739"/>
      <c r="D609" s="739"/>
      <c r="E609" s="739"/>
      <c r="F609" s="739"/>
      <c r="G609" s="739"/>
      <c r="H609" s="739"/>
      <c r="I609" s="739"/>
      <c r="J609" s="739"/>
      <c r="K609" s="739"/>
      <c r="L609" s="739"/>
      <c r="M609" s="739"/>
      <c r="N609" s="739"/>
      <c r="O609" s="739"/>
      <c r="P609" s="740"/>
      <c r="Q609" s="740"/>
      <c r="R609" s="739"/>
      <c r="S609" s="739"/>
      <c r="T609" s="740"/>
      <c r="U609" s="740"/>
      <c r="V609" s="740"/>
      <c r="W609" s="739"/>
      <c r="X609" s="739"/>
      <c r="Y609" s="739"/>
      <c r="Z609" s="740"/>
      <c r="AA609" s="739"/>
      <c r="AB609" s="739"/>
      <c r="AC609" s="739"/>
      <c r="AD609" s="739"/>
      <c r="AE609" s="739"/>
      <c r="AF609" s="739"/>
      <c r="AG609" s="739"/>
      <c r="AH609" s="739"/>
    </row>
    <row r="610">
      <c r="A610" s="739"/>
      <c r="B610" s="739"/>
      <c r="C610" s="739"/>
      <c r="D610" s="739"/>
      <c r="E610" s="739"/>
      <c r="F610" s="739"/>
      <c r="G610" s="739"/>
      <c r="H610" s="739"/>
      <c r="I610" s="739"/>
      <c r="J610" s="739"/>
      <c r="K610" s="739"/>
      <c r="L610" s="739"/>
      <c r="M610" s="739"/>
      <c r="N610" s="739"/>
      <c r="O610" s="739"/>
      <c r="P610" s="740"/>
      <c r="Q610" s="740"/>
      <c r="R610" s="739"/>
      <c r="S610" s="739"/>
      <c r="T610" s="740"/>
      <c r="U610" s="740"/>
      <c r="V610" s="740"/>
      <c r="W610" s="739"/>
      <c r="X610" s="739"/>
      <c r="Y610" s="739"/>
      <c r="Z610" s="740"/>
      <c r="AA610" s="739"/>
      <c r="AB610" s="739"/>
      <c r="AC610" s="739"/>
      <c r="AD610" s="739"/>
      <c r="AE610" s="739"/>
      <c r="AF610" s="739"/>
      <c r="AG610" s="739"/>
      <c r="AH610" s="739"/>
    </row>
    <row r="611">
      <c r="A611" s="739"/>
      <c r="B611" s="739"/>
      <c r="C611" s="739"/>
      <c r="D611" s="739"/>
      <c r="E611" s="739"/>
      <c r="F611" s="739"/>
      <c r="G611" s="739"/>
      <c r="H611" s="739"/>
      <c r="I611" s="739"/>
      <c r="J611" s="739"/>
      <c r="K611" s="739"/>
      <c r="L611" s="739"/>
      <c r="M611" s="739"/>
      <c r="N611" s="739"/>
      <c r="O611" s="739"/>
      <c r="P611" s="740"/>
      <c r="Q611" s="740"/>
      <c r="R611" s="739"/>
      <c r="S611" s="739"/>
      <c r="T611" s="740"/>
      <c r="U611" s="740"/>
      <c r="V611" s="740"/>
      <c r="W611" s="739"/>
      <c r="X611" s="739"/>
      <c r="Y611" s="739"/>
      <c r="Z611" s="740"/>
      <c r="AA611" s="739"/>
      <c r="AB611" s="739"/>
      <c r="AC611" s="739"/>
      <c r="AD611" s="739"/>
      <c r="AE611" s="739"/>
      <c r="AF611" s="739"/>
      <c r="AG611" s="739"/>
      <c r="AH611" s="739"/>
    </row>
    <row r="612">
      <c r="A612" s="739"/>
      <c r="B612" s="739"/>
      <c r="C612" s="739"/>
      <c r="D612" s="739"/>
      <c r="E612" s="739"/>
      <c r="F612" s="739"/>
      <c r="G612" s="739"/>
      <c r="H612" s="739"/>
      <c r="I612" s="739"/>
      <c r="J612" s="739"/>
      <c r="K612" s="739"/>
      <c r="L612" s="739"/>
      <c r="M612" s="739"/>
      <c r="N612" s="739"/>
      <c r="O612" s="739"/>
      <c r="P612" s="740"/>
      <c r="Q612" s="740"/>
      <c r="R612" s="739"/>
      <c r="S612" s="739"/>
      <c r="T612" s="740"/>
      <c r="U612" s="740"/>
      <c r="V612" s="740"/>
      <c r="W612" s="739"/>
      <c r="X612" s="739"/>
      <c r="Y612" s="739"/>
      <c r="Z612" s="740"/>
      <c r="AA612" s="739"/>
      <c r="AB612" s="739"/>
      <c r="AC612" s="739"/>
      <c r="AD612" s="739"/>
      <c r="AE612" s="739"/>
      <c r="AF612" s="739"/>
      <c r="AG612" s="739"/>
      <c r="AH612" s="739"/>
    </row>
    <row r="613">
      <c r="A613" s="739"/>
      <c r="B613" s="739"/>
      <c r="C613" s="739"/>
      <c r="D613" s="739"/>
      <c r="E613" s="739"/>
      <c r="F613" s="739"/>
      <c r="G613" s="739"/>
      <c r="H613" s="739"/>
      <c r="I613" s="739"/>
      <c r="J613" s="739"/>
      <c r="K613" s="739"/>
      <c r="L613" s="739"/>
      <c r="M613" s="739"/>
      <c r="N613" s="739"/>
      <c r="O613" s="739"/>
      <c r="P613" s="740"/>
      <c r="Q613" s="740"/>
      <c r="R613" s="739"/>
      <c r="S613" s="739"/>
      <c r="T613" s="740"/>
      <c r="U613" s="740"/>
      <c r="V613" s="740"/>
      <c r="W613" s="739"/>
      <c r="X613" s="739"/>
      <c r="Y613" s="739"/>
      <c r="Z613" s="740"/>
      <c r="AA613" s="739"/>
      <c r="AB613" s="739"/>
      <c r="AC613" s="739"/>
      <c r="AD613" s="739"/>
      <c r="AE613" s="739"/>
      <c r="AF613" s="739"/>
      <c r="AG613" s="739"/>
      <c r="AH613" s="739"/>
    </row>
    <row r="614">
      <c r="A614" s="739"/>
      <c r="B614" s="739"/>
      <c r="C614" s="739"/>
      <c r="D614" s="739"/>
      <c r="E614" s="739"/>
      <c r="F614" s="739"/>
      <c r="G614" s="739"/>
      <c r="H614" s="739"/>
      <c r="I614" s="739"/>
      <c r="J614" s="739"/>
      <c r="K614" s="739"/>
      <c r="L614" s="739"/>
      <c r="M614" s="739"/>
      <c r="N614" s="739"/>
      <c r="O614" s="739"/>
      <c r="P614" s="740"/>
      <c r="Q614" s="740"/>
      <c r="R614" s="739"/>
      <c r="S614" s="739"/>
      <c r="T614" s="740"/>
      <c r="U614" s="740"/>
      <c r="V614" s="740"/>
      <c r="W614" s="739"/>
      <c r="X614" s="739"/>
      <c r="Y614" s="739"/>
      <c r="Z614" s="740"/>
      <c r="AA614" s="739"/>
      <c r="AB614" s="739"/>
      <c r="AC614" s="739"/>
      <c r="AD614" s="739"/>
      <c r="AE614" s="739"/>
      <c r="AF614" s="739"/>
      <c r="AG614" s="739"/>
      <c r="AH614" s="739"/>
    </row>
    <row r="615">
      <c r="A615" s="739"/>
      <c r="B615" s="739"/>
      <c r="C615" s="739"/>
      <c r="D615" s="739"/>
      <c r="E615" s="739"/>
      <c r="F615" s="739"/>
      <c r="G615" s="739"/>
      <c r="H615" s="739"/>
      <c r="I615" s="739"/>
      <c r="J615" s="739"/>
      <c r="K615" s="739"/>
      <c r="L615" s="739"/>
      <c r="M615" s="739"/>
      <c r="N615" s="739"/>
      <c r="O615" s="739"/>
      <c r="P615" s="740"/>
      <c r="Q615" s="740"/>
      <c r="R615" s="739"/>
      <c r="S615" s="739"/>
      <c r="T615" s="740"/>
      <c r="U615" s="740"/>
      <c r="V615" s="740"/>
      <c r="W615" s="739"/>
      <c r="X615" s="739"/>
      <c r="Y615" s="739"/>
      <c r="Z615" s="740"/>
      <c r="AA615" s="739"/>
      <c r="AB615" s="739"/>
      <c r="AC615" s="739"/>
      <c r="AD615" s="739"/>
      <c r="AE615" s="739"/>
      <c r="AF615" s="739"/>
      <c r="AG615" s="739"/>
      <c r="AH615" s="739"/>
    </row>
    <row r="616">
      <c r="A616" s="739"/>
      <c r="B616" s="739"/>
      <c r="C616" s="739"/>
      <c r="D616" s="739"/>
      <c r="E616" s="739"/>
      <c r="F616" s="739"/>
      <c r="G616" s="739"/>
      <c r="H616" s="739"/>
      <c r="I616" s="739"/>
      <c r="J616" s="739"/>
      <c r="K616" s="739"/>
      <c r="L616" s="739"/>
      <c r="M616" s="739"/>
      <c r="N616" s="739"/>
      <c r="O616" s="739"/>
      <c r="P616" s="740"/>
      <c r="Q616" s="740"/>
      <c r="R616" s="739"/>
      <c r="S616" s="739"/>
      <c r="T616" s="740"/>
      <c r="U616" s="740"/>
      <c r="V616" s="740"/>
      <c r="W616" s="739"/>
      <c r="X616" s="739"/>
      <c r="Y616" s="739"/>
      <c r="Z616" s="740"/>
      <c r="AA616" s="739"/>
      <c r="AB616" s="739"/>
      <c r="AC616" s="739"/>
      <c r="AD616" s="739"/>
      <c r="AE616" s="739"/>
      <c r="AF616" s="739"/>
      <c r="AG616" s="739"/>
      <c r="AH616" s="739"/>
    </row>
    <row r="617">
      <c r="A617" s="739"/>
      <c r="B617" s="739"/>
      <c r="C617" s="739"/>
      <c r="D617" s="739"/>
      <c r="E617" s="739"/>
      <c r="F617" s="739"/>
      <c r="G617" s="739"/>
      <c r="H617" s="739"/>
      <c r="I617" s="739"/>
      <c r="J617" s="739"/>
      <c r="K617" s="739"/>
      <c r="L617" s="739"/>
      <c r="M617" s="739"/>
      <c r="N617" s="739"/>
      <c r="O617" s="739"/>
      <c r="P617" s="740"/>
      <c r="Q617" s="740"/>
      <c r="R617" s="739"/>
      <c r="S617" s="739"/>
      <c r="T617" s="740"/>
      <c r="U617" s="740"/>
      <c r="V617" s="740"/>
      <c r="W617" s="739"/>
      <c r="X617" s="739"/>
      <c r="Y617" s="739"/>
      <c r="Z617" s="740"/>
      <c r="AA617" s="739"/>
      <c r="AB617" s="739"/>
      <c r="AC617" s="739"/>
      <c r="AD617" s="739"/>
      <c r="AE617" s="739"/>
      <c r="AF617" s="739"/>
      <c r="AG617" s="739"/>
      <c r="AH617" s="739"/>
    </row>
    <row r="618">
      <c r="A618" s="739"/>
      <c r="B618" s="739"/>
      <c r="C618" s="739"/>
      <c r="D618" s="739"/>
      <c r="E618" s="739"/>
      <c r="F618" s="739"/>
      <c r="G618" s="739"/>
      <c r="H618" s="739"/>
      <c r="I618" s="739"/>
      <c r="J618" s="739"/>
      <c r="K618" s="739"/>
      <c r="L618" s="739"/>
      <c r="M618" s="739"/>
      <c r="N618" s="739"/>
      <c r="O618" s="739"/>
      <c r="P618" s="740"/>
      <c r="Q618" s="740"/>
      <c r="R618" s="739"/>
      <c r="S618" s="739"/>
      <c r="T618" s="740"/>
      <c r="U618" s="740"/>
      <c r="V618" s="740"/>
      <c r="W618" s="739"/>
      <c r="X618" s="739"/>
      <c r="Y618" s="739"/>
      <c r="Z618" s="740"/>
      <c r="AA618" s="739"/>
      <c r="AB618" s="739"/>
      <c r="AC618" s="739"/>
      <c r="AD618" s="739"/>
      <c r="AE618" s="739"/>
      <c r="AF618" s="739"/>
      <c r="AG618" s="739"/>
      <c r="AH618" s="739"/>
    </row>
    <row r="619">
      <c r="A619" s="739"/>
      <c r="B619" s="739"/>
      <c r="C619" s="739"/>
      <c r="D619" s="739"/>
      <c r="E619" s="739"/>
      <c r="F619" s="739"/>
      <c r="G619" s="739"/>
      <c r="H619" s="739"/>
      <c r="I619" s="739"/>
      <c r="J619" s="739"/>
      <c r="K619" s="739"/>
      <c r="L619" s="739"/>
      <c r="M619" s="739"/>
      <c r="N619" s="739"/>
      <c r="O619" s="739"/>
      <c r="P619" s="740"/>
      <c r="Q619" s="740"/>
      <c r="R619" s="739"/>
      <c r="S619" s="739"/>
      <c r="T619" s="740"/>
      <c r="U619" s="740"/>
      <c r="V619" s="740"/>
      <c r="W619" s="739"/>
      <c r="X619" s="739"/>
      <c r="Y619" s="739"/>
      <c r="Z619" s="740"/>
      <c r="AA619" s="739"/>
      <c r="AB619" s="739"/>
      <c r="AC619" s="739"/>
      <c r="AD619" s="739"/>
      <c r="AE619" s="739"/>
      <c r="AF619" s="739"/>
      <c r="AG619" s="739"/>
      <c r="AH619" s="739"/>
    </row>
    <row r="620">
      <c r="A620" s="739"/>
      <c r="B620" s="739"/>
      <c r="C620" s="739"/>
      <c r="D620" s="739"/>
      <c r="E620" s="739"/>
      <c r="F620" s="739"/>
      <c r="G620" s="739"/>
      <c r="H620" s="739"/>
      <c r="I620" s="739"/>
      <c r="J620" s="739"/>
      <c r="K620" s="739"/>
      <c r="L620" s="739"/>
      <c r="M620" s="739"/>
      <c r="N620" s="739"/>
      <c r="O620" s="739"/>
      <c r="P620" s="740"/>
      <c r="Q620" s="740"/>
      <c r="R620" s="739"/>
      <c r="S620" s="739"/>
      <c r="T620" s="740"/>
      <c r="U620" s="740"/>
      <c r="V620" s="740"/>
      <c r="W620" s="739"/>
      <c r="X620" s="739"/>
      <c r="Y620" s="739"/>
      <c r="Z620" s="740"/>
      <c r="AA620" s="739"/>
      <c r="AB620" s="739"/>
      <c r="AC620" s="739"/>
      <c r="AD620" s="739"/>
      <c r="AE620" s="739"/>
      <c r="AF620" s="739"/>
      <c r="AG620" s="739"/>
      <c r="AH620" s="739"/>
    </row>
    <row r="621">
      <c r="A621" s="739"/>
      <c r="B621" s="739"/>
      <c r="C621" s="739"/>
      <c r="D621" s="739"/>
      <c r="E621" s="739"/>
      <c r="F621" s="739"/>
      <c r="G621" s="739"/>
      <c r="H621" s="739"/>
      <c r="I621" s="739"/>
      <c r="J621" s="739"/>
      <c r="K621" s="739"/>
      <c r="L621" s="739"/>
      <c r="M621" s="739"/>
      <c r="N621" s="739"/>
      <c r="O621" s="739"/>
      <c r="P621" s="740"/>
      <c r="Q621" s="740"/>
      <c r="R621" s="739"/>
      <c r="S621" s="739"/>
      <c r="T621" s="740"/>
      <c r="U621" s="740"/>
      <c r="V621" s="740"/>
      <c r="W621" s="739"/>
      <c r="X621" s="739"/>
      <c r="Y621" s="739"/>
      <c r="Z621" s="740"/>
      <c r="AA621" s="739"/>
      <c r="AB621" s="739"/>
      <c r="AC621" s="739"/>
      <c r="AD621" s="739"/>
      <c r="AE621" s="739"/>
      <c r="AF621" s="739"/>
      <c r="AG621" s="739"/>
      <c r="AH621" s="739"/>
    </row>
    <row r="622">
      <c r="A622" s="739"/>
      <c r="B622" s="739"/>
      <c r="C622" s="739"/>
      <c r="D622" s="739"/>
      <c r="E622" s="739"/>
      <c r="F622" s="739"/>
      <c r="G622" s="739"/>
      <c r="H622" s="739"/>
      <c r="I622" s="739"/>
      <c r="J622" s="739"/>
      <c r="K622" s="739"/>
      <c r="L622" s="739"/>
      <c r="M622" s="739"/>
      <c r="N622" s="739"/>
      <c r="O622" s="739"/>
      <c r="P622" s="740"/>
      <c r="Q622" s="740"/>
      <c r="R622" s="739"/>
      <c r="S622" s="739"/>
      <c r="T622" s="740"/>
      <c r="U622" s="740"/>
      <c r="V622" s="740"/>
      <c r="W622" s="739"/>
      <c r="X622" s="739"/>
      <c r="Y622" s="739"/>
      <c r="Z622" s="740"/>
      <c r="AA622" s="739"/>
      <c r="AB622" s="739"/>
      <c r="AC622" s="739"/>
      <c r="AD622" s="739"/>
      <c r="AE622" s="739"/>
      <c r="AF622" s="739"/>
      <c r="AG622" s="739"/>
      <c r="AH622" s="739"/>
    </row>
    <row r="623">
      <c r="A623" s="739"/>
      <c r="B623" s="739"/>
      <c r="C623" s="739"/>
      <c r="D623" s="739"/>
      <c r="E623" s="739"/>
      <c r="F623" s="739"/>
      <c r="G623" s="739"/>
      <c r="H623" s="739"/>
      <c r="I623" s="739"/>
      <c r="J623" s="739"/>
      <c r="K623" s="739"/>
      <c r="L623" s="739"/>
      <c r="M623" s="739"/>
      <c r="N623" s="739"/>
      <c r="O623" s="739"/>
      <c r="P623" s="740"/>
      <c r="Q623" s="740"/>
      <c r="R623" s="739"/>
      <c r="S623" s="739"/>
      <c r="T623" s="740"/>
      <c r="U623" s="740"/>
      <c r="V623" s="740"/>
      <c r="W623" s="739"/>
      <c r="X623" s="739"/>
      <c r="Y623" s="739"/>
      <c r="Z623" s="740"/>
      <c r="AA623" s="739"/>
      <c r="AB623" s="739"/>
      <c r="AC623" s="739"/>
      <c r="AD623" s="739"/>
      <c r="AE623" s="739"/>
      <c r="AF623" s="739"/>
      <c r="AG623" s="739"/>
      <c r="AH623" s="739"/>
    </row>
    <row r="624">
      <c r="A624" s="739"/>
      <c r="B624" s="739"/>
      <c r="C624" s="739"/>
      <c r="D624" s="739"/>
      <c r="E624" s="739"/>
      <c r="F624" s="739"/>
      <c r="G624" s="739"/>
      <c r="H624" s="739"/>
      <c r="I624" s="739"/>
      <c r="J624" s="739"/>
      <c r="K624" s="739"/>
      <c r="L624" s="739"/>
      <c r="M624" s="739"/>
      <c r="N624" s="739"/>
      <c r="O624" s="739"/>
      <c r="P624" s="740"/>
      <c r="Q624" s="740"/>
      <c r="R624" s="739"/>
      <c r="S624" s="739"/>
      <c r="T624" s="740"/>
      <c r="U624" s="740"/>
      <c r="V624" s="740"/>
      <c r="W624" s="739"/>
      <c r="X624" s="739"/>
      <c r="Y624" s="739"/>
      <c r="Z624" s="740"/>
      <c r="AA624" s="739"/>
      <c r="AB624" s="739"/>
      <c r="AC624" s="739"/>
      <c r="AD624" s="739"/>
      <c r="AE624" s="739"/>
      <c r="AF624" s="739"/>
      <c r="AG624" s="739"/>
      <c r="AH624" s="739"/>
    </row>
    <row r="625">
      <c r="A625" s="739"/>
      <c r="B625" s="739"/>
      <c r="C625" s="739"/>
      <c r="D625" s="739"/>
      <c r="E625" s="739"/>
      <c r="F625" s="739"/>
      <c r="G625" s="739"/>
      <c r="H625" s="739"/>
      <c r="I625" s="739"/>
      <c r="J625" s="739"/>
      <c r="K625" s="739"/>
      <c r="L625" s="739"/>
      <c r="M625" s="739"/>
      <c r="N625" s="739"/>
      <c r="O625" s="739"/>
      <c r="P625" s="740"/>
      <c r="Q625" s="740"/>
      <c r="R625" s="739"/>
      <c r="S625" s="739"/>
      <c r="T625" s="740"/>
      <c r="U625" s="740"/>
      <c r="V625" s="740"/>
      <c r="W625" s="739"/>
      <c r="X625" s="739"/>
      <c r="Y625" s="739"/>
      <c r="Z625" s="740"/>
      <c r="AA625" s="739"/>
      <c r="AB625" s="739"/>
      <c r="AC625" s="739"/>
      <c r="AD625" s="739"/>
      <c r="AE625" s="739"/>
      <c r="AF625" s="739"/>
      <c r="AG625" s="739"/>
      <c r="AH625" s="739"/>
    </row>
    <row r="626">
      <c r="A626" s="739"/>
      <c r="B626" s="739"/>
      <c r="C626" s="739"/>
      <c r="D626" s="739"/>
      <c r="E626" s="739"/>
      <c r="F626" s="739"/>
      <c r="G626" s="739"/>
      <c r="H626" s="739"/>
      <c r="I626" s="739"/>
      <c r="J626" s="739"/>
      <c r="K626" s="739"/>
      <c r="L626" s="739"/>
      <c r="M626" s="739"/>
      <c r="N626" s="739"/>
      <c r="O626" s="739"/>
      <c r="P626" s="740"/>
      <c r="Q626" s="740"/>
      <c r="R626" s="739"/>
      <c r="S626" s="739"/>
      <c r="T626" s="740"/>
      <c r="U626" s="740"/>
      <c r="V626" s="740"/>
      <c r="W626" s="739"/>
      <c r="X626" s="739"/>
      <c r="Y626" s="739"/>
      <c r="Z626" s="740"/>
      <c r="AA626" s="739"/>
      <c r="AB626" s="739"/>
      <c r="AC626" s="739"/>
      <c r="AD626" s="739"/>
      <c r="AE626" s="739"/>
      <c r="AF626" s="739"/>
      <c r="AG626" s="739"/>
      <c r="AH626" s="739"/>
    </row>
    <row r="627">
      <c r="A627" s="739"/>
      <c r="B627" s="739"/>
      <c r="C627" s="739"/>
      <c r="D627" s="739"/>
      <c r="E627" s="739"/>
      <c r="F627" s="739"/>
      <c r="G627" s="739"/>
      <c r="H627" s="739"/>
      <c r="I627" s="739"/>
      <c r="J627" s="739"/>
      <c r="K627" s="739"/>
      <c r="L627" s="739"/>
      <c r="M627" s="739"/>
      <c r="N627" s="739"/>
      <c r="O627" s="739"/>
      <c r="P627" s="740"/>
      <c r="Q627" s="740"/>
      <c r="R627" s="739"/>
      <c r="S627" s="739"/>
      <c r="T627" s="740"/>
      <c r="U627" s="740"/>
      <c r="V627" s="740"/>
      <c r="W627" s="739"/>
      <c r="X627" s="739"/>
      <c r="Y627" s="739"/>
      <c r="Z627" s="740"/>
      <c r="AA627" s="739"/>
      <c r="AB627" s="739"/>
      <c r="AC627" s="739"/>
      <c r="AD627" s="739"/>
      <c r="AE627" s="739"/>
      <c r="AF627" s="739"/>
      <c r="AG627" s="739"/>
      <c r="AH627" s="739"/>
    </row>
    <row r="628">
      <c r="A628" s="739"/>
      <c r="B628" s="739"/>
      <c r="C628" s="739"/>
      <c r="D628" s="739"/>
      <c r="E628" s="739"/>
      <c r="F628" s="739"/>
      <c r="G628" s="739"/>
      <c r="H628" s="739"/>
      <c r="I628" s="739"/>
      <c r="J628" s="739"/>
      <c r="K628" s="739"/>
      <c r="L628" s="739"/>
      <c r="M628" s="739"/>
      <c r="N628" s="739"/>
      <c r="O628" s="739"/>
      <c r="P628" s="740"/>
      <c r="Q628" s="740"/>
      <c r="R628" s="739"/>
      <c r="S628" s="739"/>
      <c r="T628" s="740"/>
      <c r="U628" s="740"/>
      <c r="V628" s="740"/>
      <c r="W628" s="739"/>
      <c r="X628" s="739"/>
      <c r="Y628" s="739"/>
      <c r="Z628" s="740"/>
      <c r="AA628" s="739"/>
      <c r="AB628" s="739"/>
      <c r="AC628" s="739"/>
      <c r="AD628" s="739"/>
      <c r="AE628" s="739"/>
      <c r="AF628" s="739"/>
      <c r="AG628" s="739"/>
      <c r="AH628" s="739"/>
    </row>
    <row r="629">
      <c r="A629" s="739"/>
      <c r="B629" s="739"/>
      <c r="C629" s="739"/>
      <c r="D629" s="739"/>
      <c r="E629" s="739"/>
      <c r="F629" s="739"/>
      <c r="G629" s="739"/>
      <c r="H629" s="739"/>
      <c r="I629" s="739"/>
      <c r="J629" s="739"/>
      <c r="K629" s="739"/>
      <c r="L629" s="739"/>
      <c r="M629" s="739"/>
      <c r="N629" s="739"/>
      <c r="O629" s="739"/>
      <c r="P629" s="740"/>
      <c r="Q629" s="740"/>
      <c r="R629" s="739"/>
      <c r="S629" s="739"/>
      <c r="T629" s="740"/>
      <c r="U629" s="740"/>
      <c r="V629" s="740"/>
      <c r="W629" s="739"/>
      <c r="X629" s="739"/>
      <c r="Y629" s="739"/>
      <c r="Z629" s="740"/>
      <c r="AA629" s="739"/>
      <c r="AB629" s="739"/>
      <c r="AC629" s="739"/>
      <c r="AD629" s="739"/>
      <c r="AE629" s="739"/>
      <c r="AF629" s="739"/>
      <c r="AG629" s="739"/>
      <c r="AH629" s="739"/>
    </row>
    <row r="630">
      <c r="A630" s="739"/>
      <c r="B630" s="739"/>
      <c r="C630" s="739"/>
      <c r="D630" s="739"/>
      <c r="E630" s="739"/>
      <c r="F630" s="739"/>
      <c r="G630" s="739"/>
      <c r="H630" s="739"/>
      <c r="I630" s="739"/>
      <c r="J630" s="739"/>
      <c r="K630" s="739"/>
      <c r="L630" s="739"/>
      <c r="M630" s="739"/>
      <c r="N630" s="739"/>
      <c r="O630" s="739"/>
      <c r="P630" s="740"/>
      <c r="Q630" s="740"/>
      <c r="R630" s="739"/>
      <c r="S630" s="739"/>
      <c r="T630" s="740"/>
      <c r="U630" s="740"/>
      <c r="V630" s="740"/>
      <c r="W630" s="739"/>
      <c r="X630" s="739"/>
      <c r="Y630" s="739"/>
      <c r="Z630" s="740"/>
      <c r="AA630" s="739"/>
      <c r="AB630" s="739"/>
      <c r="AC630" s="739"/>
      <c r="AD630" s="739"/>
      <c r="AE630" s="739"/>
      <c r="AF630" s="739"/>
      <c r="AG630" s="739"/>
      <c r="AH630" s="739"/>
    </row>
    <row r="631">
      <c r="A631" s="739"/>
      <c r="B631" s="739"/>
      <c r="C631" s="739"/>
      <c r="D631" s="739"/>
      <c r="E631" s="739"/>
      <c r="F631" s="739"/>
      <c r="G631" s="739"/>
      <c r="H631" s="739"/>
      <c r="I631" s="739"/>
      <c r="J631" s="739"/>
      <c r="K631" s="739"/>
      <c r="L631" s="739"/>
      <c r="M631" s="739"/>
      <c r="N631" s="739"/>
      <c r="O631" s="739"/>
      <c r="P631" s="740"/>
      <c r="Q631" s="740"/>
      <c r="R631" s="739"/>
      <c r="S631" s="739"/>
      <c r="T631" s="740"/>
      <c r="U631" s="740"/>
      <c r="V631" s="740"/>
      <c r="W631" s="739"/>
      <c r="X631" s="739"/>
      <c r="Y631" s="739"/>
      <c r="Z631" s="740"/>
      <c r="AA631" s="739"/>
      <c r="AB631" s="739"/>
      <c r="AC631" s="739"/>
      <c r="AD631" s="739"/>
      <c r="AE631" s="739"/>
      <c r="AF631" s="739"/>
      <c r="AG631" s="739"/>
      <c r="AH631" s="739"/>
    </row>
    <row r="632">
      <c r="A632" s="739"/>
      <c r="B632" s="739"/>
      <c r="C632" s="739"/>
      <c r="D632" s="739"/>
      <c r="E632" s="739"/>
      <c r="F632" s="739"/>
      <c r="G632" s="739"/>
      <c r="H632" s="739"/>
      <c r="I632" s="739"/>
      <c r="J632" s="739"/>
      <c r="K632" s="739"/>
      <c r="L632" s="739"/>
      <c r="M632" s="739"/>
      <c r="N632" s="739"/>
      <c r="O632" s="739"/>
      <c r="P632" s="740"/>
      <c r="Q632" s="740"/>
      <c r="R632" s="739"/>
      <c r="S632" s="739"/>
      <c r="T632" s="740"/>
      <c r="U632" s="740"/>
      <c r="V632" s="740"/>
      <c r="W632" s="739"/>
      <c r="X632" s="739"/>
      <c r="Y632" s="739"/>
      <c r="Z632" s="740"/>
      <c r="AA632" s="739"/>
      <c r="AB632" s="739"/>
      <c r="AC632" s="739"/>
      <c r="AD632" s="739"/>
      <c r="AE632" s="739"/>
      <c r="AF632" s="739"/>
      <c r="AG632" s="739"/>
      <c r="AH632" s="739"/>
    </row>
    <row r="633">
      <c r="A633" s="739"/>
      <c r="B633" s="739"/>
      <c r="C633" s="739"/>
      <c r="D633" s="739"/>
      <c r="E633" s="739"/>
      <c r="F633" s="739"/>
      <c r="G633" s="739"/>
      <c r="H633" s="739"/>
      <c r="I633" s="739"/>
      <c r="J633" s="739"/>
      <c r="K633" s="739"/>
      <c r="L633" s="739"/>
      <c r="M633" s="739"/>
      <c r="N633" s="739"/>
      <c r="O633" s="739"/>
      <c r="P633" s="740"/>
      <c r="Q633" s="740"/>
      <c r="R633" s="739"/>
      <c r="S633" s="739"/>
      <c r="T633" s="740"/>
      <c r="U633" s="740"/>
      <c r="V633" s="740"/>
      <c r="W633" s="739"/>
      <c r="X633" s="739"/>
      <c r="Y633" s="739"/>
      <c r="Z633" s="740"/>
      <c r="AA633" s="739"/>
      <c r="AB633" s="739"/>
      <c r="AC633" s="739"/>
      <c r="AD633" s="739"/>
      <c r="AE633" s="739"/>
      <c r="AF633" s="739"/>
      <c r="AG633" s="739"/>
      <c r="AH633" s="739"/>
    </row>
    <row r="634">
      <c r="A634" s="739"/>
      <c r="B634" s="739"/>
      <c r="C634" s="739"/>
      <c r="D634" s="739"/>
      <c r="E634" s="739"/>
      <c r="F634" s="739"/>
      <c r="G634" s="739"/>
      <c r="H634" s="739"/>
      <c r="I634" s="739"/>
      <c r="J634" s="739"/>
      <c r="K634" s="739"/>
      <c r="L634" s="739"/>
      <c r="M634" s="739"/>
      <c r="N634" s="739"/>
      <c r="O634" s="739"/>
      <c r="P634" s="740"/>
      <c r="Q634" s="740"/>
      <c r="R634" s="739"/>
      <c r="S634" s="739"/>
      <c r="T634" s="740"/>
      <c r="U634" s="740"/>
      <c r="V634" s="740"/>
      <c r="W634" s="739"/>
      <c r="X634" s="739"/>
      <c r="Y634" s="739"/>
      <c r="Z634" s="740"/>
      <c r="AA634" s="739"/>
      <c r="AB634" s="739"/>
      <c r="AC634" s="739"/>
      <c r="AD634" s="739"/>
      <c r="AE634" s="739"/>
      <c r="AF634" s="739"/>
      <c r="AG634" s="739"/>
      <c r="AH634" s="739"/>
    </row>
    <row r="635">
      <c r="A635" s="739"/>
      <c r="B635" s="739"/>
      <c r="C635" s="739"/>
      <c r="D635" s="739"/>
      <c r="E635" s="739"/>
      <c r="F635" s="739"/>
      <c r="G635" s="739"/>
      <c r="H635" s="739"/>
      <c r="I635" s="739"/>
      <c r="J635" s="739"/>
      <c r="K635" s="739"/>
      <c r="L635" s="739"/>
      <c r="M635" s="739"/>
      <c r="N635" s="739"/>
      <c r="O635" s="739"/>
      <c r="P635" s="740"/>
      <c r="Q635" s="740"/>
      <c r="R635" s="739"/>
      <c r="S635" s="739"/>
      <c r="T635" s="740"/>
      <c r="U635" s="740"/>
      <c r="V635" s="740"/>
      <c r="W635" s="739"/>
      <c r="X635" s="739"/>
      <c r="Y635" s="739"/>
      <c r="Z635" s="740"/>
      <c r="AA635" s="739"/>
      <c r="AB635" s="739"/>
      <c r="AC635" s="739"/>
      <c r="AD635" s="739"/>
      <c r="AE635" s="739"/>
      <c r="AF635" s="739"/>
      <c r="AG635" s="739"/>
      <c r="AH635" s="739"/>
    </row>
    <row r="636">
      <c r="A636" s="739"/>
      <c r="B636" s="739"/>
      <c r="C636" s="739"/>
      <c r="D636" s="739"/>
      <c r="E636" s="739"/>
      <c r="F636" s="739"/>
      <c r="G636" s="739"/>
      <c r="H636" s="739"/>
      <c r="I636" s="739"/>
      <c r="J636" s="739"/>
      <c r="K636" s="739"/>
      <c r="L636" s="739"/>
      <c r="M636" s="739"/>
      <c r="N636" s="739"/>
      <c r="O636" s="739"/>
      <c r="P636" s="740"/>
      <c r="Q636" s="740"/>
      <c r="R636" s="739"/>
      <c r="S636" s="739"/>
      <c r="T636" s="740"/>
      <c r="U636" s="740"/>
      <c r="V636" s="740"/>
      <c r="W636" s="739"/>
      <c r="X636" s="739"/>
      <c r="Y636" s="739"/>
      <c r="Z636" s="740"/>
      <c r="AA636" s="739"/>
      <c r="AB636" s="739"/>
      <c r="AC636" s="739"/>
      <c r="AD636" s="739"/>
      <c r="AE636" s="739"/>
      <c r="AF636" s="739"/>
      <c r="AG636" s="739"/>
      <c r="AH636" s="739"/>
    </row>
    <row r="637">
      <c r="A637" s="739"/>
      <c r="B637" s="739"/>
      <c r="C637" s="739"/>
      <c r="D637" s="739"/>
      <c r="E637" s="739"/>
      <c r="F637" s="739"/>
      <c r="G637" s="739"/>
      <c r="H637" s="739"/>
      <c r="I637" s="739"/>
      <c r="J637" s="739"/>
      <c r="K637" s="739"/>
      <c r="L637" s="739"/>
      <c r="M637" s="739"/>
      <c r="N637" s="739"/>
      <c r="O637" s="739"/>
      <c r="P637" s="740"/>
      <c r="Q637" s="740"/>
      <c r="R637" s="739"/>
      <c r="S637" s="739"/>
      <c r="T637" s="740"/>
      <c r="U637" s="740"/>
      <c r="V637" s="740"/>
      <c r="W637" s="739"/>
      <c r="X637" s="739"/>
      <c r="Y637" s="739"/>
      <c r="Z637" s="740"/>
      <c r="AA637" s="739"/>
      <c r="AB637" s="739"/>
      <c r="AC637" s="739"/>
      <c r="AD637" s="739"/>
      <c r="AE637" s="739"/>
      <c r="AF637" s="739"/>
      <c r="AG637" s="739"/>
      <c r="AH637" s="739"/>
    </row>
    <row r="638">
      <c r="A638" s="739"/>
      <c r="B638" s="739"/>
      <c r="C638" s="739"/>
      <c r="D638" s="739"/>
      <c r="E638" s="739"/>
      <c r="F638" s="739"/>
      <c r="G638" s="739"/>
      <c r="H638" s="739"/>
      <c r="I638" s="739"/>
      <c r="J638" s="739"/>
      <c r="K638" s="739"/>
      <c r="L638" s="739"/>
      <c r="M638" s="739"/>
      <c r="N638" s="739"/>
      <c r="O638" s="739"/>
      <c r="P638" s="740"/>
      <c r="Q638" s="740"/>
      <c r="R638" s="739"/>
      <c r="S638" s="739"/>
      <c r="T638" s="740"/>
      <c r="U638" s="740"/>
      <c r="V638" s="740"/>
      <c r="W638" s="739"/>
      <c r="X638" s="739"/>
      <c r="Y638" s="739"/>
      <c r="Z638" s="740"/>
      <c r="AA638" s="739"/>
      <c r="AB638" s="739"/>
      <c r="AC638" s="739"/>
      <c r="AD638" s="739"/>
      <c r="AE638" s="739"/>
      <c r="AF638" s="739"/>
      <c r="AG638" s="739"/>
      <c r="AH638" s="739"/>
    </row>
    <row r="639">
      <c r="A639" s="739"/>
      <c r="B639" s="739"/>
      <c r="C639" s="739"/>
      <c r="D639" s="739"/>
      <c r="E639" s="739"/>
      <c r="F639" s="739"/>
      <c r="G639" s="739"/>
      <c r="H639" s="739"/>
      <c r="I639" s="739"/>
      <c r="J639" s="739"/>
      <c r="K639" s="739"/>
      <c r="L639" s="739"/>
      <c r="M639" s="739"/>
      <c r="N639" s="739"/>
      <c r="O639" s="739"/>
      <c r="P639" s="740"/>
      <c r="Q639" s="740"/>
      <c r="R639" s="739"/>
      <c r="S639" s="739"/>
      <c r="T639" s="740"/>
      <c r="U639" s="740"/>
      <c r="V639" s="740"/>
      <c r="W639" s="739"/>
      <c r="X639" s="739"/>
      <c r="Y639" s="739"/>
      <c r="Z639" s="740"/>
      <c r="AA639" s="739"/>
      <c r="AB639" s="739"/>
      <c r="AC639" s="739"/>
      <c r="AD639" s="739"/>
      <c r="AE639" s="739"/>
      <c r="AF639" s="739"/>
      <c r="AG639" s="739"/>
      <c r="AH639" s="739"/>
    </row>
    <row r="640">
      <c r="A640" s="739"/>
      <c r="B640" s="739"/>
      <c r="C640" s="739"/>
      <c r="D640" s="739"/>
      <c r="E640" s="739"/>
      <c r="F640" s="739"/>
      <c r="G640" s="739"/>
      <c r="H640" s="739"/>
      <c r="I640" s="739"/>
      <c r="J640" s="739"/>
      <c r="K640" s="739"/>
      <c r="L640" s="739"/>
      <c r="M640" s="739"/>
      <c r="N640" s="739"/>
      <c r="O640" s="739"/>
      <c r="P640" s="740"/>
      <c r="Q640" s="740"/>
      <c r="R640" s="739"/>
      <c r="S640" s="739"/>
      <c r="T640" s="740"/>
      <c r="U640" s="740"/>
      <c r="V640" s="740"/>
      <c r="W640" s="739"/>
      <c r="X640" s="739"/>
      <c r="Y640" s="739"/>
      <c r="Z640" s="740"/>
      <c r="AA640" s="739"/>
      <c r="AB640" s="739"/>
      <c r="AC640" s="739"/>
      <c r="AD640" s="739"/>
      <c r="AE640" s="739"/>
      <c r="AF640" s="739"/>
      <c r="AG640" s="739"/>
      <c r="AH640" s="739"/>
    </row>
    <row r="641">
      <c r="A641" s="739"/>
      <c r="B641" s="739"/>
      <c r="C641" s="739"/>
      <c r="D641" s="739"/>
      <c r="E641" s="739"/>
      <c r="F641" s="739"/>
      <c r="G641" s="739"/>
      <c r="H641" s="739"/>
      <c r="I641" s="739"/>
      <c r="J641" s="739"/>
      <c r="K641" s="739"/>
      <c r="L641" s="739"/>
      <c r="M641" s="739"/>
      <c r="N641" s="739"/>
      <c r="O641" s="739"/>
      <c r="P641" s="740"/>
      <c r="Q641" s="740"/>
      <c r="R641" s="739"/>
      <c r="S641" s="739"/>
      <c r="T641" s="740"/>
      <c r="U641" s="740"/>
      <c r="V641" s="740"/>
      <c r="W641" s="739"/>
      <c r="X641" s="739"/>
      <c r="Y641" s="739"/>
      <c r="Z641" s="740"/>
      <c r="AA641" s="739"/>
      <c r="AB641" s="739"/>
      <c r="AC641" s="739"/>
      <c r="AD641" s="739"/>
      <c r="AE641" s="739"/>
      <c r="AF641" s="739"/>
      <c r="AG641" s="739"/>
      <c r="AH641" s="739"/>
    </row>
    <row r="642">
      <c r="A642" s="739"/>
      <c r="B642" s="739"/>
      <c r="C642" s="739"/>
      <c r="D642" s="739"/>
      <c r="E642" s="739"/>
      <c r="F642" s="739"/>
      <c r="G642" s="739"/>
      <c r="H642" s="739"/>
      <c r="I642" s="739"/>
      <c r="J642" s="739"/>
      <c r="K642" s="739"/>
      <c r="L642" s="739"/>
      <c r="M642" s="739"/>
      <c r="N642" s="739"/>
      <c r="O642" s="739"/>
      <c r="P642" s="740"/>
      <c r="Q642" s="740"/>
      <c r="R642" s="739"/>
      <c r="S642" s="739"/>
      <c r="T642" s="740"/>
      <c r="U642" s="740"/>
      <c r="V642" s="740"/>
      <c r="W642" s="739"/>
      <c r="X642" s="739"/>
      <c r="Y642" s="739"/>
      <c r="Z642" s="740"/>
      <c r="AA642" s="739"/>
      <c r="AB642" s="739"/>
      <c r="AC642" s="739"/>
      <c r="AD642" s="739"/>
      <c r="AE642" s="739"/>
      <c r="AF642" s="739"/>
      <c r="AG642" s="739"/>
      <c r="AH642" s="739"/>
    </row>
    <row r="643">
      <c r="A643" s="739"/>
      <c r="B643" s="739"/>
      <c r="C643" s="739"/>
      <c r="D643" s="739"/>
      <c r="E643" s="739"/>
      <c r="F643" s="739"/>
      <c r="G643" s="739"/>
      <c r="H643" s="739"/>
      <c r="I643" s="739"/>
      <c r="J643" s="739"/>
      <c r="K643" s="739"/>
      <c r="L643" s="739"/>
      <c r="M643" s="739"/>
      <c r="N643" s="739"/>
      <c r="O643" s="739"/>
      <c r="P643" s="740"/>
      <c r="Q643" s="740"/>
      <c r="R643" s="739"/>
      <c r="S643" s="739"/>
      <c r="T643" s="740"/>
      <c r="U643" s="740"/>
      <c r="V643" s="740"/>
      <c r="W643" s="739"/>
      <c r="X643" s="739"/>
      <c r="Y643" s="739"/>
      <c r="Z643" s="740"/>
      <c r="AA643" s="739"/>
      <c r="AB643" s="739"/>
      <c r="AC643" s="739"/>
      <c r="AD643" s="739"/>
      <c r="AE643" s="739"/>
      <c r="AF643" s="739"/>
      <c r="AG643" s="739"/>
      <c r="AH643" s="739"/>
    </row>
    <row r="644">
      <c r="A644" s="739"/>
      <c r="B644" s="739"/>
      <c r="C644" s="739"/>
      <c r="D644" s="739"/>
      <c r="E644" s="739"/>
      <c r="F644" s="739"/>
      <c r="G644" s="739"/>
      <c r="H644" s="739"/>
      <c r="I644" s="739"/>
      <c r="J644" s="739"/>
      <c r="K644" s="739"/>
      <c r="L644" s="739"/>
      <c r="M644" s="739"/>
      <c r="N644" s="739"/>
      <c r="O644" s="739"/>
      <c r="P644" s="740"/>
      <c r="Q644" s="740"/>
      <c r="R644" s="739"/>
      <c r="S644" s="739"/>
      <c r="T644" s="740"/>
      <c r="U644" s="740"/>
      <c r="V644" s="740"/>
      <c r="W644" s="739"/>
      <c r="X644" s="739"/>
      <c r="Y644" s="739"/>
      <c r="Z644" s="740"/>
      <c r="AA644" s="739"/>
      <c r="AB644" s="739"/>
      <c r="AC644" s="739"/>
      <c r="AD644" s="739"/>
      <c r="AE644" s="739"/>
      <c r="AF644" s="739"/>
      <c r="AG644" s="739"/>
      <c r="AH644" s="739"/>
    </row>
    <row r="645">
      <c r="A645" s="739"/>
      <c r="B645" s="739"/>
      <c r="C645" s="739"/>
      <c r="D645" s="739"/>
      <c r="E645" s="739"/>
      <c r="F645" s="739"/>
      <c r="G645" s="739"/>
      <c r="H645" s="739"/>
      <c r="I645" s="739"/>
      <c r="J645" s="739"/>
      <c r="K645" s="739"/>
      <c r="L645" s="739"/>
      <c r="M645" s="739"/>
      <c r="N645" s="739"/>
      <c r="O645" s="739"/>
      <c r="P645" s="740"/>
      <c r="Q645" s="740"/>
      <c r="R645" s="739"/>
      <c r="S645" s="739"/>
      <c r="T645" s="740"/>
      <c r="U645" s="740"/>
      <c r="V645" s="740"/>
      <c r="W645" s="739"/>
      <c r="X645" s="739"/>
      <c r="Y645" s="739"/>
      <c r="Z645" s="740"/>
      <c r="AA645" s="739"/>
      <c r="AB645" s="739"/>
      <c r="AC645" s="739"/>
      <c r="AD645" s="739"/>
      <c r="AE645" s="739"/>
      <c r="AF645" s="739"/>
      <c r="AG645" s="739"/>
      <c r="AH645" s="739"/>
    </row>
    <row r="646">
      <c r="A646" s="739"/>
      <c r="B646" s="739"/>
      <c r="C646" s="739"/>
      <c r="D646" s="739"/>
      <c r="E646" s="739"/>
      <c r="F646" s="739"/>
      <c r="G646" s="739"/>
      <c r="H646" s="739"/>
      <c r="I646" s="739"/>
      <c r="J646" s="739"/>
      <c r="K646" s="739"/>
      <c r="L646" s="739"/>
      <c r="M646" s="739"/>
      <c r="N646" s="739"/>
      <c r="O646" s="739"/>
      <c r="P646" s="740"/>
      <c r="Q646" s="740"/>
      <c r="R646" s="739"/>
      <c r="S646" s="739"/>
      <c r="T646" s="740"/>
      <c r="U646" s="740"/>
      <c r="V646" s="740"/>
      <c r="W646" s="739"/>
      <c r="X646" s="739"/>
      <c r="Y646" s="739"/>
      <c r="Z646" s="740"/>
      <c r="AA646" s="739"/>
      <c r="AB646" s="739"/>
      <c r="AC646" s="739"/>
      <c r="AD646" s="739"/>
      <c r="AE646" s="739"/>
      <c r="AF646" s="739"/>
      <c r="AG646" s="739"/>
      <c r="AH646" s="739"/>
    </row>
    <row r="647">
      <c r="A647" s="739"/>
      <c r="B647" s="739"/>
      <c r="C647" s="739"/>
      <c r="D647" s="739"/>
      <c r="E647" s="739"/>
      <c r="F647" s="739"/>
      <c r="G647" s="739"/>
      <c r="H647" s="739"/>
      <c r="I647" s="739"/>
      <c r="J647" s="739"/>
      <c r="K647" s="739"/>
      <c r="L647" s="739"/>
      <c r="M647" s="739"/>
      <c r="N647" s="739"/>
      <c r="O647" s="739"/>
      <c r="P647" s="740"/>
      <c r="Q647" s="740"/>
      <c r="R647" s="739"/>
      <c r="S647" s="739"/>
      <c r="T647" s="740"/>
      <c r="U647" s="740"/>
      <c r="V647" s="740"/>
      <c r="W647" s="739"/>
      <c r="X647" s="739"/>
      <c r="Y647" s="739"/>
      <c r="Z647" s="740"/>
      <c r="AA647" s="739"/>
      <c r="AB647" s="739"/>
      <c r="AC647" s="739"/>
      <c r="AD647" s="739"/>
      <c r="AE647" s="739"/>
      <c r="AF647" s="739"/>
      <c r="AG647" s="739"/>
      <c r="AH647" s="739"/>
    </row>
    <row r="648">
      <c r="A648" s="739"/>
      <c r="B648" s="739"/>
      <c r="C648" s="739"/>
      <c r="D648" s="739"/>
      <c r="E648" s="739"/>
      <c r="F648" s="739"/>
      <c r="G648" s="739"/>
      <c r="H648" s="739"/>
      <c r="I648" s="739"/>
      <c r="J648" s="739"/>
      <c r="K648" s="739"/>
      <c r="L648" s="739"/>
      <c r="M648" s="739"/>
      <c r="N648" s="739"/>
      <c r="O648" s="739"/>
      <c r="P648" s="740"/>
      <c r="Q648" s="740"/>
      <c r="R648" s="739"/>
      <c r="S648" s="739"/>
      <c r="T648" s="740"/>
      <c r="U648" s="740"/>
      <c r="V648" s="740"/>
      <c r="W648" s="739"/>
      <c r="X648" s="739"/>
      <c r="Y648" s="739"/>
      <c r="Z648" s="740"/>
      <c r="AA648" s="739"/>
      <c r="AB648" s="739"/>
      <c r="AC648" s="739"/>
      <c r="AD648" s="739"/>
      <c r="AE648" s="739"/>
      <c r="AF648" s="739"/>
      <c r="AG648" s="739"/>
      <c r="AH648" s="739"/>
    </row>
    <row r="649">
      <c r="A649" s="739"/>
      <c r="B649" s="739"/>
      <c r="C649" s="739"/>
      <c r="D649" s="739"/>
      <c r="E649" s="739"/>
      <c r="F649" s="739"/>
      <c r="G649" s="739"/>
      <c r="H649" s="739"/>
      <c r="I649" s="739"/>
      <c r="J649" s="739"/>
      <c r="K649" s="739"/>
      <c r="L649" s="739"/>
      <c r="M649" s="739"/>
      <c r="N649" s="739"/>
      <c r="O649" s="739"/>
      <c r="P649" s="740"/>
      <c r="Q649" s="740"/>
      <c r="R649" s="739"/>
      <c r="S649" s="739"/>
      <c r="T649" s="740"/>
      <c r="U649" s="740"/>
      <c r="V649" s="740"/>
      <c r="W649" s="739"/>
      <c r="X649" s="739"/>
      <c r="Y649" s="739"/>
      <c r="Z649" s="740"/>
      <c r="AA649" s="739"/>
      <c r="AB649" s="739"/>
      <c r="AC649" s="739"/>
      <c r="AD649" s="739"/>
      <c r="AE649" s="739"/>
      <c r="AF649" s="739"/>
      <c r="AG649" s="739"/>
      <c r="AH649" s="739"/>
    </row>
    <row r="650">
      <c r="A650" s="739"/>
      <c r="B650" s="739"/>
      <c r="C650" s="739"/>
      <c r="D650" s="739"/>
      <c r="E650" s="739"/>
      <c r="F650" s="739"/>
      <c r="G650" s="739"/>
      <c r="H650" s="739"/>
      <c r="I650" s="739"/>
      <c r="J650" s="739"/>
      <c r="K650" s="739"/>
      <c r="L650" s="739"/>
      <c r="M650" s="739"/>
      <c r="N650" s="739"/>
      <c r="O650" s="739"/>
      <c r="P650" s="740"/>
      <c r="Q650" s="740"/>
      <c r="R650" s="739"/>
      <c r="S650" s="739"/>
      <c r="T650" s="740"/>
      <c r="U650" s="740"/>
      <c r="V650" s="740"/>
      <c r="W650" s="739"/>
      <c r="X650" s="739"/>
      <c r="Y650" s="739"/>
      <c r="Z650" s="740"/>
      <c r="AA650" s="739"/>
      <c r="AB650" s="739"/>
      <c r="AC650" s="739"/>
      <c r="AD650" s="739"/>
      <c r="AE650" s="739"/>
      <c r="AF650" s="739"/>
      <c r="AG650" s="739"/>
      <c r="AH650" s="739"/>
    </row>
    <row r="651">
      <c r="A651" s="739"/>
      <c r="B651" s="739"/>
      <c r="C651" s="739"/>
      <c r="D651" s="739"/>
      <c r="E651" s="739"/>
      <c r="F651" s="739"/>
      <c r="G651" s="739"/>
      <c r="H651" s="739"/>
      <c r="I651" s="739"/>
      <c r="J651" s="739"/>
      <c r="K651" s="739"/>
      <c r="L651" s="739"/>
      <c r="M651" s="739"/>
      <c r="N651" s="739"/>
      <c r="O651" s="739"/>
      <c r="P651" s="740"/>
      <c r="Q651" s="740"/>
      <c r="R651" s="739"/>
      <c r="S651" s="739"/>
      <c r="T651" s="740"/>
      <c r="U651" s="740"/>
      <c r="V651" s="740"/>
      <c r="W651" s="739"/>
      <c r="X651" s="739"/>
      <c r="Y651" s="739"/>
      <c r="Z651" s="740"/>
      <c r="AA651" s="739"/>
      <c r="AB651" s="739"/>
      <c r="AC651" s="739"/>
      <c r="AD651" s="739"/>
      <c r="AE651" s="739"/>
      <c r="AF651" s="739"/>
      <c r="AG651" s="739"/>
      <c r="AH651" s="739"/>
    </row>
    <row r="652">
      <c r="A652" s="739"/>
      <c r="B652" s="739"/>
      <c r="C652" s="739"/>
      <c r="D652" s="739"/>
      <c r="E652" s="739"/>
      <c r="F652" s="739"/>
      <c r="G652" s="739"/>
      <c r="H652" s="739"/>
      <c r="I652" s="739"/>
      <c r="J652" s="739"/>
      <c r="K652" s="739"/>
      <c r="L652" s="739"/>
      <c r="M652" s="739"/>
      <c r="N652" s="739"/>
      <c r="O652" s="739"/>
      <c r="P652" s="740"/>
      <c r="Q652" s="740"/>
      <c r="R652" s="739"/>
      <c r="S652" s="739"/>
      <c r="T652" s="740"/>
      <c r="U652" s="740"/>
      <c r="V652" s="740"/>
      <c r="W652" s="739"/>
      <c r="X652" s="739"/>
      <c r="Y652" s="739"/>
      <c r="Z652" s="740"/>
      <c r="AA652" s="739"/>
      <c r="AB652" s="739"/>
      <c r="AC652" s="739"/>
      <c r="AD652" s="739"/>
      <c r="AE652" s="739"/>
      <c r="AF652" s="739"/>
      <c r="AG652" s="739"/>
      <c r="AH652" s="739"/>
    </row>
    <row r="653">
      <c r="A653" s="739"/>
      <c r="B653" s="739"/>
      <c r="C653" s="739"/>
      <c r="D653" s="739"/>
      <c r="E653" s="739"/>
      <c r="F653" s="739"/>
      <c r="G653" s="739"/>
      <c r="H653" s="739"/>
      <c r="I653" s="739"/>
      <c r="J653" s="739"/>
      <c r="K653" s="739"/>
      <c r="L653" s="739"/>
      <c r="M653" s="739"/>
      <c r="N653" s="739"/>
      <c r="O653" s="739"/>
      <c r="P653" s="740"/>
      <c r="Q653" s="740"/>
      <c r="R653" s="739"/>
      <c r="S653" s="739"/>
      <c r="T653" s="740"/>
      <c r="U653" s="740"/>
      <c r="V653" s="740"/>
      <c r="W653" s="739"/>
      <c r="X653" s="739"/>
      <c r="Y653" s="739"/>
      <c r="Z653" s="740"/>
      <c r="AA653" s="739"/>
      <c r="AB653" s="739"/>
      <c r="AC653" s="739"/>
      <c r="AD653" s="739"/>
      <c r="AE653" s="739"/>
      <c r="AF653" s="739"/>
      <c r="AG653" s="739"/>
      <c r="AH653" s="739"/>
    </row>
    <row r="654">
      <c r="A654" s="739"/>
      <c r="B654" s="739"/>
      <c r="C654" s="739"/>
      <c r="D654" s="739"/>
      <c r="E654" s="739"/>
      <c r="F654" s="739"/>
      <c r="G654" s="739"/>
      <c r="H654" s="739"/>
      <c r="I654" s="739"/>
      <c r="J654" s="739"/>
      <c r="K654" s="739"/>
      <c r="L654" s="739"/>
      <c r="M654" s="739"/>
      <c r="N654" s="739"/>
      <c r="O654" s="739"/>
      <c r="P654" s="740"/>
      <c r="Q654" s="740"/>
      <c r="R654" s="739"/>
      <c r="S654" s="739"/>
      <c r="T654" s="740"/>
      <c r="U654" s="740"/>
      <c r="V654" s="740"/>
      <c r="W654" s="739"/>
      <c r="X654" s="739"/>
      <c r="Y654" s="739"/>
      <c r="Z654" s="740"/>
      <c r="AA654" s="739"/>
      <c r="AB654" s="739"/>
      <c r="AC654" s="739"/>
      <c r="AD654" s="739"/>
      <c r="AE654" s="739"/>
      <c r="AF654" s="739"/>
      <c r="AG654" s="739"/>
      <c r="AH654" s="739"/>
    </row>
    <row r="655">
      <c r="A655" s="739"/>
      <c r="B655" s="739"/>
      <c r="C655" s="739"/>
      <c r="D655" s="739"/>
      <c r="E655" s="739"/>
      <c r="F655" s="739"/>
      <c r="G655" s="739"/>
      <c r="H655" s="739"/>
      <c r="I655" s="739"/>
      <c r="J655" s="739"/>
      <c r="K655" s="739"/>
      <c r="L655" s="739"/>
      <c r="M655" s="739"/>
      <c r="N655" s="739"/>
      <c r="O655" s="739"/>
      <c r="P655" s="740"/>
      <c r="Q655" s="740"/>
      <c r="R655" s="739"/>
      <c r="S655" s="739"/>
      <c r="T655" s="740"/>
      <c r="U655" s="740"/>
      <c r="V655" s="740"/>
      <c r="W655" s="739"/>
      <c r="X655" s="739"/>
      <c r="Y655" s="739"/>
      <c r="Z655" s="740"/>
      <c r="AA655" s="739"/>
      <c r="AB655" s="739"/>
      <c r="AC655" s="739"/>
      <c r="AD655" s="739"/>
      <c r="AE655" s="739"/>
      <c r="AF655" s="739"/>
      <c r="AG655" s="739"/>
      <c r="AH655" s="739"/>
    </row>
    <row r="656">
      <c r="A656" s="739"/>
      <c r="B656" s="739"/>
      <c r="C656" s="739"/>
      <c r="D656" s="739"/>
      <c r="E656" s="739"/>
      <c r="F656" s="739"/>
      <c r="G656" s="739"/>
      <c r="H656" s="739"/>
      <c r="I656" s="739"/>
      <c r="J656" s="739"/>
      <c r="K656" s="739"/>
      <c r="L656" s="739"/>
      <c r="M656" s="739"/>
      <c r="N656" s="739"/>
      <c r="O656" s="739"/>
      <c r="P656" s="740"/>
      <c r="Q656" s="740"/>
      <c r="R656" s="739"/>
      <c r="S656" s="739"/>
      <c r="T656" s="740"/>
      <c r="U656" s="740"/>
      <c r="V656" s="740"/>
      <c r="W656" s="739"/>
      <c r="X656" s="739"/>
      <c r="Y656" s="739"/>
      <c r="Z656" s="740"/>
      <c r="AA656" s="739"/>
      <c r="AB656" s="739"/>
      <c r="AC656" s="739"/>
      <c r="AD656" s="739"/>
      <c r="AE656" s="739"/>
      <c r="AF656" s="739"/>
      <c r="AG656" s="739"/>
      <c r="AH656" s="739"/>
    </row>
    <row r="657">
      <c r="A657" s="739"/>
      <c r="B657" s="739"/>
      <c r="C657" s="739"/>
      <c r="D657" s="739"/>
      <c r="E657" s="739"/>
      <c r="F657" s="739"/>
      <c r="G657" s="739"/>
      <c r="H657" s="739"/>
      <c r="I657" s="739"/>
      <c r="J657" s="739"/>
      <c r="K657" s="739"/>
      <c r="L657" s="739"/>
      <c r="M657" s="739"/>
      <c r="N657" s="739"/>
      <c r="O657" s="739"/>
      <c r="P657" s="740"/>
      <c r="Q657" s="740"/>
      <c r="R657" s="739"/>
      <c r="S657" s="739"/>
      <c r="T657" s="740"/>
      <c r="U657" s="740"/>
      <c r="V657" s="740"/>
      <c r="W657" s="739"/>
      <c r="X657" s="739"/>
      <c r="Y657" s="739"/>
      <c r="Z657" s="740"/>
      <c r="AA657" s="739"/>
      <c r="AB657" s="739"/>
      <c r="AC657" s="739"/>
      <c r="AD657" s="739"/>
      <c r="AE657" s="739"/>
      <c r="AF657" s="739"/>
      <c r="AG657" s="739"/>
      <c r="AH657" s="739"/>
    </row>
    <row r="658">
      <c r="A658" s="739"/>
      <c r="B658" s="739"/>
      <c r="C658" s="739"/>
      <c r="D658" s="739"/>
      <c r="E658" s="739"/>
      <c r="F658" s="739"/>
      <c r="G658" s="739"/>
      <c r="H658" s="739"/>
      <c r="I658" s="739"/>
      <c r="J658" s="739"/>
      <c r="K658" s="739"/>
      <c r="L658" s="739"/>
      <c r="M658" s="739"/>
      <c r="N658" s="739"/>
      <c r="O658" s="739"/>
      <c r="P658" s="740"/>
      <c r="Q658" s="740"/>
      <c r="R658" s="739"/>
      <c r="S658" s="739"/>
      <c r="T658" s="740"/>
      <c r="U658" s="740"/>
      <c r="V658" s="740"/>
      <c r="W658" s="739"/>
      <c r="X658" s="739"/>
      <c r="Y658" s="739"/>
      <c r="Z658" s="740"/>
      <c r="AA658" s="739"/>
      <c r="AB658" s="739"/>
      <c r="AC658" s="739"/>
      <c r="AD658" s="739"/>
      <c r="AE658" s="739"/>
      <c r="AF658" s="739"/>
      <c r="AG658" s="739"/>
      <c r="AH658" s="739"/>
    </row>
    <row r="659">
      <c r="A659" s="739"/>
      <c r="B659" s="739"/>
      <c r="C659" s="739"/>
      <c r="D659" s="739"/>
      <c r="E659" s="739"/>
      <c r="F659" s="739"/>
      <c r="G659" s="739"/>
      <c r="H659" s="739"/>
      <c r="I659" s="739"/>
      <c r="J659" s="739"/>
      <c r="K659" s="739"/>
      <c r="L659" s="739"/>
      <c r="M659" s="739"/>
      <c r="N659" s="739"/>
      <c r="O659" s="739"/>
      <c r="P659" s="740"/>
      <c r="Q659" s="740"/>
      <c r="R659" s="739"/>
      <c r="S659" s="739"/>
      <c r="T659" s="740"/>
      <c r="U659" s="740"/>
      <c r="V659" s="740"/>
      <c r="W659" s="739"/>
      <c r="X659" s="739"/>
      <c r="Y659" s="739"/>
      <c r="Z659" s="740"/>
      <c r="AA659" s="739"/>
      <c r="AB659" s="739"/>
      <c r="AC659" s="739"/>
      <c r="AD659" s="739"/>
      <c r="AE659" s="739"/>
      <c r="AF659" s="739"/>
      <c r="AG659" s="739"/>
      <c r="AH659" s="739"/>
    </row>
    <row r="660">
      <c r="A660" s="739"/>
      <c r="B660" s="739"/>
      <c r="C660" s="739"/>
      <c r="D660" s="739"/>
      <c r="E660" s="739"/>
      <c r="F660" s="739"/>
      <c r="G660" s="739"/>
      <c r="H660" s="739"/>
      <c r="I660" s="739"/>
      <c r="J660" s="739"/>
      <c r="K660" s="739"/>
      <c r="L660" s="739"/>
      <c r="M660" s="739"/>
      <c r="N660" s="739"/>
      <c r="O660" s="739"/>
      <c r="P660" s="740"/>
      <c r="Q660" s="740"/>
      <c r="R660" s="739"/>
      <c r="S660" s="739"/>
      <c r="T660" s="740"/>
      <c r="U660" s="740"/>
      <c r="V660" s="740"/>
      <c r="W660" s="739"/>
      <c r="X660" s="739"/>
      <c r="Y660" s="739"/>
      <c r="Z660" s="740"/>
      <c r="AA660" s="739"/>
      <c r="AB660" s="739"/>
      <c r="AC660" s="739"/>
      <c r="AD660" s="739"/>
      <c r="AE660" s="739"/>
      <c r="AF660" s="739"/>
      <c r="AG660" s="739"/>
      <c r="AH660" s="739"/>
    </row>
    <row r="661">
      <c r="A661" s="739"/>
      <c r="B661" s="739"/>
      <c r="C661" s="739"/>
      <c r="D661" s="739"/>
      <c r="E661" s="739"/>
      <c r="F661" s="739"/>
      <c r="G661" s="739"/>
      <c r="H661" s="739"/>
      <c r="I661" s="739"/>
      <c r="J661" s="739"/>
      <c r="K661" s="739"/>
      <c r="L661" s="739"/>
      <c r="M661" s="739"/>
      <c r="N661" s="739"/>
      <c r="O661" s="739"/>
      <c r="P661" s="740"/>
      <c r="Q661" s="740"/>
      <c r="R661" s="739"/>
      <c r="S661" s="739"/>
      <c r="T661" s="740"/>
      <c r="U661" s="740"/>
      <c r="V661" s="740"/>
      <c r="W661" s="739"/>
      <c r="X661" s="739"/>
      <c r="Y661" s="739"/>
      <c r="Z661" s="740"/>
      <c r="AA661" s="739"/>
      <c r="AB661" s="739"/>
      <c r="AC661" s="739"/>
      <c r="AD661" s="739"/>
      <c r="AE661" s="739"/>
      <c r="AF661" s="739"/>
      <c r="AG661" s="739"/>
      <c r="AH661" s="739"/>
    </row>
    <row r="662">
      <c r="A662" s="739"/>
      <c r="B662" s="739"/>
      <c r="C662" s="739"/>
      <c r="D662" s="739"/>
      <c r="E662" s="739"/>
      <c r="F662" s="739"/>
      <c r="G662" s="739"/>
      <c r="H662" s="739"/>
      <c r="I662" s="739"/>
      <c r="J662" s="739"/>
      <c r="K662" s="739"/>
      <c r="L662" s="739"/>
      <c r="M662" s="739"/>
      <c r="N662" s="739"/>
      <c r="O662" s="739"/>
      <c r="P662" s="740"/>
      <c r="Q662" s="740"/>
      <c r="R662" s="739"/>
      <c r="S662" s="739"/>
      <c r="T662" s="740"/>
      <c r="U662" s="740"/>
      <c r="V662" s="740"/>
      <c r="W662" s="739"/>
      <c r="X662" s="739"/>
      <c r="Y662" s="739"/>
      <c r="Z662" s="740"/>
      <c r="AA662" s="739"/>
      <c r="AB662" s="739"/>
      <c r="AC662" s="739"/>
      <c r="AD662" s="739"/>
      <c r="AE662" s="739"/>
      <c r="AF662" s="739"/>
      <c r="AG662" s="739"/>
      <c r="AH662" s="739"/>
    </row>
    <row r="663">
      <c r="A663" s="739"/>
      <c r="B663" s="739"/>
      <c r="C663" s="739"/>
      <c r="D663" s="739"/>
      <c r="E663" s="739"/>
      <c r="F663" s="739"/>
      <c r="G663" s="739"/>
      <c r="H663" s="739"/>
      <c r="I663" s="739"/>
      <c r="J663" s="739"/>
      <c r="K663" s="739"/>
      <c r="L663" s="739"/>
      <c r="M663" s="739"/>
      <c r="N663" s="739"/>
      <c r="O663" s="739"/>
      <c r="P663" s="740"/>
      <c r="Q663" s="740"/>
      <c r="R663" s="739"/>
      <c r="S663" s="739"/>
      <c r="T663" s="740"/>
      <c r="U663" s="740"/>
      <c r="V663" s="740"/>
      <c r="W663" s="739"/>
      <c r="X663" s="739"/>
      <c r="Y663" s="739"/>
      <c r="Z663" s="740"/>
      <c r="AA663" s="739"/>
      <c r="AB663" s="739"/>
      <c r="AC663" s="739"/>
      <c r="AD663" s="739"/>
      <c r="AE663" s="739"/>
      <c r="AF663" s="739"/>
      <c r="AG663" s="739"/>
      <c r="AH663" s="739"/>
    </row>
    <row r="664">
      <c r="A664" s="739"/>
      <c r="B664" s="739"/>
      <c r="C664" s="739"/>
      <c r="D664" s="739"/>
      <c r="E664" s="739"/>
      <c r="F664" s="739"/>
      <c r="G664" s="739"/>
      <c r="H664" s="739"/>
      <c r="I664" s="739"/>
      <c r="J664" s="739"/>
      <c r="K664" s="739"/>
      <c r="L664" s="739"/>
      <c r="M664" s="739"/>
      <c r="N664" s="739"/>
      <c r="O664" s="739"/>
      <c r="P664" s="740"/>
      <c r="Q664" s="740"/>
      <c r="R664" s="739"/>
      <c r="S664" s="739"/>
      <c r="T664" s="740"/>
      <c r="U664" s="740"/>
      <c r="V664" s="740"/>
      <c r="W664" s="739"/>
      <c r="X664" s="739"/>
      <c r="Y664" s="739"/>
      <c r="Z664" s="740"/>
      <c r="AA664" s="739"/>
      <c r="AB664" s="739"/>
      <c r="AC664" s="739"/>
      <c r="AD664" s="739"/>
      <c r="AE664" s="739"/>
      <c r="AF664" s="739"/>
      <c r="AG664" s="739"/>
      <c r="AH664" s="739"/>
    </row>
    <row r="665">
      <c r="A665" s="739"/>
      <c r="B665" s="739"/>
      <c r="C665" s="739"/>
      <c r="D665" s="739"/>
      <c r="E665" s="739"/>
      <c r="F665" s="739"/>
      <c r="G665" s="739"/>
      <c r="H665" s="739"/>
      <c r="I665" s="739"/>
      <c r="J665" s="739"/>
      <c r="K665" s="739"/>
      <c r="L665" s="739"/>
      <c r="M665" s="739"/>
      <c r="N665" s="739"/>
      <c r="O665" s="739"/>
      <c r="P665" s="740"/>
      <c r="Q665" s="740"/>
      <c r="R665" s="739"/>
      <c r="S665" s="739"/>
      <c r="T665" s="740"/>
      <c r="U665" s="740"/>
      <c r="V665" s="740"/>
      <c r="W665" s="739"/>
      <c r="X665" s="739"/>
      <c r="Y665" s="739"/>
      <c r="Z665" s="740"/>
      <c r="AA665" s="739"/>
      <c r="AB665" s="739"/>
      <c r="AC665" s="739"/>
      <c r="AD665" s="739"/>
      <c r="AE665" s="739"/>
      <c r="AF665" s="739"/>
      <c r="AG665" s="739"/>
      <c r="AH665" s="739"/>
    </row>
    <row r="666">
      <c r="A666" s="739"/>
      <c r="B666" s="739"/>
      <c r="C666" s="739"/>
      <c r="D666" s="739"/>
      <c r="E666" s="739"/>
      <c r="F666" s="739"/>
      <c r="G666" s="739"/>
      <c r="H666" s="739"/>
      <c r="I666" s="739"/>
      <c r="J666" s="739"/>
      <c r="K666" s="739"/>
      <c r="L666" s="739"/>
      <c r="M666" s="739"/>
      <c r="N666" s="739"/>
      <c r="O666" s="739"/>
      <c r="P666" s="740"/>
      <c r="Q666" s="740"/>
      <c r="R666" s="739"/>
      <c r="S666" s="739"/>
      <c r="T666" s="740"/>
      <c r="U666" s="740"/>
      <c r="V666" s="740"/>
      <c r="W666" s="739"/>
      <c r="X666" s="739"/>
      <c r="Y666" s="739"/>
      <c r="Z666" s="740"/>
      <c r="AA666" s="739"/>
      <c r="AB666" s="739"/>
      <c r="AC666" s="739"/>
      <c r="AD666" s="739"/>
      <c r="AE666" s="739"/>
      <c r="AF666" s="739"/>
      <c r="AG666" s="739"/>
      <c r="AH666" s="739"/>
    </row>
    <row r="667">
      <c r="A667" s="739"/>
      <c r="B667" s="739"/>
      <c r="C667" s="739"/>
      <c r="D667" s="739"/>
      <c r="E667" s="739"/>
      <c r="F667" s="739"/>
      <c r="G667" s="739"/>
      <c r="H667" s="739"/>
      <c r="I667" s="739"/>
      <c r="J667" s="739"/>
      <c r="K667" s="739"/>
      <c r="L667" s="739"/>
      <c r="M667" s="739"/>
      <c r="N667" s="739"/>
      <c r="O667" s="739"/>
      <c r="P667" s="740"/>
      <c r="Q667" s="740"/>
      <c r="R667" s="739"/>
      <c r="S667" s="739"/>
      <c r="T667" s="740"/>
      <c r="U667" s="740"/>
      <c r="V667" s="740"/>
      <c r="W667" s="739"/>
      <c r="X667" s="739"/>
      <c r="Y667" s="739"/>
      <c r="Z667" s="740"/>
      <c r="AA667" s="739"/>
      <c r="AB667" s="739"/>
      <c r="AC667" s="739"/>
      <c r="AD667" s="739"/>
      <c r="AE667" s="739"/>
      <c r="AF667" s="739"/>
      <c r="AG667" s="739"/>
      <c r="AH667" s="739"/>
    </row>
    <row r="668">
      <c r="A668" s="739"/>
      <c r="B668" s="739"/>
      <c r="C668" s="739"/>
      <c r="D668" s="739"/>
      <c r="E668" s="739"/>
      <c r="F668" s="739"/>
      <c r="G668" s="739"/>
      <c r="H668" s="739"/>
      <c r="I668" s="739"/>
      <c r="J668" s="739"/>
      <c r="K668" s="739"/>
      <c r="L668" s="739"/>
      <c r="M668" s="739"/>
      <c r="N668" s="739"/>
      <c r="O668" s="739"/>
      <c r="P668" s="740"/>
      <c r="Q668" s="740"/>
      <c r="R668" s="739"/>
      <c r="S668" s="739"/>
      <c r="T668" s="740"/>
      <c r="U668" s="740"/>
      <c r="V668" s="740"/>
      <c r="W668" s="739"/>
      <c r="X668" s="739"/>
      <c r="Y668" s="739"/>
      <c r="Z668" s="740"/>
      <c r="AA668" s="739"/>
      <c r="AB668" s="739"/>
      <c r="AC668" s="739"/>
      <c r="AD668" s="739"/>
      <c r="AE668" s="739"/>
      <c r="AF668" s="739"/>
      <c r="AG668" s="739"/>
      <c r="AH668" s="739"/>
    </row>
    <row r="669">
      <c r="A669" s="739"/>
      <c r="B669" s="739"/>
      <c r="C669" s="739"/>
      <c r="D669" s="739"/>
      <c r="E669" s="739"/>
      <c r="F669" s="739"/>
      <c r="G669" s="739"/>
      <c r="H669" s="739"/>
      <c r="I669" s="739"/>
      <c r="J669" s="739"/>
      <c r="K669" s="739"/>
      <c r="L669" s="739"/>
      <c r="M669" s="739"/>
      <c r="N669" s="739"/>
      <c r="O669" s="739"/>
      <c r="P669" s="740"/>
      <c r="Q669" s="740"/>
      <c r="R669" s="739"/>
      <c r="S669" s="739"/>
      <c r="T669" s="740"/>
      <c r="U669" s="740"/>
      <c r="V669" s="740"/>
      <c r="W669" s="739"/>
      <c r="X669" s="739"/>
      <c r="Y669" s="739"/>
      <c r="Z669" s="740"/>
      <c r="AA669" s="739"/>
      <c r="AB669" s="739"/>
      <c r="AC669" s="739"/>
      <c r="AD669" s="739"/>
      <c r="AE669" s="739"/>
      <c r="AF669" s="739"/>
      <c r="AG669" s="739"/>
      <c r="AH669" s="739"/>
    </row>
    <row r="670">
      <c r="A670" s="739"/>
      <c r="B670" s="739"/>
      <c r="C670" s="739"/>
      <c r="D670" s="739"/>
      <c r="E670" s="739"/>
      <c r="F670" s="739"/>
      <c r="G670" s="739"/>
      <c r="H670" s="739"/>
      <c r="I670" s="739"/>
      <c r="J670" s="739"/>
      <c r="K670" s="739"/>
      <c r="L670" s="739"/>
      <c r="M670" s="739"/>
      <c r="N670" s="739"/>
      <c r="O670" s="739"/>
      <c r="P670" s="740"/>
      <c r="Q670" s="740"/>
      <c r="R670" s="739"/>
      <c r="S670" s="739"/>
      <c r="T670" s="740"/>
      <c r="U670" s="740"/>
      <c r="V670" s="740"/>
      <c r="W670" s="739"/>
      <c r="X670" s="739"/>
      <c r="Y670" s="739"/>
      <c r="Z670" s="740"/>
      <c r="AA670" s="739"/>
      <c r="AB670" s="739"/>
      <c r="AC670" s="739"/>
      <c r="AD670" s="739"/>
      <c r="AE670" s="739"/>
      <c r="AF670" s="739"/>
      <c r="AG670" s="739"/>
      <c r="AH670" s="739"/>
    </row>
    <row r="671">
      <c r="A671" s="739"/>
      <c r="B671" s="739"/>
      <c r="C671" s="739"/>
      <c r="D671" s="739"/>
      <c r="E671" s="739"/>
      <c r="F671" s="739"/>
      <c r="G671" s="739"/>
      <c r="H671" s="739"/>
      <c r="I671" s="739"/>
      <c r="J671" s="739"/>
      <c r="K671" s="739"/>
      <c r="L671" s="739"/>
      <c r="M671" s="739"/>
      <c r="N671" s="739"/>
      <c r="O671" s="739"/>
      <c r="P671" s="740"/>
      <c r="Q671" s="740"/>
      <c r="R671" s="739"/>
      <c r="S671" s="739"/>
      <c r="T671" s="740"/>
      <c r="U671" s="740"/>
      <c r="V671" s="740"/>
      <c r="W671" s="739"/>
      <c r="X671" s="739"/>
      <c r="Y671" s="739"/>
      <c r="Z671" s="740"/>
      <c r="AA671" s="739"/>
      <c r="AB671" s="739"/>
      <c r="AC671" s="739"/>
      <c r="AD671" s="739"/>
      <c r="AE671" s="739"/>
      <c r="AF671" s="739"/>
      <c r="AG671" s="739"/>
      <c r="AH671" s="739"/>
    </row>
    <row r="672">
      <c r="A672" s="739"/>
      <c r="B672" s="739"/>
      <c r="C672" s="739"/>
      <c r="D672" s="739"/>
      <c r="E672" s="739"/>
      <c r="F672" s="739"/>
      <c r="G672" s="739"/>
      <c r="H672" s="739"/>
      <c r="I672" s="739"/>
      <c r="J672" s="739"/>
      <c r="K672" s="739"/>
      <c r="L672" s="739"/>
      <c r="M672" s="739"/>
      <c r="N672" s="739"/>
      <c r="O672" s="739"/>
      <c r="P672" s="740"/>
      <c r="Q672" s="740"/>
      <c r="R672" s="739"/>
      <c r="S672" s="739"/>
      <c r="T672" s="740"/>
      <c r="U672" s="740"/>
      <c r="V672" s="740"/>
      <c r="W672" s="739"/>
      <c r="X672" s="739"/>
      <c r="Y672" s="739"/>
      <c r="Z672" s="740"/>
      <c r="AA672" s="739"/>
      <c r="AB672" s="739"/>
      <c r="AC672" s="739"/>
      <c r="AD672" s="739"/>
      <c r="AE672" s="739"/>
      <c r="AF672" s="739"/>
      <c r="AG672" s="739"/>
      <c r="AH672" s="739"/>
    </row>
    <row r="673">
      <c r="A673" s="739"/>
      <c r="B673" s="739"/>
      <c r="C673" s="739"/>
      <c r="D673" s="739"/>
      <c r="E673" s="739"/>
      <c r="F673" s="739"/>
      <c r="G673" s="739"/>
      <c r="H673" s="739"/>
      <c r="I673" s="739"/>
      <c r="J673" s="739"/>
      <c r="K673" s="739"/>
      <c r="L673" s="739"/>
      <c r="M673" s="739"/>
      <c r="N673" s="739"/>
      <c r="O673" s="739"/>
      <c r="P673" s="740"/>
      <c r="Q673" s="740"/>
      <c r="R673" s="739"/>
      <c r="S673" s="739"/>
      <c r="T673" s="740"/>
      <c r="U673" s="740"/>
      <c r="V673" s="740"/>
      <c r="W673" s="739"/>
      <c r="X673" s="739"/>
      <c r="Y673" s="739"/>
      <c r="Z673" s="740"/>
      <c r="AA673" s="739"/>
      <c r="AB673" s="739"/>
      <c r="AC673" s="739"/>
      <c r="AD673" s="739"/>
      <c r="AE673" s="739"/>
      <c r="AF673" s="739"/>
      <c r="AG673" s="739"/>
      <c r="AH673" s="739"/>
    </row>
    <row r="674">
      <c r="A674" s="739"/>
      <c r="B674" s="739"/>
      <c r="C674" s="739"/>
      <c r="D674" s="739"/>
      <c r="E674" s="739"/>
      <c r="F674" s="739"/>
      <c r="G674" s="739"/>
      <c r="H674" s="739"/>
      <c r="I674" s="739"/>
      <c r="J674" s="739"/>
      <c r="K674" s="739"/>
      <c r="L674" s="739"/>
      <c r="M674" s="739"/>
      <c r="N674" s="739"/>
      <c r="O674" s="739"/>
      <c r="P674" s="740"/>
      <c r="Q674" s="740"/>
      <c r="R674" s="739"/>
      <c r="S674" s="739"/>
      <c r="T674" s="740"/>
      <c r="U674" s="740"/>
      <c r="V674" s="740"/>
      <c r="W674" s="739"/>
      <c r="X674" s="739"/>
      <c r="Y674" s="739"/>
      <c r="Z674" s="740"/>
      <c r="AA674" s="739"/>
      <c r="AB674" s="739"/>
      <c r="AC674" s="739"/>
      <c r="AD674" s="739"/>
      <c r="AE674" s="739"/>
      <c r="AF674" s="739"/>
      <c r="AG674" s="739"/>
      <c r="AH674" s="739"/>
    </row>
    <row r="675">
      <c r="A675" s="739"/>
      <c r="B675" s="739"/>
      <c r="C675" s="739"/>
      <c r="D675" s="739"/>
      <c r="E675" s="739"/>
      <c r="F675" s="739"/>
      <c r="G675" s="739"/>
      <c r="H675" s="739"/>
      <c r="I675" s="739"/>
      <c r="J675" s="739"/>
      <c r="K675" s="739"/>
      <c r="L675" s="739"/>
      <c r="M675" s="739"/>
      <c r="N675" s="739"/>
      <c r="O675" s="739"/>
      <c r="P675" s="740"/>
      <c r="Q675" s="740"/>
      <c r="R675" s="739"/>
      <c r="S675" s="739"/>
      <c r="T675" s="740"/>
      <c r="U675" s="740"/>
      <c r="V675" s="740"/>
      <c r="W675" s="739"/>
      <c r="X675" s="739"/>
      <c r="Y675" s="739"/>
      <c r="Z675" s="740"/>
      <c r="AA675" s="739"/>
      <c r="AB675" s="739"/>
      <c r="AC675" s="739"/>
      <c r="AD675" s="739"/>
      <c r="AE675" s="739"/>
      <c r="AF675" s="739"/>
      <c r="AG675" s="739"/>
      <c r="AH675" s="739"/>
    </row>
    <row r="676">
      <c r="A676" s="739"/>
      <c r="B676" s="739"/>
      <c r="C676" s="739"/>
      <c r="D676" s="739"/>
      <c r="E676" s="739"/>
      <c r="F676" s="739"/>
      <c r="G676" s="739"/>
      <c r="H676" s="739"/>
      <c r="I676" s="739"/>
      <c r="J676" s="739"/>
      <c r="K676" s="739"/>
      <c r="L676" s="739"/>
      <c r="M676" s="739"/>
      <c r="N676" s="739"/>
      <c r="O676" s="739"/>
      <c r="P676" s="740"/>
      <c r="Q676" s="740"/>
      <c r="R676" s="739"/>
      <c r="S676" s="739"/>
      <c r="T676" s="740"/>
      <c r="U676" s="740"/>
      <c r="V676" s="740"/>
      <c r="W676" s="739"/>
      <c r="X676" s="739"/>
      <c r="Y676" s="739"/>
      <c r="Z676" s="740"/>
      <c r="AA676" s="739"/>
      <c r="AB676" s="739"/>
      <c r="AC676" s="739"/>
      <c r="AD676" s="739"/>
      <c r="AE676" s="739"/>
      <c r="AF676" s="739"/>
      <c r="AG676" s="739"/>
      <c r="AH676" s="739"/>
    </row>
    <row r="677">
      <c r="A677" s="739"/>
      <c r="B677" s="739"/>
      <c r="C677" s="739"/>
      <c r="D677" s="739"/>
      <c r="E677" s="739"/>
      <c r="F677" s="739"/>
      <c r="G677" s="739"/>
      <c r="H677" s="739"/>
      <c r="I677" s="739"/>
      <c r="J677" s="739"/>
      <c r="K677" s="739"/>
      <c r="L677" s="739"/>
      <c r="M677" s="739"/>
      <c r="N677" s="739"/>
      <c r="O677" s="739"/>
      <c r="P677" s="740"/>
      <c r="Q677" s="740"/>
      <c r="R677" s="739"/>
      <c r="S677" s="739"/>
      <c r="T677" s="740"/>
      <c r="U677" s="740"/>
      <c r="V677" s="740"/>
      <c r="W677" s="739"/>
      <c r="X677" s="739"/>
      <c r="Y677" s="739"/>
      <c r="Z677" s="740"/>
      <c r="AA677" s="739"/>
      <c r="AB677" s="739"/>
      <c r="AC677" s="739"/>
      <c r="AD677" s="739"/>
      <c r="AE677" s="739"/>
      <c r="AF677" s="739"/>
      <c r="AG677" s="739"/>
      <c r="AH677" s="739"/>
    </row>
    <row r="678">
      <c r="A678" s="739"/>
      <c r="B678" s="739"/>
      <c r="C678" s="739"/>
      <c r="D678" s="739"/>
      <c r="E678" s="739"/>
      <c r="F678" s="739"/>
      <c r="G678" s="739"/>
      <c r="H678" s="739"/>
      <c r="I678" s="739"/>
      <c r="J678" s="739"/>
      <c r="K678" s="739"/>
      <c r="L678" s="739"/>
      <c r="M678" s="739"/>
      <c r="N678" s="739"/>
      <c r="O678" s="739"/>
      <c r="P678" s="740"/>
      <c r="Q678" s="740"/>
      <c r="R678" s="739"/>
      <c r="S678" s="739"/>
      <c r="T678" s="740"/>
      <c r="U678" s="740"/>
      <c r="V678" s="740"/>
      <c r="W678" s="739"/>
      <c r="X678" s="739"/>
      <c r="Y678" s="739"/>
      <c r="Z678" s="740"/>
      <c r="AA678" s="739"/>
      <c r="AB678" s="739"/>
      <c r="AC678" s="739"/>
      <c r="AD678" s="739"/>
      <c r="AE678" s="739"/>
      <c r="AF678" s="739"/>
      <c r="AG678" s="739"/>
      <c r="AH678" s="739"/>
    </row>
    <row r="679">
      <c r="A679" s="739"/>
      <c r="B679" s="739"/>
      <c r="C679" s="739"/>
      <c r="D679" s="739"/>
      <c r="E679" s="739"/>
      <c r="F679" s="739"/>
      <c r="G679" s="739"/>
      <c r="H679" s="739"/>
      <c r="I679" s="739"/>
      <c r="J679" s="739"/>
      <c r="K679" s="739"/>
      <c r="L679" s="739"/>
      <c r="M679" s="739"/>
      <c r="N679" s="739"/>
      <c r="O679" s="739"/>
      <c r="P679" s="740"/>
      <c r="Q679" s="740"/>
      <c r="R679" s="739"/>
      <c r="S679" s="739"/>
      <c r="T679" s="740"/>
      <c r="U679" s="740"/>
      <c r="V679" s="740"/>
      <c r="W679" s="739"/>
      <c r="X679" s="739"/>
      <c r="Y679" s="739"/>
      <c r="Z679" s="740"/>
      <c r="AA679" s="739"/>
      <c r="AB679" s="739"/>
      <c r="AC679" s="739"/>
      <c r="AD679" s="739"/>
      <c r="AE679" s="739"/>
      <c r="AF679" s="739"/>
      <c r="AG679" s="739"/>
      <c r="AH679" s="739"/>
    </row>
    <row r="680">
      <c r="A680" s="739"/>
      <c r="B680" s="739"/>
      <c r="C680" s="739"/>
      <c r="D680" s="739"/>
      <c r="E680" s="739"/>
      <c r="F680" s="739"/>
      <c r="G680" s="739"/>
      <c r="H680" s="739"/>
      <c r="I680" s="739"/>
      <c r="J680" s="739"/>
      <c r="K680" s="739"/>
      <c r="L680" s="739"/>
      <c r="M680" s="739"/>
      <c r="N680" s="739"/>
      <c r="O680" s="739"/>
      <c r="P680" s="740"/>
      <c r="Q680" s="740"/>
      <c r="R680" s="739"/>
      <c r="S680" s="739"/>
      <c r="T680" s="740"/>
      <c r="U680" s="740"/>
      <c r="V680" s="740"/>
      <c r="W680" s="739"/>
      <c r="X680" s="739"/>
      <c r="Y680" s="739"/>
      <c r="Z680" s="740"/>
      <c r="AA680" s="739"/>
      <c r="AB680" s="739"/>
      <c r="AC680" s="739"/>
      <c r="AD680" s="739"/>
      <c r="AE680" s="739"/>
      <c r="AF680" s="739"/>
      <c r="AG680" s="739"/>
      <c r="AH680" s="739"/>
    </row>
    <row r="681">
      <c r="A681" s="739"/>
      <c r="B681" s="739"/>
      <c r="C681" s="739"/>
      <c r="D681" s="739"/>
      <c r="E681" s="739"/>
      <c r="F681" s="739"/>
      <c r="G681" s="739"/>
      <c r="H681" s="739"/>
      <c r="I681" s="739"/>
      <c r="J681" s="739"/>
      <c r="K681" s="739"/>
      <c r="L681" s="739"/>
      <c r="M681" s="739"/>
      <c r="N681" s="739"/>
      <c r="O681" s="739"/>
      <c r="P681" s="740"/>
      <c r="Q681" s="740"/>
      <c r="R681" s="739"/>
      <c r="S681" s="739"/>
      <c r="T681" s="740"/>
      <c r="U681" s="740"/>
      <c r="V681" s="740"/>
      <c r="W681" s="739"/>
      <c r="X681" s="739"/>
      <c r="Y681" s="739"/>
      <c r="Z681" s="740"/>
      <c r="AA681" s="739"/>
      <c r="AB681" s="739"/>
      <c r="AC681" s="739"/>
      <c r="AD681" s="739"/>
      <c r="AE681" s="739"/>
      <c r="AF681" s="739"/>
      <c r="AG681" s="739"/>
      <c r="AH681" s="739"/>
    </row>
    <row r="682">
      <c r="A682" s="739"/>
      <c r="B682" s="739"/>
      <c r="C682" s="739"/>
      <c r="D682" s="739"/>
      <c r="E682" s="739"/>
      <c r="F682" s="739"/>
      <c r="G682" s="739"/>
      <c r="H682" s="739"/>
      <c r="I682" s="739"/>
      <c r="J682" s="739"/>
      <c r="K682" s="739"/>
      <c r="L682" s="739"/>
      <c r="M682" s="739"/>
      <c r="N682" s="739"/>
      <c r="O682" s="739"/>
      <c r="P682" s="740"/>
      <c r="Q682" s="740"/>
      <c r="R682" s="739"/>
      <c r="S682" s="739"/>
      <c r="T682" s="740"/>
      <c r="U682" s="740"/>
      <c r="V682" s="740"/>
      <c r="W682" s="739"/>
      <c r="X682" s="739"/>
      <c r="Y682" s="739"/>
      <c r="Z682" s="740"/>
      <c r="AA682" s="739"/>
      <c r="AB682" s="739"/>
      <c r="AC682" s="739"/>
      <c r="AD682" s="739"/>
      <c r="AE682" s="739"/>
      <c r="AF682" s="739"/>
      <c r="AG682" s="739"/>
      <c r="AH682" s="739"/>
    </row>
    <row r="683">
      <c r="A683" s="739"/>
      <c r="B683" s="739"/>
      <c r="C683" s="739"/>
      <c r="D683" s="739"/>
      <c r="E683" s="739"/>
      <c r="F683" s="739"/>
      <c r="G683" s="739"/>
      <c r="H683" s="739"/>
      <c r="I683" s="739"/>
      <c r="J683" s="739"/>
      <c r="K683" s="739"/>
      <c r="L683" s="739"/>
      <c r="M683" s="739"/>
      <c r="N683" s="739"/>
      <c r="O683" s="739"/>
      <c r="P683" s="740"/>
      <c r="Q683" s="740"/>
      <c r="R683" s="739"/>
      <c r="S683" s="739"/>
      <c r="T683" s="740"/>
      <c r="U683" s="740"/>
      <c r="V683" s="740"/>
      <c r="W683" s="739"/>
      <c r="X683" s="739"/>
      <c r="Y683" s="739"/>
      <c r="Z683" s="740"/>
      <c r="AA683" s="739"/>
      <c r="AB683" s="739"/>
      <c r="AC683" s="739"/>
      <c r="AD683" s="739"/>
      <c r="AE683" s="739"/>
      <c r="AF683" s="739"/>
      <c r="AG683" s="739"/>
      <c r="AH683" s="739"/>
    </row>
    <row r="684">
      <c r="A684" s="739"/>
      <c r="B684" s="739"/>
      <c r="C684" s="739"/>
      <c r="D684" s="739"/>
      <c r="E684" s="739"/>
      <c r="F684" s="739"/>
      <c r="G684" s="739"/>
      <c r="H684" s="739"/>
      <c r="I684" s="739"/>
      <c r="J684" s="739"/>
      <c r="K684" s="739"/>
      <c r="L684" s="739"/>
      <c r="M684" s="739"/>
      <c r="N684" s="739"/>
      <c r="O684" s="739"/>
      <c r="P684" s="740"/>
      <c r="Q684" s="740"/>
      <c r="R684" s="739"/>
      <c r="S684" s="739"/>
      <c r="T684" s="740"/>
      <c r="U684" s="740"/>
      <c r="V684" s="740"/>
      <c r="W684" s="739"/>
      <c r="X684" s="739"/>
      <c r="Y684" s="739"/>
      <c r="Z684" s="740"/>
      <c r="AA684" s="739"/>
      <c r="AB684" s="739"/>
      <c r="AC684" s="739"/>
      <c r="AD684" s="739"/>
      <c r="AE684" s="739"/>
      <c r="AF684" s="739"/>
      <c r="AG684" s="739"/>
      <c r="AH684" s="739"/>
    </row>
    <row r="685">
      <c r="A685" s="739"/>
      <c r="B685" s="739"/>
      <c r="C685" s="739"/>
      <c r="D685" s="739"/>
      <c r="E685" s="739"/>
      <c r="F685" s="739"/>
      <c r="G685" s="739"/>
      <c r="H685" s="739"/>
      <c r="I685" s="739"/>
      <c r="J685" s="739"/>
      <c r="K685" s="739"/>
      <c r="L685" s="739"/>
      <c r="M685" s="739"/>
      <c r="N685" s="739"/>
      <c r="O685" s="739"/>
      <c r="P685" s="740"/>
      <c r="Q685" s="740"/>
      <c r="R685" s="739"/>
      <c r="S685" s="739"/>
      <c r="T685" s="740"/>
      <c r="U685" s="740"/>
      <c r="V685" s="740"/>
      <c r="W685" s="739"/>
      <c r="X685" s="739"/>
      <c r="Y685" s="739"/>
      <c r="Z685" s="740"/>
      <c r="AA685" s="739"/>
      <c r="AB685" s="739"/>
      <c r="AC685" s="739"/>
      <c r="AD685" s="739"/>
      <c r="AE685" s="739"/>
      <c r="AF685" s="739"/>
      <c r="AG685" s="739"/>
      <c r="AH685" s="739"/>
    </row>
    <row r="686">
      <c r="A686" s="739"/>
      <c r="B686" s="739"/>
      <c r="C686" s="739"/>
      <c r="D686" s="739"/>
      <c r="E686" s="739"/>
      <c r="F686" s="739"/>
      <c r="G686" s="739"/>
      <c r="H686" s="739"/>
      <c r="I686" s="739"/>
      <c r="J686" s="739"/>
      <c r="K686" s="739"/>
      <c r="L686" s="739"/>
      <c r="M686" s="739"/>
      <c r="N686" s="739"/>
      <c r="O686" s="739"/>
      <c r="P686" s="740"/>
      <c r="Q686" s="740"/>
      <c r="R686" s="739"/>
      <c r="S686" s="739"/>
      <c r="T686" s="740"/>
      <c r="U686" s="740"/>
      <c r="V686" s="740"/>
      <c r="W686" s="739"/>
      <c r="X686" s="739"/>
      <c r="Y686" s="739"/>
      <c r="Z686" s="740"/>
      <c r="AA686" s="739"/>
      <c r="AB686" s="739"/>
      <c r="AC686" s="739"/>
      <c r="AD686" s="739"/>
      <c r="AE686" s="739"/>
      <c r="AF686" s="739"/>
      <c r="AG686" s="739"/>
      <c r="AH686" s="739"/>
    </row>
    <row r="687">
      <c r="A687" s="739"/>
      <c r="B687" s="739"/>
      <c r="C687" s="739"/>
      <c r="D687" s="739"/>
      <c r="E687" s="739"/>
      <c r="F687" s="739"/>
      <c r="G687" s="739"/>
      <c r="H687" s="739"/>
      <c r="I687" s="739"/>
      <c r="J687" s="739"/>
      <c r="K687" s="739"/>
      <c r="L687" s="739"/>
      <c r="M687" s="739"/>
      <c r="N687" s="739"/>
      <c r="O687" s="739"/>
      <c r="P687" s="740"/>
      <c r="Q687" s="740"/>
      <c r="R687" s="739"/>
      <c r="S687" s="739"/>
      <c r="T687" s="740"/>
      <c r="U687" s="740"/>
      <c r="V687" s="740"/>
      <c r="W687" s="739"/>
      <c r="X687" s="739"/>
      <c r="Y687" s="739"/>
      <c r="Z687" s="740"/>
      <c r="AA687" s="739"/>
      <c r="AB687" s="739"/>
      <c r="AC687" s="739"/>
      <c r="AD687" s="739"/>
      <c r="AE687" s="739"/>
      <c r="AF687" s="739"/>
      <c r="AG687" s="739"/>
      <c r="AH687" s="739"/>
    </row>
    <row r="688">
      <c r="A688" s="739"/>
      <c r="B688" s="739"/>
      <c r="C688" s="739"/>
      <c r="D688" s="739"/>
      <c r="E688" s="739"/>
      <c r="F688" s="739"/>
      <c r="G688" s="739"/>
      <c r="H688" s="739"/>
      <c r="I688" s="739"/>
      <c r="J688" s="739"/>
      <c r="K688" s="739"/>
      <c r="L688" s="739"/>
      <c r="M688" s="739"/>
      <c r="N688" s="739"/>
      <c r="O688" s="739"/>
      <c r="P688" s="740"/>
      <c r="Q688" s="740"/>
      <c r="R688" s="739"/>
      <c r="S688" s="739"/>
      <c r="T688" s="740"/>
      <c r="U688" s="740"/>
      <c r="V688" s="740"/>
      <c r="W688" s="739"/>
      <c r="X688" s="739"/>
      <c r="Y688" s="739"/>
      <c r="Z688" s="740"/>
      <c r="AA688" s="739"/>
      <c r="AB688" s="739"/>
      <c r="AC688" s="739"/>
      <c r="AD688" s="739"/>
      <c r="AE688" s="739"/>
      <c r="AF688" s="739"/>
      <c r="AG688" s="739"/>
      <c r="AH688" s="739"/>
    </row>
    <row r="689">
      <c r="A689" s="739"/>
      <c r="B689" s="739"/>
      <c r="C689" s="739"/>
      <c r="D689" s="739"/>
      <c r="E689" s="739"/>
      <c r="F689" s="739"/>
      <c r="G689" s="739"/>
      <c r="H689" s="739"/>
      <c r="I689" s="739"/>
      <c r="J689" s="739"/>
      <c r="K689" s="739"/>
      <c r="L689" s="739"/>
      <c r="M689" s="739"/>
      <c r="N689" s="739"/>
      <c r="O689" s="739"/>
      <c r="P689" s="740"/>
      <c r="Q689" s="740"/>
      <c r="R689" s="739"/>
      <c r="S689" s="739"/>
      <c r="T689" s="740"/>
      <c r="U689" s="740"/>
      <c r="V689" s="740"/>
      <c r="W689" s="739"/>
      <c r="X689" s="739"/>
      <c r="Y689" s="739"/>
      <c r="Z689" s="740"/>
      <c r="AA689" s="739"/>
      <c r="AB689" s="739"/>
      <c r="AC689" s="739"/>
      <c r="AD689" s="739"/>
      <c r="AE689" s="739"/>
      <c r="AF689" s="739"/>
      <c r="AG689" s="739"/>
      <c r="AH689" s="739"/>
    </row>
    <row r="690">
      <c r="A690" s="739"/>
      <c r="B690" s="739"/>
      <c r="C690" s="739"/>
      <c r="D690" s="739"/>
      <c r="E690" s="739"/>
      <c r="F690" s="739"/>
      <c r="G690" s="739"/>
      <c r="H690" s="739"/>
      <c r="I690" s="739"/>
      <c r="J690" s="739"/>
      <c r="K690" s="739"/>
      <c r="L690" s="739"/>
      <c r="M690" s="739"/>
      <c r="N690" s="739"/>
      <c r="O690" s="739"/>
      <c r="P690" s="740"/>
      <c r="Q690" s="740"/>
      <c r="R690" s="739"/>
      <c r="S690" s="739"/>
      <c r="T690" s="740"/>
      <c r="U690" s="740"/>
      <c r="V690" s="740"/>
      <c r="W690" s="739"/>
      <c r="X690" s="739"/>
      <c r="Y690" s="739"/>
      <c r="Z690" s="740"/>
      <c r="AA690" s="739"/>
      <c r="AB690" s="739"/>
      <c r="AC690" s="739"/>
      <c r="AD690" s="739"/>
      <c r="AE690" s="739"/>
      <c r="AF690" s="739"/>
      <c r="AG690" s="739"/>
      <c r="AH690" s="739"/>
    </row>
    <row r="691">
      <c r="A691" s="739"/>
      <c r="B691" s="739"/>
      <c r="C691" s="739"/>
      <c r="D691" s="739"/>
      <c r="E691" s="739"/>
      <c r="F691" s="739"/>
      <c r="G691" s="739"/>
      <c r="H691" s="739"/>
      <c r="I691" s="739"/>
      <c r="J691" s="739"/>
      <c r="K691" s="739"/>
      <c r="L691" s="739"/>
      <c r="M691" s="739"/>
      <c r="N691" s="739"/>
      <c r="O691" s="739"/>
      <c r="P691" s="740"/>
      <c r="Q691" s="740"/>
      <c r="R691" s="739"/>
      <c r="S691" s="739"/>
      <c r="T691" s="740"/>
      <c r="U691" s="740"/>
      <c r="V691" s="740"/>
      <c r="W691" s="739"/>
      <c r="X691" s="739"/>
      <c r="Y691" s="739"/>
      <c r="Z691" s="740"/>
      <c r="AA691" s="739"/>
      <c r="AB691" s="739"/>
      <c r="AC691" s="739"/>
      <c r="AD691" s="739"/>
      <c r="AE691" s="739"/>
      <c r="AF691" s="739"/>
      <c r="AG691" s="739"/>
      <c r="AH691" s="739"/>
    </row>
    <row r="692">
      <c r="A692" s="739"/>
      <c r="B692" s="739"/>
      <c r="C692" s="739"/>
      <c r="D692" s="739"/>
      <c r="E692" s="739"/>
      <c r="F692" s="739"/>
      <c r="G692" s="739"/>
      <c r="H692" s="739"/>
      <c r="I692" s="739"/>
      <c r="J692" s="739"/>
      <c r="K692" s="739"/>
      <c r="L692" s="739"/>
      <c r="M692" s="739"/>
      <c r="N692" s="739"/>
      <c r="O692" s="739"/>
      <c r="P692" s="740"/>
      <c r="Q692" s="740"/>
      <c r="R692" s="739"/>
      <c r="S692" s="739"/>
      <c r="T692" s="740"/>
      <c r="U692" s="740"/>
      <c r="V692" s="740"/>
      <c r="W692" s="739"/>
      <c r="X692" s="739"/>
      <c r="Y692" s="739"/>
      <c r="Z692" s="740"/>
      <c r="AA692" s="739"/>
      <c r="AB692" s="739"/>
      <c r="AC692" s="739"/>
      <c r="AD692" s="739"/>
      <c r="AE692" s="739"/>
      <c r="AF692" s="739"/>
      <c r="AG692" s="739"/>
      <c r="AH692" s="739"/>
    </row>
    <row r="693">
      <c r="A693" s="739"/>
      <c r="B693" s="739"/>
      <c r="C693" s="739"/>
      <c r="D693" s="739"/>
      <c r="E693" s="739"/>
      <c r="F693" s="739"/>
      <c r="G693" s="739"/>
      <c r="H693" s="739"/>
      <c r="I693" s="739"/>
      <c r="J693" s="739"/>
      <c r="K693" s="739"/>
      <c r="L693" s="739"/>
      <c r="M693" s="739"/>
      <c r="N693" s="739"/>
      <c r="O693" s="739"/>
      <c r="P693" s="740"/>
      <c r="Q693" s="740"/>
      <c r="R693" s="739"/>
      <c r="S693" s="739"/>
      <c r="T693" s="740"/>
      <c r="U693" s="740"/>
      <c r="V693" s="740"/>
      <c r="W693" s="739"/>
      <c r="X693" s="739"/>
      <c r="Y693" s="739"/>
      <c r="Z693" s="740"/>
      <c r="AA693" s="739"/>
      <c r="AB693" s="739"/>
      <c r="AC693" s="739"/>
      <c r="AD693" s="739"/>
      <c r="AE693" s="739"/>
      <c r="AF693" s="739"/>
      <c r="AG693" s="739"/>
      <c r="AH693" s="739"/>
    </row>
    <row r="694">
      <c r="A694" s="739"/>
      <c r="B694" s="739"/>
      <c r="C694" s="739"/>
      <c r="D694" s="739"/>
      <c r="E694" s="739"/>
      <c r="F694" s="739"/>
      <c r="G694" s="739"/>
      <c r="H694" s="739"/>
      <c r="I694" s="739"/>
      <c r="J694" s="739"/>
      <c r="K694" s="739"/>
      <c r="L694" s="739"/>
      <c r="M694" s="739"/>
      <c r="N694" s="739"/>
      <c r="O694" s="739"/>
      <c r="P694" s="740"/>
      <c r="Q694" s="740"/>
      <c r="R694" s="739"/>
      <c r="S694" s="739"/>
      <c r="T694" s="740"/>
      <c r="U694" s="740"/>
      <c r="V694" s="740"/>
      <c r="W694" s="739"/>
      <c r="X694" s="739"/>
      <c r="Y694" s="739"/>
      <c r="Z694" s="740"/>
      <c r="AA694" s="739"/>
      <c r="AB694" s="739"/>
      <c r="AC694" s="739"/>
      <c r="AD694" s="739"/>
      <c r="AE694" s="739"/>
      <c r="AF694" s="739"/>
      <c r="AG694" s="739"/>
      <c r="AH694" s="739"/>
    </row>
    <row r="695">
      <c r="A695" s="739"/>
      <c r="B695" s="739"/>
      <c r="C695" s="739"/>
      <c r="D695" s="739"/>
      <c r="E695" s="739"/>
      <c r="F695" s="739"/>
      <c r="G695" s="739"/>
      <c r="H695" s="739"/>
      <c r="I695" s="739"/>
      <c r="J695" s="739"/>
      <c r="K695" s="739"/>
      <c r="L695" s="739"/>
      <c r="M695" s="739"/>
      <c r="N695" s="739"/>
      <c r="O695" s="739"/>
      <c r="P695" s="740"/>
      <c r="Q695" s="740"/>
      <c r="R695" s="739"/>
      <c r="S695" s="739"/>
      <c r="T695" s="740"/>
      <c r="U695" s="740"/>
      <c r="V695" s="740"/>
      <c r="W695" s="739"/>
      <c r="X695" s="739"/>
      <c r="Y695" s="739"/>
      <c r="Z695" s="740"/>
      <c r="AA695" s="739"/>
      <c r="AB695" s="739"/>
      <c r="AC695" s="739"/>
      <c r="AD695" s="739"/>
      <c r="AE695" s="739"/>
      <c r="AF695" s="739"/>
      <c r="AG695" s="739"/>
      <c r="AH695" s="739"/>
    </row>
    <row r="696">
      <c r="A696" s="739"/>
      <c r="B696" s="739"/>
      <c r="C696" s="739"/>
      <c r="D696" s="739"/>
      <c r="E696" s="739"/>
      <c r="F696" s="739"/>
      <c r="G696" s="739"/>
      <c r="H696" s="739"/>
      <c r="I696" s="739"/>
      <c r="J696" s="739"/>
      <c r="K696" s="739"/>
      <c r="L696" s="739"/>
      <c r="M696" s="739"/>
      <c r="N696" s="739"/>
      <c r="O696" s="739"/>
      <c r="P696" s="740"/>
      <c r="Q696" s="740"/>
      <c r="R696" s="739"/>
      <c r="S696" s="739"/>
      <c r="T696" s="740"/>
      <c r="U696" s="740"/>
      <c r="V696" s="740"/>
      <c r="W696" s="739"/>
      <c r="X696" s="739"/>
      <c r="Y696" s="739"/>
      <c r="Z696" s="740"/>
      <c r="AA696" s="739"/>
      <c r="AB696" s="739"/>
      <c r="AC696" s="739"/>
      <c r="AD696" s="739"/>
      <c r="AE696" s="739"/>
      <c r="AF696" s="739"/>
      <c r="AG696" s="739"/>
      <c r="AH696" s="739"/>
    </row>
    <row r="697">
      <c r="A697" s="739"/>
      <c r="B697" s="739"/>
      <c r="C697" s="739"/>
      <c r="D697" s="739"/>
      <c r="E697" s="739"/>
      <c r="F697" s="739"/>
      <c r="G697" s="739"/>
      <c r="H697" s="739"/>
      <c r="I697" s="739"/>
      <c r="J697" s="739"/>
      <c r="K697" s="739"/>
      <c r="L697" s="739"/>
      <c r="M697" s="739"/>
      <c r="N697" s="739"/>
      <c r="O697" s="739"/>
      <c r="P697" s="740"/>
      <c r="Q697" s="740"/>
      <c r="R697" s="739"/>
      <c r="S697" s="739"/>
      <c r="T697" s="740"/>
      <c r="U697" s="740"/>
      <c r="V697" s="740"/>
      <c r="W697" s="739"/>
      <c r="X697" s="739"/>
      <c r="Y697" s="739"/>
      <c r="Z697" s="740"/>
      <c r="AA697" s="739"/>
      <c r="AB697" s="739"/>
      <c r="AC697" s="739"/>
      <c r="AD697" s="739"/>
      <c r="AE697" s="739"/>
      <c r="AF697" s="739"/>
      <c r="AG697" s="739"/>
      <c r="AH697" s="739"/>
    </row>
    <row r="698">
      <c r="A698" s="739"/>
      <c r="B698" s="739"/>
      <c r="C698" s="739"/>
      <c r="D698" s="739"/>
      <c r="E698" s="739"/>
      <c r="F698" s="739"/>
      <c r="G698" s="739"/>
      <c r="H698" s="739"/>
      <c r="I698" s="739"/>
      <c r="J698" s="739"/>
      <c r="K698" s="739"/>
      <c r="L698" s="739"/>
      <c r="M698" s="739"/>
      <c r="N698" s="739"/>
      <c r="O698" s="739"/>
      <c r="P698" s="740"/>
      <c r="Q698" s="740"/>
      <c r="R698" s="739"/>
      <c r="S698" s="739"/>
      <c r="T698" s="740"/>
      <c r="U698" s="740"/>
      <c r="V698" s="740"/>
      <c r="W698" s="739"/>
      <c r="X698" s="739"/>
      <c r="Y698" s="739"/>
      <c r="Z698" s="740"/>
      <c r="AA698" s="739"/>
      <c r="AB698" s="739"/>
      <c r="AC698" s="739"/>
      <c r="AD698" s="739"/>
      <c r="AE698" s="739"/>
      <c r="AF698" s="739"/>
      <c r="AG698" s="739"/>
      <c r="AH698" s="739"/>
    </row>
    <row r="699">
      <c r="A699" s="739"/>
      <c r="B699" s="739"/>
      <c r="C699" s="739"/>
      <c r="D699" s="739"/>
      <c r="E699" s="739"/>
      <c r="F699" s="739"/>
      <c r="G699" s="739"/>
      <c r="H699" s="739"/>
      <c r="I699" s="739"/>
      <c r="J699" s="739"/>
      <c r="K699" s="739"/>
      <c r="L699" s="739"/>
      <c r="M699" s="739"/>
      <c r="N699" s="739"/>
      <c r="O699" s="739"/>
      <c r="P699" s="740"/>
      <c r="Q699" s="740"/>
      <c r="R699" s="739"/>
      <c r="S699" s="739"/>
      <c r="T699" s="740"/>
      <c r="U699" s="740"/>
      <c r="V699" s="740"/>
      <c r="W699" s="739"/>
      <c r="X699" s="739"/>
      <c r="Y699" s="739"/>
      <c r="Z699" s="740"/>
      <c r="AA699" s="739"/>
      <c r="AB699" s="739"/>
      <c r="AC699" s="739"/>
      <c r="AD699" s="739"/>
      <c r="AE699" s="739"/>
      <c r="AF699" s="739"/>
      <c r="AG699" s="739"/>
      <c r="AH699" s="739"/>
    </row>
    <row r="700">
      <c r="A700" s="739"/>
      <c r="B700" s="739"/>
      <c r="C700" s="739"/>
      <c r="D700" s="739"/>
      <c r="E700" s="739"/>
      <c r="F700" s="739"/>
      <c r="G700" s="739"/>
      <c r="H700" s="739"/>
      <c r="I700" s="739"/>
      <c r="J700" s="739"/>
      <c r="K700" s="739"/>
      <c r="L700" s="739"/>
      <c r="M700" s="739"/>
      <c r="N700" s="739"/>
      <c r="O700" s="739"/>
      <c r="P700" s="740"/>
      <c r="Q700" s="740"/>
      <c r="R700" s="739"/>
      <c r="S700" s="739"/>
      <c r="T700" s="740"/>
      <c r="U700" s="740"/>
      <c r="V700" s="740"/>
      <c r="W700" s="739"/>
      <c r="X700" s="739"/>
      <c r="Y700" s="739"/>
      <c r="Z700" s="740"/>
      <c r="AA700" s="739"/>
      <c r="AB700" s="739"/>
      <c r="AC700" s="739"/>
      <c r="AD700" s="739"/>
      <c r="AE700" s="739"/>
      <c r="AF700" s="739"/>
      <c r="AG700" s="739"/>
      <c r="AH700" s="739"/>
    </row>
    <row r="701">
      <c r="A701" s="739"/>
      <c r="B701" s="739"/>
      <c r="C701" s="739"/>
      <c r="D701" s="739"/>
      <c r="E701" s="739"/>
      <c r="F701" s="739"/>
      <c r="G701" s="739"/>
      <c r="H701" s="739"/>
      <c r="I701" s="739"/>
      <c r="J701" s="739"/>
      <c r="K701" s="739"/>
      <c r="L701" s="739"/>
      <c r="M701" s="739"/>
      <c r="N701" s="739"/>
      <c r="O701" s="739"/>
      <c r="P701" s="740"/>
      <c r="Q701" s="740"/>
      <c r="R701" s="739"/>
      <c r="S701" s="739"/>
      <c r="T701" s="740"/>
      <c r="U701" s="740"/>
      <c r="V701" s="740"/>
      <c r="W701" s="739"/>
      <c r="X701" s="739"/>
      <c r="Y701" s="739"/>
      <c r="Z701" s="740"/>
      <c r="AA701" s="739"/>
      <c r="AB701" s="739"/>
      <c r="AC701" s="739"/>
      <c r="AD701" s="739"/>
      <c r="AE701" s="739"/>
      <c r="AF701" s="739"/>
      <c r="AG701" s="739"/>
      <c r="AH701" s="739"/>
    </row>
    <row r="702">
      <c r="A702" s="739"/>
      <c r="B702" s="739"/>
      <c r="C702" s="739"/>
      <c r="D702" s="739"/>
      <c r="E702" s="739"/>
      <c r="F702" s="739"/>
      <c r="G702" s="739"/>
      <c r="H702" s="739"/>
      <c r="I702" s="739"/>
      <c r="J702" s="739"/>
      <c r="K702" s="739"/>
      <c r="L702" s="739"/>
      <c r="M702" s="739"/>
      <c r="N702" s="739"/>
      <c r="O702" s="739"/>
      <c r="P702" s="740"/>
      <c r="Q702" s="740"/>
      <c r="R702" s="739"/>
      <c r="S702" s="739"/>
      <c r="T702" s="740"/>
      <c r="U702" s="740"/>
      <c r="V702" s="740"/>
      <c r="W702" s="739"/>
      <c r="X702" s="739"/>
      <c r="Y702" s="739"/>
      <c r="Z702" s="740"/>
      <c r="AA702" s="739"/>
      <c r="AB702" s="739"/>
      <c r="AC702" s="739"/>
      <c r="AD702" s="739"/>
      <c r="AE702" s="739"/>
      <c r="AF702" s="739"/>
      <c r="AG702" s="739"/>
      <c r="AH702" s="739"/>
    </row>
    <row r="703">
      <c r="A703" s="739"/>
      <c r="B703" s="739"/>
      <c r="C703" s="739"/>
      <c r="D703" s="739"/>
      <c r="E703" s="739"/>
      <c r="F703" s="739"/>
      <c r="G703" s="739"/>
      <c r="H703" s="739"/>
      <c r="I703" s="739"/>
      <c r="J703" s="739"/>
      <c r="K703" s="739"/>
      <c r="L703" s="739"/>
      <c r="M703" s="739"/>
      <c r="N703" s="739"/>
      <c r="O703" s="739"/>
      <c r="P703" s="740"/>
      <c r="Q703" s="740"/>
      <c r="R703" s="739"/>
      <c r="S703" s="739"/>
      <c r="T703" s="740"/>
      <c r="U703" s="740"/>
      <c r="V703" s="740"/>
      <c r="W703" s="739"/>
      <c r="X703" s="739"/>
      <c r="Y703" s="739"/>
      <c r="Z703" s="740"/>
      <c r="AA703" s="739"/>
      <c r="AB703" s="739"/>
      <c r="AC703" s="739"/>
      <c r="AD703" s="739"/>
      <c r="AE703" s="739"/>
      <c r="AF703" s="739"/>
      <c r="AG703" s="739"/>
      <c r="AH703" s="739"/>
    </row>
    <row r="704">
      <c r="A704" s="739"/>
      <c r="B704" s="739"/>
      <c r="C704" s="739"/>
      <c r="D704" s="739"/>
      <c r="E704" s="739"/>
      <c r="F704" s="739"/>
      <c r="G704" s="739"/>
      <c r="H704" s="739"/>
      <c r="I704" s="739"/>
      <c r="J704" s="739"/>
      <c r="K704" s="739"/>
      <c r="L704" s="739"/>
      <c r="M704" s="739"/>
      <c r="N704" s="739"/>
      <c r="O704" s="739"/>
      <c r="P704" s="740"/>
      <c r="Q704" s="740"/>
      <c r="R704" s="739"/>
      <c r="S704" s="739"/>
      <c r="T704" s="740"/>
      <c r="U704" s="740"/>
      <c r="V704" s="740"/>
      <c r="W704" s="739"/>
      <c r="X704" s="739"/>
      <c r="Y704" s="739"/>
      <c r="Z704" s="740"/>
      <c r="AA704" s="739"/>
      <c r="AB704" s="739"/>
      <c r="AC704" s="739"/>
      <c r="AD704" s="739"/>
      <c r="AE704" s="739"/>
      <c r="AF704" s="739"/>
      <c r="AG704" s="739"/>
      <c r="AH704" s="739"/>
    </row>
    <row r="705">
      <c r="A705" s="739"/>
      <c r="B705" s="739"/>
      <c r="C705" s="739"/>
      <c r="D705" s="739"/>
      <c r="E705" s="739"/>
      <c r="F705" s="739"/>
      <c r="G705" s="739"/>
      <c r="H705" s="739"/>
      <c r="I705" s="739"/>
      <c r="J705" s="739"/>
      <c r="K705" s="739"/>
      <c r="L705" s="739"/>
      <c r="M705" s="739"/>
      <c r="N705" s="739"/>
      <c r="O705" s="739"/>
      <c r="P705" s="740"/>
      <c r="Q705" s="740"/>
      <c r="R705" s="739"/>
      <c r="S705" s="739"/>
      <c r="T705" s="740"/>
      <c r="U705" s="740"/>
      <c r="V705" s="740"/>
      <c r="W705" s="739"/>
      <c r="X705" s="739"/>
      <c r="Y705" s="739"/>
      <c r="Z705" s="740"/>
      <c r="AA705" s="739"/>
      <c r="AB705" s="739"/>
      <c r="AC705" s="739"/>
      <c r="AD705" s="739"/>
      <c r="AE705" s="739"/>
      <c r="AF705" s="739"/>
      <c r="AG705" s="739"/>
      <c r="AH705" s="739"/>
    </row>
    <row r="706">
      <c r="A706" s="739"/>
      <c r="B706" s="739"/>
      <c r="C706" s="739"/>
      <c r="D706" s="739"/>
      <c r="E706" s="739"/>
      <c r="F706" s="739"/>
      <c r="G706" s="739"/>
      <c r="H706" s="739"/>
      <c r="I706" s="739"/>
      <c r="J706" s="739"/>
      <c r="K706" s="739"/>
      <c r="L706" s="739"/>
      <c r="M706" s="739"/>
      <c r="N706" s="739"/>
      <c r="O706" s="739"/>
      <c r="P706" s="740"/>
      <c r="Q706" s="740"/>
      <c r="R706" s="739"/>
      <c r="S706" s="739"/>
      <c r="T706" s="740"/>
      <c r="U706" s="740"/>
      <c r="V706" s="740"/>
      <c r="W706" s="739"/>
      <c r="X706" s="739"/>
      <c r="Y706" s="739"/>
      <c r="Z706" s="740"/>
      <c r="AA706" s="739"/>
      <c r="AB706" s="739"/>
      <c r="AC706" s="739"/>
      <c r="AD706" s="739"/>
      <c r="AE706" s="739"/>
      <c r="AF706" s="739"/>
      <c r="AG706" s="739"/>
      <c r="AH706" s="739"/>
    </row>
    <row r="707">
      <c r="A707" s="739"/>
      <c r="B707" s="739"/>
      <c r="C707" s="739"/>
      <c r="D707" s="739"/>
      <c r="E707" s="739"/>
      <c r="F707" s="739"/>
      <c r="G707" s="739"/>
      <c r="H707" s="739"/>
      <c r="I707" s="739"/>
      <c r="J707" s="739"/>
      <c r="K707" s="739"/>
      <c r="L707" s="739"/>
      <c r="M707" s="739"/>
      <c r="N707" s="739"/>
      <c r="O707" s="739"/>
      <c r="P707" s="740"/>
      <c r="Q707" s="740"/>
      <c r="R707" s="739"/>
      <c r="S707" s="739"/>
      <c r="T707" s="740"/>
      <c r="U707" s="740"/>
      <c r="V707" s="740"/>
      <c r="W707" s="739"/>
      <c r="X707" s="739"/>
      <c r="Y707" s="739"/>
      <c r="Z707" s="740"/>
      <c r="AA707" s="739"/>
      <c r="AB707" s="739"/>
      <c r="AC707" s="739"/>
      <c r="AD707" s="739"/>
      <c r="AE707" s="739"/>
      <c r="AF707" s="739"/>
      <c r="AG707" s="739"/>
      <c r="AH707" s="739"/>
    </row>
    <row r="708">
      <c r="A708" s="739"/>
      <c r="B708" s="739"/>
      <c r="C708" s="739"/>
      <c r="D708" s="739"/>
      <c r="E708" s="739"/>
      <c r="F708" s="739"/>
      <c r="G708" s="739"/>
      <c r="H708" s="739"/>
      <c r="I708" s="739"/>
      <c r="J708" s="739"/>
      <c r="K708" s="739"/>
      <c r="L708" s="739"/>
      <c r="M708" s="739"/>
      <c r="N708" s="739"/>
      <c r="O708" s="739"/>
      <c r="P708" s="740"/>
      <c r="Q708" s="740"/>
      <c r="R708" s="739"/>
      <c r="S708" s="739"/>
      <c r="T708" s="740"/>
      <c r="U708" s="740"/>
      <c r="V708" s="740"/>
      <c r="W708" s="739"/>
      <c r="X708" s="739"/>
      <c r="Y708" s="739"/>
      <c r="Z708" s="740"/>
      <c r="AA708" s="739"/>
      <c r="AB708" s="739"/>
      <c r="AC708" s="739"/>
      <c r="AD708" s="739"/>
      <c r="AE708" s="739"/>
      <c r="AF708" s="739"/>
      <c r="AG708" s="739"/>
      <c r="AH708" s="739"/>
    </row>
    <row r="709">
      <c r="A709" s="739"/>
      <c r="B709" s="739"/>
      <c r="C709" s="739"/>
      <c r="D709" s="739"/>
      <c r="E709" s="739"/>
      <c r="F709" s="739"/>
      <c r="G709" s="739"/>
      <c r="H709" s="739"/>
      <c r="I709" s="739"/>
      <c r="J709" s="739"/>
      <c r="K709" s="739"/>
      <c r="L709" s="739"/>
      <c r="M709" s="739"/>
      <c r="N709" s="739"/>
      <c r="O709" s="739"/>
      <c r="P709" s="740"/>
      <c r="Q709" s="740"/>
      <c r="R709" s="739"/>
      <c r="S709" s="739"/>
      <c r="T709" s="740"/>
      <c r="U709" s="740"/>
      <c r="V709" s="740"/>
      <c r="W709" s="739"/>
      <c r="X709" s="739"/>
      <c r="Y709" s="739"/>
      <c r="Z709" s="740"/>
      <c r="AA709" s="739"/>
      <c r="AB709" s="739"/>
      <c r="AC709" s="739"/>
      <c r="AD709" s="739"/>
      <c r="AE709" s="739"/>
      <c r="AF709" s="739"/>
      <c r="AG709" s="739"/>
      <c r="AH709" s="739"/>
    </row>
    <row r="710">
      <c r="A710" s="739"/>
      <c r="B710" s="739"/>
      <c r="C710" s="739"/>
      <c r="D710" s="739"/>
      <c r="E710" s="739"/>
      <c r="F710" s="739"/>
      <c r="G710" s="739"/>
      <c r="H710" s="739"/>
      <c r="I710" s="739"/>
      <c r="J710" s="739"/>
      <c r="K710" s="739"/>
      <c r="L710" s="739"/>
      <c r="M710" s="739"/>
      <c r="N710" s="739"/>
      <c r="O710" s="739"/>
      <c r="P710" s="740"/>
      <c r="Q710" s="740"/>
      <c r="R710" s="739"/>
      <c r="S710" s="739"/>
      <c r="T710" s="740"/>
      <c r="U710" s="740"/>
      <c r="V710" s="740"/>
      <c r="W710" s="739"/>
      <c r="X710" s="739"/>
      <c r="Y710" s="739"/>
      <c r="Z710" s="740"/>
      <c r="AA710" s="739"/>
      <c r="AB710" s="739"/>
      <c r="AC710" s="739"/>
      <c r="AD710" s="739"/>
      <c r="AE710" s="739"/>
      <c r="AF710" s="739"/>
      <c r="AG710" s="739"/>
      <c r="AH710" s="739"/>
    </row>
    <row r="711">
      <c r="A711" s="739"/>
      <c r="B711" s="739"/>
      <c r="C711" s="739"/>
      <c r="D711" s="739"/>
      <c r="E711" s="739"/>
      <c r="F711" s="739"/>
      <c r="G711" s="739"/>
      <c r="H711" s="739"/>
      <c r="I711" s="739"/>
      <c r="J711" s="739"/>
      <c r="K711" s="739"/>
      <c r="L711" s="739"/>
      <c r="M711" s="739"/>
      <c r="N711" s="739"/>
      <c r="O711" s="739"/>
      <c r="P711" s="740"/>
      <c r="Q711" s="740"/>
      <c r="R711" s="739"/>
      <c r="S711" s="739"/>
      <c r="T711" s="740"/>
      <c r="U711" s="740"/>
      <c r="V711" s="740"/>
      <c r="W711" s="739"/>
      <c r="X711" s="739"/>
      <c r="Y711" s="739"/>
      <c r="Z711" s="740"/>
      <c r="AA711" s="739"/>
      <c r="AB711" s="739"/>
      <c r="AC711" s="739"/>
      <c r="AD711" s="739"/>
      <c r="AE711" s="739"/>
      <c r="AF711" s="739"/>
      <c r="AG711" s="739"/>
      <c r="AH711" s="739"/>
    </row>
    <row r="712">
      <c r="A712" s="739"/>
      <c r="B712" s="739"/>
      <c r="C712" s="739"/>
      <c r="D712" s="739"/>
      <c r="E712" s="739"/>
      <c r="F712" s="739"/>
      <c r="G712" s="739"/>
      <c r="H712" s="739"/>
      <c r="I712" s="739"/>
      <c r="J712" s="739"/>
      <c r="K712" s="739"/>
      <c r="L712" s="739"/>
      <c r="M712" s="739"/>
      <c r="N712" s="739"/>
      <c r="O712" s="739"/>
      <c r="P712" s="740"/>
      <c r="Q712" s="740"/>
      <c r="R712" s="739"/>
      <c r="S712" s="739"/>
      <c r="T712" s="740"/>
      <c r="U712" s="740"/>
      <c r="V712" s="740"/>
      <c r="W712" s="739"/>
      <c r="X712" s="739"/>
      <c r="Y712" s="739"/>
      <c r="Z712" s="740"/>
      <c r="AA712" s="739"/>
      <c r="AB712" s="739"/>
      <c r="AC712" s="739"/>
      <c r="AD712" s="739"/>
      <c r="AE712" s="739"/>
      <c r="AF712" s="739"/>
      <c r="AG712" s="739"/>
      <c r="AH712" s="739"/>
    </row>
    <row r="713">
      <c r="A713" s="739"/>
      <c r="B713" s="739"/>
      <c r="C713" s="739"/>
      <c r="D713" s="739"/>
      <c r="E713" s="739"/>
      <c r="F713" s="739"/>
      <c r="G713" s="739"/>
      <c r="H713" s="739"/>
      <c r="I713" s="739"/>
      <c r="J713" s="739"/>
      <c r="K713" s="739"/>
      <c r="L713" s="739"/>
      <c r="M713" s="739"/>
      <c r="N713" s="739"/>
      <c r="O713" s="739"/>
      <c r="P713" s="740"/>
      <c r="Q713" s="740"/>
      <c r="R713" s="739"/>
      <c r="S713" s="739"/>
      <c r="T713" s="740"/>
      <c r="U713" s="740"/>
      <c r="V713" s="740"/>
      <c r="W713" s="739"/>
      <c r="X713" s="739"/>
      <c r="Y713" s="739"/>
      <c r="Z713" s="740"/>
      <c r="AA713" s="739"/>
      <c r="AB713" s="739"/>
      <c r="AC713" s="739"/>
      <c r="AD713" s="739"/>
      <c r="AE713" s="739"/>
      <c r="AF713" s="739"/>
      <c r="AG713" s="739"/>
      <c r="AH713" s="739"/>
    </row>
    <row r="714">
      <c r="A714" s="739"/>
      <c r="B714" s="739"/>
      <c r="C714" s="739"/>
      <c r="D714" s="739"/>
      <c r="E714" s="739"/>
      <c r="F714" s="739"/>
      <c r="G714" s="739"/>
      <c r="H714" s="739"/>
      <c r="I714" s="739"/>
      <c r="J714" s="739"/>
      <c r="K714" s="739"/>
      <c r="L714" s="739"/>
      <c r="M714" s="739"/>
      <c r="N714" s="739"/>
      <c r="O714" s="739"/>
      <c r="P714" s="740"/>
      <c r="Q714" s="740"/>
      <c r="R714" s="739"/>
      <c r="S714" s="739"/>
      <c r="T714" s="740"/>
      <c r="U714" s="740"/>
      <c r="V714" s="740"/>
      <c r="W714" s="739"/>
      <c r="X714" s="739"/>
      <c r="Y714" s="739"/>
      <c r="Z714" s="740"/>
      <c r="AA714" s="739"/>
      <c r="AB714" s="739"/>
      <c r="AC714" s="739"/>
      <c r="AD714" s="739"/>
      <c r="AE714" s="739"/>
      <c r="AF714" s="739"/>
      <c r="AG714" s="739"/>
      <c r="AH714" s="739"/>
    </row>
    <row r="715">
      <c r="A715" s="739"/>
      <c r="B715" s="739"/>
      <c r="C715" s="739"/>
      <c r="D715" s="739"/>
      <c r="E715" s="739"/>
      <c r="F715" s="739"/>
      <c r="G715" s="739"/>
      <c r="H715" s="739"/>
      <c r="I715" s="739"/>
      <c r="J715" s="739"/>
      <c r="K715" s="739"/>
      <c r="L715" s="739"/>
      <c r="M715" s="739"/>
      <c r="N715" s="739"/>
      <c r="O715" s="739"/>
      <c r="P715" s="740"/>
      <c r="Q715" s="740"/>
      <c r="R715" s="739"/>
      <c r="S715" s="739"/>
      <c r="T715" s="740"/>
      <c r="U715" s="740"/>
      <c r="V715" s="740"/>
      <c r="W715" s="739"/>
      <c r="X715" s="739"/>
      <c r="Y715" s="739"/>
      <c r="Z715" s="740"/>
      <c r="AA715" s="739"/>
      <c r="AB715" s="739"/>
      <c r="AC715" s="739"/>
      <c r="AD715" s="739"/>
      <c r="AE715" s="739"/>
      <c r="AF715" s="739"/>
      <c r="AG715" s="739"/>
      <c r="AH715" s="739"/>
    </row>
    <row r="716">
      <c r="A716" s="739"/>
      <c r="B716" s="739"/>
      <c r="C716" s="739"/>
      <c r="D716" s="739"/>
      <c r="E716" s="739"/>
      <c r="F716" s="739"/>
      <c r="G716" s="739"/>
      <c r="H716" s="739"/>
      <c r="I716" s="739"/>
      <c r="J716" s="739"/>
      <c r="K716" s="739"/>
      <c r="L716" s="739"/>
      <c r="M716" s="739"/>
      <c r="N716" s="739"/>
      <c r="O716" s="739"/>
      <c r="P716" s="740"/>
      <c r="Q716" s="740"/>
      <c r="R716" s="739"/>
      <c r="S716" s="739"/>
      <c r="T716" s="740"/>
      <c r="U716" s="740"/>
      <c r="V716" s="740"/>
      <c r="W716" s="739"/>
      <c r="X716" s="739"/>
      <c r="Y716" s="739"/>
      <c r="Z716" s="740"/>
      <c r="AA716" s="739"/>
      <c r="AB716" s="739"/>
      <c r="AC716" s="739"/>
      <c r="AD716" s="739"/>
      <c r="AE716" s="739"/>
      <c r="AF716" s="739"/>
      <c r="AG716" s="739"/>
      <c r="AH716" s="739"/>
    </row>
    <row r="717">
      <c r="A717" s="739"/>
      <c r="B717" s="739"/>
      <c r="C717" s="739"/>
      <c r="D717" s="739"/>
      <c r="E717" s="739"/>
      <c r="F717" s="739"/>
      <c r="G717" s="739"/>
      <c r="H717" s="739"/>
      <c r="I717" s="739"/>
      <c r="J717" s="739"/>
      <c r="K717" s="739"/>
      <c r="L717" s="739"/>
      <c r="M717" s="739"/>
      <c r="N717" s="739"/>
      <c r="O717" s="739"/>
      <c r="P717" s="740"/>
      <c r="Q717" s="740"/>
      <c r="R717" s="739"/>
      <c r="S717" s="739"/>
      <c r="T717" s="740"/>
      <c r="U717" s="740"/>
      <c r="V717" s="740"/>
      <c r="W717" s="739"/>
      <c r="X717" s="739"/>
      <c r="Y717" s="739"/>
      <c r="Z717" s="740"/>
      <c r="AA717" s="739"/>
      <c r="AB717" s="739"/>
      <c r="AC717" s="739"/>
      <c r="AD717" s="739"/>
      <c r="AE717" s="739"/>
      <c r="AF717" s="739"/>
      <c r="AG717" s="739"/>
      <c r="AH717" s="739"/>
    </row>
    <row r="718">
      <c r="A718" s="739"/>
      <c r="B718" s="739"/>
      <c r="C718" s="739"/>
      <c r="D718" s="739"/>
      <c r="E718" s="739"/>
      <c r="F718" s="739"/>
      <c r="G718" s="739"/>
      <c r="H718" s="739"/>
      <c r="I718" s="739"/>
      <c r="J718" s="739"/>
      <c r="K718" s="739"/>
      <c r="L718" s="739"/>
      <c r="M718" s="739"/>
      <c r="N718" s="739"/>
      <c r="O718" s="739"/>
      <c r="P718" s="740"/>
      <c r="Q718" s="740"/>
      <c r="R718" s="739"/>
      <c r="S718" s="739"/>
      <c r="T718" s="740"/>
      <c r="U718" s="740"/>
      <c r="V718" s="740"/>
      <c r="W718" s="739"/>
      <c r="X718" s="739"/>
      <c r="Y718" s="739"/>
      <c r="Z718" s="740"/>
      <c r="AA718" s="739"/>
      <c r="AB718" s="739"/>
      <c r="AC718" s="739"/>
      <c r="AD718" s="739"/>
      <c r="AE718" s="739"/>
      <c r="AF718" s="739"/>
      <c r="AG718" s="739"/>
      <c r="AH718" s="739"/>
    </row>
    <row r="719">
      <c r="A719" s="739"/>
      <c r="B719" s="739"/>
      <c r="C719" s="739"/>
      <c r="D719" s="739"/>
      <c r="E719" s="739"/>
      <c r="F719" s="739"/>
      <c r="G719" s="739"/>
      <c r="H719" s="739"/>
      <c r="I719" s="739"/>
      <c r="J719" s="739"/>
      <c r="K719" s="739"/>
      <c r="L719" s="739"/>
      <c r="M719" s="739"/>
      <c r="N719" s="739"/>
      <c r="O719" s="739"/>
      <c r="P719" s="740"/>
      <c r="Q719" s="740"/>
      <c r="R719" s="739"/>
      <c r="S719" s="739"/>
      <c r="T719" s="740"/>
      <c r="U719" s="740"/>
      <c r="V719" s="740"/>
      <c r="W719" s="739"/>
      <c r="X719" s="739"/>
      <c r="Y719" s="739"/>
      <c r="Z719" s="740"/>
      <c r="AA719" s="739"/>
      <c r="AB719" s="739"/>
      <c r="AC719" s="739"/>
      <c r="AD719" s="739"/>
      <c r="AE719" s="739"/>
      <c r="AF719" s="739"/>
      <c r="AG719" s="739"/>
      <c r="AH719" s="739"/>
    </row>
    <row r="720">
      <c r="A720" s="739"/>
      <c r="B720" s="739"/>
      <c r="C720" s="739"/>
      <c r="D720" s="739"/>
      <c r="E720" s="739"/>
      <c r="F720" s="739"/>
      <c r="G720" s="739"/>
      <c r="H720" s="739"/>
      <c r="I720" s="739"/>
      <c r="J720" s="739"/>
      <c r="K720" s="739"/>
      <c r="L720" s="739"/>
      <c r="M720" s="739"/>
      <c r="N720" s="739"/>
      <c r="O720" s="739"/>
      <c r="P720" s="740"/>
      <c r="Q720" s="740"/>
      <c r="R720" s="739"/>
      <c r="S720" s="739"/>
      <c r="T720" s="740"/>
      <c r="U720" s="740"/>
      <c r="V720" s="740"/>
      <c r="W720" s="739"/>
      <c r="X720" s="739"/>
      <c r="Y720" s="739"/>
      <c r="Z720" s="740"/>
      <c r="AA720" s="739"/>
      <c r="AB720" s="739"/>
      <c r="AC720" s="739"/>
      <c r="AD720" s="739"/>
      <c r="AE720" s="739"/>
      <c r="AF720" s="739"/>
      <c r="AG720" s="739"/>
      <c r="AH720" s="739"/>
    </row>
    <row r="721">
      <c r="A721" s="739"/>
      <c r="B721" s="739"/>
      <c r="C721" s="739"/>
      <c r="D721" s="739"/>
      <c r="E721" s="739"/>
      <c r="F721" s="739"/>
      <c r="G721" s="739"/>
      <c r="H721" s="739"/>
      <c r="I721" s="739"/>
      <c r="J721" s="739"/>
      <c r="K721" s="739"/>
      <c r="L721" s="739"/>
      <c r="M721" s="739"/>
      <c r="N721" s="739"/>
      <c r="O721" s="739"/>
      <c r="P721" s="740"/>
      <c r="Q721" s="740"/>
      <c r="R721" s="739"/>
      <c r="S721" s="739"/>
      <c r="T721" s="740"/>
      <c r="U721" s="740"/>
      <c r="V721" s="740"/>
      <c r="W721" s="739"/>
      <c r="X721" s="739"/>
      <c r="Y721" s="739"/>
      <c r="Z721" s="740"/>
      <c r="AA721" s="739"/>
      <c r="AB721" s="739"/>
      <c r="AC721" s="739"/>
      <c r="AD721" s="739"/>
      <c r="AE721" s="739"/>
      <c r="AF721" s="739"/>
      <c r="AG721" s="739"/>
      <c r="AH721" s="739"/>
    </row>
    <row r="722">
      <c r="A722" s="739"/>
      <c r="B722" s="739"/>
      <c r="C722" s="739"/>
      <c r="D722" s="739"/>
      <c r="E722" s="739"/>
      <c r="F722" s="739"/>
      <c r="G722" s="739"/>
      <c r="H722" s="739"/>
      <c r="I722" s="739"/>
      <c r="J722" s="739"/>
      <c r="K722" s="739"/>
      <c r="L722" s="739"/>
      <c r="M722" s="739"/>
      <c r="N722" s="739"/>
      <c r="O722" s="739"/>
      <c r="P722" s="740"/>
      <c r="Q722" s="740"/>
      <c r="R722" s="739"/>
      <c r="S722" s="739"/>
      <c r="T722" s="740"/>
      <c r="U722" s="740"/>
      <c r="V722" s="740"/>
      <c r="W722" s="739"/>
      <c r="X722" s="739"/>
      <c r="Y722" s="739"/>
      <c r="Z722" s="740"/>
      <c r="AA722" s="739"/>
      <c r="AB722" s="739"/>
      <c r="AC722" s="739"/>
      <c r="AD722" s="739"/>
      <c r="AE722" s="739"/>
      <c r="AF722" s="739"/>
      <c r="AG722" s="739"/>
      <c r="AH722" s="739"/>
    </row>
    <row r="723">
      <c r="A723" s="739"/>
      <c r="B723" s="739"/>
      <c r="C723" s="739"/>
      <c r="D723" s="739"/>
      <c r="E723" s="739"/>
      <c r="F723" s="739"/>
      <c r="G723" s="739"/>
      <c r="H723" s="739"/>
      <c r="I723" s="739"/>
      <c r="J723" s="739"/>
      <c r="K723" s="739"/>
      <c r="L723" s="739"/>
      <c r="M723" s="739"/>
      <c r="N723" s="739"/>
      <c r="O723" s="739"/>
      <c r="P723" s="740"/>
      <c r="Q723" s="740"/>
      <c r="R723" s="739"/>
      <c r="S723" s="739"/>
      <c r="T723" s="740"/>
      <c r="U723" s="740"/>
      <c r="V723" s="740"/>
      <c r="W723" s="739"/>
      <c r="X723" s="739"/>
      <c r="Y723" s="739"/>
      <c r="Z723" s="740"/>
      <c r="AA723" s="739"/>
      <c r="AB723" s="739"/>
      <c r="AC723" s="739"/>
      <c r="AD723" s="739"/>
      <c r="AE723" s="739"/>
      <c r="AF723" s="739"/>
      <c r="AG723" s="739"/>
      <c r="AH723" s="739"/>
    </row>
    <row r="724">
      <c r="A724" s="739"/>
      <c r="B724" s="739"/>
      <c r="C724" s="739"/>
      <c r="D724" s="739"/>
      <c r="E724" s="739"/>
      <c r="F724" s="739"/>
      <c r="G724" s="739"/>
      <c r="H724" s="739"/>
      <c r="I724" s="739"/>
      <c r="J724" s="739"/>
      <c r="K724" s="739"/>
      <c r="L724" s="739"/>
      <c r="M724" s="739"/>
      <c r="N724" s="739"/>
      <c r="O724" s="739"/>
      <c r="P724" s="740"/>
      <c r="Q724" s="740"/>
      <c r="R724" s="739"/>
      <c r="S724" s="739"/>
      <c r="T724" s="740"/>
      <c r="U724" s="740"/>
      <c r="V724" s="740"/>
      <c r="W724" s="739"/>
      <c r="X724" s="739"/>
      <c r="Y724" s="739"/>
      <c r="Z724" s="740"/>
      <c r="AA724" s="739"/>
      <c r="AB724" s="739"/>
      <c r="AC724" s="739"/>
      <c r="AD724" s="739"/>
      <c r="AE724" s="739"/>
      <c r="AF724" s="739"/>
      <c r="AG724" s="739"/>
      <c r="AH724" s="739"/>
    </row>
    <row r="725">
      <c r="A725" s="739"/>
      <c r="B725" s="739"/>
      <c r="C725" s="739"/>
      <c r="D725" s="739"/>
      <c r="E725" s="739"/>
      <c r="F725" s="739"/>
      <c r="G725" s="739"/>
      <c r="H725" s="739"/>
      <c r="I725" s="739"/>
      <c r="J725" s="739"/>
      <c r="K725" s="739"/>
      <c r="L725" s="739"/>
      <c r="M725" s="739"/>
      <c r="N725" s="739"/>
      <c r="O725" s="739"/>
      <c r="P725" s="740"/>
      <c r="Q725" s="740"/>
      <c r="R725" s="739"/>
      <c r="S725" s="739"/>
      <c r="T725" s="740"/>
      <c r="U725" s="740"/>
      <c r="V725" s="740"/>
      <c r="W725" s="739"/>
      <c r="X725" s="739"/>
      <c r="Y725" s="739"/>
      <c r="Z725" s="740"/>
      <c r="AA725" s="739"/>
      <c r="AB725" s="739"/>
      <c r="AC725" s="739"/>
      <c r="AD725" s="739"/>
      <c r="AE725" s="739"/>
      <c r="AF725" s="739"/>
      <c r="AG725" s="739"/>
      <c r="AH725" s="739"/>
    </row>
    <row r="726">
      <c r="A726" s="739"/>
      <c r="B726" s="739"/>
      <c r="C726" s="739"/>
      <c r="D726" s="739"/>
      <c r="E726" s="739"/>
      <c r="F726" s="739"/>
      <c r="G726" s="739"/>
      <c r="H726" s="739"/>
      <c r="I726" s="739"/>
      <c r="J726" s="739"/>
      <c r="K726" s="739"/>
      <c r="L726" s="739"/>
      <c r="M726" s="739"/>
      <c r="N726" s="739"/>
      <c r="O726" s="739"/>
      <c r="P726" s="740"/>
      <c r="Q726" s="740"/>
      <c r="R726" s="739"/>
      <c r="S726" s="739"/>
      <c r="T726" s="740"/>
      <c r="U726" s="740"/>
      <c r="V726" s="740"/>
      <c r="W726" s="739"/>
      <c r="X726" s="739"/>
      <c r="Y726" s="739"/>
      <c r="Z726" s="740"/>
      <c r="AA726" s="739"/>
      <c r="AB726" s="739"/>
      <c r="AC726" s="739"/>
      <c r="AD726" s="739"/>
      <c r="AE726" s="739"/>
      <c r="AF726" s="739"/>
      <c r="AG726" s="739"/>
      <c r="AH726" s="739"/>
    </row>
    <row r="727">
      <c r="A727" s="739"/>
      <c r="B727" s="739"/>
      <c r="C727" s="739"/>
      <c r="D727" s="739"/>
      <c r="E727" s="739"/>
      <c r="F727" s="739"/>
      <c r="G727" s="739"/>
      <c r="H727" s="739"/>
      <c r="I727" s="739"/>
      <c r="J727" s="739"/>
      <c r="K727" s="739"/>
      <c r="L727" s="739"/>
      <c r="M727" s="739"/>
      <c r="N727" s="739"/>
      <c r="O727" s="739"/>
      <c r="P727" s="740"/>
      <c r="Q727" s="740"/>
      <c r="R727" s="739"/>
      <c r="S727" s="739"/>
      <c r="T727" s="740"/>
      <c r="U727" s="740"/>
      <c r="V727" s="740"/>
      <c r="W727" s="739"/>
      <c r="X727" s="739"/>
      <c r="Y727" s="739"/>
      <c r="Z727" s="740"/>
      <c r="AA727" s="739"/>
      <c r="AB727" s="739"/>
      <c r="AC727" s="739"/>
      <c r="AD727" s="739"/>
      <c r="AE727" s="739"/>
      <c r="AF727" s="739"/>
      <c r="AG727" s="739"/>
      <c r="AH727" s="739"/>
    </row>
    <row r="728">
      <c r="A728" s="739"/>
      <c r="B728" s="739"/>
      <c r="C728" s="739"/>
      <c r="D728" s="739"/>
      <c r="E728" s="739"/>
      <c r="F728" s="739"/>
      <c r="G728" s="739"/>
      <c r="H728" s="739"/>
      <c r="I728" s="739"/>
      <c r="J728" s="739"/>
      <c r="K728" s="739"/>
      <c r="L728" s="739"/>
      <c r="M728" s="739"/>
      <c r="N728" s="739"/>
      <c r="O728" s="739"/>
      <c r="P728" s="740"/>
      <c r="Q728" s="740"/>
      <c r="R728" s="739"/>
      <c r="S728" s="739"/>
      <c r="T728" s="740"/>
      <c r="U728" s="740"/>
      <c r="V728" s="740"/>
      <c r="W728" s="739"/>
      <c r="X728" s="739"/>
      <c r="Y728" s="739"/>
      <c r="Z728" s="740"/>
      <c r="AA728" s="739"/>
      <c r="AB728" s="739"/>
      <c r="AC728" s="739"/>
      <c r="AD728" s="739"/>
      <c r="AE728" s="739"/>
      <c r="AF728" s="739"/>
      <c r="AG728" s="739"/>
      <c r="AH728" s="739"/>
    </row>
    <row r="729">
      <c r="A729" s="739"/>
      <c r="B729" s="739"/>
      <c r="C729" s="739"/>
      <c r="D729" s="739"/>
      <c r="E729" s="739"/>
      <c r="F729" s="739"/>
      <c r="G729" s="739"/>
      <c r="H729" s="739"/>
      <c r="I729" s="739"/>
      <c r="J729" s="739"/>
      <c r="K729" s="739"/>
      <c r="L729" s="739"/>
      <c r="M729" s="739"/>
      <c r="N729" s="739"/>
      <c r="O729" s="739"/>
      <c r="P729" s="740"/>
      <c r="Q729" s="740"/>
      <c r="R729" s="739"/>
      <c r="S729" s="739"/>
      <c r="T729" s="740"/>
      <c r="U729" s="740"/>
      <c r="V729" s="740"/>
      <c r="W729" s="739"/>
      <c r="X729" s="739"/>
      <c r="Y729" s="739"/>
      <c r="Z729" s="740"/>
      <c r="AA729" s="739"/>
      <c r="AB729" s="739"/>
      <c r="AC729" s="739"/>
      <c r="AD729" s="739"/>
      <c r="AE729" s="739"/>
      <c r="AF729" s="739"/>
      <c r="AG729" s="739"/>
      <c r="AH729" s="739"/>
    </row>
    <row r="730">
      <c r="A730" s="739"/>
      <c r="B730" s="739"/>
      <c r="C730" s="739"/>
      <c r="D730" s="739"/>
      <c r="E730" s="739"/>
      <c r="F730" s="739"/>
      <c r="G730" s="739"/>
      <c r="H730" s="739"/>
      <c r="I730" s="739"/>
      <c r="J730" s="739"/>
      <c r="K730" s="739"/>
      <c r="L730" s="739"/>
      <c r="M730" s="739"/>
      <c r="N730" s="739"/>
      <c r="O730" s="739"/>
      <c r="P730" s="740"/>
      <c r="Q730" s="740"/>
      <c r="R730" s="739"/>
      <c r="S730" s="739"/>
      <c r="T730" s="740"/>
      <c r="U730" s="740"/>
      <c r="V730" s="740"/>
      <c r="W730" s="739"/>
      <c r="X730" s="739"/>
      <c r="Y730" s="739"/>
      <c r="Z730" s="740"/>
      <c r="AA730" s="739"/>
      <c r="AB730" s="739"/>
      <c r="AC730" s="739"/>
      <c r="AD730" s="739"/>
      <c r="AE730" s="739"/>
      <c r="AF730" s="739"/>
      <c r="AG730" s="739"/>
      <c r="AH730" s="739"/>
    </row>
    <row r="731">
      <c r="A731" s="739"/>
      <c r="B731" s="739"/>
      <c r="C731" s="739"/>
      <c r="D731" s="739"/>
      <c r="E731" s="739"/>
      <c r="F731" s="739"/>
      <c r="G731" s="739"/>
      <c r="H731" s="739"/>
      <c r="I731" s="739"/>
      <c r="J731" s="739"/>
      <c r="K731" s="739"/>
      <c r="L731" s="739"/>
      <c r="M731" s="739"/>
      <c r="N731" s="739"/>
      <c r="O731" s="739"/>
      <c r="P731" s="740"/>
      <c r="Q731" s="740"/>
      <c r="R731" s="739"/>
      <c r="S731" s="739"/>
      <c r="T731" s="740"/>
      <c r="U731" s="740"/>
      <c r="V731" s="740"/>
      <c r="W731" s="739"/>
      <c r="X731" s="739"/>
      <c r="Y731" s="739"/>
      <c r="Z731" s="740"/>
      <c r="AA731" s="739"/>
      <c r="AB731" s="739"/>
      <c r="AC731" s="739"/>
      <c r="AD731" s="739"/>
      <c r="AE731" s="739"/>
      <c r="AF731" s="739"/>
      <c r="AG731" s="739"/>
      <c r="AH731" s="739"/>
    </row>
    <row r="732">
      <c r="A732" s="739"/>
      <c r="B732" s="739"/>
      <c r="C732" s="739"/>
      <c r="D732" s="739"/>
      <c r="E732" s="739"/>
      <c r="F732" s="739"/>
      <c r="G732" s="739"/>
      <c r="H732" s="739"/>
      <c r="I732" s="739"/>
      <c r="J732" s="739"/>
      <c r="K732" s="739"/>
      <c r="L732" s="739"/>
      <c r="M732" s="739"/>
      <c r="N732" s="739"/>
      <c r="O732" s="739"/>
      <c r="P732" s="740"/>
      <c r="Q732" s="740"/>
      <c r="R732" s="739"/>
      <c r="S732" s="739"/>
      <c r="T732" s="740"/>
      <c r="U732" s="740"/>
      <c r="V732" s="740"/>
      <c r="W732" s="739"/>
      <c r="X732" s="739"/>
      <c r="Y732" s="739"/>
      <c r="Z732" s="740"/>
      <c r="AA732" s="739"/>
      <c r="AB732" s="739"/>
      <c r="AC732" s="739"/>
      <c r="AD732" s="739"/>
      <c r="AE732" s="739"/>
      <c r="AF732" s="739"/>
      <c r="AG732" s="739"/>
      <c r="AH732" s="739"/>
    </row>
    <row r="733">
      <c r="A733" s="739"/>
      <c r="B733" s="739"/>
      <c r="C733" s="739"/>
      <c r="D733" s="739"/>
      <c r="E733" s="739"/>
      <c r="F733" s="739"/>
      <c r="G733" s="739"/>
      <c r="H733" s="739"/>
      <c r="I733" s="739"/>
      <c r="J733" s="739"/>
      <c r="K733" s="739"/>
      <c r="L733" s="739"/>
      <c r="M733" s="739"/>
      <c r="N733" s="739"/>
      <c r="O733" s="739"/>
      <c r="P733" s="740"/>
      <c r="Q733" s="740"/>
      <c r="R733" s="739"/>
      <c r="S733" s="739"/>
      <c r="T733" s="740"/>
      <c r="U733" s="740"/>
      <c r="V733" s="740"/>
      <c r="W733" s="739"/>
      <c r="X733" s="739"/>
      <c r="Y733" s="739"/>
      <c r="Z733" s="740"/>
      <c r="AA733" s="739"/>
      <c r="AB733" s="739"/>
      <c r="AC733" s="739"/>
      <c r="AD733" s="739"/>
      <c r="AE733" s="739"/>
      <c r="AF733" s="739"/>
      <c r="AG733" s="739"/>
      <c r="AH733" s="739"/>
    </row>
    <row r="734">
      <c r="A734" s="739"/>
      <c r="B734" s="739"/>
      <c r="C734" s="739"/>
      <c r="D734" s="739"/>
      <c r="E734" s="739"/>
      <c r="F734" s="739"/>
      <c r="G734" s="739"/>
      <c r="H734" s="739"/>
      <c r="I734" s="739"/>
      <c r="J734" s="739"/>
      <c r="K734" s="739"/>
      <c r="L734" s="739"/>
      <c r="M734" s="739"/>
      <c r="N734" s="739"/>
      <c r="O734" s="739"/>
      <c r="P734" s="740"/>
      <c r="Q734" s="740"/>
      <c r="R734" s="739"/>
      <c r="S734" s="739"/>
      <c r="T734" s="740"/>
      <c r="U734" s="740"/>
      <c r="V734" s="740"/>
      <c r="W734" s="739"/>
      <c r="X734" s="739"/>
      <c r="Y734" s="739"/>
      <c r="Z734" s="740"/>
      <c r="AA734" s="739"/>
      <c r="AB734" s="739"/>
      <c r="AC734" s="739"/>
      <c r="AD734" s="739"/>
      <c r="AE734" s="739"/>
      <c r="AF734" s="739"/>
      <c r="AG734" s="739"/>
      <c r="AH734" s="739"/>
    </row>
    <row r="735">
      <c r="A735" s="739"/>
      <c r="B735" s="739"/>
      <c r="C735" s="739"/>
      <c r="D735" s="739"/>
      <c r="E735" s="739"/>
      <c r="F735" s="739"/>
      <c r="G735" s="739"/>
      <c r="H735" s="739"/>
      <c r="I735" s="739"/>
      <c r="J735" s="739"/>
      <c r="K735" s="739"/>
      <c r="L735" s="739"/>
      <c r="M735" s="739"/>
      <c r="N735" s="739"/>
      <c r="O735" s="739"/>
      <c r="P735" s="740"/>
      <c r="Q735" s="740"/>
      <c r="R735" s="739"/>
      <c r="S735" s="739"/>
      <c r="T735" s="740"/>
      <c r="U735" s="740"/>
      <c r="V735" s="740"/>
      <c r="W735" s="739"/>
      <c r="X735" s="739"/>
      <c r="Y735" s="739"/>
      <c r="Z735" s="740"/>
      <c r="AA735" s="739"/>
      <c r="AB735" s="739"/>
      <c r="AC735" s="739"/>
      <c r="AD735" s="739"/>
      <c r="AE735" s="739"/>
      <c r="AF735" s="739"/>
      <c r="AG735" s="739"/>
      <c r="AH735" s="739"/>
    </row>
    <row r="736">
      <c r="A736" s="739"/>
      <c r="B736" s="739"/>
      <c r="C736" s="739"/>
      <c r="D736" s="739"/>
      <c r="E736" s="739"/>
      <c r="F736" s="739"/>
      <c r="G736" s="739"/>
      <c r="H736" s="739"/>
      <c r="I736" s="739"/>
      <c r="J736" s="739"/>
      <c r="K736" s="739"/>
      <c r="L736" s="739"/>
      <c r="M736" s="739"/>
      <c r="N736" s="739"/>
      <c r="O736" s="739"/>
      <c r="P736" s="740"/>
      <c r="Q736" s="740"/>
      <c r="R736" s="739"/>
      <c r="S736" s="739"/>
      <c r="T736" s="740"/>
      <c r="U736" s="740"/>
      <c r="V736" s="740"/>
      <c r="W736" s="739"/>
      <c r="X736" s="739"/>
      <c r="Y736" s="739"/>
      <c r="Z736" s="740"/>
      <c r="AA736" s="739"/>
      <c r="AB736" s="739"/>
      <c r="AC736" s="739"/>
      <c r="AD736" s="739"/>
      <c r="AE736" s="739"/>
      <c r="AF736" s="739"/>
      <c r="AG736" s="739"/>
      <c r="AH736" s="739"/>
    </row>
    <row r="737">
      <c r="A737" s="739"/>
      <c r="B737" s="739"/>
      <c r="C737" s="739"/>
      <c r="D737" s="739"/>
      <c r="E737" s="739"/>
      <c r="F737" s="739"/>
      <c r="G737" s="739"/>
      <c r="H737" s="739"/>
      <c r="I737" s="739"/>
      <c r="J737" s="739"/>
      <c r="K737" s="739"/>
      <c r="L737" s="739"/>
      <c r="M737" s="739"/>
      <c r="N737" s="739"/>
      <c r="O737" s="739"/>
      <c r="P737" s="740"/>
      <c r="Q737" s="740"/>
      <c r="R737" s="739"/>
      <c r="S737" s="739"/>
      <c r="T737" s="740"/>
      <c r="U737" s="740"/>
      <c r="V737" s="740"/>
      <c r="W737" s="739"/>
      <c r="X737" s="739"/>
      <c r="Y737" s="739"/>
      <c r="Z737" s="740"/>
      <c r="AA737" s="739"/>
      <c r="AB737" s="739"/>
      <c r="AC737" s="739"/>
      <c r="AD737" s="739"/>
      <c r="AE737" s="739"/>
      <c r="AF737" s="739"/>
      <c r="AG737" s="739"/>
      <c r="AH737" s="739"/>
    </row>
    <row r="738">
      <c r="A738" s="739"/>
      <c r="B738" s="739"/>
      <c r="C738" s="739"/>
      <c r="D738" s="739"/>
      <c r="E738" s="739"/>
      <c r="F738" s="739"/>
      <c r="G738" s="739"/>
      <c r="H738" s="739"/>
      <c r="I738" s="739"/>
      <c r="J738" s="739"/>
      <c r="K738" s="739"/>
      <c r="L738" s="739"/>
      <c r="M738" s="739"/>
      <c r="N738" s="739"/>
      <c r="O738" s="739"/>
      <c r="P738" s="740"/>
      <c r="Q738" s="740"/>
      <c r="R738" s="739"/>
      <c r="S738" s="739"/>
      <c r="T738" s="740"/>
      <c r="U738" s="740"/>
      <c r="V738" s="740"/>
      <c r="W738" s="739"/>
      <c r="X738" s="739"/>
      <c r="Y738" s="739"/>
      <c r="Z738" s="740"/>
      <c r="AA738" s="739"/>
      <c r="AB738" s="739"/>
      <c r="AC738" s="739"/>
      <c r="AD738" s="739"/>
      <c r="AE738" s="739"/>
      <c r="AF738" s="739"/>
      <c r="AG738" s="739"/>
      <c r="AH738" s="739"/>
    </row>
    <row r="739">
      <c r="A739" s="739"/>
      <c r="B739" s="739"/>
      <c r="C739" s="739"/>
      <c r="D739" s="739"/>
      <c r="E739" s="739"/>
      <c r="F739" s="739"/>
      <c r="G739" s="739"/>
      <c r="H739" s="739"/>
      <c r="I739" s="739"/>
      <c r="J739" s="739"/>
      <c r="K739" s="739"/>
      <c r="L739" s="739"/>
      <c r="M739" s="739"/>
      <c r="N739" s="739"/>
      <c r="O739" s="739"/>
      <c r="P739" s="740"/>
      <c r="Q739" s="740"/>
      <c r="R739" s="739"/>
      <c r="S739" s="739"/>
      <c r="T739" s="740"/>
      <c r="U739" s="740"/>
      <c r="V739" s="740"/>
      <c r="W739" s="739"/>
      <c r="X739" s="739"/>
      <c r="Y739" s="739"/>
      <c r="Z739" s="740"/>
      <c r="AA739" s="739"/>
      <c r="AB739" s="739"/>
      <c r="AC739" s="739"/>
      <c r="AD739" s="739"/>
      <c r="AE739" s="739"/>
      <c r="AF739" s="739"/>
      <c r="AG739" s="739"/>
      <c r="AH739" s="739"/>
    </row>
    <row r="740">
      <c r="A740" s="739"/>
      <c r="B740" s="739"/>
      <c r="C740" s="739"/>
      <c r="D740" s="739"/>
      <c r="E740" s="739"/>
      <c r="F740" s="739"/>
      <c r="G740" s="739"/>
      <c r="H740" s="739"/>
      <c r="I740" s="739"/>
      <c r="J740" s="739"/>
      <c r="K740" s="739"/>
      <c r="L740" s="739"/>
      <c r="M740" s="739"/>
      <c r="N740" s="739"/>
      <c r="O740" s="739"/>
      <c r="P740" s="740"/>
      <c r="Q740" s="740"/>
      <c r="R740" s="739"/>
      <c r="S740" s="739"/>
      <c r="T740" s="740"/>
      <c r="U740" s="740"/>
      <c r="V740" s="740"/>
      <c r="W740" s="739"/>
      <c r="X740" s="739"/>
      <c r="Y740" s="739"/>
      <c r="Z740" s="740"/>
      <c r="AA740" s="739"/>
      <c r="AB740" s="739"/>
      <c r="AC740" s="739"/>
      <c r="AD740" s="739"/>
      <c r="AE740" s="739"/>
      <c r="AF740" s="739"/>
      <c r="AG740" s="739"/>
      <c r="AH740" s="739"/>
    </row>
    <row r="741">
      <c r="A741" s="739"/>
      <c r="B741" s="739"/>
      <c r="C741" s="739"/>
      <c r="D741" s="739"/>
      <c r="E741" s="739"/>
      <c r="F741" s="739"/>
      <c r="G741" s="739"/>
      <c r="H741" s="739"/>
      <c r="I741" s="739"/>
      <c r="J741" s="739"/>
      <c r="K741" s="739"/>
      <c r="L741" s="739"/>
      <c r="M741" s="739"/>
      <c r="N741" s="739"/>
      <c r="O741" s="739"/>
      <c r="P741" s="740"/>
      <c r="Q741" s="740"/>
      <c r="R741" s="739"/>
      <c r="S741" s="739"/>
      <c r="T741" s="740"/>
      <c r="U741" s="740"/>
      <c r="V741" s="740"/>
      <c r="W741" s="739"/>
      <c r="X741" s="739"/>
      <c r="Y741" s="739"/>
      <c r="Z741" s="740"/>
      <c r="AA741" s="739"/>
      <c r="AB741" s="739"/>
      <c r="AC741" s="739"/>
      <c r="AD741" s="739"/>
      <c r="AE741" s="739"/>
      <c r="AF741" s="739"/>
      <c r="AG741" s="739"/>
      <c r="AH741" s="739"/>
    </row>
    <row r="742">
      <c r="A742" s="739"/>
      <c r="B742" s="739"/>
      <c r="C742" s="739"/>
      <c r="D742" s="739"/>
      <c r="E742" s="739"/>
      <c r="F742" s="739"/>
      <c r="G742" s="739"/>
      <c r="H742" s="739"/>
      <c r="I742" s="739"/>
      <c r="J742" s="739"/>
      <c r="K742" s="739"/>
      <c r="L742" s="739"/>
      <c r="M742" s="739"/>
      <c r="N742" s="739"/>
      <c r="O742" s="739"/>
      <c r="P742" s="740"/>
      <c r="Q742" s="740"/>
      <c r="R742" s="739"/>
      <c r="S742" s="739"/>
      <c r="T742" s="740"/>
      <c r="U742" s="740"/>
      <c r="V742" s="740"/>
      <c r="W742" s="739"/>
      <c r="X742" s="739"/>
      <c r="Y742" s="739"/>
      <c r="Z742" s="740"/>
      <c r="AA742" s="739"/>
      <c r="AB742" s="739"/>
      <c r="AC742" s="739"/>
      <c r="AD742" s="739"/>
      <c r="AE742" s="739"/>
      <c r="AF742" s="739"/>
      <c r="AG742" s="739"/>
      <c r="AH742" s="739"/>
    </row>
    <row r="743">
      <c r="A743" s="739"/>
      <c r="B743" s="739"/>
      <c r="C743" s="739"/>
      <c r="D743" s="739"/>
      <c r="E743" s="739"/>
      <c r="F743" s="739"/>
      <c r="G743" s="739"/>
      <c r="H743" s="739"/>
      <c r="I743" s="739"/>
      <c r="J743" s="739"/>
      <c r="K743" s="739"/>
      <c r="L743" s="739"/>
      <c r="M743" s="739"/>
      <c r="N743" s="739"/>
      <c r="O743" s="739"/>
      <c r="P743" s="740"/>
      <c r="Q743" s="740"/>
      <c r="R743" s="739"/>
      <c r="S743" s="739"/>
      <c r="T743" s="740"/>
      <c r="U743" s="740"/>
      <c r="V743" s="740"/>
      <c r="W743" s="739"/>
      <c r="X743" s="739"/>
      <c r="Y743" s="739"/>
      <c r="Z743" s="740"/>
      <c r="AA743" s="739"/>
      <c r="AB743" s="739"/>
      <c r="AC743" s="739"/>
      <c r="AD743" s="739"/>
      <c r="AE743" s="739"/>
      <c r="AF743" s="739"/>
      <c r="AG743" s="739"/>
      <c r="AH743" s="739"/>
    </row>
    <row r="744">
      <c r="A744" s="739"/>
      <c r="B744" s="739"/>
      <c r="C744" s="739"/>
      <c r="D744" s="739"/>
      <c r="E744" s="739"/>
      <c r="F744" s="739"/>
      <c r="G744" s="739"/>
      <c r="H744" s="739"/>
      <c r="I744" s="739"/>
      <c r="J744" s="739"/>
      <c r="K744" s="739"/>
      <c r="L744" s="739"/>
      <c r="M744" s="739"/>
      <c r="N744" s="739"/>
      <c r="O744" s="739"/>
      <c r="P744" s="740"/>
      <c r="Q744" s="740"/>
      <c r="R744" s="739"/>
      <c r="S744" s="739"/>
      <c r="T744" s="740"/>
      <c r="U744" s="740"/>
      <c r="V744" s="740"/>
      <c r="W744" s="739"/>
      <c r="X744" s="739"/>
      <c r="Y744" s="739"/>
      <c r="Z744" s="740"/>
      <c r="AA744" s="739"/>
      <c r="AB744" s="739"/>
      <c r="AC744" s="739"/>
      <c r="AD744" s="739"/>
      <c r="AE744" s="739"/>
      <c r="AF744" s="739"/>
      <c r="AG744" s="739"/>
      <c r="AH744" s="739"/>
    </row>
    <row r="745">
      <c r="A745" s="739"/>
      <c r="B745" s="739"/>
      <c r="C745" s="739"/>
      <c r="D745" s="739"/>
      <c r="E745" s="739"/>
      <c r="F745" s="739"/>
      <c r="G745" s="739"/>
      <c r="H745" s="739"/>
      <c r="I745" s="739"/>
      <c r="J745" s="739"/>
      <c r="K745" s="739"/>
      <c r="L745" s="739"/>
      <c r="M745" s="739"/>
      <c r="N745" s="739"/>
      <c r="O745" s="739"/>
      <c r="P745" s="740"/>
      <c r="Q745" s="740"/>
      <c r="R745" s="739"/>
      <c r="S745" s="739"/>
      <c r="T745" s="740"/>
      <c r="U745" s="740"/>
      <c r="V745" s="740"/>
      <c r="W745" s="739"/>
      <c r="X745" s="739"/>
      <c r="Y745" s="739"/>
      <c r="Z745" s="740"/>
      <c r="AA745" s="739"/>
      <c r="AB745" s="739"/>
      <c r="AC745" s="739"/>
      <c r="AD745" s="739"/>
      <c r="AE745" s="739"/>
      <c r="AF745" s="739"/>
      <c r="AG745" s="739"/>
      <c r="AH745" s="739"/>
    </row>
    <row r="746">
      <c r="A746" s="739"/>
      <c r="B746" s="739"/>
      <c r="C746" s="739"/>
      <c r="D746" s="739"/>
      <c r="E746" s="739"/>
      <c r="F746" s="739"/>
      <c r="G746" s="739"/>
      <c r="H746" s="739"/>
      <c r="I746" s="739"/>
      <c r="J746" s="739"/>
      <c r="K746" s="739"/>
      <c r="L746" s="739"/>
      <c r="M746" s="739"/>
      <c r="N746" s="739"/>
      <c r="O746" s="739"/>
      <c r="P746" s="740"/>
      <c r="Q746" s="740"/>
      <c r="R746" s="739"/>
      <c r="S746" s="739"/>
      <c r="T746" s="740"/>
      <c r="U746" s="740"/>
      <c r="V746" s="740"/>
      <c r="W746" s="739"/>
      <c r="X746" s="739"/>
      <c r="Y746" s="739"/>
      <c r="Z746" s="740"/>
      <c r="AA746" s="739"/>
      <c r="AB746" s="739"/>
      <c r="AC746" s="739"/>
      <c r="AD746" s="739"/>
      <c r="AE746" s="739"/>
      <c r="AF746" s="739"/>
      <c r="AG746" s="739"/>
      <c r="AH746" s="739"/>
    </row>
    <row r="747">
      <c r="A747" s="739"/>
      <c r="B747" s="739"/>
      <c r="C747" s="739"/>
      <c r="D747" s="739"/>
      <c r="E747" s="739"/>
      <c r="F747" s="739"/>
      <c r="G747" s="739"/>
      <c r="H747" s="739"/>
      <c r="I747" s="739"/>
      <c r="J747" s="739"/>
      <c r="K747" s="739"/>
      <c r="L747" s="739"/>
      <c r="M747" s="739"/>
      <c r="N747" s="739"/>
      <c r="O747" s="739"/>
      <c r="P747" s="740"/>
      <c r="Q747" s="740"/>
      <c r="R747" s="739"/>
      <c r="S747" s="739"/>
      <c r="T747" s="740"/>
      <c r="U747" s="740"/>
      <c r="V747" s="740"/>
      <c r="W747" s="739"/>
      <c r="X747" s="739"/>
      <c r="Y747" s="739"/>
      <c r="Z747" s="740"/>
      <c r="AA747" s="739"/>
      <c r="AB747" s="739"/>
      <c r="AC747" s="739"/>
      <c r="AD747" s="739"/>
      <c r="AE747" s="739"/>
      <c r="AF747" s="739"/>
      <c r="AG747" s="739"/>
      <c r="AH747" s="739"/>
    </row>
    <row r="748">
      <c r="A748" s="739"/>
      <c r="B748" s="739"/>
      <c r="C748" s="739"/>
      <c r="D748" s="739"/>
      <c r="E748" s="739"/>
      <c r="F748" s="739"/>
      <c r="G748" s="739"/>
      <c r="H748" s="739"/>
      <c r="I748" s="739"/>
      <c r="J748" s="739"/>
      <c r="K748" s="739"/>
      <c r="L748" s="739"/>
      <c r="M748" s="739"/>
      <c r="N748" s="739"/>
      <c r="O748" s="739"/>
      <c r="P748" s="740"/>
      <c r="Q748" s="740"/>
      <c r="R748" s="739"/>
      <c r="S748" s="739"/>
      <c r="T748" s="740"/>
      <c r="U748" s="740"/>
      <c r="V748" s="740"/>
      <c r="W748" s="739"/>
      <c r="X748" s="739"/>
      <c r="Y748" s="739"/>
      <c r="Z748" s="740"/>
      <c r="AA748" s="739"/>
      <c r="AB748" s="739"/>
      <c r="AC748" s="739"/>
      <c r="AD748" s="739"/>
      <c r="AE748" s="739"/>
      <c r="AF748" s="739"/>
      <c r="AG748" s="739"/>
      <c r="AH748" s="739"/>
    </row>
    <row r="749">
      <c r="A749" s="739"/>
      <c r="B749" s="739"/>
      <c r="C749" s="739"/>
      <c r="D749" s="739"/>
      <c r="E749" s="739"/>
      <c r="F749" s="739"/>
      <c r="G749" s="739"/>
      <c r="H749" s="739"/>
      <c r="I749" s="739"/>
      <c r="J749" s="739"/>
      <c r="K749" s="739"/>
      <c r="L749" s="739"/>
      <c r="M749" s="739"/>
      <c r="N749" s="739"/>
      <c r="O749" s="739"/>
      <c r="P749" s="740"/>
      <c r="Q749" s="740"/>
      <c r="R749" s="739"/>
      <c r="S749" s="739"/>
      <c r="T749" s="740"/>
      <c r="U749" s="740"/>
      <c r="V749" s="740"/>
      <c r="W749" s="739"/>
      <c r="X749" s="739"/>
      <c r="Y749" s="739"/>
      <c r="Z749" s="740"/>
      <c r="AA749" s="739"/>
      <c r="AB749" s="739"/>
      <c r="AC749" s="739"/>
      <c r="AD749" s="739"/>
      <c r="AE749" s="739"/>
      <c r="AF749" s="739"/>
      <c r="AG749" s="739"/>
      <c r="AH749" s="739"/>
    </row>
    <row r="750">
      <c r="A750" s="739"/>
      <c r="B750" s="739"/>
      <c r="C750" s="739"/>
      <c r="D750" s="739"/>
      <c r="E750" s="739"/>
      <c r="F750" s="739"/>
      <c r="G750" s="739"/>
      <c r="H750" s="739"/>
      <c r="I750" s="739"/>
      <c r="J750" s="739"/>
      <c r="K750" s="739"/>
      <c r="L750" s="739"/>
      <c r="M750" s="739"/>
      <c r="N750" s="739"/>
      <c r="O750" s="739"/>
      <c r="P750" s="740"/>
      <c r="Q750" s="740"/>
      <c r="R750" s="739"/>
      <c r="S750" s="739"/>
      <c r="T750" s="740"/>
      <c r="U750" s="740"/>
      <c r="V750" s="740"/>
      <c r="W750" s="739"/>
      <c r="X750" s="739"/>
      <c r="Y750" s="739"/>
      <c r="Z750" s="740"/>
      <c r="AA750" s="739"/>
      <c r="AB750" s="739"/>
      <c r="AC750" s="739"/>
      <c r="AD750" s="739"/>
      <c r="AE750" s="739"/>
      <c r="AF750" s="739"/>
      <c r="AG750" s="739"/>
      <c r="AH750" s="739"/>
    </row>
    <row r="751">
      <c r="A751" s="739"/>
      <c r="B751" s="739"/>
      <c r="C751" s="739"/>
      <c r="D751" s="739"/>
      <c r="E751" s="739"/>
      <c r="F751" s="739"/>
      <c r="G751" s="739"/>
      <c r="H751" s="739"/>
      <c r="I751" s="739"/>
      <c r="J751" s="739"/>
      <c r="K751" s="739"/>
      <c r="L751" s="739"/>
      <c r="M751" s="739"/>
      <c r="N751" s="739"/>
      <c r="O751" s="739"/>
      <c r="P751" s="740"/>
      <c r="Q751" s="740"/>
      <c r="R751" s="739"/>
      <c r="S751" s="739"/>
      <c r="T751" s="740"/>
      <c r="U751" s="740"/>
      <c r="V751" s="740"/>
      <c r="W751" s="739"/>
      <c r="X751" s="739"/>
      <c r="Y751" s="739"/>
      <c r="Z751" s="740"/>
      <c r="AA751" s="739"/>
      <c r="AB751" s="739"/>
      <c r="AC751" s="739"/>
      <c r="AD751" s="739"/>
      <c r="AE751" s="739"/>
      <c r="AF751" s="739"/>
      <c r="AG751" s="739"/>
      <c r="AH751" s="739"/>
    </row>
    <row r="752">
      <c r="A752" s="739"/>
      <c r="B752" s="739"/>
      <c r="C752" s="739"/>
      <c r="D752" s="739"/>
      <c r="E752" s="739"/>
      <c r="F752" s="739"/>
      <c r="G752" s="739"/>
      <c r="H752" s="739"/>
      <c r="I752" s="739"/>
      <c r="J752" s="739"/>
      <c r="K752" s="739"/>
      <c r="L752" s="739"/>
      <c r="M752" s="739"/>
      <c r="N752" s="739"/>
      <c r="O752" s="739"/>
      <c r="P752" s="740"/>
      <c r="Q752" s="740"/>
      <c r="R752" s="739"/>
      <c r="S752" s="739"/>
      <c r="T752" s="740"/>
      <c r="U752" s="740"/>
      <c r="V752" s="740"/>
      <c r="W752" s="739"/>
      <c r="X752" s="739"/>
      <c r="Y752" s="739"/>
      <c r="Z752" s="740"/>
      <c r="AA752" s="739"/>
      <c r="AB752" s="739"/>
      <c r="AC752" s="739"/>
      <c r="AD752" s="739"/>
      <c r="AE752" s="739"/>
      <c r="AF752" s="739"/>
      <c r="AG752" s="739"/>
      <c r="AH752" s="739"/>
    </row>
    <row r="753">
      <c r="A753" s="739"/>
      <c r="B753" s="739"/>
      <c r="C753" s="739"/>
      <c r="D753" s="739"/>
      <c r="E753" s="739"/>
      <c r="F753" s="739"/>
      <c r="G753" s="739"/>
      <c r="H753" s="739"/>
      <c r="I753" s="739"/>
      <c r="J753" s="739"/>
      <c r="K753" s="739"/>
      <c r="L753" s="739"/>
      <c r="M753" s="739"/>
      <c r="N753" s="739"/>
      <c r="O753" s="739"/>
      <c r="P753" s="740"/>
      <c r="Q753" s="740"/>
      <c r="R753" s="739"/>
      <c r="S753" s="739"/>
      <c r="T753" s="740"/>
      <c r="U753" s="740"/>
      <c r="V753" s="740"/>
      <c r="W753" s="739"/>
      <c r="X753" s="739"/>
      <c r="Y753" s="739"/>
      <c r="Z753" s="740"/>
      <c r="AA753" s="739"/>
      <c r="AB753" s="739"/>
      <c r="AC753" s="739"/>
      <c r="AD753" s="739"/>
      <c r="AE753" s="739"/>
      <c r="AF753" s="739"/>
      <c r="AG753" s="739"/>
      <c r="AH753" s="739"/>
    </row>
    <row r="754">
      <c r="A754" s="739"/>
      <c r="B754" s="739"/>
      <c r="C754" s="739"/>
      <c r="D754" s="739"/>
      <c r="E754" s="739"/>
      <c r="F754" s="739"/>
      <c r="G754" s="739"/>
      <c r="H754" s="739"/>
      <c r="I754" s="739"/>
      <c r="J754" s="739"/>
      <c r="K754" s="739"/>
      <c r="L754" s="739"/>
      <c r="M754" s="739"/>
      <c r="N754" s="739"/>
      <c r="O754" s="739"/>
      <c r="P754" s="740"/>
      <c r="Q754" s="740"/>
      <c r="R754" s="739"/>
      <c r="S754" s="739"/>
      <c r="T754" s="740"/>
      <c r="U754" s="740"/>
      <c r="V754" s="740"/>
      <c r="W754" s="739"/>
      <c r="X754" s="739"/>
      <c r="Y754" s="739"/>
      <c r="Z754" s="740"/>
      <c r="AA754" s="739"/>
      <c r="AB754" s="739"/>
      <c r="AC754" s="739"/>
      <c r="AD754" s="739"/>
      <c r="AE754" s="739"/>
      <c r="AF754" s="739"/>
      <c r="AG754" s="739"/>
      <c r="AH754" s="739"/>
    </row>
    <row r="755">
      <c r="A755" s="739"/>
      <c r="B755" s="739"/>
      <c r="C755" s="739"/>
      <c r="D755" s="739"/>
      <c r="E755" s="739"/>
      <c r="F755" s="739"/>
      <c r="G755" s="739"/>
      <c r="H755" s="739"/>
      <c r="I755" s="739"/>
      <c r="J755" s="739"/>
      <c r="K755" s="739"/>
      <c r="L755" s="739"/>
      <c r="M755" s="739"/>
      <c r="N755" s="739"/>
      <c r="O755" s="739"/>
      <c r="P755" s="740"/>
      <c r="Q755" s="740"/>
      <c r="R755" s="739"/>
      <c r="S755" s="739"/>
      <c r="T755" s="740"/>
      <c r="U755" s="740"/>
      <c r="V755" s="740"/>
      <c r="W755" s="739"/>
      <c r="X755" s="739"/>
      <c r="Y755" s="739"/>
      <c r="Z755" s="740"/>
      <c r="AA755" s="739"/>
      <c r="AB755" s="739"/>
      <c r="AC755" s="739"/>
      <c r="AD755" s="739"/>
      <c r="AE755" s="739"/>
      <c r="AF755" s="739"/>
      <c r="AG755" s="739"/>
      <c r="AH755" s="739"/>
    </row>
    <row r="756">
      <c r="A756" s="739"/>
      <c r="B756" s="739"/>
      <c r="C756" s="739"/>
      <c r="D756" s="739"/>
      <c r="E756" s="739"/>
      <c r="F756" s="739"/>
      <c r="G756" s="739"/>
      <c r="H756" s="739"/>
      <c r="I756" s="739"/>
      <c r="J756" s="739"/>
      <c r="K756" s="739"/>
      <c r="L756" s="739"/>
      <c r="M756" s="739"/>
      <c r="N756" s="739"/>
      <c r="O756" s="739"/>
      <c r="P756" s="740"/>
      <c r="Q756" s="740"/>
      <c r="R756" s="739"/>
      <c r="S756" s="739"/>
      <c r="T756" s="740"/>
      <c r="U756" s="740"/>
      <c r="V756" s="740"/>
      <c r="W756" s="739"/>
      <c r="X756" s="739"/>
      <c r="Y756" s="739"/>
      <c r="Z756" s="740"/>
      <c r="AA756" s="739"/>
      <c r="AB756" s="739"/>
      <c r="AC756" s="739"/>
      <c r="AD756" s="739"/>
      <c r="AE756" s="739"/>
      <c r="AF756" s="739"/>
      <c r="AG756" s="739"/>
      <c r="AH756" s="739"/>
    </row>
    <row r="757">
      <c r="A757" s="739"/>
      <c r="B757" s="739"/>
      <c r="C757" s="739"/>
      <c r="D757" s="739"/>
      <c r="E757" s="739"/>
      <c r="F757" s="739"/>
      <c r="G757" s="739"/>
      <c r="H757" s="739"/>
      <c r="I757" s="739"/>
      <c r="J757" s="739"/>
      <c r="K757" s="739"/>
      <c r="L757" s="739"/>
      <c r="M757" s="739"/>
      <c r="N757" s="739"/>
      <c r="O757" s="739"/>
      <c r="P757" s="740"/>
      <c r="Q757" s="740"/>
      <c r="R757" s="739"/>
      <c r="S757" s="739"/>
      <c r="T757" s="740"/>
      <c r="U757" s="740"/>
      <c r="V757" s="740"/>
      <c r="W757" s="739"/>
      <c r="X757" s="739"/>
      <c r="Y757" s="739"/>
      <c r="Z757" s="740"/>
      <c r="AA757" s="739"/>
      <c r="AB757" s="739"/>
      <c r="AC757" s="739"/>
      <c r="AD757" s="739"/>
      <c r="AE757" s="739"/>
      <c r="AF757" s="739"/>
      <c r="AG757" s="739"/>
      <c r="AH757" s="739"/>
    </row>
    <row r="758">
      <c r="A758" s="739"/>
      <c r="B758" s="739"/>
      <c r="C758" s="739"/>
      <c r="D758" s="739"/>
      <c r="E758" s="739"/>
      <c r="F758" s="739"/>
      <c r="G758" s="739"/>
      <c r="H758" s="739"/>
      <c r="I758" s="739"/>
      <c r="J758" s="739"/>
      <c r="K758" s="739"/>
      <c r="L758" s="739"/>
      <c r="M758" s="739"/>
      <c r="N758" s="739"/>
      <c r="O758" s="739"/>
      <c r="P758" s="740"/>
      <c r="Q758" s="740"/>
      <c r="R758" s="739"/>
      <c r="S758" s="739"/>
      <c r="T758" s="740"/>
      <c r="U758" s="740"/>
      <c r="V758" s="740"/>
      <c r="W758" s="739"/>
      <c r="X758" s="739"/>
      <c r="Y758" s="739"/>
      <c r="Z758" s="740"/>
      <c r="AA758" s="739"/>
      <c r="AB758" s="739"/>
      <c r="AC758" s="739"/>
      <c r="AD758" s="739"/>
      <c r="AE758" s="739"/>
      <c r="AF758" s="739"/>
      <c r="AG758" s="739"/>
      <c r="AH758" s="739"/>
    </row>
    <row r="759">
      <c r="A759" s="739"/>
      <c r="B759" s="739"/>
      <c r="C759" s="739"/>
      <c r="D759" s="739"/>
      <c r="E759" s="739"/>
      <c r="F759" s="739"/>
      <c r="G759" s="739"/>
      <c r="H759" s="739"/>
      <c r="I759" s="739"/>
      <c r="J759" s="739"/>
      <c r="K759" s="739"/>
      <c r="L759" s="739"/>
      <c r="M759" s="739"/>
      <c r="N759" s="739"/>
      <c r="O759" s="739"/>
      <c r="P759" s="740"/>
      <c r="Q759" s="740"/>
      <c r="R759" s="739"/>
      <c r="S759" s="739"/>
      <c r="T759" s="740"/>
      <c r="U759" s="740"/>
      <c r="V759" s="740"/>
      <c r="W759" s="739"/>
      <c r="X759" s="739"/>
      <c r="Y759" s="739"/>
      <c r="Z759" s="740"/>
      <c r="AA759" s="739"/>
      <c r="AB759" s="739"/>
      <c r="AC759" s="739"/>
      <c r="AD759" s="739"/>
      <c r="AE759" s="739"/>
      <c r="AF759" s="739"/>
      <c r="AG759" s="739"/>
      <c r="AH759" s="739"/>
    </row>
    <row r="760">
      <c r="A760" s="739"/>
      <c r="B760" s="739"/>
      <c r="C760" s="739"/>
      <c r="D760" s="739"/>
      <c r="E760" s="739"/>
      <c r="F760" s="739"/>
      <c r="G760" s="739"/>
      <c r="H760" s="739"/>
      <c r="I760" s="739"/>
      <c r="J760" s="739"/>
      <c r="K760" s="739"/>
      <c r="L760" s="739"/>
      <c r="M760" s="739"/>
      <c r="N760" s="739"/>
      <c r="O760" s="739"/>
      <c r="P760" s="740"/>
      <c r="Q760" s="740"/>
      <c r="R760" s="739"/>
      <c r="S760" s="739"/>
      <c r="T760" s="740"/>
      <c r="U760" s="740"/>
      <c r="V760" s="740"/>
      <c r="W760" s="739"/>
      <c r="X760" s="739"/>
      <c r="Y760" s="739"/>
      <c r="Z760" s="740"/>
      <c r="AA760" s="739"/>
      <c r="AB760" s="739"/>
      <c r="AC760" s="739"/>
      <c r="AD760" s="739"/>
      <c r="AE760" s="739"/>
      <c r="AF760" s="739"/>
      <c r="AG760" s="739"/>
      <c r="AH760" s="739"/>
    </row>
    <row r="761">
      <c r="A761" s="739"/>
      <c r="B761" s="739"/>
      <c r="C761" s="739"/>
      <c r="D761" s="739"/>
      <c r="E761" s="739"/>
      <c r="F761" s="739"/>
      <c r="G761" s="739"/>
      <c r="H761" s="739"/>
      <c r="I761" s="739"/>
      <c r="J761" s="739"/>
      <c r="K761" s="739"/>
      <c r="L761" s="739"/>
      <c r="M761" s="739"/>
      <c r="N761" s="739"/>
      <c r="O761" s="739"/>
      <c r="P761" s="740"/>
      <c r="Q761" s="740"/>
      <c r="R761" s="739"/>
      <c r="S761" s="739"/>
      <c r="T761" s="740"/>
      <c r="U761" s="740"/>
      <c r="V761" s="740"/>
      <c r="W761" s="739"/>
      <c r="X761" s="739"/>
      <c r="Y761" s="739"/>
      <c r="Z761" s="740"/>
      <c r="AA761" s="739"/>
      <c r="AB761" s="739"/>
      <c r="AC761" s="739"/>
      <c r="AD761" s="739"/>
      <c r="AE761" s="739"/>
      <c r="AF761" s="739"/>
      <c r="AG761" s="739"/>
      <c r="AH761" s="739"/>
    </row>
    <row r="762">
      <c r="A762" s="739"/>
      <c r="B762" s="739"/>
      <c r="C762" s="739"/>
      <c r="D762" s="739"/>
      <c r="E762" s="739"/>
      <c r="F762" s="739"/>
      <c r="G762" s="739"/>
      <c r="H762" s="739"/>
      <c r="I762" s="739"/>
      <c r="J762" s="739"/>
      <c r="K762" s="739"/>
      <c r="L762" s="739"/>
      <c r="M762" s="739"/>
      <c r="N762" s="739"/>
      <c r="O762" s="739"/>
      <c r="P762" s="740"/>
      <c r="Q762" s="740"/>
      <c r="R762" s="739"/>
      <c r="S762" s="739"/>
      <c r="T762" s="740"/>
      <c r="U762" s="740"/>
      <c r="V762" s="740"/>
      <c r="W762" s="739"/>
      <c r="X762" s="739"/>
      <c r="Y762" s="739"/>
      <c r="Z762" s="740"/>
      <c r="AA762" s="739"/>
      <c r="AB762" s="739"/>
      <c r="AC762" s="739"/>
      <c r="AD762" s="739"/>
      <c r="AE762" s="739"/>
      <c r="AF762" s="739"/>
      <c r="AG762" s="739"/>
      <c r="AH762" s="739"/>
    </row>
    <row r="763">
      <c r="A763" s="739"/>
      <c r="B763" s="739"/>
      <c r="C763" s="739"/>
      <c r="D763" s="739"/>
      <c r="E763" s="739"/>
      <c r="F763" s="739"/>
      <c r="G763" s="739"/>
      <c r="H763" s="739"/>
      <c r="I763" s="739"/>
      <c r="J763" s="739"/>
      <c r="K763" s="739"/>
      <c r="L763" s="739"/>
      <c r="M763" s="739"/>
      <c r="N763" s="739"/>
      <c r="O763" s="739"/>
      <c r="P763" s="740"/>
      <c r="Q763" s="740"/>
      <c r="R763" s="739"/>
      <c r="S763" s="739"/>
      <c r="T763" s="740"/>
      <c r="U763" s="740"/>
      <c r="V763" s="740"/>
      <c r="W763" s="739"/>
      <c r="X763" s="739"/>
      <c r="Y763" s="739"/>
      <c r="Z763" s="740"/>
      <c r="AA763" s="739"/>
      <c r="AB763" s="739"/>
      <c r="AC763" s="739"/>
      <c r="AD763" s="739"/>
      <c r="AE763" s="739"/>
      <c r="AF763" s="739"/>
      <c r="AG763" s="739"/>
      <c r="AH763" s="739"/>
    </row>
    <row r="764">
      <c r="A764" s="739"/>
      <c r="B764" s="739"/>
      <c r="C764" s="739"/>
      <c r="D764" s="739"/>
      <c r="E764" s="739"/>
      <c r="F764" s="739"/>
      <c r="G764" s="739"/>
      <c r="H764" s="739"/>
      <c r="I764" s="739"/>
      <c r="J764" s="739"/>
      <c r="K764" s="739"/>
      <c r="L764" s="739"/>
      <c r="M764" s="739"/>
      <c r="N764" s="739"/>
      <c r="O764" s="739"/>
      <c r="P764" s="740"/>
      <c r="Q764" s="740"/>
      <c r="R764" s="739"/>
      <c r="S764" s="739"/>
      <c r="T764" s="740"/>
      <c r="U764" s="740"/>
      <c r="V764" s="740"/>
      <c r="W764" s="739"/>
      <c r="X764" s="739"/>
      <c r="Y764" s="739"/>
      <c r="Z764" s="740"/>
      <c r="AA764" s="739"/>
      <c r="AB764" s="739"/>
      <c r="AC764" s="739"/>
      <c r="AD764" s="739"/>
      <c r="AE764" s="739"/>
      <c r="AF764" s="739"/>
      <c r="AG764" s="739"/>
      <c r="AH764" s="739"/>
    </row>
    <row r="765">
      <c r="A765" s="739"/>
      <c r="B765" s="739"/>
      <c r="C765" s="739"/>
      <c r="D765" s="739"/>
      <c r="E765" s="739"/>
      <c r="F765" s="739"/>
      <c r="G765" s="739"/>
      <c r="H765" s="739"/>
      <c r="I765" s="739"/>
      <c r="J765" s="739"/>
      <c r="K765" s="739"/>
      <c r="L765" s="739"/>
      <c r="M765" s="739"/>
      <c r="N765" s="739"/>
      <c r="O765" s="739"/>
      <c r="P765" s="740"/>
      <c r="Q765" s="740"/>
      <c r="R765" s="739"/>
      <c r="S765" s="739"/>
      <c r="T765" s="740"/>
      <c r="U765" s="740"/>
      <c r="V765" s="740"/>
      <c r="W765" s="739"/>
      <c r="X765" s="739"/>
      <c r="Y765" s="739"/>
      <c r="Z765" s="740"/>
      <c r="AA765" s="739"/>
      <c r="AB765" s="739"/>
      <c r="AC765" s="739"/>
      <c r="AD765" s="739"/>
      <c r="AE765" s="739"/>
      <c r="AF765" s="739"/>
      <c r="AG765" s="739"/>
      <c r="AH765" s="739"/>
    </row>
    <row r="766">
      <c r="A766" s="739"/>
      <c r="B766" s="739"/>
      <c r="C766" s="739"/>
      <c r="D766" s="739"/>
      <c r="E766" s="739"/>
      <c r="F766" s="739"/>
      <c r="G766" s="739"/>
      <c r="H766" s="739"/>
      <c r="I766" s="739"/>
      <c r="J766" s="739"/>
      <c r="K766" s="739"/>
      <c r="L766" s="739"/>
      <c r="M766" s="739"/>
      <c r="N766" s="739"/>
      <c r="O766" s="739"/>
      <c r="P766" s="740"/>
      <c r="Q766" s="740"/>
      <c r="R766" s="739"/>
      <c r="S766" s="739"/>
      <c r="T766" s="740"/>
      <c r="U766" s="740"/>
      <c r="V766" s="740"/>
      <c r="W766" s="739"/>
      <c r="X766" s="739"/>
      <c r="Y766" s="739"/>
      <c r="Z766" s="740"/>
      <c r="AA766" s="739"/>
      <c r="AB766" s="739"/>
      <c r="AC766" s="739"/>
      <c r="AD766" s="739"/>
      <c r="AE766" s="739"/>
      <c r="AF766" s="739"/>
      <c r="AG766" s="739"/>
      <c r="AH766" s="739"/>
    </row>
    <row r="767">
      <c r="A767" s="739"/>
      <c r="B767" s="739"/>
      <c r="C767" s="739"/>
      <c r="D767" s="739"/>
      <c r="E767" s="739"/>
      <c r="F767" s="739"/>
      <c r="G767" s="739"/>
      <c r="H767" s="739"/>
      <c r="I767" s="739"/>
      <c r="J767" s="739"/>
      <c r="K767" s="739"/>
      <c r="L767" s="739"/>
      <c r="M767" s="739"/>
      <c r="N767" s="739"/>
      <c r="O767" s="739"/>
      <c r="P767" s="740"/>
      <c r="Q767" s="740"/>
      <c r="R767" s="739"/>
      <c r="S767" s="739"/>
      <c r="T767" s="740"/>
      <c r="U767" s="740"/>
      <c r="V767" s="740"/>
      <c r="W767" s="739"/>
      <c r="X767" s="739"/>
      <c r="Y767" s="739"/>
      <c r="Z767" s="740"/>
      <c r="AA767" s="739"/>
      <c r="AB767" s="739"/>
      <c r="AC767" s="739"/>
      <c r="AD767" s="739"/>
      <c r="AE767" s="739"/>
      <c r="AF767" s="739"/>
      <c r="AG767" s="739"/>
      <c r="AH767" s="739"/>
    </row>
    <row r="768">
      <c r="A768" s="739"/>
      <c r="B768" s="739"/>
      <c r="C768" s="739"/>
      <c r="D768" s="739"/>
      <c r="E768" s="739"/>
      <c r="F768" s="739"/>
      <c r="G768" s="739"/>
      <c r="H768" s="739"/>
      <c r="I768" s="739"/>
      <c r="J768" s="739"/>
      <c r="K768" s="739"/>
      <c r="L768" s="739"/>
      <c r="M768" s="739"/>
      <c r="N768" s="739"/>
      <c r="O768" s="739"/>
      <c r="P768" s="740"/>
      <c r="Q768" s="740"/>
      <c r="R768" s="739"/>
      <c r="S768" s="739"/>
      <c r="T768" s="740"/>
      <c r="U768" s="740"/>
      <c r="V768" s="740"/>
      <c r="W768" s="739"/>
      <c r="X768" s="739"/>
      <c r="Y768" s="739"/>
      <c r="Z768" s="740"/>
      <c r="AA768" s="739"/>
      <c r="AB768" s="739"/>
      <c r="AC768" s="739"/>
      <c r="AD768" s="739"/>
      <c r="AE768" s="739"/>
      <c r="AF768" s="739"/>
      <c r="AG768" s="739"/>
      <c r="AH768" s="739"/>
    </row>
    <row r="769">
      <c r="A769" s="739"/>
      <c r="B769" s="739"/>
      <c r="C769" s="739"/>
      <c r="D769" s="739"/>
      <c r="E769" s="739"/>
      <c r="F769" s="739"/>
      <c r="G769" s="739"/>
      <c r="H769" s="739"/>
      <c r="I769" s="739"/>
      <c r="J769" s="739"/>
      <c r="K769" s="739"/>
      <c r="L769" s="739"/>
      <c r="M769" s="739"/>
      <c r="N769" s="739"/>
      <c r="O769" s="739"/>
      <c r="P769" s="740"/>
      <c r="Q769" s="740"/>
      <c r="R769" s="739"/>
      <c r="S769" s="739"/>
      <c r="T769" s="740"/>
      <c r="U769" s="740"/>
      <c r="V769" s="740"/>
      <c r="W769" s="739"/>
      <c r="X769" s="739"/>
      <c r="Y769" s="739"/>
      <c r="Z769" s="740"/>
      <c r="AA769" s="739"/>
      <c r="AB769" s="739"/>
      <c r="AC769" s="739"/>
      <c r="AD769" s="739"/>
      <c r="AE769" s="739"/>
      <c r="AF769" s="739"/>
      <c r="AG769" s="739"/>
      <c r="AH769" s="739"/>
    </row>
    <row r="770">
      <c r="A770" s="739"/>
      <c r="B770" s="739"/>
      <c r="C770" s="739"/>
      <c r="D770" s="739"/>
      <c r="E770" s="739"/>
      <c r="F770" s="739"/>
      <c r="G770" s="739"/>
      <c r="H770" s="739"/>
      <c r="I770" s="739"/>
      <c r="J770" s="739"/>
      <c r="K770" s="739"/>
      <c r="L770" s="739"/>
      <c r="M770" s="739"/>
      <c r="N770" s="739"/>
      <c r="O770" s="739"/>
      <c r="P770" s="740"/>
      <c r="Q770" s="740"/>
      <c r="R770" s="739"/>
      <c r="S770" s="739"/>
      <c r="T770" s="740"/>
      <c r="U770" s="740"/>
      <c r="V770" s="740"/>
      <c r="W770" s="739"/>
      <c r="X770" s="739"/>
      <c r="Y770" s="739"/>
      <c r="Z770" s="740"/>
      <c r="AA770" s="739"/>
      <c r="AB770" s="739"/>
      <c r="AC770" s="739"/>
      <c r="AD770" s="739"/>
      <c r="AE770" s="739"/>
      <c r="AF770" s="739"/>
      <c r="AG770" s="739"/>
      <c r="AH770" s="739"/>
    </row>
    <row r="771">
      <c r="A771" s="739"/>
      <c r="B771" s="739"/>
      <c r="C771" s="739"/>
      <c r="D771" s="739"/>
      <c r="E771" s="739"/>
      <c r="F771" s="739"/>
      <c r="G771" s="739"/>
      <c r="H771" s="739"/>
      <c r="I771" s="739"/>
      <c r="J771" s="739"/>
      <c r="K771" s="739"/>
      <c r="L771" s="739"/>
      <c r="M771" s="739"/>
      <c r="N771" s="739"/>
      <c r="O771" s="739"/>
      <c r="P771" s="740"/>
      <c r="Q771" s="740"/>
      <c r="R771" s="739"/>
      <c r="S771" s="739"/>
      <c r="T771" s="740"/>
      <c r="U771" s="740"/>
      <c r="V771" s="740"/>
      <c r="W771" s="739"/>
      <c r="X771" s="739"/>
      <c r="Y771" s="739"/>
      <c r="Z771" s="740"/>
      <c r="AA771" s="739"/>
      <c r="AB771" s="739"/>
      <c r="AC771" s="739"/>
      <c r="AD771" s="739"/>
      <c r="AE771" s="739"/>
      <c r="AF771" s="739"/>
      <c r="AG771" s="739"/>
      <c r="AH771" s="739"/>
    </row>
    <row r="772">
      <c r="A772" s="739"/>
      <c r="B772" s="739"/>
      <c r="C772" s="739"/>
      <c r="D772" s="739"/>
      <c r="E772" s="739"/>
      <c r="F772" s="739"/>
      <c r="G772" s="739"/>
      <c r="H772" s="739"/>
      <c r="I772" s="739"/>
      <c r="J772" s="739"/>
      <c r="K772" s="739"/>
      <c r="L772" s="739"/>
      <c r="M772" s="739"/>
      <c r="N772" s="739"/>
      <c r="O772" s="739"/>
      <c r="P772" s="740"/>
      <c r="Q772" s="740"/>
      <c r="R772" s="739"/>
      <c r="S772" s="739"/>
      <c r="T772" s="740"/>
      <c r="U772" s="740"/>
      <c r="V772" s="740"/>
      <c r="W772" s="739"/>
      <c r="X772" s="739"/>
      <c r="Y772" s="739"/>
      <c r="Z772" s="740"/>
      <c r="AA772" s="739"/>
      <c r="AB772" s="739"/>
      <c r="AC772" s="739"/>
      <c r="AD772" s="739"/>
      <c r="AE772" s="739"/>
      <c r="AF772" s="739"/>
      <c r="AG772" s="739"/>
      <c r="AH772" s="739"/>
    </row>
    <row r="773">
      <c r="A773" s="739"/>
      <c r="B773" s="739"/>
      <c r="C773" s="739"/>
      <c r="D773" s="739"/>
      <c r="E773" s="739"/>
      <c r="F773" s="739"/>
      <c r="G773" s="739"/>
      <c r="H773" s="739"/>
      <c r="I773" s="739"/>
      <c r="J773" s="739"/>
      <c r="K773" s="739"/>
      <c r="L773" s="739"/>
      <c r="M773" s="739"/>
      <c r="N773" s="739"/>
      <c r="O773" s="739"/>
      <c r="P773" s="740"/>
      <c r="Q773" s="740"/>
      <c r="R773" s="739"/>
      <c r="S773" s="739"/>
      <c r="T773" s="740"/>
      <c r="U773" s="740"/>
      <c r="V773" s="740"/>
      <c r="W773" s="739"/>
      <c r="X773" s="739"/>
      <c r="Y773" s="739"/>
      <c r="Z773" s="740"/>
      <c r="AA773" s="739"/>
      <c r="AB773" s="739"/>
      <c r="AC773" s="739"/>
      <c r="AD773" s="739"/>
      <c r="AE773" s="739"/>
      <c r="AF773" s="739"/>
      <c r="AG773" s="739"/>
      <c r="AH773" s="739"/>
    </row>
    <row r="774">
      <c r="A774" s="739"/>
      <c r="B774" s="739"/>
      <c r="C774" s="739"/>
      <c r="D774" s="739"/>
      <c r="E774" s="739"/>
      <c r="F774" s="739"/>
      <c r="G774" s="739"/>
      <c r="H774" s="739"/>
      <c r="I774" s="739"/>
      <c r="J774" s="739"/>
      <c r="K774" s="739"/>
      <c r="L774" s="739"/>
      <c r="M774" s="739"/>
      <c r="N774" s="739"/>
      <c r="O774" s="739"/>
      <c r="P774" s="740"/>
      <c r="Q774" s="740"/>
      <c r="R774" s="739"/>
      <c r="S774" s="739"/>
      <c r="T774" s="740"/>
      <c r="U774" s="740"/>
      <c r="V774" s="740"/>
      <c r="W774" s="739"/>
      <c r="X774" s="739"/>
      <c r="Y774" s="739"/>
      <c r="Z774" s="740"/>
      <c r="AA774" s="739"/>
      <c r="AB774" s="739"/>
      <c r="AC774" s="739"/>
      <c r="AD774" s="739"/>
      <c r="AE774" s="739"/>
      <c r="AF774" s="739"/>
      <c r="AG774" s="739"/>
      <c r="AH774" s="739"/>
    </row>
    <row r="775">
      <c r="A775" s="739"/>
      <c r="B775" s="739"/>
      <c r="C775" s="739"/>
      <c r="D775" s="739"/>
      <c r="E775" s="739"/>
      <c r="F775" s="739"/>
      <c r="G775" s="739"/>
      <c r="H775" s="739"/>
      <c r="I775" s="739"/>
      <c r="J775" s="739"/>
      <c r="K775" s="739"/>
      <c r="L775" s="739"/>
      <c r="M775" s="739"/>
      <c r="N775" s="739"/>
      <c r="O775" s="739"/>
      <c r="P775" s="740"/>
      <c r="Q775" s="740"/>
      <c r="R775" s="739"/>
      <c r="S775" s="739"/>
      <c r="T775" s="740"/>
      <c r="U775" s="740"/>
      <c r="V775" s="740"/>
      <c r="W775" s="739"/>
      <c r="X775" s="739"/>
      <c r="Y775" s="739"/>
      <c r="Z775" s="740"/>
      <c r="AA775" s="739"/>
      <c r="AB775" s="739"/>
      <c r="AC775" s="739"/>
      <c r="AD775" s="739"/>
      <c r="AE775" s="739"/>
      <c r="AF775" s="739"/>
      <c r="AG775" s="739"/>
      <c r="AH775" s="739"/>
    </row>
    <row r="776">
      <c r="A776" s="739"/>
      <c r="B776" s="739"/>
      <c r="C776" s="739"/>
      <c r="D776" s="739"/>
      <c r="E776" s="739"/>
      <c r="F776" s="739"/>
      <c r="G776" s="739"/>
      <c r="H776" s="739"/>
      <c r="I776" s="739"/>
      <c r="J776" s="739"/>
      <c r="K776" s="739"/>
      <c r="L776" s="739"/>
      <c r="M776" s="739"/>
      <c r="N776" s="739"/>
      <c r="O776" s="739"/>
      <c r="P776" s="740"/>
      <c r="Q776" s="740"/>
      <c r="R776" s="739"/>
      <c r="S776" s="739"/>
      <c r="T776" s="740"/>
      <c r="U776" s="740"/>
      <c r="V776" s="740"/>
      <c r="W776" s="739"/>
      <c r="X776" s="739"/>
      <c r="Y776" s="739"/>
      <c r="Z776" s="740"/>
      <c r="AA776" s="739"/>
      <c r="AB776" s="739"/>
      <c r="AC776" s="739"/>
      <c r="AD776" s="739"/>
      <c r="AE776" s="739"/>
      <c r="AF776" s="739"/>
      <c r="AG776" s="739"/>
      <c r="AH776" s="739"/>
    </row>
    <row r="777">
      <c r="A777" s="739"/>
      <c r="B777" s="739"/>
      <c r="C777" s="739"/>
      <c r="D777" s="739"/>
      <c r="E777" s="739"/>
      <c r="F777" s="739"/>
      <c r="G777" s="739"/>
      <c r="H777" s="739"/>
      <c r="I777" s="739"/>
      <c r="J777" s="739"/>
      <c r="K777" s="739"/>
      <c r="L777" s="739"/>
      <c r="M777" s="739"/>
      <c r="N777" s="739"/>
      <c r="O777" s="739"/>
      <c r="P777" s="740"/>
      <c r="Q777" s="740"/>
      <c r="R777" s="739"/>
      <c r="S777" s="739"/>
      <c r="T777" s="740"/>
      <c r="U777" s="740"/>
      <c r="V777" s="740"/>
      <c r="W777" s="739"/>
      <c r="X777" s="739"/>
      <c r="Y777" s="739"/>
      <c r="Z777" s="740"/>
      <c r="AA777" s="739"/>
      <c r="AB777" s="739"/>
      <c r="AC777" s="739"/>
      <c r="AD777" s="739"/>
      <c r="AE777" s="739"/>
      <c r="AF777" s="739"/>
      <c r="AG777" s="739"/>
      <c r="AH777" s="739"/>
    </row>
    <row r="778">
      <c r="A778" s="739"/>
      <c r="B778" s="739"/>
      <c r="C778" s="739"/>
      <c r="D778" s="739"/>
      <c r="E778" s="739"/>
      <c r="F778" s="739"/>
      <c r="G778" s="739"/>
      <c r="H778" s="739"/>
      <c r="I778" s="739"/>
      <c r="J778" s="739"/>
      <c r="K778" s="739"/>
      <c r="L778" s="739"/>
      <c r="M778" s="739"/>
      <c r="N778" s="739"/>
      <c r="O778" s="739"/>
      <c r="P778" s="740"/>
      <c r="Q778" s="740"/>
      <c r="R778" s="739"/>
      <c r="S778" s="739"/>
      <c r="T778" s="740"/>
      <c r="U778" s="740"/>
      <c r="V778" s="740"/>
      <c r="W778" s="739"/>
      <c r="X778" s="739"/>
      <c r="Y778" s="739"/>
      <c r="Z778" s="740"/>
      <c r="AA778" s="739"/>
      <c r="AB778" s="739"/>
      <c r="AC778" s="739"/>
      <c r="AD778" s="739"/>
      <c r="AE778" s="739"/>
      <c r="AF778" s="739"/>
      <c r="AG778" s="739"/>
      <c r="AH778" s="739"/>
    </row>
    <row r="779">
      <c r="A779" s="739"/>
      <c r="B779" s="739"/>
      <c r="C779" s="739"/>
      <c r="D779" s="739"/>
      <c r="E779" s="739"/>
      <c r="F779" s="739"/>
      <c r="G779" s="739"/>
      <c r="H779" s="739"/>
      <c r="I779" s="739"/>
      <c r="J779" s="739"/>
      <c r="K779" s="739"/>
      <c r="L779" s="739"/>
      <c r="M779" s="739"/>
      <c r="N779" s="739"/>
      <c r="O779" s="739"/>
      <c r="P779" s="740"/>
      <c r="Q779" s="740"/>
      <c r="R779" s="739"/>
      <c r="S779" s="739"/>
      <c r="T779" s="740"/>
      <c r="U779" s="740"/>
      <c r="V779" s="740"/>
      <c r="W779" s="739"/>
      <c r="X779" s="739"/>
      <c r="Y779" s="739"/>
      <c r="Z779" s="740"/>
      <c r="AA779" s="739"/>
      <c r="AB779" s="739"/>
      <c r="AC779" s="739"/>
      <c r="AD779" s="739"/>
      <c r="AE779" s="739"/>
      <c r="AF779" s="739"/>
      <c r="AG779" s="739"/>
      <c r="AH779" s="739"/>
    </row>
    <row r="780">
      <c r="A780" s="739"/>
      <c r="B780" s="739"/>
      <c r="C780" s="739"/>
      <c r="D780" s="739"/>
      <c r="E780" s="739"/>
      <c r="F780" s="739"/>
      <c r="G780" s="739"/>
      <c r="H780" s="739"/>
      <c r="I780" s="739"/>
      <c r="J780" s="739"/>
      <c r="K780" s="739"/>
      <c r="L780" s="739"/>
      <c r="M780" s="739"/>
      <c r="N780" s="739"/>
      <c r="O780" s="739"/>
      <c r="P780" s="740"/>
      <c r="Q780" s="740"/>
      <c r="R780" s="739"/>
      <c r="S780" s="739"/>
      <c r="T780" s="740"/>
      <c r="U780" s="740"/>
      <c r="V780" s="740"/>
      <c r="W780" s="739"/>
      <c r="X780" s="739"/>
      <c r="Y780" s="739"/>
      <c r="Z780" s="740"/>
      <c r="AA780" s="739"/>
      <c r="AB780" s="739"/>
      <c r="AC780" s="739"/>
      <c r="AD780" s="739"/>
      <c r="AE780" s="739"/>
      <c r="AF780" s="739"/>
      <c r="AG780" s="739"/>
      <c r="AH780" s="739"/>
    </row>
    <row r="781">
      <c r="A781" s="739"/>
      <c r="B781" s="739"/>
      <c r="C781" s="739"/>
      <c r="D781" s="739"/>
      <c r="E781" s="739"/>
      <c r="F781" s="739"/>
      <c r="G781" s="739"/>
      <c r="H781" s="739"/>
      <c r="I781" s="739"/>
      <c r="J781" s="739"/>
      <c r="K781" s="739"/>
      <c r="L781" s="739"/>
      <c r="M781" s="739"/>
      <c r="N781" s="739"/>
      <c r="O781" s="739"/>
      <c r="P781" s="740"/>
      <c r="Q781" s="740"/>
      <c r="R781" s="739"/>
      <c r="S781" s="739"/>
      <c r="T781" s="740"/>
      <c r="U781" s="740"/>
      <c r="V781" s="740"/>
      <c r="W781" s="739"/>
      <c r="X781" s="739"/>
      <c r="Y781" s="739"/>
      <c r="Z781" s="740"/>
      <c r="AA781" s="739"/>
      <c r="AB781" s="739"/>
      <c r="AC781" s="739"/>
      <c r="AD781" s="739"/>
      <c r="AE781" s="739"/>
      <c r="AF781" s="739"/>
      <c r="AG781" s="739"/>
      <c r="AH781" s="739"/>
    </row>
    <row r="782">
      <c r="A782" s="739"/>
      <c r="B782" s="739"/>
      <c r="C782" s="739"/>
      <c r="D782" s="739"/>
      <c r="E782" s="739"/>
      <c r="F782" s="739"/>
      <c r="G782" s="739"/>
      <c r="H782" s="739"/>
      <c r="I782" s="739"/>
      <c r="J782" s="739"/>
      <c r="K782" s="739"/>
      <c r="L782" s="739"/>
      <c r="M782" s="739"/>
      <c r="N782" s="739"/>
      <c r="O782" s="739"/>
      <c r="P782" s="740"/>
      <c r="Q782" s="740"/>
      <c r="R782" s="739"/>
      <c r="S782" s="739"/>
      <c r="T782" s="740"/>
      <c r="U782" s="740"/>
      <c r="V782" s="740"/>
      <c r="W782" s="739"/>
      <c r="X782" s="739"/>
      <c r="Y782" s="739"/>
      <c r="Z782" s="740"/>
      <c r="AA782" s="739"/>
      <c r="AB782" s="739"/>
      <c r="AC782" s="739"/>
      <c r="AD782" s="739"/>
      <c r="AE782" s="739"/>
      <c r="AF782" s="739"/>
      <c r="AG782" s="739"/>
      <c r="AH782" s="739"/>
    </row>
    <row r="783">
      <c r="A783" s="739"/>
      <c r="B783" s="739"/>
      <c r="C783" s="739"/>
      <c r="D783" s="739"/>
      <c r="E783" s="739"/>
      <c r="F783" s="739"/>
      <c r="G783" s="739"/>
      <c r="H783" s="739"/>
      <c r="I783" s="739"/>
      <c r="J783" s="739"/>
      <c r="K783" s="739"/>
      <c r="L783" s="739"/>
      <c r="M783" s="739"/>
      <c r="N783" s="739"/>
      <c r="O783" s="739"/>
      <c r="P783" s="740"/>
      <c r="Q783" s="740"/>
      <c r="R783" s="739"/>
      <c r="S783" s="739"/>
      <c r="T783" s="740"/>
      <c r="U783" s="740"/>
      <c r="V783" s="740"/>
      <c r="W783" s="739"/>
      <c r="X783" s="739"/>
      <c r="Y783" s="739"/>
      <c r="Z783" s="740"/>
      <c r="AA783" s="739"/>
      <c r="AB783" s="739"/>
      <c r="AC783" s="739"/>
      <c r="AD783" s="739"/>
      <c r="AE783" s="739"/>
      <c r="AF783" s="739"/>
      <c r="AG783" s="739"/>
      <c r="AH783" s="739"/>
    </row>
    <row r="784">
      <c r="A784" s="739"/>
      <c r="B784" s="739"/>
      <c r="C784" s="739"/>
      <c r="D784" s="739"/>
      <c r="E784" s="739"/>
      <c r="F784" s="739"/>
      <c r="G784" s="739"/>
      <c r="H784" s="739"/>
      <c r="I784" s="739"/>
      <c r="J784" s="739"/>
      <c r="K784" s="739"/>
      <c r="L784" s="739"/>
      <c r="M784" s="739"/>
      <c r="N784" s="739"/>
      <c r="O784" s="739"/>
      <c r="P784" s="740"/>
      <c r="Q784" s="740"/>
      <c r="R784" s="739"/>
      <c r="S784" s="739"/>
      <c r="T784" s="740"/>
      <c r="U784" s="740"/>
      <c r="V784" s="740"/>
      <c r="W784" s="739"/>
      <c r="X784" s="739"/>
      <c r="Y784" s="739"/>
      <c r="Z784" s="740"/>
      <c r="AA784" s="739"/>
      <c r="AB784" s="739"/>
      <c r="AC784" s="739"/>
      <c r="AD784" s="739"/>
      <c r="AE784" s="739"/>
      <c r="AF784" s="739"/>
      <c r="AG784" s="739"/>
      <c r="AH784" s="739"/>
    </row>
    <row r="785">
      <c r="A785" s="739"/>
      <c r="B785" s="739"/>
      <c r="C785" s="739"/>
      <c r="D785" s="739"/>
      <c r="E785" s="739"/>
      <c r="F785" s="739"/>
      <c r="G785" s="739"/>
      <c r="H785" s="739"/>
      <c r="I785" s="739"/>
      <c r="J785" s="739"/>
      <c r="K785" s="739"/>
      <c r="L785" s="739"/>
      <c r="M785" s="739"/>
      <c r="N785" s="739"/>
      <c r="O785" s="739"/>
      <c r="P785" s="740"/>
      <c r="Q785" s="740"/>
      <c r="R785" s="739"/>
      <c r="S785" s="739"/>
      <c r="T785" s="740"/>
      <c r="U785" s="740"/>
      <c r="V785" s="740"/>
      <c r="W785" s="739"/>
      <c r="X785" s="739"/>
      <c r="Y785" s="739"/>
      <c r="Z785" s="740"/>
      <c r="AA785" s="739"/>
      <c r="AB785" s="739"/>
      <c r="AC785" s="739"/>
      <c r="AD785" s="739"/>
      <c r="AE785" s="739"/>
      <c r="AF785" s="739"/>
      <c r="AG785" s="739"/>
      <c r="AH785" s="739"/>
    </row>
    <row r="786">
      <c r="A786" s="739"/>
      <c r="B786" s="739"/>
      <c r="C786" s="739"/>
      <c r="D786" s="739"/>
      <c r="E786" s="739"/>
      <c r="F786" s="739"/>
      <c r="G786" s="739"/>
      <c r="H786" s="739"/>
      <c r="I786" s="739"/>
      <c r="J786" s="739"/>
      <c r="K786" s="739"/>
      <c r="L786" s="739"/>
      <c r="M786" s="739"/>
      <c r="N786" s="739"/>
      <c r="O786" s="739"/>
      <c r="P786" s="740"/>
      <c r="Q786" s="740"/>
      <c r="R786" s="739"/>
      <c r="S786" s="739"/>
      <c r="T786" s="740"/>
      <c r="U786" s="740"/>
      <c r="V786" s="740"/>
      <c r="W786" s="739"/>
      <c r="X786" s="739"/>
      <c r="Y786" s="739"/>
      <c r="Z786" s="740"/>
      <c r="AA786" s="739"/>
      <c r="AB786" s="739"/>
      <c r="AC786" s="739"/>
      <c r="AD786" s="739"/>
      <c r="AE786" s="739"/>
      <c r="AF786" s="739"/>
      <c r="AG786" s="739"/>
      <c r="AH786" s="739"/>
    </row>
    <row r="787">
      <c r="A787" s="739"/>
      <c r="B787" s="739"/>
      <c r="C787" s="739"/>
      <c r="D787" s="739"/>
      <c r="E787" s="739"/>
      <c r="F787" s="739"/>
      <c r="G787" s="739"/>
      <c r="H787" s="739"/>
      <c r="I787" s="739"/>
      <c r="J787" s="739"/>
      <c r="K787" s="739"/>
      <c r="L787" s="739"/>
      <c r="M787" s="739"/>
      <c r="N787" s="739"/>
      <c r="O787" s="739"/>
      <c r="P787" s="740"/>
      <c r="Q787" s="740"/>
      <c r="R787" s="739"/>
      <c r="S787" s="739"/>
      <c r="T787" s="740"/>
      <c r="U787" s="740"/>
      <c r="V787" s="740"/>
      <c r="W787" s="739"/>
      <c r="X787" s="739"/>
      <c r="Y787" s="739"/>
      <c r="Z787" s="740"/>
      <c r="AA787" s="739"/>
      <c r="AB787" s="739"/>
      <c r="AC787" s="739"/>
      <c r="AD787" s="739"/>
      <c r="AE787" s="739"/>
      <c r="AF787" s="739"/>
      <c r="AG787" s="739"/>
      <c r="AH787" s="739"/>
    </row>
    <row r="788">
      <c r="A788" s="739"/>
      <c r="B788" s="739"/>
      <c r="C788" s="739"/>
      <c r="D788" s="739"/>
      <c r="E788" s="739"/>
      <c r="F788" s="739"/>
      <c r="G788" s="739"/>
      <c r="H788" s="739"/>
      <c r="I788" s="739"/>
      <c r="J788" s="739"/>
      <c r="K788" s="739"/>
      <c r="L788" s="739"/>
      <c r="M788" s="739"/>
      <c r="N788" s="739"/>
      <c r="O788" s="739"/>
      <c r="P788" s="740"/>
      <c r="Q788" s="740"/>
      <c r="R788" s="739"/>
      <c r="S788" s="739"/>
      <c r="T788" s="740"/>
      <c r="U788" s="740"/>
      <c r="V788" s="740"/>
      <c r="W788" s="739"/>
      <c r="X788" s="739"/>
      <c r="Y788" s="739"/>
      <c r="Z788" s="740"/>
      <c r="AA788" s="739"/>
      <c r="AB788" s="739"/>
      <c r="AC788" s="739"/>
      <c r="AD788" s="739"/>
      <c r="AE788" s="739"/>
      <c r="AF788" s="739"/>
      <c r="AG788" s="739"/>
      <c r="AH788" s="739"/>
    </row>
    <row r="789">
      <c r="A789" s="739"/>
      <c r="B789" s="739"/>
      <c r="C789" s="739"/>
      <c r="D789" s="739"/>
      <c r="E789" s="739"/>
      <c r="F789" s="739"/>
      <c r="G789" s="739"/>
      <c r="H789" s="739"/>
      <c r="I789" s="739"/>
      <c r="J789" s="739"/>
      <c r="K789" s="739"/>
      <c r="L789" s="739"/>
      <c r="M789" s="739"/>
      <c r="N789" s="739"/>
      <c r="O789" s="739"/>
      <c r="P789" s="740"/>
      <c r="Q789" s="740"/>
      <c r="R789" s="739"/>
      <c r="S789" s="739"/>
      <c r="T789" s="740"/>
      <c r="U789" s="740"/>
      <c r="V789" s="740"/>
      <c r="W789" s="739"/>
      <c r="X789" s="739"/>
      <c r="Y789" s="739"/>
      <c r="Z789" s="740"/>
      <c r="AA789" s="739"/>
      <c r="AB789" s="739"/>
      <c r="AC789" s="739"/>
      <c r="AD789" s="739"/>
      <c r="AE789" s="739"/>
      <c r="AF789" s="739"/>
      <c r="AG789" s="739"/>
      <c r="AH789" s="739"/>
    </row>
    <row r="790">
      <c r="A790" s="739"/>
      <c r="B790" s="739"/>
      <c r="C790" s="739"/>
      <c r="D790" s="739"/>
      <c r="E790" s="739"/>
      <c r="F790" s="739"/>
      <c r="G790" s="739"/>
      <c r="H790" s="739"/>
      <c r="I790" s="739"/>
      <c r="J790" s="739"/>
      <c r="K790" s="739"/>
      <c r="L790" s="739"/>
      <c r="M790" s="739"/>
      <c r="N790" s="739"/>
      <c r="O790" s="739"/>
      <c r="P790" s="740"/>
      <c r="Q790" s="740"/>
      <c r="R790" s="739"/>
      <c r="S790" s="739"/>
      <c r="T790" s="740"/>
      <c r="U790" s="740"/>
      <c r="V790" s="740"/>
      <c r="W790" s="739"/>
      <c r="X790" s="739"/>
      <c r="Y790" s="739"/>
      <c r="Z790" s="740"/>
      <c r="AA790" s="739"/>
      <c r="AB790" s="739"/>
      <c r="AC790" s="739"/>
      <c r="AD790" s="739"/>
      <c r="AE790" s="739"/>
      <c r="AF790" s="739"/>
      <c r="AG790" s="739"/>
      <c r="AH790" s="739"/>
    </row>
    <row r="791">
      <c r="A791" s="739"/>
      <c r="B791" s="739"/>
      <c r="C791" s="739"/>
      <c r="D791" s="739"/>
      <c r="E791" s="739"/>
      <c r="F791" s="739"/>
      <c r="G791" s="739"/>
      <c r="H791" s="739"/>
      <c r="I791" s="739"/>
      <c r="J791" s="739"/>
      <c r="K791" s="739"/>
      <c r="L791" s="739"/>
      <c r="M791" s="739"/>
      <c r="N791" s="739"/>
      <c r="O791" s="739"/>
      <c r="P791" s="740"/>
      <c r="Q791" s="740"/>
      <c r="R791" s="739"/>
      <c r="S791" s="739"/>
      <c r="T791" s="740"/>
      <c r="U791" s="740"/>
      <c r="V791" s="740"/>
      <c r="W791" s="739"/>
      <c r="X791" s="739"/>
      <c r="Y791" s="739"/>
      <c r="Z791" s="740"/>
      <c r="AA791" s="739"/>
      <c r="AB791" s="739"/>
      <c r="AC791" s="739"/>
      <c r="AD791" s="739"/>
      <c r="AE791" s="739"/>
      <c r="AF791" s="739"/>
      <c r="AG791" s="739"/>
      <c r="AH791" s="739"/>
    </row>
    <row r="792">
      <c r="A792" s="739"/>
      <c r="B792" s="739"/>
      <c r="C792" s="739"/>
      <c r="D792" s="739"/>
      <c r="E792" s="739"/>
      <c r="F792" s="739"/>
      <c r="G792" s="739"/>
      <c r="H792" s="739"/>
      <c r="I792" s="739"/>
      <c r="J792" s="739"/>
      <c r="K792" s="739"/>
      <c r="L792" s="739"/>
      <c r="M792" s="739"/>
      <c r="N792" s="739"/>
      <c r="O792" s="739"/>
      <c r="P792" s="740"/>
      <c r="Q792" s="740"/>
      <c r="R792" s="739"/>
      <c r="S792" s="739"/>
      <c r="T792" s="740"/>
      <c r="U792" s="740"/>
      <c r="V792" s="740"/>
      <c r="W792" s="739"/>
      <c r="X792" s="739"/>
      <c r="Y792" s="739"/>
      <c r="Z792" s="740"/>
      <c r="AA792" s="739"/>
      <c r="AB792" s="739"/>
      <c r="AC792" s="739"/>
      <c r="AD792" s="739"/>
      <c r="AE792" s="739"/>
      <c r="AF792" s="739"/>
      <c r="AG792" s="739"/>
      <c r="AH792" s="739"/>
    </row>
    <row r="793">
      <c r="A793" s="739"/>
      <c r="B793" s="739"/>
      <c r="C793" s="739"/>
      <c r="D793" s="739"/>
      <c r="E793" s="739"/>
      <c r="F793" s="739"/>
      <c r="G793" s="739"/>
      <c r="H793" s="739"/>
      <c r="I793" s="739"/>
      <c r="J793" s="739"/>
      <c r="K793" s="739"/>
      <c r="L793" s="739"/>
      <c r="M793" s="739"/>
      <c r="N793" s="739"/>
      <c r="O793" s="739"/>
      <c r="P793" s="740"/>
      <c r="Q793" s="740"/>
      <c r="R793" s="739"/>
      <c r="S793" s="739"/>
      <c r="T793" s="740"/>
      <c r="U793" s="740"/>
      <c r="V793" s="740"/>
      <c r="W793" s="739"/>
      <c r="X793" s="739"/>
      <c r="Y793" s="739"/>
      <c r="Z793" s="740"/>
      <c r="AA793" s="739"/>
      <c r="AB793" s="739"/>
      <c r="AC793" s="739"/>
      <c r="AD793" s="739"/>
      <c r="AE793" s="739"/>
      <c r="AF793" s="739"/>
      <c r="AG793" s="739"/>
      <c r="AH793" s="739"/>
    </row>
    <row r="794">
      <c r="A794" s="739"/>
      <c r="B794" s="739"/>
      <c r="C794" s="739"/>
      <c r="D794" s="739"/>
      <c r="E794" s="739"/>
      <c r="F794" s="739"/>
      <c r="G794" s="739"/>
      <c r="H794" s="739"/>
      <c r="I794" s="739"/>
      <c r="J794" s="739"/>
      <c r="K794" s="739"/>
      <c r="L794" s="739"/>
      <c r="M794" s="739"/>
      <c r="N794" s="739"/>
      <c r="O794" s="739"/>
      <c r="P794" s="740"/>
      <c r="Q794" s="740"/>
      <c r="R794" s="739"/>
      <c r="S794" s="739"/>
      <c r="T794" s="740"/>
      <c r="U794" s="740"/>
      <c r="V794" s="740"/>
      <c r="W794" s="739"/>
      <c r="X794" s="739"/>
      <c r="Y794" s="739"/>
      <c r="Z794" s="740"/>
      <c r="AA794" s="739"/>
      <c r="AB794" s="739"/>
      <c r="AC794" s="739"/>
      <c r="AD794" s="739"/>
      <c r="AE794" s="739"/>
      <c r="AF794" s="739"/>
      <c r="AG794" s="739"/>
      <c r="AH794" s="739"/>
    </row>
    <row r="795">
      <c r="A795" s="739"/>
      <c r="B795" s="739"/>
      <c r="C795" s="739"/>
      <c r="D795" s="739"/>
      <c r="E795" s="739"/>
      <c r="F795" s="739"/>
      <c r="G795" s="739"/>
      <c r="H795" s="739"/>
      <c r="I795" s="739"/>
      <c r="J795" s="739"/>
      <c r="K795" s="739"/>
      <c r="L795" s="739"/>
      <c r="M795" s="739"/>
      <c r="N795" s="739"/>
      <c r="O795" s="739"/>
      <c r="P795" s="740"/>
      <c r="Q795" s="740"/>
      <c r="R795" s="739"/>
      <c r="S795" s="739"/>
      <c r="T795" s="740"/>
      <c r="U795" s="740"/>
      <c r="V795" s="740"/>
      <c r="W795" s="739"/>
      <c r="X795" s="739"/>
      <c r="Y795" s="739"/>
      <c r="Z795" s="740"/>
      <c r="AA795" s="739"/>
      <c r="AB795" s="739"/>
      <c r="AC795" s="739"/>
      <c r="AD795" s="739"/>
      <c r="AE795" s="739"/>
      <c r="AF795" s="739"/>
      <c r="AG795" s="739"/>
      <c r="AH795" s="739"/>
    </row>
    <row r="796">
      <c r="A796" s="739"/>
      <c r="B796" s="739"/>
      <c r="C796" s="739"/>
      <c r="D796" s="739"/>
      <c r="E796" s="739"/>
      <c r="F796" s="739"/>
      <c r="G796" s="739"/>
      <c r="H796" s="739"/>
      <c r="I796" s="739"/>
      <c r="J796" s="739"/>
      <c r="K796" s="739"/>
      <c r="L796" s="739"/>
      <c r="M796" s="739"/>
      <c r="N796" s="739"/>
      <c r="O796" s="739"/>
      <c r="P796" s="740"/>
      <c r="Q796" s="740"/>
      <c r="R796" s="739"/>
      <c r="S796" s="739"/>
      <c r="T796" s="740"/>
      <c r="U796" s="740"/>
      <c r="V796" s="740"/>
      <c r="W796" s="739"/>
      <c r="X796" s="739"/>
      <c r="Y796" s="739"/>
      <c r="Z796" s="740"/>
      <c r="AA796" s="739"/>
      <c r="AB796" s="739"/>
      <c r="AC796" s="739"/>
      <c r="AD796" s="739"/>
      <c r="AE796" s="739"/>
      <c r="AF796" s="739"/>
      <c r="AG796" s="739"/>
      <c r="AH796" s="739"/>
    </row>
    <row r="797">
      <c r="A797" s="739"/>
      <c r="B797" s="739"/>
      <c r="C797" s="739"/>
      <c r="D797" s="739"/>
      <c r="E797" s="739"/>
      <c r="F797" s="739"/>
      <c r="G797" s="739"/>
      <c r="H797" s="739"/>
      <c r="I797" s="739"/>
      <c r="J797" s="739"/>
      <c r="K797" s="739"/>
      <c r="L797" s="739"/>
      <c r="M797" s="739"/>
      <c r="N797" s="739"/>
      <c r="O797" s="739"/>
      <c r="P797" s="740"/>
      <c r="Q797" s="740"/>
      <c r="R797" s="739"/>
      <c r="S797" s="739"/>
      <c r="T797" s="740"/>
      <c r="U797" s="740"/>
      <c r="V797" s="740"/>
      <c r="W797" s="739"/>
      <c r="X797" s="739"/>
      <c r="Y797" s="739"/>
      <c r="Z797" s="740"/>
      <c r="AA797" s="739"/>
      <c r="AB797" s="739"/>
      <c r="AC797" s="739"/>
      <c r="AD797" s="739"/>
      <c r="AE797" s="739"/>
      <c r="AF797" s="739"/>
      <c r="AG797" s="739"/>
      <c r="AH797" s="739"/>
    </row>
    <row r="798">
      <c r="A798" s="739"/>
      <c r="B798" s="739"/>
      <c r="C798" s="739"/>
      <c r="D798" s="739"/>
      <c r="E798" s="739"/>
      <c r="F798" s="739"/>
      <c r="G798" s="739"/>
      <c r="H798" s="739"/>
      <c r="I798" s="739"/>
      <c r="J798" s="739"/>
      <c r="K798" s="739"/>
      <c r="L798" s="739"/>
      <c r="M798" s="739"/>
      <c r="N798" s="739"/>
      <c r="O798" s="739"/>
      <c r="P798" s="740"/>
      <c r="Q798" s="740"/>
      <c r="R798" s="739"/>
      <c r="S798" s="739"/>
      <c r="T798" s="740"/>
      <c r="U798" s="740"/>
      <c r="V798" s="740"/>
      <c r="W798" s="739"/>
      <c r="X798" s="739"/>
      <c r="Y798" s="739"/>
      <c r="Z798" s="740"/>
      <c r="AA798" s="739"/>
      <c r="AB798" s="739"/>
      <c r="AC798" s="739"/>
      <c r="AD798" s="739"/>
      <c r="AE798" s="739"/>
      <c r="AF798" s="739"/>
      <c r="AG798" s="739"/>
      <c r="AH798" s="739"/>
    </row>
    <row r="799">
      <c r="A799" s="739"/>
      <c r="B799" s="739"/>
      <c r="C799" s="739"/>
      <c r="D799" s="739"/>
      <c r="E799" s="739"/>
      <c r="F799" s="739"/>
      <c r="G799" s="739"/>
      <c r="H799" s="739"/>
      <c r="I799" s="739"/>
      <c r="J799" s="739"/>
      <c r="K799" s="739"/>
      <c r="L799" s="739"/>
      <c r="M799" s="739"/>
      <c r="N799" s="739"/>
      <c r="O799" s="739"/>
      <c r="P799" s="740"/>
      <c r="Q799" s="740"/>
      <c r="R799" s="739"/>
      <c r="S799" s="739"/>
      <c r="T799" s="740"/>
      <c r="U799" s="740"/>
      <c r="V799" s="740"/>
      <c r="W799" s="739"/>
      <c r="X799" s="739"/>
      <c r="Y799" s="739"/>
      <c r="Z799" s="740"/>
      <c r="AA799" s="739"/>
      <c r="AB799" s="739"/>
      <c r="AC799" s="739"/>
      <c r="AD799" s="739"/>
      <c r="AE799" s="739"/>
      <c r="AF799" s="739"/>
      <c r="AG799" s="739"/>
      <c r="AH799" s="739"/>
    </row>
    <row r="800">
      <c r="A800" s="739"/>
      <c r="B800" s="739"/>
      <c r="C800" s="739"/>
      <c r="D800" s="739"/>
      <c r="E800" s="739"/>
      <c r="F800" s="739"/>
      <c r="G800" s="739"/>
      <c r="H800" s="739"/>
      <c r="I800" s="739"/>
      <c r="J800" s="739"/>
      <c r="K800" s="739"/>
      <c r="L800" s="739"/>
      <c r="M800" s="739"/>
      <c r="N800" s="739"/>
      <c r="O800" s="739"/>
      <c r="P800" s="740"/>
      <c r="Q800" s="740"/>
      <c r="R800" s="739"/>
      <c r="S800" s="739"/>
      <c r="T800" s="740"/>
      <c r="U800" s="740"/>
      <c r="V800" s="740"/>
      <c r="W800" s="739"/>
      <c r="X800" s="739"/>
      <c r="Y800" s="739"/>
      <c r="Z800" s="740"/>
      <c r="AA800" s="739"/>
      <c r="AB800" s="739"/>
      <c r="AC800" s="739"/>
      <c r="AD800" s="739"/>
      <c r="AE800" s="739"/>
      <c r="AF800" s="739"/>
      <c r="AG800" s="739"/>
      <c r="AH800" s="739"/>
    </row>
    <row r="801">
      <c r="A801" s="739"/>
      <c r="B801" s="739"/>
      <c r="C801" s="739"/>
      <c r="D801" s="739"/>
      <c r="E801" s="739"/>
      <c r="F801" s="739"/>
      <c r="G801" s="739"/>
      <c r="H801" s="739"/>
      <c r="I801" s="739"/>
      <c r="J801" s="739"/>
      <c r="K801" s="739"/>
      <c r="L801" s="739"/>
      <c r="M801" s="739"/>
      <c r="N801" s="739"/>
      <c r="O801" s="739"/>
      <c r="P801" s="740"/>
      <c r="Q801" s="740"/>
      <c r="R801" s="739"/>
      <c r="S801" s="739"/>
      <c r="T801" s="740"/>
      <c r="U801" s="740"/>
      <c r="V801" s="740"/>
      <c r="W801" s="739"/>
      <c r="X801" s="739"/>
      <c r="Y801" s="739"/>
      <c r="Z801" s="740"/>
      <c r="AA801" s="739"/>
      <c r="AB801" s="739"/>
      <c r="AC801" s="739"/>
      <c r="AD801" s="739"/>
      <c r="AE801" s="739"/>
      <c r="AF801" s="739"/>
      <c r="AG801" s="739"/>
      <c r="AH801" s="739"/>
    </row>
    <row r="802">
      <c r="A802" s="739"/>
      <c r="B802" s="739"/>
      <c r="C802" s="739"/>
      <c r="D802" s="739"/>
      <c r="E802" s="739"/>
      <c r="F802" s="739"/>
      <c r="G802" s="739"/>
      <c r="H802" s="739"/>
      <c r="I802" s="739"/>
      <c r="J802" s="739"/>
      <c r="K802" s="739"/>
      <c r="L802" s="739"/>
      <c r="M802" s="739"/>
      <c r="N802" s="739"/>
      <c r="O802" s="739"/>
      <c r="P802" s="740"/>
      <c r="Q802" s="740"/>
      <c r="R802" s="739"/>
      <c r="S802" s="739"/>
      <c r="T802" s="740"/>
      <c r="U802" s="740"/>
      <c r="V802" s="740"/>
      <c r="W802" s="739"/>
      <c r="X802" s="739"/>
      <c r="Y802" s="739"/>
      <c r="Z802" s="740"/>
      <c r="AA802" s="739"/>
      <c r="AB802" s="739"/>
      <c r="AC802" s="739"/>
      <c r="AD802" s="739"/>
      <c r="AE802" s="739"/>
      <c r="AF802" s="739"/>
      <c r="AG802" s="739"/>
      <c r="AH802" s="739"/>
    </row>
    <row r="803">
      <c r="A803" s="739"/>
      <c r="B803" s="739"/>
      <c r="C803" s="739"/>
      <c r="D803" s="739"/>
      <c r="E803" s="739"/>
      <c r="F803" s="739"/>
      <c r="G803" s="739"/>
      <c r="H803" s="739"/>
      <c r="I803" s="739"/>
      <c r="J803" s="739"/>
      <c r="K803" s="739"/>
      <c r="L803" s="739"/>
      <c r="M803" s="739"/>
      <c r="N803" s="739"/>
      <c r="O803" s="739"/>
      <c r="P803" s="740"/>
      <c r="Q803" s="740"/>
      <c r="R803" s="739"/>
      <c r="S803" s="739"/>
      <c r="T803" s="740"/>
      <c r="U803" s="740"/>
      <c r="V803" s="740"/>
      <c r="W803" s="739"/>
      <c r="X803" s="739"/>
      <c r="Y803" s="739"/>
      <c r="Z803" s="740"/>
      <c r="AA803" s="739"/>
      <c r="AB803" s="739"/>
      <c r="AC803" s="739"/>
      <c r="AD803" s="739"/>
      <c r="AE803" s="739"/>
      <c r="AF803" s="739"/>
      <c r="AG803" s="739"/>
      <c r="AH803" s="739"/>
    </row>
    <row r="804">
      <c r="A804" s="739"/>
      <c r="B804" s="739"/>
      <c r="C804" s="739"/>
      <c r="D804" s="739"/>
      <c r="E804" s="739"/>
      <c r="F804" s="739"/>
      <c r="G804" s="739"/>
      <c r="H804" s="739"/>
      <c r="I804" s="739"/>
      <c r="J804" s="739"/>
      <c r="K804" s="739"/>
      <c r="L804" s="739"/>
      <c r="M804" s="739"/>
      <c r="N804" s="739"/>
      <c r="O804" s="739"/>
      <c r="P804" s="740"/>
      <c r="Q804" s="740"/>
      <c r="R804" s="739"/>
      <c r="S804" s="739"/>
      <c r="T804" s="740"/>
      <c r="U804" s="740"/>
      <c r="V804" s="740"/>
      <c r="W804" s="739"/>
      <c r="X804" s="739"/>
      <c r="Y804" s="739"/>
      <c r="Z804" s="740"/>
      <c r="AA804" s="739"/>
      <c r="AB804" s="739"/>
      <c r="AC804" s="739"/>
      <c r="AD804" s="739"/>
      <c r="AE804" s="739"/>
      <c r="AF804" s="739"/>
      <c r="AG804" s="739"/>
      <c r="AH804" s="739"/>
    </row>
    <row r="805">
      <c r="A805" s="739"/>
      <c r="B805" s="739"/>
      <c r="C805" s="739"/>
      <c r="D805" s="739"/>
      <c r="E805" s="739"/>
      <c r="F805" s="739"/>
      <c r="G805" s="739"/>
      <c r="H805" s="739"/>
      <c r="I805" s="739"/>
      <c r="J805" s="739"/>
      <c r="K805" s="739"/>
      <c r="L805" s="739"/>
      <c r="M805" s="739"/>
      <c r="N805" s="739"/>
      <c r="O805" s="739"/>
      <c r="P805" s="740"/>
      <c r="Q805" s="740"/>
      <c r="R805" s="739"/>
      <c r="S805" s="739"/>
      <c r="T805" s="740"/>
      <c r="U805" s="740"/>
      <c r="V805" s="740"/>
      <c r="W805" s="739"/>
      <c r="X805" s="739"/>
      <c r="Y805" s="739"/>
      <c r="Z805" s="740"/>
      <c r="AA805" s="739"/>
      <c r="AB805" s="739"/>
      <c r="AC805" s="739"/>
      <c r="AD805" s="739"/>
      <c r="AE805" s="739"/>
      <c r="AF805" s="739"/>
      <c r="AG805" s="739"/>
      <c r="AH805" s="739"/>
    </row>
    <row r="806">
      <c r="A806" s="739"/>
      <c r="B806" s="739"/>
      <c r="C806" s="739"/>
      <c r="D806" s="739"/>
      <c r="E806" s="739"/>
      <c r="F806" s="739"/>
      <c r="G806" s="739"/>
      <c r="H806" s="739"/>
      <c r="I806" s="739"/>
      <c r="J806" s="739"/>
      <c r="K806" s="739"/>
      <c r="L806" s="739"/>
      <c r="M806" s="739"/>
      <c r="N806" s="739"/>
      <c r="O806" s="739"/>
      <c r="P806" s="740"/>
      <c r="Q806" s="740"/>
      <c r="R806" s="739"/>
      <c r="S806" s="739"/>
      <c r="T806" s="740"/>
      <c r="U806" s="740"/>
      <c r="V806" s="740"/>
      <c r="W806" s="739"/>
      <c r="X806" s="739"/>
      <c r="Y806" s="739"/>
      <c r="Z806" s="740"/>
      <c r="AA806" s="739"/>
      <c r="AB806" s="739"/>
      <c r="AC806" s="739"/>
      <c r="AD806" s="739"/>
      <c r="AE806" s="739"/>
      <c r="AF806" s="739"/>
      <c r="AG806" s="739"/>
      <c r="AH806" s="739"/>
    </row>
    <row r="807">
      <c r="A807" s="739"/>
      <c r="B807" s="739"/>
      <c r="C807" s="739"/>
      <c r="D807" s="739"/>
      <c r="E807" s="739"/>
      <c r="F807" s="739"/>
      <c r="G807" s="739"/>
      <c r="H807" s="739"/>
      <c r="I807" s="739"/>
      <c r="J807" s="739"/>
      <c r="K807" s="739"/>
      <c r="L807" s="739"/>
      <c r="M807" s="739"/>
      <c r="N807" s="739"/>
      <c r="O807" s="739"/>
      <c r="P807" s="740"/>
      <c r="Q807" s="740"/>
      <c r="R807" s="739"/>
      <c r="S807" s="739"/>
      <c r="T807" s="740"/>
      <c r="U807" s="740"/>
      <c r="V807" s="740"/>
      <c r="W807" s="739"/>
      <c r="X807" s="739"/>
      <c r="Y807" s="739"/>
      <c r="Z807" s="740"/>
      <c r="AA807" s="739"/>
      <c r="AB807" s="739"/>
      <c r="AC807" s="739"/>
      <c r="AD807" s="739"/>
      <c r="AE807" s="739"/>
      <c r="AF807" s="739"/>
      <c r="AG807" s="739"/>
      <c r="AH807" s="739"/>
    </row>
    <row r="808">
      <c r="A808" s="739"/>
      <c r="B808" s="739"/>
      <c r="C808" s="739"/>
      <c r="D808" s="739"/>
      <c r="E808" s="739"/>
      <c r="F808" s="739"/>
      <c r="G808" s="739"/>
      <c r="H808" s="739"/>
      <c r="I808" s="739"/>
      <c r="J808" s="739"/>
      <c r="K808" s="739"/>
      <c r="L808" s="739"/>
      <c r="M808" s="739"/>
      <c r="N808" s="739"/>
      <c r="O808" s="739"/>
      <c r="P808" s="740"/>
      <c r="Q808" s="740"/>
      <c r="R808" s="739"/>
      <c r="S808" s="739"/>
      <c r="T808" s="740"/>
      <c r="U808" s="740"/>
      <c r="V808" s="740"/>
      <c r="W808" s="739"/>
      <c r="X808" s="739"/>
      <c r="Y808" s="739"/>
      <c r="Z808" s="740"/>
      <c r="AA808" s="739"/>
      <c r="AB808" s="739"/>
      <c r="AC808" s="739"/>
      <c r="AD808" s="739"/>
      <c r="AE808" s="739"/>
      <c r="AF808" s="739"/>
      <c r="AG808" s="739"/>
      <c r="AH808" s="739"/>
    </row>
    <row r="809">
      <c r="A809" s="739"/>
      <c r="B809" s="739"/>
      <c r="C809" s="739"/>
      <c r="D809" s="739"/>
      <c r="E809" s="739"/>
      <c r="F809" s="739"/>
      <c r="G809" s="739"/>
      <c r="H809" s="739"/>
      <c r="I809" s="739"/>
      <c r="J809" s="739"/>
      <c r="K809" s="739"/>
      <c r="L809" s="739"/>
      <c r="M809" s="739"/>
      <c r="N809" s="739"/>
      <c r="O809" s="739"/>
      <c r="P809" s="740"/>
      <c r="Q809" s="740"/>
      <c r="R809" s="739"/>
      <c r="S809" s="739"/>
      <c r="T809" s="740"/>
      <c r="U809" s="740"/>
      <c r="V809" s="740"/>
      <c r="W809" s="739"/>
      <c r="X809" s="739"/>
      <c r="Y809" s="739"/>
      <c r="Z809" s="740"/>
      <c r="AA809" s="739"/>
      <c r="AB809" s="739"/>
      <c r="AC809" s="739"/>
      <c r="AD809" s="739"/>
      <c r="AE809" s="739"/>
      <c r="AF809" s="739"/>
      <c r="AG809" s="739"/>
      <c r="AH809" s="739"/>
    </row>
    <row r="810">
      <c r="A810" s="739"/>
      <c r="B810" s="739"/>
      <c r="C810" s="739"/>
      <c r="D810" s="739"/>
      <c r="E810" s="739"/>
      <c r="F810" s="739"/>
      <c r="G810" s="739"/>
      <c r="H810" s="739"/>
      <c r="I810" s="739"/>
      <c r="J810" s="739"/>
      <c r="K810" s="739"/>
      <c r="L810" s="739"/>
      <c r="M810" s="739"/>
      <c r="N810" s="739"/>
      <c r="O810" s="739"/>
      <c r="P810" s="740"/>
      <c r="Q810" s="740"/>
      <c r="R810" s="739"/>
      <c r="S810" s="739"/>
      <c r="T810" s="740"/>
      <c r="U810" s="740"/>
      <c r="V810" s="740"/>
      <c r="W810" s="739"/>
      <c r="X810" s="739"/>
      <c r="Y810" s="739"/>
      <c r="Z810" s="740"/>
      <c r="AA810" s="739"/>
      <c r="AB810" s="739"/>
      <c r="AC810" s="739"/>
      <c r="AD810" s="739"/>
      <c r="AE810" s="739"/>
      <c r="AF810" s="739"/>
      <c r="AG810" s="739"/>
      <c r="AH810" s="739"/>
    </row>
    <row r="811">
      <c r="A811" s="739"/>
      <c r="B811" s="739"/>
      <c r="C811" s="739"/>
      <c r="D811" s="739"/>
      <c r="E811" s="739"/>
      <c r="F811" s="739"/>
      <c r="G811" s="739"/>
      <c r="H811" s="739"/>
      <c r="I811" s="739"/>
      <c r="J811" s="739"/>
      <c r="K811" s="739"/>
      <c r="L811" s="739"/>
      <c r="M811" s="739"/>
      <c r="N811" s="739"/>
      <c r="O811" s="739"/>
      <c r="P811" s="740"/>
      <c r="Q811" s="740"/>
      <c r="R811" s="739"/>
      <c r="S811" s="739"/>
      <c r="T811" s="740"/>
      <c r="U811" s="740"/>
      <c r="V811" s="740"/>
      <c r="W811" s="739"/>
      <c r="X811" s="739"/>
      <c r="Y811" s="739"/>
      <c r="Z811" s="740"/>
      <c r="AA811" s="739"/>
      <c r="AB811" s="739"/>
      <c r="AC811" s="739"/>
      <c r="AD811" s="739"/>
      <c r="AE811" s="739"/>
      <c r="AF811" s="739"/>
      <c r="AG811" s="739"/>
      <c r="AH811" s="739"/>
    </row>
    <row r="812">
      <c r="A812" s="739"/>
      <c r="B812" s="739"/>
      <c r="C812" s="739"/>
      <c r="D812" s="739"/>
      <c r="E812" s="739"/>
      <c r="F812" s="739"/>
      <c r="G812" s="739"/>
      <c r="H812" s="739"/>
      <c r="I812" s="739"/>
      <c r="J812" s="739"/>
      <c r="K812" s="739"/>
      <c r="L812" s="739"/>
      <c r="M812" s="739"/>
      <c r="N812" s="739"/>
      <c r="O812" s="739"/>
      <c r="P812" s="740"/>
      <c r="Q812" s="740"/>
      <c r="R812" s="739"/>
      <c r="S812" s="739"/>
      <c r="T812" s="740"/>
      <c r="U812" s="740"/>
      <c r="V812" s="740"/>
      <c r="W812" s="739"/>
      <c r="X812" s="739"/>
      <c r="Y812" s="739"/>
      <c r="Z812" s="740"/>
      <c r="AA812" s="739"/>
      <c r="AB812" s="739"/>
      <c r="AC812" s="739"/>
      <c r="AD812" s="739"/>
      <c r="AE812" s="739"/>
      <c r="AF812" s="739"/>
      <c r="AG812" s="739"/>
      <c r="AH812" s="739"/>
    </row>
    <row r="813">
      <c r="A813" s="739"/>
      <c r="B813" s="739"/>
      <c r="C813" s="739"/>
      <c r="D813" s="739"/>
      <c r="E813" s="739"/>
      <c r="F813" s="739"/>
      <c r="G813" s="739"/>
      <c r="H813" s="739"/>
      <c r="I813" s="739"/>
      <c r="J813" s="739"/>
      <c r="K813" s="739"/>
      <c r="L813" s="739"/>
      <c r="M813" s="739"/>
      <c r="N813" s="739"/>
      <c r="O813" s="739"/>
      <c r="P813" s="740"/>
      <c r="Q813" s="740"/>
      <c r="R813" s="739"/>
      <c r="S813" s="739"/>
      <c r="T813" s="740"/>
      <c r="U813" s="740"/>
      <c r="V813" s="740"/>
      <c r="W813" s="739"/>
      <c r="X813" s="739"/>
      <c r="Y813" s="739"/>
      <c r="Z813" s="740"/>
      <c r="AA813" s="739"/>
      <c r="AB813" s="739"/>
      <c r="AC813" s="739"/>
      <c r="AD813" s="739"/>
      <c r="AE813" s="739"/>
      <c r="AF813" s="739"/>
      <c r="AG813" s="739"/>
      <c r="AH813" s="739"/>
    </row>
    <row r="814">
      <c r="A814" s="739"/>
      <c r="B814" s="739"/>
      <c r="C814" s="739"/>
      <c r="D814" s="739"/>
      <c r="E814" s="739"/>
      <c r="F814" s="739"/>
      <c r="G814" s="739"/>
      <c r="H814" s="739"/>
      <c r="I814" s="739"/>
      <c r="J814" s="739"/>
      <c r="K814" s="739"/>
      <c r="L814" s="739"/>
      <c r="M814" s="739"/>
      <c r="N814" s="739"/>
      <c r="O814" s="739"/>
      <c r="P814" s="740"/>
      <c r="Q814" s="740"/>
      <c r="R814" s="739"/>
      <c r="S814" s="739"/>
      <c r="T814" s="740"/>
      <c r="U814" s="740"/>
      <c r="V814" s="740"/>
      <c r="W814" s="739"/>
      <c r="X814" s="739"/>
      <c r="Y814" s="739"/>
      <c r="Z814" s="740"/>
      <c r="AA814" s="739"/>
      <c r="AB814" s="739"/>
      <c r="AC814" s="739"/>
      <c r="AD814" s="739"/>
      <c r="AE814" s="739"/>
      <c r="AF814" s="739"/>
      <c r="AG814" s="739"/>
      <c r="AH814" s="739"/>
    </row>
    <row r="815">
      <c r="A815" s="739"/>
      <c r="B815" s="739"/>
      <c r="C815" s="739"/>
      <c r="D815" s="739"/>
      <c r="E815" s="739"/>
      <c r="F815" s="739"/>
      <c r="G815" s="739"/>
      <c r="H815" s="739"/>
      <c r="I815" s="739"/>
      <c r="J815" s="739"/>
      <c r="K815" s="739"/>
      <c r="L815" s="739"/>
      <c r="M815" s="739"/>
      <c r="N815" s="739"/>
      <c r="O815" s="739"/>
      <c r="P815" s="740"/>
      <c r="Q815" s="740"/>
      <c r="R815" s="739"/>
      <c r="S815" s="739"/>
      <c r="T815" s="740"/>
      <c r="U815" s="740"/>
      <c r="V815" s="740"/>
      <c r="W815" s="739"/>
      <c r="X815" s="739"/>
      <c r="Y815" s="739"/>
      <c r="Z815" s="740"/>
      <c r="AA815" s="739"/>
      <c r="AB815" s="739"/>
      <c r="AC815" s="739"/>
      <c r="AD815" s="739"/>
      <c r="AE815" s="739"/>
      <c r="AF815" s="739"/>
      <c r="AG815" s="739"/>
      <c r="AH815" s="739"/>
    </row>
    <row r="816">
      <c r="A816" s="739"/>
      <c r="B816" s="739"/>
      <c r="C816" s="739"/>
      <c r="D816" s="739"/>
      <c r="E816" s="739"/>
      <c r="F816" s="739"/>
      <c r="G816" s="739"/>
      <c r="H816" s="739"/>
      <c r="I816" s="739"/>
      <c r="J816" s="739"/>
      <c r="K816" s="739"/>
      <c r="L816" s="739"/>
      <c r="M816" s="739"/>
      <c r="N816" s="739"/>
      <c r="O816" s="739"/>
      <c r="P816" s="740"/>
      <c r="Q816" s="740"/>
      <c r="R816" s="739"/>
      <c r="S816" s="739"/>
      <c r="T816" s="740"/>
      <c r="U816" s="740"/>
      <c r="V816" s="740"/>
      <c r="W816" s="739"/>
      <c r="X816" s="739"/>
      <c r="Y816" s="739"/>
      <c r="Z816" s="740"/>
      <c r="AA816" s="739"/>
      <c r="AB816" s="739"/>
      <c r="AC816" s="739"/>
      <c r="AD816" s="739"/>
      <c r="AE816" s="739"/>
      <c r="AF816" s="739"/>
      <c r="AG816" s="739"/>
      <c r="AH816" s="739"/>
    </row>
    <row r="817">
      <c r="A817" s="739"/>
      <c r="B817" s="739"/>
      <c r="C817" s="739"/>
      <c r="D817" s="739"/>
      <c r="E817" s="739"/>
      <c r="F817" s="739"/>
      <c r="G817" s="739"/>
      <c r="H817" s="739"/>
      <c r="I817" s="739"/>
      <c r="J817" s="739"/>
      <c r="K817" s="739"/>
      <c r="L817" s="739"/>
      <c r="M817" s="739"/>
      <c r="N817" s="739"/>
      <c r="O817" s="739"/>
      <c r="P817" s="740"/>
      <c r="Q817" s="740"/>
      <c r="R817" s="739"/>
      <c r="S817" s="739"/>
      <c r="T817" s="740"/>
      <c r="U817" s="740"/>
      <c r="V817" s="740"/>
      <c r="W817" s="739"/>
      <c r="X817" s="739"/>
      <c r="Y817" s="739"/>
      <c r="Z817" s="740"/>
      <c r="AA817" s="739"/>
      <c r="AB817" s="739"/>
      <c r="AC817" s="739"/>
      <c r="AD817" s="739"/>
      <c r="AE817" s="739"/>
      <c r="AF817" s="739"/>
      <c r="AG817" s="739"/>
      <c r="AH817" s="739"/>
    </row>
    <row r="818">
      <c r="A818" s="739"/>
      <c r="B818" s="739"/>
      <c r="C818" s="739"/>
      <c r="D818" s="739"/>
      <c r="E818" s="739"/>
      <c r="F818" s="739"/>
      <c r="G818" s="739"/>
      <c r="H818" s="739"/>
      <c r="I818" s="739"/>
      <c r="J818" s="739"/>
      <c r="K818" s="739"/>
      <c r="L818" s="739"/>
      <c r="M818" s="739"/>
      <c r="N818" s="739"/>
      <c r="O818" s="739"/>
      <c r="P818" s="740"/>
      <c r="Q818" s="740"/>
      <c r="R818" s="739"/>
      <c r="S818" s="739"/>
      <c r="T818" s="740"/>
      <c r="U818" s="740"/>
      <c r="V818" s="740"/>
      <c r="W818" s="739"/>
      <c r="X818" s="739"/>
      <c r="Y818" s="739"/>
      <c r="Z818" s="740"/>
      <c r="AA818" s="739"/>
      <c r="AB818" s="739"/>
      <c r="AC818" s="739"/>
      <c r="AD818" s="739"/>
      <c r="AE818" s="739"/>
      <c r="AF818" s="739"/>
      <c r="AG818" s="739"/>
      <c r="AH818" s="739"/>
    </row>
    <row r="819">
      <c r="A819" s="739"/>
      <c r="B819" s="739"/>
      <c r="C819" s="739"/>
      <c r="D819" s="739"/>
      <c r="E819" s="739"/>
      <c r="F819" s="739"/>
      <c r="G819" s="739"/>
      <c r="H819" s="739"/>
      <c r="I819" s="739"/>
      <c r="J819" s="739"/>
      <c r="K819" s="739"/>
      <c r="L819" s="739"/>
      <c r="M819" s="739"/>
      <c r="N819" s="739"/>
      <c r="O819" s="739"/>
      <c r="P819" s="740"/>
      <c r="Q819" s="740"/>
      <c r="R819" s="739"/>
      <c r="S819" s="739"/>
      <c r="T819" s="740"/>
      <c r="U819" s="740"/>
      <c r="V819" s="740"/>
      <c r="W819" s="739"/>
      <c r="X819" s="739"/>
      <c r="Y819" s="739"/>
      <c r="Z819" s="740"/>
      <c r="AA819" s="739"/>
      <c r="AB819" s="739"/>
      <c r="AC819" s="739"/>
      <c r="AD819" s="739"/>
      <c r="AE819" s="739"/>
      <c r="AF819" s="739"/>
      <c r="AG819" s="739"/>
      <c r="AH819" s="739"/>
    </row>
    <row r="820">
      <c r="A820" s="739"/>
      <c r="B820" s="739"/>
      <c r="C820" s="739"/>
      <c r="D820" s="739"/>
      <c r="E820" s="739"/>
      <c r="F820" s="739"/>
      <c r="G820" s="739"/>
      <c r="H820" s="739"/>
      <c r="I820" s="739"/>
      <c r="J820" s="739"/>
      <c r="K820" s="739"/>
      <c r="L820" s="739"/>
      <c r="M820" s="739"/>
      <c r="N820" s="739"/>
      <c r="O820" s="739"/>
      <c r="P820" s="740"/>
      <c r="Q820" s="740"/>
      <c r="R820" s="739"/>
      <c r="S820" s="739"/>
      <c r="T820" s="740"/>
      <c r="U820" s="740"/>
      <c r="V820" s="740"/>
      <c r="W820" s="739"/>
      <c r="X820" s="739"/>
      <c r="Y820" s="739"/>
      <c r="Z820" s="740"/>
      <c r="AA820" s="739"/>
      <c r="AB820" s="739"/>
      <c r="AC820" s="739"/>
      <c r="AD820" s="739"/>
      <c r="AE820" s="739"/>
      <c r="AF820" s="739"/>
      <c r="AG820" s="739"/>
      <c r="AH820" s="739"/>
    </row>
    <row r="821">
      <c r="A821" s="739"/>
      <c r="B821" s="739"/>
      <c r="C821" s="739"/>
      <c r="D821" s="739"/>
      <c r="E821" s="739"/>
      <c r="F821" s="739"/>
      <c r="G821" s="739"/>
      <c r="H821" s="739"/>
      <c r="I821" s="739"/>
      <c r="J821" s="739"/>
      <c r="K821" s="739"/>
      <c r="L821" s="739"/>
      <c r="M821" s="739"/>
      <c r="N821" s="739"/>
      <c r="O821" s="739"/>
      <c r="P821" s="740"/>
      <c r="Q821" s="740"/>
      <c r="R821" s="739"/>
      <c r="S821" s="739"/>
      <c r="T821" s="740"/>
      <c r="U821" s="740"/>
      <c r="V821" s="740"/>
      <c r="W821" s="739"/>
      <c r="X821" s="739"/>
      <c r="Y821" s="739"/>
      <c r="Z821" s="740"/>
      <c r="AA821" s="739"/>
      <c r="AB821" s="739"/>
      <c r="AC821" s="739"/>
      <c r="AD821" s="739"/>
      <c r="AE821" s="739"/>
      <c r="AF821" s="739"/>
      <c r="AG821" s="739"/>
      <c r="AH821" s="739"/>
    </row>
    <row r="822">
      <c r="A822" s="739"/>
      <c r="B822" s="739"/>
      <c r="C822" s="739"/>
      <c r="D822" s="739"/>
      <c r="E822" s="739"/>
      <c r="F822" s="739"/>
      <c r="G822" s="739"/>
      <c r="H822" s="739"/>
      <c r="I822" s="739"/>
      <c r="J822" s="739"/>
      <c r="K822" s="739"/>
      <c r="L822" s="739"/>
      <c r="M822" s="739"/>
      <c r="N822" s="739"/>
      <c r="O822" s="739"/>
      <c r="P822" s="740"/>
      <c r="Q822" s="740"/>
      <c r="R822" s="739"/>
      <c r="S822" s="739"/>
      <c r="T822" s="740"/>
      <c r="U822" s="740"/>
      <c r="V822" s="740"/>
      <c r="W822" s="739"/>
      <c r="X822" s="739"/>
      <c r="Y822" s="739"/>
      <c r="Z822" s="740"/>
      <c r="AA822" s="739"/>
      <c r="AB822" s="739"/>
      <c r="AC822" s="739"/>
      <c r="AD822" s="739"/>
      <c r="AE822" s="739"/>
      <c r="AF822" s="739"/>
      <c r="AG822" s="739"/>
      <c r="AH822" s="739"/>
    </row>
    <row r="823">
      <c r="A823" s="739"/>
      <c r="B823" s="739"/>
      <c r="C823" s="739"/>
      <c r="D823" s="739"/>
      <c r="E823" s="739"/>
      <c r="F823" s="739"/>
      <c r="G823" s="739"/>
      <c r="H823" s="739"/>
      <c r="I823" s="739"/>
      <c r="J823" s="739"/>
      <c r="K823" s="739"/>
      <c r="L823" s="739"/>
      <c r="M823" s="739"/>
      <c r="N823" s="739"/>
      <c r="O823" s="739"/>
      <c r="P823" s="740"/>
      <c r="Q823" s="740"/>
      <c r="R823" s="739"/>
      <c r="S823" s="739"/>
      <c r="T823" s="740"/>
      <c r="U823" s="740"/>
      <c r="V823" s="740"/>
      <c r="W823" s="739"/>
      <c r="X823" s="739"/>
      <c r="Y823" s="739"/>
      <c r="Z823" s="740"/>
      <c r="AA823" s="739"/>
      <c r="AB823" s="739"/>
      <c r="AC823" s="739"/>
      <c r="AD823" s="739"/>
      <c r="AE823" s="739"/>
      <c r="AF823" s="739"/>
      <c r="AG823" s="739"/>
      <c r="AH823" s="739"/>
    </row>
    <row r="824">
      <c r="A824" s="739"/>
      <c r="B824" s="739"/>
      <c r="C824" s="739"/>
      <c r="D824" s="739"/>
      <c r="E824" s="739"/>
      <c r="F824" s="739"/>
      <c r="G824" s="739"/>
      <c r="H824" s="739"/>
      <c r="I824" s="739"/>
      <c r="J824" s="739"/>
      <c r="K824" s="739"/>
      <c r="L824" s="739"/>
      <c r="M824" s="739"/>
      <c r="N824" s="739"/>
      <c r="O824" s="739"/>
      <c r="P824" s="740"/>
      <c r="Q824" s="740"/>
      <c r="R824" s="739"/>
      <c r="S824" s="739"/>
      <c r="T824" s="740"/>
      <c r="U824" s="740"/>
      <c r="V824" s="740"/>
      <c r="W824" s="739"/>
      <c r="X824" s="739"/>
      <c r="Y824" s="739"/>
      <c r="Z824" s="740"/>
      <c r="AA824" s="739"/>
      <c r="AB824" s="739"/>
      <c r="AC824" s="739"/>
      <c r="AD824" s="739"/>
      <c r="AE824" s="739"/>
      <c r="AF824" s="739"/>
      <c r="AG824" s="739"/>
      <c r="AH824" s="739"/>
    </row>
    <row r="825">
      <c r="A825" s="739"/>
      <c r="B825" s="739"/>
      <c r="C825" s="739"/>
      <c r="D825" s="739"/>
      <c r="E825" s="739"/>
      <c r="F825" s="739"/>
      <c r="G825" s="739"/>
      <c r="H825" s="739"/>
      <c r="I825" s="739"/>
      <c r="J825" s="739"/>
      <c r="K825" s="739"/>
      <c r="L825" s="739"/>
      <c r="M825" s="739"/>
      <c r="N825" s="739"/>
      <c r="O825" s="739"/>
      <c r="P825" s="740"/>
      <c r="Q825" s="740"/>
      <c r="R825" s="739"/>
      <c r="S825" s="739"/>
      <c r="T825" s="740"/>
      <c r="U825" s="740"/>
      <c r="V825" s="740"/>
      <c r="W825" s="739"/>
      <c r="X825" s="739"/>
      <c r="Y825" s="739"/>
      <c r="Z825" s="740"/>
      <c r="AA825" s="739"/>
      <c r="AB825" s="739"/>
      <c r="AC825" s="739"/>
      <c r="AD825" s="739"/>
      <c r="AE825" s="739"/>
      <c r="AF825" s="739"/>
      <c r="AG825" s="739"/>
      <c r="AH825" s="739"/>
    </row>
    <row r="826">
      <c r="A826" s="739"/>
      <c r="B826" s="739"/>
      <c r="C826" s="739"/>
      <c r="D826" s="739"/>
      <c r="E826" s="739"/>
      <c r="F826" s="739"/>
      <c r="G826" s="739"/>
      <c r="H826" s="739"/>
      <c r="I826" s="739"/>
      <c r="J826" s="739"/>
      <c r="K826" s="739"/>
      <c r="L826" s="739"/>
      <c r="M826" s="739"/>
      <c r="N826" s="739"/>
      <c r="O826" s="739"/>
      <c r="P826" s="740"/>
      <c r="Q826" s="740"/>
      <c r="R826" s="739"/>
      <c r="S826" s="739"/>
      <c r="T826" s="740"/>
      <c r="U826" s="740"/>
      <c r="V826" s="740"/>
      <c r="W826" s="739"/>
      <c r="X826" s="739"/>
      <c r="Y826" s="739"/>
      <c r="Z826" s="740"/>
      <c r="AA826" s="739"/>
      <c r="AB826" s="739"/>
      <c r="AC826" s="739"/>
      <c r="AD826" s="739"/>
      <c r="AE826" s="739"/>
      <c r="AF826" s="739"/>
      <c r="AG826" s="739"/>
      <c r="AH826" s="739"/>
    </row>
    <row r="827">
      <c r="A827" s="739"/>
      <c r="B827" s="739"/>
      <c r="C827" s="739"/>
      <c r="D827" s="739"/>
      <c r="E827" s="739"/>
      <c r="F827" s="739"/>
      <c r="G827" s="739"/>
      <c r="H827" s="739"/>
      <c r="I827" s="739"/>
      <c r="J827" s="739"/>
      <c r="K827" s="739"/>
      <c r="L827" s="739"/>
      <c r="M827" s="739"/>
      <c r="N827" s="739"/>
      <c r="O827" s="739"/>
      <c r="P827" s="740"/>
      <c r="Q827" s="740"/>
      <c r="R827" s="739"/>
      <c r="S827" s="739"/>
      <c r="T827" s="740"/>
      <c r="U827" s="740"/>
      <c r="V827" s="740"/>
      <c r="W827" s="739"/>
      <c r="X827" s="739"/>
      <c r="Y827" s="739"/>
      <c r="Z827" s="740"/>
      <c r="AA827" s="739"/>
      <c r="AB827" s="739"/>
      <c r="AC827" s="739"/>
      <c r="AD827" s="739"/>
      <c r="AE827" s="739"/>
      <c r="AF827" s="739"/>
      <c r="AG827" s="739"/>
      <c r="AH827" s="739"/>
    </row>
    <row r="828">
      <c r="A828" s="739"/>
      <c r="B828" s="739"/>
      <c r="C828" s="739"/>
      <c r="D828" s="739"/>
      <c r="E828" s="739"/>
      <c r="F828" s="739"/>
      <c r="G828" s="739"/>
      <c r="H828" s="739"/>
      <c r="I828" s="739"/>
      <c r="J828" s="739"/>
      <c r="K828" s="739"/>
      <c r="L828" s="739"/>
      <c r="M828" s="739"/>
      <c r="N828" s="739"/>
      <c r="O828" s="739"/>
      <c r="P828" s="740"/>
      <c r="Q828" s="740"/>
      <c r="R828" s="739"/>
      <c r="S828" s="739"/>
      <c r="T828" s="740"/>
      <c r="U828" s="740"/>
      <c r="V828" s="740"/>
      <c r="W828" s="739"/>
      <c r="X828" s="739"/>
      <c r="Y828" s="739"/>
      <c r="Z828" s="740"/>
      <c r="AA828" s="739"/>
      <c r="AB828" s="739"/>
      <c r="AC828" s="739"/>
      <c r="AD828" s="739"/>
      <c r="AE828" s="739"/>
      <c r="AF828" s="739"/>
      <c r="AG828" s="739"/>
      <c r="AH828" s="739"/>
    </row>
    <row r="829">
      <c r="A829" s="739"/>
      <c r="B829" s="739"/>
      <c r="C829" s="739"/>
      <c r="D829" s="739"/>
      <c r="E829" s="739"/>
      <c r="F829" s="739"/>
      <c r="G829" s="739"/>
      <c r="H829" s="739"/>
      <c r="I829" s="739"/>
      <c r="J829" s="739"/>
      <c r="K829" s="739"/>
      <c r="L829" s="739"/>
      <c r="M829" s="739"/>
      <c r="N829" s="739"/>
      <c r="O829" s="739"/>
      <c r="P829" s="740"/>
      <c r="Q829" s="740"/>
      <c r="R829" s="739"/>
      <c r="S829" s="739"/>
      <c r="T829" s="740"/>
      <c r="U829" s="740"/>
      <c r="V829" s="740"/>
      <c r="W829" s="739"/>
      <c r="X829" s="739"/>
      <c r="Y829" s="739"/>
      <c r="Z829" s="740"/>
      <c r="AA829" s="739"/>
      <c r="AB829" s="739"/>
      <c r="AC829" s="739"/>
      <c r="AD829" s="739"/>
      <c r="AE829" s="739"/>
      <c r="AF829" s="739"/>
      <c r="AG829" s="739"/>
      <c r="AH829" s="739"/>
    </row>
    <row r="830">
      <c r="A830" s="739"/>
      <c r="B830" s="739"/>
      <c r="C830" s="739"/>
      <c r="D830" s="739"/>
      <c r="E830" s="739"/>
      <c r="F830" s="739"/>
      <c r="G830" s="739"/>
      <c r="H830" s="739"/>
      <c r="I830" s="739"/>
      <c r="J830" s="739"/>
      <c r="K830" s="739"/>
      <c r="L830" s="739"/>
      <c r="M830" s="739"/>
      <c r="N830" s="739"/>
      <c r="O830" s="739"/>
      <c r="P830" s="740"/>
      <c r="Q830" s="740"/>
      <c r="R830" s="739"/>
      <c r="S830" s="739"/>
      <c r="T830" s="740"/>
      <c r="U830" s="740"/>
      <c r="V830" s="740"/>
      <c r="W830" s="739"/>
      <c r="X830" s="739"/>
      <c r="Y830" s="739"/>
      <c r="Z830" s="740"/>
      <c r="AA830" s="739"/>
      <c r="AB830" s="739"/>
      <c r="AC830" s="739"/>
      <c r="AD830" s="739"/>
      <c r="AE830" s="739"/>
      <c r="AF830" s="739"/>
      <c r="AG830" s="739"/>
      <c r="AH830" s="739"/>
    </row>
    <row r="831">
      <c r="A831" s="739"/>
      <c r="B831" s="739"/>
      <c r="C831" s="739"/>
      <c r="D831" s="739"/>
      <c r="E831" s="739"/>
      <c r="F831" s="739"/>
      <c r="G831" s="739"/>
      <c r="H831" s="739"/>
      <c r="I831" s="739"/>
      <c r="J831" s="739"/>
      <c r="K831" s="739"/>
      <c r="L831" s="739"/>
      <c r="M831" s="739"/>
      <c r="N831" s="739"/>
      <c r="O831" s="739"/>
      <c r="P831" s="740"/>
      <c r="Q831" s="740"/>
      <c r="R831" s="739"/>
      <c r="S831" s="739"/>
      <c r="T831" s="740"/>
      <c r="U831" s="740"/>
      <c r="V831" s="740"/>
      <c r="W831" s="739"/>
      <c r="X831" s="739"/>
      <c r="Y831" s="739"/>
      <c r="Z831" s="740"/>
      <c r="AA831" s="739"/>
      <c r="AB831" s="739"/>
      <c r="AC831" s="739"/>
      <c r="AD831" s="739"/>
      <c r="AE831" s="739"/>
      <c r="AF831" s="739"/>
      <c r="AG831" s="739"/>
      <c r="AH831" s="739"/>
    </row>
    <row r="832">
      <c r="A832" s="739"/>
      <c r="B832" s="739"/>
      <c r="C832" s="739"/>
      <c r="D832" s="739"/>
      <c r="E832" s="739"/>
      <c r="F832" s="739"/>
      <c r="G832" s="739"/>
      <c r="H832" s="739"/>
      <c r="I832" s="739"/>
      <c r="J832" s="739"/>
      <c r="K832" s="739"/>
      <c r="L832" s="739"/>
      <c r="M832" s="739"/>
      <c r="N832" s="739"/>
      <c r="O832" s="739"/>
      <c r="P832" s="740"/>
      <c r="Q832" s="740"/>
      <c r="R832" s="739"/>
      <c r="S832" s="739"/>
      <c r="T832" s="740"/>
      <c r="U832" s="740"/>
      <c r="V832" s="740"/>
      <c r="W832" s="739"/>
      <c r="X832" s="739"/>
      <c r="Y832" s="739"/>
      <c r="Z832" s="740"/>
      <c r="AA832" s="739"/>
      <c r="AB832" s="739"/>
      <c r="AC832" s="739"/>
      <c r="AD832" s="739"/>
      <c r="AE832" s="739"/>
      <c r="AF832" s="739"/>
      <c r="AG832" s="739"/>
      <c r="AH832" s="739"/>
    </row>
    <row r="833">
      <c r="A833" s="739"/>
      <c r="B833" s="739"/>
      <c r="C833" s="739"/>
      <c r="D833" s="739"/>
      <c r="E833" s="739"/>
      <c r="F833" s="739"/>
      <c r="G833" s="739"/>
      <c r="H833" s="739"/>
      <c r="I833" s="739"/>
      <c r="J833" s="739"/>
      <c r="K833" s="739"/>
      <c r="L833" s="739"/>
      <c r="M833" s="739"/>
      <c r="N833" s="739"/>
      <c r="O833" s="739"/>
      <c r="P833" s="740"/>
      <c r="Q833" s="740"/>
      <c r="R833" s="739"/>
      <c r="S833" s="739"/>
      <c r="T833" s="740"/>
      <c r="U833" s="740"/>
      <c r="V833" s="740"/>
      <c r="W833" s="739"/>
      <c r="X833" s="739"/>
      <c r="Y833" s="739"/>
      <c r="Z833" s="740"/>
      <c r="AA833" s="739"/>
      <c r="AB833" s="739"/>
      <c r="AC833" s="739"/>
      <c r="AD833" s="739"/>
      <c r="AE833" s="739"/>
      <c r="AF833" s="739"/>
      <c r="AG833" s="739"/>
      <c r="AH833" s="739"/>
    </row>
    <row r="834">
      <c r="A834" s="739"/>
      <c r="B834" s="739"/>
      <c r="C834" s="739"/>
      <c r="D834" s="739"/>
      <c r="E834" s="739"/>
      <c r="F834" s="739"/>
      <c r="G834" s="739"/>
      <c r="H834" s="739"/>
      <c r="I834" s="739"/>
      <c r="J834" s="739"/>
      <c r="K834" s="739"/>
      <c r="L834" s="739"/>
      <c r="M834" s="739"/>
      <c r="N834" s="739"/>
      <c r="O834" s="739"/>
      <c r="P834" s="740"/>
      <c r="Q834" s="740"/>
      <c r="R834" s="739"/>
      <c r="S834" s="739"/>
      <c r="T834" s="740"/>
      <c r="U834" s="740"/>
      <c r="V834" s="740"/>
      <c r="W834" s="739"/>
      <c r="X834" s="739"/>
      <c r="Y834" s="739"/>
      <c r="Z834" s="740"/>
      <c r="AA834" s="739"/>
      <c r="AB834" s="739"/>
      <c r="AC834" s="739"/>
      <c r="AD834" s="739"/>
      <c r="AE834" s="739"/>
      <c r="AF834" s="739"/>
      <c r="AG834" s="739"/>
      <c r="AH834" s="739"/>
    </row>
    <row r="835">
      <c r="A835" s="739"/>
      <c r="B835" s="739"/>
      <c r="C835" s="739"/>
      <c r="D835" s="739"/>
      <c r="E835" s="739"/>
      <c r="F835" s="739"/>
      <c r="G835" s="739"/>
      <c r="H835" s="739"/>
      <c r="I835" s="739"/>
      <c r="J835" s="739"/>
      <c r="K835" s="739"/>
      <c r="L835" s="739"/>
      <c r="M835" s="739"/>
      <c r="N835" s="739"/>
      <c r="O835" s="739"/>
      <c r="P835" s="740"/>
      <c r="Q835" s="740"/>
      <c r="R835" s="739"/>
      <c r="S835" s="739"/>
      <c r="T835" s="740"/>
      <c r="U835" s="740"/>
      <c r="V835" s="740"/>
      <c r="W835" s="739"/>
      <c r="X835" s="739"/>
      <c r="Y835" s="739"/>
      <c r="Z835" s="740"/>
      <c r="AA835" s="739"/>
      <c r="AB835" s="739"/>
      <c r="AC835" s="739"/>
      <c r="AD835" s="739"/>
      <c r="AE835" s="739"/>
      <c r="AF835" s="739"/>
      <c r="AG835" s="739"/>
      <c r="AH835" s="739"/>
    </row>
    <row r="836">
      <c r="A836" s="739"/>
      <c r="B836" s="739"/>
      <c r="C836" s="739"/>
      <c r="D836" s="739"/>
      <c r="E836" s="739"/>
      <c r="F836" s="739"/>
      <c r="G836" s="739"/>
      <c r="H836" s="739"/>
      <c r="I836" s="739"/>
      <c r="J836" s="739"/>
      <c r="K836" s="739"/>
      <c r="L836" s="739"/>
      <c r="M836" s="739"/>
      <c r="N836" s="739"/>
      <c r="O836" s="739"/>
      <c r="P836" s="740"/>
      <c r="Q836" s="740"/>
      <c r="R836" s="739"/>
      <c r="S836" s="739"/>
      <c r="T836" s="740"/>
      <c r="U836" s="740"/>
      <c r="V836" s="740"/>
      <c r="W836" s="739"/>
      <c r="X836" s="739"/>
      <c r="Y836" s="739"/>
      <c r="Z836" s="740"/>
      <c r="AA836" s="739"/>
      <c r="AB836" s="739"/>
      <c r="AC836" s="739"/>
      <c r="AD836" s="739"/>
      <c r="AE836" s="739"/>
      <c r="AF836" s="739"/>
      <c r="AG836" s="739"/>
      <c r="AH836" s="739"/>
    </row>
    <row r="837">
      <c r="A837" s="739"/>
      <c r="B837" s="739"/>
      <c r="C837" s="739"/>
      <c r="D837" s="739"/>
      <c r="E837" s="739"/>
      <c r="F837" s="739"/>
      <c r="G837" s="739"/>
      <c r="H837" s="739"/>
      <c r="I837" s="739"/>
      <c r="J837" s="739"/>
      <c r="K837" s="739"/>
      <c r="L837" s="739"/>
      <c r="M837" s="739"/>
      <c r="N837" s="739"/>
      <c r="O837" s="739"/>
      <c r="P837" s="740"/>
      <c r="Q837" s="740"/>
      <c r="R837" s="739"/>
      <c r="S837" s="739"/>
      <c r="T837" s="740"/>
      <c r="U837" s="740"/>
      <c r="V837" s="740"/>
      <c r="W837" s="739"/>
      <c r="X837" s="739"/>
      <c r="Y837" s="739"/>
      <c r="Z837" s="740"/>
      <c r="AA837" s="739"/>
      <c r="AB837" s="739"/>
      <c r="AC837" s="739"/>
      <c r="AD837" s="739"/>
      <c r="AE837" s="739"/>
      <c r="AF837" s="739"/>
      <c r="AG837" s="739"/>
      <c r="AH837" s="739"/>
    </row>
    <row r="838">
      <c r="A838" s="739"/>
      <c r="B838" s="739"/>
      <c r="C838" s="739"/>
      <c r="D838" s="739"/>
      <c r="E838" s="739"/>
      <c r="F838" s="739"/>
      <c r="G838" s="739"/>
      <c r="H838" s="739"/>
      <c r="I838" s="739"/>
      <c r="J838" s="739"/>
      <c r="K838" s="739"/>
      <c r="L838" s="739"/>
      <c r="M838" s="739"/>
      <c r="N838" s="739"/>
      <c r="O838" s="739"/>
      <c r="P838" s="740"/>
      <c r="Q838" s="740"/>
      <c r="R838" s="739"/>
      <c r="S838" s="739"/>
      <c r="T838" s="740"/>
      <c r="U838" s="740"/>
      <c r="V838" s="740"/>
      <c r="W838" s="739"/>
      <c r="X838" s="739"/>
      <c r="Y838" s="739"/>
      <c r="Z838" s="740"/>
      <c r="AA838" s="739"/>
      <c r="AB838" s="739"/>
      <c r="AC838" s="739"/>
      <c r="AD838" s="739"/>
      <c r="AE838" s="739"/>
      <c r="AF838" s="739"/>
      <c r="AG838" s="739"/>
      <c r="AH838" s="739"/>
    </row>
    <row r="839">
      <c r="A839" s="739"/>
      <c r="B839" s="739"/>
      <c r="C839" s="739"/>
      <c r="D839" s="739"/>
      <c r="E839" s="739"/>
      <c r="F839" s="739"/>
      <c r="G839" s="739"/>
      <c r="H839" s="739"/>
      <c r="I839" s="739"/>
      <c r="J839" s="739"/>
      <c r="K839" s="739"/>
      <c r="L839" s="739"/>
      <c r="M839" s="739"/>
      <c r="N839" s="739"/>
      <c r="O839" s="739"/>
      <c r="P839" s="740"/>
      <c r="Q839" s="740"/>
      <c r="R839" s="739"/>
      <c r="S839" s="739"/>
      <c r="T839" s="740"/>
      <c r="U839" s="740"/>
      <c r="V839" s="740"/>
      <c r="W839" s="739"/>
      <c r="X839" s="739"/>
      <c r="Y839" s="739"/>
      <c r="Z839" s="740"/>
      <c r="AA839" s="739"/>
      <c r="AB839" s="739"/>
      <c r="AC839" s="739"/>
      <c r="AD839" s="739"/>
      <c r="AE839" s="739"/>
      <c r="AF839" s="739"/>
      <c r="AG839" s="739"/>
      <c r="AH839" s="739"/>
    </row>
    <row r="840">
      <c r="A840" s="739"/>
      <c r="B840" s="739"/>
      <c r="C840" s="739"/>
      <c r="D840" s="739"/>
      <c r="E840" s="739"/>
      <c r="F840" s="739"/>
      <c r="G840" s="739"/>
      <c r="H840" s="739"/>
      <c r="I840" s="739"/>
      <c r="J840" s="739"/>
      <c r="K840" s="739"/>
      <c r="L840" s="739"/>
      <c r="M840" s="739"/>
      <c r="N840" s="739"/>
      <c r="O840" s="739"/>
      <c r="P840" s="740"/>
      <c r="Q840" s="740"/>
      <c r="R840" s="739"/>
      <c r="S840" s="739"/>
      <c r="T840" s="740"/>
      <c r="U840" s="740"/>
      <c r="V840" s="740"/>
      <c r="W840" s="739"/>
      <c r="X840" s="739"/>
      <c r="Y840" s="739"/>
      <c r="Z840" s="740"/>
      <c r="AA840" s="739"/>
      <c r="AB840" s="739"/>
      <c r="AC840" s="739"/>
      <c r="AD840" s="739"/>
      <c r="AE840" s="739"/>
      <c r="AF840" s="739"/>
      <c r="AG840" s="739"/>
      <c r="AH840" s="739"/>
    </row>
    <row r="841">
      <c r="A841" s="739"/>
      <c r="B841" s="739"/>
      <c r="C841" s="739"/>
      <c r="D841" s="739"/>
      <c r="E841" s="739"/>
      <c r="F841" s="739"/>
      <c r="G841" s="739"/>
      <c r="H841" s="739"/>
      <c r="I841" s="739"/>
      <c r="J841" s="739"/>
      <c r="K841" s="739"/>
      <c r="L841" s="739"/>
      <c r="M841" s="739"/>
      <c r="N841" s="739"/>
      <c r="O841" s="739"/>
      <c r="P841" s="740"/>
      <c r="Q841" s="740"/>
      <c r="R841" s="739"/>
      <c r="S841" s="739"/>
      <c r="T841" s="740"/>
      <c r="U841" s="740"/>
      <c r="V841" s="740"/>
      <c r="W841" s="739"/>
      <c r="X841" s="739"/>
      <c r="Y841" s="739"/>
      <c r="Z841" s="740"/>
      <c r="AA841" s="739"/>
      <c r="AB841" s="739"/>
      <c r="AC841" s="739"/>
      <c r="AD841" s="739"/>
      <c r="AE841" s="739"/>
      <c r="AF841" s="739"/>
      <c r="AG841" s="739"/>
      <c r="AH841" s="739"/>
    </row>
    <row r="842">
      <c r="A842" s="739"/>
      <c r="B842" s="739"/>
      <c r="C842" s="739"/>
      <c r="D842" s="739"/>
      <c r="E842" s="739"/>
      <c r="F842" s="739"/>
      <c r="G842" s="739"/>
      <c r="H842" s="739"/>
      <c r="I842" s="739"/>
      <c r="J842" s="739"/>
      <c r="K842" s="739"/>
      <c r="L842" s="739"/>
      <c r="M842" s="739"/>
      <c r="N842" s="739"/>
      <c r="O842" s="739"/>
      <c r="P842" s="740"/>
      <c r="Q842" s="740"/>
      <c r="R842" s="739"/>
      <c r="S842" s="739"/>
      <c r="T842" s="740"/>
      <c r="U842" s="740"/>
      <c r="V842" s="740"/>
      <c r="W842" s="739"/>
      <c r="X842" s="739"/>
      <c r="Y842" s="739"/>
      <c r="Z842" s="740"/>
      <c r="AA842" s="739"/>
      <c r="AB842" s="739"/>
      <c r="AC842" s="739"/>
      <c r="AD842" s="739"/>
      <c r="AE842" s="739"/>
      <c r="AF842" s="739"/>
      <c r="AG842" s="739"/>
      <c r="AH842" s="739"/>
    </row>
    <row r="843">
      <c r="A843" s="739"/>
      <c r="B843" s="739"/>
      <c r="C843" s="739"/>
      <c r="D843" s="739"/>
      <c r="E843" s="739"/>
      <c r="F843" s="739"/>
      <c r="G843" s="739"/>
      <c r="H843" s="739"/>
      <c r="I843" s="739"/>
      <c r="J843" s="739"/>
      <c r="K843" s="739"/>
      <c r="L843" s="739"/>
      <c r="M843" s="739"/>
      <c r="N843" s="739"/>
      <c r="O843" s="739"/>
      <c r="P843" s="740"/>
      <c r="Q843" s="740"/>
      <c r="R843" s="739"/>
      <c r="S843" s="739"/>
      <c r="T843" s="740"/>
      <c r="U843" s="740"/>
      <c r="V843" s="740"/>
      <c r="W843" s="739"/>
      <c r="X843" s="739"/>
      <c r="Y843" s="739"/>
      <c r="Z843" s="740"/>
      <c r="AA843" s="739"/>
      <c r="AB843" s="739"/>
      <c r="AC843" s="739"/>
      <c r="AD843" s="739"/>
      <c r="AE843" s="739"/>
      <c r="AF843" s="739"/>
      <c r="AG843" s="739"/>
      <c r="AH843" s="739"/>
    </row>
    <row r="844">
      <c r="A844" s="739"/>
      <c r="B844" s="739"/>
      <c r="C844" s="739"/>
      <c r="D844" s="739"/>
      <c r="E844" s="739"/>
      <c r="F844" s="739"/>
      <c r="G844" s="739"/>
      <c r="H844" s="739"/>
      <c r="I844" s="739"/>
      <c r="J844" s="739"/>
      <c r="K844" s="739"/>
      <c r="L844" s="739"/>
      <c r="M844" s="739"/>
      <c r="N844" s="739"/>
      <c r="O844" s="739"/>
      <c r="P844" s="740"/>
      <c r="Q844" s="740"/>
      <c r="R844" s="739"/>
      <c r="S844" s="739"/>
      <c r="T844" s="740"/>
      <c r="U844" s="740"/>
      <c r="V844" s="740"/>
      <c r="W844" s="739"/>
      <c r="X844" s="739"/>
      <c r="Y844" s="739"/>
      <c r="Z844" s="740"/>
      <c r="AA844" s="739"/>
      <c r="AB844" s="739"/>
      <c r="AC844" s="739"/>
      <c r="AD844" s="739"/>
      <c r="AE844" s="739"/>
      <c r="AF844" s="739"/>
      <c r="AG844" s="739"/>
      <c r="AH844" s="739"/>
    </row>
    <row r="845">
      <c r="A845" s="739"/>
      <c r="B845" s="739"/>
      <c r="C845" s="739"/>
      <c r="D845" s="739"/>
      <c r="E845" s="739"/>
      <c r="F845" s="739"/>
      <c r="G845" s="739"/>
      <c r="H845" s="739"/>
      <c r="I845" s="739"/>
      <c r="J845" s="739"/>
      <c r="K845" s="739"/>
      <c r="L845" s="739"/>
      <c r="M845" s="739"/>
      <c r="N845" s="739"/>
      <c r="O845" s="739"/>
      <c r="P845" s="740"/>
      <c r="Q845" s="740"/>
      <c r="R845" s="739"/>
      <c r="S845" s="739"/>
      <c r="T845" s="740"/>
      <c r="U845" s="740"/>
      <c r="V845" s="740"/>
      <c r="W845" s="739"/>
      <c r="X845" s="739"/>
      <c r="Y845" s="739"/>
      <c r="Z845" s="740"/>
      <c r="AA845" s="739"/>
      <c r="AB845" s="739"/>
      <c r="AC845" s="739"/>
      <c r="AD845" s="739"/>
      <c r="AE845" s="739"/>
      <c r="AF845" s="739"/>
      <c r="AG845" s="739"/>
      <c r="AH845" s="739"/>
    </row>
    <row r="846">
      <c r="A846" s="739"/>
      <c r="B846" s="739"/>
      <c r="C846" s="739"/>
      <c r="D846" s="739"/>
      <c r="E846" s="739"/>
      <c r="F846" s="739"/>
      <c r="G846" s="739"/>
      <c r="H846" s="739"/>
      <c r="I846" s="739"/>
      <c r="J846" s="739"/>
      <c r="K846" s="739"/>
      <c r="L846" s="739"/>
      <c r="M846" s="739"/>
      <c r="N846" s="739"/>
      <c r="O846" s="739"/>
      <c r="P846" s="740"/>
      <c r="Q846" s="740"/>
      <c r="R846" s="739"/>
      <c r="S846" s="739"/>
      <c r="T846" s="740"/>
      <c r="U846" s="740"/>
      <c r="V846" s="740"/>
      <c r="W846" s="739"/>
      <c r="X846" s="739"/>
      <c r="Y846" s="739"/>
      <c r="Z846" s="740"/>
      <c r="AA846" s="739"/>
      <c r="AB846" s="739"/>
      <c r="AC846" s="739"/>
      <c r="AD846" s="739"/>
      <c r="AE846" s="739"/>
      <c r="AF846" s="739"/>
      <c r="AG846" s="739"/>
      <c r="AH846" s="739"/>
    </row>
    <row r="847">
      <c r="A847" s="739"/>
      <c r="B847" s="739"/>
      <c r="C847" s="739"/>
      <c r="D847" s="739"/>
      <c r="E847" s="739"/>
      <c r="F847" s="739"/>
      <c r="G847" s="739"/>
      <c r="H847" s="739"/>
      <c r="I847" s="739"/>
      <c r="J847" s="739"/>
      <c r="K847" s="739"/>
      <c r="L847" s="739"/>
      <c r="M847" s="739"/>
      <c r="N847" s="739"/>
      <c r="O847" s="739"/>
      <c r="P847" s="740"/>
      <c r="Q847" s="740"/>
      <c r="R847" s="739"/>
      <c r="S847" s="739"/>
      <c r="T847" s="740"/>
      <c r="U847" s="740"/>
      <c r="V847" s="740"/>
      <c r="W847" s="739"/>
      <c r="X847" s="739"/>
      <c r="Y847" s="739"/>
      <c r="Z847" s="740"/>
      <c r="AA847" s="739"/>
      <c r="AB847" s="739"/>
      <c r="AC847" s="739"/>
      <c r="AD847" s="739"/>
      <c r="AE847" s="739"/>
      <c r="AF847" s="739"/>
      <c r="AG847" s="739"/>
      <c r="AH847" s="739"/>
    </row>
    <row r="848">
      <c r="A848" s="739"/>
      <c r="B848" s="739"/>
      <c r="C848" s="739"/>
      <c r="D848" s="739"/>
      <c r="E848" s="739"/>
      <c r="F848" s="739"/>
      <c r="G848" s="739"/>
      <c r="H848" s="739"/>
      <c r="I848" s="739"/>
      <c r="J848" s="739"/>
      <c r="K848" s="739"/>
      <c r="L848" s="739"/>
      <c r="M848" s="739"/>
      <c r="N848" s="739"/>
      <c r="O848" s="739"/>
      <c r="P848" s="740"/>
      <c r="Q848" s="740"/>
      <c r="R848" s="739"/>
      <c r="S848" s="739"/>
      <c r="T848" s="740"/>
      <c r="U848" s="740"/>
      <c r="V848" s="740"/>
      <c r="W848" s="739"/>
      <c r="X848" s="739"/>
      <c r="Y848" s="739"/>
      <c r="Z848" s="740"/>
      <c r="AA848" s="739"/>
      <c r="AB848" s="739"/>
      <c r="AC848" s="739"/>
      <c r="AD848" s="739"/>
      <c r="AE848" s="739"/>
      <c r="AF848" s="739"/>
      <c r="AG848" s="739"/>
      <c r="AH848" s="739"/>
    </row>
    <row r="849">
      <c r="A849" s="739"/>
      <c r="B849" s="739"/>
      <c r="C849" s="739"/>
      <c r="D849" s="739"/>
      <c r="E849" s="739"/>
      <c r="F849" s="739"/>
      <c r="G849" s="739"/>
      <c r="H849" s="739"/>
      <c r="I849" s="739"/>
      <c r="J849" s="739"/>
      <c r="K849" s="739"/>
      <c r="L849" s="739"/>
      <c r="M849" s="739"/>
      <c r="N849" s="739"/>
      <c r="O849" s="739"/>
      <c r="P849" s="740"/>
      <c r="Q849" s="740"/>
      <c r="R849" s="739"/>
      <c r="S849" s="739"/>
      <c r="T849" s="740"/>
      <c r="U849" s="740"/>
      <c r="V849" s="740"/>
      <c r="W849" s="739"/>
      <c r="X849" s="739"/>
      <c r="Y849" s="739"/>
      <c r="Z849" s="740"/>
      <c r="AA849" s="739"/>
      <c r="AB849" s="739"/>
      <c r="AC849" s="739"/>
      <c r="AD849" s="739"/>
      <c r="AE849" s="739"/>
      <c r="AF849" s="739"/>
      <c r="AG849" s="739"/>
      <c r="AH849" s="739"/>
    </row>
    <row r="850">
      <c r="A850" s="739"/>
      <c r="B850" s="739"/>
      <c r="C850" s="739"/>
      <c r="D850" s="739"/>
      <c r="E850" s="739"/>
      <c r="F850" s="739"/>
      <c r="G850" s="739"/>
      <c r="H850" s="739"/>
      <c r="I850" s="739"/>
      <c r="J850" s="739"/>
      <c r="K850" s="739"/>
      <c r="L850" s="739"/>
      <c r="M850" s="739"/>
      <c r="N850" s="739"/>
      <c r="O850" s="739"/>
      <c r="P850" s="740"/>
      <c r="Q850" s="740"/>
      <c r="R850" s="739"/>
      <c r="S850" s="739"/>
      <c r="T850" s="740"/>
      <c r="U850" s="740"/>
      <c r="V850" s="740"/>
      <c r="W850" s="739"/>
      <c r="X850" s="739"/>
      <c r="Y850" s="739"/>
      <c r="Z850" s="740"/>
      <c r="AA850" s="739"/>
      <c r="AB850" s="739"/>
      <c r="AC850" s="739"/>
      <c r="AD850" s="739"/>
      <c r="AE850" s="739"/>
      <c r="AF850" s="739"/>
      <c r="AG850" s="739"/>
      <c r="AH850" s="739"/>
    </row>
    <row r="851">
      <c r="A851" s="739"/>
      <c r="B851" s="739"/>
      <c r="C851" s="739"/>
      <c r="D851" s="739"/>
      <c r="E851" s="739"/>
      <c r="F851" s="739"/>
      <c r="G851" s="739"/>
      <c r="H851" s="739"/>
      <c r="I851" s="739"/>
      <c r="J851" s="739"/>
      <c r="K851" s="739"/>
      <c r="L851" s="739"/>
      <c r="M851" s="739"/>
      <c r="N851" s="739"/>
      <c r="O851" s="739"/>
      <c r="P851" s="740"/>
      <c r="Q851" s="740"/>
      <c r="R851" s="739"/>
      <c r="S851" s="739"/>
      <c r="T851" s="740"/>
      <c r="U851" s="740"/>
      <c r="V851" s="740"/>
      <c r="W851" s="739"/>
      <c r="X851" s="739"/>
      <c r="Y851" s="739"/>
      <c r="Z851" s="740"/>
      <c r="AA851" s="739"/>
      <c r="AB851" s="739"/>
      <c r="AC851" s="739"/>
      <c r="AD851" s="739"/>
      <c r="AE851" s="739"/>
      <c r="AF851" s="739"/>
      <c r="AG851" s="739"/>
      <c r="AH851" s="739"/>
    </row>
    <row r="852">
      <c r="A852" s="739"/>
      <c r="B852" s="739"/>
      <c r="C852" s="739"/>
      <c r="D852" s="739"/>
      <c r="E852" s="739"/>
      <c r="F852" s="739"/>
      <c r="G852" s="739"/>
      <c r="H852" s="739"/>
      <c r="I852" s="739"/>
      <c r="J852" s="739"/>
      <c r="K852" s="739"/>
      <c r="L852" s="739"/>
      <c r="M852" s="739"/>
      <c r="N852" s="739"/>
      <c r="O852" s="739"/>
      <c r="P852" s="740"/>
      <c r="Q852" s="740"/>
      <c r="R852" s="739"/>
      <c r="S852" s="739"/>
      <c r="T852" s="740"/>
      <c r="U852" s="740"/>
      <c r="V852" s="740"/>
      <c r="W852" s="739"/>
      <c r="X852" s="739"/>
      <c r="Y852" s="739"/>
      <c r="Z852" s="740"/>
      <c r="AA852" s="739"/>
      <c r="AB852" s="739"/>
      <c r="AC852" s="739"/>
      <c r="AD852" s="739"/>
      <c r="AE852" s="739"/>
      <c r="AF852" s="739"/>
      <c r="AG852" s="739"/>
      <c r="AH852" s="739"/>
    </row>
    <row r="853">
      <c r="A853" s="739"/>
      <c r="B853" s="739"/>
      <c r="C853" s="739"/>
      <c r="D853" s="739"/>
      <c r="E853" s="739"/>
      <c r="F853" s="739"/>
      <c r="G853" s="739"/>
      <c r="H853" s="739"/>
      <c r="I853" s="739"/>
      <c r="J853" s="739"/>
      <c r="K853" s="739"/>
      <c r="L853" s="739"/>
      <c r="M853" s="739"/>
      <c r="N853" s="739"/>
      <c r="O853" s="739"/>
      <c r="P853" s="740"/>
      <c r="Q853" s="740"/>
      <c r="R853" s="739"/>
      <c r="S853" s="739"/>
      <c r="T853" s="740"/>
      <c r="U853" s="740"/>
      <c r="V853" s="740"/>
      <c r="W853" s="739"/>
      <c r="X853" s="739"/>
      <c r="Y853" s="739"/>
      <c r="Z853" s="740"/>
      <c r="AA853" s="739"/>
      <c r="AB853" s="739"/>
      <c r="AC853" s="739"/>
      <c r="AD853" s="739"/>
      <c r="AE853" s="739"/>
      <c r="AF853" s="739"/>
      <c r="AG853" s="739"/>
      <c r="AH853" s="739"/>
    </row>
    <row r="854">
      <c r="A854" s="739"/>
      <c r="B854" s="739"/>
      <c r="C854" s="739"/>
      <c r="D854" s="739"/>
      <c r="E854" s="739"/>
      <c r="F854" s="739"/>
      <c r="G854" s="739"/>
      <c r="H854" s="739"/>
      <c r="I854" s="739"/>
      <c r="J854" s="739"/>
      <c r="K854" s="739"/>
      <c r="L854" s="739"/>
      <c r="M854" s="739"/>
      <c r="N854" s="739"/>
      <c r="O854" s="739"/>
      <c r="P854" s="740"/>
      <c r="Q854" s="740"/>
      <c r="R854" s="739"/>
      <c r="S854" s="739"/>
      <c r="T854" s="740"/>
      <c r="U854" s="740"/>
      <c r="V854" s="740"/>
      <c r="W854" s="739"/>
      <c r="X854" s="739"/>
      <c r="Y854" s="739"/>
      <c r="Z854" s="740"/>
      <c r="AA854" s="739"/>
      <c r="AB854" s="739"/>
      <c r="AC854" s="739"/>
      <c r="AD854" s="739"/>
      <c r="AE854" s="739"/>
      <c r="AF854" s="739"/>
      <c r="AG854" s="739"/>
      <c r="AH854" s="739"/>
    </row>
    <row r="855">
      <c r="A855" s="739"/>
      <c r="B855" s="739"/>
      <c r="C855" s="739"/>
      <c r="D855" s="739"/>
      <c r="E855" s="739"/>
      <c r="F855" s="739"/>
      <c r="G855" s="739"/>
      <c r="H855" s="739"/>
      <c r="I855" s="739"/>
      <c r="J855" s="739"/>
      <c r="K855" s="739"/>
      <c r="L855" s="739"/>
      <c r="M855" s="739"/>
      <c r="N855" s="739"/>
      <c r="O855" s="739"/>
      <c r="P855" s="740"/>
      <c r="Q855" s="740"/>
      <c r="R855" s="739"/>
      <c r="S855" s="739"/>
      <c r="T855" s="740"/>
      <c r="U855" s="740"/>
      <c r="V855" s="740"/>
      <c r="W855" s="739"/>
      <c r="X855" s="739"/>
      <c r="Y855" s="739"/>
      <c r="Z855" s="740"/>
      <c r="AA855" s="739"/>
      <c r="AB855" s="739"/>
      <c r="AC855" s="739"/>
      <c r="AD855" s="739"/>
      <c r="AE855" s="739"/>
      <c r="AF855" s="739"/>
      <c r="AG855" s="739"/>
      <c r="AH855" s="739"/>
    </row>
    <row r="856">
      <c r="A856" s="739"/>
      <c r="B856" s="739"/>
      <c r="C856" s="739"/>
      <c r="D856" s="739"/>
      <c r="E856" s="739"/>
      <c r="F856" s="739"/>
      <c r="G856" s="739"/>
      <c r="H856" s="739"/>
      <c r="I856" s="739"/>
      <c r="J856" s="739"/>
      <c r="K856" s="739"/>
      <c r="L856" s="739"/>
      <c r="M856" s="739"/>
      <c r="N856" s="739"/>
      <c r="O856" s="739"/>
      <c r="P856" s="740"/>
      <c r="Q856" s="740"/>
      <c r="R856" s="739"/>
      <c r="S856" s="739"/>
      <c r="T856" s="740"/>
      <c r="U856" s="740"/>
      <c r="V856" s="740"/>
      <c r="W856" s="739"/>
      <c r="X856" s="739"/>
      <c r="Y856" s="739"/>
      <c r="Z856" s="740"/>
      <c r="AA856" s="739"/>
      <c r="AB856" s="739"/>
      <c r="AC856" s="739"/>
      <c r="AD856" s="739"/>
      <c r="AE856" s="739"/>
      <c r="AF856" s="739"/>
      <c r="AG856" s="739"/>
      <c r="AH856" s="739"/>
    </row>
    <row r="857">
      <c r="A857" s="739"/>
      <c r="B857" s="739"/>
      <c r="C857" s="739"/>
      <c r="D857" s="739"/>
      <c r="E857" s="739"/>
      <c r="F857" s="739"/>
      <c r="G857" s="739"/>
      <c r="H857" s="739"/>
      <c r="I857" s="739"/>
      <c r="J857" s="739"/>
      <c r="K857" s="739"/>
      <c r="L857" s="739"/>
      <c r="M857" s="739"/>
      <c r="N857" s="739"/>
      <c r="O857" s="739"/>
      <c r="P857" s="740"/>
      <c r="Q857" s="740"/>
      <c r="R857" s="739"/>
      <c r="S857" s="739"/>
      <c r="T857" s="740"/>
      <c r="U857" s="740"/>
      <c r="V857" s="740"/>
      <c r="W857" s="739"/>
      <c r="X857" s="739"/>
      <c r="Y857" s="739"/>
      <c r="Z857" s="740"/>
      <c r="AA857" s="739"/>
      <c r="AB857" s="739"/>
      <c r="AC857" s="739"/>
      <c r="AD857" s="739"/>
      <c r="AE857" s="739"/>
      <c r="AF857" s="739"/>
      <c r="AG857" s="739"/>
      <c r="AH857" s="739"/>
    </row>
    <row r="858">
      <c r="A858" s="739"/>
      <c r="B858" s="739"/>
      <c r="C858" s="739"/>
      <c r="D858" s="739"/>
      <c r="E858" s="739"/>
      <c r="F858" s="739"/>
      <c r="G858" s="739"/>
      <c r="H858" s="739"/>
      <c r="I858" s="739"/>
      <c r="J858" s="739"/>
      <c r="K858" s="739"/>
      <c r="L858" s="739"/>
      <c r="M858" s="739"/>
      <c r="N858" s="739"/>
      <c r="O858" s="739"/>
      <c r="P858" s="740"/>
      <c r="Q858" s="740"/>
      <c r="R858" s="739"/>
      <c r="S858" s="739"/>
      <c r="T858" s="740"/>
      <c r="U858" s="740"/>
      <c r="V858" s="740"/>
      <c r="W858" s="739"/>
      <c r="X858" s="739"/>
      <c r="Y858" s="739"/>
      <c r="Z858" s="740"/>
      <c r="AA858" s="739"/>
      <c r="AB858" s="739"/>
      <c r="AC858" s="739"/>
      <c r="AD858" s="739"/>
      <c r="AE858" s="739"/>
      <c r="AF858" s="739"/>
      <c r="AG858" s="739"/>
      <c r="AH858" s="739"/>
    </row>
    <row r="859">
      <c r="A859" s="739"/>
      <c r="B859" s="739"/>
      <c r="C859" s="739"/>
      <c r="D859" s="739"/>
      <c r="E859" s="739"/>
      <c r="F859" s="739"/>
      <c r="G859" s="739"/>
      <c r="H859" s="739"/>
      <c r="I859" s="739"/>
      <c r="J859" s="739"/>
      <c r="K859" s="739"/>
      <c r="L859" s="739"/>
      <c r="M859" s="739"/>
      <c r="N859" s="739"/>
      <c r="O859" s="739"/>
      <c r="P859" s="740"/>
      <c r="Q859" s="740"/>
      <c r="R859" s="739"/>
      <c r="S859" s="739"/>
      <c r="T859" s="740"/>
      <c r="U859" s="740"/>
      <c r="V859" s="740"/>
      <c r="W859" s="739"/>
      <c r="X859" s="739"/>
      <c r="Y859" s="739"/>
      <c r="Z859" s="740"/>
      <c r="AA859" s="739"/>
      <c r="AB859" s="739"/>
      <c r="AC859" s="739"/>
      <c r="AD859" s="739"/>
      <c r="AE859" s="739"/>
      <c r="AF859" s="739"/>
      <c r="AG859" s="739"/>
      <c r="AH859" s="739"/>
    </row>
    <row r="860">
      <c r="A860" s="739"/>
      <c r="B860" s="739"/>
      <c r="C860" s="739"/>
      <c r="D860" s="739"/>
      <c r="E860" s="739"/>
      <c r="F860" s="739"/>
      <c r="G860" s="739"/>
      <c r="H860" s="739"/>
      <c r="I860" s="739"/>
      <c r="J860" s="739"/>
      <c r="K860" s="739"/>
      <c r="L860" s="739"/>
      <c r="M860" s="739"/>
      <c r="N860" s="739"/>
      <c r="O860" s="739"/>
      <c r="P860" s="740"/>
      <c r="Q860" s="740"/>
      <c r="R860" s="739"/>
      <c r="S860" s="739"/>
      <c r="T860" s="740"/>
      <c r="U860" s="740"/>
      <c r="V860" s="740"/>
      <c r="W860" s="739"/>
      <c r="X860" s="739"/>
      <c r="Y860" s="739"/>
      <c r="Z860" s="740"/>
      <c r="AA860" s="739"/>
      <c r="AB860" s="739"/>
      <c r="AC860" s="739"/>
      <c r="AD860" s="739"/>
      <c r="AE860" s="739"/>
      <c r="AF860" s="739"/>
      <c r="AG860" s="739"/>
      <c r="AH860" s="739"/>
    </row>
    <row r="861">
      <c r="A861" s="739"/>
      <c r="B861" s="739"/>
      <c r="C861" s="739"/>
      <c r="D861" s="739"/>
      <c r="E861" s="739"/>
      <c r="F861" s="739"/>
      <c r="G861" s="739"/>
      <c r="H861" s="739"/>
      <c r="I861" s="739"/>
      <c r="J861" s="739"/>
      <c r="K861" s="739"/>
      <c r="L861" s="739"/>
      <c r="M861" s="739"/>
      <c r="N861" s="739"/>
      <c r="O861" s="739"/>
      <c r="P861" s="740"/>
      <c r="Q861" s="740"/>
      <c r="R861" s="739"/>
      <c r="S861" s="739"/>
      <c r="T861" s="740"/>
      <c r="U861" s="740"/>
      <c r="V861" s="740"/>
      <c r="W861" s="739"/>
      <c r="X861" s="739"/>
      <c r="Y861" s="739"/>
      <c r="Z861" s="740"/>
      <c r="AA861" s="739"/>
      <c r="AB861" s="739"/>
      <c r="AC861" s="739"/>
      <c r="AD861" s="739"/>
      <c r="AE861" s="739"/>
      <c r="AF861" s="739"/>
      <c r="AG861" s="739"/>
      <c r="AH861" s="739"/>
    </row>
    <row r="862">
      <c r="A862" s="739"/>
      <c r="B862" s="739"/>
      <c r="C862" s="739"/>
      <c r="D862" s="739"/>
      <c r="E862" s="739"/>
      <c r="F862" s="739"/>
      <c r="G862" s="739"/>
      <c r="H862" s="739"/>
      <c r="I862" s="739"/>
      <c r="J862" s="739"/>
      <c r="K862" s="739"/>
      <c r="L862" s="739"/>
      <c r="M862" s="739"/>
      <c r="N862" s="739"/>
      <c r="O862" s="739"/>
      <c r="P862" s="740"/>
      <c r="Q862" s="740"/>
      <c r="R862" s="739"/>
      <c r="S862" s="739"/>
      <c r="T862" s="740"/>
      <c r="U862" s="740"/>
      <c r="V862" s="740"/>
      <c r="W862" s="739"/>
      <c r="X862" s="739"/>
      <c r="Y862" s="739"/>
      <c r="Z862" s="740"/>
      <c r="AA862" s="739"/>
      <c r="AB862" s="739"/>
      <c r="AC862" s="739"/>
      <c r="AD862" s="739"/>
      <c r="AE862" s="739"/>
      <c r="AF862" s="739"/>
      <c r="AG862" s="739"/>
      <c r="AH862" s="739"/>
    </row>
    <row r="863">
      <c r="A863" s="739"/>
      <c r="B863" s="739"/>
      <c r="C863" s="739"/>
      <c r="D863" s="739"/>
      <c r="E863" s="739"/>
      <c r="F863" s="739"/>
      <c r="G863" s="739"/>
      <c r="H863" s="739"/>
      <c r="I863" s="739"/>
      <c r="J863" s="739"/>
      <c r="K863" s="739"/>
      <c r="L863" s="739"/>
      <c r="M863" s="739"/>
      <c r="N863" s="739"/>
      <c r="O863" s="739"/>
      <c r="P863" s="740"/>
      <c r="Q863" s="740"/>
      <c r="R863" s="739"/>
      <c r="S863" s="739"/>
      <c r="T863" s="740"/>
      <c r="U863" s="740"/>
      <c r="V863" s="740"/>
      <c r="W863" s="739"/>
      <c r="X863" s="739"/>
      <c r="Y863" s="739"/>
      <c r="Z863" s="740"/>
      <c r="AA863" s="739"/>
      <c r="AB863" s="739"/>
      <c r="AC863" s="739"/>
      <c r="AD863" s="739"/>
      <c r="AE863" s="739"/>
      <c r="AF863" s="739"/>
      <c r="AG863" s="739"/>
      <c r="AH863" s="739"/>
    </row>
    <row r="864">
      <c r="A864" s="739"/>
      <c r="B864" s="739"/>
      <c r="C864" s="739"/>
      <c r="D864" s="739"/>
      <c r="E864" s="739"/>
      <c r="F864" s="739"/>
      <c r="G864" s="739"/>
      <c r="H864" s="739"/>
      <c r="I864" s="739"/>
      <c r="J864" s="739"/>
      <c r="K864" s="739"/>
      <c r="L864" s="739"/>
      <c r="M864" s="739"/>
      <c r="N864" s="739"/>
      <c r="O864" s="739"/>
      <c r="P864" s="740"/>
      <c r="Q864" s="740"/>
      <c r="R864" s="739"/>
      <c r="S864" s="739"/>
      <c r="T864" s="740"/>
      <c r="U864" s="740"/>
      <c r="V864" s="740"/>
      <c r="W864" s="739"/>
      <c r="X864" s="739"/>
      <c r="Y864" s="739"/>
      <c r="Z864" s="740"/>
      <c r="AA864" s="739"/>
      <c r="AB864" s="739"/>
      <c r="AC864" s="739"/>
      <c r="AD864" s="739"/>
      <c r="AE864" s="739"/>
      <c r="AF864" s="739"/>
      <c r="AG864" s="739"/>
      <c r="AH864" s="739"/>
    </row>
    <row r="865">
      <c r="A865" s="739"/>
      <c r="B865" s="739"/>
      <c r="C865" s="739"/>
      <c r="D865" s="739"/>
      <c r="E865" s="739"/>
      <c r="F865" s="739"/>
      <c r="G865" s="739"/>
      <c r="H865" s="739"/>
      <c r="I865" s="739"/>
      <c r="J865" s="739"/>
      <c r="K865" s="739"/>
      <c r="L865" s="739"/>
      <c r="M865" s="739"/>
      <c r="N865" s="739"/>
      <c r="O865" s="739"/>
      <c r="P865" s="740"/>
      <c r="Q865" s="740"/>
      <c r="R865" s="739"/>
      <c r="S865" s="739"/>
      <c r="T865" s="740"/>
      <c r="U865" s="740"/>
      <c r="V865" s="740"/>
      <c r="W865" s="739"/>
      <c r="X865" s="739"/>
      <c r="Y865" s="739"/>
      <c r="Z865" s="740"/>
      <c r="AA865" s="739"/>
      <c r="AB865" s="739"/>
      <c r="AC865" s="739"/>
      <c r="AD865" s="739"/>
      <c r="AE865" s="739"/>
      <c r="AF865" s="739"/>
      <c r="AG865" s="739"/>
      <c r="AH865" s="739"/>
    </row>
    <row r="866">
      <c r="A866" s="739"/>
      <c r="B866" s="739"/>
      <c r="C866" s="739"/>
      <c r="D866" s="739"/>
      <c r="E866" s="739"/>
      <c r="F866" s="739"/>
      <c r="G866" s="739"/>
      <c r="H866" s="739"/>
      <c r="I866" s="739"/>
      <c r="J866" s="739"/>
      <c r="K866" s="739"/>
      <c r="L866" s="739"/>
      <c r="M866" s="739"/>
      <c r="N866" s="739"/>
      <c r="O866" s="739"/>
      <c r="P866" s="740"/>
      <c r="Q866" s="740"/>
      <c r="R866" s="739"/>
      <c r="S866" s="739"/>
      <c r="T866" s="740"/>
      <c r="U866" s="740"/>
      <c r="V866" s="740"/>
      <c r="W866" s="739"/>
      <c r="X866" s="739"/>
      <c r="Y866" s="739"/>
      <c r="Z866" s="740"/>
      <c r="AA866" s="739"/>
      <c r="AB866" s="739"/>
      <c r="AC866" s="739"/>
      <c r="AD866" s="739"/>
      <c r="AE866" s="739"/>
      <c r="AF866" s="739"/>
      <c r="AG866" s="739"/>
      <c r="AH866" s="739"/>
    </row>
    <row r="867">
      <c r="A867" s="739"/>
      <c r="B867" s="739"/>
      <c r="C867" s="739"/>
      <c r="D867" s="739"/>
      <c r="E867" s="739"/>
      <c r="F867" s="739"/>
      <c r="G867" s="739"/>
      <c r="H867" s="739"/>
      <c r="I867" s="739"/>
      <c r="J867" s="739"/>
      <c r="K867" s="739"/>
      <c r="L867" s="739"/>
      <c r="M867" s="739"/>
      <c r="N867" s="739"/>
      <c r="O867" s="739"/>
      <c r="P867" s="740"/>
      <c r="Q867" s="740"/>
      <c r="R867" s="739"/>
      <c r="S867" s="739"/>
      <c r="T867" s="740"/>
      <c r="U867" s="740"/>
      <c r="V867" s="740"/>
      <c r="W867" s="739"/>
      <c r="X867" s="739"/>
      <c r="Y867" s="739"/>
      <c r="Z867" s="740"/>
      <c r="AA867" s="739"/>
      <c r="AB867" s="739"/>
      <c r="AC867" s="739"/>
      <c r="AD867" s="739"/>
      <c r="AE867" s="739"/>
      <c r="AF867" s="739"/>
      <c r="AG867" s="739"/>
      <c r="AH867" s="739"/>
    </row>
    <row r="868">
      <c r="A868" s="739"/>
      <c r="B868" s="739"/>
      <c r="C868" s="739"/>
      <c r="D868" s="739"/>
      <c r="E868" s="739"/>
      <c r="F868" s="739"/>
      <c r="G868" s="739"/>
      <c r="H868" s="739"/>
      <c r="I868" s="739"/>
      <c r="J868" s="739"/>
      <c r="K868" s="739"/>
      <c r="L868" s="739"/>
      <c r="M868" s="739"/>
      <c r="N868" s="739"/>
      <c r="O868" s="739"/>
      <c r="P868" s="740"/>
      <c r="Q868" s="740"/>
      <c r="R868" s="739"/>
      <c r="S868" s="739"/>
      <c r="T868" s="740"/>
      <c r="U868" s="740"/>
      <c r="V868" s="740"/>
      <c r="W868" s="739"/>
      <c r="X868" s="739"/>
      <c r="Y868" s="739"/>
      <c r="Z868" s="740"/>
      <c r="AA868" s="739"/>
      <c r="AB868" s="739"/>
      <c r="AC868" s="739"/>
      <c r="AD868" s="739"/>
      <c r="AE868" s="739"/>
      <c r="AF868" s="739"/>
      <c r="AG868" s="739"/>
      <c r="AH868" s="739"/>
    </row>
    <row r="869">
      <c r="A869" s="739"/>
      <c r="B869" s="739"/>
      <c r="C869" s="739"/>
      <c r="D869" s="739"/>
      <c r="E869" s="739"/>
      <c r="F869" s="739"/>
      <c r="G869" s="739"/>
      <c r="H869" s="739"/>
      <c r="I869" s="739"/>
      <c r="J869" s="739"/>
      <c r="K869" s="739"/>
      <c r="L869" s="739"/>
      <c r="M869" s="739"/>
      <c r="N869" s="739"/>
      <c r="O869" s="739"/>
      <c r="P869" s="740"/>
      <c r="Q869" s="740"/>
      <c r="R869" s="739"/>
      <c r="S869" s="739"/>
      <c r="T869" s="740"/>
      <c r="U869" s="740"/>
      <c r="V869" s="740"/>
      <c r="W869" s="739"/>
      <c r="X869" s="739"/>
      <c r="Y869" s="739"/>
      <c r="Z869" s="740"/>
      <c r="AA869" s="739"/>
      <c r="AB869" s="739"/>
      <c r="AC869" s="739"/>
      <c r="AD869" s="739"/>
      <c r="AE869" s="739"/>
      <c r="AF869" s="739"/>
      <c r="AG869" s="739"/>
      <c r="AH869" s="739"/>
    </row>
    <row r="870">
      <c r="A870" s="739"/>
      <c r="B870" s="739"/>
      <c r="C870" s="739"/>
      <c r="D870" s="739"/>
      <c r="E870" s="739"/>
      <c r="F870" s="739"/>
      <c r="G870" s="739"/>
      <c r="H870" s="739"/>
      <c r="I870" s="739"/>
      <c r="J870" s="739"/>
      <c r="K870" s="739"/>
      <c r="L870" s="739"/>
      <c r="M870" s="739"/>
      <c r="N870" s="739"/>
      <c r="O870" s="739"/>
      <c r="P870" s="740"/>
      <c r="Q870" s="740"/>
      <c r="R870" s="739"/>
      <c r="S870" s="739"/>
      <c r="T870" s="740"/>
      <c r="U870" s="740"/>
      <c r="V870" s="740"/>
      <c r="W870" s="739"/>
      <c r="X870" s="739"/>
      <c r="Y870" s="739"/>
      <c r="Z870" s="740"/>
      <c r="AA870" s="739"/>
      <c r="AB870" s="739"/>
      <c r="AC870" s="739"/>
      <c r="AD870" s="739"/>
      <c r="AE870" s="739"/>
      <c r="AF870" s="739"/>
      <c r="AG870" s="739"/>
      <c r="AH870" s="739"/>
    </row>
    <row r="871">
      <c r="A871" s="739"/>
      <c r="B871" s="739"/>
      <c r="C871" s="739"/>
      <c r="D871" s="739"/>
      <c r="E871" s="739"/>
      <c r="F871" s="739"/>
      <c r="G871" s="739"/>
      <c r="H871" s="739"/>
      <c r="I871" s="739"/>
      <c r="J871" s="739"/>
      <c r="K871" s="739"/>
      <c r="L871" s="739"/>
      <c r="M871" s="739"/>
      <c r="N871" s="739"/>
      <c r="O871" s="739"/>
      <c r="P871" s="740"/>
      <c r="Q871" s="740"/>
      <c r="R871" s="739"/>
      <c r="S871" s="739"/>
      <c r="T871" s="740"/>
      <c r="U871" s="740"/>
      <c r="V871" s="740"/>
      <c r="W871" s="739"/>
      <c r="X871" s="739"/>
      <c r="Y871" s="739"/>
      <c r="Z871" s="740"/>
      <c r="AA871" s="739"/>
      <c r="AB871" s="739"/>
      <c r="AC871" s="739"/>
      <c r="AD871" s="739"/>
      <c r="AE871" s="739"/>
      <c r="AF871" s="739"/>
      <c r="AG871" s="739"/>
      <c r="AH871" s="739"/>
    </row>
    <row r="872">
      <c r="A872" s="739"/>
      <c r="B872" s="739"/>
      <c r="C872" s="739"/>
      <c r="D872" s="739"/>
      <c r="E872" s="739"/>
      <c r="F872" s="739"/>
      <c r="G872" s="739"/>
      <c r="H872" s="739"/>
      <c r="I872" s="739"/>
      <c r="J872" s="739"/>
      <c r="K872" s="739"/>
      <c r="L872" s="739"/>
      <c r="M872" s="739"/>
      <c r="N872" s="739"/>
      <c r="O872" s="739"/>
      <c r="P872" s="740"/>
      <c r="Q872" s="740"/>
      <c r="R872" s="739"/>
      <c r="S872" s="739"/>
      <c r="T872" s="740"/>
      <c r="U872" s="740"/>
      <c r="V872" s="740"/>
      <c r="W872" s="739"/>
      <c r="X872" s="739"/>
      <c r="Y872" s="739"/>
      <c r="Z872" s="740"/>
      <c r="AA872" s="739"/>
      <c r="AB872" s="739"/>
      <c r="AC872" s="739"/>
      <c r="AD872" s="739"/>
      <c r="AE872" s="739"/>
      <c r="AF872" s="739"/>
      <c r="AG872" s="739"/>
      <c r="AH872" s="739"/>
    </row>
    <row r="873">
      <c r="A873" s="739"/>
      <c r="B873" s="739"/>
      <c r="C873" s="739"/>
      <c r="D873" s="739"/>
      <c r="E873" s="739"/>
      <c r="F873" s="739"/>
      <c r="G873" s="739"/>
      <c r="H873" s="739"/>
      <c r="I873" s="739"/>
      <c r="J873" s="739"/>
      <c r="K873" s="739"/>
      <c r="L873" s="739"/>
      <c r="M873" s="739"/>
      <c r="N873" s="739"/>
      <c r="O873" s="739"/>
      <c r="P873" s="740"/>
      <c r="Q873" s="740"/>
      <c r="R873" s="739"/>
      <c r="S873" s="739"/>
      <c r="T873" s="740"/>
      <c r="U873" s="740"/>
      <c r="V873" s="740"/>
      <c r="W873" s="739"/>
      <c r="X873" s="739"/>
      <c r="Y873" s="739"/>
      <c r="Z873" s="740"/>
      <c r="AA873" s="739"/>
      <c r="AB873" s="739"/>
      <c r="AC873" s="739"/>
      <c r="AD873" s="739"/>
      <c r="AE873" s="739"/>
      <c r="AF873" s="739"/>
      <c r="AG873" s="739"/>
      <c r="AH873" s="739"/>
    </row>
    <row r="874">
      <c r="A874" s="739"/>
      <c r="B874" s="739"/>
      <c r="C874" s="739"/>
      <c r="D874" s="739"/>
      <c r="E874" s="739"/>
      <c r="F874" s="739"/>
      <c r="G874" s="739"/>
      <c r="H874" s="739"/>
      <c r="I874" s="739"/>
      <c r="J874" s="739"/>
      <c r="K874" s="739"/>
      <c r="L874" s="739"/>
      <c r="M874" s="739"/>
      <c r="N874" s="739"/>
      <c r="O874" s="739"/>
      <c r="P874" s="740"/>
      <c r="Q874" s="740"/>
      <c r="R874" s="739"/>
      <c r="S874" s="739"/>
      <c r="T874" s="740"/>
      <c r="U874" s="740"/>
      <c r="V874" s="740"/>
      <c r="W874" s="739"/>
      <c r="X874" s="739"/>
      <c r="Y874" s="739"/>
      <c r="Z874" s="740"/>
      <c r="AA874" s="739"/>
      <c r="AB874" s="739"/>
      <c r="AC874" s="739"/>
      <c r="AD874" s="739"/>
      <c r="AE874" s="739"/>
      <c r="AF874" s="739"/>
      <c r="AG874" s="739"/>
      <c r="AH874" s="739"/>
    </row>
    <row r="875">
      <c r="A875" s="739"/>
      <c r="B875" s="739"/>
      <c r="C875" s="739"/>
      <c r="D875" s="739"/>
      <c r="E875" s="739"/>
      <c r="F875" s="739"/>
      <c r="G875" s="739"/>
      <c r="H875" s="739"/>
      <c r="I875" s="739"/>
      <c r="J875" s="739"/>
      <c r="K875" s="739"/>
      <c r="L875" s="739"/>
      <c r="M875" s="739"/>
      <c r="N875" s="739"/>
      <c r="O875" s="739"/>
      <c r="P875" s="740"/>
      <c r="Q875" s="740"/>
      <c r="R875" s="739"/>
      <c r="S875" s="739"/>
      <c r="T875" s="740"/>
      <c r="U875" s="740"/>
      <c r="V875" s="740"/>
      <c r="W875" s="739"/>
      <c r="X875" s="739"/>
      <c r="Y875" s="739"/>
      <c r="Z875" s="740"/>
      <c r="AA875" s="739"/>
      <c r="AB875" s="739"/>
      <c r="AC875" s="739"/>
      <c r="AD875" s="739"/>
      <c r="AE875" s="739"/>
      <c r="AF875" s="739"/>
      <c r="AG875" s="739"/>
      <c r="AH875" s="739"/>
    </row>
    <row r="876">
      <c r="A876" s="739"/>
      <c r="B876" s="739"/>
      <c r="C876" s="739"/>
      <c r="D876" s="739"/>
      <c r="E876" s="739"/>
      <c r="F876" s="739"/>
      <c r="G876" s="739"/>
      <c r="H876" s="739"/>
      <c r="I876" s="739"/>
      <c r="J876" s="739"/>
      <c r="K876" s="739"/>
      <c r="L876" s="739"/>
      <c r="M876" s="739"/>
      <c r="N876" s="739"/>
      <c r="O876" s="739"/>
      <c r="P876" s="740"/>
      <c r="Q876" s="740"/>
      <c r="R876" s="739"/>
      <c r="S876" s="739"/>
      <c r="T876" s="740"/>
      <c r="U876" s="740"/>
      <c r="V876" s="740"/>
      <c r="W876" s="739"/>
      <c r="X876" s="739"/>
      <c r="Y876" s="739"/>
      <c r="Z876" s="740"/>
      <c r="AA876" s="739"/>
      <c r="AB876" s="739"/>
      <c r="AC876" s="739"/>
      <c r="AD876" s="739"/>
      <c r="AE876" s="739"/>
      <c r="AF876" s="739"/>
      <c r="AG876" s="739"/>
      <c r="AH876" s="739"/>
    </row>
    <row r="877">
      <c r="A877" s="739"/>
      <c r="B877" s="739"/>
      <c r="C877" s="739"/>
      <c r="D877" s="739"/>
      <c r="E877" s="739"/>
      <c r="F877" s="739"/>
      <c r="G877" s="739"/>
      <c r="H877" s="739"/>
      <c r="I877" s="739"/>
      <c r="J877" s="739"/>
      <c r="K877" s="739"/>
      <c r="L877" s="739"/>
      <c r="M877" s="739"/>
      <c r="N877" s="739"/>
      <c r="O877" s="739"/>
      <c r="P877" s="740"/>
      <c r="Q877" s="740"/>
      <c r="R877" s="739"/>
      <c r="S877" s="739"/>
      <c r="T877" s="740"/>
      <c r="U877" s="740"/>
      <c r="V877" s="740"/>
      <c r="W877" s="739"/>
      <c r="X877" s="739"/>
      <c r="Y877" s="739"/>
      <c r="Z877" s="740"/>
      <c r="AA877" s="739"/>
      <c r="AB877" s="739"/>
      <c r="AC877" s="739"/>
      <c r="AD877" s="739"/>
      <c r="AE877" s="739"/>
      <c r="AF877" s="739"/>
      <c r="AG877" s="739"/>
      <c r="AH877" s="739"/>
    </row>
    <row r="878">
      <c r="A878" s="739"/>
      <c r="B878" s="739"/>
      <c r="C878" s="739"/>
      <c r="D878" s="739"/>
      <c r="E878" s="739"/>
      <c r="F878" s="739"/>
      <c r="G878" s="739"/>
      <c r="H878" s="739"/>
      <c r="I878" s="739"/>
      <c r="J878" s="739"/>
      <c r="K878" s="739"/>
      <c r="L878" s="739"/>
      <c r="M878" s="739"/>
      <c r="N878" s="739"/>
      <c r="O878" s="739"/>
      <c r="P878" s="740"/>
      <c r="Q878" s="740"/>
      <c r="R878" s="739"/>
      <c r="S878" s="739"/>
      <c r="T878" s="740"/>
      <c r="U878" s="740"/>
      <c r="V878" s="740"/>
      <c r="W878" s="739"/>
      <c r="X878" s="739"/>
      <c r="Y878" s="739"/>
      <c r="Z878" s="740"/>
      <c r="AA878" s="739"/>
      <c r="AB878" s="739"/>
      <c r="AC878" s="739"/>
      <c r="AD878" s="739"/>
      <c r="AE878" s="739"/>
      <c r="AF878" s="739"/>
      <c r="AG878" s="739"/>
      <c r="AH878" s="739"/>
    </row>
    <row r="879">
      <c r="A879" s="739"/>
      <c r="B879" s="739"/>
      <c r="C879" s="739"/>
      <c r="D879" s="739"/>
      <c r="E879" s="739"/>
      <c r="F879" s="739"/>
      <c r="G879" s="739"/>
      <c r="H879" s="739"/>
      <c r="I879" s="739"/>
      <c r="J879" s="739"/>
      <c r="K879" s="739"/>
      <c r="L879" s="739"/>
      <c r="M879" s="739"/>
      <c r="N879" s="739"/>
      <c r="O879" s="739"/>
      <c r="P879" s="740"/>
      <c r="Q879" s="740"/>
      <c r="R879" s="739"/>
      <c r="S879" s="739"/>
      <c r="T879" s="740"/>
      <c r="U879" s="740"/>
      <c r="V879" s="740"/>
      <c r="W879" s="739"/>
      <c r="X879" s="739"/>
      <c r="Y879" s="739"/>
      <c r="Z879" s="740"/>
      <c r="AA879" s="739"/>
      <c r="AB879" s="739"/>
      <c r="AC879" s="739"/>
      <c r="AD879" s="739"/>
      <c r="AE879" s="739"/>
      <c r="AF879" s="739"/>
      <c r="AG879" s="739"/>
      <c r="AH879" s="739"/>
    </row>
    <row r="880">
      <c r="A880" s="739"/>
      <c r="B880" s="739"/>
      <c r="C880" s="739"/>
      <c r="D880" s="739"/>
      <c r="E880" s="739"/>
      <c r="F880" s="739"/>
      <c r="G880" s="739"/>
      <c r="H880" s="739"/>
      <c r="I880" s="739"/>
      <c r="J880" s="739"/>
      <c r="K880" s="739"/>
      <c r="L880" s="739"/>
      <c r="M880" s="739"/>
      <c r="N880" s="739"/>
      <c r="O880" s="739"/>
      <c r="P880" s="740"/>
      <c r="Q880" s="740"/>
      <c r="R880" s="739"/>
      <c r="S880" s="739"/>
      <c r="T880" s="740"/>
      <c r="U880" s="740"/>
      <c r="V880" s="740"/>
      <c r="W880" s="739"/>
      <c r="X880" s="739"/>
      <c r="Y880" s="739"/>
      <c r="Z880" s="740"/>
      <c r="AA880" s="739"/>
      <c r="AB880" s="739"/>
      <c r="AC880" s="739"/>
      <c r="AD880" s="739"/>
      <c r="AE880" s="739"/>
      <c r="AF880" s="739"/>
      <c r="AG880" s="739"/>
      <c r="AH880" s="739"/>
    </row>
    <row r="881">
      <c r="A881" s="739"/>
      <c r="B881" s="739"/>
      <c r="C881" s="739"/>
      <c r="D881" s="739"/>
      <c r="E881" s="739"/>
      <c r="F881" s="739"/>
      <c r="G881" s="739"/>
      <c r="H881" s="739"/>
      <c r="I881" s="739"/>
      <c r="J881" s="739"/>
      <c r="K881" s="739"/>
      <c r="L881" s="739"/>
      <c r="M881" s="739"/>
      <c r="N881" s="739"/>
      <c r="O881" s="739"/>
      <c r="P881" s="740"/>
      <c r="Q881" s="740"/>
      <c r="R881" s="739"/>
      <c r="S881" s="739"/>
      <c r="T881" s="740"/>
      <c r="U881" s="740"/>
      <c r="V881" s="740"/>
      <c r="W881" s="739"/>
      <c r="X881" s="739"/>
      <c r="Y881" s="739"/>
      <c r="Z881" s="740"/>
      <c r="AA881" s="739"/>
      <c r="AB881" s="739"/>
      <c r="AC881" s="739"/>
      <c r="AD881" s="739"/>
      <c r="AE881" s="739"/>
      <c r="AF881" s="739"/>
      <c r="AG881" s="739"/>
      <c r="AH881" s="739"/>
    </row>
    <row r="882">
      <c r="A882" s="739"/>
      <c r="B882" s="739"/>
      <c r="C882" s="739"/>
      <c r="D882" s="739"/>
      <c r="E882" s="739"/>
      <c r="F882" s="739"/>
      <c r="G882" s="739"/>
      <c r="H882" s="739"/>
      <c r="I882" s="739"/>
      <c r="J882" s="739"/>
      <c r="K882" s="739"/>
      <c r="L882" s="739"/>
      <c r="M882" s="739"/>
      <c r="N882" s="739"/>
      <c r="O882" s="739"/>
      <c r="P882" s="740"/>
      <c r="Q882" s="740"/>
      <c r="R882" s="739"/>
      <c r="S882" s="739"/>
      <c r="T882" s="740"/>
      <c r="U882" s="740"/>
      <c r="V882" s="740"/>
      <c r="W882" s="739"/>
      <c r="X882" s="739"/>
      <c r="Y882" s="739"/>
      <c r="Z882" s="740"/>
      <c r="AA882" s="739"/>
      <c r="AB882" s="739"/>
      <c r="AC882" s="739"/>
      <c r="AD882" s="739"/>
      <c r="AE882" s="739"/>
      <c r="AF882" s="739"/>
      <c r="AG882" s="739"/>
      <c r="AH882" s="739"/>
    </row>
    <row r="883">
      <c r="A883" s="739"/>
      <c r="B883" s="739"/>
      <c r="C883" s="739"/>
      <c r="D883" s="739"/>
      <c r="E883" s="739"/>
      <c r="F883" s="739"/>
      <c r="G883" s="739"/>
      <c r="H883" s="739"/>
      <c r="I883" s="739"/>
      <c r="J883" s="739"/>
      <c r="K883" s="739"/>
      <c r="L883" s="739"/>
      <c r="M883" s="739"/>
      <c r="N883" s="739"/>
      <c r="O883" s="739"/>
      <c r="P883" s="740"/>
      <c r="Q883" s="740"/>
      <c r="R883" s="739"/>
      <c r="S883" s="739"/>
      <c r="T883" s="740"/>
      <c r="U883" s="740"/>
      <c r="V883" s="740"/>
      <c r="W883" s="739"/>
      <c r="X883" s="739"/>
      <c r="Y883" s="739"/>
      <c r="Z883" s="740"/>
      <c r="AA883" s="739"/>
      <c r="AB883" s="739"/>
      <c r="AC883" s="739"/>
      <c r="AD883" s="739"/>
      <c r="AE883" s="739"/>
      <c r="AF883" s="739"/>
      <c r="AG883" s="739"/>
      <c r="AH883" s="739"/>
    </row>
    <row r="884">
      <c r="A884" s="739"/>
      <c r="B884" s="739"/>
      <c r="C884" s="739"/>
      <c r="D884" s="739"/>
      <c r="E884" s="739"/>
      <c r="F884" s="739"/>
      <c r="G884" s="739"/>
      <c r="H884" s="739"/>
      <c r="I884" s="739"/>
      <c r="J884" s="739"/>
      <c r="K884" s="739"/>
      <c r="L884" s="739"/>
      <c r="M884" s="739"/>
      <c r="N884" s="739"/>
      <c r="O884" s="739"/>
      <c r="P884" s="740"/>
      <c r="Q884" s="740"/>
      <c r="R884" s="739"/>
      <c r="S884" s="739"/>
      <c r="T884" s="740"/>
      <c r="U884" s="740"/>
      <c r="V884" s="740"/>
      <c r="W884" s="739"/>
      <c r="X884" s="739"/>
      <c r="Y884" s="739"/>
      <c r="Z884" s="740"/>
      <c r="AA884" s="739"/>
      <c r="AB884" s="739"/>
      <c r="AC884" s="739"/>
      <c r="AD884" s="739"/>
      <c r="AE884" s="739"/>
      <c r="AF884" s="739"/>
      <c r="AG884" s="739"/>
      <c r="AH884" s="739"/>
    </row>
    <row r="885">
      <c r="A885" s="739"/>
      <c r="B885" s="739"/>
      <c r="C885" s="739"/>
      <c r="D885" s="739"/>
      <c r="E885" s="739"/>
      <c r="F885" s="739"/>
      <c r="G885" s="739"/>
      <c r="H885" s="739"/>
      <c r="I885" s="739"/>
      <c r="J885" s="739"/>
      <c r="K885" s="739"/>
      <c r="L885" s="739"/>
      <c r="M885" s="739"/>
      <c r="N885" s="739"/>
      <c r="O885" s="739"/>
      <c r="P885" s="740"/>
      <c r="Q885" s="740"/>
      <c r="R885" s="739"/>
      <c r="S885" s="739"/>
      <c r="T885" s="740"/>
      <c r="U885" s="740"/>
      <c r="V885" s="740"/>
      <c r="W885" s="739"/>
      <c r="X885" s="739"/>
      <c r="Y885" s="739"/>
      <c r="Z885" s="740"/>
      <c r="AA885" s="739"/>
      <c r="AB885" s="739"/>
      <c r="AC885" s="739"/>
      <c r="AD885" s="739"/>
      <c r="AE885" s="739"/>
      <c r="AF885" s="739"/>
      <c r="AG885" s="739"/>
      <c r="AH885" s="739"/>
    </row>
    <row r="886">
      <c r="A886" s="739"/>
      <c r="B886" s="739"/>
      <c r="C886" s="739"/>
      <c r="D886" s="739"/>
      <c r="E886" s="739"/>
      <c r="F886" s="739"/>
      <c r="G886" s="739"/>
      <c r="H886" s="739"/>
      <c r="I886" s="739"/>
      <c r="J886" s="739"/>
      <c r="K886" s="739"/>
      <c r="L886" s="739"/>
      <c r="M886" s="739"/>
      <c r="N886" s="739"/>
      <c r="O886" s="739"/>
      <c r="P886" s="740"/>
      <c r="Q886" s="740"/>
      <c r="R886" s="739"/>
      <c r="S886" s="739"/>
      <c r="T886" s="740"/>
      <c r="U886" s="740"/>
      <c r="V886" s="740"/>
      <c r="W886" s="739"/>
      <c r="X886" s="739"/>
      <c r="Y886" s="739"/>
      <c r="Z886" s="740"/>
      <c r="AA886" s="739"/>
      <c r="AB886" s="739"/>
      <c r="AC886" s="739"/>
      <c r="AD886" s="739"/>
      <c r="AE886" s="739"/>
      <c r="AF886" s="739"/>
      <c r="AG886" s="739"/>
      <c r="AH886" s="739"/>
    </row>
    <row r="887">
      <c r="A887" s="739"/>
      <c r="B887" s="739"/>
      <c r="C887" s="739"/>
      <c r="D887" s="739"/>
      <c r="E887" s="739"/>
      <c r="F887" s="739"/>
      <c r="G887" s="739"/>
      <c r="H887" s="739"/>
      <c r="I887" s="739"/>
      <c r="J887" s="739"/>
      <c r="K887" s="739"/>
      <c r="L887" s="739"/>
      <c r="M887" s="739"/>
      <c r="N887" s="739"/>
      <c r="O887" s="739"/>
      <c r="P887" s="740"/>
      <c r="Q887" s="740"/>
      <c r="R887" s="739"/>
      <c r="S887" s="739"/>
      <c r="T887" s="740"/>
      <c r="U887" s="740"/>
      <c r="V887" s="740"/>
      <c r="W887" s="739"/>
      <c r="X887" s="739"/>
      <c r="Y887" s="739"/>
      <c r="Z887" s="740"/>
      <c r="AA887" s="739"/>
      <c r="AB887" s="739"/>
      <c r="AC887" s="739"/>
      <c r="AD887" s="739"/>
      <c r="AE887" s="739"/>
      <c r="AF887" s="739"/>
      <c r="AG887" s="739"/>
      <c r="AH887" s="739"/>
    </row>
    <row r="888">
      <c r="A888" s="739"/>
      <c r="B888" s="739"/>
      <c r="C888" s="739"/>
      <c r="D888" s="739"/>
      <c r="E888" s="739"/>
      <c r="F888" s="739"/>
      <c r="G888" s="739"/>
      <c r="H888" s="739"/>
      <c r="I888" s="739"/>
      <c r="J888" s="739"/>
      <c r="K888" s="739"/>
      <c r="L888" s="739"/>
      <c r="M888" s="739"/>
      <c r="N888" s="739"/>
      <c r="O888" s="739"/>
      <c r="P888" s="740"/>
      <c r="Q888" s="740"/>
      <c r="R888" s="739"/>
      <c r="S888" s="739"/>
      <c r="T888" s="740"/>
      <c r="U888" s="740"/>
      <c r="V888" s="740"/>
      <c r="W888" s="739"/>
      <c r="X888" s="739"/>
      <c r="Y888" s="739"/>
      <c r="Z888" s="740"/>
      <c r="AA888" s="739"/>
      <c r="AB888" s="739"/>
      <c r="AC888" s="739"/>
      <c r="AD888" s="739"/>
      <c r="AE888" s="739"/>
      <c r="AF888" s="739"/>
      <c r="AG888" s="739"/>
      <c r="AH888" s="739"/>
    </row>
    <row r="889">
      <c r="A889" s="739"/>
      <c r="B889" s="739"/>
      <c r="C889" s="739"/>
      <c r="D889" s="739"/>
      <c r="E889" s="739"/>
      <c r="F889" s="739"/>
      <c r="G889" s="739"/>
      <c r="H889" s="739"/>
      <c r="I889" s="739"/>
      <c r="J889" s="739"/>
      <c r="K889" s="739"/>
      <c r="L889" s="739"/>
      <c r="M889" s="739"/>
      <c r="N889" s="739"/>
      <c r="O889" s="739"/>
      <c r="P889" s="740"/>
      <c r="Q889" s="740"/>
      <c r="R889" s="739"/>
      <c r="S889" s="739"/>
      <c r="T889" s="740"/>
      <c r="U889" s="740"/>
      <c r="V889" s="740"/>
      <c r="W889" s="739"/>
      <c r="X889" s="739"/>
      <c r="Y889" s="739"/>
      <c r="Z889" s="740"/>
      <c r="AA889" s="739"/>
      <c r="AB889" s="739"/>
      <c r="AC889" s="739"/>
      <c r="AD889" s="739"/>
      <c r="AE889" s="739"/>
      <c r="AF889" s="739"/>
      <c r="AG889" s="739"/>
      <c r="AH889" s="739"/>
    </row>
    <row r="890">
      <c r="A890" s="739"/>
      <c r="B890" s="739"/>
      <c r="C890" s="739"/>
      <c r="D890" s="739"/>
      <c r="E890" s="739"/>
      <c r="F890" s="739"/>
      <c r="G890" s="739"/>
      <c r="H890" s="739"/>
      <c r="I890" s="739"/>
      <c r="J890" s="739"/>
      <c r="K890" s="739"/>
      <c r="L890" s="739"/>
      <c r="M890" s="739"/>
      <c r="N890" s="739"/>
      <c r="O890" s="739"/>
      <c r="P890" s="740"/>
      <c r="Q890" s="740"/>
      <c r="R890" s="739"/>
      <c r="S890" s="739"/>
      <c r="T890" s="740"/>
      <c r="U890" s="740"/>
      <c r="V890" s="740"/>
      <c r="W890" s="739"/>
      <c r="X890" s="739"/>
      <c r="Y890" s="739"/>
      <c r="Z890" s="740"/>
      <c r="AA890" s="739"/>
      <c r="AB890" s="739"/>
      <c r="AC890" s="739"/>
      <c r="AD890" s="739"/>
      <c r="AE890" s="739"/>
      <c r="AF890" s="739"/>
      <c r="AG890" s="739"/>
      <c r="AH890" s="739"/>
    </row>
    <row r="891">
      <c r="A891" s="739"/>
      <c r="B891" s="739"/>
      <c r="C891" s="739"/>
      <c r="D891" s="739"/>
      <c r="E891" s="739"/>
      <c r="F891" s="739"/>
      <c r="G891" s="739"/>
      <c r="H891" s="739"/>
      <c r="I891" s="739"/>
      <c r="J891" s="739"/>
      <c r="K891" s="739"/>
      <c r="L891" s="739"/>
      <c r="M891" s="739"/>
      <c r="N891" s="739"/>
      <c r="O891" s="739"/>
      <c r="P891" s="740"/>
      <c r="Q891" s="740"/>
      <c r="R891" s="739"/>
      <c r="S891" s="739"/>
      <c r="T891" s="740"/>
      <c r="U891" s="740"/>
      <c r="V891" s="740"/>
      <c r="W891" s="739"/>
      <c r="X891" s="739"/>
      <c r="Y891" s="739"/>
      <c r="Z891" s="740"/>
      <c r="AA891" s="739"/>
      <c r="AB891" s="739"/>
      <c r="AC891" s="739"/>
      <c r="AD891" s="739"/>
      <c r="AE891" s="739"/>
      <c r="AF891" s="739"/>
      <c r="AG891" s="739"/>
      <c r="AH891" s="739"/>
    </row>
    <row r="892">
      <c r="A892" s="739"/>
      <c r="B892" s="739"/>
      <c r="C892" s="739"/>
      <c r="D892" s="739"/>
      <c r="E892" s="739"/>
      <c r="F892" s="739"/>
      <c r="G892" s="739"/>
      <c r="H892" s="739"/>
      <c r="I892" s="739"/>
      <c r="J892" s="739"/>
      <c r="K892" s="739"/>
      <c r="L892" s="739"/>
      <c r="M892" s="739"/>
      <c r="N892" s="739"/>
      <c r="O892" s="739"/>
      <c r="P892" s="740"/>
      <c r="Q892" s="740"/>
      <c r="R892" s="739"/>
      <c r="S892" s="739"/>
      <c r="T892" s="740"/>
      <c r="U892" s="740"/>
      <c r="V892" s="740"/>
      <c r="W892" s="739"/>
      <c r="X892" s="739"/>
      <c r="Y892" s="739"/>
      <c r="Z892" s="740"/>
      <c r="AA892" s="739"/>
      <c r="AB892" s="739"/>
      <c r="AC892" s="739"/>
      <c r="AD892" s="739"/>
      <c r="AE892" s="739"/>
      <c r="AF892" s="739"/>
      <c r="AG892" s="739"/>
      <c r="AH892" s="739"/>
    </row>
    <row r="893">
      <c r="A893" s="739"/>
      <c r="B893" s="739"/>
      <c r="C893" s="739"/>
      <c r="D893" s="739"/>
      <c r="E893" s="739"/>
      <c r="F893" s="739"/>
      <c r="G893" s="739"/>
      <c r="H893" s="739"/>
      <c r="I893" s="739"/>
      <c r="J893" s="739"/>
      <c r="K893" s="739"/>
      <c r="L893" s="739"/>
      <c r="M893" s="739"/>
      <c r="N893" s="739"/>
      <c r="O893" s="739"/>
      <c r="P893" s="740"/>
      <c r="Q893" s="740"/>
      <c r="R893" s="739"/>
      <c r="S893" s="739"/>
      <c r="T893" s="740"/>
      <c r="U893" s="740"/>
      <c r="V893" s="740"/>
      <c r="W893" s="739"/>
      <c r="X893" s="739"/>
      <c r="Y893" s="739"/>
      <c r="Z893" s="740"/>
      <c r="AA893" s="739"/>
      <c r="AB893" s="739"/>
      <c r="AC893" s="739"/>
      <c r="AD893" s="739"/>
      <c r="AE893" s="739"/>
      <c r="AF893" s="739"/>
      <c r="AG893" s="739"/>
      <c r="AH893" s="739"/>
    </row>
    <row r="894">
      <c r="A894" s="739"/>
      <c r="B894" s="739"/>
      <c r="C894" s="739"/>
      <c r="D894" s="739"/>
      <c r="E894" s="739"/>
      <c r="F894" s="739"/>
      <c r="G894" s="739"/>
      <c r="H894" s="739"/>
      <c r="I894" s="739"/>
      <c r="J894" s="739"/>
      <c r="K894" s="739"/>
      <c r="L894" s="739"/>
      <c r="M894" s="739"/>
      <c r="N894" s="739"/>
      <c r="O894" s="739"/>
      <c r="P894" s="740"/>
      <c r="Q894" s="740"/>
      <c r="R894" s="739"/>
      <c r="S894" s="739"/>
      <c r="T894" s="740"/>
      <c r="U894" s="740"/>
      <c r="V894" s="740"/>
      <c r="W894" s="739"/>
      <c r="X894" s="739"/>
      <c r="Y894" s="739"/>
      <c r="Z894" s="740"/>
      <c r="AA894" s="739"/>
      <c r="AB894" s="739"/>
      <c r="AC894" s="739"/>
      <c r="AD894" s="739"/>
      <c r="AE894" s="739"/>
      <c r="AF894" s="739"/>
      <c r="AG894" s="739"/>
      <c r="AH894" s="739"/>
    </row>
    <row r="895">
      <c r="A895" s="739"/>
      <c r="B895" s="739"/>
      <c r="C895" s="739"/>
      <c r="D895" s="739"/>
      <c r="E895" s="739"/>
      <c r="F895" s="739"/>
      <c r="G895" s="739"/>
      <c r="H895" s="739"/>
      <c r="I895" s="739"/>
      <c r="J895" s="739"/>
      <c r="K895" s="739"/>
      <c r="L895" s="739"/>
      <c r="M895" s="739"/>
      <c r="N895" s="739"/>
      <c r="O895" s="739"/>
      <c r="P895" s="740"/>
      <c r="Q895" s="740"/>
      <c r="R895" s="739"/>
      <c r="S895" s="739"/>
      <c r="T895" s="740"/>
      <c r="U895" s="740"/>
      <c r="V895" s="740"/>
      <c r="W895" s="739"/>
      <c r="X895" s="739"/>
      <c r="Y895" s="739"/>
      <c r="Z895" s="740"/>
      <c r="AA895" s="739"/>
      <c r="AB895" s="739"/>
      <c r="AC895" s="739"/>
      <c r="AD895" s="739"/>
      <c r="AE895" s="739"/>
      <c r="AF895" s="739"/>
      <c r="AG895" s="739"/>
      <c r="AH895" s="739"/>
    </row>
    <row r="896">
      <c r="A896" s="739"/>
      <c r="B896" s="739"/>
      <c r="C896" s="739"/>
      <c r="D896" s="739"/>
      <c r="E896" s="739"/>
      <c r="F896" s="739"/>
      <c r="G896" s="739"/>
      <c r="H896" s="739"/>
      <c r="I896" s="739"/>
      <c r="J896" s="739"/>
      <c r="K896" s="739"/>
      <c r="L896" s="739"/>
      <c r="M896" s="739"/>
      <c r="N896" s="739"/>
      <c r="O896" s="739"/>
      <c r="P896" s="740"/>
      <c r="Q896" s="740"/>
      <c r="R896" s="739"/>
      <c r="S896" s="739"/>
      <c r="T896" s="740"/>
      <c r="U896" s="740"/>
      <c r="V896" s="740"/>
      <c r="W896" s="739"/>
      <c r="X896" s="739"/>
      <c r="Y896" s="739"/>
      <c r="Z896" s="740"/>
      <c r="AA896" s="739"/>
      <c r="AB896" s="739"/>
      <c r="AC896" s="739"/>
      <c r="AD896" s="739"/>
      <c r="AE896" s="739"/>
      <c r="AF896" s="739"/>
      <c r="AG896" s="739"/>
      <c r="AH896" s="739"/>
    </row>
    <row r="897">
      <c r="A897" s="739"/>
      <c r="B897" s="739"/>
      <c r="C897" s="739"/>
      <c r="D897" s="739"/>
      <c r="E897" s="739"/>
      <c r="F897" s="739"/>
      <c r="G897" s="739"/>
      <c r="H897" s="739"/>
      <c r="I897" s="739"/>
      <c r="J897" s="739"/>
      <c r="K897" s="739"/>
      <c r="L897" s="739"/>
      <c r="M897" s="739"/>
      <c r="N897" s="739"/>
      <c r="O897" s="739"/>
      <c r="P897" s="740"/>
      <c r="Q897" s="740"/>
      <c r="R897" s="739"/>
      <c r="S897" s="739"/>
      <c r="T897" s="740"/>
      <c r="U897" s="740"/>
      <c r="V897" s="740"/>
      <c r="W897" s="739"/>
      <c r="X897" s="739"/>
      <c r="Y897" s="739"/>
      <c r="Z897" s="740"/>
      <c r="AA897" s="739"/>
      <c r="AB897" s="739"/>
      <c r="AC897" s="739"/>
      <c r="AD897" s="739"/>
      <c r="AE897" s="739"/>
      <c r="AF897" s="739"/>
      <c r="AG897" s="739"/>
      <c r="AH897" s="739"/>
    </row>
    <row r="898">
      <c r="A898" s="739"/>
      <c r="B898" s="739"/>
      <c r="C898" s="739"/>
      <c r="D898" s="739"/>
      <c r="E898" s="739"/>
      <c r="F898" s="739"/>
      <c r="G898" s="739"/>
      <c r="H898" s="739"/>
      <c r="I898" s="739"/>
      <c r="J898" s="739"/>
      <c r="K898" s="739"/>
      <c r="L898" s="739"/>
      <c r="M898" s="739"/>
      <c r="N898" s="739"/>
      <c r="O898" s="739"/>
      <c r="P898" s="740"/>
      <c r="Q898" s="740"/>
      <c r="R898" s="739"/>
      <c r="S898" s="739"/>
      <c r="T898" s="740"/>
      <c r="U898" s="740"/>
      <c r="V898" s="740"/>
      <c r="W898" s="739"/>
      <c r="X898" s="739"/>
      <c r="Y898" s="739"/>
      <c r="Z898" s="740"/>
      <c r="AA898" s="739"/>
      <c r="AB898" s="739"/>
      <c r="AC898" s="739"/>
      <c r="AD898" s="739"/>
      <c r="AE898" s="739"/>
      <c r="AF898" s="739"/>
      <c r="AG898" s="739"/>
      <c r="AH898" s="739"/>
    </row>
    <row r="899">
      <c r="A899" s="739"/>
      <c r="B899" s="739"/>
      <c r="C899" s="739"/>
      <c r="D899" s="739"/>
      <c r="E899" s="739"/>
      <c r="F899" s="739"/>
      <c r="G899" s="739"/>
      <c r="H899" s="739"/>
      <c r="I899" s="739"/>
      <c r="J899" s="739"/>
      <c r="K899" s="739"/>
      <c r="L899" s="739"/>
      <c r="M899" s="739"/>
      <c r="N899" s="739"/>
      <c r="O899" s="739"/>
      <c r="P899" s="740"/>
      <c r="Q899" s="740"/>
      <c r="R899" s="739"/>
      <c r="S899" s="739"/>
      <c r="T899" s="740"/>
      <c r="U899" s="740"/>
      <c r="V899" s="740"/>
      <c r="W899" s="739"/>
      <c r="X899" s="739"/>
      <c r="Y899" s="739"/>
      <c r="Z899" s="740"/>
      <c r="AA899" s="739"/>
      <c r="AB899" s="739"/>
      <c r="AC899" s="739"/>
      <c r="AD899" s="739"/>
      <c r="AE899" s="739"/>
      <c r="AF899" s="739"/>
      <c r="AG899" s="739"/>
      <c r="AH899" s="739"/>
    </row>
    <row r="900">
      <c r="A900" s="739"/>
      <c r="B900" s="739"/>
      <c r="C900" s="739"/>
      <c r="D900" s="739"/>
      <c r="E900" s="739"/>
      <c r="F900" s="739"/>
      <c r="G900" s="739"/>
      <c r="H900" s="739"/>
      <c r="I900" s="739"/>
      <c r="J900" s="739"/>
      <c r="K900" s="739"/>
      <c r="L900" s="739"/>
      <c r="M900" s="739"/>
      <c r="N900" s="739"/>
      <c r="O900" s="739"/>
      <c r="P900" s="740"/>
      <c r="Q900" s="740"/>
      <c r="R900" s="739"/>
      <c r="S900" s="739"/>
      <c r="T900" s="740"/>
      <c r="U900" s="740"/>
      <c r="V900" s="740"/>
      <c r="W900" s="739"/>
      <c r="X900" s="739"/>
      <c r="Y900" s="739"/>
      <c r="Z900" s="740"/>
      <c r="AA900" s="739"/>
      <c r="AB900" s="739"/>
      <c r="AC900" s="739"/>
      <c r="AD900" s="739"/>
      <c r="AE900" s="739"/>
      <c r="AF900" s="739"/>
      <c r="AG900" s="739"/>
      <c r="AH900" s="739"/>
    </row>
    <row r="901">
      <c r="A901" s="739"/>
      <c r="B901" s="739"/>
      <c r="C901" s="739"/>
      <c r="D901" s="739"/>
      <c r="E901" s="739"/>
      <c r="F901" s="739"/>
      <c r="G901" s="739"/>
      <c r="H901" s="739"/>
      <c r="I901" s="739"/>
      <c r="J901" s="739"/>
      <c r="K901" s="739"/>
      <c r="L901" s="739"/>
      <c r="M901" s="739"/>
      <c r="N901" s="739"/>
      <c r="O901" s="739"/>
      <c r="P901" s="740"/>
      <c r="Q901" s="740"/>
      <c r="R901" s="739"/>
      <c r="S901" s="739"/>
      <c r="T901" s="740"/>
      <c r="U901" s="740"/>
      <c r="V901" s="740"/>
      <c r="W901" s="739"/>
      <c r="X901" s="739"/>
      <c r="Y901" s="739"/>
      <c r="Z901" s="740"/>
      <c r="AA901" s="739"/>
      <c r="AB901" s="739"/>
      <c r="AC901" s="739"/>
      <c r="AD901" s="739"/>
      <c r="AE901" s="739"/>
      <c r="AF901" s="739"/>
      <c r="AG901" s="739"/>
      <c r="AH901" s="739"/>
    </row>
    <row r="902">
      <c r="A902" s="739"/>
      <c r="B902" s="739"/>
      <c r="C902" s="739"/>
      <c r="D902" s="739"/>
      <c r="E902" s="739"/>
      <c r="F902" s="739"/>
      <c r="G902" s="739"/>
      <c r="H902" s="739"/>
      <c r="I902" s="739"/>
      <c r="J902" s="739"/>
      <c r="K902" s="739"/>
      <c r="L902" s="739"/>
      <c r="M902" s="739"/>
      <c r="N902" s="739"/>
      <c r="O902" s="739"/>
      <c r="P902" s="740"/>
      <c r="Q902" s="740"/>
      <c r="R902" s="739"/>
      <c r="S902" s="739"/>
      <c r="T902" s="740"/>
      <c r="U902" s="740"/>
      <c r="V902" s="740"/>
      <c r="W902" s="739"/>
      <c r="X902" s="739"/>
      <c r="Y902" s="739"/>
      <c r="Z902" s="740"/>
      <c r="AA902" s="739"/>
      <c r="AB902" s="739"/>
      <c r="AC902" s="739"/>
      <c r="AD902" s="739"/>
      <c r="AE902" s="739"/>
      <c r="AF902" s="739"/>
      <c r="AG902" s="739"/>
      <c r="AH902" s="739"/>
    </row>
    <row r="903">
      <c r="A903" s="739"/>
      <c r="B903" s="739"/>
      <c r="C903" s="739"/>
      <c r="D903" s="739"/>
      <c r="E903" s="739"/>
      <c r="F903" s="739"/>
      <c r="G903" s="739"/>
      <c r="H903" s="739"/>
      <c r="I903" s="739"/>
      <c r="J903" s="739"/>
      <c r="K903" s="739"/>
      <c r="L903" s="739"/>
      <c r="M903" s="739"/>
      <c r="N903" s="739"/>
      <c r="O903" s="739"/>
      <c r="P903" s="740"/>
      <c r="Q903" s="740"/>
      <c r="R903" s="739"/>
      <c r="S903" s="739"/>
      <c r="T903" s="740"/>
      <c r="U903" s="740"/>
      <c r="V903" s="740"/>
      <c r="W903" s="739"/>
      <c r="X903" s="739"/>
      <c r="Y903" s="739"/>
      <c r="Z903" s="740"/>
      <c r="AA903" s="739"/>
      <c r="AB903" s="739"/>
      <c r="AC903" s="739"/>
      <c r="AD903" s="739"/>
      <c r="AE903" s="739"/>
      <c r="AF903" s="739"/>
      <c r="AG903" s="739"/>
      <c r="AH903" s="739"/>
    </row>
    <row r="904">
      <c r="A904" s="739"/>
      <c r="B904" s="739"/>
      <c r="C904" s="739"/>
      <c r="D904" s="739"/>
      <c r="E904" s="739"/>
      <c r="F904" s="739"/>
      <c r="G904" s="739"/>
      <c r="H904" s="739"/>
      <c r="I904" s="739"/>
      <c r="J904" s="739"/>
      <c r="K904" s="739"/>
      <c r="L904" s="739"/>
      <c r="M904" s="739"/>
      <c r="N904" s="739"/>
      <c r="O904" s="739"/>
      <c r="P904" s="740"/>
      <c r="Q904" s="740"/>
      <c r="R904" s="739"/>
      <c r="S904" s="739"/>
      <c r="T904" s="740"/>
      <c r="U904" s="740"/>
      <c r="V904" s="740"/>
      <c r="W904" s="739"/>
      <c r="X904" s="739"/>
      <c r="Y904" s="739"/>
      <c r="Z904" s="740"/>
      <c r="AA904" s="739"/>
      <c r="AB904" s="739"/>
      <c r="AC904" s="739"/>
      <c r="AD904" s="739"/>
      <c r="AE904" s="739"/>
      <c r="AF904" s="739"/>
      <c r="AG904" s="739"/>
      <c r="AH904" s="739"/>
    </row>
    <row r="905">
      <c r="A905" s="739"/>
      <c r="B905" s="739"/>
      <c r="C905" s="739"/>
      <c r="D905" s="739"/>
      <c r="E905" s="739"/>
      <c r="F905" s="739"/>
      <c r="G905" s="739"/>
      <c r="H905" s="739"/>
      <c r="I905" s="739"/>
      <c r="J905" s="739"/>
      <c r="K905" s="739"/>
      <c r="L905" s="739"/>
      <c r="M905" s="739"/>
      <c r="N905" s="739"/>
      <c r="O905" s="739"/>
      <c r="P905" s="740"/>
      <c r="Q905" s="740"/>
      <c r="R905" s="739"/>
      <c r="S905" s="739"/>
      <c r="T905" s="740"/>
      <c r="U905" s="740"/>
      <c r="V905" s="740"/>
      <c r="W905" s="739"/>
      <c r="X905" s="739"/>
      <c r="Y905" s="739"/>
      <c r="Z905" s="740"/>
      <c r="AA905" s="739"/>
      <c r="AB905" s="739"/>
      <c r="AC905" s="739"/>
      <c r="AD905" s="739"/>
      <c r="AE905" s="739"/>
      <c r="AF905" s="739"/>
      <c r="AG905" s="739"/>
      <c r="AH905" s="739"/>
    </row>
    <row r="906">
      <c r="A906" s="739"/>
      <c r="B906" s="739"/>
      <c r="C906" s="739"/>
      <c r="D906" s="739"/>
      <c r="E906" s="739"/>
      <c r="F906" s="739"/>
      <c r="G906" s="739"/>
      <c r="H906" s="739"/>
      <c r="I906" s="739"/>
      <c r="J906" s="739"/>
      <c r="K906" s="739"/>
      <c r="L906" s="739"/>
      <c r="M906" s="739"/>
      <c r="N906" s="739"/>
      <c r="O906" s="739"/>
      <c r="P906" s="740"/>
      <c r="Q906" s="740"/>
      <c r="R906" s="739"/>
      <c r="S906" s="739"/>
      <c r="T906" s="740"/>
      <c r="U906" s="740"/>
      <c r="V906" s="740"/>
      <c r="W906" s="739"/>
      <c r="X906" s="739"/>
      <c r="Y906" s="739"/>
      <c r="Z906" s="740"/>
      <c r="AA906" s="739"/>
      <c r="AB906" s="739"/>
      <c r="AC906" s="739"/>
      <c r="AD906" s="739"/>
      <c r="AE906" s="739"/>
      <c r="AF906" s="739"/>
      <c r="AG906" s="739"/>
      <c r="AH906" s="739"/>
    </row>
    <row r="907">
      <c r="A907" s="739"/>
      <c r="B907" s="739"/>
      <c r="C907" s="739"/>
      <c r="D907" s="739"/>
      <c r="E907" s="739"/>
      <c r="F907" s="739"/>
      <c r="G907" s="739"/>
      <c r="H907" s="739"/>
      <c r="I907" s="739"/>
      <c r="J907" s="739"/>
      <c r="K907" s="739"/>
      <c r="L907" s="739"/>
      <c r="M907" s="739"/>
      <c r="N907" s="739"/>
      <c r="O907" s="739"/>
      <c r="P907" s="740"/>
      <c r="Q907" s="740"/>
      <c r="R907" s="739"/>
      <c r="S907" s="739"/>
      <c r="T907" s="740"/>
      <c r="U907" s="740"/>
      <c r="V907" s="740"/>
      <c r="W907" s="739"/>
      <c r="X907" s="739"/>
      <c r="Y907" s="739"/>
      <c r="Z907" s="740"/>
      <c r="AA907" s="739"/>
      <c r="AB907" s="739"/>
      <c r="AC907" s="739"/>
      <c r="AD907" s="739"/>
      <c r="AE907" s="739"/>
      <c r="AF907" s="739"/>
      <c r="AG907" s="739"/>
      <c r="AH907" s="739"/>
    </row>
    <row r="908">
      <c r="A908" s="739"/>
      <c r="B908" s="739"/>
      <c r="C908" s="739"/>
      <c r="D908" s="739"/>
      <c r="E908" s="739"/>
      <c r="F908" s="739"/>
      <c r="G908" s="739"/>
      <c r="H908" s="739"/>
      <c r="I908" s="739"/>
      <c r="J908" s="739"/>
      <c r="K908" s="739"/>
      <c r="L908" s="739"/>
      <c r="M908" s="739"/>
      <c r="N908" s="739"/>
      <c r="O908" s="739"/>
      <c r="P908" s="740"/>
      <c r="Q908" s="740"/>
      <c r="R908" s="739"/>
      <c r="S908" s="739"/>
      <c r="T908" s="740"/>
      <c r="U908" s="740"/>
      <c r="V908" s="740"/>
      <c r="W908" s="739"/>
      <c r="X908" s="739"/>
      <c r="Y908" s="739"/>
      <c r="Z908" s="740"/>
      <c r="AA908" s="739"/>
      <c r="AB908" s="739"/>
      <c r="AC908" s="739"/>
      <c r="AD908" s="739"/>
      <c r="AE908" s="739"/>
      <c r="AF908" s="739"/>
      <c r="AG908" s="739"/>
      <c r="AH908" s="739"/>
    </row>
    <row r="909">
      <c r="A909" s="739"/>
      <c r="B909" s="739"/>
      <c r="C909" s="739"/>
      <c r="D909" s="739"/>
      <c r="E909" s="739"/>
      <c r="F909" s="739"/>
      <c r="G909" s="739"/>
      <c r="H909" s="739"/>
      <c r="I909" s="739"/>
      <c r="J909" s="739"/>
      <c r="K909" s="739"/>
      <c r="L909" s="739"/>
      <c r="M909" s="739"/>
      <c r="N909" s="739"/>
      <c r="O909" s="739"/>
      <c r="P909" s="740"/>
      <c r="Q909" s="740"/>
      <c r="R909" s="739"/>
      <c r="S909" s="739"/>
      <c r="T909" s="740"/>
      <c r="U909" s="740"/>
      <c r="V909" s="740"/>
      <c r="W909" s="739"/>
      <c r="X909" s="739"/>
      <c r="Y909" s="739"/>
      <c r="Z909" s="740"/>
      <c r="AA909" s="739"/>
      <c r="AB909" s="739"/>
      <c r="AC909" s="739"/>
      <c r="AD909" s="739"/>
      <c r="AE909" s="739"/>
      <c r="AF909" s="739"/>
      <c r="AG909" s="739"/>
      <c r="AH909" s="739"/>
    </row>
    <row r="910">
      <c r="A910" s="739"/>
      <c r="B910" s="739"/>
      <c r="C910" s="739"/>
      <c r="D910" s="739"/>
      <c r="E910" s="739"/>
      <c r="F910" s="739"/>
      <c r="G910" s="739"/>
      <c r="H910" s="739"/>
      <c r="I910" s="739"/>
      <c r="J910" s="739"/>
      <c r="K910" s="739"/>
      <c r="L910" s="739"/>
      <c r="M910" s="739"/>
      <c r="N910" s="739"/>
      <c r="O910" s="739"/>
      <c r="P910" s="740"/>
      <c r="Q910" s="740"/>
      <c r="R910" s="739"/>
      <c r="S910" s="739"/>
      <c r="T910" s="740"/>
      <c r="U910" s="740"/>
      <c r="V910" s="740"/>
      <c r="W910" s="739"/>
      <c r="X910" s="739"/>
      <c r="Y910" s="739"/>
      <c r="Z910" s="740"/>
      <c r="AA910" s="739"/>
      <c r="AB910" s="739"/>
      <c r="AC910" s="739"/>
      <c r="AD910" s="739"/>
      <c r="AE910" s="739"/>
      <c r="AF910" s="739"/>
      <c r="AG910" s="739"/>
      <c r="AH910" s="739"/>
    </row>
    <row r="911">
      <c r="A911" s="739"/>
      <c r="B911" s="739"/>
      <c r="C911" s="739"/>
      <c r="D911" s="739"/>
      <c r="E911" s="739"/>
      <c r="F911" s="739"/>
      <c r="G911" s="739"/>
      <c r="H911" s="739"/>
      <c r="I911" s="739"/>
      <c r="J911" s="739"/>
      <c r="K911" s="739"/>
      <c r="L911" s="739"/>
      <c r="M911" s="739"/>
      <c r="N911" s="739"/>
      <c r="O911" s="739"/>
      <c r="P911" s="740"/>
      <c r="Q911" s="740"/>
      <c r="R911" s="739"/>
      <c r="S911" s="739"/>
      <c r="T911" s="740"/>
      <c r="U911" s="740"/>
      <c r="V911" s="740"/>
      <c r="W911" s="739"/>
      <c r="X911" s="739"/>
      <c r="Y911" s="739"/>
      <c r="Z911" s="740"/>
      <c r="AA911" s="739"/>
      <c r="AB911" s="739"/>
      <c r="AC911" s="739"/>
      <c r="AD911" s="739"/>
      <c r="AE911" s="739"/>
      <c r="AF911" s="739"/>
      <c r="AG911" s="739"/>
      <c r="AH911" s="739"/>
    </row>
    <row r="912">
      <c r="A912" s="739"/>
      <c r="B912" s="739"/>
      <c r="C912" s="739"/>
      <c r="D912" s="739"/>
      <c r="E912" s="739"/>
      <c r="F912" s="739"/>
      <c r="G912" s="739"/>
      <c r="H912" s="739"/>
      <c r="I912" s="739"/>
      <c r="J912" s="739"/>
      <c r="K912" s="739"/>
      <c r="L912" s="739"/>
      <c r="M912" s="739"/>
      <c r="N912" s="739"/>
      <c r="O912" s="739"/>
      <c r="P912" s="740"/>
      <c r="Q912" s="740"/>
      <c r="R912" s="739"/>
      <c r="S912" s="739"/>
      <c r="T912" s="740"/>
      <c r="U912" s="740"/>
      <c r="V912" s="740"/>
      <c r="W912" s="739"/>
      <c r="X912" s="739"/>
      <c r="Y912" s="739"/>
      <c r="Z912" s="740"/>
      <c r="AA912" s="739"/>
      <c r="AB912" s="739"/>
      <c r="AC912" s="739"/>
      <c r="AD912" s="739"/>
      <c r="AE912" s="739"/>
      <c r="AF912" s="739"/>
      <c r="AG912" s="739"/>
      <c r="AH912" s="739"/>
    </row>
    <row r="913">
      <c r="A913" s="739"/>
      <c r="B913" s="739"/>
      <c r="C913" s="739"/>
      <c r="D913" s="739"/>
      <c r="E913" s="739"/>
      <c r="F913" s="739"/>
      <c r="G913" s="739"/>
      <c r="H913" s="739"/>
      <c r="I913" s="739"/>
      <c r="J913" s="739"/>
      <c r="K913" s="739"/>
      <c r="L913" s="739"/>
      <c r="M913" s="739"/>
      <c r="N913" s="739"/>
      <c r="O913" s="739"/>
      <c r="P913" s="740"/>
      <c r="Q913" s="740"/>
      <c r="R913" s="739"/>
      <c r="S913" s="739"/>
      <c r="T913" s="740"/>
      <c r="U913" s="740"/>
      <c r="V913" s="740"/>
      <c r="W913" s="739"/>
      <c r="X913" s="739"/>
      <c r="Y913" s="739"/>
      <c r="Z913" s="740"/>
      <c r="AA913" s="739"/>
      <c r="AB913" s="739"/>
      <c r="AC913" s="739"/>
      <c r="AD913" s="739"/>
      <c r="AE913" s="739"/>
      <c r="AF913" s="739"/>
      <c r="AG913" s="739"/>
      <c r="AH913" s="739"/>
    </row>
    <row r="914">
      <c r="A914" s="739"/>
      <c r="B914" s="739"/>
      <c r="C914" s="739"/>
      <c r="D914" s="739"/>
      <c r="E914" s="739"/>
      <c r="F914" s="739"/>
      <c r="G914" s="739"/>
      <c r="H914" s="739"/>
      <c r="I914" s="739"/>
      <c r="J914" s="739"/>
      <c r="K914" s="739"/>
      <c r="L914" s="739"/>
      <c r="M914" s="739"/>
      <c r="N914" s="739"/>
      <c r="O914" s="739"/>
      <c r="P914" s="740"/>
      <c r="Q914" s="740"/>
      <c r="R914" s="739"/>
      <c r="S914" s="739"/>
      <c r="T914" s="740"/>
      <c r="U914" s="740"/>
      <c r="V914" s="740"/>
      <c r="W914" s="739"/>
      <c r="X914" s="739"/>
      <c r="Y914" s="739"/>
      <c r="Z914" s="740"/>
      <c r="AA914" s="739"/>
      <c r="AB914" s="739"/>
      <c r="AC914" s="739"/>
      <c r="AD914" s="739"/>
      <c r="AE914" s="739"/>
      <c r="AF914" s="739"/>
      <c r="AG914" s="739"/>
      <c r="AH914" s="739"/>
    </row>
    <row r="915">
      <c r="A915" s="739"/>
      <c r="B915" s="739"/>
      <c r="C915" s="739"/>
      <c r="D915" s="739"/>
      <c r="E915" s="739"/>
      <c r="F915" s="739"/>
      <c r="G915" s="739"/>
      <c r="H915" s="739"/>
      <c r="I915" s="739"/>
      <c r="J915" s="739"/>
      <c r="K915" s="739"/>
      <c r="L915" s="739"/>
      <c r="M915" s="739"/>
      <c r="N915" s="739"/>
      <c r="O915" s="739"/>
      <c r="P915" s="740"/>
      <c r="Q915" s="740"/>
      <c r="R915" s="739"/>
      <c r="S915" s="739"/>
      <c r="T915" s="740"/>
      <c r="U915" s="740"/>
      <c r="V915" s="740"/>
      <c r="W915" s="739"/>
      <c r="X915" s="739"/>
      <c r="Y915" s="739"/>
      <c r="Z915" s="740"/>
      <c r="AA915" s="739"/>
      <c r="AB915" s="739"/>
      <c r="AC915" s="739"/>
      <c r="AD915" s="739"/>
      <c r="AE915" s="739"/>
      <c r="AF915" s="739"/>
      <c r="AG915" s="739"/>
      <c r="AH915" s="739"/>
    </row>
    <row r="916">
      <c r="A916" s="739"/>
      <c r="B916" s="739"/>
      <c r="C916" s="739"/>
      <c r="D916" s="739"/>
      <c r="E916" s="739"/>
      <c r="F916" s="739"/>
      <c r="G916" s="739"/>
      <c r="H916" s="739"/>
      <c r="I916" s="739"/>
      <c r="J916" s="739"/>
      <c r="K916" s="739"/>
      <c r="L916" s="739"/>
      <c r="M916" s="739"/>
      <c r="N916" s="739"/>
      <c r="O916" s="739"/>
      <c r="P916" s="740"/>
      <c r="Q916" s="740"/>
      <c r="R916" s="739"/>
      <c r="S916" s="739"/>
      <c r="T916" s="740"/>
      <c r="U916" s="740"/>
      <c r="V916" s="740"/>
      <c r="W916" s="739"/>
      <c r="X916" s="739"/>
      <c r="Y916" s="739"/>
      <c r="Z916" s="740"/>
      <c r="AA916" s="739"/>
      <c r="AB916" s="739"/>
      <c r="AC916" s="739"/>
      <c r="AD916" s="739"/>
      <c r="AE916" s="739"/>
      <c r="AF916" s="739"/>
      <c r="AG916" s="739"/>
      <c r="AH916" s="739"/>
    </row>
    <row r="917">
      <c r="A917" s="739"/>
      <c r="B917" s="739"/>
      <c r="C917" s="739"/>
      <c r="D917" s="739"/>
      <c r="E917" s="739"/>
      <c r="F917" s="739"/>
      <c r="G917" s="739"/>
      <c r="H917" s="739"/>
      <c r="I917" s="739"/>
      <c r="J917" s="739"/>
      <c r="K917" s="739"/>
      <c r="L917" s="739"/>
      <c r="M917" s="739"/>
      <c r="N917" s="739"/>
      <c r="O917" s="739"/>
      <c r="P917" s="740"/>
      <c r="Q917" s="740"/>
      <c r="R917" s="739"/>
      <c r="S917" s="739"/>
      <c r="T917" s="740"/>
      <c r="U917" s="740"/>
      <c r="V917" s="740"/>
      <c r="W917" s="739"/>
      <c r="X917" s="739"/>
      <c r="Y917" s="739"/>
      <c r="Z917" s="740"/>
      <c r="AA917" s="739"/>
      <c r="AB917" s="739"/>
      <c r="AC917" s="739"/>
      <c r="AD917" s="739"/>
      <c r="AE917" s="739"/>
      <c r="AF917" s="739"/>
      <c r="AG917" s="739"/>
      <c r="AH917" s="739"/>
    </row>
    <row r="918">
      <c r="A918" s="739"/>
      <c r="B918" s="739"/>
      <c r="C918" s="739"/>
      <c r="D918" s="739"/>
      <c r="E918" s="739"/>
      <c r="F918" s="739"/>
      <c r="G918" s="739"/>
      <c r="H918" s="739"/>
      <c r="I918" s="739"/>
      <c r="J918" s="739"/>
      <c r="K918" s="739"/>
      <c r="L918" s="739"/>
      <c r="M918" s="739"/>
      <c r="N918" s="739"/>
      <c r="O918" s="739"/>
      <c r="P918" s="740"/>
      <c r="Q918" s="740"/>
      <c r="R918" s="739"/>
      <c r="S918" s="739"/>
      <c r="T918" s="740"/>
      <c r="U918" s="740"/>
      <c r="V918" s="740"/>
      <c r="W918" s="739"/>
      <c r="X918" s="739"/>
      <c r="Y918" s="739"/>
      <c r="Z918" s="740"/>
      <c r="AA918" s="739"/>
      <c r="AB918" s="739"/>
      <c r="AC918" s="739"/>
      <c r="AD918" s="739"/>
      <c r="AE918" s="739"/>
      <c r="AF918" s="739"/>
      <c r="AG918" s="739"/>
      <c r="AH918" s="739"/>
    </row>
    <row r="919">
      <c r="A919" s="739"/>
      <c r="B919" s="739"/>
      <c r="C919" s="739"/>
      <c r="D919" s="739"/>
      <c r="E919" s="739"/>
      <c r="F919" s="739"/>
      <c r="G919" s="739"/>
      <c r="H919" s="739"/>
      <c r="I919" s="739"/>
      <c r="J919" s="739"/>
      <c r="K919" s="739"/>
      <c r="L919" s="739"/>
      <c r="M919" s="739"/>
      <c r="N919" s="739"/>
      <c r="O919" s="739"/>
      <c r="P919" s="740"/>
      <c r="Q919" s="740"/>
      <c r="R919" s="739"/>
      <c r="S919" s="739"/>
      <c r="T919" s="740"/>
      <c r="U919" s="740"/>
      <c r="V919" s="740"/>
      <c r="W919" s="739"/>
      <c r="X919" s="739"/>
      <c r="Y919" s="739"/>
      <c r="Z919" s="740"/>
      <c r="AA919" s="739"/>
      <c r="AB919" s="739"/>
      <c r="AC919" s="739"/>
      <c r="AD919" s="739"/>
      <c r="AE919" s="739"/>
      <c r="AF919" s="739"/>
      <c r="AG919" s="739"/>
      <c r="AH919" s="739"/>
    </row>
    <row r="920">
      <c r="A920" s="739"/>
      <c r="B920" s="739"/>
      <c r="C920" s="739"/>
      <c r="D920" s="739"/>
      <c r="E920" s="739"/>
      <c r="F920" s="739"/>
      <c r="G920" s="739"/>
      <c r="H920" s="739"/>
      <c r="I920" s="739"/>
      <c r="J920" s="739"/>
      <c r="K920" s="739"/>
      <c r="L920" s="739"/>
      <c r="M920" s="739"/>
      <c r="N920" s="739"/>
      <c r="O920" s="739"/>
      <c r="P920" s="740"/>
      <c r="Q920" s="740"/>
      <c r="R920" s="739"/>
      <c r="S920" s="739"/>
      <c r="T920" s="740"/>
      <c r="U920" s="740"/>
      <c r="V920" s="740"/>
      <c r="W920" s="739"/>
      <c r="X920" s="739"/>
      <c r="Y920" s="739"/>
      <c r="Z920" s="740"/>
      <c r="AA920" s="739"/>
      <c r="AB920" s="739"/>
      <c r="AC920" s="739"/>
      <c r="AD920" s="739"/>
      <c r="AE920" s="739"/>
      <c r="AF920" s="739"/>
      <c r="AG920" s="739"/>
      <c r="AH920" s="739"/>
    </row>
    <row r="921">
      <c r="A921" s="739"/>
      <c r="B921" s="739"/>
      <c r="C921" s="739"/>
      <c r="D921" s="739"/>
      <c r="E921" s="739"/>
      <c r="F921" s="739"/>
      <c r="G921" s="739"/>
      <c r="H921" s="739"/>
      <c r="I921" s="739"/>
      <c r="J921" s="739"/>
      <c r="K921" s="739"/>
      <c r="L921" s="739"/>
      <c r="M921" s="739"/>
      <c r="N921" s="739"/>
      <c r="O921" s="739"/>
      <c r="P921" s="740"/>
      <c r="Q921" s="740"/>
      <c r="R921" s="739"/>
      <c r="S921" s="739"/>
      <c r="T921" s="740"/>
      <c r="U921" s="740"/>
      <c r="V921" s="740"/>
      <c r="W921" s="739"/>
      <c r="X921" s="739"/>
      <c r="Y921" s="739"/>
      <c r="Z921" s="740"/>
      <c r="AA921" s="739"/>
      <c r="AB921" s="739"/>
      <c r="AC921" s="739"/>
      <c r="AD921" s="739"/>
      <c r="AE921" s="739"/>
      <c r="AF921" s="739"/>
      <c r="AG921" s="739"/>
      <c r="AH921" s="739"/>
    </row>
    <row r="922">
      <c r="A922" s="739"/>
      <c r="B922" s="739"/>
      <c r="C922" s="739"/>
      <c r="D922" s="739"/>
      <c r="E922" s="739"/>
      <c r="F922" s="739"/>
      <c r="G922" s="739"/>
      <c r="H922" s="739"/>
      <c r="I922" s="739"/>
      <c r="J922" s="739"/>
      <c r="K922" s="739"/>
      <c r="L922" s="739"/>
      <c r="M922" s="739"/>
      <c r="N922" s="739"/>
      <c r="O922" s="739"/>
      <c r="P922" s="740"/>
      <c r="Q922" s="740"/>
      <c r="R922" s="739"/>
      <c r="S922" s="739"/>
      <c r="T922" s="740"/>
      <c r="U922" s="740"/>
      <c r="V922" s="740"/>
      <c r="W922" s="739"/>
      <c r="X922" s="739"/>
      <c r="Y922" s="739"/>
      <c r="Z922" s="740"/>
      <c r="AA922" s="739"/>
      <c r="AB922" s="739"/>
      <c r="AC922" s="739"/>
      <c r="AD922" s="739"/>
      <c r="AE922" s="739"/>
      <c r="AF922" s="739"/>
      <c r="AG922" s="739"/>
      <c r="AH922" s="739"/>
    </row>
    <row r="923">
      <c r="A923" s="739"/>
      <c r="B923" s="739"/>
      <c r="C923" s="739"/>
      <c r="D923" s="739"/>
      <c r="E923" s="739"/>
      <c r="F923" s="739"/>
      <c r="G923" s="739"/>
      <c r="H923" s="739"/>
      <c r="I923" s="739"/>
      <c r="J923" s="739"/>
      <c r="K923" s="739"/>
      <c r="L923" s="739"/>
      <c r="M923" s="739"/>
      <c r="N923" s="739"/>
      <c r="O923" s="739"/>
      <c r="P923" s="740"/>
      <c r="Q923" s="740"/>
      <c r="R923" s="739"/>
      <c r="S923" s="739"/>
      <c r="T923" s="740"/>
      <c r="U923" s="740"/>
      <c r="V923" s="740"/>
      <c r="W923" s="739"/>
      <c r="X923" s="739"/>
      <c r="Y923" s="739"/>
      <c r="Z923" s="740"/>
      <c r="AA923" s="739"/>
      <c r="AB923" s="739"/>
      <c r="AC923" s="739"/>
      <c r="AD923" s="739"/>
      <c r="AE923" s="739"/>
      <c r="AF923" s="739"/>
      <c r="AG923" s="739"/>
      <c r="AH923" s="739"/>
    </row>
    <row r="924">
      <c r="A924" s="739"/>
      <c r="B924" s="739"/>
      <c r="C924" s="739"/>
      <c r="D924" s="739"/>
      <c r="E924" s="739"/>
      <c r="F924" s="739"/>
      <c r="G924" s="739"/>
      <c r="H924" s="739"/>
      <c r="I924" s="739"/>
      <c r="J924" s="739"/>
      <c r="K924" s="739"/>
      <c r="L924" s="739"/>
      <c r="M924" s="739"/>
      <c r="N924" s="739"/>
      <c r="O924" s="739"/>
      <c r="P924" s="740"/>
      <c r="Q924" s="740"/>
      <c r="R924" s="739"/>
      <c r="S924" s="739"/>
      <c r="T924" s="740"/>
      <c r="U924" s="740"/>
      <c r="V924" s="740"/>
      <c r="W924" s="739"/>
      <c r="X924" s="739"/>
      <c r="Y924" s="739"/>
      <c r="Z924" s="740"/>
      <c r="AA924" s="739"/>
      <c r="AB924" s="739"/>
      <c r="AC924" s="739"/>
      <c r="AD924" s="739"/>
      <c r="AE924" s="739"/>
      <c r="AF924" s="739"/>
      <c r="AG924" s="739"/>
      <c r="AH924" s="739"/>
    </row>
    <row r="925">
      <c r="A925" s="739"/>
      <c r="B925" s="739"/>
      <c r="C925" s="739"/>
      <c r="D925" s="739"/>
      <c r="E925" s="739"/>
      <c r="F925" s="739"/>
      <c r="G925" s="739"/>
      <c r="H925" s="739"/>
      <c r="I925" s="739"/>
      <c r="J925" s="739"/>
      <c r="K925" s="739"/>
      <c r="L925" s="739"/>
      <c r="M925" s="739"/>
      <c r="N925" s="739"/>
      <c r="O925" s="739"/>
      <c r="P925" s="740"/>
      <c r="Q925" s="740"/>
      <c r="R925" s="739"/>
      <c r="S925" s="739"/>
      <c r="T925" s="740"/>
      <c r="U925" s="740"/>
      <c r="V925" s="740"/>
      <c r="W925" s="739"/>
      <c r="X925" s="739"/>
      <c r="Y925" s="739"/>
      <c r="Z925" s="740"/>
      <c r="AA925" s="739"/>
      <c r="AB925" s="739"/>
      <c r="AC925" s="739"/>
      <c r="AD925" s="739"/>
      <c r="AE925" s="739"/>
      <c r="AF925" s="739"/>
      <c r="AG925" s="739"/>
      <c r="AH925" s="739"/>
    </row>
    <row r="926">
      <c r="A926" s="739"/>
      <c r="B926" s="739"/>
      <c r="C926" s="739"/>
      <c r="D926" s="739"/>
      <c r="E926" s="739"/>
      <c r="F926" s="739"/>
      <c r="G926" s="739"/>
      <c r="H926" s="739"/>
      <c r="I926" s="739"/>
      <c r="J926" s="739"/>
      <c r="K926" s="739"/>
      <c r="L926" s="739"/>
      <c r="M926" s="739"/>
      <c r="N926" s="739"/>
      <c r="O926" s="739"/>
      <c r="P926" s="740"/>
      <c r="Q926" s="740"/>
      <c r="R926" s="739"/>
      <c r="S926" s="739"/>
      <c r="T926" s="740"/>
      <c r="U926" s="740"/>
      <c r="V926" s="740"/>
      <c r="W926" s="739"/>
      <c r="X926" s="739"/>
      <c r="Y926" s="739"/>
      <c r="Z926" s="740"/>
      <c r="AA926" s="739"/>
      <c r="AB926" s="739"/>
      <c r="AC926" s="739"/>
      <c r="AD926" s="739"/>
      <c r="AE926" s="739"/>
      <c r="AF926" s="739"/>
      <c r="AG926" s="739"/>
      <c r="AH926" s="739"/>
    </row>
    <row r="927">
      <c r="A927" s="739"/>
      <c r="B927" s="739"/>
      <c r="C927" s="739"/>
      <c r="D927" s="739"/>
      <c r="E927" s="739"/>
      <c r="F927" s="739"/>
      <c r="G927" s="739"/>
      <c r="H927" s="739"/>
      <c r="I927" s="739"/>
      <c r="J927" s="739"/>
      <c r="K927" s="739"/>
      <c r="L927" s="739"/>
      <c r="M927" s="739"/>
      <c r="N927" s="739"/>
      <c r="O927" s="739"/>
      <c r="P927" s="740"/>
      <c r="Q927" s="740"/>
      <c r="R927" s="739"/>
      <c r="S927" s="739"/>
      <c r="T927" s="740"/>
      <c r="U927" s="740"/>
      <c r="V927" s="740"/>
      <c r="W927" s="739"/>
      <c r="X927" s="739"/>
      <c r="Y927" s="739"/>
      <c r="Z927" s="740"/>
      <c r="AA927" s="739"/>
      <c r="AB927" s="739"/>
      <c r="AC927" s="739"/>
      <c r="AD927" s="739"/>
      <c r="AE927" s="739"/>
      <c r="AF927" s="739"/>
      <c r="AG927" s="739"/>
      <c r="AH927" s="739"/>
    </row>
    <row r="928">
      <c r="A928" s="739"/>
      <c r="B928" s="739"/>
      <c r="C928" s="739"/>
      <c r="D928" s="739"/>
      <c r="E928" s="739"/>
      <c r="F928" s="739"/>
      <c r="G928" s="739"/>
      <c r="H928" s="739"/>
      <c r="I928" s="739"/>
      <c r="J928" s="739"/>
      <c r="K928" s="739"/>
      <c r="L928" s="739"/>
      <c r="M928" s="739"/>
      <c r="N928" s="739"/>
      <c r="O928" s="739"/>
      <c r="P928" s="740"/>
      <c r="Q928" s="740"/>
      <c r="R928" s="739"/>
      <c r="S928" s="739"/>
      <c r="T928" s="740"/>
      <c r="U928" s="740"/>
      <c r="V928" s="740"/>
      <c r="W928" s="739"/>
      <c r="X928" s="739"/>
      <c r="Y928" s="739"/>
      <c r="Z928" s="740"/>
      <c r="AA928" s="739"/>
      <c r="AB928" s="739"/>
      <c r="AC928" s="739"/>
      <c r="AD928" s="739"/>
      <c r="AE928" s="739"/>
      <c r="AF928" s="739"/>
      <c r="AG928" s="739"/>
      <c r="AH928" s="739"/>
    </row>
    <row r="929">
      <c r="A929" s="739"/>
      <c r="B929" s="739"/>
      <c r="C929" s="739"/>
      <c r="D929" s="739"/>
      <c r="E929" s="739"/>
      <c r="F929" s="739"/>
      <c r="G929" s="739"/>
      <c r="H929" s="739"/>
      <c r="I929" s="739"/>
      <c r="J929" s="739"/>
      <c r="K929" s="739"/>
      <c r="L929" s="739"/>
      <c r="M929" s="739"/>
      <c r="N929" s="739"/>
      <c r="O929" s="739"/>
      <c r="P929" s="740"/>
      <c r="Q929" s="740"/>
      <c r="R929" s="739"/>
      <c r="S929" s="739"/>
      <c r="T929" s="740"/>
      <c r="U929" s="740"/>
      <c r="V929" s="740"/>
      <c r="W929" s="739"/>
      <c r="X929" s="739"/>
      <c r="Y929" s="739"/>
      <c r="Z929" s="740"/>
      <c r="AA929" s="739"/>
      <c r="AB929" s="739"/>
      <c r="AC929" s="739"/>
      <c r="AD929" s="739"/>
      <c r="AE929" s="739"/>
      <c r="AF929" s="739"/>
      <c r="AG929" s="739"/>
      <c r="AH929" s="739"/>
    </row>
    <row r="930">
      <c r="A930" s="739"/>
      <c r="B930" s="739"/>
      <c r="C930" s="739"/>
      <c r="D930" s="739"/>
      <c r="E930" s="739"/>
      <c r="F930" s="739"/>
      <c r="G930" s="739"/>
      <c r="H930" s="739"/>
      <c r="I930" s="739"/>
      <c r="J930" s="739"/>
      <c r="K930" s="739"/>
      <c r="L930" s="739"/>
      <c r="M930" s="739"/>
      <c r="N930" s="739"/>
      <c r="O930" s="739"/>
      <c r="P930" s="740"/>
      <c r="Q930" s="740"/>
      <c r="R930" s="739"/>
      <c r="S930" s="739"/>
      <c r="T930" s="740"/>
      <c r="U930" s="740"/>
      <c r="V930" s="740"/>
      <c r="W930" s="739"/>
      <c r="X930" s="739"/>
      <c r="Y930" s="739"/>
      <c r="Z930" s="740"/>
      <c r="AA930" s="739"/>
      <c r="AB930" s="739"/>
      <c r="AC930" s="739"/>
      <c r="AD930" s="739"/>
      <c r="AE930" s="739"/>
      <c r="AF930" s="739"/>
      <c r="AG930" s="739"/>
      <c r="AH930" s="739"/>
    </row>
    <row r="931">
      <c r="A931" s="739"/>
      <c r="B931" s="739"/>
      <c r="C931" s="739"/>
      <c r="D931" s="739"/>
      <c r="E931" s="739"/>
      <c r="F931" s="739"/>
      <c r="G931" s="739"/>
      <c r="H931" s="739"/>
      <c r="I931" s="739"/>
      <c r="J931" s="739"/>
      <c r="K931" s="739"/>
      <c r="L931" s="739"/>
      <c r="M931" s="739"/>
      <c r="N931" s="739"/>
      <c r="O931" s="739"/>
      <c r="P931" s="740"/>
      <c r="Q931" s="740"/>
      <c r="R931" s="739"/>
      <c r="S931" s="739"/>
      <c r="T931" s="740"/>
      <c r="U931" s="740"/>
      <c r="V931" s="740"/>
      <c r="W931" s="739"/>
      <c r="X931" s="739"/>
      <c r="Y931" s="739"/>
      <c r="Z931" s="740"/>
      <c r="AA931" s="739"/>
      <c r="AB931" s="739"/>
      <c r="AC931" s="739"/>
      <c r="AD931" s="739"/>
      <c r="AE931" s="739"/>
      <c r="AF931" s="739"/>
      <c r="AG931" s="739"/>
      <c r="AH931" s="739"/>
    </row>
    <row r="932">
      <c r="A932" s="739"/>
      <c r="B932" s="739"/>
      <c r="C932" s="739"/>
      <c r="D932" s="739"/>
      <c r="E932" s="739"/>
      <c r="F932" s="739"/>
      <c r="G932" s="739"/>
      <c r="H932" s="739"/>
      <c r="I932" s="739"/>
      <c r="J932" s="739"/>
      <c r="K932" s="739"/>
      <c r="L932" s="739"/>
      <c r="M932" s="739"/>
      <c r="N932" s="739"/>
      <c r="O932" s="739"/>
      <c r="P932" s="740"/>
      <c r="Q932" s="740"/>
      <c r="R932" s="739"/>
      <c r="S932" s="739"/>
      <c r="T932" s="740"/>
      <c r="U932" s="740"/>
      <c r="V932" s="740"/>
      <c r="W932" s="739"/>
      <c r="X932" s="739"/>
      <c r="Y932" s="739"/>
      <c r="Z932" s="740"/>
      <c r="AA932" s="739"/>
      <c r="AB932" s="739"/>
      <c r="AC932" s="739"/>
      <c r="AD932" s="739"/>
      <c r="AE932" s="739"/>
      <c r="AF932" s="739"/>
      <c r="AG932" s="739"/>
      <c r="AH932" s="739"/>
    </row>
    <row r="933">
      <c r="A933" s="739"/>
      <c r="B933" s="739"/>
      <c r="C933" s="739"/>
      <c r="D933" s="739"/>
      <c r="E933" s="739"/>
      <c r="F933" s="739"/>
      <c r="G933" s="739"/>
      <c r="H933" s="739"/>
      <c r="I933" s="739"/>
      <c r="J933" s="739"/>
      <c r="K933" s="739"/>
      <c r="L933" s="739"/>
      <c r="M933" s="739"/>
      <c r="N933" s="739"/>
      <c r="O933" s="739"/>
      <c r="P933" s="740"/>
      <c r="Q933" s="740"/>
      <c r="R933" s="739"/>
      <c r="S933" s="739"/>
      <c r="T933" s="740"/>
      <c r="U933" s="740"/>
      <c r="V933" s="740"/>
      <c r="W933" s="739"/>
      <c r="X933" s="739"/>
      <c r="Y933" s="739"/>
      <c r="Z933" s="740"/>
      <c r="AA933" s="739"/>
      <c r="AB933" s="739"/>
      <c r="AC933" s="739"/>
      <c r="AD933" s="739"/>
      <c r="AE933" s="739"/>
      <c r="AF933" s="739"/>
      <c r="AG933" s="739"/>
      <c r="AH933" s="739"/>
    </row>
    <row r="934">
      <c r="A934" s="739"/>
      <c r="B934" s="739"/>
      <c r="C934" s="739"/>
      <c r="D934" s="739"/>
      <c r="E934" s="739"/>
      <c r="F934" s="739"/>
      <c r="G934" s="739"/>
      <c r="H934" s="739"/>
      <c r="I934" s="739"/>
      <c r="J934" s="739"/>
      <c r="K934" s="739"/>
      <c r="L934" s="739"/>
      <c r="M934" s="739"/>
      <c r="N934" s="739"/>
      <c r="O934" s="739"/>
      <c r="P934" s="740"/>
      <c r="Q934" s="740"/>
      <c r="R934" s="739"/>
      <c r="S934" s="739"/>
      <c r="T934" s="740"/>
      <c r="U934" s="740"/>
      <c r="V934" s="740"/>
      <c r="W934" s="739"/>
      <c r="X934" s="739"/>
      <c r="Y934" s="739"/>
      <c r="Z934" s="740"/>
      <c r="AA934" s="739"/>
      <c r="AB934" s="739"/>
      <c r="AC934" s="739"/>
      <c r="AD934" s="739"/>
      <c r="AE934" s="739"/>
      <c r="AF934" s="739"/>
      <c r="AG934" s="739"/>
      <c r="AH934" s="739"/>
    </row>
    <row r="935">
      <c r="A935" s="739"/>
      <c r="B935" s="739"/>
      <c r="C935" s="739"/>
      <c r="D935" s="739"/>
      <c r="E935" s="739"/>
      <c r="F935" s="739"/>
      <c r="G935" s="739"/>
      <c r="H935" s="739"/>
      <c r="I935" s="739"/>
      <c r="J935" s="739"/>
      <c r="K935" s="739"/>
      <c r="L935" s="739"/>
      <c r="M935" s="739"/>
      <c r="N935" s="739"/>
      <c r="O935" s="739"/>
      <c r="P935" s="740"/>
      <c r="Q935" s="740"/>
      <c r="R935" s="739"/>
      <c r="S935" s="739"/>
      <c r="T935" s="740"/>
      <c r="U935" s="740"/>
      <c r="V935" s="740"/>
      <c r="W935" s="739"/>
      <c r="X935" s="739"/>
      <c r="Y935" s="739"/>
      <c r="Z935" s="740"/>
      <c r="AA935" s="739"/>
      <c r="AB935" s="739"/>
      <c r="AC935" s="739"/>
      <c r="AD935" s="739"/>
      <c r="AE935" s="739"/>
      <c r="AF935" s="739"/>
      <c r="AG935" s="739"/>
      <c r="AH935" s="739"/>
    </row>
    <row r="936">
      <c r="A936" s="739"/>
      <c r="B936" s="739"/>
      <c r="C936" s="739"/>
      <c r="D936" s="739"/>
      <c r="E936" s="739"/>
      <c r="F936" s="739"/>
      <c r="G936" s="739"/>
      <c r="H936" s="739"/>
      <c r="I936" s="739"/>
      <c r="J936" s="739"/>
      <c r="K936" s="739"/>
      <c r="L936" s="739"/>
      <c r="M936" s="739"/>
      <c r="N936" s="739"/>
      <c r="O936" s="739"/>
      <c r="P936" s="740"/>
      <c r="Q936" s="740"/>
      <c r="R936" s="739"/>
      <c r="S936" s="739"/>
      <c r="T936" s="740"/>
      <c r="U936" s="740"/>
      <c r="V936" s="740"/>
      <c r="W936" s="739"/>
      <c r="X936" s="739"/>
      <c r="Y936" s="739"/>
      <c r="Z936" s="740"/>
      <c r="AA936" s="739"/>
      <c r="AB936" s="739"/>
      <c r="AC936" s="739"/>
      <c r="AD936" s="739"/>
      <c r="AE936" s="739"/>
      <c r="AF936" s="739"/>
      <c r="AG936" s="739"/>
      <c r="AH936" s="739"/>
    </row>
    <row r="937">
      <c r="A937" s="739"/>
      <c r="B937" s="739"/>
      <c r="C937" s="739"/>
      <c r="D937" s="739"/>
      <c r="E937" s="739"/>
      <c r="F937" s="739"/>
      <c r="G937" s="739"/>
      <c r="H937" s="739"/>
      <c r="I937" s="739"/>
      <c r="J937" s="739"/>
      <c r="K937" s="739"/>
      <c r="L937" s="739"/>
      <c r="M937" s="739"/>
      <c r="N937" s="739"/>
      <c r="O937" s="739"/>
      <c r="P937" s="740"/>
      <c r="Q937" s="740"/>
      <c r="R937" s="739"/>
      <c r="S937" s="739"/>
      <c r="T937" s="740"/>
      <c r="U937" s="740"/>
      <c r="V937" s="740"/>
      <c r="W937" s="739"/>
      <c r="X937" s="739"/>
      <c r="Y937" s="739"/>
      <c r="Z937" s="740"/>
      <c r="AA937" s="739"/>
      <c r="AB937" s="739"/>
      <c r="AC937" s="739"/>
      <c r="AD937" s="739"/>
      <c r="AE937" s="739"/>
      <c r="AF937" s="739"/>
      <c r="AG937" s="739"/>
      <c r="AH937" s="739"/>
    </row>
    <row r="938">
      <c r="A938" s="739"/>
      <c r="B938" s="739"/>
      <c r="C938" s="739"/>
      <c r="D938" s="739"/>
      <c r="E938" s="739"/>
      <c r="F938" s="739"/>
      <c r="G938" s="739"/>
      <c r="H938" s="739"/>
      <c r="I938" s="739"/>
      <c r="J938" s="739"/>
      <c r="K938" s="739"/>
      <c r="L938" s="739"/>
      <c r="M938" s="739"/>
      <c r="N938" s="739"/>
      <c r="O938" s="739"/>
      <c r="P938" s="740"/>
      <c r="Q938" s="740"/>
      <c r="R938" s="739"/>
      <c r="S938" s="739"/>
      <c r="T938" s="740"/>
      <c r="U938" s="740"/>
      <c r="V938" s="740"/>
      <c r="W938" s="739"/>
      <c r="X938" s="739"/>
      <c r="Y938" s="739"/>
      <c r="Z938" s="740"/>
      <c r="AA938" s="739"/>
      <c r="AB938" s="739"/>
      <c r="AC938" s="739"/>
      <c r="AD938" s="739"/>
      <c r="AE938" s="739"/>
      <c r="AF938" s="739"/>
      <c r="AG938" s="739"/>
      <c r="AH938" s="739"/>
    </row>
    <row r="939">
      <c r="A939" s="739"/>
      <c r="B939" s="739"/>
      <c r="C939" s="739"/>
      <c r="D939" s="739"/>
      <c r="E939" s="739"/>
      <c r="F939" s="739"/>
      <c r="G939" s="739"/>
      <c r="H939" s="739"/>
      <c r="I939" s="739"/>
      <c r="J939" s="739"/>
      <c r="K939" s="739"/>
      <c r="L939" s="739"/>
      <c r="M939" s="739"/>
      <c r="N939" s="739"/>
      <c r="O939" s="739"/>
      <c r="P939" s="740"/>
      <c r="Q939" s="740"/>
      <c r="R939" s="739"/>
      <c r="S939" s="739"/>
      <c r="T939" s="740"/>
      <c r="U939" s="740"/>
      <c r="V939" s="740"/>
      <c r="W939" s="739"/>
      <c r="X939" s="739"/>
      <c r="Y939" s="739"/>
      <c r="Z939" s="740"/>
      <c r="AA939" s="739"/>
      <c r="AB939" s="739"/>
      <c r="AC939" s="739"/>
      <c r="AD939" s="739"/>
      <c r="AE939" s="739"/>
      <c r="AF939" s="739"/>
      <c r="AG939" s="739"/>
      <c r="AH939" s="739"/>
    </row>
    <row r="940">
      <c r="A940" s="739"/>
      <c r="B940" s="739"/>
      <c r="C940" s="739"/>
      <c r="D940" s="739"/>
      <c r="E940" s="739"/>
      <c r="F940" s="739"/>
      <c r="G940" s="739"/>
      <c r="H940" s="739"/>
      <c r="I940" s="739"/>
      <c r="J940" s="739"/>
      <c r="K940" s="739"/>
      <c r="L940" s="739"/>
      <c r="M940" s="739"/>
      <c r="N940" s="739"/>
      <c r="O940" s="739"/>
      <c r="P940" s="740"/>
      <c r="Q940" s="740"/>
      <c r="R940" s="739"/>
      <c r="S940" s="739"/>
      <c r="T940" s="740"/>
      <c r="U940" s="740"/>
      <c r="V940" s="740"/>
      <c r="W940" s="739"/>
      <c r="X940" s="739"/>
      <c r="Y940" s="739"/>
      <c r="Z940" s="740"/>
      <c r="AA940" s="739"/>
      <c r="AB940" s="739"/>
      <c r="AC940" s="739"/>
      <c r="AD940" s="739"/>
      <c r="AE940" s="739"/>
      <c r="AF940" s="739"/>
      <c r="AG940" s="739"/>
      <c r="AH940" s="739"/>
    </row>
    <row r="941">
      <c r="A941" s="739"/>
      <c r="B941" s="739"/>
      <c r="C941" s="739"/>
      <c r="D941" s="739"/>
      <c r="E941" s="739"/>
      <c r="F941" s="739"/>
      <c r="G941" s="739"/>
      <c r="H941" s="739"/>
      <c r="I941" s="739"/>
      <c r="J941" s="739"/>
      <c r="K941" s="739"/>
      <c r="L941" s="739"/>
      <c r="M941" s="739"/>
      <c r="N941" s="739"/>
      <c r="O941" s="739"/>
      <c r="P941" s="740"/>
      <c r="Q941" s="740"/>
      <c r="R941" s="739"/>
      <c r="S941" s="739"/>
      <c r="T941" s="740"/>
      <c r="U941" s="740"/>
      <c r="V941" s="740"/>
      <c r="W941" s="739"/>
      <c r="X941" s="739"/>
      <c r="Y941" s="739"/>
      <c r="Z941" s="740"/>
      <c r="AA941" s="739"/>
      <c r="AB941" s="739"/>
      <c r="AC941" s="739"/>
      <c r="AD941" s="739"/>
      <c r="AE941" s="739"/>
      <c r="AF941" s="739"/>
      <c r="AG941" s="739"/>
      <c r="AH941" s="739"/>
    </row>
    <row r="942">
      <c r="A942" s="739"/>
      <c r="B942" s="739"/>
      <c r="C942" s="739"/>
      <c r="D942" s="739"/>
      <c r="E942" s="739"/>
      <c r="F942" s="739"/>
      <c r="G942" s="739"/>
      <c r="H942" s="739"/>
      <c r="I942" s="739"/>
      <c r="J942" s="739"/>
      <c r="K942" s="739"/>
      <c r="L942" s="739"/>
      <c r="M942" s="739"/>
      <c r="N942" s="739"/>
      <c r="O942" s="739"/>
      <c r="P942" s="740"/>
      <c r="Q942" s="740"/>
      <c r="R942" s="739"/>
      <c r="S942" s="739"/>
      <c r="T942" s="740"/>
      <c r="U942" s="740"/>
      <c r="V942" s="740"/>
      <c r="W942" s="739"/>
      <c r="X942" s="739"/>
      <c r="Y942" s="739"/>
      <c r="Z942" s="740"/>
      <c r="AA942" s="739"/>
      <c r="AB942" s="739"/>
      <c r="AC942" s="739"/>
      <c r="AD942" s="739"/>
      <c r="AE942" s="739"/>
      <c r="AF942" s="739"/>
      <c r="AG942" s="739"/>
      <c r="AH942" s="739"/>
    </row>
    <row r="943">
      <c r="A943" s="739"/>
      <c r="B943" s="739"/>
      <c r="C943" s="739"/>
      <c r="D943" s="739"/>
      <c r="E943" s="739"/>
      <c r="F943" s="739"/>
      <c r="G943" s="739"/>
      <c r="H943" s="739"/>
      <c r="I943" s="739"/>
      <c r="J943" s="739"/>
      <c r="K943" s="739"/>
      <c r="L943" s="739"/>
      <c r="M943" s="739"/>
      <c r="N943" s="739"/>
      <c r="O943" s="739"/>
      <c r="P943" s="740"/>
      <c r="Q943" s="740"/>
      <c r="R943" s="739"/>
      <c r="S943" s="739"/>
      <c r="T943" s="740"/>
      <c r="U943" s="740"/>
      <c r="V943" s="740"/>
      <c r="W943" s="739"/>
      <c r="X943" s="739"/>
      <c r="Y943" s="739"/>
      <c r="Z943" s="740"/>
      <c r="AA943" s="739"/>
      <c r="AB943" s="739"/>
      <c r="AC943" s="739"/>
      <c r="AD943" s="739"/>
      <c r="AE943" s="739"/>
      <c r="AF943" s="739"/>
      <c r="AG943" s="739"/>
      <c r="AH943" s="739"/>
    </row>
    <row r="944">
      <c r="A944" s="739"/>
      <c r="B944" s="739"/>
      <c r="C944" s="739"/>
      <c r="D944" s="739"/>
      <c r="E944" s="739"/>
      <c r="F944" s="739"/>
      <c r="G944" s="739"/>
      <c r="H944" s="739"/>
      <c r="I944" s="739"/>
      <c r="J944" s="739"/>
      <c r="K944" s="739"/>
      <c r="L944" s="739"/>
      <c r="M944" s="739"/>
      <c r="N944" s="739"/>
      <c r="O944" s="739"/>
      <c r="P944" s="740"/>
      <c r="Q944" s="740"/>
      <c r="R944" s="739"/>
      <c r="S944" s="739"/>
      <c r="T944" s="740"/>
      <c r="U944" s="740"/>
      <c r="V944" s="740"/>
      <c r="W944" s="739"/>
      <c r="X944" s="739"/>
      <c r="Y944" s="739"/>
      <c r="Z944" s="740"/>
      <c r="AA944" s="739"/>
      <c r="AB944" s="739"/>
      <c r="AC944" s="739"/>
      <c r="AD944" s="739"/>
      <c r="AE944" s="739"/>
      <c r="AF944" s="739"/>
      <c r="AG944" s="739"/>
      <c r="AH944" s="739"/>
    </row>
    <row r="945">
      <c r="A945" s="739"/>
      <c r="B945" s="739"/>
      <c r="C945" s="739"/>
      <c r="D945" s="739"/>
      <c r="E945" s="739"/>
      <c r="F945" s="739"/>
      <c r="G945" s="739"/>
      <c r="H945" s="739"/>
      <c r="I945" s="739"/>
      <c r="J945" s="739"/>
      <c r="K945" s="739"/>
      <c r="L945" s="739"/>
      <c r="M945" s="739"/>
      <c r="N945" s="739"/>
      <c r="O945" s="739"/>
      <c r="P945" s="740"/>
      <c r="Q945" s="740"/>
      <c r="R945" s="739"/>
      <c r="S945" s="739"/>
      <c r="T945" s="740"/>
      <c r="U945" s="740"/>
      <c r="V945" s="740"/>
      <c r="W945" s="739"/>
      <c r="X945" s="739"/>
      <c r="Y945" s="739"/>
      <c r="Z945" s="740"/>
      <c r="AA945" s="739"/>
      <c r="AB945" s="739"/>
      <c r="AC945" s="739"/>
      <c r="AD945" s="739"/>
      <c r="AE945" s="739"/>
      <c r="AF945" s="739"/>
      <c r="AG945" s="739"/>
      <c r="AH945" s="739"/>
    </row>
    <row r="946">
      <c r="A946" s="739"/>
      <c r="B946" s="739"/>
      <c r="C946" s="739"/>
      <c r="D946" s="739"/>
      <c r="E946" s="739"/>
      <c r="F946" s="739"/>
      <c r="G946" s="739"/>
      <c r="H946" s="739"/>
      <c r="I946" s="739"/>
      <c r="J946" s="739"/>
      <c r="K946" s="739"/>
      <c r="L946" s="739"/>
      <c r="M946" s="739"/>
      <c r="N946" s="739"/>
      <c r="O946" s="739"/>
      <c r="P946" s="740"/>
      <c r="Q946" s="740"/>
      <c r="R946" s="739"/>
      <c r="S946" s="739"/>
      <c r="T946" s="740"/>
      <c r="U946" s="740"/>
      <c r="V946" s="740"/>
      <c r="W946" s="739"/>
      <c r="X946" s="739"/>
      <c r="Y946" s="739"/>
      <c r="Z946" s="740"/>
      <c r="AA946" s="739"/>
      <c r="AB946" s="739"/>
      <c r="AC946" s="739"/>
      <c r="AD946" s="739"/>
      <c r="AE946" s="739"/>
      <c r="AF946" s="739"/>
      <c r="AG946" s="739"/>
      <c r="AH946" s="739"/>
    </row>
    <row r="947">
      <c r="A947" s="739"/>
      <c r="B947" s="739"/>
      <c r="C947" s="739"/>
      <c r="D947" s="739"/>
      <c r="E947" s="739"/>
      <c r="F947" s="739"/>
      <c r="G947" s="739"/>
      <c r="H947" s="739"/>
      <c r="I947" s="739"/>
      <c r="J947" s="739"/>
      <c r="K947" s="739"/>
      <c r="L947" s="739"/>
      <c r="M947" s="739"/>
      <c r="N947" s="739"/>
      <c r="O947" s="739"/>
      <c r="P947" s="740"/>
      <c r="Q947" s="740"/>
      <c r="R947" s="739"/>
      <c r="S947" s="739"/>
      <c r="T947" s="740"/>
      <c r="U947" s="740"/>
      <c r="V947" s="740"/>
      <c r="W947" s="739"/>
      <c r="X947" s="739"/>
      <c r="Y947" s="739"/>
      <c r="Z947" s="740"/>
      <c r="AA947" s="739"/>
      <c r="AB947" s="739"/>
      <c r="AC947" s="739"/>
      <c r="AD947" s="739"/>
      <c r="AE947" s="739"/>
      <c r="AF947" s="739"/>
      <c r="AG947" s="739"/>
      <c r="AH947" s="739"/>
    </row>
    <row r="948">
      <c r="A948" s="739"/>
      <c r="B948" s="739"/>
      <c r="C948" s="739"/>
      <c r="D948" s="739"/>
      <c r="E948" s="739"/>
      <c r="F948" s="739"/>
      <c r="G948" s="739"/>
      <c r="H948" s="739"/>
      <c r="I948" s="739"/>
      <c r="J948" s="739"/>
      <c r="K948" s="739"/>
      <c r="L948" s="739"/>
      <c r="M948" s="739"/>
      <c r="N948" s="739"/>
      <c r="O948" s="739"/>
      <c r="P948" s="740"/>
      <c r="Q948" s="740"/>
      <c r="R948" s="739"/>
      <c r="S948" s="739"/>
      <c r="T948" s="740"/>
      <c r="U948" s="740"/>
      <c r="V948" s="740"/>
      <c r="W948" s="739"/>
      <c r="X948" s="739"/>
      <c r="Y948" s="739"/>
      <c r="Z948" s="740"/>
      <c r="AA948" s="739"/>
      <c r="AB948" s="739"/>
      <c r="AC948" s="739"/>
      <c r="AD948" s="739"/>
      <c r="AE948" s="739"/>
      <c r="AF948" s="739"/>
      <c r="AG948" s="739"/>
      <c r="AH948" s="739"/>
    </row>
    <row r="949">
      <c r="A949" s="739"/>
      <c r="B949" s="739"/>
      <c r="C949" s="739"/>
      <c r="D949" s="739"/>
      <c r="E949" s="739"/>
      <c r="F949" s="739"/>
      <c r="G949" s="739"/>
      <c r="H949" s="739"/>
      <c r="I949" s="739"/>
      <c r="J949" s="739"/>
      <c r="K949" s="739"/>
      <c r="L949" s="739"/>
      <c r="M949" s="739"/>
      <c r="N949" s="739"/>
      <c r="O949" s="739"/>
      <c r="P949" s="740"/>
      <c r="Q949" s="740"/>
      <c r="R949" s="739"/>
      <c r="S949" s="739"/>
      <c r="T949" s="740"/>
      <c r="U949" s="740"/>
      <c r="V949" s="740"/>
      <c r="W949" s="739"/>
      <c r="X949" s="739"/>
      <c r="Y949" s="739"/>
      <c r="Z949" s="740"/>
      <c r="AA949" s="739"/>
      <c r="AB949" s="739"/>
      <c r="AC949" s="739"/>
      <c r="AD949" s="739"/>
      <c r="AE949" s="739"/>
      <c r="AF949" s="739"/>
      <c r="AG949" s="739"/>
      <c r="AH949" s="739"/>
    </row>
    <row r="950">
      <c r="A950" s="739"/>
      <c r="B950" s="739"/>
      <c r="C950" s="739"/>
      <c r="D950" s="739"/>
      <c r="E950" s="739"/>
      <c r="F950" s="739"/>
      <c r="G950" s="739"/>
      <c r="H950" s="739"/>
      <c r="I950" s="739"/>
      <c r="J950" s="739"/>
      <c r="K950" s="739"/>
      <c r="L950" s="739"/>
      <c r="M950" s="739"/>
      <c r="N950" s="739"/>
      <c r="O950" s="739"/>
      <c r="P950" s="740"/>
      <c r="Q950" s="740"/>
      <c r="R950" s="739"/>
      <c r="S950" s="739"/>
      <c r="T950" s="740"/>
      <c r="U950" s="740"/>
      <c r="V950" s="740"/>
      <c r="W950" s="739"/>
      <c r="X950" s="739"/>
      <c r="Y950" s="739"/>
      <c r="Z950" s="740"/>
      <c r="AA950" s="739"/>
      <c r="AB950" s="739"/>
      <c r="AC950" s="739"/>
      <c r="AD950" s="739"/>
      <c r="AE950" s="739"/>
      <c r="AF950" s="739"/>
      <c r="AG950" s="739"/>
      <c r="AH950" s="739"/>
    </row>
    <row r="951">
      <c r="A951" s="739"/>
      <c r="B951" s="739"/>
      <c r="C951" s="739"/>
      <c r="D951" s="739"/>
      <c r="E951" s="739"/>
      <c r="F951" s="739"/>
      <c r="G951" s="739"/>
      <c r="H951" s="739"/>
      <c r="I951" s="739"/>
      <c r="J951" s="739"/>
      <c r="K951" s="739"/>
      <c r="L951" s="739"/>
      <c r="M951" s="739"/>
      <c r="N951" s="739"/>
      <c r="O951" s="739"/>
      <c r="P951" s="740"/>
      <c r="Q951" s="740"/>
      <c r="R951" s="739"/>
      <c r="S951" s="739"/>
      <c r="T951" s="740"/>
      <c r="U951" s="740"/>
      <c r="V951" s="740"/>
      <c r="W951" s="739"/>
      <c r="X951" s="739"/>
      <c r="Y951" s="739"/>
      <c r="Z951" s="740"/>
      <c r="AA951" s="739"/>
      <c r="AB951" s="739"/>
      <c r="AC951" s="739"/>
      <c r="AD951" s="739"/>
      <c r="AE951" s="739"/>
      <c r="AF951" s="739"/>
      <c r="AG951" s="739"/>
      <c r="AH951" s="739"/>
    </row>
    <row r="952">
      <c r="A952" s="739"/>
      <c r="B952" s="739"/>
      <c r="C952" s="739"/>
      <c r="D952" s="739"/>
      <c r="E952" s="739"/>
      <c r="F952" s="739"/>
      <c r="G952" s="739"/>
      <c r="H952" s="739"/>
      <c r="I952" s="739"/>
      <c r="J952" s="739"/>
      <c r="K952" s="739"/>
      <c r="L952" s="739"/>
      <c r="M952" s="739"/>
      <c r="N952" s="739"/>
      <c r="O952" s="739"/>
      <c r="P952" s="740"/>
      <c r="Q952" s="740"/>
      <c r="R952" s="739"/>
      <c r="S952" s="739"/>
      <c r="T952" s="740"/>
      <c r="U952" s="740"/>
      <c r="V952" s="740"/>
      <c r="W952" s="739"/>
      <c r="X952" s="739"/>
      <c r="Y952" s="739"/>
      <c r="Z952" s="740"/>
      <c r="AA952" s="739"/>
      <c r="AB952" s="739"/>
      <c r="AC952" s="739"/>
      <c r="AD952" s="739"/>
      <c r="AE952" s="739"/>
      <c r="AF952" s="739"/>
      <c r="AG952" s="739"/>
      <c r="AH952" s="739"/>
    </row>
    <row r="953">
      <c r="A953" s="739"/>
      <c r="B953" s="739"/>
      <c r="C953" s="739"/>
      <c r="D953" s="739"/>
      <c r="E953" s="739"/>
      <c r="F953" s="739"/>
      <c r="G953" s="739"/>
      <c r="H953" s="739"/>
      <c r="I953" s="739"/>
      <c r="J953" s="739"/>
      <c r="K953" s="739"/>
      <c r="L953" s="739"/>
      <c r="M953" s="739"/>
      <c r="N953" s="739"/>
      <c r="O953" s="739"/>
      <c r="P953" s="740"/>
      <c r="Q953" s="740"/>
      <c r="R953" s="739"/>
      <c r="S953" s="739"/>
      <c r="T953" s="740"/>
      <c r="U953" s="740"/>
      <c r="V953" s="740"/>
      <c r="W953" s="739"/>
      <c r="X953" s="739"/>
      <c r="Y953" s="739"/>
      <c r="Z953" s="740"/>
      <c r="AA953" s="739"/>
      <c r="AB953" s="739"/>
      <c r="AC953" s="739"/>
      <c r="AD953" s="739"/>
      <c r="AE953" s="739"/>
      <c r="AF953" s="739"/>
      <c r="AG953" s="739"/>
      <c r="AH953" s="739"/>
    </row>
    <row r="954">
      <c r="A954" s="739"/>
      <c r="B954" s="739"/>
      <c r="C954" s="739"/>
      <c r="D954" s="739"/>
      <c r="E954" s="739"/>
      <c r="F954" s="739"/>
      <c r="G954" s="739"/>
      <c r="H954" s="739"/>
      <c r="I954" s="739"/>
      <c r="J954" s="739"/>
      <c r="K954" s="739"/>
      <c r="L954" s="739"/>
      <c r="M954" s="739"/>
      <c r="N954" s="739"/>
      <c r="O954" s="739"/>
      <c r="P954" s="740"/>
      <c r="Q954" s="740"/>
      <c r="R954" s="739"/>
      <c r="S954" s="739"/>
      <c r="T954" s="740"/>
      <c r="U954" s="740"/>
      <c r="V954" s="740"/>
      <c r="W954" s="739"/>
      <c r="X954" s="739"/>
      <c r="Y954" s="739"/>
      <c r="Z954" s="740"/>
      <c r="AA954" s="739"/>
      <c r="AB954" s="739"/>
      <c r="AC954" s="739"/>
      <c r="AD954" s="739"/>
      <c r="AE954" s="739"/>
      <c r="AF954" s="739"/>
      <c r="AG954" s="739"/>
      <c r="AH954" s="739"/>
    </row>
    <row r="955">
      <c r="A955" s="739"/>
      <c r="B955" s="739"/>
      <c r="C955" s="739"/>
      <c r="D955" s="739"/>
      <c r="E955" s="739"/>
      <c r="F955" s="739"/>
      <c r="G955" s="739"/>
      <c r="H955" s="739"/>
      <c r="I955" s="739"/>
      <c r="J955" s="739"/>
      <c r="K955" s="739"/>
      <c r="L955" s="739"/>
      <c r="M955" s="739"/>
      <c r="N955" s="739"/>
      <c r="O955" s="739"/>
      <c r="P955" s="740"/>
      <c r="Q955" s="740"/>
      <c r="R955" s="739"/>
      <c r="S955" s="739"/>
      <c r="T955" s="740"/>
      <c r="U955" s="740"/>
      <c r="V955" s="740"/>
      <c r="W955" s="739"/>
      <c r="X955" s="739"/>
      <c r="Y955" s="739"/>
      <c r="Z955" s="740"/>
      <c r="AA955" s="739"/>
      <c r="AB955" s="739"/>
      <c r="AC955" s="739"/>
      <c r="AD955" s="739"/>
      <c r="AE955" s="739"/>
      <c r="AF955" s="739"/>
      <c r="AG955" s="739"/>
      <c r="AH955" s="739"/>
    </row>
    <row r="956">
      <c r="A956" s="739"/>
      <c r="B956" s="739"/>
      <c r="C956" s="739"/>
      <c r="D956" s="739"/>
      <c r="E956" s="739"/>
      <c r="F956" s="739"/>
      <c r="G956" s="739"/>
      <c r="H956" s="739"/>
      <c r="I956" s="739"/>
      <c r="J956" s="739"/>
      <c r="K956" s="739"/>
      <c r="L956" s="739"/>
      <c r="M956" s="739"/>
      <c r="N956" s="739"/>
      <c r="O956" s="739"/>
      <c r="P956" s="740"/>
      <c r="Q956" s="740"/>
      <c r="R956" s="739"/>
      <c r="S956" s="739"/>
      <c r="T956" s="740"/>
      <c r="U956" s="740"/>
      <c r="V956" s="740"/>
      <c r="W956" s="739"/>
      <c r="X956" s="739"/>
      <c r="Y956" s="739"/>
      <c r="Z956" s="740"/>
      <c r="AA956" s="739"/>
      <c r="AB956" s="739"/>
      <c r="AC956" s="739"/>
      <c r="AD956" s="739"/>
      <c r="AE956" s="739"/>
      <c r="AF956" s="739"/>
      <c r="AG956" s="739"/>
      <c r="AH956" s="739"/>
    </row>
    <row r="957">
      <c r="A957" s="739"/>
      <c r="B957" s="739"/>
      <c r="C957" s="739"/>
      <c r="D957" s="739"/>
      <c r="E957" s="739"/>
      <c r="F957" s="739"/>
      <c r="G957" s="739"/>
      <c r="H957" s="739"/>
      <c r="I957" s="739"/>
      <c r="J957" s="739"/>
      <c r="K957" s="739"/>
      <c r="L957" s="739"/>
      <c r="M957" s="739"/>
      <c r="N957" s="739"/>
      <c r="O957" s="739"/>
      <c r="P957" s="740"/>
      <c r="Q957" s="740"/>
      <c r="R957" s="739"/>
      <c r="S957" s="739"/>
      <c r="T957" s="740"/>
      <c r="U957" s="740"/>
      <c r="V957" s="740"/>
      <c r="W957" s="739"/>
      <c r="X957" s="739"/>
      <c r="Y957" s="739"/>
      <c r="Z957" s="740"/>
      <c r="AA957" s="739"/>
      <c r="AB957" s="739"/>
      <c r="AC957" s="739"/>
      <c r="AD957" s="739"/>
      <c r="AE957" s="739"/>
      <c r="AF957" s="739"/>
      <c r="AG957" s="739"/>
      <c r="AH957" s="739"/>
    </row>
    <row r="958">
      <c r="A958" s="739"/>
      <c r="B958" s="739"/>
      <c r="C958" s="739"/>
      <c r="D958" s="739"/>
      <c r="E958" s="739"/>
      <c r="F958" s="739"/>
      <c r="G958" s="739"/>
      <c r="H958" s="739"/>
      <c r="I958" s="739"/>
      <c r="J958" s="739"/>
      <c r="K958" s="739"/>
      <c r="L958" s="739"/>
      <c r="M958" s="739"/>
      <c r="N958" s="739"/>
      <c r="O958" s="739"/>
      <c r="P958" s="740"/>
      <c r="Q958" s="740"/>
      <c r="R958" s="739"/>
      <c r="S958" s="739"/>
      <c r="T958" s="740"/>
      <c r="U958" s="740"/>
      <c r="V958" s="740"/>
      <c r="W958" s="739"/>
      <c r="X958" s="739"/>
      <c r="Y958" s="739"/>
      <c r="Z958" s="740"/>
      <c r="AA958" s="739"/>
      <c r="AB958" s="739"/>
      <c r="AC958" s="739"/>
      <c r="AD958" s="739"/>
      <c r="AE958" s="739"/>
      <c r="AF958" s="739"/>
      <c r="AG958" s="739"/>
      <c r="AH958" s="739"/>
    </row>
    <row r="959">
      <c r="A959" s="739"/>
      <c r="B959" s="739"/>
      <c r="C959" s="739"/>
      <c r="D959" s="739"/>
      <c r="E959" s="739"/>
      <c r="F959" s="739"/>
      <c r="G959" s="739"/>
      <c r="H959" s="739"/>
      <c r="I959" s="739"/>
      <c r="J959" s="739"/>
      <c r="K959" s="739"/>
      <c r="L959" s="739"/>
      <c r="M959" s="739"/>
      <c r="N959" s="739"/>
      <c r="O959" s="739"/>
      <c r="P959" s="740"/>
      <c r="Q959" s="740"/>
      <c r="R959" s="739"/>
      <c r="S959" s="739"/>
      <c r="T959" s="740"/>
      <c r="U959" s="740"/>
      <c r="V959" s="740"/>
      <c r="W959" s="739"/>
      <c r="X959" s="739"/>
      <c r="Y959" s="739"/>
      <c r="Z959" s="740"/>
      <c r="AA959" s="739"/>
      <c r="AB959" s="739"/>
      <c r="AC959" s="739"/>
      <c r="AD959" s="739"/>
      <c r="AE959" s="739"/>
      <c r="AF959" s="739"/>
      <c r="AG959" s="739"/>
      <c r="AH959" s="739"/>
    </row>
    <row r="960">
      <c r="A960" s="739"/>
      <c r="B960" s="739"/>
      <c r="C960" s="739"/>
      <c r="D960" s="739"/>
      <c r="E960" s="739"/>
      <c r="F960" s="739"/>
      <c r="G960" s="739"/>
      <c r="H960" s="739"/>
      <c r="I960" s="739"/>
      <c r="J960" s="739"/>
      <c r="K960" s="739"/>
      <c r="L960" s="739"/>
      <c r="M960" s="739"/>
      <c r="N960" s="739"/>
      <c r="O960" s="739"/>
      <c r="P960" s="740"/>
      <c r="Q960" s="740"/>
      <c r="R960" s="739"/>
      <c r="S960" s="739"/>
      <c r="T960" s="740"/>
      <c r="U960" s="740"/>
      <c r="V960" s="740"/>
      <c r="W960" s="739"/>
      <c r="X960" s="739"/>
      <c r="Y960" s="739"/>
      <c r="Z960" s="740"/>
      <c r="AA960" s="739"/>
      <c r="AB960" s="739"/>
      <c r="AC960" s="739"/>
      <c r="AD960" s="739"/>
      <c r="AE960" s="739"/>
      <c r="AF960" s="739"/>
      <c r="AG960" s="739"/>
      <c r="AH960" s="739"/>
    </row>
    <row r="961">
      <c r="A961" s="739"/>
      <c r="B961" s="739"/>
      <c r="C961" s="739"/>
      <c r="D961" s="739"/>
      <c r="E961" s="739"/>
      <c r="F961" s="739"/>
      <c r="G961" s="739"/>
      <c r="H961" s="739"/>
      <c r="I961" s="739"/>
      <c r="J961" s="739"/>
      <c r="K961" s="739"/>
      <c r="L961" s="739"/>
      <c r="M961" s="739"/>
      <c r="N961" s="739"/>
      <c r="O961" s="739"/>
      <c r="P961" s="740"/>
      <c r="Q961" s="740"/>
      <c r="R961" s="739"/>
      <c r="S961" s="739"/>
      <c r="T961" s="740"/>
      <c r="U961" s="740"/>
      <c r="V961" s="740"/>
      <c r="W961" s="739"/>
      <c r="X961" s="739"/>
      <c r="Y961" s="739"/>
      <c r="Z961" s="740"/>
      <c r="AA961" s="739"/>
      <c r="AB961" s="739"/>
      <c r="AC961" s="739"/>
      <c r="AD961" s="739"/>
      <c r="AE961" s="739"/>
      <c r="AF961" s="739"/>
      <c r="AG961" s="739"/>
      <c r="AH961" s="739"/>
    </row>
    <row r="962">
      <c r="A962" s="739"/>
      <c r="B962" s="739"/>
      <c r="C962" s="739"/>
      <c r="D962" s="739"/>
      <c r="E962" s="739"/>
      <c r="F962" s="739"/>
      <c r="G962" s="739"/>
      <c r="H962" s="739"/>
      <c r="I962" s="739"/>
      <c r="J962" s="739"/>
      <c r="K962" s="739"/>
      <c r="L962" s="739"/>
      <c r="M962" s="739"/>
      <c r="N962" s="739"/>
      <c r="O962" s="739"/>
      <c r="P962" s="740"/>
      <c r="Q962" s="740"/>
      <c r="R962" s="739"/>
      <c r="S962" s="739"/>
      <c r="T962" s="740"/>
      <c r="U962" s="740"/>
      <c r="V962" s="740"/>
      <c r="W962" s="739"/>
      <c r="X962" s="739"/>
      <c r="Y962" s="739"/>
      <c r="Z962" s="740"/>
      <c r="AA962" s="739"/>
      <c r="AB962" s="739"/>
      <c r="AC962" s="739"/>
      <c r="AD962" s="739"/>
      <c r="AE962" s="739"/>
      <c r="AF962" s="739"/>
      <c r="AG962" s="739"/>
      <c r="AH962" s="739"/>
    </row>
    <row r="963">
      <c r="A963" s="739"/>
      <c r="B963" s="739"/>
      <c r="C963" s="739"/>
      <c r="D963" s="739"/>
      <c r="E963" s="739"/>
      <c r="F963" s="739"/>
      <c r="G963" s="739"/>
      <c r="H963" s="739"/>
      <c r="I963" s="739"/>
      <c r="J963" s="739"/>
      <c r="K963" s="739"/>
      <c r="L963" s="739"/>
      <c r="M963" s="739"/>
      <c r="N963" s="739"/>
      <c r="O963" s="739"/>
      <c r="P963" s="740"/>
      <c r="Q963" s="740"/>
      <c r="R963" s="739"/>
      <c r="S963" s="739"/>
      <c r="T963" s="740"/>
      <c r="U963" s="740"/>
      <c r="V963" s="740"/>
      <c r="W963" s="739"/>
      <c r="X963" s="739"/>
      <c r="Y963" s="739"/>
      <c r="Z963" s="740"/>
      <c r="AA963" s="739"/>
      <c r="AB963" s="739"/>
      <c r="AC963" s="739"/>
      <c r="AD963" s="739"/>
      <c r="AE963" s="739"/>
      <c r="AF963" s="739"/>
      <c r="AG963" s="739"/>
      <c r="AH963" s="739"/>
    </row>
    <row r="964">
      <c r="A964" s="739"/>
      <c r="B964" s="739"/>
      <c r="C964" s="739"/>
      <c r="D964" s="739"/>
      <c r="E964" s="739"/>
      <c r="F964" s="739"/>
      <c r="G964" s="739"/>
      <c r="H964" s="739"/>
      <c r="I964" s="739"/>
      <c r="J964" s="739"/>
      <c r="K964" s="739"/>
      <c r="L964" s="739"/>
      <c r="M964" s="739"/>
      <c r="N964" s="739"/>
      <c r="O964" s="739"/>
      <c r="P964" s="740"/>
      <c r="Q964" s="740"/>
      <c r="R964" s="739"/>
      <c r="S964" s="739"/>
      <c r="T964" s="740"/>
      <c r="U964" s="740"/>
      <c r="V964" s="740"/>
      <c r="W964" s="739"/>
      <c r="X964" s="739"/>
      <c r="Y964" s="739"/>
      <c r="Z964" s="740"/>
      <c r="AA964" s="739"/>
      <c r="AB964" s="739"/>
      <c r="AC964" s="739"/>
      <c r="AD964" s="739"/>
      <c r="AE964" s="739"/>
      <c r="AF964" s="739"/>
      <c r="AG964" s="739"/>
      <c r="AH964" s="739"/>
    </row>
    <row r="965">
      <c r="A965" s="739"/>
      <c r="B965" s="739"/>
      <c r="C965" s="739"/>
      <c r="D965" s="739"/>
      <c r="E965" s="739"/>
      <c r="F965" s="739"/>
      <c r="G965" s="739"/>
      <c r="H965" s="739"/>
      <c r="I965" s="739"/>
      <c r="J965" s="739"/>
      <c r="K965" s="739"/>
      <c r="L965" s="739"/>
      <c r="M965" s="739"/>
      <c r="N965" s="739"/>
      <c r="O965" s="739"/>
      <c r="P965" s="740"/>
      <c r="Q965" s="740"/>
      <c r="R965" s="739"/>
      <c r="S965" s="739"/>
      <c r="T965" s="740"/>
      <c r="U965" s="740"/>
      <c r="V965" s="740"/>
      <c r="W965" s="739"/>
      <c r="X965" s="739"/>
      <c r="Y965" s="739"/>
      <c r="Z965" s="740"/>
      <c r="AA965" s="739"/>
      <c r="AB965" s="739"/>
      <c r="AC965" s="739"/>
      <c r="AD965" s="739"/>
      <c r="AE965" s="739"/>
      <c r="AF965" s="739"/>
      <c r="AG965" s="739"/>
      <c r="AH965" s="739"/>
    </row>
    <row r="966">
      <c r="A966" s="739"/>
      <c r="B966" s="739"/>
      <c r="C966" s="739"/>
      <c r="D966" s="739"/>
      <c r="E966" s="739"/>
      <c r="F966" s="739"/>
      <c r="G966" s="739"/>
      <c r="H966" s="739"/>
      <c r="I966" s="739"/>
      <c r="J966" s="739"/>
      <c r="K966" s="739"/>
      <c r="L966" s="739"/>
      <c r="M966" s="739"/>
      <c r="N966" s="739"/>
      <c r="O966" s="739"/>
      <c r="P966" s="740"/>
      <c r="Q966" s="740"/>
      <c r="R966" s="739"/>
      <c r="S966" s="739"/>
      <c r="T966" s="740"/>
      <c r="U966" s="740"/>
      <c r="V966" s="740"/>
      <c r="W966" s="739"/>
      <c r="X966" s="739"/>
      <c r="Y966" s="739"/>
      <c r="Z966" s="740"/>
      <c r="AA966" s="739"/>
      <c r="AB966" s="739"/>
      <c r="AC966" s="739"/>
      <c r="AD966" s="739"/>
      <c r="AE966" s="739"/>
      <c r="AF966" s="739"/>
      <c r="AG966" s="739"/>
      <c r="AH966" s="739"/>
    </row>
    <row r="967">
      <c r="A967" s="739"/>
      <c r="B967" s="739"/>
      <c r="C967" s="739"/>
      <c r="D967" s="739"/>
      <c r="E967" s="739"/>
      <c r="F967" s="739"/>
      <c r="G967" s="739"/>
      <c r="H967" s="739"/>
      <c r="I967" s="739"/>
      <c r="J967" s="739"/>
      <c r="K967" s="739"/>
      <c r="L967" s="739"/>
      <c r="M967" s="739"/>
      <c r="N967" s="739"/>
      <c r="O967" s="739"/>
      <c r="P967" s="740"/>
      <c r="Q967" s="740"/>
      <c r="R967" s="739"/>
      <c r="S967" s="739"/>
      <c r="T967" s="740"/>
      <c r="U967" s="740"/>
      <c r="V967" s="740"/>
      <c r="W967" s="739"/>
      <c r="X967" s="739"/>
      <c r="Y967" s="739"/>
      <c r="Z967" s="740"/>
      <c r="AA967" s="739"/>
      <c r="AB967" s="739"/>
      <c r="AC967" s="739"/>
      <c r="AD967" s="739"/>
      <c r="AE967" s="739"/>
      <c r="AF967" s="739"/>
      <c r="AG967" s="739"/>
      <c r="AH967" s="739"/>
    </row>
    <row r="968">
      <c r="A968" s="739"/>
      <c r="B968" s="739"/>
      <c r="C968" s="739"/>
      <c r="D968" s="739"/>
      <c r="E968" s="739"/>
      <c r="F968" s="739"/>
      <c r="G968" s="739"/>
      <c r="H968" s="739"/>
      <c r="I968" s="739"/>
      <c r="J968" s="739"/>
      <c r="K968" s="739"/>
      <c r="L968" s="739"/>
      <c r="M968" s="739"/>
      <c r="N968" s="739"/>
      <c r="O968" s="739"/>
      <c r="P968" s="740"/>
      <c r="Q968" s="740"/>
      <c r="R968" s="739"/>
      <c r="S968" s="739"/>
      <c r="T968" s="740"/>
      <c r="U968" s="740"/>
      <c r="V968" s="740"/>
      <c r="W968" s="739"/>
      <c r="X968" s="739"/>
      <c r="Y968" s="739"/>
      <c r="Z968" s="740"/>
      <c r="AA968" s="739"/>
      <c r="AB968" s="739"/>
      <c r="AC968" s="739"/>
      <c r="AD968" s="739"/>
      <c r="AE968" s="739"/>
      <c r="AF968" s="739"/>
      <c r="AG968" s="739"/>
      <c r="AH968" s="739"/>
    </row>
    <row r="969">
      <c r="A969" s="739"/>
      <c r="B969" s="739"/>
      <c r="C969" s="739"/>
      <c r="D969" s="739"/>
      <c r="E969" s="739"/>
      <c r="F969" s="739"/>
      <c r="G969" s="739"/>
      <c r="H969" s="739"/>
      <c r="I969" s="739"/>
      <c r="J969" s="739"/>
      <c r="K969" s="739"/>
      <c r="L969" s="739"/>
      <c r="M969" s="739"/>
      <c r="N969" s="739"/>
      <c r="O969" s="739"/>
      <c r="P969" s="740"/>
      <c r="Q969" s="740"/>
      <c r="R969" s="739"/>
      <c r="S969" s="739"/>
      <c r="T969" s="740"/>
      <c r="U969" s="740"/>
      <c r="V969" s="740"/>
      <c r="W969" s="739"/>
      <c r="X969" s="739"/>
      <c r="Y969" s="739"/>
      <c r="Z969" s="740"/>
      <c r="AA969" s="739"/>
      <c r="AB969" s="739"/>
      <c r="AC969" s="739"/>
      <c r="AD969" s="739"/>
      <c r="AE969" s="739"/>
      <c r="AF969" s="739"/>
      <c r="AG969" s="739"/>
      <c r="AH969" s="739"/>
    </row>
    <row r="970">
      <c r="A970" s="739"/>
      <c r="B970" s="739"/>
      <c r="C970" s="739"/>
      <c r="D970" s="739"/>
      <c r="E970" s="739"/>
      <c r="F970" s="739"/>
      <c r="G970" s="739"/>
      <c r="H970" s="739"/>
      <c r="I970" s="739"/>
      <c r="J970" s="739"/>
      <c r="K970" s="739"/>
      <c r="L970" s="739"/>
      <c r="M970" s="739"/>
      <c r="N970" s="739"/>
      <c r="O970" s="739"/>
      <c r="P970" s="740"/>
      <c r="Q970" s="740"/>
      <c r="R970" s="739"/>
      <c r="S970" s="739"/>
      <c r="T970" s="740"/>
      <c r="U970" s="740"/>
      <c r="V970" s="740"/>
      <c r="W970" s="739"/>
      <c r="X970" s="739"/>
      <c r="Y970" s="739"/>
      <c r="Z970" s="740"/>
      <c r="AA970" s="739"/>
      <c r="AB970" s="739"/>
      <c r="AC970" s="739"/>
      <c r="AD970" s="739"/>
      <c r="AE970" s="739"/>
      <c r="AF970" s="739"/>
      <c r="AG970" s="739"/>
      <c r="AH970" s="739"/>
    </row>
    <row r="971">
      <c r="A971" s="739"/>
      <c r="B971" s="739"/>
      <c r="C971" s="739"/>
      <c r="D971" s="739"/>
      <c r="E971" s="739"/>
      <c r="F971" s="739"/>
      <c r="G971" s="739"/>
      <c r="H971" s="739"/>
      <c r="I971" s="739"/>
      <c r="J971" s="739"/>
      <c r="K971" s="739"/>
      <c r="L971" s="739"/>
      <c r="M971" s="739"/>
      <c r="N971" s="739"/>
      <c r="O971" s="739"/>
      <c r="P971" s="740"/>
      <c r="Q971" s="740"/>
      <c r="R971" s="739"/>
      <c r="S971" s="739"/>
      <c r="T971" s="740"/>
      <c r="U971" s="740"/>
      <c r="V971" s="740"/>
      <c r="W971" s="739"/>
      <c r="X971" s="739"/>
      <c r="Y971" s="739"/>
      <c r="Z971" s="740"/>
      <c r="AA971" s="739"/>
      <c r="AB971" s="739"/>
      <c r="AC971" s="739"/>
      <c r="AD971" s="739"/>
      <c r="AE971" s="739"/>
      <c r="AF971" s="739"/>
      <c r="AG971" s="739"/>
      <c r="AH971" s="739"/>
    </row>
    <row r="972">
      <c r="A972" s="739"/>
      <c r="B972" s="739"/>
      <c r="C972" s="739"/>
      <c r="D972" s="739"/>
      <c r="E972" s="739"/>
      <c r="F972" s="739"/>
      <c r="G972" s="739"/>
      <c r="H972" s="739"/>
      <c r="I972" s="739"/>
      <c r="J972" s="739"/>
      <c r="K972" s="739"/>
      <c r="L972" s="739"/>
      <c r="M972" s="739"/>
      <c r="N972" s="739"/>
      <c r="O972" s="739"/>
      <c r="P972" s="740"/>
      <c r="Q972" s="740"/>
      <c r="R972" s="739"/>
      <c r="S972" s="739"/>
      <c r="T972" s="740"/>
      <c r="U972" s="740"/>
      <c r="V972" s="740"/>
      <c r="W972" s="739"/>
      <c r="X972" s="739"/>
      <c r="Y972" s="739"/>
      <c r="Z972" s="740"/>
      <c r="AA972" s="739"/>
      <c r="AB972" s="739"/>
      <c r="AC972" s="739"/>
      <c r="AD972" s="739"/>
      <c r="AE972" s="739"/>
      <c r="AF972" s="739"/>
      <c r="AG972" s="739"/>
      <c r="AH972" s="739"/>
    </row>
    <row r="973">
      <c r="A973" s="739"/>
      <c r="B973" s="739"/>
      <c r="C973" s="739"/>
      <c r="D973" s="739"/>
      <c r="E973" s="739"/>
      <c r="F973" s="739"/>
      <c r="G973" s="739"/>
      <c r="H973" s="739"/>
      <c r="I973" s="739"/>
      <c r="J973" s="739"/>
      <c r="K973" s="739"/>
      <c r="L973" s="739"/>
      <c r="M973" s="739"/>
      <c r="N973" s="739"/>
      <c r="O973" s="739"/>
      <c r="P973" s="740"/>
      <c r="Q973" s="740"/>
      <c r="R973" s="739"/>
      <c r="S973" s="739"/>
      <c r="T973" s="740"/>
      <c r="U973" s="740"/>
      <c r="V973" s="740"/>
      <c r="W973" s="739"/>
      <c r="X973" s="739"/>
      <c r="Y973" s="739"/>
      <c r="Z973" s="740"/>
      <c r="AA973" s="739"/>
      <c r="AB973" s="739"/>
      <c r="AC973" s="739"/>
      <c r="AD973" s="739"/>
      <c r="AE973" s="739"/>
      <c r="AF973" s="739"/>
      <c r="AG973" s="739"/>
      <c r="AH973" s="739"/>
    </row>
    <row r="974">
      <c r="A974" s="739"/>
      <c r="B974" s="739"/>
      <c r="C974" s="739"/>
      <c r="D974" s="739"/>
      <c r="E974" s="739"/>
      <c r="F974" s="739"/>
      <c r="G974" s="739"/>
      <c r="H974" s="739"/>
      <c r="I974" s="739"/>
      <c r="J974" s="739"/>
      <c r="K974" s="739"/>
      <c r="L974" s="739"/>
      <c r="M974" s="739"/>
      <c r="N974" s="739"/>
      <c r="O974" s="739"/>
      <c r="P974" s="740"/>
      <c r="Q974" s="740"/>
      <c r="R974" s="739"/>
      <c r="S974" s="739"/>
      <c r="T974" s="740"/>
      <c r="U974" s="740"/>
      <c r="V974" s="740"/>
      <c r="W974" s="739"/>
      <c r="X974" s="739"/>
      <c r="Y974" s="739"/>
      <c r="Z974" s="740"/>
      <c r="AA974" s="739"/>
      <c r="AB974" s="739"/>
      <c r="AC974" s="739"/>
      <c r="AD974" s="739"/>
      <c r="AE974" s="739"/>
      <c r="AF974" s="739"/>
      <c r="AG974" s="739"/>
      <c r="AH974" s="739"/>
    </row>
    <row r="975">
      <c r="A975" s="739"/>
      <c r="B975" s="739"/>
      <c r="C975" s="739"/>
      <c r="D975" s="739"/>
      <c r="E975" s="739"/>
      <c r="F975" s="739"/>
      <c r="G975" s="739"/>
      <c r="H975" s="739"/>
      <c r="I975" s="739"/>
      <c r="J975" s="739"/>
      <c r="K975" s="739"/>
      <c r="L975" s="739"/>
      <c r="M975" s="739"/>
      <c r="N975" s="739"/>
      <c r="O975" s="739"/>
      <c r="P975" s="740"/>
      <c r="Q975" s="740"/>
      <c r="R975" s="739"/>
      <c r="S975" s="739"/>
      <c r="T975" s="740"/>
      <c r="U975" s="740"/>
      <c r="V975" s="740"/>
      <c r="W975" s="739"/>
      <c r="X975" s="739"/>
      <c r="Y975" s="739"/>
      <c r="Z975" s="740"/>
      <c r="AA975" s="739"/>
      <c r="AB975" s="739"/>
      <c r="AC975" s="739"/>
      <c r="AD975" s="739"/>
      <c r="AE975" s="739"/>
      <c r="AF975" s="739"/>
      <c r="AG975" s="739"/>
      <c r="AH975" s="739"/>
    </row>
    <row r="976">
      <c r="A976" s="739"/>
      <c r="B976" s="739"/>
      <c r="C976" s="739"/>
      <c r="D976" s="739"/>
      <c r="E976" s="739"/>
      <c r="F976" s="739"/>
      <c r="G976" s="739"/>
      <c r="H976" s="739"/>
      <c r="I976" s="739"/>
      <c r="J976" s="739"/>
      <c r="K976" s="739"/>
      <c r="L976" s="739"/>
      <c r="M976" s="739"/>
      <c r="N976" s="739"/>
      <c r="O976" s="739"/>
      <c r="P976" s="740"/>
      <c r="Q976" s="740"/>
      <c r="R976" s="739"/>
      <c r="S976" s="739"/>
      <c r="T976" s="740"/>
      <c r="U976" s="740"/>
      <c r="V976" s="740"/>
      <c r="W976" s="739"/>
      <c r="X976" s="739"/>
      <c r="Y976" s="739"/>
      <c r="Z976" s="740"/>
      <c r="AA976" s="739"/>
      <c r="AB976" s="739"/>
      <c r="AC976" s="739"/>
      <c r="AD976" s="739"/>
      <c r="AE976" s="739"/>
      <c r="AF976" s="739"/>
      <c r="AG976" s="739"/>
      <c r="AH976" s="739"/>
    </row>
    <row r="977">
      <c r="A977" s="739"/>
      <c r="B977" s="739"/>
      <c r="C977" s="739"/>
      <c r="D977" s="739"/>
      <c r="E977" s="739"/>
      <c r="F977" s="739"/>
      <c r="G977" s="739"/>
      <c r="H977" s="739"/>
      <c r="I977" s="739"/>
      <c r="J977" s="739"/>
      <c r="K977" s="739"/>
      <c r="L977" s="739"/>
      <c r="M977" s="739"/>
      <c r="N977" s="739"/>
      <c r="O977" s="739"/>
      <c r="P977" s="740"/>
      <c r="Q977" s="740"/>
      <c r="R977" s="739"/>
      <c r="S977" s="739"/>
      <c r="T977" s="740"/>
      <c r="U977" s="740"/>
      <c r="V977" s="740"/>
      <c r="W977" s="739"/>
      <c r="X977" s="739"/>
      <c r="Y977" s="739"/>
      <c r="Z977" s="740"/>
      <c r="AA977" s="739"/>
      <c r="AB977" s="739"/>
      <c r="AC977" s="739"/>
      <c r="AD977" s="739"/>
      <c r="AE977" s="739"/>
      <c r="AF977" s="739"/>
      <c r="AG977" s="739"/>
      <c r="AH977" s="739"/>
    </row>
    <row r="978">
      <c r="A978" s="739"/>
      <c r="B978" s="739"/>
      <c r="C978" s="739"/>
      <c r="D978" s="739"/>
      <c r="E978" s="739"/>
      <c r="F978" s="739"/>
      <c r="G978" s="739"/>
      <c r="H978" s="739"/>
      <c r="I978" s="739"/>
      <c r="J978" s="739"/>
      <c r="K978" s="739"/>
      <c r="L978" s="739"/>
      <c r="M978" s="739"/>
      <c r="N978" s="739"/>
      <c r="O978" s="739"/>
      <c r="P978" s="740"/>
      <c r="Q978" s="740"/>
      <c r="R978" s="739"/>
      <c r="S978" s="739"/>
      <c r="T978" s="740"/>
      <c r="U978" s="740"/>
      <c r="V978" s="740"/>
      <c r="W978" s="739"/>
      <c r="X978" s="739"/>
      <c r="Y978" s="739"/>
      <c r="Z978" s="740"/>
      <c r="AA978" s="739"/>
      <c r="AB978" s="739"/>
      <c r="AC978" s="739"/>
      <c r="AD978" s="739"/>
      <c r="AE978" s="739"/>
      <c r="AF978" s="739"/>
      <c r="AG978" s="739"/>
      <c r="AH978" s="739"/>
    </row>
    <row r="979">
      <c r="A979" s="739"/>
      <c r="B979" s="739"/>
      <c r="C979" s="739"/>
      <c r="D979" s="739"/>
      <c r="E979" s="739"/>
      <c r="F979" s="739"/>
      <c r="G979" s="739"/>
      <c r="H979" s="739"/>
      <c r="I979" s="739"/>
      <c r="J979" s="739"/>
      <c r="K979" s="739"/>
      <c r="L979" s="739"/>
      <c r="M979" s="739"/>
      <c r="N979" s="739"/>
      <c r="O979" s="739"/>
      <c r="P979" s="740"/>
      <c r="Q979" s="740"/>
      <c r="R979" s="739"/>
      <c r="S979" s="739"/>
      <c r="T979" s="740"/>
      <c r="U979" s="740"/>
      <c r="V979" s="740"/>
      <c r="W979" s="739"/>
      <c r="X979" s="739"/>
      <c r="Y979" s="739"/>
      <c r="Z979" s="740"/>
      <c r="AA979" s="739"/>
      <c r="AB979" s="739"/>
      <c r="AC979" s="739"/>
      <c r="AD979" s="739"/>
      <c r="AE979" s="739"/>
      <c r="AF979" s="739"/>
      <c r="AG979" s="739"/>
      <c r="AH979" s="739"/>
    </row>
    <row r="980">
      <c r="A980" s="739"/>
      <c r="B980" s="739"/>
      <c r="C980" s="739"/>
      <c r="D980" s="739"/>
      <c r="E980" s="739"/>
      <c r="F980" s="739"/>
      <c r="G980" s="739"/>
      <c r="H980" s="739"/>
      <c r="I980" s="739"/>
      <c r="J980" s="739"/>
      <c r="K980" s="739"/>
      <c r="L980" s="739"/>
      <c r="M980" s="739"/>
      <c r="N980" s="739"/>
      <c r="O980" s="739"/>
      <c r="P980" s="740"/>
      <c r="Q980" s="740"/>
      <c r="R980" s="739"/>
      <c r="S980" s="739"/>
      <c r="T980" s="740"/>
      <c r="U980" s="740"/>
      <c r="V980" s="740"/>
      <c r="W980" s="739"/>
      <c r="X980" s="739"/>
      <c r="Y980" s="739"/>
      <c r="Z980" s="740"/>
      <c r="AA980" s="739"/>
      <c r="AB980" s="739"/>
      <c r="AC980" s="739"/>
      <c r="AD980" s="739"/>
      <c r="AE980" s="739"/>
      <c r="AF980" s="739"/>
      <c r="AG980" s="739"/>
      <c r="AH980" s="739"/>
    </row>
    <row r="981">
      <c r="A981" s="739"/>
      <c r="B981" s="739"/>
      <c r="C981" s="739"/>
      <c r="D981" s="739"/>
      <c r="E981" s="739"/>
      <c r="F981" s="739"/>
      <c r="G981" s="739"/>
      <c r="H981" s="739"/>
      <c r="I981" s="739"/>
      <c r="J981" s="739"/>
      <c r="K981" s="739"/>
      <c r="L981" s="739"/>
      <c r="M981" s="739"/>
      <c r="N981" s="739"/>
      <c r="O981" s="739"/>
      <c r="P981" s="740"/>
      <c r="Q981" s="740"/>
      <c r="R981" s="739"/>
      <c r="S981" s="739"/>
      <c r="T981" s="740"/>
      <c r="U981" s="740"/>
      <c r="V981" s="740"/>
      <c r="W981" s="739"/>
      <c r="X981" s="739"/>
      <c r="Y981" s="739"/>
      <c r="Z981" s="740"/>
      <c r="AA981" s="739"/>
      <c r="AB981" s="739"/>
      <c r="AC981" s="739"/>
      <c r="AD981" s="739"/>
      <c r="AE981" s="739"/>
      <c r="AF981" s="739"/>
      <c r="AG981" s="739"/>
      <c r="AH981" s="739"/>
    </row>
    <row r="982">
      <c r="A982" s="739"/>
      <c r="B982" s="739"/>
      <c r="C982" s="739"/>
      <c r="D982" s="739"/>
      <c r="E982" s="739"/>
      <c r="F982" s="739"/>
      <c r="G982" s="739"/>
      <c r="H982" s="739"/>
      <c r="I982" s="739"/>
      <c r="J982" s="739"/>
      <c r="K982" s="739"/>
      <c r="L982" s="739"/>
      <c r="M982" s="739"/>
      <c r="N982" s="739"/>
      <c r="O982" s="739"/>
      <c r="P982" s="740"/>
      <c r="Q982" s="740"/>
      <c r="R982" s="739"/>
      <c r="S982" s="739"/>
      <c r="T982" s="740"/>
      <c r="U982" s="740"/>
      <c r="V982" s="740"/>
      <c r="W982" s="739"/>
      <c r="X982" s="739"/>
      <c r="Y982" s="739"/>
      <c r="Z982" s="740"/>
      <c r="AA982" s="739"/>
      <c r="AB982" s="739"/>
      <c r="AC982" s="739"/>
      <c r="AD982" s="739"/>
      <c r="AE982" s="739"/>
      <c r="AF982" s="739"/>
      <c r="AG982" s="739"/>
      <c r="AH982" s="739"/>
    </row>
    <row r="983">
      <c r="A983" s="739"/>
      <c r="B983" s="739"/>
      <c r="C983" s="739"/>
      <c r="D983" s="739"/>
      <c r="E983" s="739"/>
      <c r="F983" s="739"/>
      <c r="G983" s="739"/>
      <c r="H983" s="739"/>
      <c r="I983" s="739"/>
      <c r="J983" s="739"/>
      <c r="K983" s="739"/>
      <c r="L983" s="739"/>
      <c r="M983" s="739"/>
      <c r="N983" s="739"/>
      <c r="O983" s="739"/>
      <c r="P983" s="740"/>
      <c r="Q983" s="740"/>
      <c r="R983" s="739"/>
      <c r="S983" s="739"/>
      <c r="T983" s="740"/>
      <c r="U983" s="740"/>
      <c r="V983" s="740"/>
      <c r="W983" s="739"/>
      <c r="X983" s="739"/>
      <c r="Y983" s="739"/>
      <c r="Z983" s="740"/>
      <c r="AA983" s="739"/>
      <c r="AB983" s="739"/>
      <c r="AC983" s="739"/>
      <c r="AD983" s="739"/>
      <c r="AE983" s="739"/>
      <c r="AF983" s="739"/>
      <c r="AG983" s="739"/>
      <c r="AH983" s="739"/>
    </row>
    <row r="984">
      <c r="A984" s="739"/>
      <c r="B984" s="739"/>
      <c r="C984" s="739"/>
      <c r="D984" s="739"/>
      <c r="E984" s="739"/>
      <c r="F984" s="739"/>
      <c r="G984" s="739"/>
      <c r="H984" s="739"/>
      <c r="I984" s="739"/>
      <c r="J984" s="739"/>
      <c r="K984" s="739"/>
      <c r="L984" s="739"/>
      <c r="M984" s="739"/>
      <c r="N984" s="739"/>
      <c r="O984" s="739"/>
      <c r="P984" s="740"/>
      <c r="Q984" s="740"/>
      <c r="R984" s="739"/>
      <c r="S984" s="739"/>
      <c r="T984" s="740"/>
      <c r="U984" s="740"/>
      <c r="V984" s="740"/>
      <c r="W984" s="739"/>
      <c r="X984" s="739"/>
      <c r="Y984" s="739"/>
      <c r="Z984" s="740"/>
      <c r="AA984" s="739"/>
      <c r="AB984" s="739"/>
      <c r="AC984" s="739"/>
      <c r="AD984" s="739"/>
      <c r="AE984" s="739"/>
      <c r="AF984" s="739"/>
      <c r="AG984" s="739"/>
      <c r="AH984" s="739"/>
    </row>
    <row r="985">
      <c r="A985" s="739"/>
      <c r="B985" s="739"/>
      <c r="C985" s="739"/>
      <c r="D985" s="739"/>
      <c r="E985" s="739"/>
      <c r="F985" s="739"/>
      <c r="G985" s="739"/>
      <c r="H985" s="739"/>
      <c r="I985" s="739"/>
      <c r="J985" s="739"/>
      <c r="K985" s="739"/>
      <c r="L985" s="739"/>
      <c r="M985" s="739"/>
      <c r="N985" s="739"/>
      <c r="O985" s="739"/>
      <c r="P985" s="740"/>
      <c r="Q985" s="740"/>
      <c r="R985" s="739"/>
      <c r="S985" s="739"/>
      <c r="T985" s="740"/>
      <c r="U985" s="740"/>
      <c r="V985" s="740"/>
      <c r="W985" s="739"/>
      <c r="X985" s="739"/>
      <c r="Y985" s="739"/>
      <c r="Z985" s="740"/>
      <c r="AA985" s="739"/>
      <c r="AB985" s="739"/>
      <c r="AC985" s="739"/>
      <c r="AD985" s="739"/>
      <c r="AE985" s="739"/>
      <c r="AF985" s="739"/>
      <c r="AG985" s="739"/>
      <c r="AH985" s="739"/>
    </row>
    <row r="986">
      <c r="A986" s="739"/>
      <c r="B986" s="739"/>
      <c r="C986" s="739"/>
      <c r="D986" s="739"/>
      <c r="E986" s="739"/>
      <c r="F986" s="739"/>
      <c r="G986" s="739"/>
      <c r="H986" s="739"/>
      <c r="I986" s="739"/>
      <c r="J986" s="739"/>
      <c r="K986" s="739"/>
      <c r="L986" s="739"/>
      <c r="M986" s="739"/>
      <c r="N986" s="739"/>
      <c r="O986" s="739"/>
      <c r="P986" s="740"/>
      <c r="Q986" s="740"/>
      <c r="R986" s="739"/>
      <c r="S986" s="739"/>
      <c r="T986" s="740"/>
      <c r="U986" s="740"/>
      <c r="V986" s="740"/>
      <c r="W986" s="739"/>
      <c r="X986" s="739"/>
      <c r="Y986" s="739"/>
      <c r="Z986" s="740"/>
      <c r="AA986" s="739"/>
      <c r="AB986" s="739"/>
      <c r="AC986" s="739"/>
      <c r="AD986" s="739"/>
      <c r="AE986" s="739"/>
      <c r="AF986" s="739"/>
      <c r="AG986" s="739"/>
      <c r="AH986" s="739"/>
    </row>
    <row r="987">
      <c r="A987" s="739"/>
      <c r="B987" s="739"/>
      <c r="C987" s="739"/>
      <c r="D987" s="739"/>
      <c r="E987" s="739"/>
      <c r="F987" s="739"/>
      <c r="G987" s="739"/>
      <c r="H987" s="739"/>
      <c r="I987" s="739"/>
      <c r="J987" s="739"/>
      <c r="K987" s="739"/>
      <c r="L987" s="739"/>
      <c r="M987" s="739"/>
      <c r="N987" s="739"/>
      <c r="O987" s="739"/>
      <c r="P987" s="740"/>
      <c r="Q987" s="740"/>
      <c r="R987" s="739"/>
      <c r="S987" s="739"/>
      <c r="T987" s="740"/>
      <c r="U987" s="740"/>
      <c r="V987" s="740"/>
      <c r="W987" s="739"/>
      <c r="X987" s="739"/>
      <c r="Y987" s="739"/>
      <c r="Z987" s="740"/>
      <c r="AA987" s="739"/>
      <c r="AB987" s="739"/>
      <c r="AC987" s="739"/>
      <c r="AD987" s="739"/>
      <c r="AE987" s="739"/>
      <c r="AF987" s="739"/>
      <c r="AG987" s="739"/>
      <c r="AH987" s="739"/>
    </row>
    <row r="988">
      <c r="A988" s="739"/>
      <c r="B988" s="739"/>
      <c r="C988" s="739"/>
      <c r="D988" s="739"/>
      <c r="E988" s="739"/>
      <c r="F988" s="739"/>
      <c r="G988" s="739"/>
      <c r="H988" s="739"/>
      <c r="I988" s="739"/>
      <c r="J988" s="739"/>
      <c r="K988" s="739"/>
      <c r="L988" s="739"/>
      <c r="M988" s="739"/>
      <c r="N988" s="739"/>
      <c r="O988" s="739"/>
      <c r="P988" s="740"/>
      <c r="Q988" s="740"/>
      <c r="R988" s="739"/>
      <c r="S988" s="739"/>
      <c r="T988" s="740"/>
      <c r="U988" s="740"/>
      <c r="V988" s="740"/>
      <c r="W988" s="739"/>
      <c r="X988" s="739"/>
      <c r="Y988" s="739"/>
      <c r="Z988" s="740"/>
      <c r="AA988" s="739"/>
      <c r="AB988" s="739"/>
      <c r="AC988" s="739"/>
      <c r="AD988" s="739"/>
      <c r="AE988" s="739"/>
      <c r="AF988" s="739"/>
      <c r="AG988" s="739"/>
      <c r="AH988" s="739"/>
    </row>
    <row r="989">
      <c r="A989" s="739"/>
      <c r="B989" s="739"/>
      <c r="C989" s="739"/>
      <c r="D989" s="739"/>
      <c r="E989" s="739"/>
      <c r="F989" s="739"/>
      <c r="G989" s="739"/>
      <c r="H989" s="739"/>
      <c r="I989" s="739"/>
      <c r="J989" s="739"/>
      <c r="K989" s="739"/>
      <c r="L989" s="739"/>
      <c r="M989" s="739"/>
      <c r="N989" s="739"/>
      <c r="O989" s="739"/>
      <c r="P989" s="740"/>
      <c r="Q989" s="740"/>
      <c r="R989" s="739"/>
      <c r="S989" s="739"/>
      <c r="T989" s="740"/>
      <c r="U989" s="740"/>
      <c r="V989" s="740"/>
      <c r="W989" s="739"/>
      <c r="X989" s="739"/>
      <c r="Y989" s="739"/>
      <c r="Z989" s="740"/>
      <c r="AA989" s="739"/>
      <c r="AB989" s="739"/>
      <c r="AC989" s="739"/>
      <c r="AD989" s="739"/>
      <c r="AE989" s="739"/>
      <c r="AF989" s="739"/>
      <c r="AG989" s="739"/>
      <c r="AH989" s="739"/>
    </row>
    <row r="990">
      <c r="A990" s="739"/>
      <c r="B990" s="739"/>
      <c r="C990" s="739"/>
      <c r="D990" s="739"/>
      <c r="E990" s="739"/>
      <c r="F990" s="739"/>
      <c r="G990" s="739"/>
      <c r="H990" s="739"/>
      <c r="I990" s="739"/>
      <c r="J990" s="739"/>
      <c r="K990" s="739"/>
      <c r="L990" s="739"/>
      <c r="M990" s="739"/>
      <c r="N990" s="739"/>
      <c r="O990" s="739"/>
      <c r="P990" s="740"/>
      <c r="Q990" s="740"/>
      <c r="R990" s="739"/>
      <c r="S990" s="739"/>
      <c r="T990" s="740"/>
      <c r="U990" s="740"/>
      <c r="V990" s="740"/>
      <c r="W990" s="739"/>
      <c r="X990" s="739"/>
      <c r="Y990" s="739"/>
      <c r="Z990" s="740"/>
      <c r="AA990" s="739"/>
      <c r="AB990" s="739"/>
      <c r="AC990" s="739"/>
      <c r="AD990" s="739"/>
      <c r="AE990" s="739"/>
      <c r="AF990" s="739"/>
      <c r="AG990" s="739"/>
      <c r="AH990" s="739"/>
    </row>
    <row r="991">
      <c r="A991" s="739"/>
      <c r="B991" s="739"/>
      <c r="C991" s="739"/>
      <c r="D991" s="739"/>
      <c r="E991" s="739"/>
      <c r="F991" s="739"/>
      <c r="G991" s="739"/>
      <c r="H991" s="739"/>
      <c r="I991" s="739"/>
      <c r="J991" s="739"/>
      <c r="K991" s="739"/>
      <c r="L991" s="739"/>
      <c r="M991" s="739"/>
      <c r="N991" s="739"/>
      <c r="O991" s="739"/>
      <c r="P991" s="740"/>
      <c r="Q991" s="740"/>
      <c r="R991" s="739"/>
      <c r="S991" s="739"/>
      <c r="T991" s="740"/>
      <c r="U991" s="740"/>
      <c r="V991" s="740"/>
      <c r="W991" s="739"/>
      <c r="X991" s="739"/>
      <c r="Y991" s="739"/>
      <c r="Z991" s="740"/>
      <c r="AA991" s="739"/>
      <c r="AB991" s="739"/>
      <c r="AC991" s="739"/>
      <c r="AD991" s="739"/>
      <c r="AE991" s="739"/>
      <c r="AF991" s="739"/>
      <c r="AG991" s="739"/>
      <c r="AH991" s="739"/>
    </row>
    <row r="992">
      <c r="A992" s="739"/>
      <c r="B992" s="739"/>
      <c r="C992" s="739"/>
      <c r="D992" s="739"/>
      <c r="E992" s="739"/>
      <c r="F992" s="739"/>
      <c r="G992" s="739"/>
      <c r="H992" s="739"/>
      <c r="I992" s="739"/>
      <c r="J992" s="739"/>
      <c r="K992" s="739"/>
      <c r="L992" s="739"/>
      <c r="M992" s="739"/>
      <c r="N992" s="739"/>
      <c r="O992" s="739"/>
      <c r="P992" s="740"/>
      <c r="Q992" s="740"/>
      <c r="R992" s="739"/>
      <c r="S992" s="739"/>
      <c r="T992" s="740"/>
      <c r="U992" s="740"/>
      <c r="V992" s="740"/>
      <c r="W992" s="739"/>
      <c r="X992" s="739"/>
      <c r="Y992" s="739"/>
      <c r="Z992" s="740"/>
      <c r="AA992" s="739"/>
      <c r="AB992" s="739"/>
      <c r="AC992" s="739"/>
      <c r="AD992" s="739"/>
      <c r="AE992" s="739"/>
      <c r="AF992" s="739"/>
      <c r="AG992" s="739"/>
      <c r="AH992" s="739"/>
    </row>
    <row r="993">
      <c r="A993" s="739"/>
      <c r="B993" s="739"/>
      <c r="C993" s="739"/>
      <c r="D993" s="739"/>
      <c r="E993" s="739"/>
      <c r="F993" s="739"/>
      <c r="G993" s="739"/>
      <c r="H993" s="739"/>
      <c r="I993" s="739"/>
      <c r="J993" s="739"/>
      <c r="K993" s="739"/>
      <c r="L993" s="739"/>
      <c r="M993" s="739"/>
      <c r="N993" s="739"/>
      <c r="O993" s="739"/>
      <c r="P993" s="740"/>
      <c r="Q993" s="740"/>
      <c r="R993" s="739"/>
      <c r="S993" s="739"/>
      <c r="T993" s="740"/>
      <c r="U993" s="740"/>
      <c r="V993" s="740"/>
      <c r="W993" s="739"/>
      <c r="X993" s="739"/>
      <c r="Y993" s="739"/>
      <c r="Z993" s="740"/>
      <c r="AA993" s="739"/>
      <c r="AB993" s="739"/>
      <c r="AC993" s="739"/>
      <c r="AD993" s="739"/>
      <c r="AE993" s="739"/>
      <c r="AF993" s="739"/>
      <c r="AG993" s="739"/>
      <c r="AH993" s="739"/>
    </row>
    <row r="994">
      <c r="A994" s="739"/>
      <c r="B994" s="739"/>
      <c r="C994" s="739"/>
      <c r="D994" s="739"/>
      <c r="E994" s="739"/>
      <c r="F994" s="739"/>
      <c r="G994" s="739"/>
      <c r="H994" s="739"/>
      <c r="I994" s="739"/>
      <c r="J994" s="739"/>
      <c r="K994" s="739"/>
      <c r="L994" s="739"/>
      <c r="M994" s="739"/>
      <c r="N994" s="739"/>
      <c r="O994" s="739"/>
      <c r="P994" s="740"/>
      <c r="Q994" s="740"/>
      <c r="R994" s="739"/>
      <c r="S994" s="739"/>
      <c r="T994" s="740"/>
      <c r="U994" s="740"/>
      <c r="V994" s="740"/>
      <c r="W994" s="739"/>
      <c r="X994" s="739"/>
      <c r="Y994" s="739"/>
      <c r="Z994" s="740"/>
      <c r="AA994" s="739"/>
      <c r="AB994" s="739"/>
      <c r="AC994" s="739"/>
      <c r="AD994" s="739"/>
      <c r="AE994" s="739"/>
      <c r="AF994" s="739"/>
      <c r="AG994" s="739"/>
      <c r="AH994" s="739"/>
    </row>
    <row r="995">
      <c r="A995" s="739"/>
      <c r="B995" s="739"/>
      <c r="C995" s="739"/>
      <c r="D995" s="739"/>
      <c r="E995" s="739"/>
      <c r="F995" s="739"/>
      <c r="G995" s="739"/>
      <c r="H995" s="739"/>
      <c r="I995" s="739"/>
      <c r="J995" s="739"/>
      <c r="K995" s="739"/>
      <c r="L995" s="739"/>
      <c r="M995" s="739"/>
      <c r="N995" s="739"/>
      <c r="O995" s="739"/>
      <c r="P995" s="740"/>
      <c r="Q995" s="740"/>
      <c r="R995" s="739"/>
      <c r="S995" s="739"/>
      <c r="T995" s="740"/>
      <c r="U995" s="740"/>
      <c r="V995" s="740"/>
      <c r="W995" s="739"/>
      <c r="X995" s="739"/>
      <c r="Y995" s="739"/>
      <c r="Z995" s="740"/>
      <c r="AA995" s="739"/>
      <c r="AB995" s="739"/>
      <c r="AC995" s="739"/>
      <c r="AD995" s="739"/>
      <c r="AE995" s="739"/>
      <c r="AF995" s="739"/>
      <c r="AG995" s="739"/>
      <c r="AH995" s="739"/>
    </row>
    <row r="996">
      <c r="A996" s="739"/>
      <c r="B996" s="739"/>
      <c r="C996" s="739"/>
      <c r="D996" s="739"/>
      <c r="E996" s="739"/>
      <c r="F996" s="739"/>
      <c r="G996" s="739"/>
      <c r="H996" s="739"/>
      <c r="I996" s="739"/>
      <c r="J996" s="739"/>
      <c r="K996" s="739"/>
      <c r="L996" s="739"/>
      <c r="M996" s="739"/>
      <c r="N996" s="739"/>
      <c r="O996" s="739"/>
      <c r="P996" s="740"/>
      <c r="Q996" s="740"/>
      <c r="R996" s="739"/>
      <c r="S996" s="739"/>
      <c r="T996" s="740"/>
      <c r="U996" s="740"/>
      <c r="V996" s="740"/>
      <c r="W996" s="739"/>
      <c r="X996" s="739"/>
      <c r="Y996" s="739"/>
      <c r="Z996" s="740"/>
      <c r="AA996" s="739"/>
      <c r="AB996" s="739"/>
      <c r="AC996" s="739"/>
      <c r="AD996" s="739"/>
      <c r="AE996" s="739"/>
      <c r="AF996" s="739"/>
      <c r="AG996" s="739"/>
      <c r="AH996" s="739"/>
    </row>
    <row r="997">
      <c r="A997" s="739"/>
      <c r="B997" s="739"/>
      <c r="C997" s="739"/>
      <c r="D997" s="739"/>
      <c r="E997" s="739"/>
      <c r="F997" s="739"/>
      <c r="G997" s="739"/>
      <c r="H997" s="739"/>
      <c r="I997" s="739"/>
      <c r="J997" s="739"/>
      <c r="K997" s="739"/>
      <c r="L997" s="739"/>
      <c r="M997" s="739"/>
      <c r="N997" s="739"/>
      <c r="O997" s="739"/>
      <c r="P997" s="740"/>
      <c r="Q997" s="740"/>
      <c r="R997" s="739"/>
      <c r="S997" s="739"/>
      <c r="T997" s="740"/>
      <c r="U997" s="740"/>
      <c r="V997" s="740"/>
      <c r="W997" s="739"/>
      <c r="X997" s="739"/>
      <c r="Y997" s="739"/>
      <c r="Z997" s="740"/>
      <c r="AA997" s="739"/>
      <c r="AB997" s="739"/>
      <c r="AC997" s="739"/>
      <c r="AD997" s="739"/>
      <c r="AE997" s="739"/>
      <c r="AF997" s="739"/>
      <c r="AG997" s="739"/>
      <c r="AH997" s="739"/>
    </row>
    <row r="998">
      <c r="A998" s="739"/>
      <c r="B998" s="739"/>
      <c r="C998" s="739"/>
      <c r="D998" s="739"/>
      <c r="E998" s="739"/>
      <c r="F998" s="739"/>
      <c r="G998" s="739"/>
      <c r="H998" s="739"/>
      <c r="I998" s="739"/>
      <c r="J998" s="739"/>
      <c r="K998" s="739"/>
      <c r="L998" s="739"/>
      <c r="M998" s="739"/>
      <c r="N998" s="739"/>
      <c r="O998" s="739"/>
      <c r="P998" s="740"/>
      <c r="Q998" s="740"/>
      <c r="R998" s="739"/>
      <c r="S998" s="739"/>
      <c r="T998" s="740"/>
      <c r="U998" s="740"/>
      <c r="V998" s="740"/>
      <c r="W998" s="739"/>
      <c r="X998" s="739"/>
      <c r="Y998" s="739"/>
      <c r="Z998" s="740"/>
      <c r="AA998" s="739"/>
      <c r="AB998" s="739"/>
      <c r="AC998" s="739"/>
      <c r="AD998" s="739"/>
      <c r="AE998" s="739"/>
      <c r="AF998" s="739"/>
      <c r="AG998" s="739"/>
      <c r="AH998" s="739"/>
    </row>
    <row r="999">
      <c r="A999" s="739"/>
      <c r="B999" s="739"/>
      <c r="C999" s="739"/>
      <c r="D999" s="739"/>
      <c r="E999" s="739"/>
      <c r="F999" s="739"/>
      <c r="G999" s="739"/>
      <c r="H999" s="739"/>
      <c r="I999" s="739"/>
      <c r="J999" s="739"/>
      <c r="K999" s="739"/>
      <c r="L999" s="739"/>
      <c r="M999" s="739"/>
      <c r="N999" s="739"/>
      <c r="O999" s="739"/>
      <c r="P999" s="740"/>
      <c r="Q999" s="740"/>
      <c r="R999" s="739"/>
      <c r="S999" s="739"/>
      <c r="T999" s="740"/>
      <c r="U999" s="740"/>
      <c r="V999" s="740"/>
      <c r="W999" s="739"/>
      <c r="X999" s="739"/>
      <c r="Y999" s="739"/>
      <c r="Z999" s="740"/>
      <c r="AA999" s="739"/>
      <c r="AB999" s="739"/>
      <c r="AC999" s="739"/>
      <c r="AD999" s="739"/>
      <c r="AE999" s="739"/>
      <c r="AF999" s="739"/>
      <c r="AG999" s="739"/>
      <c r="AH999" s="739"/>
    </row>
    <row r="1000">
      <c r="A1000" s="739"/>
      <c r="B1000" s="739"/>
      <c r="C1000" s="739"/>
      <c r="D1000" s="739"/>
      <c r="E1000" s="739"/>
      <c r="F1000" s="739"/>
      <c r="G1000" s="739"/>
      <c r="H1000" s="739"/>
      <c r="I1000" s="739"/>
      <c r="J1000" s="739"/>
      <c r="K1000" s="739"/>
      <c r="L1000" s="739"/>
      <c r="M1000" s="739"/>
      <c r="N1000" s="739"/>
      <c r="O1000" s="739"/>
      <c r="P1000" s="740"/>
      <c r="Q1000" s="740"/>
      <c r="R1000" s="739"/>
      <c r="S1000" s="739"/>
      <c r="T1000" s="740"/>
      <c r="U1000" s="740"/>
      <c r="V1000" s="740"/>
      <c r="W1000" s="739"/>
      <c r="X1000" s="739"/>
      <c r="Y1000" s="739"/>
      <c r="Z1000" s="740"/>
      <c r="AA1000" s="739"/>
      <c r="AB1000" s="739"/>
      <c r="AC1000" s="739"/>
      <c r="AD1000" s="739"/>
      <c r="AE1000" s="739"/>
      <c r="AF1000" s="739"/>
      <c r="AG1000" s="739"/>
      <c r="AH1000" s="739"/>
    </row>
  </sheetData>
  <autoFilter ref="$B$5:$AH$11"/>
  <mergeCells count="22">
    <mergeCell ref="K4:M4"/>
    <mergeCell ref="O4:R4"/>
    <mergeCell ref="T4:V4"/>
    <mergeCell ref="X4:Z4"/>
    <mergeCell ref="AB4:AF4"/>
    <mergeCell ref="B15:C15"/>
    <mergeCell ref="D17:S17"/>
    <mergeCell ref="K24:M24"/>
    <mergeCell ref="F26:F31"/>
    <mergeCell ref="AF26:AF31"/>
    <mergeCell ref="B32:C32"/>
    <mergeCell ref="C34:R34"/>
    <mergeCell ref="C35:R35"/>
    <mergeCell ref="C36:R36"/>
    <mergeCell ref="C37:R37"/>
    <mergeCell ref="D18:S18"/>
    <mergeCell ref="D19:S19"/>
    <mergeCell ref="D20:S20"/>
    <mergeCell ref="O24:R24"/>
    <mergeCell ref="T24:V24"/>
    <mergeCell ref="X24:Z24"/>
    <mergeCell ref="AB24:AF24"/>
  </mergeCells>
  <hyperlinks>
    <hyperlink r:id="rId1" ref="N41"/>
  </hyperlinks>
  <printOptions/>
  <pageMargins bottom="0.75" footer="0.0" header="0.0" left="0.7" right="0.7" top="0.75"/>
  <pageSetup paperSize="9"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6.5"/>
    <col customWidth="1" min="8" max="8" width="19.38"/>
    <col customWidth="1" min="9" max="9" width="20.88"/>
  </cols>
  <sheetData>
    <row r="1">
      <c r="A1" s="783"/>
      <c r="B1" s="783"/>
      <c r="C1" s="783"/>
      <c r="D1" s="783"/>
      <c r="E1" s="783"/>
      <c r="F1" s="783"/>
      <c r="G1" s="783"/>
      <c r="H1" s="783"/>
      <c r="I1" s="783"/>
      <c r="J1" s="783"/>
      <c r="K1" s="783"/>
      <c r="L1" s="783"/>
      <c r="M1" s="783"/>
      <c r="N1" s="783"/>
      <c r="O1" s="783"/>
      <c r="P1" s="783"/>
      <c r="Q1" s="783"/>
      <c r="R1" s="783"/>
      <c r="S1" s="783"/>
      <c r="T1" s="783"/>
      <c r="U1" s="783"/>
      <c r="V1" s="783"/>
      <c r="W1" s="783"/>
      <c r="X1" s="783"/>
      <c r="Y1" s="783"/>
      <c r="Z1" s="151"/>
    </row>
    <row r="2">
      <c r="A2" s="783"/>
      <c r="B2" s="784" t="s">
        <v>708</v>
      </c>
      <c r="C2" s="368"/>
      <c r="D2" s="368"/>
      <c r="E2" s="368"/>
      <c r="F2" s="368"/>
      <c r="G2" s="368"/>
      <c r="H2" s="368"/>
      <c r="I2" s="368"/>
      <c r="J2" s="368"/>
      <c r="K2" s="662"/>
      <c r="L2" s="783"/>
      <c r="M2" s="783"/>
      <c r="N2" s="783"/>
      <c r="O2" s="783"/>
      <c r="P2" s="783"/>
      <c r="Q2" s="783"/>
      <c r="R2" s="783"/>
      <c r="S2" s="783"/>
      <c r="T2" s="783"/>
      <c r="U2" s="783"/>
      <c r="V2" s="783"/>
      <c r="W2" s="783"/>
      <c r="X2" s="783"/>
      <c r="Y2" s="783"/>
      <c r="Z2" s="151"/>
    </row>
    <row r="3">
      <c r="A3" s="151"/>
      <c r="B3" s="785" t="s">
        <v>709</v>
      </c>
      <c r="C3" s="786"/>
      <c r="D3" s="786"/>
      <c r="E3" s="786"/>
      <c r="F3" s="786"/>
      <c r="G3" s="786"/>
      <c r="H3" s="786"/>
      <c r="I3" s="786"/>
      <c r="J3" s="151"/>
      <c r="K3" s="151"/>
      <c r="L3" s="151"/>
      <c r="M3" s="151"/>
      <c r="N3" s="151"/>
      <c r="O3" s="151"/>
      <c r="P3" s="151"/>
      <c r="Q3" s="151"/>
      <c r="R3" s="151"/>
      <c r="S3" s="151"/>
      <c r="T3" s="151"/>
      <c r="U3" s="151"/>
      <c r="V3" s="151"/>
      <c r="W3" s="151"/>
      <c r="X3" s="151"/>
      <c r="Y3" s="151"/>
      <c r="Z3" s="151"/>
    </row>
    <row r="4">
      <c r="A4" s="151"/>
      <c r="B4" s="787" t="s">
        <v>710</v>
      </c>
      <c r="C4" s="788" t="s">
        <v>711</v>
      </c>
      <c r="D4" s="788" t="s">
        <v>712</v>
      </c>
      <c r="E4" s="788" t="s">
        <v>430</v>
      </c>
      <c r="F4" s="788" t="s">
        <v>427</v>
      </c>
      <c r="G4" s="788" t="s">
        <v>428</v>
      </c>
      <c r="H4" s="788" t="s">
        <v>713</v>
      </c>
      <c r="I4" s="788" t="s">
        <v>714</v>
      </c>
      <c r="J4" s="151"/>
      <c r="K4" s="151"/>
      <c r="L4" s="151"/>
      <c r="M4" s="151"/>
      <c r="N4" s="151"/>
      <c r="O4" s="151"/>
      <c r="P4" s="151"/>
      <c r="Q4" s="151"/>
      <c r="R4" s="151"/>
      <c r="S4" s="151"/>
      <c r="T4" s="151"/>
      <c r="U4" s="151"/>
      <c r="V4" s="151"/>
      <c r="W4" s="151"/>
      <c r="X4" s="151"/>
      <c r="Y4" s="151"/>
      <c r="Z4" s="151"/>
    </row>
    <row r="5">
      <c r="A5" s="151"/>
      <c r="B5" s="789"/>
      <c r="C5" s="790" t="s">
        <v>451</v>
      </c>
      <c r="D5" s="791" t="s">
        <v>715</v>
      </c>
      <c r="E5" s="792">
        <v>4.3469589E7</v>
      </c>
      <c r="F5" s="793" t="s">
        <v>716</v>
      </c>
      <c r="G5" s="793" t="s">
        <v>716</v>
      </c>
      <c r="H5" s="794">
        <v>0.1</v>
      </c>
      <c r="I5" s="795">
        <f>E5*H5/1000</f>
        <v>4346.9589</v>
      </c>
      <c r="J5" s="151"/>
      <c r="K5" s="151"/>
      <c r="L5" s="151"/>
      <c r="M5" s="151"/>
      <c r="N5" s="151"/>
      <c r="O5" s="151"/>
      <c r="P5" s="151"/>
      <c r="Q5" s="151"/>
      <c r="R5" s="151"/>
      <c r="S5" s="151"/>
      <c r="T5" s="151"/>
      <c r="U5" s="151"/>
      <c r="V5" s="151"/>
      <c r="W5" s="151"/>
      <c r="X5" s="151"/>
      <c r="Y5" s="151"/>
      <c r="Z5" s="151"/>
    </row>
    <row r="6">
      <c r="A6" s="151"/>
      <c r="B6" s="789"/>
      <c r="C6" s="796" t="s">
        <v>717</v>
      </c>
      <c r="D6" s="771"/>
      <c r="E6" s="772"/>
      <c r="F6" s="407"/>
      <c r="G6" s="407"/>
      <c r="H6" s="797">
        <v>2000.0</v>
      </c>
      <c r="I6" s="795">
        <v>2000.0</v>
      </c>
      <c r="J6" s="151"/>
      <c r="K6" s="151"/>
      <c r="L6" s="151"/>
      <c r="M6" s="151"/>
      <c r="N6" s="151"/>
      <c r="O6" s="151"/>
      <c r="P6" s="151"/>
      <c r="Q6" s="151"/>
      <c r="R6" s="151"/>
      <c r="S6" s="151"/>
      <c r="T6" s="151"/>
      <c r="U6" s="151"/>
      <c r="V6" s="151"/>
      <c r="W6" s="151"/>
      <c r="X6" s="151"/>
      <c r="Y6" s="151"/>
      <c r="Z6" s="151"/>
    </row>
    <row r="7">
      <c r="A7" s="151"/>
      <c r="B7" s="798"/>
      <c r="C7" s="799" t="s">
        <v>49</v>
      </c>
      <c r="D7" s="800"/>
      <c r="E7" s="801">
        <f>SUM(E4:E5)</f>
        <v>43469589</v>
      </c>
      <c r="F7" s="802"/>
      <c r="G7" s="802"/>
      <c r="H7" s="802"/>
      <c r="I7" s="803">
        <f>SUM(I5:I6)</f>
        <v>6346.9589</v>
      </c>
      <c r="J7" s="151"/>
      <c r="K7" s="151"/>
      <c r="L7" s="151"/>
      <c r="M7" s="151"/>
      <c r="N7" s="151"/>
      <c r="O7" s="151"/>
      <c r="P7" s="151"/>
      <c r="Q7" s="151"/>
      <c r="R7" s="151"/>
      <c r="S7" s="151"/>
      <c r="T7" s="151"/>
      <c r="U7" s="151"/>
      <c r="V7" s="151"/>
      <c r="W7" s="151"/>
      <c r="X7" s="151"/>
      <c r="Y7" s="151"/>
      <c r="Z7" s="151"/>
    </row>
    <row r="8">
      <c r="A8" s="151"/>
      <c r="B8" s="151"/>
      <c r="C8" s="151"/>
      <c r="D8" s="151"/>
      <c r="E8" s="151"/>
      <c r="F8" s="151"/>
      <c r="G8" s="151"/>
      <c r="H8" s="151"/>
      <c r="I8" s="804"/>
      <c r="J8" s="805"/>
      <c r="K8" s="151"/>
      <c r="L8" s="151"/>
      <c r="M8" s="151"/>
      <c r="N8" s="151"/>
      <c r="O8" s="151"/>
      <c r="P8" s="151"/>
      <c r="Q8" s="151"/>
      <c r="R8" s="151"/>
      <c r="S8" s="151"/>
      <c r="T8" s="151"/>
      <c r="U8" s="151"/>
      <c r="V8" s="151"/>
      <c r="W8" s="151"/>
      <c r="X8" s="151"/>
      <c r="Y8" s="151"/>
      <c r="Z8" s="151"/>
    </row>
    <row r="9">
      <c r="A9" s="151"/>
      <c r="B9" s="151"/>
      <c r="C9" s="151"/>
      <c r="D9" s="151"/>
      <c r="E9" s="151"/>
      <c r="F9" s="151"/>
      <c r="G9" s="151"/>
      <c r="H9" s="151"/>
      <c r="I9" s="804"/>
      <c r="J9" s="151"/>
      <c r="K9" s="151"/>
      <c r="L9" s="151"/>
      <c r="M9" s="151"/>
      <c r="N9" s="151"/>
      <c r="O9" s="151"/>
      <c r="P9" s="151"/>
      <c r="Q9" s="151"/>
      <c r="R9" s="151"/>
      <c r="S9" s="151"/>
      <c r="T9" s="151"/>
      <c r="U9" s="151"/>
      <c r="V9" s="151"/>
      <c r="W9" s="151"/>
      <c r="X9" s="151"/>
      <c r="Y9" s="151"/>
      <c r="Z9" s="151"/>
    </row>
    <row r="10">
      <c r="A10" s="151"/>
      <c r="B10" s="151"/>
      <c r="C10" s="151"/>
      <c r="D10" s="151"/>
      <c r="E10" s="151"/>
      <c r="F10" s="151"/>
      <c r="G10" s="151"/>
      <c r="H10" s="806" t="s">
        <v>407</v>
      </c>
      <c r="I10" s="807">
        <f>I7*1.35</f>
        <v>8568.394515</v>
      </c>
      <c r="J10" s="151"/>
      <c r="K10" s="151"/>
      <c r="L10" s="151"/>
      <c r="M10" s="151"/>
      <c r="N10" s="151"/>
      <c r="O10" s="151"/>
      <c r="P10" s="151"/>
      <c r="Q10" s="151"/>
      <c r="R10" s="151"/>
      <c r="S10" s="151"/>
      <c r="T10" s="151"/>
      <c r="U10" s="151"/>
      <c r="V10" s="151"/>
      <c r="W10" s="151"/>
      <c r="X10" s="151"/>
      <c r="Y10" s="151"/>
      <c r="Z10" s="151"/>
    </row>
    <row r="11">
      <c r="A11" s="151"/>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row>
    <row r="12">
      <c r="A12" s="151"/>
      <c r="B12" s="151"/>
      <c r="C12" s="151"/>
      <c r="D12" s="151"/>
      <c r="E12" s="151"/>
      <c r="F12" s="151"/>
      <c r="G12" s="151"/>
      <c r="H12" s="151"/>
      <c r="I12" s="151"/>
      <c r="J12" s="151"/>
      <c r="K12" s="151"/>
      <c r="L12" s="151"/>
      <c r="M12" s="151"/>
      <c r="N12" s="151"/>
      <c r="O12" s="151"/>
      <c r="P12" s="151"/>
      <c r="Q12" s="151"/>
      <c r="R12" s="151"/>
      <c r="S12" s="151"/>
      <c r="T12" s="151"/>
      <c r="U12" s="151"/>
      <c r="V12" s="151"/>
      <c r="W12" s="151"/>
      <c r="X12" s="151"/>
      <c r="Y12" s="151"/>
      <c r="Z12" s="151"/>
    </row>
    <row r="13">
      <c r="A13" s="151"/>
      <c r="B13" s="151"/>
      <c r="C13" s="151"/>
      <c r="D13" s="151"/>
      <c r="E13" s="151"/>
      <c r="F13" s="151"/>
      <c r="G13" s="808"/>
      <c r="H13" s="809" t="s">
        <v>718</v>
      </c>
      <c r="I13" s="810" t="s">
        <v>719</v>
      </c>
      <c r="J13" s="151"/>
      <c r="K13" s="151"/>
      <c r="L13" s="151"/>
      <c r="M13" s="151"/>
      <c r="N13" s="151"/>
      <c r="O13" s="151"/>
      <c r="P13" s="151"/>
      <c r="Q13" s="151"/>
      <c r="R13" s="151"/>
      <c r="S13" s="151"/>
      <c r="T13" s="151"/>
      <c r="U13" s="151"/>
      <c r="V13" s="151"/>
      <c r="W13" s="151"/>
      <c r="X13" s="151"/>
      <c r="Y13" s="151"/>
      <c r="Z13" s="151"/>
    </row>
    <row r="14">
      <c r="A14" s="151"/>
      <c r="B14" s="151"/>
      <c r="C14" s="151"/>
      <c r="D14" s="151"/>
      <c r="E14" s="151"/>
      <c r="F14" s="151"/>
      <c r="G14" s="151"/>
      <c r="H14" s="151"/>
      <c r="I14" s="151"/>
      <c r="J14" s="151"/>
      <c r="K14" s="151"/>
      <c r="L14" s="151"/>
      <c r="M14" s="151"/>
      <c r="N14" s="151"/>
      <c r="O14" s="151"/>
      <c r="P14" s="151"/>
      <c r="Q14" s="151"/>
      <c r="R14" s="151"/>
      <c r="S14" s="151"/>
      <c r="T14" s="151"/>
      <c r="U14" s="151"/>
      <c r="V14" s="151"/>
      <c r="W14" s="151"/>
      <c r="X14" s="151"/>
      <c r="Y14" s="151"/>
      <c r="Z14" s="151"/>
    </row>
    <row r="15">
      <c r="A15" s="151"/>
      <c r="B15" s="151"/>
      <c r="C15" s="151"/>
      <c r="D15" s="151"/>
      <c r="E15" s="151"/>
      <c r="F15" s="151"/>
      <c r="G15" s="151"/>
      <c r="H15" s="151"/>
      <c r="I15" s="151"/>
      <c r="J15" s="151"/>
      <c r="K15" s="151"/>
      <c r="L15" s="151"/>
      <c r="M15" s="151"/>
      <c r="N15" s="151"/>
      <c r="O15" s="151"/>
      <c r="P15" s="151"/>
      <c r="Q15" s="151"/>
      <c r="R15" s="151"/>
      <c r="S15" s="151"/>
      <c r="T15" s="151"/>
      <c r="U15" s="151"/>
      <c r="V15" s="151"/>
      <c r="W15" s="151"/>
      <c r="X15" s="151"/>
      <c r="Y15" s="151"/>
      <c r="Z15" s="151"/>
    </row>
    <row r="16">
      <c r="A16" s="151"/>
      <c r="B16" s="151"/>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row>
    <row r="17">
      <c r="A17" s="151"/>
      <c r="B17" s="151"/>
      <c r="C17" s="151"/>
      <c r="D17" s="151"/>
      <c r="E17" s="151"/>
      <c r="F17" s="151"/>
      <c r="G17" s="151"/>
      <c r="H17" s="151"/>
      <c r="I17" s="151"/>
      <c r="J17" s="151"/>
      <c r="K17" s="151"/>
      <c r="L17" s="151"/>
      <c r="M17" s="151"/>
      <c r="N17" s="151"/>
      <c r="O17" s="151"/>
      <c r="P17" s="151"/>
      <c r="Q17" s="151"/>
      <c r="R17" s="151"/>
      <c r="S17" s="151"/>
      <c r="T17" s="151"/>
      <c r="U17" s="151"/>
      <c r="V17" s="151"/>
      <c r="W17" s="151"/>
      <c r="X17" s="151"/>
      <c r="Y17" s="151"/>
      <c r="Z17" s="151"/>
    </row>
    <row r="18">
      <c r="A18" s="151"/>
      <c r="B18" s="151"/>
      <c r="C18" s="151"/>
      <c r="D18" s="151"/>
      <c r="E18" s="151"/>
      <c r="F18" s="151"/>
      <c r="G18" s="151"/>
      <c r="H18" s="151"/>
      <c r="I18" s="151"/>
      <c r="J18" s="151"/>
      <c r="K18" s="151"/>
      <c r="L18" s="151"/>
      <c r="M18" s="151"/>
      <c r="N18" s="151"/>
      <c r="O18" s="151"/>
      <c r="P18" s="151"/>
      <c r="Q18" s="151"/>
      <c r="R18" s="151"/>
      <c r="S18" s="151"/>
      <c r="T18" s="151"/>
      <c r="U18" s="151"/>
      <c r="V18" s="151"/>
      <c r="W18" s="151"/>
      <c r="X18" s="151"/>
      <c r="Y18" s="151"/>
      <c r="Z18" s="151"/>
    </row>
    <row r="19">
      <c r="A19" s="151"/>
      <c r="B19" s="151"/>
      <c r="C19" s="151"/>
      <c r="D19" s="151"/>
      <c r="E19" s="151"/>
      <c r="F19" s="151"/>
      <c r="G19" s="151"/>
      <c r="H19" s="151"/>
      <c r="I19" s="151"/>
      <c r="J19" s="151"/>
      <c r="K19" s="151"/>
      <c r="L19" s="151"/>
      <c r="M19" s="151"/>
      <c r="N19" s="151"/>
      <c r="O19" s="151"/>
      <c r="P19" s="151"/>
      <c r="Q19" s="151"/>
      <c r="R19" s="151"/>
      <c r="S19" s="151"/>
      <c r="T19" s="151"/>
      <c r="U19" s="151"/>
      <c r="V19" s="151"/>
      <c r="W19" s="151"/>
      <c r="X19" s="151"/>
      <c r="Y19" s="151"/>
      <c r="Z19" s="151"/>
    </row>
    <row r="20">
      <c r="A20" s="151"/>
      <c r="B20" s="151"/>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row>
    <row r="21">
      <c r="A21" s="151"/>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row>
    <row r="22">
      <c r="A22" s="151"/>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row>
    <row r="23">
      <c r="A23" s="151"/>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row>
    <row r="24">
      <c r="A24" s="151"/>
      <c r="B24" s="151"/>
      <c r="C24" s="151"/>
      <c r="D24" s="151"/>
      <c r="E24" s="151"/>
      <c r="F24" s="151"/>
      <c r="G24" s="151"/>
      <c r="H24" s="151"/>
      <c r="I24" s="151"/>
      <c r="J24" s="151"/>
      <c r="K24" s="151"/>
      <c r="L24" s="151"/>
      <c r="M24" s="151"/>
      <c r="N24" s="151"/>
      <c r="O24" s="151"/>
      <c r="P24" s="151"/>
      <c r="Q24" s="151"/>
      <c r="R24" s="151"/>
      <c r="S24" s="151"/>
      <c r="T24" s="151"/>
      <c r="U24" s="151"/>
      <c r="V24" s="151"/>
      <c r="W24" s="151"/>
      <c r="X24" s="151"/>
      <c r="Y24" s="151"/>
      <c r="Z24" s="151"/>
    </row>
    <row r="25">
      <c r="A25" s="151"/>
      <c r="B25" s="151"/>
      <c r="C25" s="151"/>
      <c r="D25" s="151"/>
      <c r="E25" s="151"/>
      <c r="F25" s="151"/>
      <c r="G25" s="151"/>
      <c r="H25" s="151"/>
      <c r="I25" s="151"/>
      <c r="J25" s="151"/>
      <c r="K25" s="151"/>
      <c r="L25" s="151"/>
      <c r="M25" s="151"/>
      <c r="N25" s="151"/>
      <c r="O25" s="151"/>
      <c r="P25" s="151"/>
      <c r="Q25" s="151"/>
      <c r="R25" s="151"/>
      <c r="S25" s="151"/>
      <c r="T25" s="151"/>
      <c r="U25" s="151"/>
      <c r="V25" s="151"/>
      <c r="W25" s="151"/>
      <c r="X25" s="151"/>
      <c r="Y25" s="151"/>
      <c r="Z25" s="151"/>
    </row>
    <row r="26">
      <c r="A26" s="151"/>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row>
    <row r="27">
      <c r="A27" s="151"/>
      <c r="B27" s="151"/>
      <c r="C27" s="151"/>
      <c r="D27" s="151"/>
      <c r="E27" s="151"/>
      <c r="F27" s="151"/>
      <c r="G27" s="151"/>
      <c r="H27" s="151"/>
      <c r="I27" s="151"/>
      <c r="J27" s="151"/>
      <c r="K27" s="151"/>
      <c r="L27" s="151"/>
      <c r="M27" s="151"/>
      <c r="N27" s="151"/>
      <c r="O27" s="151"/>
      <c r="P27" s="151"/>
      <c r="Q27" s="151"/>
      <c r="R27" s="151"/>
      <c r="S27" s="151"/>
      <c r="T27" s="151"/>
      <c r="U27" s="151"/>
      <c r="V27" s="151"/>
      <c r="W27" s="151"/>
      <c r="X27" s="151"/>
      <c r="Y27" s="151"/>
      <c r="Z27" s="151"/>
    </row>
    <row r="28">
      <c r="A28" s="151"/>
      <c r="B28" s="151"/>
      <c r="C28" s="151"/>
      <c r="D28" s="151"/>
      <c r="E28" s="151"/>
      <c r="F28" s="151"/>
      <c r="G28" s="151"/>
      <c r="H28" s="151"/>
      <c r="I28" s="151"/>
      <c r="J28" s="151"/>
      <c r="K28" s="151"/>
      <c r="L28" s="151"/>
      <c r="M28" s="151"/>
      <c r="N28" s="151"/>
      <c r="O28" s="151"/>
      <c r="P28" s="151"/>
      <c r="Q28" s="151"/>
      <c r="R28" s="151"/>
      <c r="S28" s="151"/>
      <c r="T28" s="151"/>
      <c r="U28" s="151"/>
      <c r="V28" s="151"/>
      <c r="W28" s="151"/>
      <c r="X28" s="151"/>
      <c r="Y28" s="151"/>
      <c r="Z28" s="151"/>
    </row>
    <row r="29">
      <c r="A29" s="151"/>
      <c r="B29" s="151"/>
      <c r="C29" s="151"/>
      <c r="D29" s="151"/>
      <c r="E29" s="151"/>
      <c r="F29" s="151"/>
      <c r="G29" s="151"/>
      <c r="H29" s="151"/>
      <c r="I29" s="151"/>
      <c r="J29" s="151"/>
      <c r="K29" s="151"/>
      <c r="L29" s="151"/>
      <c r="M29" s="151"/>
      <c r="N29" s="151"/>
      <c r="O29" s="151"/>
      <c r="P29" s="151"/>
      <c r="Q29" s="151"/>
      <c r="R29" s="151"/>
      <c r="S29" s="151"/>
      <c r="T29" s="151"/>
      <c r="U29" s="151"/>
      <c r="V29" s="151"/>
      <c r="W29" s="151"/>
      <c r="X29" s="151"/>
      <c r="Y29" s="151"/>
      <c r="Z29" s="151"/>
    </row>
    <row r="30">
      <c r="A30" s="151"/>
      <c r="B30" s="151"/>
      <c r="C30" s="151"/>
      <c r="D30" s="151"/>
      <c r="E30" s="151"/>
      <c r="F30" s="151"/>
      <c r="G30" s="151"/>
      <c r="H30" s="151"/>
      <c r="I30" s="151"/>
      <c r="J30" s="151"/>
      <c r="K30" s="151"/>
      <c r="L30" s="151"/>
      <c r="M30" s="151"/>
      <c r="N30" s="151"/>
      <c r="O30" s="151"/>
      <c r="P30" s="151"/>
      <c r="Q30" s="151"/>
      <c r="R30" s="151"/>
      <c r="S30" s="151"/>
      <c r="T30" s="151"/>
      <c r="U30" s="151"/>
      <c r="V30" s="151"/>
      <c r="W30" s="151"/>
      <c r="X30" s="151"/>
      <c r="Y30" s="151"/>
      <c r="Z30" s="151"/>
    </row>
    <row r="31">
      <c r="A31" s="151"/>
      <c r="B31" s="151"/>
      <c r="C31" s="151"/>
      <c r="D31" s="151"/>
      <c r="E31" s="151"/>
      <c r="F31" s="151"/>
      <c r="G31" s="151"/>
      <c r="H31" s="151"/>
      <c r="I31" s="151"/>
      <c r="J31" s="151"/>
      <c r="K31" s="151"/>
      <c r="L31" s="151"/>
      <c r="M31" s="151"/>
      <c r="N31" s="151"/>
      <c r="O31" s="151"/>
      <c r="P31" s="151"/>
      <c r="Q31" s="151"/>
      <c r="R31" s="151"/>
      <c r="S31" s="151"/>
      <c r="T31" s="151"/>
      <c r="U31" s="151"/>
      <c r="V31" s="151"/>
      <c r="W31" s="151"/>
      <c r="X31" s="151"/>
      <c r="Y31" s="151"/>
      <c r="Z31" s="151"/>
    </row>
    <row r="32">
      <c r="A32" s="151"/>
      <c r="B32" s="151"/>
      <c r="C32" s="151"/>
      <c r="D32" s="151"/>
      <c r="E32" s="151"/>
      <c r="F32" s="151"/>
      <c r="G32" s="151"/>
      <c r="H32" s="151"/>
      <c r="I32" s="151"/>
      <c r="J32" s="151"/>
      <c r="K32" s="151"/>
      <c r="L32" s="151"/>
      <c r="M32" s="151"/>
      <c r="N32" s="151"/>
      <c r="O32" s="151"/>
      <c r="P32" s="151"/>
      <c r="Q32" s="151"/>
      <c r="R32" s="151"/>
      <c r="S32" s="151"/>
      <c r="T32" s="151"/>
      <c r="U32" s="151"/>
      <c r="V32" s="151"/>
      <c r="W32" s="151"/>
      <c r="X32" s="151"/>
      <c r="Y32" s="151"/>
      <c r="Z32" s="151"/>
    </row>
    <row r="33">
      <c r="A33" s="151"/>
      <c r="B33" s="151"/>
      <c r="C33" s="151"/>
      <c r="D33" s="151"/>
      <c r="E33" s="151"/>
      <c r="F33" s="151"/>
      <c r="G33" s="151"/>
      <c r="H33" s="151"/>
      <c r="I33" s="151"/>
      <c r="J33" s="151"/>
      <c r="K33" s="151"/>
      <c r="L33" s="151"/>
      <c r="M33" s="151"/>
      <c r="N33" s="151"/>
      <c r="O33" s="151"/>
      <c r="P33" s="151"/>
      <c r="Q33" s="151"/>
      <c r="R33" s="151"/>
      <c r="S33" s="151"/>
      <c r="T33" s="151"/>
      <c r="U33" s="151"/>
      <c r="V33" s="151"/>
      <c r="W33" s="151"/>
      <c r="X33" s="151"/>
      <c r="Y33" s="151"/>
      <c r="Z33" s="151"/>
    </row>
    <row r="34">
      <c r="A34" s="151"/>
      <c r="B34" s="151"/>
      <c r="C34" s="151"/>
      <c r="D34" s="151"/>
      <c r="E34" s="151"/>
      <c r="F34" s="151"/>
      <c r="G34" s="151"/>
      <c r="H34" s="151"/>
      <c r="I34" s="151"/>
      <c r="J34" s="151"/>
      <c r="K34" s="151"/>
      <c r="L34" s="151"/>
      <c r="M34" s="151"/>
      <c r="N34" s="151"/>
      <c r="O34" s="151"/>
      <c r="P34" s="151"/>
      <c r="Q34" s="151"/>
      <c r="R34" s="151"/>
      <c r="S34" s="151"/>
      <c r="T34" s="151"/>
      <c r="U34" s="151"/>
      <c r="V34" s="151"/>
      <c r="W34" s="151"/>
      <c r="X34" s="151"/>
      <c r="Y34" s="151"/>
      <c r="Z34" s="151"/>
    </row>
    <row r="35">
      <c r="A35" s="151"/>
      <c r="B35" s="151"/>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row>
    <row r="36">
      <c r="A36" s="151"/>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row>
    <row r="37">
      <c r="A37" s="151"/>
      <c r="B37" s="151"/>
      <c r="C37" s="151"/>
      <c r="D37" s="151"/>
      <c r="E37" s="151"/>
      <c r="F37" s="151"/>
      <c r="G37" s="151"/>
      <c r="H37" s="151"/>
      <c r="I37" s="151"/>
      <c r="J37" s="151"/>
      <c r="K37" s="151"/>
      <c r="L37" s="151"/>
      <c r="M37" s="151"/>
      <c r="N37" s="151"/>
      <c r="O37" s="151"/>
      <c r="P37" s="151"/>
      <c r="Q37" s="151"/>
      <c r="R37" s="151"/>
      <c r="S37" s="151"/>
      <c r="T37" s="151"/>
      <c r="U37" s="151"/>
      <c r="V37" s="151"/>
      <c r="W37" s="151"/>
      <c r="X37" s="151"/>
      <c r="Y37" s="151"/>
      <c r="Z37" s="151"/>
    </row>
    <row r="38">
      <c r="A38" s="151"/>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row>
    <row r="39">
      <c r="A39" s="151"/>
      <c r="B39" s="151"/>
      <c r="C39" s="151"/>
      <c r="D39" s="151"/>
      <c r="E39" s="151"/>
      <c r="F39" s="151"/>
      <c r="G39" s="151"/>
      <c r="H39" s="151"/>
      <c r="I39" s="151"/>
      <c r="J39" s="151"/>
      <c r="K39" s="151"/>
      <c r="L39" s="151"/>
      <c r="M39" s="151"/>
      <c r="N39" s="151"/>
      <c r="O39" s="151"/>
      <c r="P39" s="151"/>
      <c r="Q39" s="151"/>
      <c r="R39" s="151"/>
      <c r="S39" s="151"/>
      <c r="T39" s="151"/>
      <c r="U39" s="151"/>
      <c r="V39" s="151"/>
      <c r="W39" s="151"/>
      <c r="X39" s="151"/>
      <c r="Y39" s="151"/>
      <c r="Z39" s="151"/>
    </row>
    <row r="40">
      <c r="A40" s="151"/>
      <c r="B40" s="151"/>
      <c r="C40" s="151"/>
      <c r="D40" s="151"/>
      <c r="E40" s="151"/>
      <c r="F40" s="151"/>
      <c r="G40" s="151"/>
      <c r="H40" s="151"/>
      <c r="I40" s="151"/>
      <c r="J40" s="151"/>
      <c r="K40" s="151"/>
      <c r="L40" s="151"/>
      <c r="M40" s="151"/>
      <c r="N40" s="151"/>
      <c r="O40" s="151"/>
      <c r="P40" s="151"/>
      <c r="Q40" s="151"/>
      <c r="R40" s="151"/>
      <c r="S40" s="151"/>
      <c r="T40" s="151"/>
      <c r="U40" s="151"/>
      <c r="V40" s="151"/>
      <c r="W40" s="151"/>
      <c r="X40" s="151"/>
      <c r="Y40" s="151"/>
      <c r="Z40" s="151"/>
    </row>
    <row r="41">
      <c r="A41" s="151"/>
      <c r="B41" s="151"/>
      <c r="C41" s="151"/>
      <c r="D41" s="151"/>
      <c r="E41" s="151"/>
      <c r="F41" s="151"/>
      <c r="G41" s="151"/>
      <c r="H41" s="151"/>
      <c r="I41" s="151"/>
      <c r="J41" s="151"/>
      <c r="K41" s="151"/>
      <c r="L41" s="151"/>
      <c r="M41" s="151"/>
      <c r="N41" s="151"/>
      <c r="O41" s="151"/>
      <c r="P41" s="151"/>
      <c r="Q41" s="151"/>
      <c r="R41" s="151"/>
      <c r="S41" s="151"/>
      <c r="T41" s="151"/>
      <c r="U41" s="151"/>
      <c r="V41" s="151"/>
      <c r="W41" s="151"/>
      <c r="X41" s="151"/>
      <c r="Y41" s="151"/>
      <c r="Z41" s="151"/>
    </row>
    <row r="42">
      <c r="A42" s="151"/>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row>
    <row r="43">
      <c r="A43" s="151"/>
      <c r="B43" s="151"/>
      <c r="C43" s="151"/>
      <c r="D43" s="151"/>
      <c r="E43" s="151"/>
      <c r="F43" s="151"/>
      <c r="G43" s="151"/>
      <c r="H43" s="151"/>
      <c r="I43" s="151"/>
      <c r="J43" s="151"/>
      <c r="K43" s="151"/>
      <c r="L43" s="151"/>
      <c r="M43" s="151"/>
      <c r="N43" s="151"/>
      <c r="O43" s="151"/>
      <c r="P43" s="151"/>
      <c r="Q43" s="151"/>
      <c r="R43" s="151"/>
      <c r="S43" s="151"/>
      <c r="T43" s="151"/>
      <c r="U43" s="151"/>
      <c r="V43" s="151"/>
      <c r="W43" s="151"/>
      <c r="X43" s="151"/>
      <c r="Y43" s="151"/>
      <c r="Z43" s="151"/>
    </row>
    <row r="44">
      <c r="A44" s="151"/>
      <c r="B44" s="151"/>
      <c r="C44" s="151"/>
      <c r="D44" s="151"/>
      <c r="E44" s="151"/>
      <c r="F44" s="151"/>
      <c r="G44" s="151"/>
      <c r="H44" s="151"/>
      <c r="I44" s="151"/>
      <c r="J44" s="151"/>
      <c r="K44" s="151"/>
      <c r="L44" s="151"/>
      <c r="M44" s="151"/>
      <c r="N44" s="151"/>
      <c r="O44" s="151"/>
      <c r="P44" s="151"/>
      <c r="Q44" s="151"/>
      <c r="R44" s="151"/>
      <c r="S44" s="151"/>
      <c r="T44" s="151"/>
      <c r="U44" s="151"/>
      <c r="V44" s="151"/>
      <c r="W44" s="151"/>
      <c r="X44" s="151"/>
      <c r="Y44" s="151"/>
      <c r="Z44" s="151"/>
    </row>
    <row r="45">
      <c r="A45" s="151"/>
      <c r="B45" s="151"/>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row>
    <row r="46">
      <c r="A46" s="151"/>
      <c r="B46" s="151"/>
      <c r="C46" s="151"/>
      <c r="D46" s="151"/>
      <c r="E46" s="151"/>
      <c r="F46" s="151"/>
      <c r="G46" s="151"/>
      <c r="H46" s="151"/>
      <c r="I46" s="151"/>
      <c r="J46" s="151"/>
      <c r="K46" s="151"/>
      <c r="L46" s="151"/>
      <c r="M46" s="151"/>
      <c r="N46" s="151"/>
      <c r="O46" s="151"/>
      <c r="P46" s="151"/>
      <c r="Q46" s="151"/>
      <c r="R46" s="151"/>
      <c r="S46" s="151"/>
      <c r="T46" s="151"/>
      <c r="U46" s="151"/>
      <c r="V46" s="151"/>
      <c r="W46" s="151"/>
      <c r="X46" s="151"/>
      <c r="Y46" s="151"/>
      <c r="Z46" s="151"/>
    </row>
    <row r="47">
      <c r="A47" s="151"/>
      <c r="B47" s="151"/>
      <c r="C47" s="151"/>
      <c r="D47" s="151"/>
      <c r="E47" s="151"/>
      <c r="F47" s="151"/>
      <c r="G47" s="151"/>
      <c r="H47" s="151"/>
      <c r="I47" s="151"/>
      <c r="J47" s="151"/>
      <c r="K47" s="151"/>
      <c r="L47" s="151"/>
      <c r="M47" s="151"/>
      <c r="N47" s="151"/>
      <c r="O47" s="151"/>
      <c r="P47" s="151"/>
      <c r="Q47" s="151"/>
      <c r="R47" s="151"/>
      <c r="S47" s="151"/>
      <c r="T47" s="151"/>
      <c r="U47" s="151"/>
      <c r="V47" s="151"/>
      <c r="W47" s="151"/>
      <c r="X47" s="151"/>
      <c r="Y47" s="151"/>
      <c r="Z47" s="151"/>
    </row>
    <row r="48">
      <c r="A48" s="151"/>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row>
    <row r="49">
      <c r="A49" s="151"/>
      <c r="B49" s="151"/>
      <c r="C49" s="151"/>
      <c r="D49" s="151"/>
      <c r="E49" s="151"/>
      <c r="F49" s="151"/>
      <c r="G49" s="151"/>
      <c r="H49" s="151"/>
      <c r="I49" s="151"/>
      <c r="J49" s="151"/>
      <c r="K49" s="151"/>
      <c r="L49" s="151"/>
      <c r="M49" s="151"/>
      <c r="N49" s="151"/>
      <c r="O49" s="151"/>
      <c r="P49" s="151"/>
      <c r="Q49" s="151"/>
      <c r="R49" s="151"/>
      <c r="S49" s="151"/>
      <c r="T49" s="151"/>
      <c r="U49" s="151"/>
      <c r="V49" s="151"/>
      <c r="W49" s="151"/>
      <c r="X49" s="151"/>
      <c r="Y49" s="151"/>
      <c r="Z49" s="151"/>
    </row>
    <row r="50">
      <c r="A50" s="151"/>
      <c r="B50" s="151"/>
      <c r="C50" s="151"/>
      <c r="D50" s="151"/>
      <c r="E50" s="151"/>
      <c r="F50" s="151"/>
      <c r="G50" s="151"/>
      <c r="H50" s="151"/>
      <c r="I50" s="151"/>
      <c r="J50" s="151"/>
      <c r="K50" s="151"/>
      <c r="L50" s="151"/>
      <c r="M50" s="151"/>
      <c r="N50" s="151"/>
      <c r="O50" s="151"/>
      <c r="P50" s="151"/>
      <c r="Q50" s="151"/>
      <c r="R50" s="151"/>
      <c r="S50" s="151"/>
      <c r="T50" s="151"/>
      <c r="U50" s="151"/>
      <c r="V50" s="151"/>
      <c r="W50" s="151"/>
      <c r="X50" s="151"/>
      <c r="Y50" s="151"/>
      <c r="Z50" s="151"/>
    </row>
    <row r="51">
      <c r="A51" s="151"/>
      <c r="B51" s="151"/>
      <c r="C51" s="151"/>
      <c r="D51" s="151"/>
      <c r="E51" s="151"/>
      <c r="F51" s="151"/>
      <c r="G51" s="151"/>
      <c r="H51" s="151"/>
      <c r="I51" s="151"/>
      <c r="J51" s="151"/>
      <c r="K51" s="151"/>
      <c r="L51" s="151"/>
      <c r="M51" s="151"/>
      <c r="N51" s="151"/>
      <c r="O51" s="151"/>
      <c r="P51" s="151"/>
      <c r="Q51" s="151"/>
      <c r="R51" s="151"/>
      <c r="S51" s="151"/>
      <c r="T51" s="151"/>
      <c r="U51" s="151"/>
      <c r="V51" s="151"/>
      <c r="W51" s="151"/>
      <c r="X51" s="151"/>
      <c r="Y51" s="151"/>
      <c r="Z51" s="151"/>
    </row>
    <row r="52">
      <c r="A52" s="151"/>
      <c r="B52" s="151"/>
      <c r="C52" s="151"/>
      <c r="D52" s="151"/>
      <c r="E52" s="151"/>
      <c r="F52" s="151"/>
      <c r="G52" s="151"/>
      <c r="H52" s="151"/>
      <c r="I52" s="151"/>
      <c r="J52" s="151"/>
      <c r="K52" s="151"/>
      <c r="L52" s="151"/>
      <c r="M52" s="151"/>
      <c r="N52" s="151"/>
      <c r="O52" s="151"/>
      <c r="P52" s="151"/>
      <c r="Q52" s="151"/>
      <c r="R52" s="151"/>
      <c r="S52" s="151"/>
      <c r="T52" s="151"/>
      <c r="U52" s="151"/>
      <c r="V52" s="151"/>
      <c r="W52" s="151"/>
      <c r="X52" s="151"/>
      <c r="Y52" s="151"/>
      <c r="Z52" s="151"/>
    </row>
    <row r="53">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51"/>
    </row>
    <row r="54">
      <c r="A54" s="151"/>
      <c r="B54" s="151"/>
      <c r="C54" s="151"/>
      <c r="D54" s="151"/>
      <c r="E54" s="151"/>
      <c r="F54" s="151"/>
      <c r="G54" s="151"/>
      <c r="H54" s="151"/>
      <c r="I54" s="151"/>
      <c r="J54" s="151"/>
      <c r="K54" s="151"/>
      <c r="L54" s="151"/>
      <c r="M54" s="151"/>
      <c r="N54" s="151"/>
      <c r="O54" s="151"/>
      <c r="P54" s="151"/>
      <c r="Q54" s="151"/>
      <c r="R54" s="151"/>
      <c r="S54" s="151"/>
      <c r="T54" s="151"/>
      <c r="U54" s="151"/>
      <c r="V54" s="151"/>
      <c r="W54" s="151"/>
      <c r="X54" s="151"/>
      <c r="Y54" s="151"/>
      <c r="Z54" s="151"/>
    </row>
    <row r="55">
      <c r="A55" s="151"/>
      <c r="B55" s="151"/>
      <c r="C55" s="151"/>
      <c r="D55" s="151"/>
      <c r="E55" s="151"/>
      <c r="F55" s="151"/>
      <c r="G55" s="151"/>
      <c r="H55" s="151"/>
      <c r="I55" s="151"/>
      <c r="J55" s="151"/>
      <c r="K55" s="151"/>
      <c r="L55" s="151"/>
      <c r="M55" s="151"/>
      <c r="N55" s="151"/>
      <c r="O55" s="151"/>
      <c r="P55" s="151"/>
      <c r="Q55" s="151"/>
      <c r="R55" s="151"/>
      <c r="S55" s="151"/>
      <c r="T55" s="151"/>
      <c r="U55" s="151"/>
      <c r="V55" s="151"/>
      <c r="W55" s="151"/>
      <c r="X55" s="151"/>
      <c r="Y55" s="151"/>
      <c r="Z55" s="151"/>
    </row>
    <row r="56">
      <c r="A56" s="151"/>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row>
    <row r="57">
      <c r="A57" s="151"/>
      <c r="B57" s="151"/>
      <c r="C57" s="151"/>
      <c r="D57" s="151"/>
      <c r="E57" s="151"/>
      <c r="F57" s="151"/>
      <c r="G57" s="151"/>
      <c r="H57" s="151"/>
      <c r="I57" s="151"/>
      <c r="J57" s="151"/>
      <c r="K57" s="151"/>
      <c r="L57" s="151"/>
      <c r="M57" s="151"/>
      <c r="N57" s="151"/>
      <c r="O57" s="151"/>
      <c r="P57" s="151"/>
      <c r="Q57" s="151"/>
      <c r="R57" s="151"/>
      <c r="S57" s="151"/>
      <c r="T57" s="151"/>
      <c r="U57" s="151"/>
      <c r="V57" s="151"/>
      <c r="W57" s="151"/>
      <c r="X57" s="151"/>
      <c r="Y57" s="151"/>
      <c r="Z57" s="151"/>
    </row>
    <row r="58">
      <c r="A58" s="151"/>
      <c r="B58" s="151"/>
      <c r="C58" s="151"/>
      <c r="D58" s="151"/>
      <c r="E58" s="151"/>
      <c r="F58" s="151"/>
      <c r="G58" s="151"/>
      <c r="H58" s="151"/>
      <c r="I58" s="151"/>
      <c r="J58" s="151"/>
      <c r="K58" s="151"/>
      <c r="L58" s="151"/>
      <c r="M58" s="151"/>
      <c r="N58" s="151"/>
      <c r="O58" s="151"/>
      <c r="P58" s="151"/>
      <c r="Q58" s="151"/>
      <c r="R58" s="151"/>
      <c r="S58" s="151"/>
      <c r="T58" s="151"/>
      <c r="U58" s="151"/>
      <c r="V58" s="151"/>
      <c r="W58" s="151"/>
      <c r="X58" s="151"/>
      <c r="Y58" s="151"/>
      <c r="Z58" s="151"/>
    </row>
    <row r="59">
      <c r="A59" s="151"/>
      <c r="B59" s="151"/>
      <c r="C59" s="151"/>
      <c r="D59" s="151"/>
      <c r="E59" s="151"/>
      <c r="F59" s="151"/>
      <c r="G59" s="151"/>
      <c r="H59" s="151"/>
      <c r="I59" s="151"/>
      <c r="J59" s="151"/>
      <c r="K59" s="151"/>
      <c r="L59" s="151"/>
      <c r="M59" s="151"/>
      <c r="N59" s="151"/>
      <c r="O59" s="151"/>
      <c r="P59" s="151"/>
      <c r="Q59" s="151"/>
      <c r="R59" s="151"/>
      <c r="S59" s="151"/>
      <c r="T59" s="151"/>
      <c r="U59" s="151"/>
      <c r="V59" s="151"/>
      <c r="W59" s="151"/>
      <c r="X59" s="151"/>
      <c r="Y59" s="151"/>
      <c r="Z59" s="151"/>
    </row>
    <row r="60">
      <c r="A60" s="151"/>
      <c r="B60" s="151"/>
      <c r="C60" s="151"/>
      <c r="D60" s="151"/>
      <c r="E60" s="151"/>
      <c r="F60" s="151"/>
      <c r="G60" s="151"/>
      <c r="H60" s="151"/>
      <c r="I60" s="151"/>
      <c r="J60" s="151"/>
      <c r="K60" s="151"/>
      <c r="L60" s="151"/>
      <c r="M60" s="151"/>
      <c r="N60" s="151"/>
      <c r="O60" s="151"/>
      <c r="P60" s="151"/>
      <c r="Q60" s="151"/>
      <c r="R60" s="151"/>
      <c r="S60" s="151"/>
      <c r="T60" s="151"/>
      <c r="U60" s="151"/>
      <c r="V60" s="151"/>
      <c r="W60" s="151"/>
      <c r="X60" s="151"/>
      <c r="Y60" s="151"/>
      <c r="Z60" s="151"/>
    </row>
    <row r="61">
      <c r="A61" s="151"/>
      <c r="B61" s="151"/>
      <c r="C61" s="151"/>
      <c r="D61" s="151"/>
      <c r="E61" s="151"/>
      <c r="F61" s="151"/>
      <c r="G61" s="151"/>
      <c r="H61" s="151"/>
      <c r="I61" s="151"/>
      <c r="J61" s="151"/>
      <c r="K61" s="151"/>
      <c r="L61" s="151"/>
      <c r="M61" s="151"/>
      <c r="N61" s="151"/>
      <c r="O61" s="151"/>
      <c r="P61" s="151"/>
      <c r="Q61" s="151"/>
      <c r="R61" s="151"/>
      <c r="S61" s="151"/>
      <c r="T61" s="151"/>
      <c r="U61" s="151"/>
      <c r="V61" s="151"/>
      <c r="W61" s="151"/>
      <c r="X61" s="151"/>
      <c r="Y61" s="151"/>
      <c r="Z61" s="151"/>
    </row>
    <row r="62">
      <c r="A62" s="151"/>
      <c r="B62" s="151"/>
      <c r="C62" s="151"/>
      <c r="D62" s="151"/>
      <c r="E62" s="151"/>
      <c r="F62" s="151"/>
      <c r="G62" s="151"/>
      <c r="H62" s="151"/>
      <c r="I62" s="151"/>
      <c r="J62" s="151"/>
      <c r="K62" s="151"/>
      <c r="L62" s="151"/>
      <c r="M62" s="151"/>
      <c r="N62" s="151"/>
      <c r="O62" s="151"/>
      <c r="P62" s="151"/>
      <c r="Q62" s="151"/>
      <c r="R62" s="151"/>
      <c r="S62" s="151"/>
      <c r="T62" s="151"/>
      <c r="U62" s="151"/>
      <c r="V62" s="151"/>
      <c r="W62" s="151"/>
      <c r="X62" s="151"/>
      <c r="Y62" s="151"/>
      <c r="Z62" s="151"/>
    </row>
    <row r="63">
      <c r="A63" s="151"/>
      <c r="B63" s="151"/>
      <c r="C63" s="151"/>
      <c r="D63" s="151"/>
      <c r="E63" s="151"/>
      <c r="F63" s="151"/>
      <c r="G63" s="151"/>
      <c r="H63" s="151"/>
      <c r="I63" s="151"/>
      <c r="J63" s="151"/>
      <c r="K63" s="151"/>
      <c r="L63" s="151"/>
      <c r="M63" s="151"/>
      <c r="N63" s="151"/>
      <c r="O63" s="151"/>
      <c r="P63" s="151"/>
      <c r="Q63" s="151"/>
      <c r="R63" s="151"/>
      <c r="S63" s="151"/>
      <c r="T63" s="151"/>
      <c r="U63" s="151"/>
      <c r="V63" s="151"/>
      <c r="W63" s="151"/>
      <c r="X63" s="151"/>
      <c r="Y63" s="151"/>
      <c r="Z63" s="151"/>
    </row>
    <row r="64">
      <c r="A64" s="151"/>
      <c r="B64" s="151"/>
      <c r="C64" s="151"/>
      <c r="D64" s="151"/>
      <c r="E64" s="151"/>
      <c r="F64" s="151"/>
      <c r="G64" s="151"/>
      <c r="H64" s="151"/>
      <c r="I64" s="151"/>
      <c r="J64" s="151"/>
      <c r="K64" s="151"/>
      <c r="L64" s="151"/>
      <c r="M64" s="151"/>
      <c r="N64" s="151"/>
      <c r="O64" s="151"/>
      <c r="P64" s="151"/>
      <c r="Q64" s="151"/>
      <c r="R64" s="151"/>
      <c r="S64" s="151"/>
      <c r="T64" s="151"/>
      <c r="U64" s="151"/>
      <c r="V64" s="151"/>
      <c r="W64" s="151"/>
      <c r="X64" s="151"/>
      <c r="Y64" s="151"/>
      <c r="Z64" s="151"/>
    </row>
    <row r="65">
      <c r="A65" s="151"/>
      <c r="B65" s="151"/>
      <c r="C65" s="151"/>
      <c r="D65" s="151"/>
      <c r="E65" s="151"/>
      <c r="F65" s="151"/>
      <c r="G65" s="151"/>
      <c r="H65" s="151"/>
      <c r="I65" s="151"/>
      <c r="J65" s="151"/>
      <c r="K65" s="151"/>
      <c r="L65" s="151"/>
      <c r="M65" s="151"/>
      <c r="N65" s="151"/>
      <c r="O65" s="151"/>
      <c r="P65" s="151"/>
      <c r="Q65" s="151"/>
      <c r="R65" s="151"/>
      <c r="S65" s="151"/>
      <c r="T65" s="151"/>
      <c r="U65" s="151"/>
      <c r="V65" s="151"/>
      <c r="W65" s="151"/>
      <c r="X65" s="151"/>
      <c r="Y65" s="151"/>
      <c r="Z65" s="151"/>
    </row>
    <row r="66">
      <c r="A66" s="151"/>
      <c r="B66" s="151"/>
      <c r="C66" s="151"/>
      <c r="D66" s="151"/>
      <c r="E66" s="151"/>
      <c r="F66" s="151"/>
      <c r="G66" s="151"/>
      <c r="H66" s="151"/>
      <c r="I66" s="151"/>
      <c r="J66" s="151"/>
      <c r="K66" s="151"/>
      <c r="L66" s="151"/>
      <c r="M66" s="151"/>
      <c r="N66" s="151"/>
      <c r="O66" s="151"/>
      <c r="P66" s="151"/>
      <c r="Q66" s="151"/>
      <c r="R66" s="151"/>
      <c r="S66" s="151"/>
      <c r="T66" s="151"/>
      <c r="U66" s="151"/>
      <c r="V66" s="151"/>
      <c r="W66" s="151"/>
      <c r="X66" s="151"/>
      <c r="Y66" s="151"/>
      <c r="Z66" s="151"/>
    </row>
    <row r="67">
      <c r="A67" s="151"/>
      <c r="B67" s="151"/>
      <c r="C67" s="151"/>
      <c r="D67" s="151"/>
      <c r="E67" s="151"/>
      <c r="F67" s="151"/>
      <c r="G67" s="151"/>
      <c r="H67" s="151"/>
      <c r="I67" s="151"/>
      <c r="J67" s="151"/>
      <c r="K67" s="151"/>
      <c r="L67" s="151"/>
      <c r="M67" s="151"/>
      <c r="N67" s="151"/>
      <c r="O67" s="151"/>
      <c r="P67" s="151"/>
      <c r="Q67" s="151"/>
      <c r="R67" s="151"/>
      <c r="S67" s="151"/>
      <c r="T67" s="151"/>
      <c r="U67" s="151"/>
      <c r="V67" s="151"/>
      <c r="W67" s="151"/>
      <c r="X67" s="151"/>
      <c r="Y67" s="151"/>
      <c r="Z67" s="151"/>
    </row>
    <row r="68">
      <c r="A68" s="151"/>
      <c r="B68" s="151"/>
      <c r="C68" s="151"/>
      <c r="D68" s="151"/>
      <c r="E68" s="151"/>
      <c r="F68" s="151"/>
      <c r="G68" s="151"/>
      <c r="H68" s="151"/>
      <c r="I68" s="151"/>
      <c r="J68" s="151"/>
      <c r="K68" s="151"/>
      <c r="L68" s="151"/>
      <c r="M68" s="151"/>
      <c r="N68" s="151"/>
      <c r="O68" s="151"/>
      <c r="P68" s="151"/>
      <c r="Q68" s="151"/>
      <c r="R68" s="151"/>
      <c r="S68" s="151"/>
      <c r="T68" s="151"/>
      <c r="U68" s="151"/>
      <c r="V68" s="151"/>
      <c r="W68" s="151"/>
      <c r="X68" s="151"/>
      <c r="Y68" s="151"/>
      <c r="Z68" s="151"/>
    </row>
    <row r="69">
      <c r="A69" s="151"/>
      <c r="B69" s="151"/>
      <c r="C69" s="151"/>
      <c r="D69" s="151"/>
      <c r="E69" s="151"/>
      <c r="F69" s="151"/>
      <c r="G69" s="151"/>
      <c r="H69" s="151"/>
      <c r="I69" s="151"/>
      <c r="J69" s="151"/>
      <c r="K69" s="151"/>
      <c r="L69" s="151"/>
      <c r="M69" s="151"/>
      <c r="N69" s="151"/>
      <c r="O69" s="151"/>
      <c r="P69" s="151"/>
      <c r="Q69" s="151"/>
      <c r="R69" s="151"/>
      <c r="S69" s="151"/>
      <c r="T69" s="151"/>
      <c r="U69" s="151"/>
      <c r="V69" s="151"/>
      <c r="W69" s="151"/>
      <c r="X69" s="151"/>
      <c r="Y69" s="151"/>
      <c r="Z69" s="151"/>
    </row>
    <row r="70">
      <c r="A70" s="151"/>
      <c r="B70" s="151"/>
      <c r="C70" s="151"/>
      <c r="D70" s="151"/>
      <c r="E70" s="151"/>
      <c r="F70" s="151"/>
      <c r="G70" s="151"/>
      <c r="H70" s="151"/>
      <c r="I70" s="151"/>
      <c r="J70" s="151"/>
      <c r="K70" s="151"/>
      <c r="L70" s="151"/>
      <c r="M70" s="151"/>
      <c r="N70" s="151"/>
      <c r="O70" s="151"/>
      <c r="P70" s="151"/>
      <c r="Q70" s="151"/>
      <c r="R70" s="151"/>
      <c r="S70" s="151"/>
      <c r="T70" s="151"/>
      <c r="U70" s="151"/>
      <c r="V70" s="151"/>
      <c r="W70" s="151"/>
      <c r="X70" s="151"/>
      <c r="Y70" s="151"/>
      <c r="Z70" s="151"/>
    </row>
    <row r="71">
      <c r="A71" s="151"/>
      <c r="B71" s="151"/>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row>
    <row r="72">
      <c r="A72" s="151"/>
      <c r="B72" s="151"/>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row>
    <row r="73">
      <c r="A73" s="151"/>
      <c r="B73" s="151"/>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row>
    <row r="74">
      <c r="A74" s="151"/>
      <c r="B74" s="151"/>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row>
    <row r="999">
      <c r="A999" s="151"/>
      <c r="B999" s="151"/>
      <c r="C999" s="151"/>
      <c r="D999" s="151"/>
      <c r="E999" s="151"/>
      <c r="F999" s="151"/>
      <c r="G999" s="151"/>
      <c r="H999" s="151"/>
      <c r="I999" s="151"/>
      <c r="J999" s="151"/>
      <c r="K999" s="151"/>
      <c r="L999" s="151"/>
      <c r="M999" s="151"/>
      <c r="N999" s="151"/>
      <c r="O999" s="151"/>
      <c r="P999" s="151"/>
      <c r="Q999" s="151"/>
      <c r="R999" s="151"/>
      <c r="S999" s="151"/>
      <c r="T999" s="151"/>
      <c r="U999" s="151"/>
      <c r="V999" s="151"/>
      <c r="W999" s="151"/>
      <c r="X999" s="151"/>
      <c r="Y999" s="151"/>
      <c r="Z999" s="151"/>
    </row>
    <row r="1000">
      <c r="A1000" s="151"/>
      <c r="B1000" s="151"/>
      <c r="C1000" s="151"/>
      <c r="D1000" s="151"/>
      <c r="E1000" s="151"/>
      <c r="F1000" s="151"/>
      <c r="G1000" s="151"/>
      <c r="H1000" s="151"/>
      <c r="I1000" s="151"/>
      <c r="J1000" s="151"/>
      <c r="K1000" s="151"/>
      <c r="L1000" s="151"/>
      <c r="M1000" s="151"/>
      <c r="N1000" s="151"/>
      <c r="O1000" s="151"/>
      <c r="P1000" s="151"/>
      <c r="Q1000" s="151"/>
      <c r="R1000" s="151"/>
      <c r="S1000" s="151"/>
      <c r="T1000" s="151"/>
      <c r="U1000" s="151"/>
      <c r="V1000" s="151"/>
      <c r="W1000" s="151"/>
      <c r="X1000" s="151"/>
      <c r="Y1000" s="151"/>
      <c r="Z1000" s="151"/>
    </row>
  </sheetData>
  <mergeCells count="7">
    <mergeCell ref="B2:K2"/>
    <mergeCell ref="B3:I3"/>
    <mergeCell ref="B4:B7"/>
    <mergeCell ref="F5:F6"/>
    <mergeCell ref="G5:G6"/>
    <mergeCell ref="C6:E6"/>
    <mergeCell ref="C7:D7"/>
  </mergeCells>
  <hyperlinks>
    <hyperlink r:id="rId1" ref="I13"/>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57.88"/>
  </cols>
  <sheetData>
    <row r="1">
      <c r="A1" s="811"/>
      <c r="B1" s="812"/>
      <c r="C1" s="812"/>
      <c r="D1" s="812"/>
      <c r="E1" s="813"/>
      <c r="F1" s="813"/>
      <c r="G1" s="812"/>
      <c r="H1" s="812"/>
      <c r="I1" s="812"/>
      <c r="J1" s="812"/>
      <c r="K1" s="812"/>
      <c r="L1" s="812"/>
      <c r="M1" s="814"/>
      <c r="N1" s="814"/>
      <c r="O1" s="814"/>
      <c r="P1" s="814"/>
      <c r="Q1" s="814"/>
      <c r="R1" s="814"/>
      <c r="S1" s="814"/>
      <c r="T1" s="814"/>
      <c r="U1" s="814"/>
      <c r="V1" s="814"/>
      <c r="W1" s="814"/>
      <c r="X1" s="814"/>
      <c r="Y1" s="814"/>
      <c r="Z1" s="814"/>
    </row>
    <row r="2">
      <c r="A2" s="815"/>
      <c r="B2" s="812"/>
      <c r="C2" s="812"/>
      <c r="D2" s="812"/>
      <c r="E2" s="813"/>
      <c r="F2" s="813"/>
      <c r="G2" s="812"/>
      <c r="H2" s="812"/>
      <c r="I2" s="812"/>
      <c r="J2" s="812"/>
      <c r="K2" s="812"/>
      <c r="L2" s="812"/>
      <c r="M2" s="814"/>
      <c r="N2" s="814"/>
      <c r="O2" s="814"/>
      <c r="P2" s="814"/>
      <c r="Q2" s="814"/>
      <c r="R2" s="814"/>
      <c r="S2" s="814"/>
      <c r="T2" s="814"/>
      <c r="U2" s="814"/>
      <c r="V2" s="814"/>
      <c r="W2" s="814"/>
      <c r="X2" s="814"/>
      <c r="Y2" s="814"/>
      <c r="Z2" s="814"/>
    </row>
    <row r="3">
      <c r="A3" s="815"/>
      <c r="B3" s="812"/>
      <c r="C3" s="812"/>
      <c r="D3" s="812"/>
      <c r="E3" s="813"/>
      <c r="F3" s="813"/>
      <c r="G3" s="812"/>
      <c r="H3" s="812"/>
      <c r="I3" s="812"/>
      <c r="J3" s="812"/>
      <c r="K3" s="812"/>
      <c r="L3" s="812"/>
      <c r="M3" s="814"/>
      <c r="N3" s="814"/>
      <c r="O3" s="814"/>
      <c r="P3" s="814"/>
      <c r="Q3" s="814"/>
      <c r="R3" s="814"/>
      <c r="S3" s="814"/>
      <c r="T3" s="814"/>
      <c r="U3" s="814"/>
      <c r="V3" s="814"/>
      <c r="W3" s="814"/>
      <c r="X3" s="814"/>
      <c r="Y3" s="814"/>
      <c r="Z3" s="814"/>
    </row>
    <row r="4">
      <c r="A4" s="815"/>
      <c r="B4" s="812"/>
      <c r="C4" s="812"/>
      <c r="D4" s="812"/>
      <c r="E4" s="813"/>
      <c r="F4" s="813"/>
      <c r="G4" s="812"/>
      <c r="H4" s="812"/>
      <c r="I4" s="812"/>
      <c r="J4" s="812"/>
      <c r="K4" s="812"/>
      <c r="L4" s="812"/>
      <c r="M4" s="814"/>
      <c r="N4" s="814"/>
      <c r="O4" s="814"/>
      <c r="P4" s="814"/>
      <c r="Q4" s="814"/>
      <c r="R4" s="814"/>
      <c r="S4" s="814"/>
      <c r="T4" s="814"/>
      <c r="U4" s="814"/>
      <c r="V4" s="814"/>
      <c r="W4" s="814"/>
      <c r="X4" s="814"/>
      <c r="Y4" s="814"/>
      <c r="Z4" s="814"/>
    </row>
    <row r="5">
      <c r="A5" s="816"/>
      <c r="B5" s="812"/>
      <c r="C5" s="812"/>
      <c r="D5" s="812"/>
      <c r="E5" s="813"/>
      <c r="F5" s="813"/>
      <c r="G5" s="812"/>
      <c r="H5" s="812"/>
      <c r="I5" s="812"/>
      <c r="J5" s="812"/>
      <c r="K5" s="812"/>
      <c r="L5" s="812"/>
      <c r="M5" s="814"/>
      <c r="N5" s="814"/>
      <c r="O5" s="814"/>
      <c r="P5" s="814"/>
      <c r="Q5" s="814"/>
      <c r="R5" s="814"/>
      <c r="S5" s="814"/>
      <c r="T5" s="814"/>
      <c r="U5" s="814"/>
      <c r="V5" s="814"/>
      <c r="W5" s="814"/>
      <c r="X5" s="814"/>
      <c r="Y5" s="814"/>
      <c r="Z5" s="814"/>
    </row>
    <row r="6">
      <c r="A6" s="817" t="s">
        <v>720</v>
      </c>
      <c r="B6" s="812"/>
      <c r="C6" s="812"/>
      <c r="D6" s="812"/>
      <c r="E6" s="813"/>
      <c r="F6" s="813"/>
      <c r="G6" s="812"/>
      <c r="H6" s="812"/>
      <c r="I6" s="812"/>
      <c r="J6" s="812"/>
      <c r="K6" s="812"/>
      <c r="L6" s="812"/>
      <c r="M6" s="814"/>
      <c r="N6" s="814"/>
      <c r="O6" s="814"/>
      <c r="P6" s="814"/>
      <c r="Q6" s="814"/>
      <c r="R6" s="814"/>
      <c r="S6" s="814"/>
      <c r="T6" s="814"/>
      <c r="U6" s="814"/>
      <c r="V6" s="814"/>
      <c r="W6" s="814"/>
      <c r="X6" s="814"/>
      <c r="Y6" s="814"/>
      <c r="Z6" s="814"/>
    </row>
    <row r="7">
      <c r="A7" s="818" t="s">
        <v>721</v>
      </c>
      <c r="B7" s="812"/>
      <c r="C7" s="812"/>
      <c r="D7" s="812"/>
      <c r="E7" s="813"/>
      <c r="F7" s="813"/>
      <c r="G7" s="812"/>
      <c r="H7" s="812"/>
      <c r="I7" s="812"/>
      <c r="J7" s="812"/>
      <c r="K7" s="812"/>
      <c r="L7" s="812"/>
      <c r="M7" s="814"/>
      <c r="N7" s="814"/>
      <c r="O7" s="814"/>
      <c r="P7" s="814"/>
      <c r="Q7" s="814"/>
      <c r="R7" s="814"/>
      <c r="S7" s="814"/>
      <c r="T7" s="814"/>
      <c r="U7" s="814"/>
      <c r="V7" s="814"/>
      <c r="W7" s="814"/>
      <c r="X7" s="814"/>
      <c r="Y7" s="814"/>
      <c r="Z7" s="814"/>
    </row>
    <row r="8">
      <c r="A8" s="819" t="s">
        <v>722</v>
      </c>
      <c r="B8" s="812"/>
      <c r="C8" s="812"/>
      <c r="D8" s="812"/>
      <c r="E8" s="813"/>
      <c r="F8" s="813"/>
      <c r="G8" s="812"/>
      <c r="H8" s="812"/>
      <c r="I8" s="812"/>
      <c r="J8" s="812"/>
      <c r="K8" s="812"/>
      <c r="L8" s="812"/>
      <c r="M8" s="814"/>
      <c r="N8" s="814"/>
      <c r="O8" s="814"/>
      <c r="P8" s="814"/>
      <c r="Q8" s="814"/>
      <c r="R8" s="814"/>
      <c r="S8" s="814"/>
      <c r="T8" s="814"/>
      <c r="U8" s="814"/>
      <c r="V8" s="814"/>
      <c r="W8" s="814"/>
      <c r="X8" s="814"/>
      <c r="Y8" s="814"/>
      <c r="Z8" s="814"/>
    </row>
    <row r="9">
      <c r="A9" s="819" t="s">
        <v>723</v>
      </c>
      <c r="B9" s="812"/>
      <c r="C9" s="812"/>
      <c r="D9" s="812"/>
      <c r="E9" s="813"/>
      <c r="F9" s="813"/>
      <c r="G9" s="812"/>
      <c r="H9" s="812"/>
      <c r="I9" s="812"/>
      <c r="J9" s="812"/>
      <c r="K9" s="812"/>
      <c r="L9" s="812"/>
      <c r="M9" s="814"/>
      <c r="N9" s="814"/>
      <c r="O9" s="814"/>
      <c r="P9" s="814"/>
      <c r="Q9" s="814"/>
      <c r="R9" s="814"/>
      <c r="S9" s="814"/>
      <c r="T9" s="814"/>
      <c r="U9" s="814"/>
      <c r="V9" s="814"/>
      <c r="W9" s="814"/>
      <c r="X9" s="814"/>
      <c r="Y9" s="814"/>
      <c r="Z9" s="814"/>
    </row>
    <row r="10">
      <c r="A10" s="819" t="s">
        <v>724</v>
      </c>
      <c r="B10" s="812"/>
      <c r="C10" s="812"/>
      <c r="D10" s="812"/>
      <c r="E10" s="813"/>
      <c r="F10" s="813"/>
      <c r="G10" s="812"/>
      <c r="H10" s="812"/>
      <c r="I10" s="812"/>
      <c r="J10" s="812"/>
      <c r="K10" s="812"/>
      <c r="L10" s="812"/>
      <c r="M10" s="814"/>
      <c r="N10" s="814"/>
      <c r="O10" s="814"/>
      <c r="P10" s="814"/>
      <c r="Q10" s="814"/>
      <c r="R10" s="814"/>
      <c r="S10" s="814"/>
      <c r="T10" s="814"/>
      <c r="U10" s="814"/>
      <c r="V10" s="814"/>
      <c r="W10" s="814"/>
      <c r="X10" s="814"/>
      <c r="Y10" s="814"/>
      <c r="Z10" s="814"/>
    </row>
    <row r="11">
      <c r="A11" s="820"/>
      <c r="B11" s="812"/>
      <c r="C11" s="821"/>
      <c r="D11" s="812"/>
      <c r="E11" s="813"/>
      <c r="F11" s="813"/>
      <c r="G11" s="812"/>
      <c r="H11" s="812"/>
      <c r="I11" s="812"/>
      <c r="J11" s="812"/>
      <c r="K11" s="812"/>
      <c r="L11" s="812"/>
      <c r="M11" s="814"/>
      <c r="N11" s="814"/>
      <c r="O11" s="814"/>
      <c r="P11" s="814"/>
      <c r="Q11" s="814"/>
      <c r="R11" s="814"/>
      <c r="S11" s="814"/>
      <c r="T11" s="814"/>
      <c r="U11" s="814"/>
      <c r="V11" s="814"/>
      <c r="W11" s="814"/>
      <c r="X11" s="814"/>
      <c r="Y11" s="814"/>
      <c r="Z11" s="814"/>
    </row>
    <row r="12">
      <c r="A12" s="818" t="s">
        <v>725</v>
      </c>
      <c r="B12" s="812"/>
      <c r="C12" s="812"/>
      <c r="D12" s="812"/>
      <c r="E12" s="813"/>
      <c r="F12" s="813"/>
      <c r="G12" s="812"/>
      <c r="H12" s="812"/>
      <c r="I12" s="812"/>
      <c r="J12" s="812"/>
      <c r="K12" s="812"/>
      <c r="L12" s="812"/>
      <c r="M12" s="814"/>
      <c r="N12" s="814"/>
      <c r="O12" s="814"/>
      <c r="P12" s="814"/>
      <c r="Q12" s="814"/>
      <c r="R12" s="814"/>
      <c r="S12" s="814"/>
      <c r="T12" s="814"/>
      <c r="U12" s="814"/>
      <c r="V12" s="814"/>
      <c r="W12" s="814"/>
      <c r="X12" s="814"/>
      <c r="Y12" s="814"/>
      <c r="Z12" s="814"/>
    </row>
    <row r="13">
      <c r="A13" s="819" t="s">
        <v>726</v>
      </c>
      <c r="B13" s="812"/>
      <c r="C13" s="812"/>
      <c r="D13" s="812"/>
      <c r="E13" s="813"/>
      <c r="F13" s="813"/>
      <c r="G13" s="812"/>
      <c r="H13" s="812"/>
      <c r="I13" s="812"/>
      <c r="J13" s="812"/>
      <c r="K13" s="812"/>
      <c r="L13" s="812"/>
      <c r="M13" s="814"/>
      <c r="N13" s="814"/>
      <c r="O13" s="814"/>
      <c r="P13" s="814"/>
      <c r="Q13" s="814"/>
      <c r="R13" s="814"/>
      <c r="S13" s="814"/>
      <c r="T13" s="814"/>
      <c r="U13" s="814"/>
      <c r="V13" s="814"/>
      <c r="W13" s="814"/>
      <c r="X13" s="814"/>
      <c r="Y13" s="814"/>
      <c r="Z13" s="814"/>
    </row>
    <row r="14">
      <c r="A14" s="819" t="s">
        <v>727</v>
      </c>
      <c r="B14" s="812"/>
      <c r="C14" s="812"/>
      <c r="D14" s="812"/>
      <c r="E14" s="813"/>
      <c r="F14" s="813"/>
      <c r="G14" s="812"/>
      <c r="H14" s="812"/>
      <c r="I14" s="812"/>
      <c r="J14" s="812"/>
      <c r="K14" s="812"/>
      <c r="L14" s="812"/>
      <c r="M14" s="814"/>
      <c r="N14" s="814"/>
      <c r="O14" s="814"/>
      <c r="P14" s="814"/>
      <c r="Q14" s="814"/>
      <c r="R14" s="814"/>
      <c r="S14" s="814"/>
      <c r="T14" s="814"/>
      <c r="U14" s="814"/>
      <c r="V14" s="814"/>
      <c r="W14" s="814"/>
      <c r="X14" s="814"/>
      <c r="Y14" s="814"/>
      <c r="Z14" s="814"/>
    </row>
    <row r="15">
      <c r="A15" s="811"/>
      <c r="B15" s="812"/>
      <c r="C15" s="812"/>
      <c r="D15" s="812"/>
      <c r="E15" s="813"/>
      <c r="F15" s="813"/>
      <c r="G15" s="812"/>
      <c r="H15" s="812"/>
      <c r="I15" s="812"/>
      <c r="J15" s="812"/>
      <c r="K15" s="812"/>
      <c r="L15" s="812"/>
      <c r="M15" s="814"/>
      <c r="N15" s="814"/>
      <c r="O15" s="814"/>
      <c r="P15" s="814"/>
      <c r="Q15" s="814"/>
      <c r="R15" s="814"/>
      <c r="S15" s="814"/>
      <c r="T15" s="814"/>
      <c r="U15" s="814"/>
      <c r="V15" s="814"/>
      <c r="W15" s="814"/>
      <c r="X15" s="814"/>
      <c r="Y15" s="814"/>
      <c r="Z15" s="814"/>
    </row>
    <row r="16">
      <c r="A16" s="815"/>
      <c r="B16" s="812"/>
      <c r="C16" s="812"/>
      <c r="D16" s="812"/>
      <c r="E16" s="813"/>
      <c r="F16" s="813"/>
      <c r="G16" s="812"/>
      <c r="H16" s="812"/>
      <c r="I16" s="812"/>
      <c r="J16" s="812"/>
      <c r="K16" s="812"/>
      <c r="L16" s="812"/>
      <c r="M16" s="814"/>
      <c r="N16" s="814"/>
      <c r="O16" s="814"/>
      <c r="P16" s="814"/>
      <c r="Q16" s="814"/>
      <c r="R16" s="814"/>
      <c r="S16" s="814"/>
      <c r="T16" s="814"/>
      <c r="U16" s="814"/>
      <c r="V16" s="814"/>
      <c r="W16" s="814"/>
      <c r="X16" s="814"/>
      <c r="Y16" s="814"/>
      <c r="Z16" s="814"/>
    </row>
    <row r="17">
      <c r="A17" s="822" t="s">
        <v>728</v>
      </c>
      <c r="B17" s="822" t="s">
        <v>729</v>
      </c>
      <c r="C17" s="822" t="s">
        <v>730</v>
      </c>
      <c r="D17" s="822" t="s">
        <v>731</v>
      </c>
      <c r="E17" s="822" t="s">
        <v>427</v>
      </c>
      <c r="F17" s="822" t="s">
        <v>428</v>
      </c>
      <c r="G17" s="822" t="s">
        <v>732</v>
      </c>
      <c r="H17" s="822" t="s">
        <v>733</v>
      </c>
      <c r="I17" s="822" t="s">
        <v>433</v>
      </c>
      <c r="J17" s="822" t="s">
        <v>734</v>
      </c>
      <c r="K17" s="822" t="s">
        <v>735</v>
      </c>
      <c r="L17" s="822" t="s">
        <v>736</v>
      </c>
      <c r="M17" s="822" t="s">
        <v>446</v>
      </c>
      <c r="N17" s="814"/>
      <c r="O17" s="814"/>
      <c r="P17" s="814"/>
      <c r="Q17" s="814"/>
      <c r="R17" s="814"/>
      <c r="S17" s="814"/>
      <c r="T17" s="814"/>
      <c r="U17" s="814"/>
      <c r="V17" s="814"/>
      <c r="W17" s="814"/>
      <c r="X17" s="814"/>
      <c r="Y17" s="814"/>
      <c r="Z17" s="814"/>
    </row>
    <row r="18">
      <c r="A18" s="823" t="s">
        <v>232</v>
      </c>
      <c r="B18" s="824" t="s">
        <v>737</v>
      </c>
      <c r="C18" s="825" t="s">
        <v>738</v>
      </c>
      <c r="D18" s="826" t="s">
        <v>739</v>
      </c>
      <c r="E18" s="827">
        <v>45762.0</v>
      </c>
      <c r="F18" s="827">
        <v>45838.0</v>
      </c>
      <c r="G18" s="828">
        <f t="shared" ref="G18:G31" si="1">J18/I18*1000</f>
        <v>974658.8694</v>
      </c>
      <c r="H18" s="829" t="s">
        <v>740</v>
      </c>
      <c r="I18" s="830">
        <v>17.1</v>
      </c>
      <c r="J18" s="831">
        <v>16666.666666666668</v>
      </c>
      <c r="K18" s="832" t="s">
        <v>741</v>
      </c>
      <c r="L18" s="833">
        <v>0.0021</v>
      </c>
      <c r="M18" s="834">
        <f t="shared" ref="M18:M32" si="2">G18*L18</f>
        <v>2046.783626</v>
      </c>
      <c r="N18" s="814"/>
      <c r="O18" s="814">
        <f>J18/M18</f>
        <v>8.142857143</v>
      </c>
      <c r="P18" s="814"/>
      <c r="Q18" s="814"/>
      <c r="R18" s="814"/>
      <c r="S18" s="814"/>
      <c r="T18" s="814"/>
      <c r="U18" s="814"/>
      <c r="V18" s="814"/>
      <c r="W18" s="814"/>
      <c r="X18" s="814"/>
      <c r="Y18" s="814"/>
      <c r="Z18" s="814"/>
    </row>
    <row r="19">
      <c r="A19" s="835" t="s">
        <v>232</v>
      </c>
      <c r="B19" s="836" t="s">
        <v>742</v>
      </c>
      <c r="C19" s="837" t="s">
        <v>743</v>
      </c>
      <c r="D19" s="838" t="s">
        <v>739</v>
      </c>
      <c r="E19" s="839">
        <v>45762.0</v>
      </c>
      <c r="F19" s="839">
        <v>45838.0</v>
      </c>
      <c r="G19" s="840">
        <f t="shared" si="1"/>
        <v>925925.9259</v>
      </c>
      <c r="H19" s="841" t="s">
        <v>740</v>
      </c>
      <c r="I19" s="842">
        <v>18.0</v>
      </c>
      <c r="J19" s="840">
        <v>16666.666666666668</v>
      </c>
      <c r="K19" s="843" t="s">
        <v>741</v>
      </c>
      <c r="L19" s="844">
        <v>0.002</v>
      </c>
      <c r="M19" s="834">
        <f t="shared" si="2"/>
        <v>1851.851852</v>
      </c>
      <c r="N19" s="814"/>
      <c r="O19" s="814"/>
      <c r="P19" s="814"/>
      <c r="Q19" s="814"/>
      <c r="R19" s="814"/>
      <c r="S19" s="814"/>
      <c r="T19" s="814"/>
      <c r="U19" s="814"/>
      <c r="V19" s="814"/>
      <c r="W19" s="814"/>
      <c r="X19" s="814"/>
      <c r="Y19" s="814"/>
      <c r="Z19" s="814"/>
    </row>
    <row r="20">
      <c r="A20" s="835" t="s">
        <v>232</v>
      </c>
      <c r="B20" s="824" t="s">
        <v>744</v>
      </c>
      <c r="C20" s="825" t="s">
        <v>738</v>
      </c>
      <c r="D20" s="838" t="s">
        <v>739</v>
      </c>
      <c r="E20" s="839">
        <v>45762.0</v>
      </c>
      <c r="F20" s="839">
        <v>45838.0</v>
      </c>
      <c r="G20" s="840">
        <f t="shared" si="1"/>
        <v>974658.8694</v>
      </c>
      <c r="H20" s="841" t="s">
        <v>740</v>
      </c>
      <c r="I20" s="842">
        <v>17.1</v>
      </c>
      <c r="J20" s="840">
        <v>16666.666666666668</v>
      </c>
      <c r="K20" s="843" t="s">
        <v>741</v>
      </c>
      <c r="L20" s="844">
        <v>0.002</v>
      </c>
      <c r="M20" s="834">
        <f t="shared" si="2"/>
        <v>1949.317739</v>
      </c>
      <c r="N20" s="814"/>
      <c r="O20" s="814"/>
      <c r="P20" s="814"/>
      <c r="Q20" s="814"/>
      <c r="R20" s="814"/>
      <c r="S20" s="814"/>
      <c r="T20" s="814"/>
      <c r="U20" s="814"/>
      <c r="V20" s="814"/>
      <c r="W20" s="814"/>
      <c r="X20" s="814"/>
      <c r="Y20" s="814"/>
      <c r="Z20" s="814"/>
    </row>
    <row r="21">
      <c r="A21" s="835" t="s">
        <v>232</v>
      </c>
      <c r="B21" s="836" t="s">
        <v>745</v>
      </c>
      <c r="C21" s="837" t="s">
        <v>743</v>
      </c>
      <c r="D21" s="838" t="s">
        <v>739</v>
      </c>
      <c r="E21" s="839">
        <v>45762.0</v>
      </c>
      <c r="F21" s="839">
        <v>45838.0</v>
      </c>
      <c r="G21" s="840">
        <f t="shared" si="1"/>
        <v>925925.9259</v>
      </c>
      <c r="H21" s="841" t="s">
        <v>740</v>
      </c>
      <c r="I21" s="842">
        <v>18.0</v>
      </c>
      <c r="J21" s="840">
        <v>16666.666666666668</v>
      </c>
      <c r="K21" s="843" t="s">
        <v>741</v>
      </c>
      <c r="L21" s="844">
        <v>0.002</v>
      </c>
      <c r="M21" s="834">
        <f t="shared" si="2"/>
        <v>1851.851852</v>
      </c>
      <c r="N21" s="814"/>
      <c r="O21" s="814"/>
      <c r="P21" s="814"/>
      <c r="Q21" s="814"/>
      <c r="R21" s="814"/>
      <c r="S21" s="814"/>
      <c r="T21" s="814"/>
      <c r="U21" s="814"/>
      <c r="V21" s="814"/>
      <c r="W21" s="814"/>
      <c r="X21" s="814"/>
      <c r="Y21" s="814"/>
      <c r="Z21" s="814"/>
    </row>
    <row r="22">
      <c r="A22" s="835" t="s">
        <v>232</v>
      </c>
      <c r="B22" s="824" t="s">
        <v>746</v>
      </c>
      <c r="C22" s="825" t="s">
        <v>738</v>
      </c>
      <c r="D22" s="838" t="s">
        <v>739</v>
      </c>
      <c r="E22" s="839">
        <v>45762.0</v>
      </c>
      <c r="F22" s="839">
        <v>45838.0</v>
      </c>
      <c r="G22" s="840">
        <f t="shared" si="1"/>
        <v>974658.8694</v>
      </c>
      <c r="H22" s="841" t="s">
        <v>740</v>
      </c>
      <c r="I22" s="845">
        <v>17.1</v>
      </c>
      <c r="J22" s="840">
        <v>16666.666666666668</v>
      </c>
      <c r="K22" s="846" t="s">
        <v>741</v>
      </c>
      <c r="L22" s="844">
        <v>0.002</v>
      </c>
      <c r="M22" s="834">
        <f t="shared" si="2"/>
        <v>1949.317739</v>
      </c>
      <c r="N22" s="814"/>
      <c r="O22" s="814"/>
      <c r="P22" s="814"/>
      <c r="Q22" s="814"/>
      <c r="R22" s="814"/>
      <c r="S22" s="814"/>
      <c r="T22" s="814"/>
      <c r="U22" s="814"/>
      <c r="V22" s="814"/>
      <c r="W22" s="814"/>
      <c r="X22" s="814"/>
      <c r="Y22" s="814"/>
      <c r="Z22" s="814"/>
    </row>
    <row r="23">
      <c r="A23" s="835" t="s">
        <v>232</v>
      </c>
      <c r="B23" s="836" t="s">
        <v>747</v>
      </c>
      <c r="C23" s="837" t="s">
        <v>743</v>
      </c>
      <c r="D23" s="838" t="s">
        <v>739</v>
      </c>
      <c r="E23" s="839">
        <v>45762.0</v>
      </c>
      <c r="F23" s="839">
        <v>45838.0</v>
      </c>
      <c r="G23" s="840">
        <f t="shared" si="1"/>
        <v>925925.9259</v>
      </c>
      <c r="H23" s="841" t="s">
        <v>740</v>
      </c>
      <c r="I23" s="845">
        <v>18.0</v>
      </c>
      <c r="J23" s="840">
        <v>16666.666666666668</v>
      </c>
      <c r="K23" s="846" t="s">
        <v>741</v>
      </c>
      <c r="L23" s="844">
        <v>0.002</v>
      </c>
      <c r="M23" s="834">
        <f t="shared" si="2"/>
        <v>1851.851852</v>
      </c>
      <c r="N23" s="814"/>
      <c r="O23" s="814"/>
      <c r="P23" s="814"/>
      <c r="Q23" s="814"/>
      <c r="R23" s="814"/>
      <c r="S23" s="814"/>
      <c r="T23" s="814"/>
      <c r="U23" s="814"/>
      <c r="V23" s="814"/>
      <c r="W23" s="814"/>
      <c r="X23" s="814"/>
      <c r="Y23" s="814"/>
      <c r="Z23" s="814"/>
    </row>
    <row r="24">
      <c r="A24" s="835" t="s">
        <v>232</v>
      </c>
      <c r="B24" s="824" t="s">
        <v>748</v>
      </c>
      <c r="C24" s="825" t="s">
        <v>738</v>
      </c>
      <c r="D24" s="838" t="s">
        <v>739</v>
      </c>
      <c r="E24" s="839">
        <v>45901.0</v>
      </c>
      <c r="F24" s="839">
        <v>45976.0</v>
      </c>
      <c r="G24" s="840">
        <f t="shared" si="1"/>
        <v>974658.8694</v>
      </c>
      <c r="H24" s="841" t="s">
        <v>740</v>
      </c>
      <c r="I24" s="845">
        <v>17.1</v>
      </c>
      <c r="J24" s="840">
        <v>16666.666666666668</v>
      </c>
      <c r="K24" s="846" t="s">
        <v>741</v>
      </c>
      <c r="L24" s="844">
        <v>0.002</v>
      </c>
      <c r="M24" s="834">
        <f t="shared" si="2"/>
        <v>1949.317739</v>
      </c>
      <c r="N24" s="814"/>
      <c r="O24" s="814"/>
      <c r="P24" s="814"/>
      <c r="Q24" s="814"/>
      <c r="R24" s="814"/>
      <c r="S24" s="814"/>
      <c r="T24" s="814"/>
      <c r="U24" s="814"/>
      <c r="V24" s="814"/>
      <c r="W24" s="814"/>
      <c r="X24" s="814"/>
      <c r="Y24" s="814"/>
      <c r="Z24" s="814"/>
    </row>
    <row r="25">
      <c r="A25" s="835" t="s">
        <v>232</v>
      </c>
      <c r="B25" s="836" t="s">
        <v>749</v>
      </c>
      <c r="C25" s="837" t="s">
        <v>743</v>
      </c>
      <c r="D25" s="838" t="s">
        <v>739</v>
      </c>
      <c r="E25" s="839">
        <v>45901.0</v>
      </c>
      <c r="F25" s="839">
        <v>45976.0</v>
      </c>
      <c r="G25" s="840">
        <f t="shared" si="1"/>
        <v>925925.9259</v>
      </c>
      <c r="H25" s="841" t="s">
        <v>740</v>
      </c>
      <c r="I25" s="845">
        <v>18.0</v>
      </c>
      <c r="J25" s="840">
        <v>16666.666666666668</v>
      </c>
      <c r="K25" s="846" t="s">
        <v>741</v>
      </c>
      <c r="L25" s="844">
        <v>0.002</v>
      </c>
      <c r="M25" s="834">
        <f t="shared" si="2"/>
        <v>1851.851852</v>
      </c>
      <c r="N25" s="814"/>
      <c r="O25" s="814"/>
      <c r="P25" s="814"/>
      <c r="Q25" s="814"/>
      <c r="R25" s="814"/>
      <c r="S25" s="814"/>
      <c r="T25" s="814"/>
      <c r="U25" s="814"/>
      <c r="V25" s="814"/>
      <c r="W25" s="814"/>
      <c r="X25" s="814"/>
      <c r="Y25" s="814"/>
      <c r="Z25" s="814"/>
    </row>
    <row r="26">
      <c r="A26" s="835" t="s">
        <v>232</v>
      </c>
      <c r="B26" s="824" t="s">
        <v>750</v>
      </c>
      <c r="C26" s="825" t="s">
        <v>738</v>
      </c>
      <c r="D26" s="838" t="s">
        <v>739</v>
      </c>
      <c r="E26" s="839">
        <v>45901.0</v>
      </c>
      <c r="F26" s="839">
        <v>45976.0</v>
      </c>
      <c r="G26" s="840">
        <f t="shared" si="1"/>
        <v>974658.8694</v>
      </c>
      <c r="H26" s="841" t="s">
        <v>740</v>
      </c>
      <c r="I26" s="845">
        <v>17.1</v>
      </c>
      <c r="J26" s="840">
        <v>16666.666666666668</v>
      </c>
      <c r="K26" s="846" t="s">
        <v>741</v>
      </c>
      <c r="L26" s="844">
        <v>0.002</v>
      </c>
      <c r="M26" s="834">
        <f t="shared" si="2"/>
        <v>1949.317739</v>
      </c>
      <c r="N26" s="814"/>
      <c r="O26" s="814"/>
      <c r="P26" s="814"/>
      <c r="Q26" s="814"/>
      <c r="R26" s="814"/>
      <c r="S26" s="814"/>
      <c r="T26" s="814"/>
      <c r="U26" s="814"/>
      <c r="V26" s="814"/>
      <c r="W26" s="814"/>
      <c r="X26" s="814"/>
      <c r="Y26" s="814"/>
      <c r="Z26" s="814"/>
    </row>
    <row r="27">
      <c r="A27" s="835" t="s">
        <v>232</v>
      </c>
      <c r="B27" s="836" t="s">
        <v>751</v>
      </c>
      <c r="C27" s="837" t="s">
        <v>743</v>
      </c>
      <c r="D27" s="838" t="s">
        <v>739</v>
      </c>
      <c r="E27" s="839">
        <v>45901.0</v>
      </c>
      <c r="F27" s="839">
        <v>45976.0</v>
      </c>
      <c r="G27" s="840">
        <f t="shared" si="1"/>
        <v>925925.9259</v>
      </c>
      <c r="H27" s="841" t="s">
        <v>740</v>
      </c>
      <c r="I27" s="845">
        <v>18.0</v>
      </c>
      <c r="J27" s="840">
        <v>16666.666666666668</v>
      </c>
      <c r="K27" s="846" t="s">
        <v>741</v>
      </c>
      <c r="L27" s="844">
        <v>0.002</v>
      </c>
      <c r="M27" s="834">
        <f t="shared" si="2"/>
        <v>1851.851852</v>
      </c>
      <c r="N27" s="814"/>
      <c r="O27" s="814"/>
      <c r="P27" s="814"/>
      <c r="Q27" s="814"/>
      <c r="R27" s="814"/>
      <c r="S27" s="814"/>
      <c r="T27" s="814"/>
      <c r="U27" s="814"/>
      <c r="V27" s="814"/>
      <c r="W27" s="814"/>
      <c r="X27" s="814"/>
      <c r="Y27" s="814"/>
      <c r="Z27" s="814"/>
    </row>
    <row r="28">
      <c r="A28" s="835" t="s">
        <v>232</v>
      </c>
      <c r="B28" s="824" t="s">
        <v>752</v>
      </c>
      <c r="C28" s="825" t="s">
        <v>738</v>
      </c>
      <c r="D28" s="838" t="s">
        <v>739</v>
      </c>
      <c r="E28" s="839">
        <v>45901.0</v>
      </c>
      <c r="F28" s="839">
        <v>45976.0</v>
      </c>
      <c r="G28" s="840">
        <f t="shared" si="1"/>
        <v>974658.8694</v>
      </c>
      <c r="H28" s="841" t="s">
        <v>740</v>
      </c>
      <c r="I28" s="845">
        <v>17.1</v>
      </c>
      <c r="J28" s="840">
        <v>16666.666666666668</v>
      </c>
      <c r="K28" s="846" t="s">
        <v>741</v>
      </c>
      <c r="L28" s="844">
        <v>0.002</v>
      </c>
      <c r="M28" s="834">
        <f t="shared" si="2"/>
        <v>1949.317739</v>
      </c>
      <c r="N28" s="814"/>
      <c r="O28" s="814"/>
      <c r="P28" s="814"/>
      <c r="Q28" s="814"/>
      <c r="R28" s="814"/>
      <c r="S28" s="814"/>
      <c r="T28" s="814"/>
      <c r="U28" s="814"/>
      <c r="V28" s="814"/>
      <c r="W28" s="814"/>
      <c r="X28" s="814"/>
      <c r="Y28" s="814"/>
      <c r="Z28" s="814"/>
    </row>
    <row r="29">
      <c r="A29" s="835" t="s">
        <v>232</v>
      </c>
      <c r="B29" s="836" t="s">
        <v>753</v>
      </c>
      <c r="C29" s="837" t="s">
        <v>743</v>
      </c>
      <c r="D29" s="838" t="s">
        <v>739</v>
      </c>
      <c r="E29" s="839">
        <v>45901.0</v>
      </c>
      <c r="F29" s="839">
        <v>45976.0</v>
      </c>
      <c r="G29" s="840">
        <f t="shared" si="1"/>
        <v>925925.9259</v>
      </c>
      <c r="H29" s="841" t="s">
        <v>740</v>
      </c>
      <c r="I29" s="845">
        <v>18.0</v>
      </c>
      <c r="J29" s="840">
        <v>16666.666666666668</v>
      </c>
      <c r="K29" s="846" t="s">
        <v>741</v>
      </c>
      <c r="L29" s="844">
        <v>0.002</v>
      </c>
      <c r="M29" s="834">
        <f t="shared" si="2"/>
        <v>1851.851852</v>
      </c>
      <c r="N29" s="814"/>
      <c r="O29" s="814"/>
      <c r="P29" s="814"/>
      <c r="Q29" s="814"/>
      <c r="R29" s="814"/>
      <c r="S29" s="814"/>
      <c r="T29" s="814"/>
      <c r="U29" s="814"/>
      <c r="V29" s="814"/>
      <c r="W29" s="814"/>
      <c r="X29" s="814"/>
      <c r="Y29" s="814"/>
      <c r="Z29" s="814"/>
    </row>
    <row r="30">
      <c r="A30" s="847" t="s">
        <v>232</v>
      </c>
      <c r="B30" s="836" t="s">
        <v>754</v>
      </c>
      <c r="C30" s="837" t="s">
        <v>674</v>
      </c>
      <c r="D30" s="838" t="s">
        <v>739</v>
      </c>
      <c r="E30" s="839">
        <v>45778.0</v>
      </c>
      <c r="F30" s="839">
        <v>45976.0</v>
      </c>
      <c r="G30" s="840">
        <f t="shared" si="1"/>
        <v>2083333.333</v>
      </c>
      <c r="H30" s="841" t="s">
        <v>740</v>
      </c>
      <c r="I30" s="845">
        <v>12.0</v>
      </c>
      <c r="J30" s="840">
        <v>25000.0</v>
      </c>
      <c r="K30" s="848" t="s">
        <v>741</v>
      </c>
      <c r="L30" s="849">
        <v>0.0025</v>
      </c>
      <c r="M30" s="834">
        <f t="shared" si="2"/>
        <v>5208.333333</v>
      </c>
      <c r="N30" s="814"/>
      <c r="O30" s="814"/>
      <c r="P30" s="814"/>
      <c r="Q30" s="814"/>
      <c r="R30" s="814"/>
      <c r="S30" s="814"/>
      <c r="T30" s="814"/>
      <c r="U30" s="814"/>
      <c r="V30" s="814"/>
      <c r="W30" s="814"/>
      <c r="X30" s="814"/>
      <c r="Y30" s="814"/>
      <c r="Z30" s="814"/>
    </row>
    <row r="31">
      <c r="A31" s="847" t="s">
        <v>232</v>
      </c>
      <c r="B31" s="836" t="s">
        <v>755</v>
      </c>
      <c r="C31" s="837" t="s">
        <v>674</v>
      </c>
      <c r="D31" s="838" t="s">
        <v>739</v>
      </c>
      <c r="E31" s="839">
        <v>45778.0</v>
      </c>
      <c r="F31" s="839">
        <v>45976.0</v>
      </c>
      <c r="G31" s="840">
        <f t="shared" si="1"/>
        <v>2083333.333</v>
      </c>
      <c r="H31" s="841" t="s">
        <v>740</v>
      </c>
      <c r="I31" s="845">
        <v>12.0</v>
      </c>
      <c r="J31" s="840">
        <v>25000.0</v>
      </c>
      <c r="K31" s="848" t="s">
        <v>741</v>
      </c>
      <c r="L31" s="849">
        <v>0.0025</v>
      </c>
      <c r="M31" s="834">
        <f t="shared" si="2"/>
        <v>5208.333333</v>
      </c>
      <c r="N31" s="814"/>
      <c r="O31" s="814"/>
      <c r="P31" s="814"/>
      <c r="Q31" s="814"/>
      <c r="R31" s="814"/>
      <c r="S31" s="814"/>
      <c r="T31" s="814"/>
      <c r="U31" s="814"/>
      <c r="V31" s="814"/>
      <c r="W31" s="814"/>
      <c r="X31" s="814"/>
      <c r="Y31" s="814"/>
      <c r="Z31" s="814"/>
    </row>
    <row r="32">
      <c r="A32" s="850" t="s">
        <v>756</v>
      </c>
      <c r="B32" s="812"/>
      <c r="C32" s="812"/>
      <c r="D32" s="812"/>
      <c r="E32" s="813"/>
      <c r="F32" s="851" t="s">
        <v>757</v>
      </c>
      <c r="G32" s="852">
        <f>SUM(G18:G31)</f>
        <v>15570175.44</v>
      </c>
      <c r="H32" s="816"/>
      <c r="I32" s="853" t="s">
        <v>758</v>
      </c>
      <c r="J32" s="852">
        <f>SUM(J18:J31)</f>
        <v>250000</v>
      </c>
      <c r="K32" s="854"/>
      <c r="L32" s="812"/>
      <c r="M32" s="855">
        <f t="shared" si="2"/>
        <v>0</v>
      </c>
      <c r="N32" s="814"/>
      <c r="O32" s="814"/>
      <c r="P32" s="814"/>
      <c r="Q32" s="814"/>
      <c r="R32" s="814"/>
      <c r="S32" s="814"/>
      <c r="T32" s="814"/>
      <c r="U32" s="814"/>
      <c r="V32" s="814"/>
      <c r="W32" s="814"/>
      <c r="X32" s="814"/>
      <c r="Y32" s="814"/>
      <c r="Z32" s="814"/>
    </row>
    <row r="33">
      <c r="A33" s="812"/>
      <c r="B33" s="812"/>
      <c r="C33" s="812"/>
      <c r="D33" s="812"/>
      <c r="E33" s="813"/>
      <c r="F33" s="813"/>
      <c r="G33" s="812"/>
      <c r="H33" s="856"/>
      <c r="I33" s="812"/>
      <c r="J33" s="812"/>
      <c r="K33" s="812"/>
      <c r="L33" s="812"/>
      <c r="M33" s="814"/>
      <c r="N33" s="814"/>
      <c r="O33" s="814"/>
      <c r="P33" s="814"/>
      <c r="Q33" s="814"/>
      <c r="R33" s="814"/>
      <c r="S33" s="814"/>
      <c r="T33" s="814"/>
      <c r="U33" s="814"/>
      <c r="V33" s="814"/>
      <c r="W33" s="814"/>
      <c r="X33" s="814"/>
      <c r="Y33" s="814"/>
      <c r="Z33" s="814"/>
    </row>
    <row r="34">
      <c r="A34" s="812"/>
      <c r="B34" s="812"/>
      <c r="C34" s="812"/>
      <c r="D34" s="812"/>
      <c r="E34" s="813"/>
      <c r="F34" s="821"/>
      <c r="G34" s="812"/>
      <c r="H34" s="856"/>
      <c r="I34" s="812"/>
      <c r="J34" s="812"/>
      <c r="K34" s="812"/>
      <c r="L34" s="812"/>
      <c r="M34" s="814"/>
      <c r="N34" s="814"/>
      <c r="O34" s="814"/>
      <c r="P34" s="814"/>
      <c r="Q34" s="814"/>
      <c r="R34" s="814"/>
      <c r="S34" s="814"/>
      <c r="T34" s="814"/>
      <c r="U34" s="814"/>
      <c r="V34" s="814"/>
      <c r="W34" s="814"/>
      <c r="X34" s="814"/>
      <c r="Y34" s="814"/>
      <c r="Z34" s="814"/>
    </row>
    <row r="35">
      <c r="A35" s="812"/>
      <c r="B35" s="812"/>
      <c r="C35" s="812"/>
      <c r="D35" s="812"/>
      <c r="E35" s="813"/>
      <c r="F35" s="813"/>
      <c r="G35" s="812"/>
      <c r="H35" s="856"/>
      <c r="I35" s="812"/>
      <c r="J35" s="812"/>
      <c r="K35" s="812"/>
      <c r="L35" s="812"/>
      <c r="M35" s="814"/>
      <c r="N35" s="814"/>
      <c r="O35" s="814"/>
      <c r="P35" s="814"/>
      <c r="Q35" s="814"/>
      <c r="R35" s="814"/>
      <c r="S35" s="814"/>
      <c r="T35" s="814"/>
      <c r="U35" s="814"/>
      <c r="V35" s="814"/>
      <c r="W35" s="814"/>
      <c r="X35" s="814"/>
      <c r="Y35" s="814"/>
      <c r="Z35" s="814"/>
    </row>
    <row r="36">
      <c r="A36" s="857" t="s">
        <v>759</v>
      </c>
      <c r="B36" s="812"/>
      <c r="C36" s="812"/>
      <c r="D36" s="812"/>
      <c r="E36" s="813"/>
      <c r="F36" s="821"/>
      <c r="G36" s="812"/>
      <c r="H36" s="812"/>
      <c r="I36" s="812"/>
      <c r="J36" s="812"/>
      <c r="K36" s="812"/>
      <c r="L36" s="812"/>
      <c r="M36" s="814"/>
      <c r="N36" s="814"/>
      <c r="O36" s="814"/>
      <c r="P36" s="814"/>
      <c r="Q36" s="814"/>
      <c r="R36" s="814"/>
      <c r="S36" s="814"/>
      <c r="T36" s="814"/>
      <c r="U36" s="814"/>
      <c r="V36" s="814"/>
      <c r="W36" s="814"/>
      <c r="X36" s="814"/>
      <c r="Y36" s="814"/>
      <c r="Z36" s="814"/>
    </row>
    <row r="37">
      <c r="A37" s="858" t="s">
        <v>760</v>
      </c>
      <c r="B37" s="859"/>
      <c r="C37" s="859"/>
      <c r="D37" s="859"/>
      <c r="E37" s="859"/>
      <c r="F37" s="859"/>
      <c r="G37" s="859"/>
      <c r="H37" s="859"/>
      <c r="I37" s="859"/>
      <c r="J37" s="860"/>
      <c r="K37" s="812"/>
      <c r="L37" s="812"/>
      <c r="M37" s="814"/>
      <c r="N37" s="814"/>
      <c r="O37" s="814"/>
      <c r="P37" s="814"/>
      <c r="Q37" s="814"/>
      <c r="R37" s="814"/>
      <c r="S37" s="814"/>
      <c r="T37" s="814"/>
      <c r="U37" s="814"/>
      <c r="V37" s="814"/>
      <c r="W37" s="814"/>
      <c r="X37" s="814"/>
      <c r="Y37" s="814"/>
      <c r="Z37" s="814"/>
    </row>
    <row r="38">
      <c r="A38" s="861"/>
      <c r="J38" s="862"/>
      <c r="K38" s="812"/>
      <c r="L38" s="812"/>
      <c r="M38" s="814"/>
      <c r="N38" s="814"/>
      <c r="O38" s="814"/>
      <c r="P38" s="814"/>
      <c r="Q38" s="814"/>
      <c r="R38" s="814"/>
      <c r="S38" s="814"/>
      <c r="T38" s="814"/>
      <c r="U38" s="814"/>
      <c r="V38" s="814"/>
      <c r="W38" s="814"/>
      <c r="X38" s="814"/>
      <c r="Y38" s="814"/>
      <c r="Z38" s="814"/>
    </row>
    <row r="39">
      <c r="A39" s="861"/>
      <c r="J39" s="862"/>
      <c r="K39" s="812"/>
      <c r="L39" s="812"/>
      <c r="M39" s="814"/>
      <c r="N39" s="814"/>
      <c r="O39" s="814"/>
      <c r="P39" s="814"/>
      <c r="Q39" s="814"/>
      <c r="R39" s="814"/>
      <c r="S39" s="814"/>
      <c r="T39" s="814"/>
      <c r="U39" s="814"/>
      <c r="V39" s="814"/>
      <c r="W39" s="814"/>
      <c r="X39" s="814"/>
      <c r="Y39" s="814"/>
      <c r="Z39" s="814"/>
    </row>
    <row r="40">
      <c r="A40" s="861"/>
      <c r="J40" s="862"/>
      <c r="K40" s="812"/>
      <c r="L40" s="812"/>
      <c r="M40" s="814"/>
      <c r="N40" s="814"/>
      <c r="O40" s="814"/>
      <c r="P40" s="814"/>
      <c r="Q40" s="814"/>
      <c r="R40" s="814"/>
      <c r="S40" s="814"/>
      <c r="T40" s="814"/>
      <c r="U40" s="814"/>
      <c r="V40" s="814"/>
      <c r="W40" s="814"/>
      <c r="X40" s="814"/>
      <c r="Y40" s="814"/>
      <c r="Z40" s="814"/>
    </row>
    <row r="41">
      <c r="A41" s="861"/>
      <c r="J41" s="862"/>
      <c r="K41" s="812"/>
      <c r="L41" s="812"/>
      <c r="M41" s="814"/>
      <c r="N41" s="814"/>
      <c r="O41" s="814"/>
      <c r="P41" s="814"/>
      <c r="Q41" s="814"/>
      <c r="R41" s="814"/>
      <c r="S41" s="814"/>
      <c r="T41" s="814"/>
      <c r="U41" s="814"/>
      <c r="V41" s="814"/>
      <c r="W41" s="814"/>
      <c r="X41" s="814"/>
      <c r="Y41" s="814"/>
      <c r="Z41" s="814"/>
    </row>
    <row r="42">
      <c r="A42" s="861"/>
      <c r="J42" s="862"/>
      <c r="K42" s="812"/>
      <c r="L42" s="812"/>
      <c r="M42" s="814"/>
      <c r="N42" s="814"/>
      <c r="O42" s="814"/>
      <c r="P42" s="814"/>
      <c r="Q42" s="814"/>
      <c r="R42" s="814"/>
      <c r="S42" s="814"/>
      <c r="T42" s="814"/>
      <c r="U42" s="814"/>
      <c r="V42" s="814"/>
      <c r="W42" s="814"/>
      <c r="X42" s="814"/>
      <c r="Y42" s="814"/>
      <c r="Z42" s="814"/>
    </row>
    <row r="43">
      <c r="A43" s="861"/>
      <c r="J43" s="862"/>
      <c r="K43" s="812"/>
      <c r="L43" s="812"/>
      <c r="M43" s="814"/>
      <c r="N43" s="814"/>
      <c r="O43" s="814"/>
      <c r="P43" s="814"/>
      <c r="Q43" s="814"/>
      <c r="R43" s="814"/>
      <c r="S43" s="814"/>
      <c r="T43" s="814"/>
      <c r="U43" s="814"/>
      <c r="V43" s="814"/>
      <c r="W43" s="814"/>
      <c r="X43" s="814"/>
      <c r="Y43" s="814"/>
      <c r="Z43" s="814"/>
    </row>
    <row r="44">
      <c r="A44" s="863"/>
      <c r="B44" s="864"/>
      <c r="C44" s="864"/>
      <c r="D44" s="864"/>
      <c r="E44" s="864"/>
      <c r="F44" s="864"/>
      <c r="G44" s="864"/>
      <c r="H44" s="864"/>
      <c r="I44" s="864"/>
      <c r="J44" s="865"/>
      <c r="K44" s="812"/>
      <c r="L44" s="812"/>
      <c r="M44" s="814"/>
      <c r="N44" s="814"/>
      <c r="O44" s="814"/>
      <c r="P44" s="814"/>
      <c r="Q44" s="814"/>
      <c r="R44" s="814"/>
      <c r="S44" s="814"/>
      <c r="T44" s="814"/>
      <c r="U44" s="814"/>
      <c r="V44" s="814"/>
      <c r="W44" s="814"/>
      <c r="X44" s="814"/>
      <c r="Y44" s="814"/>
      <c r="Z44" s="814"/>
    </row>
    <row r="45">
      <c r="A45" s="812"/>
      <c r="B45" s="812"/>
      <c r="C45" s="812"/>
      <c r="D45" s="812"/>
      <c r="E45" s="812"/>
      <c r="F45" s="812"/>
      <c r="G45" s="812"/>
      <c r="H45" s="812"/>
      <c r="I45" s="812"/>
      <c r="J45" s="812"/>
      <c r="K45" s="812"/>
      <c r="L45" s="812"/>
      <c r="M45" s="814"/>
      <c r="N45" s="814"/>
      <c r="O45" s="814"/>
      <c r="P45" s="814"/>
      <c r="Q45" s="814"/>
      <c r="R45" s="814"/>
      <c r="S45" s="814"/>
      <c r="T45" s="814"/>
      <c r="U45" s="814"/>
      <c r="V45" s="814"/>
      <c r="W45" s="814"/>
      <c r="X45" s="814"/>
      <c r="Y45" s="814"/>
      <c r="Z45" s="814"/>
    </row>
    <row r="46">
      <c r="A46" s="866" t="s">
        <v>761</v>
      </c>
      <c r="B46" s="867"/>
      <c r="C46" s="868" t="s">
        <v>762</v>
      </c>
      <c r="D46" s="867"/>
      <c r="E46" s="812"/>
      <c r="F46" s="812"/>
      <c r="G46" s="812"/>
      <c r="H46" s="812"/>
      <c r="I46" s="812"/>
      <c r="J46" s="812"/>
      <c r="K46" s="812"/>
      <c r="L46" s="812"/>
      <c r="M46" s="814"/>
      <c r="N46" s="814"/>
      <c r="O46" s="814"/>
      <c r="P46" s="814"/>
      <c r="Q46" s="814"/>
      <c r="R46" s="814"/>
      <c r="S46" s="814"/>
      <c r="T46" s="814"/>
      <c r="U46" s="814"/>
      <c r="V46" s="814"/>
      <c r="W46" s="814"/>
      <c r="X46" s="814"/>
      <c r="Y46" s="814"/>
      <c r="Z46" s="814"/>
    </row>
    <row r="47">
      <c r="A47" s="869" t="s">
        <v>763</v>
      </c>
      <c r="B47" s="870"/>
      <c r="C47" s="812"/>
      <c r="D47" s="812"/>
      <c r="E47" s="812"/>
      <c r="F47" s="812"/>
      <c r="G47" s="812"/>
      <c r="H47" s="812"/>
      <c r="I47" s="812"/>
      <c r="J47" s="812"/>
      <c r="K47" s="812"/>
      <c r="L47" s="812"/>
      <c r="M47" s="814"/>
      <c r="N47" s="814"/>
      <c r="O47" s="814"/>
      <c r="P47" s="814"/>
      <c r="Q47" s="814"/>
      <c r="R47" s="814"/>
      <c r="S47" s="814"/>
      <c r="T47" s="814"/>
      <c r="U47" s="814"/>
      <c r="V47" s="814"/>
      <c r="W47" s="814"/>
      <c r="X47" s="814"/>
      <c r="Y47" s="814"/>
      <c r="Z47" s="814"/>
    </row>
    <row r="48">
      <c r="A48" s="812"/>
      <c r="B48" s="812"/>
      <c r="C48" s="812"/>
      <c r="D48" s="812"/>
      <c r="E48" s="812"/>
      <c r="F48" s="812"/>
      <c r="G48" s="812"/>
      <c r="H48" s="812"/>
      <c r="I48" s="812"/>
      <c r="J48" s="812"/>
      <c r="K48" s="812"/>
      <c r="L48" s="812"/>
      <c r="M48" s="814"/>
      <c r="N48" s="814"/>
      <c r="O48" s="814"/>
      <c r="P48" s="814"/>
      <c r="Q48" s="814"/>
      <c r="R48" s="814"/>
      <c r="S48" s="814"/>
      <c r="T48" s="814"/>
      <c r="U48" s="814"/>
      <c r="V48" s="814"/>
      <c r="W48" s="814"/>
      <c r="X48" s="814"/>
      <c r="Y48" s="814"/>
      <c r="Z48" s="814"/>
    </row>
    <row r="49">
      <c r="A49" s="869" t="s">
        <v>764</v>
      </c>
      <c r="B49" s="867"/>
      <c r="C49" s="812"/>
      <c r="D49" s="812"/>
      <c r="E49" s="812"/>
      <c r="F49" s="812"/>
      <c r="G49" s="812"/>
      <c r="H49" s="812"/>
      <c r="I49" s="812"/>
      <c r="J49" s="812"/>
      <c r="K49" s="812"/>
      <c r="L49" s="812"/>
      <c r="M49" s="814"/>
      <c r="N49" s="814"/>
      <c r="O49" s="814"/>
      <c r="P49" s="814"/>
      <c r="Q49" s="814"/>
      <c r="R49" s="814"/>
      <c r="S49" s="814"/>
      <c r="T49" s="814"/>
      <c r="U49" s="814"/>
      <c r="V49" s="814"/>
      <c r="W49" s="814"/>
      <c r="X49" s="814"/>
      <c r="Y49" s="814"/>
      <c r="Z49" s="814"/>
    </row>
    <row r="50">
      <c r="A50" s="869" t="s">
        <v>765</v>
      </c>
      <c r="B50" s="867"/>
      <c r="C50" s="871" t="s">
        <v>762</v>
      </c>
      <c r="D50" s="867"/>
      <c r="E50" s="812"/>
      <c r="F50" s="812"/>
      <c r="G50" s="812"/>
      <c r="H50" s="812"/>
      <c r="I50" s="812"/>
      <c r="J50" s="812"/>
      <c r="K50" s="812"/>
      <c r="L50" s="812"/>
      <c r="M50" s="814"/>
      <c r="N50" s="814"/>
      <c r="O50" s="814"/>
      <c r="P50" s="814"/>
      <c r="Q50" s="814"/>
      <c r="R50" s="814"/>
      <c r="S50" s="814"/>
      <c r="T50" s="814"/>
      <c r="U50" s="814"/>
      <c r="V50" s="814"/>
      <c r="W50" s="814"/>
      <c r="X50" s="814"/>
      <c r="Y50" s="814"/>
      <c r="Z50" s="814"/>
    </row>
    <row r="51">
      <c r="A51" s="812"/>
      <c r="B51" s="812"/>
      <c r="C51" s="812"/>
      <c r="D51" s="812"/>
      <c r="E51" s="812"/>
      <c r="F51" s="812"/>
      <c r="G51" s="812"/>
      <c r="H51" s="812"/>
      <c r="I51" s="812"/>
      <c r="J51" s="812"/>
      <c r="K51" s="812"/>
      <c r="L51" s="812"/>
      <c r="M51" s="814"/>
      <c r="N51" s="814"/>
      <c r="O51" s="814"/>
      <c r="P51" s="814"/>
      <c r="Q51" s="814"/>
      <c r="R51" s="814"/>
      <c r="S51" s="814"/>
      <c r="T51" s="814"/>
      <c r="U51" s="814"/>
      <c r="V51" s="814"/>
      <c r="W51" s="814"/>
      <c r="X51" s="814"/>
      <c r="Y51" s="814"/>
      <c r="Z51" s="814"/>
    </row>
    <row r="52">
      <c r="A52" s="812"/>
      <c r="B52" s="812"/>
      <c r="C52" s="812"/>
      <c r="D52" s="812"/>
      <c r="E52" s="813"/>
      <c r="F52" s="813"/>
      <c r="G52" s="812"/>
      <c r="H52" s="812"/>
      <c r="I52" s="812"/>
      <c r="J52" s="812"/>
      <c r="K52" s="812"/>
      <c r="L52" s="812"/>
      <c r="M52" s="814"/>
      <c r="N52" s="814"/>
      <c r="O52" s="814"/>
      <c r="P52" s="814"/>
      <c r="Q52" s="814"/>
      <c r="R52" s="814"/>
      <c r="S52" s="814"/>
      <c r="T52" s="814"/>
      <c r="U52" s="814"/>
      <c r="V52" s="814"/>
      <c r="W52" s="814"/>
      <c r="X52" s="814"/>
      <c r="Y52" s="814"/>
      <c r="Z52" s="814"/>
    </row>
    <row r="53">
      <c r="A53" s="812"/>
      <c r="B53" s="812"/>
      <c r="C53" s="812"/>
      <c r="D53" s="812"/>
      <c r="E53" s="813"/>
      <c r="F53" s="813"/>
      <c r="G53" s="812"/>
      <c r="H53" s="812"/>
      <c r="I53" s="812"/>
      <c r="J53" s="812"/>
      <c r="K53" s="812"/>
      <c r="L53" s="812"/>
      <c r="M53" s="814"/>
      <c r="N53" s="814"/>
      <c r="O53" s="814"/>
      <c r="P53" s="814"/>
      <c r="Q53" s="814"/>
      <c r="R53" s="814"/>
      <c r="S53" s="814"/>
      <c r="T53" s="814"/>
      <c r="U53" s="814"/>
      <c r="V53" s="814"/>
      <c r="W53" s="814"/>
      <c r="X53" s="814"/>
      <c r="Y53" s="814"/>
      <c r="Z53" s="814"/>
    </row>
    <row r="54">
      <c r="A54" s="812"/>
      <c r="B54" s="812"/>
      <c r="C54" s="812"/>
      <c r="D54" s="812"/>
      <c r="E54" s="813"/>
      <c r="F54" s="813"/>
      <c r="G54" s="812"/>
      <c r="H54" s="812"/>
      <c r="I54" s="812"/>
      <c r="J54" s="812"/>
      <c r="K54" s="812"/>
      <c r="L54" s="812"/>
      <c r="M54" s="814"/>
      <c r="N54" s="814"/>
      <c r="O54" s="814"/>
      <c r="P54" s="814"/>
      <c r="Q54" s="814"/>
      <c r="R54" s="814"/>
      <c r="S54" s="814"/>
      <c r="T54" s="814"/>
      <c r="U54" s="814"/>
      <c r="V54" s="814"/>
      <c r="W54" s="814"/>
      <c r="X54" s="814"/>
      <c r="Y54" s="814"/>
      <c r="Z54" s="814"/>
    </row>
    <row r="55">
      <c r="A55" s="812"/>
      <c r="B55" s="812"/>
      <c r="C55" s="812"/>
      <c r="D55" s="812"/>
      <c r="E55" s="813"/>
      <c r="F55" s="813"/>
      <c r="G55" s="812"/>
      <c r="H55" s="812"/>
      <c r="I55" s="812"/>
      <c r="J55" s="812"/>
      <c r="K55" s="812"/>
      <c r="L55" s="812"/>
      <c r="M55" s="814"/>
      <c r="N55" s="814"/>
      <c r="O55" s="814"/>
      <c r="P55" s="814"/>
      <c r="Q55" s="814"/>
      <c r="R55" s="814"/>
      <c r="S55" s="814"/>
      <c r="T55" s="814"/>
      <c r="U55" s="814"/>
      <c r="V55" s="814"/>
      <c r="W55" s="814"/>
      <c r="X55" s="814"/>
      <c r="Y55" s="814"/>
      <c r="Z55" s="814"/>
    </row>
    <row r="56">
      <c r="A56" s="812"/>
      <c r="B56" s="812"/>
      <c r="C56" s="812"/>
      <c r="D56" s="812"/>
      <c r="E56" s="813"/>
      <c r="F56" s="813"/>
      <c r="G56" s="812"/>
      <c r="H56" s="812"/>
      <c r="I56" s="812"/>
      <c r="J56" s="812"/>
      <c r="K56" s="812"/>
      <c r="L56" s="812"/>
      <c r="M56" s="814"/>
      <c r="N56" s="814"/>
      <c r="O56" s="814"/>
      <c r="P56" s="814"/>
      <c r="Q56" s="814"/>
      <c r="R56" s="814"/>
      <c r="S56" s="814"/>
      <c r="T56" s="814"/>
      <c r="U56" s="814"/>
      <c r="V56" s="814"/>
      <c r="W56" s="814"/>
      <c r="X56" s="814"/>
      <c r="Y56" s="814"/>
      <c r="Z56" s="814"/>
    </row>
    <row r="57">
      <c r="A57" s="812"/>
      <c r="B57" s="812"/>
      <c r="C57" s="812"/>
      <c r="D57" s="812"/>
      <c r="E57" s="813"/>
      <c r="F57" s="813"/>
      <c r="G57" s="812"/>
      <c r="H57" s="812"/>
      <c r="I57" s="812"/>
      <c r="J57" s="812"/>
      <c r="K57" s="812"/>
      <c r="L57" s="812"/>
      <c r="M57" s="814"/>
      <c r="N57" s="814"/>
      <c r="O57" s="814"/>
      <c r="P57" s="814"/>
      <c r="Q57" s="814"/>
      <c r="R57" s="814"/>
      <c r="S57" s="814"/>
      <c r="T57" s="814"/>
      <c r="U57" s="814"/>
      <c r="V57" s="814"/>
      <c r="W57" s="814"/>
      <c r="X57" s="814"/>
      <c r="Y57" s="814"/>
      <c r="Z57" s="814"/>
    </row>
    <row r="58">
      <c r="A58" s="812"/>
      <c r="B58" s="812"/>
      <c r="C58" s="812"/>
      <c r="D58" s="812"/>
      <c r="E58" s="813"/>
      <c r="F58" s="813"/>
      <c r="G58" s="812"/>
      <c r="H58" s="812"/>
      <c r="I58" s="812"/>
      <c r="J58" s="812"/>
      <c r="K58" s="812"/>
      <c r="L58" s="812"/>
      <c r="M58" s="814"/>
      <c r="N58" s="814"/>
      <c r="O58" s="814"/>
      <c r="P58" s="814"/>
      <c r="Q58" s="814"/>
      <c r="R58" s="814"/>
      <c r="S58" s="814"/>
      <c r="T58" s="814"/>
      <c r="U58" s="814"/>
      <c r="V58" s="814"/>
      <c r="W58" s="814"/>
      <c r="X58" s="814"/>
      <c r="Y58" s="814"/>
      <c r="Z58" s="814"/>
    </row>
    <row r="59">
      <c r="A59" s="812"/>
      <c r="B59" s="812"/>
      <c r="C59" s="812"/>
      <c r="D59" s="812"/>
      <c r="E59" s="813"/>
      <c r="F59" s="813"/>
      <c r="G59" s="812"/>
      <c r="H59" s="812"/>
      <c r="I59" s="812"/>
      <c r="J59" s="812"/>
      <c r="K59" s="812"/>
      <c r="L59" s="812"/>
      <c r="M59" s="814"/>
      <c r="N59" s="814"/>
      <c r="O59" s="814"/>
      <c r="P59" s="814"/>
      <c r="Q59" s="814"/>
      <c r="R59" s="814"/>
      <c r="S59" s="814"/>
      <c r="T59" s="814"/>
      <c r="U59" s="814"/>
      <c r="V59" s="814"/>
      <c r="W59" s="814"/>
      <c r="X59" s="814"/>
      <c r="Y59" s="814"/>
      <c r="Z59" s="814"/>
    </row>
    <row r="60">
      <c r="A60" s="812"/>
      <c r="B60" s="812"/>
      <c r="C60" s="812"/>
      <c r="D60" s="812"/>
      <c r="E60" s="813"/>
      <c r="F60" s="813"/>
      <c r="G60" s="812"/>
      <c r="H60" s="812"/>
      <c r="I60" s="812"/>
      <c r="J60" s="812"/>
      <c r="K60" s="812"/>
      <c r="L60" s="812"/>
      <c r="M60" s="814"/>
      <c r="N60" s="814"/>
      <c r="O60" s="814"/>
      <c r="P60" s="814"/>
      <c r="Q60" s="814"/>
      <c r="R60" s="814"/>
      <c r="S60" s="814"/>
      <c r="T60" s="814"/>
      <c r="U60" s="814"/>
      <c r="V60" s="814"/>
      <c r="W60" s="814"/>
      <c r="X60" s="814"/>
      <c r="Y60" s="814"/>
      <c r="Z60" s="814"/>
    </row>
    <row r="61">
      <c r="A61" s="812"/>
      <c r="B61" s="812"/>
      <c r="C61" s="812"/>
      <c r="D61" s="812"/>
      <c r="E61" s="813"/>
      <c r="F61" s="813"/>
      <c r="G61" s="812"/>
      <c r="H61" s="812"/>
      <c r="I61" s="812"/>
      <c r="J61" s="812"/>
      <c r="K61" s="812"/>
      <c r="L61" s="812"/>
      <c r="M61" s="814"/>
      <c r="N61" s="814"/>
      <c r="O61" s="814"/>
      <c r="P61" s="814"/>
      <c r="Q61" s="814"/>
      <c r="R61" s="814"/>
      <c r="S61" s="814"/>
      <c r="T61" s="814"/>
      <c r="U61" s="814"/>
      <c r="V61" s="814"/>
      <c r="W61" s="814"/>
      <c r="X61" s="814"/>
      <c r="Y61" s="814"/>
      <c r="Z61" s="814"/>
    </row>
    <row r="62">
      <c r="A62" s="812"/>
      <c r="B62" s="812"/>
      <c r="C62" s="812"/>
      <c r="D62" s="812"/>
      <c r="E62" s="813"/>
      <c r="F62" s="813"/>
      <c r="G62" s="812"/>
      <c r="H62" s="812"/>
      <c r="I62" s="812"/>
      <c r="J62" s="812"/>
      <c r="K62" s="812"/>
      <c r="L62" s="812"/>
      <c r="M62" s="814"/>
      <c r="N62" s="814"/>
      <c r="O62" s="814"/>
      <c r="P62" s="814"/>
      <c r="Q62" s="814"/>
      <c r="R62" s="814"/>
      <c r="S62" s="814"/>
      <c r="T62" s="814"/>
      <c r="U62" s="814"/>
      <c r="V62" s="814"/>
      <c r="W62" s="814"/>
      <c r="X62" s="814"/>
      <c r="Y62" s="814"/>
      <c r="Z62" s="814"/>
    </row>
    <row r="63">
      <c r="A63" s="812"/>
      <c r="B63" s="812"/>
      <c r="C63" s="812"/>
      <c r="D63" s="812"/>
      <c r="E63" s="813"/>
      <c r="F63" s="813"/>
      <c r="G63" s="812"/>
      <c r="H63" s="812"/>
      <c r="I63" s="812"/>
      <c r="J63" s="812"/>
      <c r="K63" s="812"/>
      <c r="L63" s="812"/>
      <c r="M63" s="814"/>
      <c r="N63" s="814"/>
      <c r="O63" s="814"/>
      <c r="P63" s="814"/>
      <c r="Q63" s="814"/>
      <c r="R63" s="814"/>
      <c r="S63" s="814"/>
      <c r="T63" s="814"/>
      <c r="U63" s="814"/>
      <c r="V63" s="814"/>
      <c r="W63" s="814"/>
      <c r="X63" s="814"/>
      <c r="Y63" s="814"/>
      <c r="Z63" s="814"/>
    </row>
    <row r="64">
      <c r="A64" s="812"/>
      <c r="B64" s="812"/>
      <c r="C64" s="812"/>
      <c r="D64" s="812"/>
      <c r="E64" s="813"/>
      <c r="F64" s="813"/>
      <c r="G64" s="812"/>
      <c r="H64" s="812"/>
      <c r="I64" s="812"/>
      <c r="J64" s="812"/>
      <c r="K64" s="812"/>
      <c r="L64" s="812"/>
      <c r="M64" s="814"/>
      <c r="N64" s="814"/>
      <c r="O64" s="814"/>
      <c r="P64" s="814"/>
      <c r="Q64" s="814"/>
      <c r="R64" s="814"/>
      <c r="S64" s="814"/>
      <c r="T64" s="814"/>
      <c r="U64" s="814"/>
      <c r="V64" s="814"/>
      <c r="W64" s="814"/>
      <c r="X64" s="814"/>
      <c r="Y64" s="814"/>
      <c r="Z64" s="814"/>
    </row>
    <row r="65">
      <c r="A65" s="812"/>
      <c r="B65" s="812"/>
      <c r="C65" s="812"/>
      <c r="D65" s="812"/>
      <c r="E65" s="813"/>
      <c r="F65" s="813"/>
      <c r="G65" s="812"/>
      <c r="H65" s="812"/>
      <c r="I65" s="812"/>
      <c r="J65" s="812"/>
      <c r="K65" s="812"/>
      <c r="L65" s="812"/>
      <c r="M65" s="814"/>
      <c r="N65" s="814"/>
      <c r="O65" s="814"/>
      <c r="P65" s="814"/>
      <c r="Q65" s="814"/>
      <c r="R65" s="814"/>
      <c r="S65" s="814"/>
      <c r="T65" s="814"/>
      <c r="U65" s="814"/>
      <c r="V65" s="814"/>
      <c r="W65" s="814"/>
      <c r="X65" s="814"/>
      <c r="Y65" s="814"/>
      <c r="Z65" s="814"/>
    </row>
    <row r="66">
      <c r="A66" s="812"/>
      <c r="B66" s="812"/>
      <c r="C66" s="812"/>
      <c r="D66" s="812"/>
      <c r="E66" s="813"/>
      <c r="F66" s="813"/>
      <c r="G66" s="812"/>
      <c r="H66" s="812"/>
      <c r="I66" s="812"/>
      <c r="J66" s="812"/>
      <c r="K66" s="812"/>
      <c r="L66" s="812"/>
      <c r="M66" s="814"/>
      <c r="N66" s="814"/>
      <c r="O66" s="814"/>
      <c r="P66" s="814"/>
      <c r="Q66" s="814"/>
      <c r="R66" s="814"/>
      <c r="S66" s="814"/>
      <c r="T66" s="814"/>
      <c r="U66" s="814"/>
      <c r="V66" s="814"/>
      <c r="W66" s="814"/>
      <c r="X66" s="814"/>
      <c r="Y66" s="814"/>
      <c r="Z66" s="814"/>
    </row>
    <row r="67">
      <c r="A67" s="812"/>
      <c r="B67" s="812"/>
      <c r="C67" s="812"/>
      <c r="D67" s="812"/>
      <c r="E67" s="813"/>
      <c r="F67" s="813"/>
      <c r="G67" s="812"/>
      <c r="H67" s="812"/>
      <c r="I67" s="812"/>
      <c r="J67" s="812"/>
      <c r="K67" s="812"/>
      <c r="L67" s="812"/>
      <c r="M67" s="814"/>
      <c r="N67" s="814"/>
      <c r="O67" s="814"/>
      <c r="P67" s="814"/>
      <c r="Q67" s="814"/>
      <c r="R67" s="814"/>
      <c r="S67" s="814"/>
      <c r="T67" s="814"/>
      <c r="U67" s="814"/>
      <c r="V67" s="814"/>
      <c r="W67" s="814"/>
      <c r="X67" s="814"/>
      <c r="Y67" s="814"/>
      <c r="Z67" s="814"/>
    </row>
    <row r="68">
      <c r="A68" s="812"/>
      <c r="B68" s="812"/>
      <c r="C68" s="812"/>
      <c r="D68" s="812"/>
      <c r="E68" s="813"/>
      <c r="F68" s="813"/>
      <c r="G68" s="812"/>
      <c r="H68" s="812"/>
      <c r="I68" s="812"/>
      <c r="J68" s="812"/>
      <c r="K68" s="812"/>
      <c r="L68" s="812"/>
      <c r="M68" s="814"/>
      <c r="N68" s="814"/>
      <c r="O68" s="814"/>
      <c r="P68" s="814"/>
      <c r="Q68" s="814"/>
      <c r="R68" s="814"/>
      <c r="S68" s="814"/>
      <c r="T68" s="814"/>
      <c r="U68" s="814"/>
      <c r="V68" s="814"/>
      <c r="W68" s="814"/>
      <c r="X68" s="814"/>
      <c r="Y68" s="814"/>
      <c r="Z68" s="814"/>
    </row>
    <row r="69">
      <c r="A69" s="812"/>
      <c r="B69" s="812"/>
      <c r="C69" s="812"/>
      <c r="D69" s="812"/>
      <c r="E69" s="813"/>
      <c r="F69" s="813"/>
      <c r="G69" s="812"/>
      <c r="H69" s="812"/>
      <c r="I69" s="812"/>
      <c r="J69" s="812"/>
      <c r="K69" s="812"/>
      <c r="L69" s="812"/>
      <c r="M69" s="814"/>
      <c r="N69" s="814"/>
      <c r="O69" s="814"/>
      <c r="P69" s="814"/>
      <c r="Q69" s="814"/>
      <c r="R69" s="814"/>
      <c r="S69" s="814"/>
      <c r="T69" s="814"/>
      <c r="U69" s="814"/>
      <c r="V69" s="814"/>
      <c r="W69" s="814"/>
      <c r="X69" s="814"/>
      <c r="Y69" s="814"/>
      <c r="Z69" s="814"/>
    </row>
    <row r="70">
      <c r="A70" s="812"/>
      <c r="B70" s="812"/>
      <c r="C70" s="812"/>
      <c r="D70" s="812"/>
      <c r="E70" s="813"/>
      <c r="F70" s="813"/>
      <c r="G70" s="812"/>
      <c r="H70" s="812"/>
      <c r="I70" s="812"/>
      <c r="J70" s="812"/>
      <c r="K70" s="812"/>
      <c r="L70" s="812"/>
      <c r="M70" s="814"/>
      <c r="N70" s="814"/>
      <c r="O70" s="814"/>
      <c r="P70" s="814"/>
      <c r="Q70" s="814"/>
      <c r="R70" s="814"/>
      <c r="S70" s="814"/>
      <c r="T70" s="814"/>
      <c r="U70" s="814"/>
      <c r="V70" s="814"/>
      <c r="W70" s="814"/>
      <c r="X70" s="814"/>
      <c r="Y70" s="814"/>
      <c r="Z70" s="814"/>
    </row>
    <row r="71">
      <c r="A71" s="812"/>
      <c r="B71" s="812"/>
      <c r="C71" s="812"/>
      <c r="D71" s="812"/>
      <c r="E71" s="813"/>
      <c r="F71" s="813"/>
      <c r="G71" s="812"/>
      <c r="H71" s="812"/>
      <c r="I71" s="812"/>
      <c r="J71" s="812"/>
      <c r="K71" s="812"/>
      <c r="L71" s="812"/>
      <c r="M71" s="814"/>
      <c r="N71" s="814"/>
      <c r="O71" s="814"/>
      <c r="P71" s="814"/>
      <c r="Q71" s="814"/>
      <c r="R71" s="814"/>
      <c r="S71" s="814"/>
      <c r="T71" s="814"/>
      <c r="U71" s="814"/>
      <c r="V71" s="814"/>
      <c r="W71" s="814"/>
      <c r="X71" s="814"/>
      <c r="Y71" s="814"/>
      <c r="Z71" s="814"/>
    </row>
    <row r="72">
      <c r="A72" s="812"/>
      <c r="B72" s="812"/>
      <c r="C72" s="812"/>
      <c r="D72" s="812"/>
      <c r="E72" s="813"/>
      <c r="F72" s="813"/>
      <c r="G72" s="812"/>
      <c r="H72" s="812"/>
      <c r="I72" s="812"/>
      <c r="J72" s="812"/>
      <c r="K72" s="812"/>
      <c r="L72" s="812"/>
      <c r="M72" s="814"/>
      <c r="N72" s="814"/>
      <c r="O72" s="814"/>
      <c r="P72" s="814"/>
      <c r="Q72" s="814"/>
      <c r="R72" s="814"/>
      <c r="S72" s="814"/>
      <c r="T72" s="814"/>
      <c r="U72" s="814"/>
      <c r="V72" s="814"/>
      <c r="W72" s="814"/>
      <c r="X72" s="814"/>
      <c r="Y72" s="814"/>
      <c r="Z72" s="814"/>
    </row>
    <row r="73">
      <c r="A73" s="812"/>
      <c r="B73" s="812"/>
      <c r="C73" s="812"/>
      <c r="D73" s="812"/>
      <c r="E73" s="813"/>
      <c r="F73" s="813"/>
      <c r="G73" s="812"/>
      <c r="H73" s="812"/>
      <c r="I73" s="812"/>
      <c r="J73" s="812"/>
      <c r="K73" s="812"/>
      <c r="L73" s="812"/>
      <c r="M73" s="814"/>
      <c r="N73" s="814"/>
      <c r="O73" s="814"/>
      <c r="P73" s="814"/>
      <c r="Q73" s="814"/>
      <c r="R73" s="814"/>
      <c r="S73" s="814"/>
      <c r="T73" s="814"/>
      <c r="U73" s="814"/>
      <c r="V73" s="814"/>
      <c r="W73" s="814"/>
      <c r="X73" s="814"/>
      <c r="Y73" s="814"/>
      <c r="Z73" s="814"/>
    </row>
    <row r="74">
      <c r="A74" s="812"/>
      <c r="B74" s="812"/>
      <c r="C74" s="812"/>
      <c r="D74" s="812"/>
      <c r="E74" s="813"/>
      <c r="F74" s="813"/>
      <c r="G74" s="812"/>
      <c r="H74" s="812"/>
      <c r="I74" s="812"/>
      <c r="J74" s="812"/>
      <c r="K74" s="812"/>
      <c r="L74" s="812"/>
      <c r="M74" s="814"/>
      <c r="N74" s="814"/>
      <c r="O74" s="814"/>
      <c r="P74" s="814"/>
      <c r="Q74" s="814"/>
      <c r="R74" s="814"/>
      <c r="S74" s="814"/>
      <c r="T74" s="814"/>
      <c r="U74" s="814"/>
      <c r="V74" s="814"/>
      <c r="W74" s="814"/>
      <c r="X74" s="814"/>
      <c r="Y74" s="814"/>
      <c r="Z74" s="814"/>
    </row>
    <row r="75">
      <c r="A75" s="812"/>
      <c r="B75" s="812"/>
      <c r="C75" s="812"/>
      <c r="D75" s="812"/>
      <c r="E75" s="813"/>
      <c r="F75" s="813"/>
      <c r="G75" s="812"/>
      <c r="H75" s="812"/>
      <c r="I75" s="812"/>
      <c r="J75" s="812"/>
      <c r="K75" s="812"/>
      <c r="L75" s="812"/>
      <c r="M75" s="814"/>
      <c r="N75" s="814"/>
      <c r="O75" s="814"/>
      <c r="P75" s="814"/>
      <c r="Q75" s="814"/>
      <c r="R75" s="814"/>
      <c r="S75" s="814"/>
      <c r="T75" s="814"/>
      <c r="U75" s="814"/>
      <c r="V75" s="814"/>
      <c r="W75" s="814"/>
      <c r="X75" s="814"/>
      <c r="Y75" s="814"/>
      <c r="Z75" s="814"/>
    </row>
    <row r="76">
      <c r="A76" s="812"/>
      <c r="B76" s="812"/>
      <c r="C76" s="812"/>
      <c r="D76" s="812"/>
      <c r="E76" s="813"/>
      <c r="F76" s="813"/>
      <c r="G76" s="812"/>
      <c r="H76" s="812"/>
      <c r="I76" s="812"/>
      <c r="J76" s="812"/>
      <c r="K76" s="812"/>
      <c r="L76" s="812"/>
      <c r="M76" s="814"/>
      <c r="N76" s="814"/>
      <c r="O76" s="814"/>
      <c r="P76" s="814"/>
      <c r="Q76" s="814"/>
      <c r="R76" s="814"/>
      <c r="S76" s="814"/>
      <c r="T76" s="814"/>
      <c r="U76" s="814"/>
      <c r="V76" s="814"/>
      <c r="W76" s="814"/>
      <c r="X76" s="814"/>
      <c r="Y76" s="814"/>
      <c r="Z76" s="814"/>
    </row>
    <row r="77">
      <c r="A77" s="812"/>
      <c r="B77" s="812"/>
      <c r="C77" s="812"/>
      <c r="D77" s="812"/>
      <c r="E77" s="813"/>
      <c r="F77" s="813"/>
      <c r="G77" s="812"/>
      <c r="H77" s="812"/>
      <c r="I77" s="812"/>
      <c r="J77" s="812"/>
      <c r="K77" s="812"/>
      <c r="L77" s="812"/>
      <c r="M77" s="814"/>
      <c r="N77" s="814"/>
      <c r="O77" s="814"/>
      <c r="P77" s="814"/>
      <c r="Q77" s="814"/>
      <c r="R77" s="814"/>
      <c r="S77" s="814"/>
      <c r="T77" s="814"/>
      <c r="U77" s="814"/>
      <c r="V77" s="814"/>
      <c r="W77" s="814"/>
      <c r="X77" s="814"/>
      <c r="Y77" s="814"/>
      <c r="Z77" s="814"/>
    </row>
    <row r="78">
      <c r="A78" s="812"/>
      <c r="B78" s="812"/>
      <c r="C78" s="812"/>
      <c r="D78" s="812"/>
      <c r="E78" s="813"/>
      <c r="F78" s="813"/>
      <c r="G78" s="812"/>
      <c r="H78" s="812"/>
      <c r="I78" s="812"/>
      <c r="J78" s="812"/>
      <c r="K78" s="812"/>
      <c r="L78" s="812"/>
      <c r="M78" s="814"/>
      <c r="N78" s="814"/>
      <c r="O78" s="814"/>
      <c r="P78" s="814"/>
      <c r="Q78" s="814"/>
      <c r="R78" s="814"/>
      <c r="S78" s="814"/>
      <c r="T78" s="814"/>
      <c r="U78" s="814"/>
      <c r="V78" s="814"/>
      <c r="W78" s="814"/>
      <c r="X78" s="814"/>
      <c r="Y78" s="814"/>
      <c r="Z78" s="814"/>
    </row>
    <row r="79">
      <c r="A79" s="812"/>
      <c r="B79" s="812"/>
      <c r="C79" s="812"/>
      <c r="D79" s="812"/>
      <c r="E79" s="813"/>
      <c r="F79" s="813"/>
      <c r="G79" s="812"/>
      <c r="H79" s="812"/>
      <c r="I79" s="812"/>
      <c r="J79" s="812"/>
      <c r="K79" s="812"/>
      <c r="L79" s="812"/>
      <c r="M79" s="814"/>
      <c r="N79" s="814"/>
      <c r="O79" s="814"/>
      <c r="P79" s="814"/>
      <c r="Q79" s="814"/>
      <c r="R79" s="814"/>
      <c r="S79" s="814"/>
      <c r="T79" s="814"/>
      <c r="U79" s="814"/>
      <c r="V79" s="814"/>
      <c r="W79" s="814"/>
      <c r="X79" s="814"/>
      <c r="Y79" s="814"/>
      <c r="Z79" s="814"/>
    </row>
    <row r="80">
      <c r="A80" s="812"/>
      <c r="B80" s="812"/>
      <c r="C80" s="812"/>
      <c r="D80" s="812"/>
      <c r="E80" s="813"/>
      <c r="F80" s="813"/>
      <c r="G80" s="812"/>
      <c r="H80" s="812"/>
      <c r="I80" s="812"/>
      <c r="J80" s="812"/>
      <c r="K80" s="812"/>
      <c r="L80" s="812"/>
      <c r="M80" s="814"/>
      <c r="N80" s="814"/>
      <c r="O80" s="814"/>
      <c r="P80" s="814"/>
      <c r="Q80" s="814"/>
      <c r="R80" s="814"/>
      <c r="S80" s="814"/>
      <c r="T80" s="814"/>
      <c r="U80" s="814"/>
      <c r="V80" s="814"/>
      <c r="W80" s="814"/>
      <c r="X80" s="814"/>
      <c r="Y80" s="814"/>
      <c r="Z80" s="814"/>
    </row>
    <row r="81">
      <c r="A81" s="812"/>
      <c r="B81" s="812"/>
      <c r="C81" s="812"/>
      <c r="D81" s="812"/>
      <c r="E81" s="813"/>
      <c r="F81" s="813"/>
      <c r="G81" s="812"/>
      <c r="H81" s="812"/>
      <c r="I81" s="812"/>
      <c r="J81" s="812"/>
      <c r="K81" s="812"/>
      <c r="L81" s="812"/>
      <c r="M81" s="814"/>
      <c r="N81" s="814"/>
      <c r="O81" s="814"/>
      <c r="P81" s="814"/>
      <c r="Q81" s="814"/>
      <c r="R81" s="814"/>
      <c r="S81" s="814"/>
      <c r="T81" s="814"/>
      <c r="U81" s="814"/>
      <c r="V81" s="814"/>
      <c r="W81" s="814"/>
      <c r="X81" s="814"/>
      <c r="Y81" s="814"/>
      <c r="Z81" s="814"/>
    </row>
    <row r="82">
      <c r="A82" s="812"/>
      <c r="B82" s="812"/>
      <c r="C82" s="812"/>
      <c r="D82" s="812"/>
      <c r="E82" s="813"/>
      <c r="F82" s="813"/>
      <c r="G82" s="812"/>
      <c r="H82" s="812"/>
      <c r="I82" s="812"/>
      <c r="J82" s="812"/>
      <c r="K82" s="812"/>
      <c r="L82" s="812"/>
      <c r="M82" s="814"/>
      <c r="N82" s="814"/>
      <c r="O82" s="814"/>
      <c r="P82" s="814"/>
      <c r="Q82" s="814"/>
      <c r="R82" s="814"/>
      <c r="S82" s="814"/>
      <c r="T82" s="814"/>
      <c r="U82" s="814"/>
      <c r="V82" s="814"/>
      <c r="W82" s="814"/>
      <c r="X82" s="814"/>
      <c r="Y82" s="814"/>
      <c r="Z82" s="814"/>
    </row>
    <row r="83">
      <c r="A83" s="812"/>
      <c r="B83" s="812"/>
      <c r="C83" s="812"/>
      <c r="D83" s="812"/>
      <c r="E83" s="813"/>
      <c r="F83" s="813"/>
      <c r="G83" s="812"/>
      <c r="H83" s="812"/>
      <c r="I83" s="812"/>
      <c r="J83" s="812"/>
      <c r="K83" s="812"/>
      <c r="L83" s="812"/>
      <c r="M83" s="814"/>
      <c r="N83" s="814"/>
      <c r="O83" s="814"/>
      <c r="P83" s="814"/>
      <c r="Q83" s="814"/>
      <c r="R83" s="814"/>
      <c r="S83" s="814"/>
      <c r="T83" s="814"/>
      <c r="U83" s="814"/>
      <c r="V83" s="814"/>
      <c r="W83" s="814"/>
      <c r="X83" s="814"/>
      <c r="Y83" s="814"/>
      <c r="Z83" s="814"/>
    </row>
    <row r="84">
      <c r="A84" s="812"/>
      <c r="B84" s="812"/>
      <c r="C84" s="812"/>
      <c r="D84" s="812"/>
      <c r="E84" s="813"/>
      <c r="F84" s="813"/>
      <c r="G84" s="812"/>
      <c r="H84" s="812"/>
      <c r="I84" s="812"/>
      <c r="J84" s="812"/>
      <c r="K84" s="812"/>
      <c r="L84" s="812"/>
      <c r="M84" s="814"/>
      <c r="N84" s="814"/>
      <c r="O84" s="814"/>
      <c r="P84" s="814"/>
      <c r="Q84" s="814"/>
      <c r="R84" s="814"/>
      <c r="S84" s="814"/>
      <c r="T84" s="814"/>
      <c r="U84" s="814"/>
      <c r="V84" s="814"/>
      <c r="W84" s="814"/>
      <c r="X84" s="814"/>
      <c r="Y84" s="814"/>
      <c r="Z84" s="814"/>
    </row>
    <row r="85">
      <c r="A85" s="812"/>
      <c r="B85" s="812"/>
      <c r="C85" s="812"/>
      <c r="D85" s="812"/>
      <c r="E85" s="813"/>
      <c r="F85" s="813"/>
      <c r="G85" s="812"/>
      <c r="H85" s="812"/>
      <c r="I85" s="812"/>
      <c r="J85" s="812"/>
      <c r="K85" s="812"/>
      <c r="L85" s="812"/>
      <c r="M85" s="814"/>
      <c r="N85" s="814"/>
      <c r="O85" s="814"/>
      <c r="P85" s="814"/>
      <c r="Q85" s="814"/>
      <c r="R85" s="814"/>
      <c r="S85" s="814"/>
      <c r="T85" s="814"/>
      <c r="U85" s="814"/>
      <c r="V85" s="814"/>
      <c r="W85" s="814"/>
      <c r="X85" s="814"/>
      <c r="Y85" s="814"/>
      <c r="Z85" s="814"/>
    </row>
    <row r="86">
      <c r="A86" s="812"/>
      <c r="B86" s="812"/>
      <c r="C86" s="812"/>
      <c r="D86" s="812"/>
      <c r="E86" s="813"/>
      <c r="F86" s="813"/>
      <c r="G86" s="812"/>
      <c r="H86" s="812"/>
      <c r="I86" s="812"/>
      <c r="J86" s="812"/>
      <c r="K86" s="812"/>
      <c r="L86" s="812"/>
      <c r="M86" s="814"/>
      <c r="N86" s="814"/>
      <c r="O86" s="814"/>
      <c r="P86" s="814"/>
      <c r="Q86" s="814"/>
      <c r="R86" s="814"/>
      <c r="S86" s="814"/>
      <c r="T86" s="814"/>
      <c r="U86" s="814"/>
      <c r="V86" s="814"/>
      <c r="W86" s="814"/>
      <c r="X86" s="814"/>
      <c r="Y86" s="814"/>
      <c r="Z86" s="814"/>
    </row>
    <row r="87">
      <c r="A87" s="812"/>
      <c r="B87" s="812"/>
      <c r="C87" s="812"/>
      <c r="D87" s="812"/>
      <c r="E87" s="813"/>
      <c r="F87" s="813"/>
      <c r="G87" s="812"/>
      <c r="H87" s="812"/>
      <c r="I87" s="812"/>
      <c r="J87" s="812"/>
      <c r="K87" s="812"/>
      <c r="L87" s="812"/>
      <c r="M87" s="814"/>
      <c r="N87" s="814"/>
      <c r="O87" s="814"/>
      <c r="P87" s="814"/>
      <c r="Q87" s="814"/>
      <c r="R87" s="814"/>
      <c r="S87" s="814"/>
      <c r="T87" s="814"/>
      <c r="U87" s="814"/>
      <c r="V87" s="814"/>
      <c r="W87" s="814"/>
      <c r="X87" s="814"/>
      <c r="Y87" s="814"/>
      <c r="Z87" s="814"/>
    </row>
    <row r="88">
      <c r="A88" s="812"/>
      <c r="B88" s="812"/>
      <c r="C88" s="812"/>
      <c r="D88" s="812"/>
      <c r="E88" s="813"/>
      <c r="F88" s="813"/>
      <c r="G88" s="812"/>
      <c r="H88" s="812"/>
      <c r="I88" s="812"/>
      <c r="J88" s="812"/>
      <c r="K88" s="812"/>
      <c r="L88" s="812"/>
      <c r="M88" s="814"/>
      <c r="N88" s="814"/>
      <c r="O88" s="814"/>
      <c r="P88" s="814"/>
      <c r="Q88" s="814"/>
      <c r="R88" s="814"/>
      <c r="S88" s="814"/>
      <c r="T88" s="814"/>
      <c r="U88" s="814"/>
      <c r="V88" s="814"/>
      <c r="W88" s="814"/>
      <c r="X88" s="814"/>
      <c r="Y88" s="814"/>
      <c r="Z88" s="814"/>
    </row>
    <row r="89">
      <c r="A89" s="812"/>
      <c r="B89" s="812"/>
      <c r="C89" s="812"/>
      <c r="D89" s="812"/>
      <c r="E89" s="813"/>
      <c r="F89" s="813"/>
      <c r="G89" s="812"/>
      <c r="H89" s="812"/>
      <c r="I89" s="812"/>
      <c r="J89" s="812"/>
      <c r="K89" s="812"/>
      <c r="L89" s="812"/>
      <c r="M89" s="814"/>
      <c r="N89" s="814"/>
      <c r="O89" s="814"/>
      <c r="P89" s="814"/>
      <c r="Q89" s="814"/>
      <c r="R89" s="814"/>
      <c r="S89" s="814"/>
      <c r="T89" s="814"/>
      <c r="U89" s="814"/>
      <c r="V89" s="814"/>
      <c r="W89" s="814"/>
      <c r="X89" s="814"/>
      <c r="Y89" s="814"/>
      <c r="Z89" s="814"/>
    </row>
    <row r="90">
      <c r="A90" s="812"/>
      <c r="B90" s="812"/>
      <c r="C90" s="812"/>
      <c r="D90" s="812"/>
      <c r="E90" s="813"/>
      <c r="F90" s="813"/>
      <c r="G90" s="812"/>
      <c r="H90" s="812"/>
      <c r="I90" s="812"/>
      <c r="J90" s="812"/>
      <c r="K90" s="812"/>
      <c r="L90" s="812"/>
      <c r="M90" s="814"/>
      <c r="N90" s="814"/>
      <c r="O90" s="814"/>
      <c r="P90" s="814"/>
      <c r="Q90" s="814"/>
      <c r="R90" s="814"/>
      <c r="S90" s="814"/>
      <c r="T90" s="814"/>
      <c r="U90" s="814"/>
      <c r="V90" s="814"/>
      <c r="W90" s="814"/>
      <c r="X90" s="814"/>
      <c r="Y90" s="814"/>
      <c r="Z90" s="814"/>
    </row>
    <row r="91">
      <c r="A91" s="812"/>
      <c r="B91" s="812"/>
      <c r="C91" s="812"/>
      <c r="D91" s="812"/>
      <c r="E91" s="813"/>
      <c r="F91" s="813"/>
      <c r="G91" s="812"/>
      <c r="H91" s="812"/>
      <c r="I91" s="812"/>
      <c r="J91" s="812"/>
      <c r="K91" s="812"/>
      <c r="L91" s="812"/>
      <c r="M91" s="814"/>
      <c r="N91" s="814"/>
      <c r="O91" s="814"/>
      <c r="P91" s="814"/>
      <c r="Q91" s="814"/>
      <c r="R91" s="814"/>
      <c r="S91" s="814"/>
      <c r="T91" s="814"/>
      <c r="U91" s="814"/>
      <c r="V91" s="814"/>
      <c r="W91" s="814"/>
      <c r="X91" s="814"/>
      <c r="Y91" s="814"/>
      <c r="Z91" s="814"/>
    </row>
    <row r="92">
      <c r="A92" s="812"/>
      <c r="B92" s="812"/>
      <c r="C92" s="812"/>
      <c r="D92" s="812"/>
      <c r="E92" s="813"/>
      <c r="F92" s="813"/>
      <c r="G92" s="812"/>
      <c r="H92" s="812"/>
      <c r="I92" s="812"/>
      <c r="J92" s="812"/>
      <c r="K92" s="812"/>
      <c r="L92" s="812"/>
      <c r="M92" s="814"/>
      <c r="N92" s="814"/>
      <c r="O92" s="814"/>
      <c r="P92" s="814"/>
      <c r="Q92" s="814"/>
      <c r="R92" s="814"/>
      <c r="S92" s="814"/>
      <c r="T92" s="814"/>
      <c r="U92" s="814"/>
      <c r="V92" s="814"/>
      <c r="W92" s="814"/>
      <c r="X92" s="814"/>
      <c r="Y92" s="814"/>
      <c r="Z92" s="814"/>
    </row>
    <row r="93">
      <c r="A93" s="812"/>
      <c r="B93" s="812"/>
      <c r="C93" s="812"/>
      <c r="D93" s="812"/>
      <c r="E93" s="813"/>
      <c r="F93" s="813"/>
      <c r="G93" s="812"/>
      <c r="H93" s="812"/>
      <c r="I93" s="812"/>
      <c r="J93" s="812"/>
      <c r="K93" s="812"/>
      <c r="L93" s="812"/>
      <c r="M93" s="814"/>
      <c r="N93" s="814"/>
      <c r="O93" s="814"/>
      <c r="P93" s="814"/>
      <c r="Q93" s="814"/>
      <c r="R93" s="814"/>
      <c r="S93" s="814"/>
      <c r="T93" s="814"/>
      <c r="U93" s="814"/>
      <c r="V93" s="814"/>
      <c r="W93" s="814"/>
      <c r="X93" s="814"/>
      <c r="Y93" s="814"/>
      <c r="Z93" s="814"/>
    </row>
    <row r="94">
      <c r="A94" s="812"/>
      <c r="B94" s="812"/>
      <c r="C94" s="812"/>
      <c r="D94" s="812"/>
      <c r="E94" s="813"/>
      <c r="F94" s="813"/>
      <c r="G94" s="812"/>
      <c r="H94" s="812"/>
      <c r="I94" s="812"/>
      <c r="J94" s="812"/>
      <c r="K94" s="812"/>
      <c r="L94" s="812"/>
      <c r="M94" s="814"/>
      <c r="N94" s="814"/>
      <c r="O94" s="814"/>
      <c r="P94" s="814"/>
      <c r="Q94" s="814"/>
      <c r="R94" s="814"/>
      <c r="S94" s="814"/>
      <c r="T94" s="814"/>
      <c r="U94" s="814"/>
      <c r="V94" s="814"/>
      <c r="W94" s="814"/>
      <c r="X94" s="814"/>
      <c r="Y94" s="814"/>
      <c r="Z94" s="814"/>
    </row>
    <row r="95">
      <c r="A95" s="812"/>
      <c r="B95" s="812"/>
      <c r="C95" s="812"/>
      <c r="D95" s="812"/>
      <c r="E95" s="813"/>
      <c r="F95" s="813"/>
      <c r="G95" s="812"/>
      <c r="H95" s="812"/>
      <c r="I95" s="812"/>
      <c r="J95" s="812"/>
      <c r="K95" s="812"/>
      <c r="L95" s="812"/>
      <c r="M95" s="814"/>
      <c r="N95" s="814"/>
      <c r="O95" s="814"/>
      <c r="P95" s="814"/>
      <c r="Q95" s="814"/>
      <c r="R95" s="814"/>
      <c r="S95" s="814"/>
      <c r="T95" s="814"/>
      <c r="U95" s="814"/>
      <c r="V95" s="814"/>
      <c r="W95" s="814"/>
      <c r="X95" s="814"/>
      <c r="Y95" s="814"/>
      <c r="Z95" s="814"/>
    </row>
    <row r="96">
      <c r="A96" s="812"/>
      <c r="B96" s="812"/>
      <c r="C96" s="812"/>
      <c r="D96" s="812"/>
      <c r="E96" s="813"/>
      <c r="F96" s="813"/>
      <c r="G96" s="812"/>
      <c r="H96" s="812"/>
      <c r="I96" s="812"/>
      <c r="J96" s="812"/>
      <c r="K96" s="812"/>
      <c r="L96" s="812"/>
      <c r="M96" s="814"/>
      <c r="N96" s="814"/>
      <c r="O96" s="814"/>
      <c r="P96" s="814"/>
      <c r="Q96" s="814"/>
      <c r="R96" s="814"/>
      <c r="S96" s="814"/>
      <c r="T96" s="814"/>
      <c r="U96" s="814"/>
      <c r="V96" s="814"/>
      <c r="W96" s="814"/>
      <c r="X96" s="814"/>
      <c r="Y96" s="814"/>
      <c r="Z96" s="814"/>
    </row>
    <row r="97">
      <c r="A97" s="812"/>
      <c r="B97" s="812"/>
      <c r="C97" s="812"/>
      <c r="D97" s="812"/>
      <c r="E97" s="813"/>
      <c r="F97" s="813"/>
      <c r="G97" s="812"/>
      <c r="H97" s="812"/>
      <c r="I97" s="812"/>
      <c r="J97" s="812"/>
      <c r="K97" s="812"/>
      <c r="L97" s="812"/>
      <c r="M97" s="814"/>
      <c r="N97" s="814"/>
      <c r="O97" s="814"/>
      <c r="P97" s="814"/>
      <c r="Q97" s="814"/>
      <c r="R97" s="814"/>
      <c r="S97" s="814"/>
      <c r="T97" s="814"/>
      <c r="U97" s="814"/>
      <c r="V97" s="814"/>
      <c r="W97" s="814"/>
      <c r="X97" s="814"/>
      <c r="Y97" s="814"/>
      <c r="Z97" s="814"/>
    </row>
    <row r="98">
      <c r="A98" s="812"/>
      <c r="B98" s="812"/>
      <c r="C98" s="812"/>
      <c r="D98" s="812"/>
      <c r="E98" s="813"/>
      <c r="F98" s="813"/>
      <c r="G98" s="812"/>
      <c r="H98" s="812"/>
      <c r="I98" s="812"/>
      <c r="J98" s="812"/>
      <c r="K98" s="812"/>
      <c r="L98" s="812"/>
      <c r="M98" s="814"/>
      <c r="N98" s="814"/>
      <c r="O98" s="814"/>
      <c r="P98" s="814"/>
      <c r="Q98" s="814"/>
      <c r="R98" s="814"/>
      <c r="S98" s="814"/>
      <c r="T98" s="814"/>
      <c r="U98" s="814"/>
      <c r="V98" s="814"/>
      <c r="W98" s="814"/>
      <c r="X98" s="814"/>
      <c r="Y98" s="814"/>
      <c r="Z98" s="814"/>
    </row>
    <row r="99">
      <c r="A99" s="812"/>
      <c r="B99" s="812"/>
      <c r="C99" s="812"/>
      <c r="D99" s="812"/>
      <c r="E99" s="813"/>
      <c r="F99" s="813"/>
      <c r="G99" s="812"/>
      <c r="H99" s="812"/>
      <c r="I99" s="812"/>
      <c r="J99" s="812"/>
      <c r="K99" s="812"/>
      <c r="L99" s="812"/>
      <c r="M99" s="814"/>
      <c r="N99" s="814"/>
      <c r="O99" s="814"/>
      <c r="P99" s="814"/>
      <c r="Q99" s="814"/>
      <c r="R99" s="814"/>
      <c r="S99" s="814"/>
      <c r="T99" s="814"/>
      <c r="U99" s="814"/>
      <c r="V99" s="814"/>
      <c r="W99" s="814"/>
      <c r="X99" s="814"/>
      <c r="Y99" s="814"/>
      <c r="Z99" s="814"/>
    </row>
    <row r="100">
      <c r="A100" s="812"/>
      <c r="B100" s="812"/>
      <c r="C100" s="812"/>
      <c r="D100" s="812"/>
      <c r="E100" s="813"/>
      <c r="F100" s="813"/>
      <c r="G100" s="812"/>
      <c r="H100" s="812"/>
      <c r="I100" s="812"/>
      <c r="J100" s="812"/>
      <c r="K100" s="812"/>
      <c r="L100" s="812"/>
      <c r="M100" s="814"/>
      <c r="N100" s="814"/>
      <c r="O100" s="814"/>
      <c r="P100" s="814"/>
      <c r="Q100" s="814"/>
      <c r="R100" s="814"/>
      <c r="S100" s="814"/>
      <c r="T100" s="814"/>
      <c r="U100" s="814"/>
      <c r="V100" s="814"/>
      <c r="W100" s="814"/>
      <c r="X100" s="814"/>
      <c r="Y100" s="814"/>
      <c r="Z100" s="814"/>
    </row>
    <row r="101">
      <c r="A101" s="812"/>
      <c r="B101" s="812"/>
      <c r="C101" s="812"/>
      <c r="D101" s="812"/>
      <c r="E101" s="813"/>
      <c r="F101" s="813"/>
      <c r="G101" s="812"/>
      <c r="H101" s="812"/>
      <c r="I101" s="812"/>
      <c r="J101" s="812"/>
      <c r="K101" s="812"/>
      <c r="L101" s="812"/>
      <c r="M101" s="814"/>
      <c r="N101" s="814"/>
      <c r="O101" s="814"/>
      <c r="P101" s="814"/>
      <c r="Q101" s="814"/>
      <c r="R101" s="814"/>
      <c r="S101" s="814"/>
      <c r="T101" s="814"/>
      <c r="U101" s="814"/>
      <c r="V101" s="814"/>
      <c r="W101" s="814"/>
      <c r="X101" s="814"/>
      <c r="Y101" s="814"/>
      <c r="Z101" s="814"/>
    </row>
    <row r="102">
      <c r="A102" s="812"/>
      <c r="B102" s="812"/>
      <c r="C102" s="812"/>
      <c r="D102" s="812"/>
      <c r="E102" s="813"/>
      <c r="F102" s="813"/>
      <c r="G102" s="812"/>
      <c r="H102" s="812"/>
      <c r="I102" s="812"/>
      <c r="J102" s="812"/>
      <c r="K102" s="812"/>
      <c r="L102" s="812"/>
      <c r="M102" s="814"/>
      <c r="N102" s="814"/>
      <c r="O102" s="814"/>
      <c r="P102" s="814"/>
      <c r="Q102" s="814"/>
      <c r="R102" s="814"/>
      <c r="S102" s="814"/>
      <c r="T102" s="814"/>
      <c r="U102" s="814"/>
      <c r="V102" s="814"/>
      <c r="W102" s="814"/>
      <c r="X102" s="814"/>
      <c r="Y102" s="814"/>
      <c r="Z102" s="814"/>
    </row>
    <row r="103">
      <c r="A103" s="812"/>
      <c r="B103" s="812"/>
      <c r="C103" s="812"/>
      <c r="D103" s="812"/>
      <c r="E103" s="813"/>
      <c r="F103" s="813"/>
      <c r="G103" s="812"/>
      <c r="H103" s="812"/>
      <c r="I103" s="812"/>
      <c r="J103" s="812"/>
      <c r="K103" s="812"/>
      <c r="L103" s="812"/>
      <c r="M103" s="814"/>
      <c r="N103" s="814"/>
      <c r="O103" s="814"/>
      <c r="P103" s="814"/>
      <c r="Q103" s="814"/>
      <c r="R103" s="814"/>
      <c r="S103" s="814"/>
      <c r="T103" s="814"/>
      <c r="U103" s="814"/>
      <c r="V103" s="814"/>
      <c r="W103" s="814"/>
      <c r="X103" s="814"/>
      <c r="Y103" s="814"/>
      <c r="Z103" s="814"/>
    </row>
    <row r="104">
      <c r="A104" s="812"/>
      <c r="B104" s="812"/>
      <c r="C104" s="812"/>
      <c r="D104" s="812"/>
      <c r="E104" s="813"/>
      <c r="F104" s="813"/>
      <c r="G104" s="812"/>
      <c r="H104" s="812"/>
      <c r="I104" s="812"/>
      <c r="J104" s="812"/>
      <c r="K104" s="812"/>
      <c r="L104" s="812"/>
      <c r="M104" s="814"/>
      <c r="N104" s="814"/>
      <c r="O104" s="814"/>
      <c r="P104" s="814"/>
      <c r="Q104" s="814"/>
      <c r="R104" s="814"/>
      <c r="S104" s="814"/>
      <c r="T104" s="814"/>
      <c r="U104" s="814"/>
      <c r="V104" s="814"/>
      <c r="W104" s="814"/>
      <c r="X104" s="814"/>
      <c r="Y104" s="814"/>
      <c r="Z104" s="814"/>
    </row>
    <row r="105">
      <c r="A105" s="812"/>
      <c r="B105" s="812"/>
      <c r="C105" s="812"/>
      <c r="D105" s="812"/>
      <c r="E105" s="813"/>
      <c r="F105" s="813"/>
      <c r="G105" s="812"/>
      <c r="H105" s="812"/>
      <c r="I105" s="812"/>
      <c r="J105" s="812"/>
      <c r="K105" s="812"/>
      <c r="L105" s="812"/>
      <c r="M105" s="814"/>
      <c r="N105" s="814"/>
      <c r="O105" s="814"/>
      <c r="P105" s="814"/>
      <c r="Q105" s="814"/>
      <c r="R105" s="814"/>
      <c r="S105" s="814"/>
      <c r="T105" s="814"/>
      <c r="U105" s="814"/>
      <c r="V105" s="814"/>
      <c r="W105" s="814"/>
      <c r="X105" s="814"/>
      <c r="Y105" s="814"/>
      <c r="Z105" s="814"/>
    </row>
    <row r="106">
      <c r="A106" s="812"/>
      <c r="B106" s="812"/>
      <c r="C106" s="812"/>
      <c r="D106" s="812"/>
      <c r="E106" s="813"/>
      <c r="F106" s="813"/>
      <c r="G106" s="812"/>
      <c r="H106" s="812"/>
      <c r="I106" s="812"/>
      <c r="J106" s="812"/>
      <c r="K106" s="812"/>
      <c r="L106" s="812"/>
      <c r="M106" s="814"/>
      <c r="N106" s="814"/>
      <c r="O106" s="814"/>
      <c r="P106" s="814"/>
      <c r="Q106" s="814"/>
      <c r="R106" s="814"/>
      <c r="S106" s="814"/>
      <c r="T106" s="814"/>
      <c r="U106" s="814"/>
      <c r="V106" s="814"/>
      <c r="W106" s="814"/>
      <c r="X106" s="814"/>
      <c r="Y106" s="814"/>
      <c r="Z106" s="814"/>
    </row>
    <row r="107">
      <c r="A107" s="812"/>
      <c r="B107" s="812"/>
      <c r="C107" s="812"/>
      <c r="D107" s="812"/>
      <c r="E107" s="813"/>
      <c r="F107" s="813"/>
      <c r="G107" s="812"/>
      <c r="H107" s="812"/>
      <c r="I107" s="812"/>
      <c r="J107" s="812"/>
      <c r="K107" s="812"/>
      <c r="L107" s="812"/>
      <c r="M107" s="814"/>
      <c r="N107" s="814"/>
      <c r="O107" s="814"/>
      <c r="P107" s="814"/>
      <c r="Q107" s="814"/>
      <c r="R107" s="814"/>
      <c r="S107" s="814"/>
      <c r="T107" s="814"/>
      <c r="U107" s="814"/>
      <c r="V107" s="814"/>
      <c r="W107" s="814"/>
      <c r="X107" s="814"/>
      <c r="Y107" s="814"/>
      <c r="Z107" s="814"/>
    </row>
    <row r="108">
      <c r="A108" s="812"/>
      <c r="B108" s="812"/>
      <c r="C108" s="812"/>
      <c r="D108" s="812"/>
      <c r="E108" s="813"/>
      <c r="F108" s="813"/>
      <c r="G108" s="812"/>
      <c r="H108" s="812"/>
      <c r="I108" s="812"/>
      <c r="J108" s="812"/>
      <c r="K108" s="812"/>
      <c r="L108" s="812"/>
      <c r="M108" s="814"/>
      <c r="N108" s="814"/>
      <c r="O108" s="814"/>
      <c r="P108" s="814"/>
      <c r="Q108" s="814"/>
      <c r="R108" s="814"/>
      <c r="S108" s="814"/>
      <c r="T108" s="814"/>
      <c r="U108" s="814"/>
      <c r="V108" s="814"/>
      <c r="W108" s="814"/>
      <c r="X108" s="814"/>
      <c r="Y108" s="814"/>
      <c r="Z108" s="814"/>
    </row>
    <row r="109">
      <c r="A109" s="812"/>
      <c r="B109" s="812"/>
      <c r="C109" s="812"/>
      <c r="D109" s="812"/>
      <c r="E109" s="813"/>
      <c r="F109" s="813"/>
      <c r="G109" s="812"/>
      <c r="H109" s="812"/>
      <c r="I109" s="812"/>
      <c r="J109" s="812"/>
      <c r="K109" s="812"/>
      <c r="L109" s="812"/>
      <c r="M109" s="814"/>
      <c r="N109" s="814"/>
      <c r="O109" s="814"/>
      <c r="P109" s="814"/>
      <c r="Q109" s="814"/>
      <c r="R109" s="814"/>
      <c r="S109" s="814"/>
      <c r="T109" s="814"/>
      <c r="U109" s="814"/>
      <c r="V109" s="814"/>
      <c r="W109" s="814"/>
      <c r="X109" s="814"/>
      <c r="Y109" s="814"/>
      <c r="Z109" s="814"/>
    </row>
    <row r="110">
      <c r="A110" s="814"/>
      <c r="B110" s="814"/>
      <c r="C110" s="814"/>
      <c r="D110" s="814"/>
      <c r="E110" s="872"/>
      <c r="F110" s="872"/>
      <c r="G110" s="814"/>
      <c r="H110" s="814"/>
      <c r="I110" s="814"/>
      <c r="J110" s="814"/>
      <c r="K110" s="814"/>
      <c r="L110" s="814"/>
      <c r="M110" s="814"/>
      <c r="N110" s="814"/>
      <c r="O110" s="814"/>
      <c r="P110" s="814"/>
      <c r="Q110" s="814"/>
      <c r="R110" s="814"/>
      <c r="S110" s="814"/>
      <c r="T110" s="814"/>
      <c r="U110" s="814"/>
      <c r="V110" s="814"/>
      <c r="W110" s="814"/>
      <c r="X110" s="814"/>
      <c r="Y110" s="814"/>
      <c r="Z110" s="814"/>
    </row>
    <row r="111">
      <c r="A111" s="814"/>
      <c r="B111" s="814"/>
      <c r="C111" s="814"/>
      <c r="D111" s="814"/>
      <c r="E111" s="814"/>
      <c r="F111" s="814"/>
      <c r="G111" s="814"/>
      <c r="H111" s="814"/>
      <c r="I111" s="814"/>
      <c r="J111" s="814"/>
      <c r="K111" s="814"/>
      <c r="L111" s="814"/>
      <c r="M111" s="814"/>
      <c r="N111" s="814"/>
      <c r="O111" s="814"/>
      <c r="P111" s="814"/>
      <c r="Q111" s="814"/>
      <c r="R111" s="814"/>
      <c r="S111" s="814"/>
      <c r="T111" s="814"/>
      <c r="U111" s="814"/>
      <c r="V111" s="814"/>
      <c r="W111" s="814"/>
      <c r="X111" s="814"/>
      <c r="Y111" s="814"/>
      <c r="Z111" s="814"/>
    </row>
    <row r="112">
      <c r="A112" s="814"/>
      <c r="B112" s="814"/>
      <c r="C112" s="814"/>
      <c r="D112" s="814"/>
      <c r="E112" s="814"/>
      <c r="F112" s="814"/>
      <c r="G112" s="814"/>
      <c r="H112" s="814"/>
      <c r="I112" s="814"/>
      <c r="J112" s="814"/>
      <c r="K112" s="814"/>
      <c r="L112" s="814"/>
      <c r="M112" s="814"/>
      <c r="N112" s="814"/>
      <c r="O112" s="814"/>
      <c r="P112" s="814"/>
      <c r="Q112" s="814"/>
      <c r="R112" s="814"/>
      <c r="S112" s="814"/>
      <c r="T112" s="814"/>
      <c r="U112" s="814"/>
      <c r="V112" s="814"/>
      <c r="W112" s="814"/>
      <c r="X112" s="814"/>
      <c r="Y112" s="814"/>
      <c r="Z112" s="814"/>
    </row>
    <row r="113">
      <c r="A113" s="814"/>
      <c r="B113" s="814"/>
      <c r="C113" s="814"/>
      <c r="D113" s="814"/>
      <c r="E113" s="814"/>
      <c r="F113" s="814"/>
      <c r="G113" s="814"/>
      <c r="H113" s="814"/>
      <c r="I113" s="814"/>
      <c r="J113" s="814"/>
      <c r="K113" s="814"/>
      <c r="L113" s="814"/>
      <c r="M113" s="814"/>
      <c r="N113" s="814"/>
      <c r="O113" s="814"/>
      <c r="P113" s="814"/>
      <c r="Q113" s="814"/>
      <c r="R113" s="814"/>
      <c r="S113" s="814"/>
      <c r="T113" s="814"/>
      <c r="U113" s="814"/>
      <c r="V113" s="814"/>
      <c r="W113" s="814"/>
      <c r="X113" s="814"/>
      <c r="Y113" s="814"/>
      <c r="Z113" s="814"/>
    </row>
    <row r="114">
      <c r="A114" s="814"/>
      <c r="B114" s="814"/>
      <c r="C114" s="814"/>
      <c r="D114" s="814"/>
      <c r="E114" s="814"/>
      <c r="F114" s="814"/>
      <c r="G114" s="814"/>
      <c r="H114" s="814"/>
      <c r="I114" s="814"/>
      <c r="J114" s="814"/>
      <c r="K114" s="814"/>
      <c r="L114" s="814"/>
      <c r="M114" s="814"/>
      <c r="N114" s="814"/>
      <c r="O114" s="814"/>
      <c r="P114" s="814"/>
      <c r="Q114" s="814"/>
      <c r="R114" s="814"/>
      <c r="S114" s="814"/>
      <c r="T114" s="814"/>
      <c r="U114" s="814"/>
      <c r="V114" s="814"/>
      <c r="W114" s="814"/>
      <c r="X114" s="814"/>
      <c r="Y114" s="814"/>
      <c r="Z114" s="814"/>
    </row>
    <row r="115">
      <c r="A115" s="814"/>
      <c r="B115" s="814"/>
      <c r="C115" s="814"/>
      <c r="D115" s="814"/>
      <c r="E115" s="814"/>
      <c r="F115" s="814"/>
      <c r="G115" s="814"/>
      <c r="H115" s="814"/>
      <c r="I115" s="814"/>
      <c r="J115" s="814"/>
      <c r="K115" s="814"/>
      <c r="L115" s="814"/>
      <c r="M115" s="814"/>
      <c r="N115" s="814"/>
      <c r="O115" s="814"/>
      <c r="P115" s="814"/>
      <c r="Q115" s="814"/>
      <c r="R115" s="814"/>
      <c r="S115" s="814"/>
      <c r="T115" s="814"/>
      <c r="U115" s="814"/>
      <c r="V115" s="814"/>
      <c r="W115" s="814"/>
      <c r="X115" s="814"/>
      <c r="Y115" s="814"/>
      <c r="Z115" s="814"/>
    </row>
    <row r="116">
      <c r="A116" s="814"/>
      <c r="B116" s="814"/>
      <c r="C116" s="814"/>
      <c r="D116" s="814"/>
      <c r="E116" s="814"/>
      <c r="F116" s="814"/>
      <c r="G116" s="814"/>
      <c r="H116" s="814"/>
      <c r="I116" s="814"/>
      <c r="J116" s="814"/>
      <c r="K116" s="814"/>
      <c r="L116" s="814"/>
      <c r="M116" s="814"/>
      <c r="N116" s="814"/>
      <c r="O116" s="814"/>
      <c r="P116" s="814"/>
      <c r="Q116" s="814"/>
      <c r="R116" s="814"/>
      <c r="S116" s="814"/>
      <c r="T116" s="814"/>
      <c r="U116" s="814"/>
      <c r="V116" s="814"/>
      <c r="W116" s="814"/>
      <c r="X116" s="814"/>
      <c r="Y116" s="814"/>
      <c r="Z116" s="814"/>
    </row>
    <row r="117">
      <c r="A117" s="814"/>
      <c r="B117" s="814"/>
      <c r="C117" s="814"/>
      <c r="D117" s="814"/>
      <c r="E117" s="814"/>
      <c r="F117" s="814"/>
      <c r="G117" s="814"/>
      <c r="H117" s="814"/>
      <c r="I117" s="814"/>
      <c r="J117" s="814"/>
      <c r="K117" s="814"/>
      <c r="L117" s="814"/>
      <c r="M117" s="814"/>
      <c r="N117" s="814"/>
      <c r="O117" s="814"/>
      <c r="P117" s="814"/>
      <c r="Q117" s="814"/>
      <c r="R117" s="814"/>
      <c r="S117" s="814"/>
      <c r="T117" s="814"/>
      <c r="U117" s="814"/>
      <c r="V117" s="814"/>
      <c r="W117" s="814"/>
      <c r="X117" s="814"/>
      <c r="Y117" s="814"/>
      <c r="Z117" s="814"/>
    </row>
    <row r="118">
      <c r="A118" s="814"/>
      <c r="B118" s="814"/>
      <c r="C118" s="814"/>
      <c r="D118" s="814"/>
      <c r="E118" s="814"/>
      <c r="F118" s="814"/>
      <c r="G118" s="814"/>
      <c r="H118" s="814"/>
      <c r="I118" s="814"/>
      <c r="J118" s="814"/>
      <c r="K118" s="814"/>
      <c r="L118" s="814"/>
      <c r="M118" s="814"/>
      <c r="N118" s="814"/>
      <c r="O118" s="814"/>
      <c r="P118" s="814"/>
      <c r="Q118" s="814"/>
      <c r="R118" s="814"/>
      <c r="S118" s="814"/>
      <c r="T118" s="814"/>
      <c r="U118" s="814"/>
      <c r="V118" s="814"/>
      <c r="W118" s="814"/>
      <c r="X118" s="814"/>
      <c r="Y118" s="814"/>
      <c r="Z118" s="814"/>
    </row>
    <row r="119">
      <c r="A119" s="814"/>
      <c r="B119" s="814"/>
      <c r="C119" s="814"/>
      <c r="D119" s="814"/>
      <c r="E119" s="814"/>
      <c r="F119" s="814"/>
      <c r="G119" s="814"/>
      <c r="H119" s="814"/>
      <c r="I119" s="814"/>
      <c r="J119" s="814"/>
      <c r="K119" s="814"/>
      <c r="L119" s="814"/>
      <c r="M119" s="814"/>
      <c r="N119" s="814"/>
      <c r="O119" s="814"/>
      <c r="P119" s="814"/>
      <c r="Q119" s="814"/>
      <c r="R119" s="814"/>
      <c r="S119" s="814"/>
      <c r="T119" s="814"/>
      <c r="U119" s="814"/>
      <c r="V119" s="814"/>
      <c r="W119" s="814"/>
      <c r="X119" s="814"/>
      <c r="Y119" s="814"/>
      <c r="Z119" s="814"/>
    </row>
    <row r="120">
      <c r="A120" s="814"/>
      <c r="B120" s="814"/>
      <c r="C120" s="814"/>
      <c r="D120" s="814"/>
      <c r="E120" s="814"/>
      <c r="F120" s="814"/>
      <c r="G120" s="814"/>
      <c r="H120" s="814"/>
      <c r="I120" s="814"/>
      <c r="J120" s="814"/>
      <c r="K120" s="814"/>
      <c r="L120" s="814"/>
      <c r="M120" s="814"/>
      <c r="N120" s="814"/>
      <c r="O120" s="814"/>
      <c r="P120" s="814"/>
      <c r="Q120" s="814"/>
      <c r="R120" s="814"/>
      <c r="S120" s="814"/>
      <c r="T120" s="814"/>
      <c r="U120" s="814"/>
      <c r="V120" s="814"/>
      <c r="W120" s="814"/>
      <c r="X120" s="814"/>
      <c r="Y120" s="814"/>
      <c r="Z120" s="814"/>
    </row>
    <row r="121">
      <c r="A121" s="814"/>
      <c r="B121" s="814"/>
      <c r="C121" s="814"/>
      <c r="D121" s="814"/>
      <c r="E121" s="814"/>
      <c r="F121" s="814"/>
      <c r="G121" s="814"/>
      <c r="H121" s="814"/>
      <c r="I121" s="814"/>
      <c r="J121" s="814"/>
      <c r="K121" s="814"/>
      <c r="L121" s="814"/>
      <c r="M121" s="814"/>
      <c r="N121" s="814"/>
      <c r="O121" s="814"/>
      <c r="P121" s="814"/>
      <c r="Q121" s="814"/>
      <c r="R121" s="814"/>
      <c r="S121" s="814"/>
      <c r="T121" s="814"/>
      <c r="U121" s="814"/>
      <c r="V121" s="814"/>
      <c r="W121" s="814"/>
      <c r="X121" s="814"/>
      <c r="Y121" s="814"/>
      <c r="Z121" s="814"/>
    </row>
    <row r="122">
      <c r="A122" s="814"/>
      <c r="B122" s="814"/>
      <c r="C122" s="814"/>
      <c r="D122" s="814"/>
      <c r="E122" s="814"/>
      <c r="F122" s="814"/>
      <c r="G122" s="814"/>
      <c r="H122" s="814"/>
      <c r="I122" s="814"/>
      <c r="J122" s="814"/>
      <c r="K122" s="814"/>
      <c r="L122" s="814"/>
      <c r="M122" s="814"/>
      <c r="N122" s="814"/>
      <c r="O122" s="814"/>
      <c r="P122" s="814"/>
      <c r="Q122" s="814"/>
      <c r="R122" s="814"/>
      <c r="S122" s="814"/>
      <c r="T122" s="814"/>
      <c r="U122" s="814"/>
      <c r="V122" s="814"/>
      <c r="W122" s="814"/>
      <c r="X122" s="814"/>
      <c r="Y122" s="814"/>
      <c r="Z122" s="814"/>
    </row>
    <row r="123">
      <c r="A123" s="814"/>
      <c r="B123" s="814"/>
      <c r="C123" s="814"/>
      <c r="D123" s="814"/>
      <c r="E123" s="814"/>
      <c r="F123" s="814"/>
      <c r="G123" s="814"/>
      <c r="H123" s="814"/>
      <c r="I123" s="814"/>
      <c r="J123" s="814"/>
      <c r="K123" s="814"/>
      <c r="L123" s="814"/>
      <c r="M123" s="814"/>
      <c r="N123" s="814"/>
      <c r="O123" s="814"/>
      <c r="P123" s="814"/>
      <c r="Q123" s="814"/>
      <c r="R123" s="814"/>
      <c r="S123" s="814"/>
      <c r="T123" s="814"/>
      <c r="U123" s="814"/>
      <c r="V123" s="814"/>
      <c r="W123" s="814"/>
      <c r="X123" s="814"/>
      <c r="Y123" s="814"/>
      <c r="Z123" s="814"/>
    </row>
    <row r="124">
      <c r="A124" s="814"/>
      <c r="B124" s="814"/>
      <c r="C124" s="814"/>
      <c r="D124" s="814"/>
      <c r="E124" s="814"/>
      <c r="F124" s="814"/>
      <c r="G124" s="814"/>
      <c r="H124" s="814"/>
      <c r="I124" s="814"/>
      <c r="J124" s="814"/>
      <c r="K124" s="814"/>
      <c r="L124" s="814"/>
      <c r="M124" s="814"/>
      <c r="N124" s="814"/>
      <c r="O124" s="814"/>
      <c r="P124" s="814"/>
      <c r="Q124" s="814"/>
      <c r="R124" s="814"/>
      <c r="S124" s="814"/>
      <c r="T124" s="814"/>
      <c r="U124" s="814"/>
      <c r="V124" s="814"/>
      <c r="W124" s="814"/>
      <c r="X124" s="814"/>
      <c r="Y124" s="814"/>
      <c r="Z124" s="814"/>
    </row>
    <row r="125">
      <c r="A125" s="814"/>
      <c r="B125" s="814"/>
      <c r="C125" s="814"/>
      <c r="D125" s="814"/>
      <c r="E125" s="814"/>
      <c r="F125" s="814"/>
      <c r="G125" s="814"/>
      <c r="H125" s="814"/>
      <c r="I125" s="814"/>
      <c r="J125" s="814"/>
      <c r="K125" s="814"/>
      <c r="L125" s="814"/>
      <c r="M125" s="814"/>
      <c r="N125" s="814"/>
      <c r="O125" s="814"/>
      <c r="P125" s="814"/>
      <c r="Q125" s="814"/>
      <c r="R125" s="814"/>
      <c r="S125" s="814"/>
      <c r="T125" s="814"/>
      <c r="U125" s="814"/>
      <c r="V125" s="814"/>
      <c r="W125" s="814"/>
      <c r="X125" s="814"/>
      <c r="Y125" s="814"/>
      <c r="Z125" s="814"/>
    </row>
    <row r="126">
      <c r="A126" s="814"/>
      <c r="B126" s="814"/>
      <c r="C126" s="814"/>
      <c r="D126" s="814"/>
      <c r="E126" s="814"/>
      <c r="F126" s="814"/>
      <c r="G126" s="814"/>
      <c r="H126" s="814"/>
      <c r="I126" s="814"/>
      <c r="J126" s="814"/>
      <c r="K126" s="814"/>
      <c r="L126" s="814"/>
      <c r="M126" s="814"/>
      <c r="N126" s="814"/>
      <c r="O126" s="814"/>
      <c r="P126" s="814"/>
      <c r="Q126" s="814"/>
      <c r="R126" s="814"/>
      <c r="S126" s="814"/>
      <c r="T126" s="814"/>
      <c r="U126" s="814"/>
      <c r="V126" s="814"/>
      <c r="W126" s="814"/>
      <c r="X126" s="814"/>
      <c r="Y126" s="814"/>
      <c r="Z126" s="814"/>
    </row>
    <row r="127">
      <c r="A127" s="814"/>
      <c r="B127" s="814"/>
      <c r="C127" s="814"/>
      <c r="D127" s="814"/>
      <c r="E127" s="814"/>
      <c r="F127" s="814"/>
      <c r="G127" s="814"/>
      <c r="H127" s="814"/>
      <c r="I127" s="814"/>
      <c r="J127" s="814"/>
      <c r="K127" s="814"/>
      <c r="L127" s="814"/>
      <c r="M127" s="814"/>
      <c r="N127" s="814"/>
      <c r="O127" s="814"/>
      <c r="P127" s="814"/>
      <c r="Q127" s="814"/>
      <c r="R127" s="814"/>
      <c r="S127" s="814"/>
      <c r="T127" s="814"/>
      <c r="U127" s="814"/>
      <c r="V127" s="814"/>
      <c r="W127" s="814"/>
      <c r="X127" s="814"/>
      <c r="Y127" s="814"/>
      <c r="Z127" s="814"/>
    </row>
    <row r="128">
      <c r="A128" s="814"/>
      <c r="B128" s="814"/>
      <c r="C128" s="814"/>
      <c r="D128" s="814"/>
      <c r="E128" s="814"/>
      <c r="F128" s="814"/>
      <c r="G128" s="814"/>
      <c r="H128" s="814"/>
      <c r="I128" s="814"/>
      <c r="J128" s="814"/>
      <c r="K128" s="814"/>
      <c r="L128" s="814"/>
      <c r="M128" s="814"/>
      <c r="N128" s="814"/>
      <c r="O128" s="814"/>
      <c r="P128" s="814"/>
      <c r="Q128" s="814"/>
      <c r="R128" s="814"/>
      <c r="S128" s="814"/>
      <c r="T128" s="814"/>
      <c r="U128" s="814"/>
      <c r="V128" s="814"/>
      <c r="W128" s="814"/>
      <c r="X128" s="814"/>
      <c r="Y128" s="814"/>
      <c r="Z128" s="814"/>
    </row>
    <row r="129">
      <c r="A129" s="814"/>
      <c r="B129" s="814"/>
      <c r="C129" s="814"/>
      <c r="D129" s="814"/>
      <c r="E129" s="814"/>
      <c r="F129" s="814"/>
      <c r="G129" s="814"/>
      <c r="H129" s="814"/>
      <c r="I129" s="814"/>
      <c r="J129" s="814"/>
      <c r="K129" s="814"/>
      <c r="L129" s="814"/>
      <c r="M129" s="814"/>
      <c r="N129" s="814"/>
      <c r="O129" s="814"/>
      <c r="P129" s="814"/>
      <c r="Q129" s="814"/>
      <c r="R129" s="814"/>
      <c r="S129" s="814"/>
      <c r="T129" s="814"/>
      <c r="U129" s="814"/>
      <c r="V129" s="814"/>
      <c r="W129" s="814"/>
      <c r="X129" s="814"/>
      <c r="Y129" s="814"/>
      <c r="Z129" s="814"/>
    </row>
    <row r="130">
      <c r="A130" s="814"/>
      <c r="B130" s="814"/>
      <c r="C130" s="814"/>
      <c r="D130" s="814"/>
      <c r="E130" s="814"/>
      <c r="F130" s="814"/>
      <c r="G130" s="814"/>
      <c r="H130" s="814"/>
      <c r="I130" s="814"/>
      <c r="J130" s="814"/>
      <c r="K130" s="814"/>
      <c r="L130" s="814"/>
      <c r="M130" s="814"/>
      <c r="N130" s="814"/>
      <c r="O130" s="814"/>
      <c r="P130" s="814"/>
      <c r="Q130" s="814"/>
      <c r="R130" s="814"/>
      <c r="S130" s="814"/>
      <c r="T130" s="814"/>
      <c r="U130" s="814"/>
      <c r="V130" s="814"/>
      <c r="W130" s="814"/>
      <c r="X130" s="814"/>
      <c r="Y130" s="814"/>
      <c r="Z130" s="814"/>
    </row>
    <row r="131">
      <c r="A131" s="814"/>
      <c r="B131" s="814"/>
      <c r="C131" s="814"/>
      <c r="D131" s="814"/>
      <c r="E131" s="814"/>
      <c r="F131" s="814"/>
      <c r="G131" s="814"/>
      <c r="H131" s="814"/>
      <c r="I131" s="814"/>
      <c r="J131" s="814"/>
      <c r="K131" s="814"/>
      <c r="L131" s="814"/>
      <c r="M131" s="814"/>
      <c r="N131" s="814"/>
      <c r="O131" s="814"/>
      <c r="P131" s="814"/>
      <c r="Q131" s="814"/>
      <c r="R131" s="814"/>
      <c r="S131" s="814"/>
      <c r="T131" s="814"/>
      <c r="U131" s="814"/>
      <c r="V131" s="814"/>
      <c r="W131" s="814"/>
      <c r="X131" s="814"/>
      <c r="Y131" s="814"/>
      <c r="Z131" s="814"/>
    </row>
    <row r="132">
      <c r="A132" s="814"/>
      <c r="B132" s="814"/>
      <c r="C132" s="814"/>
      <c r="D132" s="814"/>
      <c r="E132" s="814"/>
      <c r="F132" s="814"/>
      <c r="G132" s="814"/>
      <c r="H132" s="814"/>
      <c r="I132" s="814"/>
      <c r="J132" s="814"/>
      <c r="K132" s="814"/>
      <c r="L132" s="814"/>
      <c r="M132" s="814"/>
      <c r="N132" s="814"/>
      <c r="O132" s="814"/>
      <c r="P132" s="814"/>
      <c r="Q132" s="814"/>
      <c r="R132" s="814"/>
      <c r="S132" s="814"/>
      <c r="T132" s="814"/>
      <c r="U132" s="814"/>
      <c r="V132" s="814"/>
      <c r="W132" s="814"/>
      <c r="X132" s="814"/>
      <c r="Y132" s="814"/>
      <c r="Z132" s="814"/>
    </row>
    <row r="133">
      <c r="A133" s="814"/>
      <c r="B133" s="814"/>
      <c r="C133" s="814"/>
      <c r="D133" s="814"/>
      <c r="E133" s="814"/>
      <c r="F133" s="814"/>
      <c r="G133" s="814"/>
      <c r="H133" s="814"/>
      <c r="I133" s="814"/>
      <c r="J133" s="814"/>
      <c r="K133" s="814"/>
      <c r="L133" s="814"/>
      <c r="M133" s="814"/>
      <c r="N133" s="814"/>
      <c r="O133" s="814"/>
      <c r="P133" s="814"/>
      <c r="Q133" s="814"/>
      <c r="R133" s="814"/>
      <c r="S133" s="814"/>
      <c r="T133" s="814"/>
      <c r="U133" s="814"/>
      <c r="V133" s="814"/>
      <c r="W133" s="814"/>
      <c r="X133" s="814"/>
      <c r="Y133" s="814"/>
      <c r="Z133" s="814"/>
    </row>
    <row r="134">
      <c r="A134" s="814"/>
      <c r="B134" s="814"/>
      <c r="C134" s="814"/>
      <c r="D134" s="814"/>
      <c r="E134" s="814"/>
      <c r="F134" s="814"/>
      <c r="G134" s="814"/>
      <c r="H134" s="814"/>
      <c r="I134" s="814"/>
      <c r="J134" s="814"/>
      <c r="K134" s="814"/>
      <c r="L134" s="814"/>
      <c r="M134" s="814"/>
      <c r="N134" s="814"/>
      <c r="O134" s="814"/>
      <c r="P134" s="814"/>
      <c r="Q134" s="814"/>
      <c r="R134" s="814"/>
      <c r="S134" s="814"/>
      <c r="T134" s="814"/>
      <c r="U134" s="814"/>
      <c r="V134" s="814"/>
      <c r="W134" s="814"/>
      <c r="X134" s="814"/>
      <c r="Y134" s="814"/>
      <c r="Z134" s="814"/>
    </row>
    <row r="135">
      <c r="A135" s="814"/>
      <c r="B135" s="814"/>
      <c r="C135" s="814"/>
      <c r="D135" s="814"/>
      <c r="E135" s="814"/>
      <c r="F135" s="814"/>
      <c r="G135" s="814"/>
      <c r="H135" s="814"/>
      <c r="I135" s="814"/>
      <c r="J135" s="814"/>
      <c r="K135" s="814"/>
      <c r="L135" s="814"/>
      <c r="M135" s="814"/>
      <c r="N135" s="814"/>
      <c r="O135" s="814"/>
      <c r="P135" s="814"/>
      <c r="Q135" s="814"/>
      <c r="R135" s="814"/>
      <c r="S135" s="814"/>
      <c r="T135" s="814"/>
      <c r="U135" s="814"/>
      <c r="V135" s="814"/>
      <c r="W135" s="814"/>
      <c r="X135" s="814"/>
      <c r="Y135" s="814"/>
      <c r="Z135" s="814"/>
    </row>
    <row r="136">
      <c r="A136" s="814"/>
      <c r="B136" s="814"/>
      <c r="C136" s="814"/>
      <c r="D136" s="814"/>
      <c r="E136" s="814"/>
      <c r="F136" s="814"/>
      <c r="G136" s="814"/>
      <c r="H136" s="814"/>
      <c r="I136" s="814"/>
      <c r="J136" s="814"/>
      <c r="K136" s="814"/>
      <c r="L136" s="814"/>
      <c r="M136" s="814"/>
      <c r="N136" s="814"/>
      <c r="O136" s="814"/>
      <c r="P136" s="814"/>
      <c r="Q136" s="814"/>
      <c r="R136" s="814"/>
      <c r="S136" s="814"/>
      <c r="T136" s="814"/>
      <c r="U136" s="814"/>
      <c r="V136" s="814"/>
      <c r="W136" s="814"/>
      <c r="X136" s="814"/>
      <c r="Y136" s="814"/>
      <c r="Z136" s="814"/>
    </row>
    <row r="137">
      <c r="A137" s="814"/>
      <c r="B137" s="814"/>
      <c r="C137" s="814"/>
      <c r="D137" s="814"/>
      <c r="E137" s="814"/>
      <c r="F137" s="814"/>
      <c r="G137" s="814"/>
      <c r="H137" s="814"/>
      <c r="I137" s="814"/>
      <c r="J137" s="814"/>
      <c r="K137" s="814"/>
      <c r="L137" s="814"/>
      <c r="M137" s="814"/>
      <c r="N137" s="814"/>
      <c r="O137" s="814"/>
      <c r="P137" s="814"/>
      <c r="Q137" s="814"/>
      <c r="R137" s="814"/>
      <c r="S137" s="814"/>
      <c r="T137" s="814"/>
      <c r="U137" s="814"/>
      <c r="V137" s="814"/>
      <c r="W137" s="814"/>
      <c r="X137" s="814"/>
      <c r="Y137" s="814"/>
      <c r="Z137" s="814"/>
    </row>
    <row r="138">
      <c r="A138" s="814"/>
      <c r="B138" s="814"/>
      <c r="C138" s="814"/>
      <c r="D138" s="814"/>
      <c r="E138" s="814"/>
      <c r="F138" s="814"/>
      <c r="G138" s="814"/>
      <c r="H138" s="814"/>
      <c r="I138" s="814"/>
      <c r="J138" s="814"/>
      <c r="K138" s="814"/>
      <c r="L138" s="814"/>
      <c r="M138" s="814"/>
      <c r="N138" s="814"/>
      <c r="O138" s="814"/>
      <c r="P138" s="814"/>
      <c r="Q138" s="814"/>
      <c r="R138" s="814"/>
      <c r="S138" s="814"/>
      <c r="T138" s="814"/>
      <c r="U138" s="814"/>
      <c r="V138" s="814"/>
      <c r="W138" s="814"/>
      <c r="X138" s="814"/>
      <c r="Y138" s="814"/>
      <c r="Z138" s="814"/>
    </row>
    <row r="139">
      <c r="A139" s="814"/>
      <c r="B139" s="814"/>
      <c r="C139" s="814"/>
      <c r="D139" s="814"/>
      <c r="E139" s="814"/>
      <c r="F139" s="814"/>
      <c r="G139" s="814"/>
      <c r="H139" s="814"/>
      <c r="I139" s="814"/>
      <c r="J139" s="814"/>
      <c r="K139" s="814"/>
      <c r="L139" s="814"/>
      <c r="M139" s="814"/>
      <c r="N139" s="814"/>
      <c r="O139" s="814"/>
      <c r="P139" s="814"/>
      <c r="Q139" s="814"/>
      <c r="R139" s="814"/>
      <c r="S139" s="814"/>
      <c r="T139" s="814"/>
      <c r="U139" s="814"/>
      <c r="V139" s="814"/>
      <c r="W139" s="814"/>
      <c r="X139" s="814"/>
      <c r="Y139" s="814"/>
      <c r="Z139" s="814"/>
    </row>
    <row r="140">
      <c r="A140" s="814"/>
      <c r="B140" s="814"/>
      <c r="C140" s="814"/>
      <c r="D140" s="814"/>
      <c r="E140" s="814"/>
      <c r="F140" s="814"/>
      <c r="G140" s="814"/>
      <c r="H140" s="814"/>
      <c r="I140" s="814"/>
      <c r="J140" s="814"/>
      <c r="K140" s="814"/>
      <c r="L140" s="814"/>
      <c r="M140" s="814"/>
      <c r="N140" s="814"/>
      <c r="O140" s="814"/>
      <c r="P140" s="814"/>
      <c r="Q140" s="814"/>
      <c r="R140" s="814"/>
      <c r="S140" s="814"/>
      <c r="T140" s="814"/>
      <c r="U140" s="814"/>
      <c r="V140" s="814"/>
      <c r="W140" s="814"/>
      <c r="X140" s="814"/>
      <c r="Y140" s="814"/>
      <c r="Z140" s="814"/>
    </row>
    <row r="141">
      <c r="A141" s="814"/>
      <c r="B141" s="814"/>
      <c r="C141" s="814"/>
      <c r="D141" s="814"/>
      <c r="E141" s="814"/>
      <c r="F141" s="814"/>
      <c r="G141" s="814"/>
      <c r="H141" s="814"/>
      <c r="I141" s="814"/>
      <c r="J141" s="814"/>
      <c r="K141" s="814"/>
      <c r="L141" s="814"/>
      <c r="M141" s="814"/>
      <c r="N141" s="814"/>
      <c r="O141" s="814"/>
      <c r="P141" s="814"/>
      <c r="Q141" s="814"/>
      <c r="R141" s="814"/>
      <c r="S141" s="814"/>
      <c r="T141" s="814"/>
      <c r="U141" s="814"/>
      <c r="V141" s="814"/>
      <c r="W141" s="814"/>
      <c r="X141" s="814"/>
      <c r="Y141" s="814"/>
      <c r="Z141" s="814"/>
    </row>
    <row r="142">
      <c r="A142" s="814"/>
      <c r="B142" s="814"/>
      <c r="C142" s="814"/>
      <c r="D142" s="814"/>
      <c r="E142" s="814"/>
      <c r="F142" s="814"/>
      <c r="G142" s="814"/>
      <c r="H142" s="814"/>
      <c r="I142" s="814"/>
      <c r="J142" s="814"/>
      <c r="K142" s="814"/>
      <c r="L142" s="814"/>
      <c r="M142" s="814"/>
      <c r="N142" s="814"/>
      <c r="O142" s="814"/>
      <c r="P142" s="814"/>
      <c r="Q142" s="814"/>
      <c r="R142" s="814"/>
      <c r="S142" s="814"/>
      <c r="T142" s="814"/>
      <c r="U142" s="814"/>
      <c r="V142" s="814"/>
      <c r="W142" s="814"/>
      <c r="X142" s="814"/>
      <c r="Y142" s="814"/>
      <c r="Z142" s="814"/>
    </row>
    <row r="143">
      <c r="A143" s="814"/>
      <c r="B143" s="814"/>
      <c r="C143" s="814"/>
      <c r="D143" s="814"/>
      <c r="E143" s="814"/>
      <c r="F143" s="814"/>
      <c r="G143" s="814"/>
      <c r="H143" s="814"/>
      <c r="I143" s="814"/>
      <c r="J143" s="814"/>
      <c r="K143" s="814"/>
      <c r="L143" s="814"/>
      <c r="M143" s="814"/>
      <c r="N143" s="814"/>
      <c r="O143" s="814"/>
      <c r="P143" s="814"/>
      <c r="Q143" s="814"/>
      <c r="R143" s="814"/>
      <c r="S143" s="814"/>
      <c r="T143" s="814"/>
      <c r="U143" s="814"/>
      <c r="V143" s="814"/>
      <c r="W143" s="814"/>
      <c r="X143" s="814"/>
      <c r="Y143" s="814"/>
      <c r="Z143" s="814"/>
    </row>
    <row r="144">
      <c r="A144" s="814"/>
      <c r="B144" s="814"/>
      <c r="C144" s="814"/>
      <c r="D144" s="814"/>
      <c r="E144" s="814"/>
      <c r="F144" s="814"/>
      <c r="G144" s="814"/>
      <c r="H144" s="814"/>
      <c r="I144" s="814"/>
      <c r="J144" s="814"/>
      <c r="K144" s="814"/>
      <c r="L144" s="814"/>
      <c r="M144" s="814"/>
      <c r="N144" s="814"/>
      <c r="O144" s="814"/>
      <c r="P144" s="814"/>
      <c r="Q144" s="814"/>
      <c r="R144" s="814"/>
      <c r="S144" s="814"/>
      <c r="T144" s="814"/>
      <c r="U144" s="814"/>
      <c r="V144" s="814"/>
      <c r="W144" s="814"/>
      <c r="X144" s="814"/>
      <c r="Y144" s="814"/>
      <c r="Z144" s="814"/>
    </row>
    <row r="145">
      <c r="A145" s="814"/>
      <c r="B145" s="814"/>
      <c r="C145" s="814"/>
      <c r="D145" s="814"/>
      <c r="E145" s="814"/>
      <c r="F145" s="814"/>
      <c r="G145" s="814"/>
      <c r="H145" s="814"/>
      <c r="I145" s="814"/>
      <c r="J145" s="814"/>
      <c r="K145" s="814"/>
      <c r="L145" s="814"/>
      <c r="M145" s="814"/>
      <c r="N145" s="814"/>
      <c r="O145" s="814"/>
      <c r="P145" s="814"/>
      <c r="Q145" s="814"/>
      <c r="R145" s="814"/>
      <c r="S145" s="814"/>
      <c r="T145" s="814"/>
      <c r="U145" s="814"/>
      <c r="V145" s="814"/>
      <c r="W145" s="814"/>
      <c r="X145" s="814"/>
      <c r="Y145" s="814"/>
      <c r="Z145" s="814"/>
    </row>
    <row r="146">
      <c r="A146" s="814"/>
      <c r="B146" s="814"/>
      <c r="C146" s="814"/>
      <c r="D146" s="814"/>
      <c r="E146" s="814"/>
      <c r="F146" s="814"/>
      <c r="G146" s="814"/>
      <c r="H146" s="814"/>
      <c r="I146" s="814"/>
      <c r="J146" s="814"/>
      <c r="K146" s="814"/>
      <c r="L146" s="814"/>
      <c r="M146" s="814"/>
      <c r="N146" s="814"/>
      <c r="O146" s="814"/>
      <c r="P146" s="814"/>
      <c r="Q146" s="814"/>
      <c r="R146" s="814"/>
      <c r="S146" s="814"/>
      <c r="T146" s="814"/>
      <c r="U146" s="814"/>
      <c r="V146" s="814"/>
      <c r="W146" s="814"/>
      <c r="X146" s="814"/>
      <c r="Y146" s="814"/>
      <c r="Z146" s="814"/>
    </row>
    <row r="147">
      <c r="A147" s="814"/>
      <c r="B147" s="814"/>
      <c r="C147" s="814"/>
      <c r="D147" s="814"/>
      <c r="E147" s="814"/>
      <c r="F147" s="814"/>
      <c r="G147" s="814"/>
      <c r="H147" s="814"/>
      <c r="I147" s="814"/>
      <c r="J147" s="814"/>
      <c r="K147" s="814"/>
      <c r="L147" s="814"/>
      <c r="M147" s="814"/>
      <c r="N147" s="814"/>
      <c r="O147" s="814"/>
      <c r="P147" s="814"/>
      <c r="Q147" s="814"/>
      <c r="R147" s="814"/>
      <c r="S147" s="814"/>
      <c r="T147" s="814"/>
      <c r="U147" s="814"/>
      <c r="V147" s="814"/>
      <c r="W147" s="814"/>
      <c r="X147" s="814"/>
      <c r="Y147" s="814"/>
      <c r="Z147" s="814"/>
    </row>
    <row r="148">
      <c r="A148" s="814"/>
      <c r="B148" s="814"/>
      <c r="C148" s="814"/>
      <c r="D148" s="814"/>
      <c r="E148" s="814"/>
      <c r="F148" s="814"/>
      <c r="G148" s="814"/>
      <c r="H148" s="814"/>
      <c r="I148" s="814"/>
      <c r="J148" s="814"/>
      <c r="K148" s="814"/>
      <c r="L148" s="814"/>
      <c r="M148" s="814"/>
      <c r="N148" s="814"/>
      <c r="O148" s="814"/>
      <c r="P148" s="814"/>
      <c r="Q148" s="814"/>
      <c r="R148" s="814"/>
      <c r="S148" s="814"/>
      <c r="T148" s="814"/>
      <c r="U148" s="814"/>
      <c r="V148" s="814"/>
      <c r="W148" s="814"/>
      <c r="X148" s="814"/>
      <c r="Y148" s="814"/>
      <c r="Z148" s="814"/>
    </row>
    <row r="149">
      <c r="A149" s="814"/>
      <c r="B149" s="814"/>
      <c r="C149" s="814"/>
      <c r="D149" s="814"/>
      <c r="E149" s="814"/>
      <c r="F149" s="814"/>
      <c r="G149" s="814"/>
      <c r="H149" s="814"/>
      <c r="I149" s="814"/>
      <c r="J149" s="814"/>
      <c r="K149" s="814"/>
      <c r="L149" s="814"/>
      <c r="M149" s="814"/>
      <c r="N149" s="814"/>
      <c r="O149" s="814"/>
      <c r="P149" s="814"/>
      <c r="Q149" s="814"/>
      <c r="R149" s="814"/>
      <c r="S149" s="814"/>
      <c r="T149" s="814"/>
      <c r="U149" s="814"/>
      <c r="V149" s="814"/>
      <c r="W149" s="814"/>
      <c r="X149" s="814"/>
      <c r="Y149" s="814"/>
      <c r="Z149" s="814"/>
    </row>
    <row r="150">
      <c r="A150" s="814"/>
      <c r="B150" s="814"/>
      <c r="C150" s="814"/>
      <c r="D150" s="814"/>
      <c r="E150" s="814"/>
      <c r="F150" s="814"/>
      <c r="G150" s="814"/>
      <c r="H150" s="814"/>
      <c r="I150" s="814"/>
      <c r="J150" s="814"/>
      <c r="K150" s="814"/>
      <c r="L150" s="814"/>
      <c r="M150" s="814"/>
      <c r="N150" s="814"/>
      <c r="O150" s="814"/>
      <c r="P150" s="814"/>
      <c r="Q150" s="814"/>
      <c r="R150" s="814"/>
      <c r="S150" s="814"/>
      <c r="T150" s="814"/>
      <c r="U150" s="814"/>
      <c r="V150" s="814"/>
      <c r="W150" s="814"/>
      <c r="X150" s="814"/>
      <c r="Y150" s="814"/>
      <c r="Z150" s="814"/>
    </row>
    <row r="151">
      <c r="A151" s="814"/>
      <c r="B151" s="814"/>
      <c r="C151" s="814"/>
      <c r="D151" s="814"/>
      <c r="E151" s="814"/>
      <c r="F151" s="814"/>
      <c r="G151" s="814"/>
      <c r="H151" s="814"/>
      <c r="I151" s="814"/>
      <c r="J151" s="814"/>
      <c r="K151" s="814"/>
      <c r="L151" s="814"/>
      <c r="M151" s="814"/>
      <c r="N151" s="814"/>
      <c r="O151" s="814"/>
      <c r="P151" s="814"/>
      <c r="Q151" s="814"/>
      <c r="R151" s="814"/>
      <c r="S151" s="814"/>
      <c r="T151" s="814"/>
      <c r="U151" s="814"/>
      <c r="V151" s="814"/>
      <c r="W151" s="814"/>
      <c r="X151" s="814"/>
      <c r="Y151" s="814"/>
      <c r="Z151" s="814"/>
    </row>
    <row r="152">
      <c r="A152" s="814"/>
      <c r="B152" s="814"/>
      <c r="C152" s="814"/>
      <c r="D152" s="814"/>
      <c r="E152" s="814"/>
      <c r="F152" s="814"/>
      <c r="G152" s="814"/>
      <c r="H152" s="814"/>
      <c r="I152" s="814"/>
      <c r="J152" s="814"/>
      <c r="K152" s="814"/>
      <c r="L152" s="814"/>
      <c r="M152" s="814"/>
      <c r="N152" s="814"/>
      <c r="O152" s="814"/>
      <c r="P152" s="814"/>
      <c r="Q152" s="814"/>
      <c r="R152" s="814"/>
      <c r="S152" s="814"/>
      <c r="T152" s="814"/>
      <c r="U152" s="814"/>
      <c r="V152" s="814"/>
      <c r="W152" s="814"/>
      <c r="X152" s="814"/>
      <c r="Y152" s="814"/>
      <c r="Z152" s="814"/>
    </row>
    <row r="153">
      <c r="A153" s="814"/>
      <c r="B153" s="814"/>
      <c r="C153" s="814"/>
      <c r="D153" s="814"/>
      <c r="E153" s="814"/>
      <c r="F153" s="814"/>
      <c r="G153" s="814"/>
      <c r="H153" s="814"/>
      <c r="I153" s="814"/>
      <c r="J153" s="814"/>
      <c r="K153" s="814"/>
      <c r="L153" s="814"/>
      <c r="M153" s="814"/>
      <c r="N153" s="814"/>
      <c r="O153" s="814"/>
      <c r="P153" s="814"/>
      <c r="Q153" s="814"/>
      <c r="R153" s="814"/>
      <c r="S153" s="814"/>
      <c r="T153" s="814"/>
      <c r="U153" s="814"/>
      <c r="V153" s="814"/>
      <c r="W153" s="814"/>
      <c r="X153" s="814"/>
      <c r="Y153" s="814"/>
      <c r="Z153" s="814"/>
    </row>
    <row r="154">
      <c r="A154" s="814"/>
      <c r="B154" s="814"/>
      <c r="C154" s="814"/>
      <c r="D154" s="814"/>
      <c r="E154" s="814"/>
      <c r="F154" s="814"/>
      <c r="G154" s="814"/>
      <c r="H154" s="814"/>
      <c r="I154" s="814"/>
      <c r="J154" s="814"/>
      <c r="K154" s="814"/>
      <c r="L154" s="814"/>
      <c r="M154" s="814"/>
      <c r="N154" s="814"/>
      <c r="O154" s="814"/>
      <c r="P154" s="814"/>
      <c r="Q154" s="814"/>
      <c r="R154" s="814"/>
      <c r="S154" s="814"/>
      <c r="T154" s="814"/>
      <c r="U154" s="814"/>
      <c r="V154" s="814"/>
      <c r="W154" s="814"/>
      <c r="X154" s="814"/>
      <c r="Y154" s="814"/>
      <c r="Z154" s="814"/>
    </row>
    <row r="155">
      <c r="A155" s="814"/>
      <c r="B155" s="814"/>
      <c r="C155" s="814"/>
      <c r="D155" s="814"/>
      <c r="E155" s="814"/>
      <c r="F155" s="814"/>
      <c r="G155" s="814"/>
      <c r="H155" s="814"/>
      <c r="I155" s="814"/>
      <c r="J155" s="814"/>
      <c r="K155" s="814"/>
      <c r="L155" s="814"/>
      <c r="M155" s="814"/>
      <c r="N155" s="814"/>
      <c r="O155" s="814"/>
      <c r="P155" s="814"/>
      <c r="Q155" s="814"/>
      <c r="R155" s="814"/>
      <c r="S155" s="814"/>
      <c r="T155" s="814"/>
      <c r="U155" s="814"/>
      <c r="V155" s="814"/>
      <c r="W155" s="814"/>
      <c r="X155" s="814"/>
      <c r="Y155" s="814"/>
      <c r="Z155" s="814"/>
    </row>
    <row r="156">
      <c r="A156" s="814"/>
      <c r="B156" s="814"/>
      <c r="C156" s="814"/>
      <c r="D156" s="814"/>
      <c r="E156" s="814"/>
      <c r="F156" s="814"/>
      <c r="G156" s="814"/>
      <c r="H156" s="814"/>
      <c r="I156" s="814"/>
      <c r="J156" s="814"/>
      <c r="K156" s="814"/>
      <c r="L156" s="814"/>
      <c r="M156" s="814"/>
      <c r="N156" s="814"/>
      <c r="O156" s="814"/>
      <c r="P156" s="814"/>
      <c r="Q156" s="814"/>
      <c r="R156" s="814"/>
      <c r="S156" s="814"/>
      <c r="T156" s="814"/>
      <c r="U156" s="814"/>
      <c r="V156" s="814"/>
      <c r="W156" s="814"/>
      <c r="X156" s="814"/>
      <c r="Y156" s="814"/>
      <c r="Z156" s="814"/>
    </row>
    <row r="157">
      <c r="A157" s="814"/>
      <c r="B157" s="814"/>
      <c r="C157" s="814"/>
      <c r="D157" s="814"/>
      <c r="E157" s="814"/>
      <c r="F157" s="814"/>
      <c r="G157" s="814"/>
      <c r="H157" s="814"/>
      <c r="I157" s="814"/>
      <c r="J157" s="814"/>
      <c r="K157" s="814"/>
      <c r="L157" s="814"/>
      <c r="M157" s="814"/>
      <c r="N157" s="814"/>
      <c r="O157" s="814"/>
      <c r="P157" s="814"/>
      <c r="Q157" s="814"/>
      <c r="R157" s="814"/>
      <c r="S157" s="814"/>
      <c r="T157" s="814"/>
      <c r="U157" s="814"/>
      <c r="V157" s="814"/>
      <c r="W157" s="814"/>
      <c r="X157" s="814"/>
      <c r="Y157" s="814"/>
      <c r="Z157" s="814"/>
    </row>
    <row r="158">
      <c r="A158" s="814"/>
      <c r="B158" s="814"/>
      <c r="C158" s="814"/>
      <c r="D158" s="814"/>
      <c r="E158" s="814"/>
      <c r="F158" s="814"/>
      <c r="G158" s="814"/>
      <c r="H158" s="814"/>
      <c r="I158" s="814"/>
      <c r="J158" s="814"/>
      <c r="K158" s="814"/>
      <c r="L158" s="814"/>
      <c r="M158" s="814"/>
      <c r="N158" s="814"/>
      <c r="O158" s="814"/>
      <c r="P158" s="814"/>
      <c r="Q158" s="814"/>
      <c r="R158" s="814"/>
      <c r="S158" s="814"/>
      <c r="T158" s="814"/>
      <c r="U158" s="814"/>
      <c r="V158" s="814"/>
      <c r="W158" s="814"/>
      <c r="X158" s="814"/>
      <c r="Y158" s="814"/>
      <c r="Z158" s="814"/>
    </row>
    <row r="159">
      <c r="A159" s="814"/>
      <c r="B159" s="814"/>
      <c r="C159" s="814"/>
      <c r="D159" s="814"/>
      <c r="E159" s="814"/>
      <c r="F159" s="814"/>
      <c r="G159" s="814"/>
      <c r="H159" s="814"/>
      <c r="I159" s="814"/>
      <c r="J159" s="814"/>
      <c r="K159" s="814"/>
      <c r="L159" s="814"/>
      <c r="M159" s="814"/>
      <c r="N159" s="814"/>
      <c r="O159" s="814"/>
      <c r="P159" s="814"/>
      <c r="Q159" s="814"/>
      <c r="R159" s="814"/>
      <c r="S159" s="814"/>
      <c r="T159" s="814"/>
      <c r="U159" s="814"/>
      <c r="V159" s="814"/>
      <c r="W159" s="814"/>
      <c r="X159" s="814"/>
      <c r="Y159" s="814"/>
      <c r="Z159" s="814"/>
    </row>
    <row r="160">
      <c r="A160" s="814"/>
      <c r="B160" s="814"/>
      <c r="C160" s="814"/>
      <c r="D160" s="814"/>
      <c r="E160" s="814"/>
      <c r="F160" s="814"/>
      <c r="G160" s="814"/>
      <c r="H160" s="814"/>
      <c r="I160" s="814"/>
      <c r="J160" s="814"/>
      <c r="K160" s="814"/>
      <c r="L160" s="814"/>
      <c r="M160" s="814"/>
      <c r="N160" s="814"/>
      <c r="O160" s="814"/>
      <c r="P160" s="814"/>
      <c r="Q160" s="814"/>
      <c r="R160" s="814"/>
      <c r="S160" s="814"/>
      <c r="T160" s="814"/>
      <c r="U160" s="814"/>
      <c r="V160" s="814"/>
      <c r="W160" s="814"/>
      <c r="X160" s="814"/>
      <c r="Y160" s="814"/>
      <c r="Z160" s="814"/>
    </row>
    <row r="161">
      <c r="A161" s="814"/>
      <c r="B161" s="814"/>
      <c r="C161" s="814"/>
      <c r="D161" s="814"/>
      <c r="E161" s="814"/>
      <c r="F161" s="814"/>
      <c r="G161" s="814"/>
      <c r="H161" s="814"/>
      <c r="I161" s="814"/>
      <c r="J161" s="814"/>
      <c r="K161" s="814"/>
      <c r="L161" s="814"/>
      <c r="M161" s="814"/>
      <c r="N161" s="814"/>
      <c r="O161" s="814"/>
      <c r="P161" s="814"/>
      <c r="Q161" s="814"/>
      <c r="R161" s="814"/>
      <c r="S161" s="814"/>
      <c r="T161" s="814"/>
      <c r="U161" s="814"/>
      <c r="V161" s="814"/>
      <c r="W161" s="814"/>
      <c r="X161" s="814"/>
      <c r="Y161" s="814"/>
      <c r="Z161" s="814"/>
    </row>
    <row r="162">
      <c r="A162" s="814"/>
      <c r="B162" s="814"/>
      <c r="C162" s="814"/>
      <c r="D162" s="814"/>
      <c r="E162" s="814"/>
      <c r="F162" s="814"/>
      <c r="G162" s="814"/>
      <c r="H162" s="814"/>
      <c r="I162" s="814"/>
      <c r="J162" s="814"/>
      <c r="K162" s="814"/>
      <c r="L162" s="814"/>
      <c r="M162" s="814"/>
      <c r="N162" s="814"/>
      <c r="O162" s="814"/>
      <c r="P162" s="814"/>
      <c r="Q162" s="814"/>
      <c r="R162" s="814"/>
      <c r="S162" s="814"/>
      <c r="T162" s="814"/>
      <c r="U162" s="814"/>
      <c r="V162" s="814"/>
      <c r="W162" s="814"/>
      <c r="X162" s="814"/>
      <c r="Y162" s="814"/>
      <c r="Z162" s="814"/>
    </row>
    <row r="163">
      <c r="A163" s="814"/>
      <c r="B163" s="814"/>
      <c r="C163" s="814"/>
      <c r="D163" s="814"/>
      <c r="E163" s="814"/>
      <c r="F163" s="814"/>
      <c r="G163" s="814"/>
      <c r="H163" s="814"/>
      <c r="I163" s="814"/>
      <c r="J163" s="814"/>
      <c r="K163" s="814"/>
      <c r="L163" s="814"/>
      <c r="M163" s="814"/>
      <c r="N163" s="814"/>
      <c r="O163" s="814"/>
      <c r="P163" s="814"/>
      <c r="Q163" s="814"/>
      <c r="R163" s="814"/>
      <c r="S163" s="814"/>
      <c r="T163" s="814"/>
      <c r="U163" s="814"/>
      <c r="V163" s="814"/>
      <c r="W163" s="814"/>
      <c r="X163" s="814"/>
      <c r="Y163" s="814"/>
      <c r="Z163" s="814"/>
    </row>
    <row r="164">
      <c r="A164" s="814"/>
      <c r="B164" s="814"/>
      <c r="C164" s="814"/>
      <c r="D164" s="814"/>
      <c r="E164" s="814"/>
      <c r="F164" s="814"/>
      <c r="G164" s="814"/>
      <c r="H164" s="814"/>
      <c r="I164" s="814"/>
      <c r="J164" s="814"/>
      <c r="K164" s="814"/>
      <c r="L164" s="814"/>
      <c r="M164" s="814"/>
      <c r="N164" s="814"/>
      <c r="O164" s="814"/>
      <c r="P164" s="814"/>
      <c r="Q164" s="814"/>
      <c r="R164" s="814"/>
      <c r="S164" s="814"/>
      <c r="T164" s="814"/>
      <c r="U164" s="814"/>
      <c r="V164" s="814"/>
      <c r="W164" s="814"/>
      <c r="X164" s="814"/>
      <c r="Y164" s="814"/>
      <c r="Z164" s="814"/>
    </row>
    <row r="165">
      <c r="A165" s="814"/>
      <c r="B165" s="814"/>
      <c r="C165" s="814"/>
      <c r="D165" s="814"/>
      <c r="E165" s="814"/>
      <c r="F165" s="814"/>
      <c r="G165" s="814"/>
      <c r="H165" s="814"/>
      <c r="I165" s="814"/>
      <c r="J165" s="814"/>
      <c r="K165" s="814"/>
      <c r="L165" s="814"/>
      <c r="M165" s="814"/>
      <c r="N165" s="814"/>
      <c r="O165" s="814"/>
      <c r="P165" s="814"/>
      <c r="Q165" s="814"/>
      <c r="R165" s="814"/>
      <c r="S165" s="814"/>
      <c r="T165" s="814"/>
      <c r="U165" s="814"/>
      <c r="V165" s="814"/>
      <c r="W165" s="814"/>
      <c r="X165" s="814"/>
      <c r="Y165" s="814"/>
      <c r="Z165" s="814"/>
    </row>
    <row r="166">
      <c r="A166" s="814"/>
      <c r="B166" s="814"/>
      <c r="C166" s="814"/>
      <c r="D166" s="814"/>
      <c r="E166" s="814"/>
      <c r="F166" s="814"/>
      <c r="G166" s="814"/>
      <c r="H166" s="814"/>
      <c r="I166" s="814"/>
      <c r="J166" s="814"/>
      <c r="K166" s="814"/>
      <c r="L166" s="814"/>
      <c r="M166" s="814"/>
      <c r="N166" s="814"/>
      <c r="O166" s="814"/>
      <c r="P166" s="814"/>
      <c r="Q166" s="814"/>
      <c r="R166" s="814"/>
      <c r="S166" s="814"/>
      <c r="T166" s="814"/>
      <c r="U166" s="814"/>
      <c r="V166" s="814"/>
      <c r="W166" s="814"/>
      <c r="X166" s="814"/>
      <c r="Y166" s="814"/>
      <c r="Z166" s="814"/>
    </row>
    <row r="167">
      <c r="A167" s="814"/>
      <c r="B167" s="814"/>
      <c r="C167" s="814"/>
      <c r="D167" s="814"/>
      <c r="E167" s="814"/>
      <c r="F167" s="814"/>
      <c r="G167" s="814"/>
      <c r="H167" s="814"/>
      <c r="I167" s="814"/>
      <c r="J167" s="814"/>
      <c r="K167" s="814"/>
      <c r="L167" s="814"/>
      <c r="M167" s="814"/>
      <c r="N167" s="814"/>
      <c r="O167" s="814"/>
      <c r="P167" s="814"/>
      <c r="Q167" s="814"/>
      <c r="R167" s="814"/>
      <c r="S167" s="814"/>
      <c r="T167" s="814"/>
      <c r="U167" s="814"/>
      <c r="V167" s="814"/>
      <c r="W167" s="814"/>
      <c r="X167" s="814"/>
      <c r="Y167" s="814"/>
      <c r="Z167" s="814"/>
    </row>
    <row r="168">
      <c r="A168" s="814"/>
      <c r="B168" s="814"/>
      <c r="C168" s="814"/>
      <c r="D168" s="814"/>
      <c r="E168" s="814"/>
      <c r="F168" s="814"/>
      <c r="G168" s="814"/>
      <c r="H168" s="814"/>
      <c r="I168" s="814"/>
      <c r="J168" s="814"/>
      <c r="K168" s="814"/>
      <c r="L168" s="814"/>
      <c r="M168" s="814"/>
      <c r="N168" s="814"/>
      <c r="O168" s="814"/>
      <c r="P168" s="814"/>
      <c r="Q168" s="814"/>
      <c r="R168" s="814"/>
      <c r="S168" s="814"/>
      <c r="T168" s="814"/>
      <c r="U168" s="814"/>
      <c r="V168" s="814"/>
      <c r="W168" s="814"/>
      <c r="X168" s="814"/>
      <c r="Y168" s="814"/>
      <c r="Z168" s="814"/>
    </row>
    <row r="169">
      <c r="A169" s="814"/>
      <c r="B169" s="814"/>
      <c r="C169" s="814"/>
      <c r="D169" s="814"/>
      <c r="E169" s="814"/>
      <c r="F169" s="814"/>
      <c r="G169" s="814"/>
      <c r="H169" s="814"/>
      <c r="I169" s="814"/>
      <c r="J169" s="814"/>
      <c r="K169" s="814"/>
      <c r="L169" s="814"/>
      <c r="M169" s="814"/>
      <c r="N169" s="814"/>
      <c r="O169" s="814"/>
      <c r="P169" s="814"/>
      <c r="Q169" s="814"/>
      <c r="R169" s="814"/>
      <c r="S169" s="814"/>
      <c r="T169" s="814"/>
      <c r="U169" s="814"/>
      <c r="V169" s="814"/>
      <c r="W169" s="814"/>
      <c r="X169" s="814"/>
      <c r="Y169" s="814"/>
      <c r="Z169" s="814"/>
    </row>
    <row r="170">
      <c r="A170" s="814"/>
      <c r="B170" s="814"/>
      <c r="C170" s="814"/>
      <c r="D170" s="814"/>
      <c r="E170" s="814"/>
      <c r="F170" s="814"/>
      <c r="G170" s="814"/>
      <c r="H170" s="814"/>
      <c r="I170" s="814"/>
      <c r="J170" s="814"/>
      <c r="K170" s="814"/>
      <c r="L170" s="814"/>
      <c r="M170" s="814"/>
      <c r="N170" s="814"/>
      <c r="O170" s="814"/>
      <c r="P170" s="814"/>
      <c r="Q170" s="814"/>
      <c r="R170" s="814"/>
      <c r="S170" s="814"/>
      <c r="T170" s="814"/>
      <c r="U170" s="814"/>
      <c r="V170" s="814"/>
      <c r="W170" s="814"/>
      <c r="X170" s="814"/>
      <c r="Y170" s="814"/>
      <c r="Z170" s="814"/>
    </row>
    <row r="171">
      <c r="A171" s="814"/>
      <c r="B171" s="814"/>
      <c r="C171" s="814"/>
      <c r="D171" s="814"/>
      <c r="E171" s="814"/>
      <c r="F171" s="814"/>
      <c r="G171" s="814"/>
      <c r="H171" s="814"/>
      <c r="I171" s="814"/>
      <c r="J171" s="814"/>
      <c r="K171" s="814"/>
      <c r="L171" s="814"/>
      <c r="M171" s="814"/>
      <c r="N171" s="814"/>
      <c r="O171" s="814"/>
      <c r="P171" s="814"/>
      <c r="Q171" s="814"/>
      <c r="R171" s="814"/>
      <c r="S171" s="814"/>
      <c r="T171" s="814"/>
      <c r="U171" s="814"/>
      <c r="V171" s="814"/>
      <c r="W171" s="814"/>
      <c r="X171" s="814"/>
      <c r="Y171" s="814"/>
      <c r="Z171" s="814"/>
    </row>
    <row r="172">
      <c r="A172" s="814"/>
      <c r="B172" s="814"/>
      <c r="C172" s="814"/>
      <c r="D172" s="814"/>
      <c r="E172" s="814"/>
      <c r="F172" s="814"/>
      <c r="G172" s="814"/>
      <c r="H172" s="814"/>
      <c r="I172" s="814"/>
      <c r="J172" s="814"/>
      <c r="K172" s="814"/>
      <c r="L172" s="814"/>
      <c r="M172" s="814"/>
      <c r="N172" s="814"/>
      <c r="O172" s="814"/>
      <c r="P172" s="814"/>
      <c r="Q172" s="814"/>
      <c r="R172" s="814"/>
      <c r="S172" s="814"/>
      <c r="T172" s="814"/>
      <c r="U172" s="814"/>
      <c r="V172" s="814"/>
      <c r="W172" s="814"/>
      <c r="X172" s="814"/>
      <c r="Y172" s="814"/>
      <c r="Z172" s="814"/>
    </row>
    <row r="173">
      <c r="A173" s="814"/>
      <c r="B173" s="814"/>
      <c r="C173" s="814"/>
      <c r="D173" s="814"/>
      <c r="E173" s="814"/>
      <c r="F173" s="814"/>
      <c r="G173" s="814"/>
      <c r="H173" s="814"/>
      <c r="I173" s="814"/>
      <c r="J173" s="814"/>
      <c r="K173" s="814"/>
      <c r="L173" s="814"/>
      <c r="M173" s="814"/>
      <c r="N173" s="814"/>
      <c r="O173" s="814"/>
      <c r="P173" s="814"/>
      <c r="Q173" s="814"/>
      <c r="R173" s="814"/>
      <c r="S173" s="814"/>
      <c r="T173" s="814"/>
      <c r="U173" s="814"/>
      <c r="V173" s="814"/>
      <c r="W173" s="814"/>
      <c r="X173" s="814"/>
      <c r="Y173" s="814"/>
      <c r="Z173" s="814"/>
    </row>
    <row r="174">
      <c r="A174" s="814"/>
      <c r="B174" s="814"/>
      <c r="C174" s="814"/>
      <c r="D174" s="814"/>
      <c r="E174" s="814"/>
      <c r="F174" s="814"/>
      <c r="G174" s="814"/>
      <c r="H174" s="814"/>
      <c r="I174" s="814"/>
      <c r="J174" s="814"/>
      <c r="K174" s="814"/>
      <c r="L174" s="814"/>
      <c r="M174" s="814"/>
      <c r="N174" s="814"/>
      <c r="O174" s="814"/>
      <c r="P174" s="814"/>
      <c r="Q174" s="814"/>
      <c r="R174" s="814"/>
      <c r="S174" s="814"/>
      <c r="T174" s="814"/>
      <c r="U174" s="814"/>
      <c r="V174" s="814"/>
      <c r="W174" s="814"/>
      <c r="X174" s="814"/>
      <c r="Y174" s="814"/>
      <c r="Z174" s="814"/>
    </row>
    <row r="175">
      <c r="A175" s="814"/>
      <c r="B175" s="814"/>
      <c r="C175" s="814"/>
      <c r="D175" s="814"/>
      <c r="E175" s="814"/>
      <c r="F175" s="814"/>
      <c r="G175" s="814"/>
      <c r="H175" s="814"/>
      <c r="I175" s="814"/>
      <c r="J175" s="814"/>
      <c r="K175" s="814"/>
      <c r="L175" s="814"/>
      <c r="M175" s="814"/>
      <c r="N175" s="814"/>
      <c r="O175" s="814"/>
      <c r="P175" s="814"/>
      <c r="Q175" s="814"/>
      <c r="R175" s="814"/>
      <c r="S175" s="814"/>
      <c r="T175" s="814"/>
      <c r="U175" s="814"/>
      <c r="V175" s="814"/>
      <c r="W175" s="814"/>
      <c r="X175" s="814"/>
      <c r="Y175" s="814"/>
      <c r="Z175" s="814"/>
    </row>
    <row r="176">
      <c r="A176" s="814"/>
      <c r="B176" s="814"/>
      <c r="C176" s="814"/>
      <c r="D176" s="814"/>
      <c r="E176" s="814"/>
      <c r="F176" s="814"/>
      <c r="G176" s="814"/>
      <c r="H176" s="814"/>
      <c r="I176" s="814"/>
      <c r="J176" s="814"/>
      <c r="K176" s="814"/>
      <c r="L176" s="814"/>
      <c r="M176" s="814"/>
      <c r="N176" s="814"/>
      <c r="O176" s="814"/>
      <c r="P176" s="814"/>
      <c r="Q176" s="814"/>
      <c r="R176" s="814"/>
      <c r="S176" s="814"/>
      <c r="T176" s="814"/>
      <c r="U176" s="814"/>
      <c r="V176" s="814"/>
      <c r="W176" s="814"/>
      <c r="X176" s="814"/>
      <c r="Y176" s="814"/>
      <c r="Z176" s="814"/>
    </row>
    <row r="177">
      <c r="A177" s="814"/>
      <c r="B177" s="814"/>
      <c r="C177" s="814"/>
      <c r="D177" s="814"/>
      <c r="E177" s="814"/>
      <c r="F177" s="814"/>
      <c r="G177" s="814"/>
      <c r="H177" s="814"/>
      <c r="I177" s="814"/>
      <c r="J177" s="814"/>
      <c r="K177" s="814"/>
      <c r="L177" s="814"/>
      <c r="M177" s="814"/>
      <c r="N177" s="814"/>
      <c r="O177" s="814"/>
      <c r="P177" s="814"/>
      <c r="Q177" s="814"/>
      <c r="R177" s="814"/>
      <c r="S177" s="814"/>
      <c r="T177" s="814"/>
      <c r="U177" s="814"/>
      <c r="V177" s="814"/>
      <c r="W177" s="814"/>
      <c r="X177" s="814"/>
      <c r="Y177" s="814"/>
      <c r="Z177" s="814"/>
    </row>
    <row r="178">
      <c r="A178" s="814"/>
      <c r="B178" s="814"/>
      <c r="C178" s="814"/>
      <c r="D178" s="814"/>
      <c r="E178" s="814"/>
      <c r="F178" s="814"/>
      <c r="G178" s="814"/>
      <c r="H178" s="814"/>
      <c r="I178" s="814"/>
      <c r="J178" s="814"/>
      <c r="K178" s="814"/>
      <c r="L178" s="814"/>
      <c r="M178" s="814"/>
      <c r="N178" s="814"/>
      <c r="O178" s="814"/>
      <c r="P178" s="814"/>
      <c r="Q178" s="814"/>
      <c r="R178" s="814"/>
      <c r="S178" s="814"/>
      <c r="T178" s="814"/>
      <c r="U178" s="814"/>
      <c r="V178" s="814"/>
      <c r="W178" s="814"/>
      <c r="X178" s="814"/>
      <c r="Y178" s="814"/>
      <c r="Z178" s="814"/>
    </row>
    <row r="179">
      <c r="A179" s="814"/>
      <c r="B179" s="814"/>
      <c r="C179" s="814"/>
      <c r="D179" s="814"/>
      <c r="E179" s="814"/>
      <c r="F179" s="814"/>
      <c r="G179" s="814"/>
      <c r="H179" s="814"/>
      <c r="I179" s="814"/>
      <c r="J179" s="814"/>
      <c r="K179" s="814"/>
      <c r="L179" s="814"/>
      <c r="M179" s="814"/>
      <c r="N179" s="814"/>
      <c r="O179" s="814"/>
      <c r="P179" s="814"/>
      <c r="Q179" s="814"/>
      <c r="R179" s="814"/>
      <c r="S179" s="814"/>
      <c r="T179" s="814"/>
      <c r="U179" s="814"/>
      <c r="V179" s="814"/>
      <c r="W179" s="814"/>
      <c r="X179" s="814"/>
      <c r="Y179" s="814"/>
      <c r="Z179" s="814"/>
    </row>
    <row r="180">
      <c r="A180" s="814"/>
      <c r="B180" s="814"/>
      <c r="C180" s="814"/>
      <c r="D180" s="814"/>
      <c r="E180" s="814"/>
      <c r="F180" s="814"/>
      <c r="G180" s="814"/>
      <c r="H180" s="814"/>
      <c r="I180" s="814"/>
      <c r="J180" s="814"/>
      <c r="K180" s="814"/>
      <c r="L180" s="814"/>
      <c r="M180" s="814"/>
      <c r="N180" s="814"/>
      <c r="O180" s="814"/>
      <c r="P180" s="814"/>
      <c r="Q180" s="814"/>
      <c r="R180" s="814"/>
      <c r="S180" s="814"/>
      <c r="T180" s="814"/>
      <c r="U180" s="814"/>
      <c r="V180" s="814"/>
      <c r="W180" s="814"/>
      <c r="X180" s="814"/>
      <c r="Y180" s="814"/>
      <c r="Z180" s="814"/>
    </row>
    <row r="181">
      <c r="A181" s="814"/>
      <c r="B181" s="814"/>
      <c r="C181" s="814"/>
      <c r="D181" s="814"/>
      <c r="E181" s="814"/>
      <c r="F181" s="814"/>
      <c r="G181" s="814"/>
      <c r="H181" s="814"/>
      <c r="I181" s="814"/>
      <c r="J181" s="814"/>
      <c r="K181" s="814"/>
      <c r="L181" s="814"/>
      <c r="M181" s="814"/>
      <c r="N181" s="814"/>
      <c r="O181" s="814"/>
      <c r="P181" s="814"/>
      <c r="Q181" s="814"/>
      <c r="R181" s="814"/>
      <c r="S181" s="814"/>
      <c r="T181" s="814"/>
      <c r="U181" s="814"/>
      <c r="V181" s="814"/>
      <c r="W181" s="814"/>
      <c r="X181" s="814"/>
      <c r="Y181" s="814"/>
      <c r="Z181" s="814"/>
    </row>
    <row r="182">
      <c r="A182" s="814"/>
      <c r="B182" s="814"/>
      <c r="C182" s="814"/>
      <c r="D182" s="814"/>
      <c r="E182" s="814"/>
      <c r="F182" s="814"/>
      <c r="G182" s="814"/>
      <c r="H182" s="814"/>
      <c r="I182" s="814"/>
      <c r="J182" s="814"/>
      <c r="K182" s="814"/>
      <c r="L182" s="814"/>
      <c r="M182" s="814"/>
      <c r="N182" s="814"/>
      <c r="O182" s="814"/>
      <c r="P182" s="814"/>
      <c r="Q182" s="814"/>
      <c r="R182" s="814"/>
      <c r="S182" s="814"/>
      <c r="T182" s="814"/>
      <c r="U182" s="814"/>
      <c r="V182" s="814"/>
      <c r="W182" s="814"/>
      <c r="X182" s="814"/>
      <c r="Y182" s="814"/>
      <c r="Z182" s="814"/>
    </row>
    <row r="183">
      <c r="A183" s="814"/>
      <c r="B183" s="814"/>
      <c r="C183" s="814"/>
      <c r="D183" s="814"/>
      <c r="E183" s="814"/>
      <c r="F183" s="814"/>
      <c r="G183" s="814"/>
      <c r="H183" s="814"/>
      <c r="I183" s="814"/>
      <c r="J183" s="814"/>
      <c r="K183" s="814"/>
      <c r="L183" s="814"/>
      <c r="M183" s="814"/>
      <c r="N183" s="814"/>
      <c r="O183" s="814"/>
      <c r="P183" s="814"/>
      <c r="Q183" s="814"/>
      <c r="R183" s="814"/>
      <c r="S183" s="814"/>
      <c r="T183" s="814"/>
      <c r="U183" s="814"/>
      <c r="V183" s="814"/>
      <c r="W183" s="814"/>
      <c r="X183" s="814"/>
      <c r="Y183" s="814"/>
      <c r="Z183" s="814"/>
    </row>
    <row r="184">
      <c r="A184" s="814"/>
      <c r="B184" s="814"/>
      <c r="C184" s="814"/>
      <c r="D184" s="814"/>
      <c r="E184" s="814"/>
      <c r="F184" s="814"/>
      <c r="G184" s="814"/>
      <c r="H184" s="814"/>
      <c r="I184" s="814"/>
      <c r="J184" s="814"/>
      <c r="K184" s="814"/>
      <c r="L184" s="814"/>
      <c r="M184" s="814"/>
      <c r="N184" s="814"/>
      <c r="O184" s="814"/>
      <c r="P184" s="814"/>
      <c r="Q184" s="814"/>
      <c r="R184" s="814"/>
      <c r="S184" s="814"/>
      <c r="T184" s="814"/>
      <c r="U184" s="814"/>
      <c r="V184" s="814"/>
      <c r="W184" s="814"/>
      <c r="X184" s="814"/>
      <c r="Y184" s="814"/>
      <c r="Z184" s="814"/>
    </row>
    <row r="185">
      <c r="A185" s="814"/>
      <c r="B185" s="814"/>
      <c r="C185" s="814"/>
      <c r="D185" s="814"/>
      <c r="E185" s="814"/>
      <c r="F185" s="814"/>
      <c r="G185" s="814"/>
      <c r="H185" s="814"/>
      <c r="I185" s="814"/>
      <c r="J185" s="814"/>
      <c r="K185" s="814"/>
      <c r="L185" s="814"/>
      <c r="M185" s="814"/>
      <c r="N185" s="814"/>
      <c r="O185" s="814"/>
      <c r="P185" s="814"/>
      <c r="Q185" s="814"/>
      <c r="R185" s="814"/>
      <c r="S185" s="814"/>
      <c r="T185" s="814"/>
      <c r="U185" s="814"/>
      <c r="V185" s="814"/>
      <c r="W185" s="814"/>
      <c r="X185" s="814"/>
      <c r="Y185" s="814"/>
      <c r="Z185" s="814"/>
    </row>
    <row r="186">
      <c r="A186" s="814"/>
      <c r="B186" s="814"/>
      <c r="C186" s="814"/>
      <c r="D186" s="814"/>
      <c r="E186" s="814"/>
      <c r="F186" s="814"/>
      <c r="G186" s="814"/>
      <c r="H186" s="814"/>
      <c r="I186" s="814"/>
      <c r="J186" s="814"/>
      <c r="K186" s="814"/>
      <c r="L186" s="814"/>
      <c r="M186" s="814"/>
      <c r="N186" s="814"/>
      <c r="O186" s="814"/>
      <c r="P186" s="814"/>
      <c r="Q186" s="814"/>
      <c r="R186" s="814"/>
      <c r="S186" s="814"/>
      <c r="T186" s="814"/>
      <c r="U186" s="814"/>
      <c r="V186" s="814"/>
      <c r="W186" s="814"/>
      <c r="X186" s="814"/>
      <c r="Y186" s="814"/>
      <c r="Z186" s="814"/>
    </row>
    <row r="187">
      <c r="A187" s="814"/>
      <c r="B187" s="814"/>
      <c r="C187" s="814"/>
      <c r="D187" s="814"/>
      <c r="E187" s="814"/>
      <c r="F187" s="814"/>
      <c r="G187" s="814"/>
      <c r="H187" s="814"/>
      <c r="I187" s="814"/>
      <c r="J187" s="814"/>
      <c r="K187" s="814"/>
      <c r="L187" s="814"/>
      <c r="M187" s="814"/>
      <c r="N187" s="814"/>
      <c r="O187" s="814"/>
      <c r="P187" s="814"/>
      <c r="Q187" s="814"/>
      <c r="R187" s="814"/>
      <c r="S187" s="814"/>
      <c r="T187" s="814"/>
      <c r="U187" s="814"/>
      <c r="V187" s="814"/>
      <c r="W187" s="814"/>
      <c r="X187" s="814"/>
      <c r="Y187" s="814"/>
      <c r="Z187" s="814"/>
    </row>
    <row r="188">
      <c r="A188" s="814"/>
      <c r="B188" s="814"/>
      <c r="C188" s="814"/>
      <c r="D188" s="814"/>
      <c r="E188" s="814"/>
      <c r="F188" s="814"/>
      <c r="G188" s="814"/>
      <c r="H188" s="814"/>
      <c r="I188" s="814"/>
      <c r="J188" s="814"/>
      <c r="K188" s="814"/>
      <c r="L188" s="814"/>
      <c r="M188" s="814"/>
      <c r="N188" s="814"/>
      <c r="O188" s="814"/>
      <c r="P188" s="814"/>
      <c r="Q188" s="814"/>
      <c r="R188" s="814"/>
      <c r="S188" s="814"/>
      <c r="T188" s="814"/>
      <c r="U188" s="814"/>
      <c r="V188" s="814"/>
      <c r="W188" s="814"/>
      <c r="X188" s="814"/>
      <c r="Y188" s="814"/>
      <c r="Z188" s="814"/>
    </row>
    <row r="189">
      <c r="A189" s="814"/>
      <c r="B189" s="814"/>
      <c r="C189" s="814"/>
      <c r="D189" s="814"/>
      <c r="E189" s="814"/>
      <c r="F189" s="814"/>
      <c r="G189" s="814"/>
      <c r="H189" s="814"/>
      <c r="I189" s="814"/>
      <c r="J189" s="814"/>
      <c r="K189" s="814"/>
      <c r="L189" s="814"/>
      <c r="M189" s="814"/>
      <c r="N189" s="814"/>
      <c r="O189" s="814"/>
      <c r="P189" s="814"/>
      <c r="Q189" s="814"/>
      <c r="R189" s="814"/>
      <c r="S189" s="814"/>
      <c r="T189" s="814"/>
      <c r="U189" s="814"/>
      <c r="V189" s="814"/>
      <c r="W189" s="814"/>
      <c r="X189" s="814"/>
      <c r="Y189" s="814"/>
      <c r="Z189" s="814"/>
    </row>
    <row r="190">
      <c r="A190" s="814"/>
      <c r="B190" s="814"/>
      <c r="C190" s="814"/>
      <c r="D190" s="814"/>
      <c r="E190" s="814"/>
      <c r="F190" s="814"/>
      <c r="G190" s="814"/>
      <c r="H190" s="814"/>
      <c r="I190" s="814"/>
      <c r="J190" s="814"/>
      <c r="K190" s="814"/>
      <c r="L190" s="814"/>
      <c r="M190" s="814"/>
      <c r="N190" s="814"/>
      <c r="O190" s="814"/>
      <c r="P190" s="814"/>
      <c r="Q190" s="814"/>
      <c r="R190" s="814"/>
      <c r="S190" s="814"/>
      <c r="T190" s="814"/>
      <c r="U190" s="814"/>
      <c r="V190" s="814"/>
      <c r="W190" s="814"/>
      <c r="X190" s="814"/>
      <c r="Y190" s="814"/>
      <c r="Z190" s="814"/>
    </row>
    <row r="191">
      <c r="A191" s="814"/>
      <c r="B191" s="814"/>
      <c r="C191" s="814"/>
      <c r="D191" s="814"/>
      <c r="E191" s="814"/>
      <c r="F191" s="814"/>
      <c r="G191" s="814"/>
      <c r="H191" s="814"/>
      <c r="I191" s="814"/>
      <c r="J191" s="814"/>
      <c r="K191" s="814"/>
      <c r="L191" s="814"/>
      <c r="M191" s="814"/>
      <c r="N191" s="814"/>
      <c r="O191" s="814"/>
      <c r="P191" s="814"/>
      <c r="Q191" s="814"/>
      <c r="R191" s="814"/>
      <c r="S191" s="814"/>
      <c r="T191" s="814"/>
      <c r="U191" s="814"/>
      <c r="V191" s="814"/>
      <c r="W191" s="814"/>
      <c r="X191" s="814"/>
      <c r="Y191" s="814"/>
      <c r="Z191" s="814"/>
    </row>
    <row r="192">
      <c r="A192" s="814"/>
      <c r="B192" s="814"/>
      <c r="C192" s="814"/>
      <c r="D192" s="814"/>
      <c r="E192" s="814"/>
      <c r="F192" s="814"/>
      <c r="G192" s="814"/>
      <c r="H192" s="814"/>
      <c r="I192" s="814"/>
      <c r="J192" s="814"/>
      <c r="K192" s="814"/>
      <c r="L192" s="814"/>
      <c r="M192" s="814"/>
      <c r="N192" s="814"/>
      <c r="O192" s="814"/>
      <c r="P192" s="814"/>
      <c r="Q192" s="814"/>
      <c r="R192" s="814"/>
      <c r="S192" s="814"/>
      <c r="T192" s="814"/>
      <c r="U192" s="814"/>
      <c r="V192" s="814"/>
      <c r="W192" s="814"/>
      <c r="X192" s="814"/>
      <c r="Y192" s="814"/>
      <c r="Z192" s="814"/>
    </row>
    <row r="193">
      <c r="A193" s="814"/>
      <c r="B193" s="814"/>
      <c r="C193" s="814"/>
      <c r="D193" s="814"/>
      <c r="E193" s="814"/>
      <c r="F193" s="814"/>
      <c r="G193" s="814"/>
      <c r="H193" s="814"/>
      <c r="I193" s="814"/>
      <c r="J193" s="814"/>
      <c r="K193" s="814"/>
      <c r="L193" s="814"/>
      <c r="M193" s="814"/>
      <c r="N193" s="814"/>
      <c r="O193" s="814"/>
      <c r="P193" s="814"/>
      <c r="Q193" s="814"/>
      <c r="R193" s="814"/>
      <c r="S193" s="814"/>
      <c r="T193" s="814"/>
      <c r="U193" s="814"/>
      <c r="V193" s="814"/>
      <c r="W193" s="814"/>
      <c r="X193" s="814"/>
      <c r="Y193" s="814"/>
      <c r="Z193" s="814"/>
    </row>
    <row r="194">
      <c r="A194" s="814"/>
      <c r="B194" s="814"/>
      <c r="C194" s="814"/>
      <c r="D194" s="814"/>
      <c r="E194" s="814"/>
      <c r="F194" s="814"/>
      <c r="G194" s="814"/>
      <c r="H194" s="814"/>
      <c r="I194" s="814"/>
      <c r="J194" s="814"/>
      <c r="K194" s="814"/>
      <c r="L194" s="814"/>
      <c r="M194" s="814"/>
      <c r="N194" s="814"/>
      <c r="O194" s="814"/>
      <c r="P194" s="814"/>
      <c r="Q194" s="814"/>
      <c r="R194" s="814"/>
      <c r="S194" s="814"/>
      <c r="T194" s="814"/>
      <c r="U194" s="814"/>
      <c r="V194" s="814"/>
      <c r="W194" s="814"/>
      <c r="X194" s="814"/>
      <c r="Y194" s="814"/>
      <c r="Z194" s="814"/>
    </row>
    <row r="195">
      <c r="A195" s="814"/>
      <c r="B195" s="814"/>
      <c r="C195" s="814"/>
      <c r="D195" s="814"/>
      <c r="E195" s="814"/>
      <c r="F195" s="814"/>
      <c r="G195" s="814"/>
      <c r="H195" s="814"/>
      <c r="I195" s="814"/>
      <c r="J195" s="814"/>
      <c r="K195" s="814"/>
      <c r="L195" s="814"/>
      <c r="M195" s="814"/>
      <c r="N195" s="814"/>
      <c r="O195" s="814"/>
      <c r="P195" s="814"/>
      <c r="Q195" s="814"/>
      <c r="R195" s="814"/>
      <c r="S195" s="814"/>
      <c r="T195" s="814"/>
      <c r="U195" s="814"/>
      <c r="V195" s="814"/>
      <c r="W195" s="814"/>
      <c r="X195" s="814"/>
      <c r="Y195" s="814"/>
      <c r="Z195" s="814"/>
    </row>
    <row r="196">
      <c r="A196" s="814"/>
      <c r="B196" s="814"/>
      <c r="C196" s="814"/>
      <c r="D196" s="814"/>
      <c r="E196" s="814"/>
      <c r="F196" s="814"/>
      <c r="G196" s="814"/>
      <c r="H196" s="814"/>
      <c r="I196" s="814"/>
      <c r="J196" s="814"/>
      <c r="K196" s="814"/>
      <c r="L196" s="814"/>
      <c r="M196" s="814"/>
      <c r="N196" s="814"/>
      <c r="O196" s="814"/>
      <c r="P196" s="814"/>
      <c r="Q196" s="814"/>
      <c r="R196" s="814"/>
      <c r="S196" s="814"/>
      <c r="T196" s="814"/>
      <c r="U196" s="814"/>
      <c r="V196" s="814"/>
      <c r="W196" s="814"/>
      <c r="X196" s="814"/>
      <c r="Y196" s="814"/>
      <c r="Z196" s="814"/>
    </row>
    <row r="197">
      <c r="A197" s="814"/>
      <c r="B197" s="814"/>
      <c r="C197" s="814"/>
      <c r="D197" s="814"/>
      <c r="E197" s="814"/>
      <c r="F197" s="814"/>
      <c r="G197" s="814"/>
      <c r="H197" s="814"/>
      <c r="I197" s="814"/>
      <c r="J197" s="814"/>
      <c r="K197" s="814"/>
      <c r="L197" s="814"/>
      <c r="M197" s="814"/>
      <c r="N197" s="814"/>
      <c r="O197" s="814"/>
      <c r="P197" s="814"/>
      <c r="Q197" s="814"/>
      <c r="R197" s="814"/>
      <c r="S197" s="814"/>
      <c r="T197" s="814"/>
      <c r="U197" s="814"/>
      <c r="V197" s="814"/>
      <c r="W197" s="814"/>
      <c r="X197" s="814"/>
      <c r="Y197" s="814"/>
      <c r="Z197" s="814"/>
    </row>
    <row r="198">
      <c r="A198" s="814"/>
      <c r="B198" s="814"/>
      <c r="C198" s="814"/>
      <c r="D198" s="814"/>
      <c r="E198" s="814"/>
      <c r="F198" s="814"/>
      <c r="G198" s="814"/>
      <c r="H198" s="814"/>
      <c r="I198" s="814"/>
      <c r="J198" s="814"/>
      <c r="K198" s="814"/>
      <c r="L198" s="814"/>
      <c r="M198" s="814"/>
      <c r="N198" s="814"/>
      <c r="O198" s="814"/>
      <c r="P198" s="814"/>
      <c r="Q198" s="814"/>
      <c r="R198" s="814"/>
      <c r="S198" s="814"/>
      <c r="T198" s="814"/>
      <c r="U198" s="814"/>
      <c r="V198" s="814"/>
      <c r="W198" s="814"/>
      <c r="X198" s="814"/>
      <c r="Y198" s="814"/>
      <c r="Z198" s="814"/>
    </row>
    <row r="199">
      <c r="A199" s="814"/>
      <c r="B199" s="814"/>
      <c r="C199" s="814"/>
      <c r="D199" s="814"/>
      <c r="E199" s="814"/>
      <c r="F199" s="814"/>
      <c r="G199" s="814"/>
      <c r="H199" s="814"/>
      <c r="I199" s="814"/>
      <c r="J199" s="814"/>
      <c r="K199" s="814"/>
      <c r="L199" s="814"/>
      <c r="M199" s="814"/>
      <c r="N199" s="814"/>
      <c r="O199" s="814"/>
      <c r="P199" s="814"/>
      <c r="Q199" s="814"/>
      <c r="R199" s="814"/>
      <c r="S199" s="814"/>
      <c r="T199" s="814"/>
      <c r="U199" s="814"/>
      <c r="V199" s="814"/>
      <c r="W199" s="814"/>
      <c r="X199" s="814"/>
      <c r="Y199" s="814"/>
      <c r="Z199" s="814"/>
    </row>
    <row r="200">
      <c r="A200" s="814"/>
      <c r="B200" s="814"/>
      <c r="C200" s="814"/>
      <c r="D200" s="814"/>
      <c r="E200" s="814"/>
      <c r="F200" s="814"/>
      <c r="G200" s="814"/>
      <c r="H200" s="814"/>
      <c r="I200" s="814"/>
      <c r="J200" s="814"/>
      <c r="K200" s="814"/>
      <c r="L200" s="814"/>
      <c r="M200" s="814"/>
      <c r="N200" s="814"/>
      <c r="O200" s="814"/>
      <c r="P200" s="814"/>
      <c r="Q200" s="814"/>
      <c r="R200" s="814"/>
      <c r="S200" s="814"/>
      <c r="T200" s="814"/>
      <c r="U200" s="814"/>
      <c r="V200" s="814"/>
      <c r="W200" s="814"/>
      <c r="X200" s="814"/>
      <c r="Y200" s="814"/>
      <c r="Z200" s="814"/>
    </row>
    <row r="201">
      <c r="A201" s="814"/>
      <c r="B201" s="814"/>
      <c r="C201" s="814"/>
      <c r="D201" s="814"/>
      <c r="E201" s="814"/>
      <c r="F201" s="814"/>
      <c r="G201" s="814"/>
      <c r="H201" s="814"/>
      <c r="I201" s="814"/>
      <c r="J201" s="814"/>
      <c r="K201" s="814"/>
      <c r="L201" s="814"/>
      <c r="M201" s="814"/>
      <c r="N201" s="814"/>
      <c r="O201" s="814"/>
      <c r="P201" s="814"/>
      <c r="Q201" s="814"/>
      <c r="R201" s="814"/>
      <c r="S201" s="814"/>
      <c r="T201" s="814"/>
      <c r="U201" s="814"/>
      <c r="V201" s="814"/>
      <c r="W201" s="814"/>
      <c r="X201" s="814"/>
      <c r="Y201" s="814"/>
      <c r="Z201" s="814"/>
    </row>
    <row r="202">
      <c r="A202" s="814"/>
      <c r="B202" s="814"/>
      <c r="C202" s="814"/>
      <c r="D202" s="814"/>
      <c r="E202" s="814"/>
      <c r="F202" s="814"/>
      <c r="G202" s="814"/>
      <c r="H202" s="814"/>
      <c r="I202" s="814"/>
      <c r="J202" s="814"/>
      <c r="K202" s="814"/>
      <c r="L202" s="814"/>
      <c r="M202" s="814"/>
      <c r="N202" s="814"/>
      <c r="O202" s="814"/>
      <c r="P202" s="814"/>
      <c r="Q202" s="814"/>
      <c r="R202" s="814"/>
      <c r="S202" s="814"/>
      <c r="T202" s="814"/>
      <c r="U202" s="814"/>
      <c r="V202" s="814"/>
      <c r="W202" s="814"/>
      <c r="X202" s="814"/>
      <c r="Y202" s="814"/>
      <c r="Z202" s="814"/>
    </row>
    <row r="203">
      <c r="A203" s="814"/>
      <c r="B203" s="814"/>
      <c r="C203" s="814"/>
      <c r="D203" s="814"/>
      <c r="E203" s="814"/>
      <c r="F203" s="814"/>
      <c r="G203" s="814"/>
      <c r="H203" s="814"/>
      <c r="I203" s="814"/>
      <c r="J203" s="814"/>
      <c r="K203" s="814"/>
      <c r="L203" s="814"/>
      <c r="M203" s="814"/>
      <c r="N203" s="814"/>
      <c r="O203" s="814"/>
      <c r="P203" s="814"/>
      <c r="Q203" s="814"/>
      <c r="R203" s="814"/>
      <c r="S203" s="814"/>
      <c r="T203" s="814"/>
      <c r="U203" s="814"/>
      <c r="V203" s="814"/>
      <c r="W203" s="814"/>
      <c r="X203" s="814"/>
      <c r="Y203" s="814"/>
      <c r="Z203" s="814"/>
    </row>
    <row r="204">
      <c r="A204" s="814"/>
      <c r="B204" s="814"/>
      <c r="C204" s="814"/>
      <c r="D204" s="814"/>
      <c r="E204" s="814"/>
      <c r="F204" s="814"/>
      <c r="G204" s="814"/>
      <c r="H204" s="814"/>
      <c r="I204" s="814"/>
      <c r="J204" s="814"/>
      <c r="K204" s="814"/>
      <c r="L204" s="814"/>
      <c r="M204" s="814"/>
      <c r="N204" s="814"/>
      <c r="O204" s="814"/>
      <c r="P204" s="814"/>
      <c r="Q204" s="814"/>
      <c r="R204" s="814"/>
      <c r="S204" s="814"/>
      <c r="T204" s="814"/>
      <c r="U204" s="814"/>
      <c r="V204" s="814"/>
      <c r="W204" s="814"/>
      <c r="X204" s="814"/>
      <c r="Y204" s="814"/>
      <c r="Z204" s="814"/>
    </row>
    <row r="205">
      <c r="A205" s="814"/>
      <c r="B205" s="814"/>
      <c r="C205" s="814"/>
      <c r="D205" s="814"/>
      <c r="E205" s="814"/>
      <c r="F205" s="814"/>
      <c r="G205" s="814"/>
      <c r="H205" s="814"/>
      <c r="I205" s="814"/>
      <c r="J205" s="814"/>
      <c r="K205" s="814"/>
      <c r="L205" s="814"/>
      <c r="M205" s="814"/>
      <c r="N205" s="814"/>
      <c r="O205" s="814"/>
      <c r="P205" s="814"/>
      <c r="Q205" s="814"/>
      <c r="R205" s="814"/>
      <c r="S205" s="814"/>
      <c r="T205" s="814"/>
      <c r="U205" s="814"/>
      <c r="V205" s="814"/>
      <c r="W205" s="814"/>
      <c r="X205" s="814"/>
      <c r="Y205" s="814"/>
      <c r="Z205" s="814"/>
    </row>
    <row r="206">
      <c r="A206" s="814"/>
      <c r="B206" s="814"/>
      <c r="C206" s="814"/>
      <c r="D206" s="814"/>
      <c r="E206" s="814"/>
      <c r="F206" s="814"/>
      <c r="G206" s="814"/>
      <c r="H206" s="814"/>
      <c r="I206" s="814"/>
      <c r="J206" s="814"/>
      <c r="K206" s="814"/>
      <c r="L206" s="814"/>
      <c r="M206" s="814"/>
      <c r="N206" s="814"/>
      <c r="O206" s="814"/>
      <c r="P206" s="814"/>
      <c r="Q206" s="814"/>
      <c r="R206" s="814"/>
      <c r="S206" s="814"/>
      <c r="T206" s="814"/>
      <c r="U206" s="814"/>
      <c r="V206" s="814"/>
      <c r="W206" s="814"/>
      <c r="X206" s="814"/>
      <c r="Y206" s="814"/>
      <c r="Z206" s="814"/>
    </row>
    <row r="207">
      <c r="A207" s="814"/>
      <c r="B207" s="814"/>
      <c r="C207" s="814"/>
      <c r="D207" s="814"/>
      <c r="E207" s="814"/>
      <c r="F207" s="814"/>
      <c r="G207" s="814"/>
      <c r="H207" s="814"/>
      <c r="I207" s="814"/>
      <c r="J207" s="814"/>
      <c r="K207" s="814"/>
      <c r="L207" s="814"/>
      <c r="M207" s="814"/>
      <c r="N207" s="814"/>
      <c r="O207" s="814"/>
      <c r="P207" s="814"/>
      <c r="Q207" s="814"/>
      <c r="R207" s="814"/>
      <c r="S207" s="814"/>
      <c r="T207" s="814"/>
      <c r="U207" s="814"/>
      <c r="V207" s="814"/>
      <c r="W207" s="814"/>
      <c r="X207" s="814"/>
      <c r="Y207" s="814"/>
      <c r="Z207" s="814"/>
    </row>
    <row r="208">
      <c r="A208" s="814"/>
      <c r="B208" s="814"/>
      <c r="C208" s="814"/>
      <c r="D208" s="814"/>
      <c r="E208" s="814"/>
      <c r="F208" s="814"/>
      <c r="G208" s="814"/>
      <c r="H208" s="814"/>
      <c r="I208" s="814"/>
      <c r="J208" s="814"/>
      <c r="K208" s="814"/>
      <c r="L208" s="814"/>
      <c r="M208" s="814"/>
      <c r="N208" s="814"/>
      <c r="O208" s="814"/>
      <c r="P208" s="814"/>
      <c r="Q208" s="814"/>
      <c r="R208" s="814"/>
      <c r="S208" s="814"/>
      <c r="T208" s="814"/>
      <c r="U208" s="814"/>
      <c r="V208" s="814"/>
      <c r="W208" s="814"/>
      <c r="X208" s="814"/>
      <c r="Y208" s="814"/>
      <c r="Z208" s="814"/>
    </row>
    <row r="209">
      <c r="A209" s="814"/>
      <c r="B209" s="814"/>
      <c r="C209" s="814"/>
      <c r="D209" s="814"/>
      <c r="E209" s="814"/>
      <c r="F209" s="814"/>
      <c r="G209" s="814"/>
      <c r="H209" s="814"/>
      <c r="I209" s="814"/>
      <c r="J209" s="814"/>
      <c r="K209" s="814"/>
      <c r="L209" s="814"/>
      <c r="M209" s="814"/>
      <c r="N209" s="814"/>
      <c r="O209" s="814"/>
      <c r="P209" s="814"/>
      <c r="Q209" s="814"/>
      <c r="R209" s="814"/>
      <c r="S209" s="814"/>
      <c r="T209" s="814"/>
      <c r="U209" s="814"/>
      <c r="V209" s="814"/>
      <c r="W209" s="814"/>
      <c r="X209" s="814"/>
      <c r="Y209" s="814"/>
      <c r="Z209" s="814"/>
    </row>
    <row r="210">
      <c r="A210" s="814"/>
      <c r="B210" s="814"/>
      <c r="C210" s="814"/>
      <c r="D210" s="814"/>
      <c r="E210" s="814"/>
      <c r="F210" s="814"/>
      <c r="G210" s="814"/>
      <c r="H210" s="814"/>
      <c r="I210" s="814"/>
      <c r="J210" s="814"/>
      <c r="K210" s="814"/>
      <c r="L210" s="814"/>
      <c r="M210" s="814"/>
      <c r="N210" s="814"/>
      <c r="O210" s="814"/>
      <c r="P210" s="814"/>
      <c r="Q210" s="814"/>
      <c r="R210" s="814"/>
      <c r="S210" s="814"/>
      <c r="T210" s="814"/>
      <c r="U210" s="814"/>
      <c r="V210" s="814"/>
      <c r="W210" s="814"/>
      <c r="X210" s="814"/>
      <c r="Y210" s="814"/>
      <c r="Z210" s="814"/>
    </row>
    <row r="211">
      <c r="A211" s="814"/>
      <c r="B211" s="814"/>
      <c r="C211" s="814"/>
      <c r="D211" s="814"/>
      <c r="E211" s="814"/>
      <c r="F211" s="814"/>
      <c r="G211" s="814"/>
      <c r="H211" s="814"/>
      <c r="I211" s="814"/>
      <c r="J211" s="814"/>
      <c r="K211" s="814"/>
      <c r="L211" s="814"/>
      <c r="M211" s="814"/>
      <c r="N211" s="814"/>
      <c r="O211" s="814"/>
      <c r="P211" s="814"/>
      <c r="Q211" s="814"/>
      <c r="R211" s="814"/>
      <c r="S211" s="814"/>
      <c r="T211" s="814"/>
      <c r="U211" s="814"/>
      <c r="V211" s="814"/>
      <c r="W211" s="814"/>
      <c r="X211" s="814"/>
      <c r="Y211" s="814"/>
      <c r="Z211" s="814"/>
    </row>
    <row r="212">
      <c r="A212" s="814"/>
      <c r="B212" s="814"/>
      <c r="C212" s="814"/>
      <c r="D212" s="814"/>
      <c r="E212" s="814"/>
      <c r="F212" s="814"/>
      <c r="G212" s="814"/>
      <c r="H212" s="814"/>
      <c r="I212" s="814"/>
      <c r="J212" s="814"/>
      <c r="K212" s="814"/>
      <c r="L212" s="814"/>
      <c r="M212" s="814"/>
      <c r="N212" s="814"/>
      <c r="O212" s="814"/>
      <c r="P212" s="814"/>
      <c r="Q212" s="814"/>
      <c r="R212" s="814"/>
      <c r="S212" s="814"/>
      <c r="T212" s="814"/>
      <c r="U212" s="814"/>
      <c r="V212" s="814"/>
      <c r="W212" s="814"/>
      <c r="X212" s="814"/>
      <c r="Y212" s="814"/>
      <c r="Z212" s="814"/>
    </row>
    <row r="213">
      <c r="A213" s="814"/>
      <c r="B213" s="814"/>
      <c r="C213" s="814"/>
      <c r="D213" s="814"/>
      <c r="E213" s="814"/>
      <c r="F213" s="814"/>
      <c r="G213" s="814"/>
      <c r="H213" s="814"/>
      <c r="I213" s="814"/>
      <c r="J213" s="814"/>
      <c r="K213" s="814"/>
      <c r="L213" s="814"/>
      <c r="M213" s="814"/>
      <c r="N213" s="814"/>
      <c r="O213" s="814"/>
      <c r="P213" s="814"/>
      <c r="Q213" s="814"/>
      <c r="R213" s="814"/>
      <c r="S213" s="814"/>
      <c r="T213" s="814"/>
      <c r="U213" s="814"/>
      <c r="V213" s="814"/>
      <c r="W213" s="814"/>
      <c r="X213" s="814"/>
      <c r="Y213" s="814"/>
      <c r="Z213" s="814"/>
    </row>
    <row r="214">
      <c r="A214" s="814"/>
      <c r="B214" s="814"/>
      <c r="C214" s="814"/>
      <c r="D214" s="814"/>
      <c r="E214" s="814"/>
      <c r="F214" s="814"/>
      <c r="G214" s="814"/>
      <c r="H214" s="814"/>
      <c r="I214" s="814"/>
      <c r="J214" s="814"/>
      <c r="K214" s="814"/>
      <c r="L214" s="814"/>
      <c r="M214" s="814"/>
      <c r="N214" s="814"/>
      <c r="O214" s="814"/>
      <c r="P214" s="814"/>
      <c r="Q214" s="814"/>
      <c r="R214" s="814"/>
      <c r="S214" s="814"/>
      <c r="T214" s="814"/>
      <c r="U214" s="814"/>
      <c r="V214" s="814"/>
      <c r="W214" s="814"/>
      <c r="X214" s="814"/>
      <c r="Y214" s="814"/>
      <c r="Z214" s="814"/>
    </row>
    <row r="215">
      <c r="A215" s="814"/>
      <c r="B215" s="814"/>
      <c r="C215" s="814"/>
      <c r="D215" s="814"/>
      <c r="E215" s="814"/>
      <c r="F215" s="814"/>
      <c r="G215" s="814"/>
      <c r="H215" s="814"/>
      <c r="I215" s="814"/>
      <c r="J215" s="814"/>
      <c r="K215" s="814"/>
      <c r="L215" s="814"/>
      <c r="M215" s="814"/>
      <c r="N215" s="814"/>
      <c r="O215" s="814"/>
      <c r="P215" s="814"/>
      <c r="Q215" s="814"/>
      <c r="R215" s="814"/>
      <c r="S215" s="814"/>
      <c r="T215" s="814"/>
      <c r="U215" s="814"/>
      <c r="V215" s="814"/>
      <c r="W215" s="814"/>
      <c r="X215" s="814"/>
      <c r="Y215" s="814"/>
      <c r="Z215" s="814"/>
    </row>
    <row r="216">
      <c r="A216" s="814"/>
      <c r="B216" s="814"/>
      <c r="C216" s="814"/>
      <c r="D216" s="814"/>
      <c r="E216" s="814"/>
      <c r="F216" s="814"/>
      <c r="G216" s="814"/>
      <c r="H216" s="814"/>
      <c r="I216" s="814"/>
      <c r="J216" s="814"/>
      <c r="K216" s="814"/>
      <c r="L216" s="814"/>
      <c r="M216" s="814"/>
      <c r="N216" s="814"/>
      <c r="O216" s="814"/>
      <c r="P216" s="814"/>
      <c r="Q216" s="814"/>
      <c r="R216" s="814"/>
      <c r="S216" s="814"/>
      <c r="T216" s="814"/>
      <c r="U216" s="814"/>
      <c r="V216" s="814"/>
      <c r="W216" s="814"/>
      <c r="X216" s="814"/>
      <c r="Y216" s="814"/>
      <c r="Z216" s="814"/>
    </row>
    <row r="217">
      <c r="A217" s="814"/>
      <c r="B217" s="814"/>
      <c r="C217" s="814"/>
      <c r="D217" s="814"/>
      <c r="E217" s="814"/>
      <c r="F217" s="814"/>
      <c r="G217" s="814"/>
      <c r="H217" s="814"/>
      <c r="I217" s="814"/>
      <c r="J217" s="814"/>
      <c r="K217" s="814"/>
      <c r="L217" s="814"/>
      <c r="M217" s="814"/>
      <c r="N217" s="814"/>
      <c r="O217" s="814"/>
      <c r="P217" s="814"/>
      <c r="Q217" s="814"/>
      <c r="R217" s="814"/>
      <c r="S217" s="814"/>
      <c r="T217" s="814"/>
      <c r="U217" s="814"/>
      <c r="V217" s="814"/>
      <c r="W217" s="814"/>
      <c r="X217" s="814"/>
      <c r="Y217" s="814"/>
      <c r="Z217" s="814"/>
    </row>
    <row r="218">
      <c r="A218" s="814"/>
      <c r="B218" s="814"/>
      <c r="C218" s="814"/>
      <c r="D218" s="814"/>
      <c r="E218" s="814"/>
      <c r="F218" s="814"/>
      <c r="G218" s="814"/>
      <c r="H218" s="814"/>
      <c r="I218" s="814"/>
      <c r="J218" s="814"/>
      <c r="K218" s="814"/>
      <c r="L218" s="814"/>
      <c r="M218" s="814"/>
      <c r="N218" s="814"/>
      <c r="O218" s="814"/>
      <c r="P218" s="814"/>
      <c r="Q218" s="814"/>
      <c r="R218" s="814"/>
      <c r="S218" s="814"/>
      <c r="T218" s="814"/>
      <c r="U218" s="814"/>
      <c r="V218" s="814"/>
      <c r="W218" s="814"/>
      <c r="X218" s="814"/>
      <c r="Y218" s="814"/>
      <c r="Z218" s="814"/>
    </row>
    <row r="219">
      <c r="A219" s="814"/>
      <c r="B219" s="814"/>
      <c r="C219" s="814"/>
      <c r="D219" s="814"/>
      <c r="E219" s="814"/>
      <c r="F219" s="814"/>
      <c r="G219" s="814"/>
      <c r="H219" s="814"/>
      <c r="I219" s="814"/>
      <c r="J219" s="814"/>
      <c r="K219" s="814"/>
      <c r="L219" s="814"/>
      <c r="M219" s="814"/>
      <c r="N219" s="814"/>
      <c r="O219" s="814"/>
      <c r="P219" s="814"/>
      <c r="Q219" s="814"/>
      <c r="R219" s="814"/>
      <c r="S219" s="814"/>
      <c r="T219" s="814"/>
      <c r="U219" s="814"/>
      <c r="V219" s="814"/>
      <c r="W219" s="814"/>
      <c r="X219" s="814"/>
      <c r="Y219" s="814"/>
      <c r="Z219" s="814"/>
    </row>
    <row r="220">
      <c r="A220" s="814"/>
      <c r="B220" s="814"/>
      <c r="C220" s="814"/>
      <c r="D220" s="814"/>
      <c r="E220" s="814"/>
      <c r="F220" s="814"/>
      <c r="G220" s="814"/>
      <c r="H220" s="814"/>
      <c r="I220" s="814"/>
      <c r="J220" s="814"/>
      <c r="K220" s="814"/>
      <c r="L220" s="814"/>
      <c r="M220" s="814"/>
      <c r="N220" s="814"/>
      <c r="O220" s="814"/>
      <c r="P220" s="814"/>
      <c r="Q220" s="814"/>
      <c r="R220" s="814"/>
      <c r="S220" s="814"/>
      <c r="T220" s="814"/>
      <c r="U220" s="814"/>
      <c r="V220" s="814"/>
      <c r="W220" s="814"/>
      <c r="X220" s="814"/>
      <c r="Y220" s="814"/>
      <c r="Z220" s="814"/>
    </row>
    <row r="221">
      <c r="A221" s="814"/>
      <c r="B221" s="814"/>
      <c r="C221" s="814"/>
      <c r="D221" s="814"/>
      <c r="E221" s="814"/>
      <c r="F221" s="814"/>
      <c r="G221" s="814"/>
      <c r="H221" s="814"/>
      <c r="I221" s="814"/>
      <c r="J221" s="814"/>
      <c r="K221" s="814"/>
      <c r="L221" s="814"/>
      <c r="M221" s="814"/>
      <c r="N221" s="814"/>
      <c r="O221" s="814"/>
      <c r="P221" s="814"/>
      <c r="Q221" s="814"/>
      <c r="R221" s="814"/>
      <c r="S221" s="814"/>
      <c r="T221" s="814"/>
      <c r="U221" s="814"/>
      <c r="V221" s="814"/>
      <c r="W221" s="814"/>
      <c r="X221" s="814"/>
      <c r="Y221" s="814"/>
      <c r="Z221" s="814"/>
    </row>
    <row r="222">
      <c r="A222" s="814"/>
      <c r="B222" s="814"/>
      <c r="C222" s="814"/>
      <c r="D222" s="814"/>
      <c r="E222" s="814"/>
      <c r="F222" s="814"/>
      <c r="G222" s="814"/>
      <c r="H222" s="814"/>
      <c r="I222" s="814"/>
      <c r="J222" s="814"/>
      <c r="K222" s="814"/>
      <c r="L222" s="814"/>
      <c r="M222" s="814"/>
      <c r="N222" s="814"/>
      <c r="O222" s="814"/>
      <c r="P222" s="814"/>
      <c r="Q222" s="814"/>
      <c r="R222" s="814"/>
      <c r="S222" s="814"/>
      <c r="T222" s="814"/>
      <c r="U222" s="814"/>
      <c r="V222" s="814"/>
      <c r="W222" s="814"/>
      <c r="X222" s="814"/>
      <c r="Y222" s="814"/>
      <c r="Z222" s="814"/>
    </row>
    <row r="223">
      <c r="A223" s="814"/>
      <c r="B223" s="814"/>
      <c r="C223" s="814"/>
      <c r="D223" s="814"/>
      <c r="E223" s="814"/>
      <c r="F223" s="814"/>
      <c r="G223" s="814"/>
      <c r="H223" s="814"/>
      <c r="I223" s="814"/>
      <c r="J223" s="814"/>
      <c r="K223" s="814"/>
      <c r="L223" s="814"/>
      <c r="M223" s="814"/>
      <c r="N223" s="814"/>
      <c r="O223" s="814"/>
      <c r="P223" s="814"/>
      <c r="Q223" s="814"/>
      <c r="R223" s="814"/>
      <c r="S223" s="814"/>
      <c r="T223" s="814"/>
      <c r="U223" s="814"/>
      <c r="V223" s="814"/>
      <c r="W223" s="814"/>
      <c r="X223" s="814"/>
      <c r="Y223" s="814"/>
      <c r="Z223" s="814"/>
    </row>
    <row r="224">
      <c r="A224" s="814"/>
      <c r="B224" s="814"/>
      <c r="C224" s="814"/>
      <c r="D224" s="814"/>
      <c r="E224" s="814"/>
      <c r="F224" s="814"/>
      <c r="G224" s="814"/>
      <c r="H224" s="814"/>
      <c r="I224" s="814"/>
      <c r="J224" s="814"/>
      <c r="K224" s="814"/>
      <c r="L224" s="814"/>
      <c r="M224" s="814"/>
      <c r="N224" s="814"/>
      <c r="O224" s="814"/>
      <c r="P224" s="814"/>
      <c r="Q224" s="814"/>
      <c r="R224" s="814"/>
      <c r="S224" s="814"/>
      <c r="T224" s="814"/>
      <c r="U224" s="814"/>
      <c r="V224" s="814"/>
      <c r="W224" s="814"/>
      <c r="X224" s="814"/>
      <c r="Y224" s="814"/>
      <c r="Z224" s="814"/>
    </row>
    <row r="225">
      <c r="A225" s="814"/>
      <c r="B225" s="814"/>
      <c r="C225" s="814"/>
      <c r="D225" s="814"/>
      <c r="E225" s="814"/>
      <c r="F225" s="814"/>
      <c r="G225" s="814"/>
      <c r="H225" s="814"/>
      <c r="I225" s="814"/>
      <c r="J225" s="814"/>
      <c r="K225" s="814"/>
      <c r="L225" s="814"/>
      <c r="M225" s="814"/>
      <c r="N225" s="814"/>
      <c r="O225" s="814"/>
      <c r="P225" s="814"/>
      <c r="Q225" s="814"/>
      <c r="R225" s="814"/>
      <c r="S225" s="814"/>
      <c r="T225" s="814"/>
      <c r="U225" s="814"/>
      <c r="V225" s="814"/>
      <c r="W225" s="814"/>
      <c r="X225" s="814"/>
      <c r="Y225" s="814"/>
      <c r="Z225" s="814"/>
    </row>
    <row r="226">
      <c r="A226" s="814"/>
      <c r="B226" s="814"/>
      <c r="C226" s="814"/>
      <c r="D226" s="814"/>
      <c r="E226" s="814"/>
      <c r="F226" s="814"/>
      <c r="G226" s="814"/>
      <c r="H226" s="814"/>
      <c r="I226" s="814"/>
      <c r="J226" s="814"/>
      <c r="K226" s="814"/>
      <c r="L226" s="814"/>
      <c r="M226" s="814"/>
      <c r="N226" s="814"/>
      <c r="O226" s="814"/>
      <c r="P226" s="814"/>
      <c r="Q226" s="814"/>
      <c r="R226" s="814"/>
      <c r="S226" s="814"/>
      <c r="T226" s="814"/>
      <c r="U226" s="814"/>
      <c r="V226" s="814"/>
      <c r="W226" s="814"/>
      <c r="X226" s="814"/>
      <c r="Y226" s="814"/>
      <c r="Z226" s="814"/>
    </row>
    <row r="227">
      <c r="A227" s="814"/>
      <c r="B227" s="814"/>
      <c r="C227" s="814"/>
      <c r="D227" s="814"/>
      <c r="E227" s="814"/>
      <c r="F227" s="814"/>
      <c r="G227" s="814"/>
      <c r="H227" s="814"/>
      <c r="I227" s="814"/>
      <c r="J227" s="814"/>
      <c r="K227" s="814"/>
      <c r="L227" s="814"/>
      <c r="M227" s="814"/>
      <c r="N227" s="814"/>
      <c r="O227" s="814"/>
      <c r="P227" s="814"/>
      <c r="Q227" s="814"/>
      <c r="R227" s="814"/>
      <c r="S227" s="814"/>
      <c r="T227" s="814"/>
      <c r="U227" s="814"/>
      <c r="V227" s="814"/>
      <c r="W227" s="814"/>
      <c r="X227" s="814"/>
      <c r="Y227" s="814"/>
      <c r="Z227" s="814"/>
    </row>
    <row r="228">
      <c r="A228" s="814"/>
      <c r="B228" s="814"/>
      <c r="C228" s="814"/>
      <c r="D228" s="814"/>
      <c r="E228" s="814"/>
      <c r="F228" s="814"/>
      <c r="G228" s="814"/>
      <c r="H228" s="814"/>
      <c r="I228" s="814"/>
      <c r="J228" s="814"/>
      <c r="K228" s="814"/>
      <c r="L228" s="814"/>
      <c r="M228" s="814"/>
      <c r="N228" s="814"/>
      <c r="O228" s="814"/>
      <c r="P228" s="814"/>
      <c r="Q228" s="814"/>
      <c r="R228" s="814"/>
      <c r="S228" s="814"/>
      <c r="T228" s="814"/>
      <c r="U228" s="814"/>
      <c r="V228" s="814"/>
      <c r="W228" s="814"/>
      <c r="X228" s="814"/>
      <c r="Y228" s="814"/>
      <c r="Z228" s="814"/>
    </row>
    <row r="229">
      <c r="A229" s="814"/>
      <c r="B229" s="814"/>
      <c r="C229" s="814"/>
      <c r="D229" s="814"/>
      <c r="E229" s="814"/>
      <c r="F229" s="814"/>
      <c r="G229" s="814"/>
      <c r="H229" s="814"/>
      <c r="I229" s="814"/>
      <c r="J229" s="814"/>
      <c r="K229" s="814"/>
      <c r="L229" s="814"/>
      <c r="M229" s="814"/>
      <c r="N229" s="814"/>
      <c r="O229" s="814"/>
      <c r="P229" s="814"/>
      <c r="Q229" s="814"/>
      <c r="R229" s="814"/>
      <c r="S229" s="814"/>
      <c r="T229" s="814"/>
      <c r="U229" s="814"/>
      <c r="V229" s="814"/>
      <c r="W229" s="814"/>
      <c r="X229" s="814"/>
      <c r="Y229" s="814"/>
      <c r="Z229" s="814"/>
    </row>
    <row r="230">
      <c r="A230" s="814"/>
      <c r="B230" s="814"/>
      <c r="C230" s="814"/>
      <c r="D230" s="814"/>
      <c r="E230" s="814"/>
      <c r="F230" s="814"/>
      <c r="G230" s="814"/>
      <c r="H230" s="814"/>
      <c r="I230" s="814"/>
      <c r="J230" s="814"/>
      <c r="K230" s="814"/>
      <c r="L230" s="814"/>
      <c r="M230" s="814"/>
      <c r="N230" s="814"/>
      <c r="O230" s="814"/>
      <c r="P230" s="814"/>
      <c r="Q230" s="814"/>
      <c r="R230" s="814"/>
      <c r="S230" s="814"/>
      <c r="T230" s="814"/>
      <c r="U230" s="814"/>
      <c r="V230" s="814"/>
      <c r="W230" s="814"/>
      <c r="X230" s="814"/>
      <c r="Y230" s="814"/>
      <c r="Z230" s="814"/>
    </row>
    <row r="231">
      <c r="A231" s="814"/>
      <c r="B231" s="814"/>
      <c r="C231" s="814"/>
      <c r="D231" s="814"/>
      <c r="E231" s="814"/>
      <c r="F231" s="814"/>
      <c r="G231" s="814"/>
      <c r="H231" s="814"/>
      <c r="I231" s="814"/>
      <c r="J231" s="814"/>
      <c r="K231" s="814"/>
      <c r="L231" s="814"/>
      <c r="M231" s="814"/>
      <c r="N231" s="814"/>
      <c r="O231" s="814"/>
      <c r="P231" s="814"/>
      <c r="Q231" s="814"/>
      <c r="R231" s="814"/>
      <c r="S231" s="814"/>
      <c r="T231" s="814"/>
      <c r="U231" s="814"/>
      <c r="V231" s="814"/>
      <c r="W231" s="814"/>
      <c r="X231" s="814"/>
      <c r="Y231" s="814"/>
      <c r="Z231" s="814"/>
    </row>
    <row r="232">
      <c r="A232" s="814"/>
      <c r="B232" s="814"/>
      <c r="C232" s="814"/>
      <c r="D232" s="814"/>
      <c r="E232" s="814"/>
      <c r="F232" s="814"/>
      <c r="G232" s="814"/>
      <c r="H232" s="814"/>
      <c r="I232" s="814"/>
      <c r="J232" s="814"/>
      <c r="K232" s="814"/>
      <c r="L232" s="814"/>
      <c r="M232" s="814"/>
      <c r="N232" s="814"/>
      <c r="O232" s="814"/>
      <c r="P232" s="814"/>
      <c r="Q232" s="814"/>
      <c r="R232" s="814"/>
      <c r="S232" s="814"/>
      <c r="T232" s="814"/>
      <c r="U232" s="814"/>
      <c r="V232" s="814"/>
      <c r="W232" s="814"/>
      <c r="X232" s="814"/>
      <c r="Y232" s="814"/>
      <c r="Z232" s="814"/>
    </row>
    <row r="233">
      <c r="A233" s="814"/>
      <c r="B233" s="814"/>
      <c r="C233" s="814"/>
      <c r="D233" s="814"/>
      <c r="E233" s="814"/>
      <c r="F233" s="814"/>
      <c r="G233" s="814"/>
      <c r="H233" s="814"/>
      <c r="I233" s="814"/>
      <c r="J233" s="814"/>
      <c r="K233" s="814"/>
      <c r="L233" s="814"/>
      <c r="M233" s="814"/>
      <c r="N233" s="814"/>
      <c r="O233" s="814"/>
      <c r="P233" s="814"/>
      <c r="Q233" s="814"/>
      <c r="R233" s="814"/>
      <c r="S233" s="814"/>
      <c r="T233" s="814"/>
      <c r="U233" s="814"/>
      <c r="V233" s="814"/>
      <c r="W233" s="814"/>
      <c r="X233" s="814"/>
      <c r="Y233" s="814"/>
      <c r="Z233" s="814"/>
    </row>
    <row r="234">
      <c r="A234" s="814"/>
      <c r="B234" s="814"/>
      <c r="C234" s="814"/>
      <c r="D234" s="814"/>
      <c r="E234" s="814"/>
      <c r="F234" s="814"/>
      <c r="G234" s="814"/>
      <c r="H234" s="814"/>
      <c r="I234" s="814"/>
      <c r="J234" s="814"/>
      <c r="K234" s="814"/>
      <c r="L234" s="814"/>
      <c r="M234" s="814"/>
      <c r="N234" s="814"/>
      <c r="O234" s="814"/>
      <c r="P234" s="814"/>
      <c r="Q234" s="814"/>
      <c r="R234" s="814"/>
      <c r="S234" s="814"/>
      <c r="T234" s="814"/>
      <c r="U234" s="814"/>
      <c r="V234" s="814"/>
      <c r="W234" s="814"/>
      <c r="X234" s="814"/>
      <c r="Y234" s="814"/>
      <c r="Z234" s="814"/>
    </row>
    <row r="235">
      <c r="A235" s="814"/>
      <c r="B235" s="814"/>
      <c r="C235" s="814"/>
      <c r="D235" s="814"/>
      <c r="E235" s="814"/>
      <c r="F235" s="814"/>
      <c r="G235" s="814"/>
      <c r="H235" s="814"/>
      <c r="I235" s="814"/>
      <c r="J235" s="814"/>
      <c r="K235" s="814"/>
      <c r="L235" s="814"/>
      <c r="M235" s="814"/>
      <c r="N235" s="814"/>
      <c r="O235" s="814"/>
      <c r="P235" s="814"/>
      <c r="Q235" s="814"/>
      <c r="R235" s="814"/>
      <c r="S235" s="814"/>
      <c r="T235" s="814"/>
      <c r="U235" s="814"/>
      <c r="V235" s="814"/>
      <c r="W235" s="814"/>
      <c r="X235" s="814"/>
      <c r="Y235" s="814"/>
      <c r="Z235" s="814"/>
    </row>
    <row r="236">
      <c r="A236" s="814"/>
      <c r="B236" s="814"/>
      <c r="C236" s="814"/>
      <c r="D236" s="814"/>
      <c r="E236" s="814"/>
      <c r="F236" s="814"/>
      <c r="G236" s="814"/>
      <c r="H236" s="814"/>
      <c r="I236" s="814"/>
      <c r="J236" s="814"/>
      <c r="K236" s="814"/>
      <c r="L236" s="814"/>
      <c r="M236" s="814"/>
      <c r="N236" s="814"/>
      <c r="O236" s="814"/>
      <c r="P236" s="814"/>
      <c r="Q236" s="814"/>
      <c r="R236" s="814"/>
      <c r="S236" s="814"/>
      <c r="T236" s="814"/>
      <c r="U236" s="814"/>
      <c r="V236" s="814"/>
      <c r="W236" s="814"/>
      <c r="X236" s="814"/>
      <c r="Y236" s="814"/>
      <c r="Z236" s="814"/>
    </row>
    <row r="237">
      <c r="A237" s="814"/>
      <c r="B237" s="814"/>
      <c r="C237" s="814"/>
      <c r="D237" s="814"/>
      <c r="E237" s="814"/>
      <c r="F237" s="814"/>
      <c r="G237" s="814"/>
      <c r="H237" s="814"/>
      <c r="I237" s="814"/>
      <c r="J237" s="814"/>
      <c r="K237" s="814"/>
      <c r="L237" s="814"/>
      <c r="M237" s="814"/>
      <c r="N237" s="814"/>
      <c r="O237" s="814"/>
      <c r="P237" s="814"/>
      <c r="Q237" s="814"/>
      <c r="R237" s="814"/>
      <c r="S237" s="814"/>
      <c r="T237" s="814"/>
      <c r="U237" s="814"/>
      <c r="V237" s="814"/>
      <c r="W237" s="814"/>
      <c r="X237" s="814"/>
      <c r="Y237" s="814"/>
      <c r="Z237" s="814"/>
    </row>
    <row r="238">
      <c r="A238" s="814"/>
      <c r="B238" s="814"/>
      <c r="C238" s="814"/>
      <c r="D238" s="814"/>
      <c r="E238" s="814"/>
      <c r="F238" s="814"/>
      <c r="G238" s="814"/>
      <c r="H238" s="814"/>
      <c r="I238" s="814"/>
      <c r="J238" s="814"/>
      <c r="K238" s="814"/>
      <c r="L238" s="814"/>
      <c r="M238" s="814"/>
      <c r="N238" s="814"/>
      <c r="O238" s="814"/>
      <c r="P238" s="814"/>
      <c r="Q238" s="814"/>
      <c r="R238" s="814"/>
      <c r="S238" s="814"/>
      <c r="T238" s="814"/>
      <c r="U238" s="814"/>
      <c r="V238" s="814"/>
      <c r="W238" s="814"/>
      <c r="X238" s="814"/>
      <c r="Y238" s="814"/>
      <c r="Z238" s="814"/>
    </row>
    <row r="239">
      <c r="A239" s="814"/>
      <c r="B239" s="814"/>
      <c r="C239" s="814"/>
      <c r="D239" s="814"/>
      <c r="E239" s="814"/>
      <c r="F239" s="814"/>
      <c r="G239" s="814"/>
      <c r="H239" s="814"/>
      <c r="I239" s="814"/>
      <c r="J239" s="814"/>
      <c r="K239" s="814"/>
      <c r="L239" s="814"/>
      <c r="M239" s="814"/>
      <c r="N239" s="814"/>
      <c r="O239" s="814"/>
      <c r="P239" s="814"/>
      <c r="Q239" s="814"/>
      <c r="R239" s="814"/>
      <c r="S239" s="814"/>
      <c r="T239" s="814"/>
      <c r="U239" s="814"/>
      <c r="V239" s="814"/>
      <c r="W239" s="814"/>
      <c r="X239" s="814"/>
      <c r="Y239" s="814"/>
      <c r="Z239" s="814"/>
    </row>
    <row r="240">
      <c r="A240" s="814"/>
      <c r="B240" s="814"/>
      <c r="C240" s="814"/>
      <c r="D240" s="814"/>
      <c r="E240" s="814"/>
      <c r="F240" s="814"/>
      <c r="G240" s="814"/>
      <c r="H240" s="814"/>
      <c r="I240" s="814"/>
      <c r="J240" s="814"/>
      <c r="K240" s="814"/>
      <c r="L240" s="814"/>
      <c r="M240" s="814"/>
      <c r="N240" s="814"/>
      <c r="O240" s="814"/>
      <c r="P240" s="814"/>
      <c r="Q240" s="814"/>
      <c r="R240" s="814"/>
      <c r="S240" s="814"/>
      <c r="T240" s="814"/>
      <c r="U240" s="814"/>
      <c r="V240" s="814"/>
      <c r="W240" s="814"/>
      <c r="X240" s="814"/>
      <c r="Y240" s="814"/>
      <c r="Z240" s="814"/>
    </row>
    <row r="241">
      <c r="A241" s="814"/>
      <c r="B241" s="814"/>
      <c r="C241" s="814"/>
      <c r="D241" s="814"/>
      <c r="E241" s="814"/>
      <c r="F241" s="814"/>
      <c r="G241" s="814"/>
      <c r="H241" s="814"/>
      <c r="I241" s="814"/>
      <c r="J241" s="814"/>
      <c r="K241" s="814"/>
      <c r="L241" s="814"/>
      <c r="M241" s="814"/>
      <c r="N241" s="814"/>
      <c r="O241" s="814"/>
      <c r="P241" s="814"/>
      <c r="Q241" s="814"/>
      <c r="R241" s="814"/>
      <c r="S241" s="814"/>
      <c r="T241" s="814"/>
      <c r="U241" s="814"/>
      <c r="V241" s="814"/>
      <c r="W241" s="814"/>
      <c r="X241" s="814"/>
      <c r="Y241" s="814"/>
      <c r="Z241" s="814"/>
    </row>
    <row r="242">
      <c r="A242" s="814"/>
      <c r="B242" s="814"/>
      <c r="C242" s="814"/>
      <c r="D242" s="814"/>
      <c r="E242" s="814"/>
      <c r="F242" s="814"/>
      <c r="G242" s="814"/>
      <c r="H242" s="814"/>
      <c r="I242" s="814"/>
      <c r="J242" s="814"/>
      <c r="K242" s="814"/>
      <c r="L242" s="814"/>
      <c r="M242" s="814"/>
      <c r="N242" s="814"/>
      <c r="O242" s="814"/>
      <c r="P242" s="814"/>
      <c r="Q242" s="814"/>
      <c r="R242" s="814"/>
      <c r="S242" s="814"/>
      <c r="T242" s="814"/>
      <c r="U242" s="814"/>
      <c r="V242" s="814"/>
      <c r="W242" s="814"/>
      <c r="X242" s="814"/>
      <c r="Y242" s="814"/>
      <c r="Z242" s="814"/>
    </row>
    <row r="243">
      <c r="A243" s="814"/>
      <c r="B243" s="814"/>
      <c r="C243" s="814"/>
      <c r="D243" s="814"/>
      <c r="E243" s="814"/>
      <c r="F243" s="814"/>
      <c r="G243" s="814"/>
      <c r="H243" s="814"/>
      <c r="I243" s="814"/>
      <c r="J243" s="814"/>
      <c r="K243" s="814"/>
      <c r="L243" s="814"/>
      <c r="M243" s="814"/>
      <c r="N243" s="814"/>
      <c r="O243" s="814"/>
      <c r="P243" s="814"/>
      <c r="Q243" s="814"/>
      <c r="R243" s="814"/>
      <c r="S243" s="814"/>
      <c r="T243" s="814"/>
      <c r="U243" s="814"/>
      <c r="V243" s="814"/>
      <c r="W243" s="814"/>
      <c r="X243" s="814"/>
      <c r="Y243" s="814"/>
      <c r="Z243" s="814"/>
    </row>
    <row r="244">
      <c r="A244" s="814"/>
      <c r="B244" s="814"/>
      <c r="C244" s="814"/>
      <c r="D244" s="814"/>
      <c r="E244" s="814"/>
      <c r="F244" s="814"/>
      <c r="G244" s="814"/>
      <c r="H244" s="814"/>
      <c r="I244" s="814"/>
      <c r="J244" s="814"/>
      <c r="K244" s="814"/>
      <c r="L244" s="814"/>
      <c r="M244" s="814"/>
      <c r="N244" s="814"/>
      <c r="O244" s="814"/>
      <c r="P244" s="814"/>
      <c r="Q244" s="814"/>
      <c r="R244" s="814"/>
      <c r="S244" s="814"/>
      <c r="T244" s="814"/>
      <c r="U244" s="814"/>
      <c r="V244" s="814"/>
      <c r="W244" s="814"/>
      <c r="X244" s="814"/>
      <c r="Y244" s="814"/>
      <c r="Z244" s="814"/>
    </row>
    <row r="245">
      <c r="A245" s="814"/>
      <c r="B245" s="814"/>
      <c r="C245" s="814"/>
      <c r="D245" s="814"/>
      <c r="E245" s="814"/>
      <c r="F245" s="814"/>
      <c r="G245" s="814"/>
      <c r="H245" s="814"/>
      <c r="I245" s="814"/>
      <c r="J245" s="814"/>
      <c r="K245" s="814"/>
      <c r="L245" s="814"/>
      <c r="M245" s="814"/>
      <c r="N245" s="814"/>
      <c r="O245" s="814"/>
      <c r="P245" s="814"/>
      <c r="Q245" s="814"/>
      <c r="R245" s="814"/>
      <c r="S245" s="814"/>
      <c r="T245" s="814"/>
      <c r="U245" s="814"/>
      <c r="V245" s="814"/>
      <c r="W245" s="814"/>
      <c r="X245" s="814"/>
      <c r="Y245" s="814"/>
      <c r="Z245" s="814"/>
    </row>
    <row r="246">
      <c r="A246" s="814"/>
      <c r="B246" s="814"/>
      <c r="C246" s="814"/>
      <c r="D246" s="814"/>
      <c r="E246" s="814"/>
      <c r="F246" s="814"/>
      <c r="G246" s="814"/>
      <c r="H246" s="814"/>
      <c r="I246" s="814"/>
      <c r="J246" s="814"/>
      <c r="K246" s="814"/>
      <c r="L246" s="814"/>
      <c r="M246" s="814"/>
      <c r="N246" s="814"/>
      <c r="O246" s="814"/>
      <c r="P246" s="814"/>
      <c r="Q246" s="814"/>
      <c r="R246" s="814"/>
      <c r="S246" s="814"/>
      <c r="T246" s="814"/>
      <c r="U246" s="814"/>
      <c r="V246" s="814"/>
      <c r="W246" s="814"/>
      <c r="X246" s="814"/>
      <c r="Y246" s="814"/>
      <c r="Z246" s="814"/>
    </row>
    <row r="247">
      <c r="A247" s="814"/>
      <c r="B247" s="814"/>
      <c r="C247" s="814"/>
      <c r="D247" s="814"/>
      <c r="E247" s="814"/>
      <c r="F247" s="814"/>
      <c r="G247" s="814"/>
      <c r="H247" s="814"/>
      <c r="I247" s="814"/>
      <c r="J247" s="814"/>
      <c r="K247" s="814"/>
      <c r="L247" s="814"/>
      <c r="M247" s="814"/>
      <c r="N247" s="814"/>
      <c r="O247" s="814"/>
      <c r="P247" s="814"/>
      <c r="Q247" s="814"/>
      <c r="R247" s="814"/>
      <c r="S247" s="814"/>
      <c r="T247" s="814"/>
      <c r="U247" s="814"/>
      <c r="V247" s="814"/>
      <c r="W247" s="814"/>
      <c r="X247" s="814"/>
      <c r="Y247" s="814"/>
      <c r="Z247" s="814"/>
    </row>
    <row r="248">
      <c r="A248" s="814"/>
      <c r="B248" s="814"/>
      <c r="C248" s="814"/>
      <c r="D248" s="814"/>
      <c r="E248" s="814"/>
      <c r="F248" s="814"/>
      <c r="G248" s="814"/>
      <c r="H248" s="814"/>
      <c r="I248" s="814"/>
      <c r="J248" s="814"/>
      <c r="K248" s="814"/>
      <c r="L248" s="814"/>
      <c r="M248" s="814"/>
      <c r="N248" s="814"/>
      <c r="O248" s="814"/>
      <c r="P248" s="814"/>
      <c r="Q248" s="814"/>
      <c r="R248" s="814"/>
      <c r="S248" s="814"/>
      <c r="T248" s="814"/>
      <c r="U248" s="814"/>
      <c r="V248" s="814"/>
      <c r="W248" s="814"/>
      <c r="X248" s="814"/>
      <c r="Y248" s="814"/>
      <c r="Z248" s="814"/>
    </row>
    <row r="249">
      <c r="A249" s="814"/>
      <c r="B249" s="814"/>
      <c r="C249" s="814"/>
      <c r="D249" s="814"/>
      <c r="E249" s="814"/>
      <c r="F249" s="814"/>
      <c r="G249" s="814"/>
      <c r="H249" s="814"/>
      <c r="I249" s="814"/>
      <c r="J249" s="814"/>
      <c r="K249" s="814"/>
      <c r="L249" s="814"/>
      <c r="M249" s="814"/>
      <c r="N249" s="814"/>
      <c r="O249" s="814"/>
      <c r="P249" s="814"/>
      <c r="Q249" s="814"/>
      <c r="R249" s="814"/>
      <c r="S249" s="814"/>
      <c r="T249" s="814"/>
      <c r="U249" s="814"/>
      <c r="V249" s="814"/>
      <c r="W249" s="814"/>
      <c r="X249" s="814"/>
      <c r="Y249" s="814"/>
      <c r="Z249" s="814"/>
    </row>
    <row r="250">
      <c r="A250" s="814"/>
      <c r="B250" s="814"/>
      <c r="C250" s="814"/>
      <c r="D250" s="814"/>
      <c r="E250" s="814"/>
      <c r="F250" s="814"/>
      <c r="G250" s="814"/>
      <c r="H250" s="814"/>
      <c r="I250" s="814"/>
      <c r="J250" s="814"/>
      <c r="K250" s="814"/>
      <c r="L250" s="814"/>
      <c r="M250" s="814"/>
      <c r="N250" s="814"/>
      <c r="O250" s="814"/>
      <c r="P250" s="814"/>
      <c r="Q250" s="814"/>
      <c r="R250" s="814"/>
      <c r="S250" s="814"/>
      <c r="T250" s="814"/>
      <c r="U250" s="814"/>
      <c r="V250" s="814"/>
      <c r="W250" s="814"/>
      <c r="X250" s="814"/>
      <c r="Y250" s="814"/>
      <c r="Z250" s="814"/>
    </row>
    <row r="251">
      <c r="A251" s="814"/>
      <c r="B251" s="814"/>
      <c r="C251" s="814"/>
      <c r="D251" s="814"/>
      <c r="E251" s="814"/>
      <c r="F251" s="814"/>
      <c r="G251" s="814"/>
      <c r="H251" s="814"/>
      <c r="I251" s="814"/>
      <c r="J251" s="814"/>
      <c r="K251" s="814"/>
      <c r="L251" s="814"/>
      <c r="M251" s="814"/>
      <c r="N251" s="814"/>
      <c r="O251" s="814"/>
      <c r="P251" s="814"/>
      <c r="Q251" s="814"/>
      <c r="R251" s="814"/>
      <c r="S251" s="814"/>
      <c r="T251" s="814"/>
      <c r="U251" s="814"/>
      <c r="V251" s="814"/>
      <c r="W251" s="814"/>
      <c r="X251" s="814"/>
      <c r="Y251" s="814"/>
      <c r="Z251" s="814"/>
    </row>
    <row r="252">
      <c r="A252" s="814"/>
      <c r="B252" s="814"/>
      <c r="C252" s="814"/>
      <c r="D252" s="814"/>
      <c r="E252" s="814"/>
      <c r="F252" s="814"/>
      <c r="G252" s="814"/>
      <c r="H252" s="814"/>
      <c r="I252" s="814"/>
      <c r="J252" s="814"/>
      <c r="K252" s="814"/>
      <c r="L252" s="814"/>
      <c r="M252" s="814"/>
      <c r="N252" s="814"/>
      <c r="O252" s="814"/>
      <c r="P252" s="814"/>
      <c r="Q252" s="814"/>
      <c r="R252" s="814"/>
      <c r="S252" s="814"/>
      <c r="T252" s="814"/>
      <c r="U252" s="814"/>
      <c r="V252" s="814"/>
      <c r="W252" s="814"/>
      <c r="X252" s="814"/>
      <c r="Y252" s="814"/>
      <c r="Z252" s="814"/>
    </row>
    <row r="253">
      <c r="A253" s="814"/>
      <c r="B253" s="814"/>
      <c r="C253" s="814"/>
      <c r="D253" s="814"/>
      <c r="E253" s="814"/>
      <c r="F253" s="814"/>
      <c r="G253" s="814"/>
      <c r="H253" s="814"/>
      <c r="I253" s="814"/>
      <c r="J253" s="814"/>
      <c r="K253" s="814"/>
      <c r="L253" s="814"/>
      <c r="M253" s="814"/>
      <c r="N253" s="814"/>
      <c r="O253" s="814"/>
      <c r="P253" s="814"/>
      <c r="Q253" s="814"/>
      <c r="R253" s="814"/>
      <c r="S253" s="814"/>
      <c r="T253" s="814"/>
      <c r="U253" s="814"/>
      <c r="V253" s="814"/>
      <c r="W253" s="814"/>
      <c r="X253" s="814"/>
      <c r="Y253" s="814"/>
      <c r="Z253" s="814"/>
    </row>
    <row r="254">
      <c r="A254" s="814"/>
      <c r="B254" s="814"/>
      <c r="C254" s="814"/>
      <c r="D254" s="814"/>
      <c r="E254" s="814"/>
      <c r="F254" s="814"/>
      <c r="G254" s="814"/>
      <c r="H254" s="814"/>
      <c r="I254" s="814"/>
      <c r="J254" s="814"/>
      <c r="K254" s="814"/>
      <c r="L254" s="814"/>
      <c r="M254" s="814"/>
      <c r="N254" s="814"/>
      <c r="O254" s="814"/>
      <c r="P254" s="814"/>
      <c r="Q254" s="814"/>
      <c r="R254" s="814"/>
      <c r="S254" s="814"/>
      <c r="T254" s="814"/>
      <c r="U254" s="814"/>
      <c r="V254" s="814"/>
      <c r="W254" s="814"/>
      <c r="X254" s="814"/>
      <c r="Y254" s="814"/>
      <c r="Z254" s="814"/>
    </row>
    <row r="255">
      <c r="A255" s="814"/>
      <c r="B255" s="814"/>
      <c r="C255" s="814"/>
      <c r="D255" s="814"/>
      <c r="E255" s="814"/>
      <c r="F255" s="814"/>
      <c r="G255" s="814"/>
      <c r="H255" s="814"/>
      <c r="I255" s="814"/>
      <c r="J255" s="814"/>
      <c r="K255" s="814"/>
      <c r="L255" s="814"/>
      <c r="M255" s="814"/>
      <c r="N255" s="814"/>
      <c r="O255" s="814"/>
      <c r="P255" s="814"/>
      <c r="Q255" s="814"/>
      <c r="R255" s="814"/>
      <c r="S255" s="814"/>
      <c r="T255" s="814"/>
      <c r="U255" s="814"/>
      <c r="V255" s="814"/>
      <c r="W255" s="814"/>
      <c r="X255" s="814"/>
      <c r="Y255" s="814"/>
      <c r="Z255" s="814"/>
    </row>
    <row r="256">
      <c r="A256" s="814"/>
      <c r="B256" s="814"/>
      <c r="C256" s="814"/>
      <c r="D256" s="814"/>
      <c r="E256" s="814"/>
      <c r="F256" s="814"/>
      <c r="G256" s="814"/>
      <c r="H256" s="814"/>
      <c r="I256" s="814"/>
      <c r="J256" s="814"/>
      <c r="K256" s="814"/>
      <c r="L256" s="814"/>
      <c r="M256" s="814"/>
      <c r="N256" s="814"/>
      <c r="O256" s="814"/>
      <c r="P256" s="814"/>
      <c r="Q256" s="814"/>
      <c r="R256" s="814"/>
      <c r="S256" s="814"/>
      <c r="T256" s="814"/>
      <c r="U256" s="814"/>
      <c r="V256" s="814"/>
      <c r="W256" s="814"/>
      <c r="X256" s="814"/>
      <c r="Y256" s="814"/>
      <c r="Z256" s="814"/>
    </row>
    <row r="257">
      <c r="A257" s="814"/>
      <c r="B257" s="814"/>
      <c r="C257" s="814"/>
      <c r="D257" s="814"/>
      <c r="E257" s="814"/>
      <c r="F257" s="814"/>
      <c r="G257" s="814"/>
      <c r="H257" s="814"/>
      <c r="I257" s="814"/>
      <c r="J257" s="814"/>
      <c r="K257" s="814"/>
      <c r="L257" s="814"/>
      <c r="M257" s="814"/>
      <c r="N257" s="814"/>
      <c r="O257" s="814"/>
      <c r="P257" s="814"/>
      <c r="Q257" s="814"/>
      <c r="R257" s="814"/>
      <c r="S257" s="814"/>
      <c r="T257" s="814"/>
      <c r="U257" s="814"/>
      <c r="V257" s="814"/>
      <c r="W257" s="814"/>
      <c r="X257" s="814"/>
      <c r="Y257" s="814"/>
      <c r="Z257" s="814"/>
    </row>
    <row r="258">
      <c r="A258" s="814"/>
      <c r="B258" s="814"/>
      <c r="C258" s="814"/>
      <c r="D258" s="814"/>
      <c r="E258" s="814"/>
      <c r="F258" s="814"/>
      <c r="G258" s="814"/>
      <c r="H258" s="814"/>
      <c r="I258" s="814"/>
      <c r="J258" s="814"/>
      <c r="K258" s="814"/>
      <c r="L258" s="814"/>
      <c r="M258" s="814"/>
      <c r="N258" s="814"/>
      <c r="O258" s="814"/>
      <c r="P258" s="814"/>
      <c r="Q258" s="814"/>
      <c r="R258" s="814"/>
      <c r="S258" s="814"/>
      <c r="T258" s="814"/>
      <c r="U258" s="814"/>
      <c r="V258" s="814"/>
      <c r="W258" s="814"/>
      <c r="X258" s="814"/>
      <c r="Y258" s="814"/>
      <c r="Z258" s="814"/>
    </row>
    <row r="259">
      <c r="A259" s="814"/>
      <c r="B259" s="814"/>
      <c r="C259" s="814"/>
      <c r="D259" s="814"/>
      <c r="E259" s="814"/>
      <c r="F259" s="814"/>
      <c r="G259" s="814"/>
      <c r="H259" s="814"/>
      <c r="I259" s="814"/>
      <c r="J259" s="814"/>
      <c r="K259" s="814"/>
      <c r="L259" s="814"/>
      <c r="M259" s="814"/>
      <c r="N259" s="814"/>
      <c r="O259" s="814"/>
      <c r="P259" s="814"/>
      <c r="Q259" s="814"/>
      <c r="R259" s="814"/>
      <c r="S259" s="814"/>
      <c r="T259" s="814"/>
      <c r="U259" s="814"/>
      <c r="V259" s="814"/>
      <c r="W259" s="814"/>
      <c r="X259" s="814"/>
      <c r="Y259" s="814"/>
      <c r="Z259" s="814"/>
    </row>
    <row r="260">
      <c r="A260" s="814"/>
      <c r="B260" s="814"/>
      <c r="C260" s="814"/>
      <c r="D260" s="814"/>
      <c r="E260" s="814"/>
      <c r="F260" s="814"/>
      <c r="G260" s="814"/>
      <c r="H260" s="814"/>
      <c r="I260" s="814"/>
      <c r="J260" s="814"/>
      <c r="K260" s="814"/>
      <c r="L260" s="814"/>
      <c r="M260" s="814"/>
      <c r="N260" s="814"/>
      <c r="O260" s="814"/>
      <c r="P260" s="814"/>
      <c r="Q260" s="814"/>
      <c r="R260" s="814"/>
      <c r="S260" s="814"/>
      <c r="T260" s="814"/>
      <c r="U260" s="814"/>
      <c r="V260" s="814"/>
      <c r="W260" s="814"/>
      <c r="X260" s="814"/>
      <c r="Y260" s="814"/>
      <c r="Z260" s="814"/>
    </row>
    <row r="261">
      <c r="A261" s="814"/>
      <c r="B261" s="814"/>
      <c r="C261" s="814"/>
      <c r="D261" s="814"/>
      <c r="E261" s="814"/>
      <c r="F261" s="814"/>
      <c r="G261" s="814"/>
      <c r="H261" s="814"/>
      <c r="I261" s="814"/>
      <c r="J261" s="814"/>
      <c r="K261" s="814"/>
      <c r="L261" s="814"/>
      <c r="M261" s="814"/>
      <c r="N261" s="814"/>
      <c r="O261" s="814"/>
      <c r="P261" s="814"/>
      <c r="Q261" s="814"/>
      <c r="R261" s="814"/>
      <c r="S261" s="814"/>
      <c r="T261" s="814"/>
      <c r="U261" s="814"/>
      <c r="V261" s="814"/>
      <c r="W261" s="814"/>
      <c r="X261" s="814"/>
      <c r="Y261" s="814"/>
      <c r="Z261" s="814"/>
    </row>
    <row r="262">
      <c r="A262" s="814"/>
      <c r="B262" s="814"/>
      <c r="C262" s="814"/>
      <c r="D262" s="814"/>
      <c r="E262" s="814"/>
      <c r="F262" s="814"/>
      <c r="G262" s="814"/>
      <c r="H262" s="814"/>
      <c r="I262" s="814"/>
      <c r="J262" s="814"/>
      <c r="K262" s="814"/>
      <c r="L262" s="814"/>
      <c r="M262" s="814"/>
      <c r="N262" s="814"/>
      <c r="O262" s="814"/>
      <c r="P262" s="814"/>
      <c r="Q262" s="814"/>
      <c r="R262" s="814"/>
      <c r="S262" s="814"/>
      <c r="T262" s="814"/>
      <c r="U262" s="814"/>
      <c r="V262" s="814"/>
      <c r="W262" s="814"/>
      <c r="X262" s="814"/>
      <c r="Y262" s="814"/>
      <c r="Z262" s="814"/>
    </row>
    <row r="263">
      <c r="A263" s="814"/>
      <c r="B263" s="814"/>
      <c r="C263" s="814"/>
      <c r="D263" s="814"/>
      <c r="E263" s="814"/>
      <c r="F263" s="814"/>
      <c r="G263" s="814"/>
      <c r="H263" s="814"/>
      <c r="I263" s="814"/>
      <c r="J263" s="814"/>
      <c r="K263" s="814"/>
      <c r="L263" s="814"/>
      <c r="M263" s="814"/>
      <c r="N263" s="814"/>
      <c r="O263" s="814"/>
      <c r="P263" s="814"/>
      <c r="Q263" s="814"/>
      <c r="R263" s="814"/>
      <c r="S263" s="814"/>
      <c r="T263" s="814"/>
      <c r="U263" s="814"/>
      <c r="V263" s="814"/>
      <c r="W263" s="814"/>
      <c r="X263" s="814"/>
      <c r="Y263" s="814"/>
      <c r="Z263" s="814"/>
    </row>
    <row r="264">
      <c r="A264" s="814"/>
      <c r="B264" s="814"/>
      <c r="C264" s="814"/>
      <c r="D264" s="814"/>
      <c r="E264" s="814"/>
      <c r="F264" s="814"/>
      <c r="G264" s="814"/>
      <c r="H264" s="814"/>
      <c r="I264" s="814"/>
      <c r="J264" s="814"/>
      <c r="K264" s="814"/>
      <c r="L264" s="814"/>
      <c r="M264" s="814"/>
      <c r="N264" s="814"/>
      <c r="O264" s="814"/>
      <c r="P264" s="814"/>
      <c r="Q264" s="814"/>
      <c r="R264" s="814"/>
      <c r="S264" s="814"/>
      <c r="T264" s="814"/>
      <c r="U264" s="814"/>
      <c r="V264" s="814"/>
      <c r="W264" s="814"/>
      <c r="X264" s="814"/>
      <c r="Y264" s="814"/>
      <c r="Z264" s="814"/>
    </row>
    <row r="265">
      <c r="A265" s="814"/>
      <c r="B265" s="814"/>
      <c r="C265" s="814"/>
      <c r="D265" s="814"/>
      <c r="E265" s="814"/>
      <c r="F265" s="814"/>
      <c r="G265" s="814"/>
      <c r="H265" s="814"/>
      <c r="I265" s="814"/>
      <c r="J265" s="814"/>
      <c r="K265" s="814"/>
      <c r="L265" s="814"/>
      <c r="M265" s="814"/>
      <c r="N265" s="814"/>
      <c r="O265" s="814"/>
      <c r="P265" s="814"/>
      <c r="Q265" s="814"/>
      <c r="R265" s="814"/>
      <c r="S265" s="814"/>
      <c r="T265" s="814"/>
      <c r="U265" s="814"/>
      <c r="V265" s="814"/>
      <c r="W265" s="814"/>
      <c r="X265" s="814"/>
      <c r="Y265" s="814"/>
      <c r="Z265" s="814"/>
    </row>
    <row r="266">
      <c r="A266" s="814"/>
      <c r="B266" s="814"/>
      <c r="C266" s="814"/>
      <c r="D266" s="814"/>
      <c r="E266" s="814"/>
      <c r="F266" s="814"/>
      <c r="G266" s="814"/>
      <c r="H266" s="814"/>
      <c r="I266" s="814"/>
      <c r="J266" s="814"/>
      <c r="K266" s="814"/>
      <c r="L266" s="814"/>
      <c r="M266" s="814"/>
      <c r="N266" s="814"/>
      <c r="O266" s="814"/>
      <c r="P266" s="814"/>
      <c r="Q266" s="814"/>
      <c r="R266" s="814"/>
      <c r="S266" s="814"/>
      <c r="T266" s="814"/>
      <c r="U266" s="814"/>
      <c r="V266" s="814"/>
      <c r="W266" s="814"/>
      <c r="X266" s="814"/>
      <c r="Y266" s="814"/>
      <c r="Z266" s="814"/>
    </row>
    <row r="267">
      <c r="A267" s="814"/>
      <c r="B267" s="814"/>
      <c r="C267" s="814"/>
      <c r="D267" s="814"/>
      <c r="E267" s="814"/>
      <c r="F267" s="814"/>
      <c r="G267" s="814"/>
      <c r="H267" s="814"/>
      <c r="I267" s="814"/>
      <c r="J267" s="814"/>
      <c r="K267" s="814"/>
      <c r="L267" s="814"/>
      <c r="M267" s="814"/>
      <c r="N267" s="814"/>
      <c r="O267" s="814"/>
      <c r="P267" s="814"/>
      <c r="Q267" s="814"/>
      <c r="R267" s="814"/>
      <c r="S267" s="814"/>
      <c r="T267" s="814"/>
      <c r="U267" s="814"/>
      <c r="V267" s="814"/>
      <c r="W267" s="814"/>
      <c r="X267" s="814"/>
      <c r="Y267" s="814"/>
      <c r="Z267" s="814"/>
    </row>
    <row r="268">
      <c r="A268" s="814"/>
      <c r="B268" s="814"/>
      <c r="C268" s="814"/>
      <c r="D268" s="814"/>
      <c r="E268" s="814"/>
      <c r="F268" s="814"/>
      <c r="G268" s="814"/>
      <c r="H268" s="814"/>
      <c r="I268" s="814"/>
      <c r="J268" s="814"/>
      <c r="K268" s="814"/>
      <c r="L268" s="814"/>
      <c r="M268" s="814"/>
      <c r="N268" s="814"/>
      <c r="O268" s="814"/>
      <c r="P268" s="814"/>
      <c r="Q268" s="814"/>
      <c r="R268" s="814"/>
      <c r="S268" s="814"/>
      <c r="T268" s="814"/>
      <c r="U268" s="814"/>
      <c r="V268" s="814"/>
      <c r="W268" s="814"/>
      <c r="X268" s="814"/>
      <c r="Y268" s="814"/>
      <c r="Z268" s="814"/>
    </row>
    <row r="269">
      <c r="A269" s="814"/>
      <c r="B269" s="814"/>
      <c r="C269" s="814"/>
      <c r="D269" s="814"/>
      <c r="E269" s="814"/>
      <c r="F269" s="814"/>
      <c r="G269" s="814"/>
      <c r="H269" s="814"/>
      <c r="I269" s="814"/>
      <c r="J269" s="814"/>
      <c r="K269" s="814"/>
      <c r="L269" s="814"/>
      <c r="M269" s="814"/>
      <c r="N269" s="814"/>
      <c r="O269" s="814"/>
      <c r="P269" s="814"/>
      <c r="Q269" s="814"/>
      <c r="R269" s="814"/>
      <c r="S269" s="814"/>
      <c r="T269" s="814"/>
      <c r="U269" s="814"/>
      <c r="V269" s="814"/>
      <c r="W269" s="814"/>
      <c r="X269" s="814"/>
      <c r="Y269" s="814"/>
      <c r="Z269" s="814"/>
    </row>
    <row r="270">
      <c r="A270" s="814"/>
      <c r="B270" s="814"/>
      <c r="C270" s="814"/>
      <c r="D270" s="814"/>
      <c r="E270" s="814"/>
      <c r="F270" s="814"/>
      <c r="G270" s="814"/>
      <c r="H270" s="814"/>
      <c r="I270" s="814"/>
      <c r="J270" s="814"/>
      <c r="K270" s="814"/>
      <c r="L270" s="814"/>
      <c r="M270" s="814"/>
      <c r="N270" s="814"/>
      <c r="O270" s="814"/>
      <c r="P270" s="814"/>
      <c r="Q270" s="814"/>
      <c r="R270" s="814"/>
      <c r="S270" s="814"/>
      <c r="T270" s="814"/>
      <c r="U270" s="814"/>
      <c r="V270" s="814"/>
      <c r="W270" s="814"/>
      <c r="X270" s="814"/>
      <c r="Y270" s="814"/>
      <c r="Z270" s="814"/>
    </row>
    <row r="271">
      <c r="A271" s="814"/>
      <c r="B271" s="814"/>
      <c r="C271" s="814"/>
      <c r="D271" s="814"/>
      <c r="E271" s="814"/>
      <c r="F271" s="814"/>
      <c r="G271" s="814"/>
      <c r="H271" s="814"/>
      <c r="I271" s="814"/>
      <c r="J271" s="814"/>
      <c r="K271" s="814"/>
      <c r="L271" s="814"/>
      <c r="M271" s="814"/>
      <c r="N271" s="814"/>
      <c r="O271" s="814"/>
      <c r="P271" s="814"/>
      <c r="Q271" s="814"/>
      <c r="R271" s="814"/>
      <c r="S271" s="814"/>
      <c r="T271" s="814"/>
      <c r="U271" s="814"/>
      <c r="V271" s="814"/>
      <c r="W271" s="814"/>
      <c r="X271" s="814"/>
      <c r="Y271" s="814"/>
      <c r="Z271" s="814"/>
    </row>
    <row r="272">
      <c r="A272" s="814"/>
      <c r="B272" s="814"/>
      <c r="C272" s="814"/>
      <c r="D272" s="814"/>
      <c r="E272" s="814"/>
      <c r="F272" s="814"/>
      <c r="G272" s="814"/>
      <c r="H272" s="814"/>
      <c r="I272" s="814"/>
      <c r="J272" s="814"/>
      <c r="K272" s="814"/>
      <c r="L272" s="814"/>
      <c r="M272" s="814"/>
      <c r="N272" s="814"/>
      <c r="O272" s="814"/>
      <c r="P272" s="814"/>
      <c r="Q272" s="814"/>
      <c r="R272" s="814"/>
      <c r="S272" s="814"/>
      <c r="T272" s="814"/>
      <c r="U272" s="814"/>
      <c r="V272" s="814"/>
      <c r="W272" s="814"/>
      <c r="X272" s="814"/>
      <c r="Y272" s="814"/>
      <c r="Z272" s="814"/>
    </row>
    <row r="273">
      <c r="A273" s="814"/>
      <c r="B273" s="814"/>
      <c r="C273" s="814"/>
      <c r="D273" s="814"/>
      <c r="E273" s="814"/>
      <c r="F273" s="814"/>
      <c r="G273" s="814"/>
      <c r="H273" s="814"/>
      <c r="I273" s="814"/>
      <c r="J273" s="814"/>
      <c r="K273" s="814"/>
      <c r="L273" s="814"/>
      <c r="M273" s="814"/>
      <c r="N273" s="814"/>
      <c r="O273" s="814"/>
      <c r="P273" s="814"/>
      <c r="Q273" s="814"/>
      <c r="R273" s="814"/>
      <c r="S273" s="814"/>
      <c r="T273" s="814"/>
      <c r="U273" s="814"/>
      <c r="V273" s="814"/>
      <c r="W273" s="814"/>
      <c r="X273" s="814"/>
      <c r="Y273" s="814"/>
      <c r="Z273" s="814"/>
    </row>
    <row r="274">
      <c r="A274" s="814"/>
      <c r="B274" s="814"/>
      <c r="C274" s="814"/>
      <c r="D274" s="814"/>
      <c r="E274" s="814"/>
      <c r="F274" s="814"/>
      <c r="G274" s="814"/>
      <c r="H274" s="814"/>
      <c r="I274" s="814"/>
      <c r="J274" s="814"/>
      <c r="K274" s="814"/>
      <c r="L274" s="814"/>
      <c r="M274" s="814"/>
      <c r="N274" s="814"/>
      <c r="O274" s="814"/>
      <c r="P274" s="814"/>
      <c r="Q274" s="814"/>
      <c r="R274" s="814"/>
      <c r="S274" s="814"/>
      <c r="T274" s="814"/>
      <c r="U274" s="814"/>
      <c r="V274" s="814"/>
      <c r="W274" s="814"/>
      <c r="X274" s="814"/>
      <c r="Y274" s="814"/>
      <c r="Z274" s="814"/>
    </row>
    <row r="275">
      <c r="A275" s="814"/>
      <c r="B275" s="814"/>
      <c r="C275" s="814"/>
      <c r="D275" s="814"/>
      <c r="E275" s="814"/>
      <c r="F275" s="814"/>
      <c r="G275" s="814"/>
      <c r="H275" s="814"/>
      <c r="I275" s="814"/>
      <c r="J275" s="814"/>
      <c r="K275" s="814"/>
      <c r="L275" s="814"/>
      <c r="M275" s="814"/>
      <c r="N275" s="814"/>
      <c r="O275" s="814"/>
      <c r="P275" s="814"/>
      <c r="Q275" s="814"/>
      <c r="R275" s="814"/>
      <c r="S275" s="814"/>
      <c r="T275" s="814"/>
      <c r="U275" s="814"/>
      <c r="V275" s="814"/>
      <c r="W275" s="814"/>
      <c r="X275" s="814"/>
      <c r="Y275" s="814"/>
      <c r="Z275" s="814"/>
    </row>
    <row r="276">
      <c r="A276" s="814"/>
      <c r="B276" s="814"/>
      <c r="C276" s="814"/>
      <c r="D276" s="814"/>
      <c r="E276" s="814"/>
      <c r="F276" s="814"/>
      <c r="G276" s="814"/>
      <c r="H276" s="814"/>
      <c r="I276" s="814"/>
      <c r="J276" s="814"/>
      <c r="K276" s="814"/>
      <c r="L276" s="814"/>
      <c r="M276" s="814"/>
      <c r="N276" s="814"/>
      <c r="O276" s="814"/>
      <c r="P276" s="814"/>
      <c r="Q276" s="814"/>
      <c r="R276" s="814"/>
      <c r="S276" s="814"/>
      <c r="T276" s="814"/>
      <c r="U276" s="814"/>
      <c r="V276" s="814"/>
      <c r="W276" s="814"/>
      <c r="X276" s="814"/>
      <c r="Y276" s="814"/>
      <c r="Z276" s="814"/>
    </row>
    <row r="277">
      <c r="A277" s="814"/>
      <c r="B277" s="814"/>
      <c r="C277" s="814"/>
      <c r="D277" s="814"/>
      <c r="E277" s="814"/>
      <c r="F277" s="814"/>
      <c r="G277" s="814"/>
      <c r="H277" s="814"/>
      <c r="I277" s="814"/>
      <c r="J277" s="814"/>
      <c r="K277" s="814"/>
      <c r="L277" s="814"/>
      <c r="M277" s="814"/>
      <c r="N277" s="814"/>
      <c r="O277" s="814"/>
      <c r="P277" s="814"/>
      <c r="Q277" s="814"/>
      <c r="R277" s="814"/>
      <c r="S277" s="814"/>
      <c r="T277" s="814"/>
      <c r="U277" s="814"/>
      <c r="V277" s="814"/>
      <c r="W277" s="814"/>
      <c r="X277" s="814"/>
      <c r="Y277" s="814"/>
      <c r="Z277" s="814"/>
    </row>
    <row r="278">
      <c r="A278" s="814"/>
      <c r="B278" s="814"/>
      <c r="C278" s="814"/>
      <c r="D278" s="814"/>
      <c r="E278" s="814"/>
      <c r="F278" s="814"/>
      <c r="G278" s="814"/>
      <c r="H278" s="814"/>
      <c r="I278" s="814"/>
      <c r="J278" s="814"/>
      <c r="K278" s="814"/>
      <c r="L278" s="814"/>
      <c r="M278" s="814"/>
      <c r="N278" s="814"/>
      <c r="O278" s="814"/>
      <c r="P278" s="814"/>
      <c r="Q278" s="814"/>
      <c r="R278" s="814"/>
      <c r="S278" s="814"/>
      <c r="T278" s="814"/>
      <c r="U278" s="814"/>
      <c r="V278" s="814"/>
      <c r="W278" s="814"/>
      <c r="X278" s="814"/>
      <c r="Y278" s="814"/>
      <c r="Z278" s="814"/>
    </row>
    <row r="279">
      <c r="A279" s="814"/>
      <c r="B279" s="814"/>
      <c r="C279" s="814"/>
      <c r="D279" s="814"/>
      <c r="E279" s="814"/>
      <c r="F279" s="814"/>
      <c r="G279" s="814"/>
      <c r="H279" s="814"/>
      <c r="I279" s="814"/>
      <c r="J279" s="814"/>
      <c r="K279" s="814"/>
      <c r="L279" s="814"/>
      <c r="M279" s="814"/>
      <c r="N279" s="814"/>
      <c r="O279" s="814"/>
      <c r="P279" s="814"/>
      <c r="Q279" s="814"/>
      <c r="R279" s="814"/>
      <c r="S279" s="814"/>
      <c r="T279" s="814"/>
      <c r="U279" s="814"/>
      <c r="V279" s="814"/>
      <c r="W279" s="814"/>
      <c r="X279" s="814"/>
      <c r="Y279" s="814"/>
      <c r="Z279" s="814"/>
    </row>
    <row r="280">
      <c r="A280" s="814"/>
      <c r="B280" s="814"/>
      <c r="C280" s="814"/>
      <c r="D280" s="814"/>
      <c r="E280" s="814"/>
      <c r="F280" s="814"/>
      <c r="G280" s="814"/>
      <c r="H280" s="814"/>
      <c r="I280" s="814"/>
      <c r="J280" s="814"/>
      <c r="K280" s="814"/>
      <c r="L280" s="814"/>
      <c r="M280" s="814"/>
      <c r="N280" s="814"/>
      <c r="O280" s="814"/>
      <c r="P280" s="814"/>
      <c r="Q280" s="814"/>
      <c r="R280" s="814"/>
      <c r="S280" s="814"/>
      <c r="T280" s="814"/>
      <c r="U280" s="814"/>
      <c r="V280" s="814"/>
      <c r="W280" s="814"/>
      <c r="X280" s="814"/>
      <c r="Y280" s="814"/>
      <c r="Z280" s="814"/>
    </row>
    <row r="281">
      <c r="A281" s="814"/>
      <c r="B281" s="814"/>
      <c r="C281" s="814"/>
      <c r="D281" s="814"/>
      <c r="E281" s="814"/>
      <c r="F281" s="814"/>
      <c r="G281" s="814"/>
      <c r="H281" s="814"/>
      <c r="I281" s="814"/>
      <c r="J281" s="814"/>
      <c r="K281" s="814"/>
      <c r="L281" s="814"/>
      <c r="M281" s="814"/>
      <c r="N281" s="814"/>
      <c r="O281" s="814"/>
      <c r="P281" s="814"/>
      <c r="Q281" s="814"/>
      <c r="R281" s="814"/>
      <c r="S281" s="814"/>
      <c r="T281" s="814"/>
      <c r="U281" s="814"/>
      <c r="V281" s="814"/>
      <c r="W281" s="814"/>
      <c r="X281" s="814"/>
      <c r="Y281" s="814"/>
      <c r="Z281" s="814"/>
    </row>
    <row r="282">
      <c r="A282" s="814"/>
      <c r="B282" s="814"/>
      <c r="C282" s="814"/>
      <c r="D282" s="814"/>
      <c r="E282" s="814"/>
      <c r="F282" s="814"/>
      <c r="G282" s="814"/>
      <c r="H282" s="814"/>
      <c r="I282" s="814"/>
      <c r="J282" s="814"/>
      <c r="K282" s="814"/>
      <c r="L282" s="814"/>
      <c r="M282" s="814"/>
      <c r="N282" s="814"/>
      <c r="O282" s="814"/>
      <c r="P282" s="814"/>
      <c r="Q282" s="814"/>
      <c r="R282" s="814"/>
      <c r="S282" s="814"/>
      <c r="T282" s="814"/>
      <c r="U282" s="814"/>
      <c r="V282" s="814"/>
      <c r="W282" s="814"/>
      <c r="X282" s="814"/>
      <c r="Y282" s="814"/>
      <c r="Z282" s="814"/>
    </row>
    <row r="283">
      <c r="A283" s="814"/>
      <c r="B283" s="814"/>
      <c r="C283" s="814"/>
      <c r="D283" s="814"/>
      <c r="E283" s="814"/>
      <c r="F283" s="814"/>
      <c r="G283" s="814"/>
      <c r="H283" s="814"/>
      <c r="I283" s="814"/>
      <c r="J283" s="814"/>
      <c r="K283" s="814"/>
      <c r="L283" s="814"/>
      <c r="M283" s="814"/>
      <c r="N283" s="814"/>
      <c r="O283" s="814"/>
      <c r="P283" s="814"/>
      <c r="Q283" s="814"/>
      <c r="R283" s="814"/>
      <c r="S283" s="814"/>
      <c r="T283" s="814"/>
      <c r="U283" s="814"/>
      <c r="V283" s="814"/>
      <c r="W283" s="814"/>
      <c r="X283" s="814"/>
      <c r="Y283" s="814"/>
      <c r="Z283" s="814"/>
    </row>
    <row r="284">
      <c r="A284" s="814"/>
      <c r="B284" s="814"/>
      <c r="C284" s="814"/>
      <c r="D284" s="814"/>
      <c r="E284" s="814"/>
      <c r="F284" s="814"/>
      <c r="G284" s="814"/>
      <c r="H284" s="814"/>
      <c r="I284" s="814"/>
      <c r="J284" s="814"/>
      <c r="K284" s="814"/>
      <c r="L284" s="814"/>
      <c r="M284" s="814"/>
      <c r="N284" s="814"/>
      <c r="O284" s="814"/>
      <c r="P284" s="814"/>
      <c r="Q284" s="814"/>
      <c r="R284" s="814"/>
      <c r="S284" s="814"/>
      <c r="T284" s="814"/>
      <c r="U284" s="814"/>
      <c r="V284" s="814"/>
      <c r="W284" s="814"/>
      <c r="X284" s="814"/>
      <c r="Y284" s="814"/>
      <c r="Z284" s="814"/>
    </row>
    <row r="285">
      <c r="A285" s="814"/>
      <c r="B285" s="814"/>
      <c r="C285" s="814"/>
      <c r="D285" s="814"/>
      <c r="E285" s="814"/>
      <c r="F285" s="814"/>
      <c r="G285" s="814"/>
      <c r="H285" s="814"/>
      <c r="I285" s="814"/>
      <c r="J285" s="814"/>
      <c r="K285" s="814"/>
      <c r="L285" s="814"/>
      <c r="M285" s="814"/>
      <c r="N285" s="814"/>
      <c r="O285" s="814"/>
      <c r="P285" s="814"/>
      <c r="Q285" s="814"/>
      <c r="R285" s="814"/>
      <c r="S285" s="814"/>
      <c r="T285" s="814"/>
      <c r="U285" s="814"/>
      <c r="V285" s="814"/>
      <c r="W285" s="814"/>
      <c r="X285" s="814"/>
      <c r="Y285" s="814"/>
      <c r="Z285" s="814"/>
    </row>
    <row r="286">
      <c r="A286" s="814"/>
      <c r="B286" s="814"/>
      <c r="C286" s="814"/>
      <c r="D286" s="814"/>
      <c r="E286" s="814"/>
      <c r="F286" s="814"/>
      <c r="G286" s="814"/>
      <c r="H286" s="814"/>
      <c r="I286" s="814"/>
      <c r="J286" s="814"/>
      <c r="K286" s="814"/>
      <c r="L286" s="814"/>
      <c r="M286" s="814"/>
      <c r="N286" s="814"/>
      <c r="O286" s="814"/>
      <c r="P286" s="814"/>
      <c r="Q286" s="814"/>
      <c r="R286" s="814"/>
      <c r="S286" s="814"/>
      <c r="T286" s="814"/>
      <c r="U286" s="814"/>
      <c r="V286" s="814"/>
      <c r="W286" s="814"/>
      <c r="X286" s="814"/>
      <c r="Y286" s="814"/>
      <c r="Z286" s="814"/>
    </row>
    <row r="287">
      <c r="A287" s="814"/>
      <c r="B287" s="814"/>
      <c r="C287" s="814"/>
      <c r="D287" s="814"/>
      <c r="E287" s="814"/>
      <c r="F287" s="814"/>
      <c r="G287" s="814"/>
      <c r="H287" s="814"/>
      <c r="I287" s="814"/>
      <c r="J287" s="814"/>
      <c r="K287" s="814"/>
      <c r="L287" s="814"/>
      <c r="M287" s="814"/>
      <c r="N287" s="814"/>
      <c r="O287" s="814"/>
      <c r="P287" s="814"/>
      <c r="Q287" s="814"/>
      <c r="R287" s="814"/>
      <c r="S287" s="814"/>
      <c r="T287" s="814"/>
      <c r="U287" s="814"/>
      <c r="V287" s="814"/>
      <c r="W287" s="814"/>
      <c r="X287" s="814"/>
      <c r="Y287" s="814"/>
      <c r="Z287" s="814"/>
    </row>
    <row r="288">
      <c r="A288" s="814"/>
      <c r="B288" s="814"/>
      <c r="C288" s="814"/>
      <c r="D288" s="814"/>
      <c r="E288" s="814"/>
      <c r="F288" s="814"/>
      <c r="G288" s="814"/>
      <c r="H288" s="814"/>
      <c r="I288" s="814"/>
      <c r="J288" s="814"/>
      <c r="K288" s="814"/>
      <c r="L288" s="814"/>
      <c r="M288" s="814"/>
      <c r="N288" s="814"/>
      <c r="O288" s="814"/>
      <c r="P288" s="814"/>
      <c r="Q288" s="814"/>
      <c r="R288" s="814"/>
      <c r="S288" s="814"/>
      <c r="T288" s="814"/>
      <c r="U288" s="814"/>
      <c r="V288" s="814"/>
      <c r="W288" s="814"/>
      <c r="X288" s="814"/>
      <c r="Y288" s="814"/>
      <c r="Z288" s="814"/>
    </row>
    <row r="289">
      <c r="A289" s="814"/>
      <c r="B289" s="814"/>
      <c r="C289" s="814"/>
      <c r="D289" s="814"/>
      <c r="E289" s="814"/>
      <c r="F289" s="814"/>
      <c r="G289" s="814"/>
      <c r="H289" s="814"/>
      <c r="I289" s="814"/>
      <c r="J289" s="814"/>
      <c r="K289" s="814"/>
      <c r="L289" s="814"/>
      <c r="M289" s="814"/>
      <c r="N289" s="814"/>
      <c r="O289" s="814"/>
      <c r="P289" s="814"/>
      <c r="Q289" s="814"/>
      <c r="R289" s="814"/>
      <c r="S289" s="814"/>
      <c r="T289" s="814"/>
      <c r="U289" s="814"/>
      <c r="V289" s="814"/>
      <c r="W289" s="814"/>
      <c r="X289" s="814"/>
      <c r="Y289" s="814"/>
      <c r="Z289" s="814"/>
    </row>
    <row r="290">
      <c r="A290" s="814"/>
      <c r="B290" s="814"/>
      <c r="C290" s="814"/>
      <c r="D290" s="814"/>
      <c r="E290" s="814"/>
      <c r="F290" s="814"/>
      <c r="G290" s="814"/>
      <c r="H290" s="814"/>
      <c r="I290" s="814"/>
      <c r="J290" s="814"/>
      <c r="K290" s="814"/>
      <c r="L290" s="814"/>
      <c r="M290" s="814"/>
      <c r="N290" s="814"/>
      <c r="O290" s="814"/>
      <c r="P290" s="814"/>
      <c r="Q290" s="814"/>
      <c r="R290" s="814"/>
      <c r="S290" s="814"/>
      <c r="T290" s="814"/>
      <c r="U290" s="814"/>
      <c r="V290" s="814"/>
      <c r="W290" s="814"/>
      <c r="X290" s="814"/>
      <c r="Y290" s="814"/>
      <c r="Z290" s="814"/>
    </row>
    <row r="291">
      <c r="A291" s="814"/>
      <c r="B291" s="814"/>
      <c r="C291" s="814"/>
      <c r="D291" s="814"/>
      <c r="E291" s="814"/>
      <c r="F291" s="814"/>
      <c r="G291" s="814"/>
      <c r="H291" s="814"/>
      <c r="I291" s="814"/>
      <c r="J291" s="814"/>
      <c r="K291" s="814"/>
      <c r="L291" s="814"/>
      <c r="M291" s="814"/>
      <c r="N291" s="814"/>
      <c r="O291" s="814"/>
      <c r="P291" s="814"/>
      <c r="Q291" s="814"/>
      <c r="R291" s="814"/>
      <c r="S291" s="814"/>
      <c r="T291" s="814"/>
      <c r="U291" s="814"/>
      <c r="V291" s="814"/>
      <c r="W291" s="814"/>
      <c r="X291" s="814"/>
      <c r="Y291" s="814"/>
      <c r="Z291" s="814"/>
    </row>
    <row r="292">
      <c r="A292" s="814"/>
      <c r="B292" s="814"/>
      <c r="C292" s="814"/>
      <c r="D292" s="814"/>
      <c r="E292" s="814"/>
      <c r="F292" s="814"/>
      <c r="G292" s="814"/>
      <c r="H292" s="814"/>
      <c r="I292" s="814"/>
      <c r="J292" s="814"/>
      <c r="K292" s="814"/>
      <c r="L292" s="814"/>
      <c r="M292" s="814"/>
      <c r="N292" s="814"/>
      <c r="O292" s="814"/>
      <c r="P292" s="814"/>
      <c r="Q292" s="814"/>
      <c r="R292" s="814"/>
      <c r="S292" s="814"/>
      <c r="T292" s="814"/>
      <c r="U292" s="814"/>
      <c r="V292" s="814"/>
      <c r="W292" s="814"/>
      <c r="X292" s="814"/>
      <c r="Y292" s="814"/>
      <c r="Z292" s="814"/>
    </row>
    <row r="293">
      <c r="A293" s="814"/>
      <c r="B293" s="814"/>
      <c r="C293" s="814"/>
      <c r="D293" s="814"/>
      <c r="E293" s="814"/>
      <c r="F293" s="814"/>
      <c r="G293" s="814"/>
      <c r="H293" s="814"/>
      <c r="I293" s="814"/>
      <c r="J293" s="814"/>
      <c r="K293" s="814"/>
      <c r="L293" s="814"/>
      <c r="M293" s="814"/>
      <c r="N293" s="814"/>
      <c r="O293" s="814"/>
      <c r="P293" s="814"/>
      <c r="Q293" s="814"/>
      <c r="R293" s="814"/>
      <c r="S293" s="814"/>
      <c r="T293" s="814"/>
      <c r="U293" s="814"/>
      <c r="V293" s="814"/>
      <c r="W293" s="814"/>
      <c r="X293" s="814"/>
      <c r="Y293" s="814"/>
      <c r="Z293" s="814"/>
    </row>
    <row r="294">
      <c r="A294" s="814"/>
      <c r="B294" s="814"/>
      <c r="C294" s="814"/>
      <c r="D294" s="814"/>
      <c r="E294" s="814"/>
      <c r="F294" s="814"/>
      <c r="G294" s="814"/>
      <c r="H294" s="814"/>
      <c r="I294" s="814"/>
      <c r="J294" s="814"/>
      <c r="K294" s="814"/>
      <c r="L294" s="814"/>
      <c r="M294" s="814"/>
      <c r="N294" s="814"/>
      <c r="O294" s="814"/>
      <c r="P294" s="814"/>
      <c r="Q294" s="814"/>
      <c r="R294" s="814"/>
      <c r="S294" s="814"/>
      <c r="T294" s="814"/>
      <c r="U294" s="814"/>
      <c r="V294" s="814"/>
      <c r="W294" s="814"/>
      <c r="X294" s="814"/>
      <c r="Y294" s="814"/>
      <c r="Z294" s="814"/>
    </row>
    <row r="295">
      <c r="A295" s="814"/>
      <c r="B295" s="814"/>
      <c r="C295" s="814"/>
      <c r="D295" s="814"/>
      <c r="E295" s="814"/>
      <c r="F295" s="814"/>
      <c r="G295" s="814"/>
      <c r="H295" s="814"/>
      <c r="I295" s="814"/>
      <c r="J295" s="814"/>
      <c r="K295" s="814"/>
      <c r="L295" s="814"/>
      <c r="M295" s="814"/>
      <c r="N295" s="814"/>
      <c r="O295" s="814"/>
      <c r="P295" s="814"/>
      <c r="Q295" s="814"/>
      <c r="R295" s="814"/>
      <c r="S295" s="814"/>
      <c r="T295" s="814"/>
      <c r="U295" s="814"/>
      <c r="V295" s="814"/>
      <c r="W295" s="814"/>
      <c r="X295" s="814"/>
      <c r="Y295" s="814"/>
      <c r="Z295" s="814"/>
    </row>
    <row r="296">
      <c r="A296" s="814"/>
      <c r="B296" s="814"/>
      <c r="C296" s="814"/>
      <c r="D296" s="814"/>
      <c r="E296" s="814"/>
      <c r="F296" s="814"/>
      <c r="G296" s="814"/>
      <c r="H296" s="814"/>
      <c r="I296" s="814"/>
      <c r="J296" s="814"/>
      <c r="K296" s="814"/>
      <c r="L296" s="814"/>
      <c r="M296" s="814"/>
      <c r="N296" s="814"/>
      <c r="O296" s="814"/>
      <c r="P296" s="814"/>
      <c r="Q296" s="814"/>
      <c r="R296" s="814"/>
      <c r="S296" s="814"/>
      <c r="T296" s="814"/>
      <c r="U296" s="814"/>
      <c r="V296" s="814"/>
      <c r="W296" s="814"/>
      <c r="X296" s="814"/>
      <c r="Y296" s="814"/>
      <c r="Z296" s="814"/>
    </row>
    <row r="297">
      <c r="A297" s="814"/>
      <c r="B297" s="814"/>
      <c r="C297" s="814"/>
      <c r="D297" s="814"/>
      <c r="E297" s="814"/>
      <c r="F297" s="814"/>
      <c r="G297" s="814"/>
      <c r="H297" s="814"/>
      <c r="I297" s="814"/>
      <c r="J297" s="814"/>
      <c r="K297" s="814"/>
      <c r="L297" s="814"/>
      <c r="M297" s="814"/>
      <c r="N297" s="814"/>
      <c r="O297" s="814"/>
      <c r="P297" s="814"/>
      <c r="Q297" s="814"/>
      <c r="R297" s="814"/>
      <c r="S297" s="814"/>
      <c r="T297" s="814"/>
      <c r="U297" s="814"/>
      <c r="V297" s="814"/>
      <c r="W297" s="814"/>
      <c r="X297" s="814"/>
      <c r="Y297" s="814"/>
      <c r="Z297" s="814"/>
    </row>
    <row r="298">
      <c r="A298" s="814"/>
      <c r="B298" s="814"/>
      <c r="C298" s="814"/>
      <c r="D298" s="814"/>
      <c r="E298" s="814"/>
      <c r="F298" s="814"/>
      <c r="G298" s="814"/>
      <c r="H298" s="814"/>
      <c r="I298" s="814"/>
      <c r="J298" s="814"/>
      <c r="K298" s="814"/>
      <c r="L298" s="814"/>
      <c r="M298" s="814"/>
      <c r="N298" s="814"/>
      <c r="O298" s="814"/>
      <c r="P298" s="814"/>
      <c r="Q298" s="814"/>
      <c r="R298" s="814"/>
      <c r="S298" s="814"/>
      <c r="T298" s="814"/>
      <c r="U298" s="814"/>
      <c r="V298" s="814"/>
      <c r="W298" s="814"/>
      <c r="X298" s="814"/>
      <c r="Y298" s="814"/>
      <c r="Z298" s="814"/>
    </row>
    <row r="299">
      <c r="A299" s="814"/>
      <c r="B299" s="814"/>
      <c r="C299" s="814"/>
      <c r="D299" s="814"/>
      <c r="E299" s="814"/>
      <c r="F299" s="814"/>
      <c r="G299" s="814"/>
      <c r="H299" s="814"/>
      <c r="I299" s="814"/>
      <c r="J299" s="814"/>
      <c r="K299" s="814"/>
      <c r="L299" s="814"/>
      <c r="M299" s="814"/>
      <c r="N299" s="814"/>
      <c r="O299" s="814"/>
      <c r="P299" s="814"/>
      <c r="Q299" s="814"/>
      <c r="R299" s="814"/>
      <c r="S299" s="814"/>
      <c r="T299" s="814"/>
      <c r="U299" s="814"/>
      <c r="V299" s="814"/>
      <c r="W299" s="814"/>
      <c r="X299" s="814"/>
      <c r="Y299" s="814"/>
      <c r="Z299" s="814"/>
    </row>
    <row r="300">
      <c r="A300" s="814"/>
      <c r="B300" s="814"/>
      <c r="C300" s="814"/>
      <c r="D300" s="814"/>
      <c r="E300" s="814"/>
      <c r="F300" s="814"/>
      <c r="G300" s="814"/>
      <c r="H300" s="814"/>
      <c r="I300" s="814"/>
      <c r="J300" s="814"/>
      <c r="K300" s="814"/>
      <c r="L300" s="814"/>
      <c r="M300" s="814"/>
      <c r="N300" s="814"/>
      <c r="O300" s="814"/>
      <c r="P300" s="814"/>
      <c r="Q300" s="814"/>
      <c r="R300" s="814"/>
      <c r="S300" s="814"/>
      <c r="T300" s="814"/>
      <c r="U300" s="814"/>
      <c r="V300" s="814"/>
      <c r="W300" s="814"/>
      <c r="X300" s="814"/>
      <c r="Y300" s="814"/>
      <c r="Z300" s="814"/>
    </row>
    <row r="301">
      <c r="A301" s="814"/>
      <c r="B301" s="814"/>
      <c r="C301" s="814"/>
      <c r="D301" s="814"/>
      <c r="E301" s="814"/>
      <c r="F301" s="814"/>
      <c r="G301" s="814"/>
      <c r="H301" s="814"/>
      <c r="I301" s="814"/>
      <c r="J301" s="814"/>
      <c r="K301" s="814"/>
      <c r="L301" s="814"/>
      <c r="M301" s="814"/>
      <c r="N301" s="814"/>
      <c r="O301" s="814"/>
      <c r="P301" s="814"/>
      <c r="Q301" s="814"/>
      <c r="R301" s="814"/>
      <c r="S301" s="814"/>
      <c r="T301" s="814"/>
      <c r="U301" s="814"/>
      <c r="V301" s="814"/>
      <c r="W301" s="814"/>
      <c r="X301" s="814"/>
      <c r="Y301" s="814"/>
      <c r="Z301" s="814"/>
    </row>
    <row r="302">
      <c r="A302" s="814"/>
      <c r="B302" s="814"/>
      <c r="C302" s="814"/>
      <c r="D302" s="814"/>
      <c r="E302" s="814"/>
      <c r="F302" s="814"/>
      <c r="G302" s="814"/>
      <c r="H302" s="814"/>
      <c r="I302" s="814"/>
      <c r="J302" s="814"/>
      <c r="K302" s="814"/>
      <c r="L302" s="814"/>
      <c r="M302" s="814"/>
      <c r="N302" s="814"/>
      <c r="O302" s="814"/>
      <c r="P302" s="814"/>
      <c r="Q302" s="814"/>
      <c r="R302" s="814"/>
      <c r="S302" s="814"/>
      <c r="T302" s="814"/>
      <c r="U302" s="814"/>
      <c r="V302" s="814"/>
      <c r="W302" s="814"/>
      <c r="X302" s="814"/>
      <c r="Y302" s="814"/>
      <c r="Z302" s="814"/>
    </row>
    <row r="303">
      <c r="A303" s="814"/>
      <c r="B303" s="814"/>
      <c r="C303" s="814"/>
      <c r="D303" s="814"/>
      <c r="E303" s="814"/>
      <c r="F303" s="814"/>
      <c r="G303" s="814"/>
      <c r="H303" s="814"/>
      <c r="I303" s="814"/>
      <c r="J303" s="814"/>
      <c r="K303" s="814"/>
      <c r="L303" s="814"/>
      <c r="M303" s="814"/>
      <c r="N303" s="814"/>
      <c r="O303" s="814"/>
      <c r="P303" s="814"/>
      <c r="Q303" s="814"/>
      <c r="R303" s="814"/>
      <c r="S303" s="814"/>
      <c r="T303" s="814"/>
      <c r="U303" s="814"/>
      <c r="V303" s="814"/>
      <c r="W303" s="814"/>
      <c r="X303" s="814"/>
      <c r="Y303" s="814"/>
      <c r="Z303" s="814"/>
    </row>
    <row r="304">
      <c r="A304" s="814"/>
      <c r="B304" s="814"/>
      <c r="C304" s="814"/>
      <c r="D304" s="814"/>
      <c r="E304" s="814"/>
      <c r="F304" s="814"/>
      <c r="G304" s="814"/>
      <c r="H304" s="814"/>
      <c r="I304" s="814"/>
      <c r="J304" s="814"/>
      <c r="K304" s="814"/>
      <c r="L304" s="814"/>
      <c r="M304" s="814"/>
      <c r="N304" s="814"/>
      <c r="O304" s="814"/>
      <c r="P304" s="814"/>
      <c r="Q304" s="814"/>
      <c r="R304" s="814"/>
      <c r="S304" s="814"/>
      <c r="T304" s="814"/>
      <c r="U304" s="814"/>
      <c r="V304" s="814"/>
      <c r="W304" s="814"/>
      <c r="X304" s="814"/>
      <c r="Y304" s="814"/>
      <c r="Z304" s="814"/>
    </row>
    <row r="305">
      <c r="A305" s="814"/>
      <c r="B305" s="814"/>
      <c r="C305" s="814"/>
      <c r="D305" s="814"/>
      <c r="E305" s="814"/>
      <c r="F305" s="814"/>
      <c r="G305" s="814"/>
      <c r="H305" s="814"/>
      <c r="I305" s="814"/>
      <c r="J305" s="814"/>
      <c r="K305" s="814"/>
      <c r="L305" s="814"/>
      <c r="M305" s="814"/>
      <c r="N305" s="814"/>
      <c r="O305" s="814"/>
      <c r="P305" s="814"/>
      <c r="Q305" s="814"/>
      <c r="R305" s="814"/>
      <c r="S305" s="814"/>
      <c r="T305" s="814"/>
      <c r="U305" s="814"/>
      <c r="V305" s="814"/>
      <c r="W305" s="814"/>
      <c r="X305" s="814"/>
      <c r="Y305" s="814"/>
      <c r="Z305" s="814"/>
    </row>
    <row r="306">
      <c r="A306" s="814"/>
      <c r="B306" s="814"/>
      <c r="C306" s="814"/>
      <c r="D306" s="814"/>
      <c r="E306" s="814"/>
      <c r="F306" s="814"/>
      <c r="G306" s="814"/>
      <c r="H306" s="814"/>
      <c r="I306" s="814"/>
      <c r="J306" s="814"/>
      <c r="K306" s="814"/>
      <c r="L306" s="814"/>
      <c r="M306" s="814"/>
      <c r="N306" s="814"/>
      <c r="O306" s="814"/>
      <c r="P306" s="814"/>
      <c r="Q306" s="814"/>
      <c r="R306" s="814"/>
      <c r="S306" s="814"/>
      <c r="T306" s="814"/>
      <c r="U306" s="814"/>
      <c r="V306" s="814"/>
      <c r="W306" s="814"/>
      <c r="X306" s="814"/>
      <c r="Y306" s="814"/>
      <c r="Z306" s="814"/>
    </row>
    <row r="307">
      <c r="A307" s="814"/>
      <c r="B307" s="814"/>
      <c r="C307" s="814"/>
      <c r="D307" s="814"/>
      <c r="E307" s="814"/>
      <c r="F307" s="814"/>
      <c r="G307" s="814"/>
      <c r="H307" s="814"/>
      <c r="I307" s="814"/>
      <c r="J307" s="814"/>
      <c r="K307" s="814"/>
      <c r="L307" s="814"/>
      <c r="M307" s="814"/>
      <c r="N307" s="814"/>
      <c r="O307" s="814"/>
      <c r="P307" s="814"/>
      <c r="Q307" s="814"/>
      <c r="R307" s="814"/>
      <c r="S307" s="814"/>
      <c r="T307" s="814"/>
      <c r="U307" s="814"/>
      <c r="V307" s="814"/>
      <c r="W307" s="814"/>
      <c r="X307" s="814"/>
      <c r="Y307" s="814"/>
      <c r="Z307" s="814"/>
    </row>
    <row r="308">
      <c r="A308" s="814"/>
      <c r="B308" s="814"/>
      <c r="C308" s="814"/>
      <c r="D308" s="814"/>
      <c r="E308" s="814"/>
      <c r="F308" s="814"/>
      <c r="G308" s="814"/>
      <c r="H308" s="814"/>
      <c r="I308" s="814"/>
      <c r="J308" s="814"/>
      <c r="K308" s="814"/>
      <c r="L308" s="814"/>
      <c r="M308" s="814"/>
      <c r="N308" s="814"/>
      <c r="O308" s="814"/>
      <c r="P308" s="814"/>
      <c r="Q308" s="814"/>
      <c r="R308" s="814"/>
      <c r="S308" s="814"/>
      <c r="T308" s="814"/>
      <c r="U308" s="814"/>
      <c r="V308" s="814"/>
      <c r="W308" s="814"/>
      <c r="X308" s="814"/>
      <c r="Y308" s="814"/>
      <c r="Z308" s="814"/>
    </row>
    <row r="309">
      <c r="A309" s="814"/>
      <c r="B309" s="814"/>
      <c r="C309" s="814"/>
      <c r="D309" s="814"/>
      <c r="E309" s="814"/>
      <c r="F309" s="814"/>
      <c r="G309" s="814"/>
      <c r="H309" s="814"/>
      <c r="I309" s="814"/>
      <c r="J309" s="814"/>
      <c r="K309" s="814"/>
      <c r="L309" s="814"/>
      <c r="M309" s="814"/>
      <c r="N309" s="814"/>
      <c r="O309" s="814"/>
      <c r="P309" s="814"/>
      <c r="Q309" s="814"/>
      <c r="R309" s="814"/>
      <c r="S309" s="814"/>
      <c r="T309" s="814"/>
      <c r="U309" s="814"/>
      <c r="V309" s="814"/>
      <c r="W309" s="814"/>
      <c r="X309" s="814"/>
      <c r="Y309" s="814"/>
      <c r="Z309" s="814"/>
    </row>
    <row r="310">
      <c r="A310" s="814"/>
      <c r="B310" s="814"/>
      <c r="C310" s="814"/>
      <c r="D310" s="814"/>
      <c r="E310" s="814"/>
      <c r="F310" s="814"/>
      <c r="G310" s="814"/>
      <c r="H310" s="814"/>
      <c r="I310" s="814"/>
      <c r="J310" s="814"/>
      <c r="K310" s="814"/>
      <c r="L310" s="814"/>
      <c r="M310" s="814"/>
      <c r="N310" s="814"/>
      <c r="O310" s="814"/>
      <c r="P310" s="814"/>
      <c r="Q310" s="814"/>
      <c r="R310" s="814"/>
      <c r="S310" s="814"/>
      <c r="T310" s="814"/>
      <c r="U310" s="814"/>
      <c r="V310" s="814"/>
      <c r="W310" s="814"/>
      <c r="X310" s="814"/>
      <c r="Y310" s="814"/>
      <c r="Z310" s="814"/>
    </row>
    <row r="311">
      <c r="A311" s="814"/>
      <c r="B311" s="814"/>
      <c r="C311" s="814"/>
      <c r="D311" s="814"/>
      <c r="E311" s="814"/>
      <c r="F311" s="814"/>
      <c r="G311" s="814"/>
      <c r="H311" s="814"/>
      <c r="I311" s="814"/>
      <c r="J311" s="814"/>
      <c r="K311" s="814"/>
      <c r="L311" s="814"/>
      <c r="M311" s="814"/>
      <c r="N311" s="814"/>
      <c r="O311" s="814"/>
      <c r="P311" s="814"/>
      <c r="Q311" s="814"/>
      <c r="R311" s="814"/>
      <c r="S311" s="814"/>
      <c r="T311" s="814"/>
      <c r="U311" s="814"/>
      <c r="V311" s="814"/>
      <c r="W311" s="814"/>
      <c r="X311" s="814"/>
      <c r="Y311" s="814"/>
      <c r="Z311" s="814"/>
    </row>
    <row r="312">
      <c r="A312" s="814"/>
      <c r="B312" s="814"/>
      <c r="C312" s="814"/>
      <c r="D312" s="814"/>
      <c r="E312" s="814"/>
      <c r="F312" s="814"/>
      <c r="G312" s="814"/>
      <c r="H312" s="814"/>
      <c r="I312" s="814"/>
      <c r="J312" s="814"/>
      <c r="K312" s="814"/>
      <c r="L312" s="814"/>
      <c r="M312" s="814"/>
      <c r="N312" s="814"/>
      <c r="O312" s="814"/>
      <c r="P312" s="814"/>
      <c r="Q312" s="814"/>
      <c r="R312" s="814"/>
      <c r="S312" s="814"/>
      <c r="T312" s="814"/>
      <c r="U312" s="814"/>
      <c r="V312" s="814"/>
      <c r="W312" s="814"/>
      <c r="X312" s="814"/>
      <c r="Y312" s="814"/>
      <c r="Z312" s="814"/>
    </row>
    <row r="313">
      <c r="A313" s="814"/>
      <c r="B313" s="814"/>
      <c r="C313" s="814"/>
      <c r="D313" s="814"/>
      <c r="E313" s="814"/>
      <c r="F313" s="814"/>
      <c r="G313" s="814"/>
      <c r="H313" s="814"/>
      <c r="I313" s="814"/>
      <c r="J313" s="814"/>
      <c r="K313" s="814"/>
      <c r="L313" s="814"/>
      <c r="M313" s="814"/>
      <c r="N313" s="814"/>
      <c r="O313" s="814"/>
      <c r="P313" s="814"/>
      <c r="Q313" s="814"/>
      <c r="R313" s="814"/>
      <c r="S313" s="814"/>
      <c r="T313" s="814"/>
      <c r="U313" s="814"/>
      <c r="V313" s="814"/>
      <c r="W313" s="814"/>
      <c r="X313" s="814"/>
      <c r="Y313" s="814"/>
      <c r="Z313" s="814"/>
    </row>
    <row r="314">
      <c r="A314" s="814"/>
      <c r="B314" s="814"/>
      <c r="C314" s="814"/>
      <c r="D314" s="814"/>
      <c r="E314" s="814"/>
      <c r="F314" s="814"/>
      <c r="G314" s="814"/>
      <c r="H314" s="814"/>
      <c r="I314" s="814"/>
      <c r="J314" s="814"/>
      <c r="K314" s="814"/>
      <c r="L314" s="814"/>
      <c r="M314" s="814"/>
      <c r="N314" s="814"/>
      <c r="O314" s="814"/>
      <c r="P314" s="814"/>
      <c r="Q314" s="814"/>
      <c r="R314" s="814"/>
      <c r="S314" s="814"/>
      <c r="T314" s="814"/>
      <c r="U314" s="814"/>
      <c r="V314" s="814"/>
      <c r="W314" s="814"/>
      <c r="X314" s="814"/>
      <c r="Y314" s="814"/>
      <c r="Z314" s="814"/>
    </row>
    <row r="315">
      <c r="A315" s="814"/>
      <c r="B315" s="814"/>
      <c r="C315" s="814"/>
      <c r="D315" s="814"/>
      <c r="E315" s="814"/>
      <c r="F315" s="814"/>
      <c r="G315" s="814"/>
      <c r="H315" s="814"/>
      <c r="I315" s="814"/>
      <c r="J315" s="814"/>
      <c r="K315" s="814"/>
      <c r="L315" s="814"/>
      <c r="M315" s="814"/>
      <c r="N315" s="814"/>
      <c r="O315" s="814"/>
      <c r="P315" s="814"/>
      <c r="Q315" s="814"/>
      <c r="R315" s="814"/>
      <c r="S315" s="814"/>
      <c r="T315" s="814"/>
      <c r="U315" s="814"/>
      <c r="V315" s="814"/>
      <c r="W315" s="814"/>
      <c r="X315" s="814"/>
      <c r="Y315" s="814"/>
      <c r="Z315" s="814"/>
    </row>
    <row r="316">
      <c r="A316" s="814"/>
      <c r="B316" s="814"/>
      <c r="C316" s="814"/>
      <c r="D316" s="814"/>
      <c r="E316" s="814"/>
      <c r="F316" s="814"/>
      <c r="G316" s="814"/>
      <c r="H316" s="814"/>
      <c r="I316" s="814"/>
      <c r="J316" s="814"/>
      <c r="K316" s="814"/>
      <c r="L316" s="814"/>
      <c r="M316" s="814"/>
      <c r="N316" s="814"/>
      <c r="O316" s="814"/>
      <c r="P316" s="814"/>
      <c r="Q316" s="814"/>
      <c r="R316" s="814"/>
      <c r="S316" s="814"/>
      <c r="T316" s="814"/>
      <c r="U316" s="814"/>
      <c r="V316" s="814"/>
      <c r="W316" s="814"/>
      <c r="X316" s="814"/>
      <c r="Y316" s="814"/>
      <c r="Z316" s="814"/>
    </row>
    <row r="317">
      <c r="A317" s="814"/>
      <c r="B317" s="814"/>
      <c r="C317" s="814"/>
      <c r="D317" s="814"/>
      <c r="E317" s="814"/>
      <c r="F317" s="814"/>
      <c r="G317" s="814"/>
      <c r="H317" s="814"/>
      <c r="I317" s="814"/>
      <c r="J317" s="814"/>
      <c r="K317" s="814"/>
      <c r="L317" s="814"/>
      <c r="M317" s="814"/>
      <c r="N317" s="814"/>
      <c r="O317" s="814"/>
      <c r="P317" s="814"/>
      <c r="Q317" s="814"/>
      <c r="R317" s="814"/>
      <c r="S317" s="814"/>
      <c r="T317" s="814"/>
      <c r="U317" s="814"/>
      <c r="V317" s="814"/>
      <c r="W317" s="814"/>
      <c r="X317" s="814"/>
      <c r="Y317" s="814"/>
      <c r="Z317" s="814"/>
    </row>
    <row r="318">
      <c r="A318" s="814"/>
      <c r="B318" s="814"/>
      <c r="C318" s="814"/>
      <c r="D318" s="814"/>
      <c r="E318" s="814"/>
      <c r="F318" s="814"/>
      <c r="G318" s="814"/>
      <c r="H318" s="814"/>
      <c r="I318" s="814"/>
      <c r="J318" s="814"/>
      <c r="K318" s="814"/>
      <c r="L318" s="814"/>
      <c r="M318" s="814"/>
      <c r="N318" s="814"/>
      <c r="O318" s="814"/>
      <c r="P318" s="814"/>
      <c r="Q318" s="814"/>
      <c r="R318" s="814"/>
      <c r="S318" s="814"/>
      <c r="T318" s="814"/>
      <c r="U318" s="814"/>
      <c r="V318" s="814"/>
      <c r="W318" s="814"/>
      <c r="X318" s="814"/>
      <c r="Y318" s="814"/>
      <c r="Z318" s="814"/>
    </row>
    <row r="319">
      <c r="A319" s="814"/>
      <c r="B319" s="814"/>
      <c r="C319" s="814"/>
      <c r="D319" s="814"/>
      <c r="E319" s="814"/>
      <c r="F319" s="814"/>
      <c r="G319" s="814"/>
      <c r="H319" s="814"/>
      <c r="I319" s="814"/>
      <c r="J319" s="814"/>
      <c r="K319" s="814"/>
      <c r="L319" s="814"/>
      <c r="M319" s="814"/>
      <c r="N319" s="814"/>
      <c r="O319" s="814"/>
      <c r="P319" s="814"/>
      <c r="Q319" s="814"/>
      <c r="R319" s="814"/>
      <c r="S319" s="814"/>
      <c r="T319" s="814"/>
      <c r="U319" s="814"/>
      <c r="V319" s="814"/>
      <c r="W319" s="814"/>
      <c r="X319" s="814"/>
      <c r="Y319" s="814"/>
      <c r="Z319" s="814"/>
    </row>
    <row r="320">
      <c r="A320" s="814"/>
      <c r="B320" s="814"/>
      <c r="C320" s="814"/>
      <c r="D320" s="814"/>
      <c r="E320" s="814"/>
      <c r="F320" s="814"/>
      <c r="G320" s="814"/>
      <c r="H320" s="814"/>
      <c r="I320" s="814"/>
      <c r="J320" s="814"/>
      <c r="K320" s="814"/>
      <c r="L320" s="814"/>
      <c r="M320" s="814"/>
      <c r="N320" s="814"/>
      <c r="O320" s="814"/>
      <c r="P320" s="814"/>
      <c r="Q320" s="814"/>
      <c r="R320" s="814"/>
      <c r="S320" s="814"/>
      <c r="T320" s="814"/>
      <c r="U320" s="814"/>
      <c r="V320" s="814"/>
      <c r="W320" s="814"/>
      <c r="X320" s="814"/>
      <c r="Y320" s="814"/>
      <c r="Z320" s="814"/>
    </row>
    <row r="321">
      <c r="A321" s="814"/>
      <c r="B321" s="814"/>
      <c r="C321" s="814"/>
      <c r="D321" s="814"/>
      <c r="E321" s="814"/>
      <c r="F321" s="814"/>
      <c r="G321" s="814"/>
      <c r="H321" s="814"/>
      <c r="I321" s="814"/>
      <c r="J321" s="814"/>
      <c r="K321" s="814"/>
      <c r="L321" s="814"/>
      <c r="M321" s="814"/>
      <c r="N321" s="814"/>
      <c r="O321" s="814"/>
      <c r="P321" s="814"/>
      <c r="Q321" s="814"/>
      <c r="R321" s="814"/>
      <c r="S321" s="814"/>
      <c r="T321" s="814"/>
      <c r="U321" s="814"/>
      <c r="V321" s="814"/>
      <c r="W321" s="814"/>
      <c r="X321" s="814"/>
      <c r="Y321" s="814"/>
      <c r="Z321" s="814"/>
    </row>
    <row r="322">
      <c r="A322" s="814"/>
      <c r="B322" s="814"/>
      <c r="C322" s="814"/>
      <c r="D322" s="814"/>
      <c r="E322" s="814"/>
      <c r="F322" s="814"/>
      <c r="G322" s="814"/>
      <c r="H322" s="814"/>
      <c r="I322" s="814"/>
      <c r="J322" s="814"/>
      <c r="K322" s="814"/>
      <c r="L322" s="814"/>
      <c r="M322" s="814"/>
      <c r="N322" s="814"/>
      <c r="O322" s="814"/>
      <c r="P322" s="814"/>
      <c r="Q322" s="814"/>
      <c r="R322" s="814"/>
      <c r="S322" s="814"/>
      <c r="T322" s="814"/>
      <c r="U322" s="814"/>
      <c r="V322" s="814"/>
      <c r="W322" s="814"/>
      <c r="X322" s="814"/>
      <c r="Y322" s="814"/>
      <c r="Z322" s="814"/>
    </row>
    <row r="323">
      <c r="A323" s="814"/>
      <c r="B323" s="814"/>
      <c r="C323" s="814"/>
      <c r="D323" s="814"/>
      <c r="E323" s="814"/>
      <c r="F323" s="814"/>
      <c r="G323" s="814"/>
      <c r="H323" s="814"/>
      <c r="I323" s="814"/>
      <c r="J323" s="814"/>
      <c r="K323" s="814"/>
      <c r="L323" s="814"/>
      <c r="M323" s="814"/>
      <c r="N323" s="814"/>
      <c r="O323" s="814"/>
      <c r="P323" s="814"/>
      <c r="Q323" s="814"/>
      <c r="R323" s="814"/>
      <c r="S323" s="814"/>
      <c r="T323" s="814"/>
      <c r="U323" s="814"/>
      <c r="V323" s="814"/>
      <c r="W323" s="814"/>
      <c r="X323" s="814"/>
      <c r="Y323" s="814"/>
      <c r="Z323" s="814"/>
    </row>
    <row r="324">
      <c r="A324" s="814"/>
      <c r="B324" s="814"/>
      <c r="C324" s="814"/>
      <c r="D324" s="814"/>
      <c r="E324" s="814"/>
      <c r="F324" s="814"/>
      <c r="G324" s="814"/>
      <c r="H324" s="814"/>
      <c r="I324" s="814"/>
      <c r="J324" s="814"/>
      <c r="K324" s="814"/>
      <c r="L324" s="814"/>
      <c r="M324" s="814"/>
      <c r="N324" s="814"/>
      <c r="O324" s="814"/>
      <c r="P324" s="814"/>
      <c r="Q324" s="814"/>
      <c r="R324" s="814"/>
      <c r="S324" s="814"/>
      <c r="T324" s="814"/>
      <c r="U324" s="814"/>
      <c r="V324" s="814"/>
      <c r="W324" s="814"/>
      <c r="X324" s="814"/>
      <c r="Y324" s="814"/>
      <c r="Z324" s="814"/>
    </row>
    <row r="325">
      <c r="A325" s="814"/>
      <c r="B325" s="814"/>
      <c r="C325" s="814"/>
      <c r="D325" s="814"/>
      <c r="E325" s="814"/>
      <c r="F325" s="814"/>
      <c r="G325" s="814"/>
      <c r="H325" s="814"/>
      <c r="I325" s="814"/>
      <c r="J325" s="814"/>
      <c r="K325" s="814"/>
      <c r="L325" s="814"/>
      <c r="M325" s="814"/>
      <c r="N325" s="814"/>
      <c r="O325" s="814"/>
      <c r="P325" s="814"/>
      <c r="Q325" s="814"/>
      <c r="R325" s="814"/>
      <c r="S325" s="814"/>
      <c r="T325" s="814"/>
      <c r="U325" s="814"/>
      <c r="V325" s="814"/>
      <c r="W325" s="814"/>
      <c r="X325" s="814"/>
      <c r="Y325" s="814"/>
      <c r="Z325" s="814"/>
    </row>
    <row r="326">
      <c r="A326" s="814"/>
      <c r="B326" s="814"/>
      <c r="C326" s="814"/>
      <c r="D326" s="814"/>
      <c r="E326" s="814"/>
      <c r="F326" s="814"/>
      <c r="G326" s="814"/>
      <c r="H326" s="814"/>
      <c r="I326" s="814"/>
      <c r="J326" s="814"/>
      <c r="K326" s="814"/>
      <c r="L326" s="814"/>
      <c r="M326" s="814"/>
      <c r="N326" s="814"/>
      <c r="O326" s="814"/>
      <c r="P326" s="814"/>
      <c r="Q326" s="814"/>
      <c r="R326" s="814"/>
      <c r="S326" s="814"/>
      <c r="T326" s="814"/>
      <c r="U326" s="814"/>
      <c r="V326" s="814"/>
      <c r="W326" s="814"/>
      <c r="X326" s="814"/>
      <c r="Y326" s="814"/>
      <c r="Z326" s="814"/>
    </row>
    <row r="327">
      <c r="A327" s="814"/>
      <c r="B327" s="814"/>
      <c r="C327" s="814"/>
      <c r="D327" s="814"/>
      <c r="E327" s="814"/>
      <c r="F327" s="814"/>
      <c r="G327" s="814"/>
      <c r="H327" s="814"/>
      <c r="I327" s="814"/>
      <c r="J327" s="814"/>
      <c r="K327" s="814"/>
      <c r="L327" s="814"/>
      <c r="M327" s="814"/>
      <c r="N327" s="814"/>
      <c r="O327" s="814"/>
      <c r="P327" s="814"/>
      <c r="Q327" s="814"/>
      <c r="R327" s="814"/>
      <c r="S327" s="814"/>
      <c r="T327" s="814"/>
      <c r="U327" s="814"/>
      <c r="V327" s="814"/>
      <c r="W327" s="814"/>
      <c r="X327" s="814"/>
      <c r="Y327" s="814"/>
      <c r="Z327" s="814"/>
    </row>
    <row r="328">
      <c r="A328" s="814"/>
      <c r="B328" s="814"/>
      <c r="C328" s="814"/>
      <c r="D328" s="814"/>
      <c r="E328" s="814"/>
      <c r="F328" s="814"/>
      <c r="G328" s="814"/>
      <c r="H328" s="814"/>
      <c r="I328" s="814"/>
      <c r="J328" s="814"/>
      <c r="K328" s="814"/>
      <c r="L328" s="814"/>
      <c r="M328" s="814"/>
      <c r="N328" s="814"/>
      <c r="O328" s="814"/>
      <c r="P328" s="814"/>
      <c r="Q328" s="814"/>
      <c r="R328" s="814"/>
      <c r="S328" s="814"/>
      <c r="T328" s="814"/>
      <c r="U328" s="814"/>
      <c r="V328" s="814"/>
      <c r="W328" s="814"/>
      <c r="X328" s="814"/>
      <c r="Y328" s="814"/>
      <c r="Z328" s="814"/>
    </row>
    <row r="329">
      <c r="A329" s="814"/>
      <c r="B329" s="814"/>
      <c r="C329" s="814"/>
      <c r="D329" s="814"/>
      <c r="E329" s="814"/>
      <c r="F329" s="814"/>
      <c r="G329" s="814"/>
      <c r="H329" s="814"/>
      <c r="I329" s="814"/>
      <c r="J329" s="814"/>
      <c r="K329" s="814"/>
      <c r="L329" s="814"/>
      <c r="M329" s="814"/>
      <c r="N329" s="814"/>
      <c r="O329" s="814"/>
      <c r="P329" s="814"/>
      <c r="Q329" s="814"/>
      <c r="R329" s="814"/>
      <c r="S329" s="814"/>
      <c r="T329" s="814"/>
      <c r="U329" s="814"/>
      <c r="V329" s="814"/>
      <c r="W329" s="814"/>
      <c r="X329" s="814"/>
      <c r="Y329" s="814"/>
      <c r="Z329" s="814"/>
    </row>
    <row r="330">
      <c r="A330" s="814"/>
      <c r="B330" s="814"/>
      <c r="C330" s="814"/>
      <c r="D330" s="814"/>
      <c r="E330" s="814"/>
      <c r="F330" s="814"/>
      <c r="G330" s="814"/>
      <c r="H330" s="814"/>
      <c r="I330" s="814"/>
      <c r="J330" s="814"/>
      <c r="K330" s="814"/>
      <c r="L330" s="814"/>
      <c r="M330" s="814"/>
      <c r="N330" s="814"/>
      <c r="O330" s="814"/>
      <c r="P330" s="814"/>
      <c r="Q330" s="814"/>
      <c r="R330" s="814"/>
      <c r="S330" s="814"/>
      <c r="T330" s="814"/>
      <c r="U330" s="814"/>
      <c r="V330" s="814"/>
      <c r="W330" s="814"/>
      <c r="X330" s="814"/>
      <c r="Y330" s="814"/>
      <c r="Z330" s="814"/>
    </row>
    <row r="331">
      <c r="A331" s="814"/>
      <c r="B331" s="814"/>
      <c r="C331" s="814"/>
      <c r="D331" s="814"/>
      <c r="E331" s="814"/>
      <c r="F331" s="814"/>
      <c r="G331" s="814"/>
      <c r="H331" s="814"/>
      <c r="I331" s="814"/>
      <c r="J331" s="814"/>
      <c r="K331" s="814"/>
      <c r="L331" s="814"/>
      <c r="M331" s="814"/>
      <c r="N331" s="814"/>
      <c r="O331" s="814"/>
      <c r="P331" s="814"/>
      <c r="Q331" s="814"/>
      <c r="R331" s="814"/>
      <c r="S331" s="814"/>
      <c r="T331" s="814"/>
      <c r="U331" s="814"/>
      <c r="V331" s="814"/>
      <c r="W331" s="814"/>
      <c r="X331" s="814"/>
      <c r="Y331" s="814"/>
      <c r="Z331" s="814"/>
    </row>
    <row r="332">
      <c r="A332" s="814"/>
      <c r="B332" s="814"/>
      <c r="C332" s="814"/>
      <c r="D332" s="814"/>
      <c r="E332" s="814"/>
      <c r="F332" s="814"/>
      <c r="G332" s="814"/>
      <c r="H332" s="814"/>
      <c r="I332" s="814"/>
      <c r="J332" s="814"/>
      <c r="K332" s="814"/>
      <c r="L332" s="814"/>
      <c r="M332" s="814"/>
      <c r="N332" s="814"/>
      <c r="O332" s="814"/>
      <c r="P332" s="814"/>
      <c r="Q332" s="814"/>
      <c r="R332" s="814"/>
      <c r="S332" s="814"/>
      <c r="T332" s="814"/>
      <c r="U332" s="814"/>
      <c r="V332" s="814"/>
      <c r="W332" s="814"/>
      <c r="X332" s="814"/>
      <c r="Y332" s="814"/>
      <c r="Z332" s="814"/>
    </row>
    <row r="333">
      <c r="A333" s="814"/>
      <c r="B333" s="814"/>
      <c r="C333" s="814"/>
      <c r="D333" s="814"/>
      <c r="E333" s="814"/>
      <c r="F333" s="814"/>
      <c r="G333" s="814"/>
      <c r="H333" s="814"/>
      <c r="I333" s="814"/>
      <c r="J333" s="814"/>
      <c r="K333" s="814"/>
      <c r="L333" s="814"/>
      <c r="M333" s="814"/>
      <c r="N333" s="814"/>
      <c r="O333" s="814"/>
      <c r="P333" s="814"/>
      <c r="Q333" s="814"/>
      <c r="R333" s="814"/>
      <c r="S333" s="814"/>
      <c r="T333" s="814"/>
      <c r="U333" s="814"/>
      <c r="V333" s="814"/>
      <c r="W333" s="814"/>
      <c r="X333" s="814"/>
      <c r="Y333" s="814"/>
      <c r="Z333" s="814"/>
    </row>
    <row r="334">
      <c r="A334" s="814"/>
      <c r="B334" s="814"/>
      <c r="C334" s="814"/>
      <c r="D334" s="814"/>
      <c r="E334" s="814"/>
      <c r="F334" s="814"/>
      <c r="G334" s="814"/>
      <c r="H334" s="814"/>
      <c r="I334" s="814"/>
      <c r="J334" s="814"/>
      <c r="K334" s="814"/>
      <c r="L334" s="814"/>
      <c r="M334" s="814"/>
      <c r="N334" s="814"/>
      <c r="O334" s="814"/>
      <c r="P334" s="814"/>
      <c r="Q334" s="814"/>
      <c r="R334" s="814"/>
      <c r="S334" s="814"/>
      <c r="T334" s="814"/>
      <c r="U334" s="814"/>
      <c r="V334" s="814"/>
      <c r="W334" s="814"/>
      <c r="X334" s="814"/>
      <c r="Y334" s="814"/>
      <c r="Z334" s="814"/>
    </row>
    <row r="335">
      <c r="A335" s="814"/>
      <c r="B335" s="814"/>
      <c r="C335" s="814"/>
      <c r="D335" s="814"/>
      <c r="E335" s="814"/>
      <c r="F335" s="814"/>
      <c r="G335" s="814"/>
      <c r="H335" s="814"/>
      <c r="I335" s="814"/>
      <c r="J335" s="814"/>
      <c r="K335" s="814"/>
      <c r="L335" s="814"/>
      <c r="M335" s="814"/>
      <c r="N335" s="814"/>
      <c r="O335" s="814"/>
      <c r="P335" s="814"/>
      <c r="Q335" s="814"/>
      <c r="R335" s="814"/>
      <c r="S335" s="814"/>
      <c r="T335" s="814"/>
      <c r="U335" s="814"/>
      <c r="V335" s="814"/>
      <c r="W335" s="814"/>
      <c r="X335" s="814"/>
      <c r="Y335" s="814"/>
      <c r="Z335" s="814"/>
    </row>
    <row r="336">
      <c r="A336" s="814"/>
      <c r="B336" s="814"/>
      <c r="C336" s="814"/>
      <c r="D336" s="814"/>
      <c r="E336" s="814"/>
      <c r="F336" s="814"/>
      <c r="G336" s="814"/>
      <c r="H336" s="814"/>
      <c r="I336" s="814"/>
      <c r="J336" s="814"/>
      <c r="K336" s="814"/>
      <c r="L336" s="814"/>
      <c r="M336" s="814"/>
      <c r="N336" s="814"/>
      <c r="O336" s="814"/>
      <c r="P336" s="814"/>
      <c r="Q336" s="814"/>
      <c r="R336" s="814"/>
      <c r="S336" s="814"/>
      <c r="T336" s="814"/>
      <c r="U336" s="814"/>
      <c r="V336" s="814"/>
      <c r="W336" s="814"/>
      <c r="X336" s="814"/>
      <c r="Y336" s="814"/>
      <c r="Z336" s="814"/>
    </row>
    <row r="337">
      <c r="A337" s="814"/>
      <c r="B337" s="814"/>
      <c r="C337" s="814"/>
      <c r="D337" s="814"/>
      <c r="E337" s="814"/>
      <c r="F337" s="814"/>
      <c r="G337" s="814"/>
      <c r="H337" s="814"/>
      <c r="I337" s="814"/>
      <c r="J337" s="814"/>
      <c r="K337" s="814"/>
      <c r="L337" s="814"/>
      <c r="M337" s="814"/>
      <c r="N337" s="814"/>
      <c r="O337" s="814"/>
      <c r="P337" s="814"/>
      <c r="Q337" s="814"/>
      <c r="R337" s="814"/>
      <c r="S337" s="814"/>
      <c r="T337" s="814"/>
      <c r="U337" s="814"/>
      <c r="V337" s="814"/>
      <c r="W337" s="814"/>
      <c r="X337" s="814"/>
      <c r="Y337" s="814"/>
      <c r="Z337" s="814"/>
    </row>
    <row r="338">
      <c r="A338" s="814"/>
      <c r="B338" s="814"/>
      <c r="C338" s="814"/>
      <c r="D338" s="814"/>
      <c r="E338" s="814"/>
      <c r="F338" s="814"/>
      <c r="G338" s="814"/>
      <c r="H338" s="814"/>
      <c r="I338" s="814"/>
      <c r="J338" s="814"/>
      <c r="K338" s="814"/>
      <c r="L338" s="814"/>
      <c r="M338" s="814"/>
      <c r="N338" s="814"/>
      <c r="O338" s="814"/>
      <c r="P338" s="814"/>
      <c r="Q338" s="814"/>
      <c r="R338" s="814"/>
      <c r="S338" s="814"/>
      <c r="T338" s="814"/>
      <c r="U338" s="814"/>
      <c r="V338" s="814"/>
      <c r="W338" s="814"/>
      <c r="X338" s="814"/>
      <c r="Y338" s="814"/>
      <c r="Z338" s="814"/>
    </row>
    <row r="339">
      <c r="A339" s="814"/>
      <c r="B339" s="814"/>
      <c r="C339" s="814"/>
      <c r="D339" s="814"/>
      <c r="E339" s="814"/>
      <c r="F339" s="814"/>
      <c r="G339" s="814"/>
      <c r="H339" s="814"/>
      <c r="I339" s="814"/>
      <c r="J339" s="814"/>
      <c r="K339" s="814"/>
      <c r="L339" s="814"/>
      <c r="M339" s="814"/>
      <c r="N339" s="814"/>
      <c r="O339" s="814"/>
      <c r="P339" s="814"/>
      <c r="Q339" s="814"/>
      <c r="R339" s="814"/>
      <c r="S339" s="814"/>
      <c r="T339" s="814"/>
      <c r="U339" s="814"/>
      <c r="V339" s="814"/>
      <c r="W339" s="814"/>
      <c r="X339" s="814"/>
      <c r="Y339" s="814"/>
      <c r="Z339" s="814"/>
    </row>
    <row r="340">
      <c r="A340" s="814"/>
      <c r="B340" s="814"/>
      <c r="C340" s="814"/>
      <c r="D340" s="814"/>
      <c r="E340" s="814"/>
      <c r="F340" s="814"/>
      <c r="G340" s="814"/>
      <c r="H340" s="814"/>
      <c r="I340" s="814"/>
      <c r="J340" s="814"/>
      <c r="K340" s="814"/>
      <c r="L340" s="814"/>
      <c r="M340" s="814"/>
      <c r="N340" s="814"/>
      <c r="O340" s="814"/>
      <c r="P340" s="814"/>
      <c r="Q340" s="814"/>
      <c r="R340" s="814"/>
      <c r="S340" s="814"/>
      <c r="T340" s="814"/>
      <c r="U340" s="814"/>
      <c r="V340" s="814"/>
      <c r="W340" s="814"/>
      <c r="X340" s="814"/>
      <c r="Y340" s="814"/>
      <c r="Z340" s="814"/>
    </row>
    <row r="341">
      <c r="A341" s="814"/>
      <c r="B341" s="814"/>
      <c r="C341" s="814"/>
      <c r="D341" s="814"/>
      <c r="E341" s="814"/>
      <c r="F341" s="814"/>
      <c r="G341" s="814"/>
      <c r="H341" s="814"/>
      <c r="I341" s="814"/>
      <c r="J341" s="814"/>
      <c r="K341" s="814"/>
      <c r="L341" s="814"/>
      <c r="M341" s="814"/>
      <c r="N341" s="814"/>
      <c r="O341" s="814"/>
      <c r="P341" s="814"/>
      <c r="Q341" s="814"/>
      <c r="R341" s="814"/>
      <c r="S341" s="814"/>
      <c r="T341" s="814"/>
      <c r="U341" s="814"/>
      <c r="V341" s="814"/>
      <c r="W341" s="814"/>
      <c r="X341" s="814"/>
      <c r="Y341" s="814"/>
      <c r="Z341" s="814"/>
    </row>
    <row r="342">
      <c r="A342" s="814"/>
      <c r="B342" s="814"/>
      <c r="C342" s="814"/>
      <c r="D342" s="814"/>
      <c r="E342" s="814"/>
      <c r="F342" s="814"/>
      <c r="G342" s="814"/>
      <c r="H342" s="814"/>
      <c r="I342" s="814"/>
      <c r="J342" s="814"/>
      <c r="K342" s="814"/>
      <c r="L342" s="814"/>
      <c r="M342" s="814"/>
      <c r="N342" s="814"/>
      <c r="O342" s="814"/>
      <c r="P342" s="814"/>
      <c r="Q342" s="814"/>
      <c r="R342" s="814"/>
      <c r="S342" s="814"/>
      <c r="T342" s="814"/>
      <c r="U342" s="814"/>
      <c r="V342" s="814"/>
      <c r="W342" s="814"/>
      <c r="X342" s="814"/>
      <c r="Y342" s="814"/>
      <c r="Z342" s="814"/>
    </row>
    <row r="343">
      <c r="A343" s="814"/>
      <c r="B343" s="814"/>
      <c r="C343" s="814"/>
      <c r="D343" s="814"/>
      <c r="E343" s="814"/>
      <c r="F343" s="814"/>
      <c r="G343" s="814"/>
      <c r="H343" s="814"/>
      <c r="I343" s="814"/>
      <c r="J343" s="814"/>
      <c r="K343" s="814"/>
      <c r="L343" s="814"/>
      <c r="M343" s="814"/>
      <c r="N343" s="814"/>
      <c r="O343" s="814"/>
      <c r="P343" s="814"/>
      <c r="Q343" s="814"/>
      <c r="R343" s="814"/>
      <c r="S343" s="814"/>
      <c r="T343" s="814"/>
      <c r="U343" s="814"/>
      <c r="V343" s="814"/>
      <c r="W343" s="814"/>
      <c r="X343" s="814"/>
      <c r="Y343" s="814"/>
      <c r="Z343" s="814"/>
    </row>
    <row r="344">
      <c r="A344" s="814"/>
      <c r="B344" s="814"/>
      <c r="C344" s="814"/>
      <c r="D344" s="814"/>
      <c r="E344" s="814"/>
      <c r="F344" s="814"/>
      <c r="G344" s="814"/>
      <c r="H344" s="814"/>
      <c r="I344" s="814"/>
      <c r="J344" s="814"/>
      <c r="K344" s="814"/>
      <c r="L344" s="814"/>
      <c r="M344" s="814"/>
      <c r="N344" s="814"/>
      <c r="O344" s="814"/>
      <c r="P344" s="814"/>
      <c r="Q344" s="814"/>
      <c r="R344" s="814"/>
      <c r="S344" s="814"/>
      <c r="T344" s="814"/>
      <c r="U344" s="814"/>
      <c r="V344" s="814"/>
      <c r="W344" s="814"/>
      <c r="X344" s="814"/>
      <c r="Y344" s="814"/>
      <c r="Z344" s="814"/>
    </row>
    <row r="345">
      <c r="A345" s="814"/>
      <c r="B345" s="814"/>
      <c r="C345" s="814"/>
      <c r="D345" s="814"/>
      <c r="E345" s="814"/>
      <c r="F345" s="814"/>
      <c r="G345" s="814"/>
      <c r="H345" s="814"/>
      <c r="I345" s="814"/>
      <c r="J345" s="814"/>
      <c r="K345" s="814"/>
      <c r="L345" s="814"/>
      <c r="M345" s="814"/>
      <c r="N345" s="814"/>
      <c r="O345" s="814"/>
      <c r="P345" s="814"/>
      <c r="Q345" s="814"/>
      <c r="R345" s="814"/>
      <c r="S345" s="814"/>
      <c r="T345" s="814"/>
      <c r="U345" s="814"/>
      <c r="V345" s="814"/>
      <c r="W345" s="814"/>
      <c r="X345" s="814"/>
      <c r="Y345" s="814"/>
      <c r="Z345" s="814"/>
    </row>
    <row r="346">
      <c r="A346" s="814"/>
      <c r="B346" s="814"/>
      <c r="C346" s="814"/>
      <c r="D346" s="814"/>
      <c r="E346" s="814"/>
      <c r="F346" s="814"/>
      <c r="G346" s="814"/>
      <c r="H346" s="814"/>
      <c r="I346" s="814"/>
      <c r="J346" s="814"/>
      <c r="K346" s="814"/>
      <c r="L346" s="814"/>
      <c r="M346" s="814"/>
      <c r="N346" s="814"/>
      <c r="O346" s="814"/>
      <c r="P346" s="814"/>
      <c r="Q346" s="814"/>
      <c r="R346" s="814"/>
      <c r="S346" s="814"/>
      <c r="T346" s="814"/>
      <c r="U346" s="814"/>
      <c r="V346" s="814"/>
      <c r="W346" s="814"/>
      <c r="X346" s="814"/>
      <c r="Y346" s="814"/>
      <c r="Z346" s="814"/>
    </row>
    <row r="347">
      <c r="A347" s="814"/>
      <c r="B347" s="814"/>
      <c r="C347" s="814"/>
      <c r="D347" s="814"/>
      <c r="E347" s="814"/>
      <c r="F347" s="814"/>
      <c r="G347" s="814"/>
      <c r="H347" s="814"/>
      <c r="I347" s="814"/>
      <c r="J347" s="814"/>
      <c r="K347" s="814"/>
      <c r="L347" s="814"/>
      <c r="M347" s="814"/>
      <c r="N347" s="814"/>
      <c r="O347" s="814"/>
      <c r="P347" s="814"/>
      <c r="Q347" s="814"/>
      <c r="R347" s="814"/>
      <c r="S347" s="814"/>
      <c r="T347" s="814"/>
      <c r="U347" s="814"/>
      <c r="V347" s="814"/>
      <c r="W347" s="814"/>
      <c r="X347" s="814"/>
      <c r="Y347" s="814"/>
      <c r="Z347" s="814"/>
    </row>
    <row r="348">
      <c r="A348" s="814"/>
      <c r="B348" s="814"/>
      <c r="C348" s="814"/>
      <c r="D348" s="814"/>
      <c r="E348" s="814"/>
      <c r="F348" s="814"/>
      <c r="G348" s="814"/>
      <c r="H348" s="814"/>
      <c r="I348" s="814"/>
      <c r="J348" s="814"/>
      <c r="K348" s="814"/>
      <c r="L348" s="814"/>
      <c r="M348" s="814"/>
      <c r="N348" s="814"/>
      <c r="O348" s="814"/>
      <c r="P348" s="814"/>
      <c r="Q348" s="814"/>
      <c r="R348" s="814"/>
      <c r="S348" s="814"/>
      <c r="T348" s="814"/>
      <c r="U348" s="814"/>
      <c r="V348" s="814"/>
      <c r="W348" s="814"/>
      <c r="X348" s="814"/>
      <c r="Y348" s="814"/>
      <c r="Z348" s="814"/>
    </row>
    <row r="349">
      <c r="A349" s="814"/>
      <c r="B349" s="814"/>
      <c r="C349" s="814"/>
      <c r="D349" s="814"/>
      <c r="E349" s="814"/>
      <c r="F349" s="814"/>
      <c r="G349" s="814"/>
      <c r="H349" s="814"/>
      <c r="I349" s="814"/>
      <c r="J349" s="814"/>
      <c r="K349" s="814"/>
      <c r="L349" s="814"/>
      <c r="M349" s="814"/>
      <c r="N349" s="814"/>
      <c r="O349" s="814"/>
      <c r="P349" s="814"/>
      <c r="Q349" s="814"/>
      <c r="R349" s="814"/>
      <c r="S349" s="814"/>
      <c r="T349" s="814"/>
      <c r="U349" s="814"/>
      <c r="V349" s="814"/>
      <c r="W349" s="814"/>
      <c r="X349" s="814"/>
      <c r="Y349" s="814"/>
      <c r="Z349" s="814"/>
    </row>
    <row r="350">
      <c r="A350" s="814"/>
      <c r="B350" s="814"/>
      <c r="C350" s="814"/>
      <c r="D350" s="814"/>
      <c r="E350" s="814"/>
      <c r="F350" s="814"/>
      <c r="G350" s="814"/>
      <c r="H350" s="814"/>
      <c r="I350" s="814"/>
      <c r="J350" s="814"/>
      <c r="K350" s="814"/>
      <c r="L350" s="814"/>
      <c r="M350" s="814"/>
      <c r="N350" s="814"/>
      <c r="O350" s="814"/>
      <c r="P350" s="814"/>
      <c r="Q350" s="814"/>
      <c r="R350" s="814"/>
      <c r="S350" s="814"/>
      <c r="T350" s="814"/>
      <c r="U350" s="814"/>
      <c r="V350" s="814"/>
      <c r="W350" s="814"/>
      <c r="X350" s="814"/>
      <c r="Y350" s="814"/>
      <c r="Z350" s="814"/>
    </row>
    <row r="351">
      <c r="A351" s="814"/>
      <c r="B351" s="814"/>
      <c r="C351" s="814"/>
      <c r="D351" s="814"/>
      <c r="E351" s="814"/>
      <c r="F351" s="814"/>
      <c r="G351" s="814"/>
      <c r="H351" s="814"/>
      <c r="I351" s="814"/>
      <c r="J351" s="814"/>
      <c r="K351" s="814"/>
      <c r="L351" s="814"/>
      <c r="M351" s="814"/>
      <c r="N351" s="814"/>
      <c r="O351" s="814"/>
      <c r="P351" s="814"/>
      <c r="Q351" s="814"/>
      <c r="R351" s="814"/>
      <c r="S351" s="814"/>
      <c r="T351" s="814"/>
      <c r="U351" s="814"/>
      <c r="V351" s="814"/>
      <c r="W351" s="814"/>
      <c r="X351" s="814"/>
      <c r="Y351" s="814"/>
      <c r="Z351" s="814"/>
    </row>
    <row r="352">
      <c r="A352" s="814"/>
      <c r="B352" s="814"/>
      <c r="C352" s="814"/>
      <c r="D352" s="814"/>
      <c r="E352" s="814"/>
      <c r="F352" s="814"/>
      <c r="G352" s="814"/>
      <c r="H352" s="814"/>
      <c r="I352" s="814"/>
      <c r="J352" s="814"/>
      <c r="K352" s="814"/>
      <c r="L352" s="814"/>
      <c r="M352" s="814"/>
      <c r="N352" s="814"/>
      <c r="O352" s="814"/>
      <c r="P352" s="814"/>
      <c r="Q352" s="814"/>
      <c r="R352" s="814"/>
      <c r="S352" s="814"/>
      <c r="T352" s="814"/>
      <c r="U352" s="814"/>
      <c r="V352" s="814"/>
      <c r="W352" s="814"/>
      <c r="X352" s="814"/>
      <c r="Y352" s="814"/>
      <c r="Z352" s="814"/>
    </row>
    <row r="353">
      <c r="A353" s="814"/>
      <c r="B353" s="814"/>
      <c r="C353" s="814"/>
      <c r="D353" s="814"/>
      <c r="E353" s="814"/>
      <c r="F353" s="814"/>
      <c r="G353" s="814"/>
      <c r="H353" s="814"/>
      <c r="I353" s="814"/>
      <c r="J353" s="814"/>
      <c r="K353" s="814"/>
      <c r="L353" s="814"/>
      <c r="M353" s="814"/>
      <c r="N353" s="814"/>
      <c r="O353" s="814"/>
      <c r="P353" s="814"/>
      <c r="Q353" s="814"/>
      <c r="R353" s="814"/>
      <c r="S353" s="814"/>
      <c r="T353" s="814"/>
      <c r="U353" s="814"/>
      <c r="V353" s="814"/>
      <c r="W353" s="814"/>
      <c r="X353" s="814"/>
      <c r="Y353" s="814"/>
      <c r="Z353" s="814"/>
    </row>
    <row r="354">
      <c r="A354" s="814"/>
      <c r="B354" s="814"/>
      <c r="C354" s="814"/>
      <c r="D354" s="814"/>
      <c r="E354" s="814"/>
      <c r="F354" s="814"/>
      <c r="G354" s="814"/>
      <c r="H354" s="814"/>
      <c r="I354" s="814"/>
      <c r="J354" s="814"/>
      <c r="K354" s="814"/>
      <c r="L354" s="814"/>
      <c r="M354" s="814"/>
      <c r="N354" s="814"/>
      <c r="O354" s="814"/>
      <c r="P354" s="814"/>
      <c r="Q354" s="814"/>
      <c r="R354" s="814"/>
      <c r="S354" s="814"/>
      <c r="T354" s="814"/>
      <c r="U354" s="814"/>
      <c r="V354" s="814"/>
      <c r="W354" s="814"/>
      <c r="X354" s="814"/>
      <c r="Y354" s="814"/>
      <c r="Z354" s="814"/>
    </row>
    <row r="355">
      <c r="A355" s="814"/>
      <c r="B355" s="814"/>
      <c r="C355" s="814"/>
      <c r="D355" s="814"/>
      <c r="E355" s="814"/>
      <c r="F355" s="814"/>
      <c r="G355" s="814"/>
      <c r="H355" s="814"/>
      <c r="I355" s="814"/>
      <c r="J355" s="814"/>
      <c r="K355" s="814"/>
      <c r="L355" s="814"/>
      <c r="M355" s="814"/>
      <c r="N355" s="814"/>
      <c r="O355" s="814"/>
      <c r="P355" s="814"/>
      <c r="Q355" s="814"/>
      <c r="R355" s="814"/>
      <c r="S355" s="814"/>
      <c r="T355" s="814"/>
      <c r="U355" s="814"/>
      <c r="V355" s="814"/>
      <c r="W355" s="814"/>
      <c r="X355" s="814"/>
      <c r="Y355" s="814"/>
      <c r="Z355" s="814"/>
    </row>
    <row r="356">
      <c r="A356" s="814"/>
      <c r="B356" s="814"/>
      <c r="C356" s="814"/>
      <c r="D356" s="814"/>
      <c r="E356" s="814"/>
      <c r="F356" s="814"/>
      <c r="G356" s="814"/>
      <c r="H356" s="814"/>
      <c r="I356" s="814"/>
      <c r="J356" s="814"/>
      <c r="K356" s="814"/>
      <c r="L356" s="814"/>
      <c r="M356" s="814"/>
      <c r="N356" s="814"/>
      <c r="O356" s="814"/>
      <c r="P356" s="814"/>
      <c r="Q356" s="814"/>
      <c r="R356" s="814"/>
      <c r="S356" s="814"/>
      <c r="T356" s="814"/>
      <c r="U356" s="814"/>
      <c r="V356" s="814"/>
      <c r="W356" s="814"/>
      <c r="X356" s="814"/>
      <c r="Y356" s="814"/>
      <c r="Z356" s="814"/>
    </row>
    <row r="357">
      <c r="A357" s="814"/>
      <c r="B357" s="814"/>
      <c r="C357" s="814"/>
      <c r="D357" s="814"/>
      <c r="E357" s="814"/>
      <c r="F357" s="814"/>
      <c r="G357" s="814"/>
      <c r="H357" s="814"/>
      <c r="I357" s="814"/>
      <c r="J357" s="814"/>
      <c r="K357" s="814"/>
      <c r="L357" s="814"/>
      <c r="M357" s="814"/>
      <c r="N357" s="814"/>
      <c r="O357" s="814"/>
      <c r="P357" s="814"/>
      <c r="Q357" s="814"/>
      <c r="R357" s="814"/>
      <c r="S357" s="814"/>
      <c r="T357" s="814"/>
      <c r="U357" s="814"/>
      <c r="V357" s="814"/>
      <c r="W357" s="814"/>
      <c r="X357" s="814"/>
      <c r="Y357" s="814"/>
      <c r="Z357" s="814"/>
    </row>
    <row r="358">
      <c r="A358" s="814"/>
      <c r="B358" s="814"/>
      <c r="C358" s="814"/>
      <c r="D358" s="814"/>
      <c r="E358" s="814"/>
      <c r="F358" s="814"/>
      <c r="G358" s="814"/>
      <c r="H358" s="814"/>
      <c r="I358" s="814"/>
      <c r="J358" s="814"/>
      <c r="K358" s="814"/>
      <c r="L358" s="814"/>
      <c r="M358" s="814"/>
      <c r="N358" s="814"/>
      <c r="O358" s="814"/>
      <c r="P358" s="814"/>
      <c r="Q358" s="814"/>
      <c r="R358" s="814"/>
      <c r="S358" s="814"/>
      <c r="T358" s="814"/>
      <c r="U358" s="814"/>
      <c r="V358" s="814"/>
      <c r="W358" s="814"/>
      <c r="X358" s="814"/>
      <c r="Y358" s="814"/>
      <c r="Z358" s="814"/>
    </row>
    <row r="359">
      <c r="A359" s="814"/>
      <c r="B359" s="814"/>
      <c r="C359" s="814"/>
      <c r="D359" s="814"/>
      <c r="E359" s="814"/>
      <c r="F359" s="814"/>
      <c r="G359" s="814"/>
      <c r="H359" s="814"/>
      <c r="I359" s="814"/>
      <c r="J359" s="814"/>
      <c r="K359" s="814"/>
      <c r="L359" s="814"/>
      <c r="M359" s="814"/>
      <c r="N359" s="814"/>
      <c r="O359" s="814"/>
      <c r="P359" s="814"/>
      <c r="Q359" s="814"/>
      <c r="R359" s="814"/>
      <c r="S359" s="814"/>
      <c r="T359" s="814"/>
      <c r="U359" s="814"/>
      <c r="V359" s="814"/>
      <c r="W359" s="814"/>
      <c r="X359" s="814"/>
      <c r="Y359" s="814"/>
      <c r="Z359" s="814"/>
    </row>
    <row r="360">
      <c r="A360" s="814"/>
      <c r="B360" s="814"/>
      <c r="C360" s="814"/>
      <c r="D360" s="814"/>
      <c r="E360" s="814"/>
      <c r="F360" s="814"/>
      <c r="G360" s="814"/>
      <c r="H360" s="814"/>
      <c r="I360" s="814"/>
      <c r="J360" s="814"/>
      <c r="K360" s="814"/>
      <c r="L360" s="814"/>
      <c r="M360" s="814"/>
      <c r="N360" s="814"/>
      <c r="O360" s="814"/>
      <c r="P360" s="814"/>
      <c r="Q360" s="814"/>
      <c r="R360" s="814"/>
      <c r="S360" s="814"/>
      <c r="T360" s="814"/>
      <c r="U360" s="814"/>
      <c r="V360" s="814"/>
      <c r="W360" s="814"/>
      <c r="X360" s="814"/>
      <c r="Y360" s="814"/>
      <c r="Z360" s="814"/>
    </row>
    <row r="361">
      <c r="A361" s="814"/>
      <c r="B361" s="814"/>
      <c r="C361" s="814"/>
      <c r="D361" s="814"/>
      <c r="E361" s="814"/>
      <c r="F361" s="814"/>
      <c r="G361" s="814"/>
      <c r="H361" s="814"/>
      <c r="I361" s="814"/>
      <c r="J361" s="814"/>
      <c r="K361" s="814"/>
      <c r="L361" s="814"/>
      <c r="M361" s="814"/>
      <c r="N361" s="814"/>
      <c r="O361" s="814"/>
      <c r="P361" s="814"/>
      <c r="Q361" s="814"/>
      <c r="R361" s="814"/>
      <c r="S361" s="814"/>
      <c r="T361" s="814"/>
      <c r="U361" s="814"/>
      <c r="V361" s="814"/>
      <c r="W361" s="814"/>
      <c r="X361" s="814"/>
      <c r="Y361" s="814"/>
      <c r="Z361" s="814"/>
    </row>
    <row r="362">
      <c r="A362" s="814"/>
      <c r="B362" s="814"/>
      <c r="C362" s="814"/>
      <c r="D362" s="814"/>
      <c r="E362" s="814"/>
      <c r="F362" s="814"/>
      <c r="G362" s="814"/>
      <c r="H362" s="814"/>
      <c r="I362" s="814"/>
      <c r="J362" s="814"/>
      <c r="K362" s="814"/>
      <c r="L362" s="814"/>
      <c r="M362" s="814"/>
      <c r="N362" s="814"/>
      <c r="O362" s="814"/>
      <c r="P362" s="814"/>
      <c r="Q362" s="814"/>
      <c r="R362" s="814"/>
      <c r="S362" s="814"/>
      <c r="T362" s="814"/>
      <c r="U362" s="814"/>
      <c r="V362" s="814"/>
      <c r="W362" s="814"/>
      <c r="X362" s="814"/>
      <c r="Y362" s="814"/>
      <c r="Z362" s="814"/>
    </row>
    <row r="363">
      <c r="A363" s="814"/>
      <c r="B363" s="814"/>
      <c r="C363" s="814"/>
      <c r="D363" s="814"/>
      <c r="E363" s="814"/>
      <c r="F363" s="814"/>
      <c r="G363" s="814"/>
      <c r="H363" s="814"/>
      <c r="I363" s="814"/>
      <c r="J363" s="814"/>
      <c r="K363" s="814"/>
      <c r="L363" s="814"/>
      <c r="M363" s="814"/>
      <c r="N363" s="814"/>
      <c r="O363" s="814"/>
      <c r="P363" s="814"/>
      <c r="Q363" s="814"/>
      <c r="R363" s="814"/>
      <c r="S363" s="814"/>
      <c r="T363" s="814"/>
      <c r="U363" s="814"/>
      <c r="V363" s="814"/>
      <c r="W363" s="814"/>
      <c r="X363" s="814"/>
      <c r="Y363" s="814"/>
      <c r="Z363" s="814"/>
    </row>
    <row r="364">
      <c r="A364" s="814"/>
      <c r="B364" s="814"/>
      <c r="C364" s="814"/>
      <c r="D364" s="814"/>
      <c r="E364" s="814"/>
      <c r="F364" s="814"/>
      <c r="G364" s="814"/>
      <c r="H364" s="814"/>
      <c r="I364" s="814"/>
      <c r="J364" s="814"/>
      <c r="K364" s="814"/>
      <c r="L364" s="814"/>
      <c r="M364" s="814"/>
      <c r="N364" s="814"/>
      <c r="O364" s="814"/>
      <c r="P364" s="814"/>
      <c r="Q364" s="814"/>
      <c r="R364" s="814"/>
      <c r="S364" s="814"/>
      <c r="T364" s="814"/>
      <c r="U364" s="814"/>
      <c r="V364" s="814"/>
      <c r="W364" s="814"/>
      <c r="X364" s="814"/>
      <c r="Y364" s="814"/>
      <c r="Z364" s="814"/>
    </row>
    <row r="365">
      <c r="A365" s="814"/>
      <c r="B365" s="814"/>
      <c r="C365" s="814"/>
      <c r="D365" s="814"/>
      <c r="E365" s="814"/>
      <c r="F365" s="814"/>
      <c r="G365" s="814"/>
      <c r="H365" s="814"/>
      <c r="I365" s="814"/>
      <c r="J365" s="814"/>
      <c r="K365" s="814"/>
      <c r="L365" s="814"/>
      <c r="M365" s="814"/>
      <c r="N365" s="814"/>
      <c r="O365" s="814"/>
      <c r="P365" s="814"/>
      <c r="Q365" s="814"/>
      <c r="R365" s="814"/>
      <c r="S365" s="814"/>
      <c r="T365" s="814"/>
      <c r="U365" s="814"/>
      <c r="V365" s="814"/>
      <c r="W365" s="814"/>
      <c r="X365" s="814"/>
      <c r="Y365" s="814"/>
      <c r="Z365" s="814"/>
    </row>
    <row r="366">
      <c r="A366" s="814"/>
      <c r="B366" s="814"/>
      <c r="C366" s="814"/>
      <c r="D366" s="814"/>
      <c r="E366" s="814"/>
      <c r="F366" s="814"/>
      <c r="G366" s="814"/>
      <c r="H366" s="814"/>
      <c r="I366" s="814"/>
      <c r="J366" s="814"/>
      <c r="K366" s="814"/>
      <c r="L366" s="814"/>
      <c r="M366" s="814"/>
      <c r="N366" s="814"/>
      <c r="O366" s="814"/>
      <c r="P366" s="814"/>
      <c r="Q366" s="814"/>
      <c r="R366" s="814"/>
      <c r="S366" s="814"/>
      <c r="T366" s="814"/>
      <c r="U366" s="814"/>
      <c r="V366" s="814"/>
      <c r="W366" s="814"/>
      <c r="X366" s="814"/>
      <c r="Y366" s="814"/>
      <c r="Z366" s="814"/>
    </row>
    <row r="367">
      <c r="A367" s="814"/>
      <c r="B367" s="814"/>
      <c r="C367" s="814"/>
      <c r="D367" s="814"/>
      <c r="E367" s="814"/>
      <c r="F367" s="814"/>
      <c r="G367" s="814"/>
      <c r="H367" s="814"/>
      <c r="I367" s="814"/>
      <c r="J367" s="814"/>
      <c r="K367" s="814"/>
      <c r="L367" s="814"/>
      <c r="M367" s="814"/>
      <c r="N367" s="814"/>
      <c r="O367" s="814"/>
      <c r="P367" s="814"/>
      <c r="Q367" s="814"/>
      <c r="R367" s="814"/>
      <c r="S367" s="814"/>
      <c r="T367" s="814"/>
      <c r="U367" s="814"/>
      <c r="V367" s="814"/>
      <c r="W367" s="814"/>
      <c r="X367" s="814"/>
      <c r="Y367" s="814"/>
      <c r="Z367" s="814"/>
    </row>
    <row r="368">
      <c r="A368" s="814"/>
      <c r="B368" s="814"/>
      <c r="C368" s="814"/>
      <c r="D368" s="814"/>
      <c r="E368" s="814"/>
      <c r="F368" s="814"/>
      <c r="G368" s="814"/>
      <c r="H368" s="814"/>
      <c r="I368" s="814"/>
      <c r="J368" s="814"/>
      <c r="K368" s="814"/>
      <c r="L368" s="814"/>
      <c r="M368" s="814"/>
      <c r="N368" s="814"/>
      <c r="O368" s="814"/>
      <c r="P368" s="814"/>
      <c r="Q368" s="814"/>
      <c r="R368" s="814"/>
      <c r="S368" s="814"/>
      <c r="T368" s="814"/>
      <c r="U368" s="814"/>
      <c r="V368" s="814"/>
      <c r="W368" s="814"/>
      <c r="X368" s="814"/>
      <c r="Y368" s="814"/>
      <c r="Z368" s="814"/>
    </row>
    <row r="369">
      <c r="A369" s="814"/>
      <c r="B369" s="814"/>
      <c r="C369" s="814"/>
      <c r="D369" s="814"/>
      <c r="E369" s="814"/>
      <c r="F369" s="814"/>
      <c r="G369" s="814"/>
      <c r="H369" s="814"/>
      <c r="I369" s="814"/>
      <c r="J369" s="814"/>
      <c r="K369" s="814"/>
      <c r="L369" s="814"/>
      <c r="M369" s="814"/>
      <c r="N369" s="814"/>
      <c r="O369" s="814"/>
      <c r="P369" s="814"/>
      <c r="Q369" s="814"/>
      <c r="R369" s="814"/>
      <c r="S369" s="814"/>
      <c r="T369" s="814"/>
      <c r="U369" s="814"/>
      <c r="V369" s="814"/>
      <c r="W369" s="814"/>
      <c r="X369" s="814"/>
      <c r="Y369" s="814"/>
      <c r="Z369" s="814"/>
    </row>
    <row r="370">
      <c r="A370" s="814"/>
      <c r="B370" s="814"/>
      <c r="C370" s="814"/>
      <c r="D370" s="814"/>
      <c r="E370" s="814"/>
      <c r="F370" s="814"/>
      <c r="G370" s="814"/>
      <c r="H370" s="814"/>
      <c r="I370" s="814"/>
      <c r="J370" s="814"/>
      <c r="K370" s="814"/>
      <c r="L370" s="814"/>
      <c r="M370" s="814"/>
      <c r="N370" s="814"/>
      <c r="O370" s="814"/>
      <c r="P370" s="814"/>
      <c r="Q370" s="814"/>
      <c r="R370" s="814"/>
      <c r="S370" s="814"/>
      <c r="T370" s="814"/>
      <c r="U370" s="814"/>
      <c r="V370" s="814"/>
      <c r="W370" s="814"/>
      <c r="X370" s="814"/>
      <c r="Y370" s="814"/>
      <c r="Z370" s="814"/>
    </row>
    <row r="371">
      <c r="A371" s="814"/>
      <c r="B371" s="814"/>
      <c r="C371" s="814"/>
      <c r="D371" s="814"/>
      <c r="E371" s="814"/>
      <c r="F371" s="814"/>
      <c r="G371" s="814"/>
      <c r="H371" s="814"/>
      <c r="I371" s="814"/>
      <c r="J371" s="814"/>
      <c r="K371" s="814"/>
      <c r="L371" s="814"/>
      <c r="M371" s="814"/>
      <c r="N371" s="814"/>
      <c r="O371" s="814"/>
      <c r="P371" s="814"/>
      <c r="Q371" s="814"/>
      <c r="R371" s="814"/>
      <c r="S371" s="814"/>
      <c r="T371" s="814"/>
      <c r="U371" s="814"/>
      <c r="V371" s="814"/>
      <c r="W371" s="814"/>
      <c r="X371" s="814"/>
      <c r="Y371" s="814"/>
      <c r="Z371" s="814"/>
    </row>
    <row r="372">
      <c r="A372" s="814"/>
      <c r="B372" s="814"/>
      <c r="C372" s="814"/>
      <c r="D372" s="814"/>
      <c r="E372" s="814"/>
      <c r="F372" s="814"/>
      <c r="G372" s="814"/>
      <c r="H372" s="814"/>
      <c r="I372" s="814"/>
      <c r="J372" s="814"/>
      <c r="K372" s="814"/>
      <c r="L372" s="814"/>
      <c r="M372" s="814"/>
      <c r="N372" s="814"/>
      <c r="O372" s="814"/>
      <c r="P372" s="814"/>
      <c r="Q372" s="814"/>
      <c r="R372" s="814"/>
      <c r="S372" s="814"/>
      <c r="T372" s="814"/>
      <c r="U372" s="814"/>
      <c r="V372" s="814"/>
      <c r="W372" s="814"/>
      <c r="X372" s="814"/>
      <c r="Y372" s="814"/>
      <c r="Z372" s="814"/>
    </row>
    <row r="373">
      <c r="A373" s="814"/>
      <c r="B373" s="814"/>
      <c r="C373" s="814"/>
      <c r="D373" s="814"/>
      <c r="E373" s="814"/>
      <c r="F373" s="814"/>
      <c r="G373" s="814"/>
      <c r="H373" s="814"/>
      <c r="I373" s="814"/>
      <c r="J373" s="814"/>
      <c r="K373" s="814"/>
      <c r="L373" s="814"/>
      <c r="M373" s="814"/>
      <c r="N373" s="814"/>
      <c r="O373" s="814"/>
      <c r="P373" s="814"/>
      <c r="Q373" s="814"/>
      <c r="R373" s="814"/>
      <c r="S373" s="814"/>
      <c r="T373" s="814"/>
      <c r="U373" s="814"/>
      <c r="V373" s="814"/>
      <c r="W373" s="814"/>
      <c r="X373" s="814"/>
      <c r="Y373" s="814"/>
      <c r="Z373" s="814"/>
    </row>
    <row r="374">
      <c r="A374" s="814"/>
      <c r="B374" s="814"/>
      <c r="C374" s="814"/>
      <c r="D374" s="814"/>
      <c r="E374" s="814"/>
      <c r="F374" s="814"/>
      <c r="G374" s="814"/>
      <c r="H374" s="814"/>
      <c r="I374" s="814"/>
      <c r="J374" s="814"/>
      <c r="K374" s="814"/>
      <c r="L374" s="814"/>
      <c r="M374" s="814"/>
      <c r="N374" s="814"/>
      <c r="O374" s="814"/>
      <c r="P374" s="814"/>
      <c r="Q374" s="814"/>
      <c r="R374" s="814"/>
      <c r="S374" s="814"/>
      <c r="T374" s="814"/>
      <c r="U374" s="814"/>
      <c r="V374" s="814"/>
      <c r="W374" s="814"/>
      <c r="X374" s="814"/>
      <c r="Y374" s="814"/>
      <c r="Z374" s="814"/>
    </row>
    <row r="375">
      <c r="A375" s="814"/>
      <c r="B375" s="814"/>
      <c r="C375" s="814"/>
      <c r="D375" s="814"/>
      <c r="E375" s="814"/>
      <c r="F375" s="814"/>
      <c r="G375" s="814"/>
      <c r="H375" s="814"/>
      <c r="I375" s="814"/>
      <c r="J375" s="814"/>
      <c r="K375" s="814"/>
      <c r="L375" s="814"/>
      <c r="M375" s="814"/>
      <c r="N375" s="814"/>
      <c r="O375" s="814"/>
      <c r="P375" s="814"/>
      <c r="Q375" s="814"/>
      <c r="R375" s="814"/>
      <c r="S375" s="814"/>
      <c r="T375" s="814"/>
      <c r="U375" s="814"/>
      <c r="V375" s="814"/>
      <c r="W375" s="814"/>
      <c r="X375" s="814"/>
      <c r="Y375" s="814"/>
      <c r="Z375" s="814"/>
    </row>
    <row r="376">
      <c r="A376" s="814"/>
      <c r="B376" s="814"/>
      <c r="C376" s="814"/>
      <c r="D376" s="814"/>
      <c r="E376" s="814"/>
      <c r="F376" s="814"/>
      <c r="G376" s="814"/>
      <c r="H376" s="814"/>
      <c r="I376" s="814"/>
      <c r="J376" s="814"/>
      <c r="K376" s="814"/>
      <c r="L376" s="814"/>
      <c r="M376" s="814"/>
      <c r="N376" s="814"/>
      <c r="O376" s="814"/>
      <c r="P376" s="814"/>
      <c r="Q376" s="814"/>
      <c r="R376" s="814"/>
      <c r="S376" s="814"/>
      <c r="T376" s="814"/>
      <c r="U376" s="814"/>
      <c r="V376" s="814"/>
      <c r="W376" s="814"/>
      <c r="X376" s="814"/>
      <c r="Y376" s="814"/>
      <c r="Z376" s="814"/>
    </row>
    <row r="377">
      <c r="A377" s="814"/>
      <c r="B377" s="814"/>
      <c r="C377" s="814"/>
      <c r="D377" s="814"/>
      <c r="E377" s="814"/>
      <c r="F377" s="814"/>
      <c r="G377" s="814"/>
      <c r="H377" s="814"/>
      <c r="I377" s="814"/>
      <c r="J377" s="814"/>
      <c r="K377" s="814"/>
      <c r="L377" s="814"/>
      <c r="M377" s="814"/>
      <c r="N377" s="814"/>
      <c r="O377" s="814"/>
      <c r="P377" s="814"/>
      <c r="Q377" s="814"/>
      <c r="R377" s="814"/>
      <c r="S377" s="814"/>
      <c r="T377" s="814"/>
      <c r="U377" s="814"/>
      <c r="V377" s="814"/>
      <c r="W377" s="814"/>
      <c r="X377" s="814"/>
      <c r="Y377" s="814"/>
      <c r="Z377" s="814"/>
    </row>
    <row r="378">
      <c r="A378" s="814"/>
      <c r="B378" s="814"/>
      <c r="C378" s="814"/>
      <c r="D378" s="814"/>
      <c r="E378" s="814"/>
      <c r="F378" s="814"/>
      <c r="G378" s="814"/>
      <c r="H378" s="814"/>
      <c r="I378" s="814"/>
      <c r="J378" s="814"/>
      <c r="K378" s="814"/>
      <c r="L378" s="814"/>
      <c r="M378" s="814"/>
      <c r="N378" s="814"/>
      <c r="O378" s="814"/>
      <c r="P378" s="814"/>
      <c r="Q378" s="814"/>
      <c r="R378" s="814"/>
      <c r="S378" s="814"/>
      <c r="T378" s="814"/>
      <c r="U378" s="814"/>
      <c r="V378" s="814"/>
      <c r="W378" s="814"/>
      <c r="X378" s="814"/>
      <c r="Y378" s="814"/>
      <c r="Z378" s="814"/>
    </row>
    <row r="379">
      <c r="A379" s="814"/>
      <c r="B379" s="814"/>
      <c r="C379" s="814"/>
      <c r="D379" s="814"/>
      <c r="E379" s="814"/>
      <c r="F379" s="814"/>
      <c r="G379" s="814"/>
      <c r="H379" s="814"/>
      <c r="I379" s="814"/>
      <c r="J379" s="814"/>
      <c r="K379" s="814"/>
      <c r="L379" s="814"/>
      <c r="M379" s="814"/>
      <c r="N379" s="814"/>
      <c r="O379" s="814"/>
      <c r="P379" s="814"/>
      <c r="Q379" s="814"/>
      <c r="R379" s="814"/>
      <c r="S379" s="814"/>
      <c r="T379" s="814"/>
      <c r="U379" s="814"/>
      <c r="V379" s="814"/>
      <c r="W379" s="814"/>
      <c r="X379" s="814"/>
      <c r="Y379" s="814"/>
      <c r="Z379" s="814"/>
    </row>
    <row r="380">
      <c r="A380" s="814"/>
      <c r="B380" s="814"/>
      <c r="C380" s="814"/>
      <c r="D380" s="814"/>
      <c r="E380" s="814"/>
      <c r="F380" s="814"/>
      <c r="G380" s="814"/>
      <c r="H380" s="814"/>
      <c r="I380" s="814"/>
      <c r="J380" s="814"/>
      <c r="K380" s="814"/>
      <c r="L380" s="814"/>
      <c r="M380" s="814"/>
      <c r="N380" s="814"/>
      <c r="O380" s="814"/>
      <c r="P380" s="814"/>
      <c r="Q380" s="814"/>
      <c r="R380" s="814"/>
      <c r="S380" s="814"/>
      <c r="T380" s="814"/>
      <c r="U380" s="814"/>
      <c r="V380" s="814"/>
      <c r="W380" s="814"/>
      <c r="X380" s="814"/>
      <c r="Y380" s="814"/>
      <c r="Z380" s="814"/>
    </row>
    <row r="381">
      <c r="A381" s="814"/>
      <c r="B381" s="814"/>
      <c r="C381" s="814"/>
      <c r="D381" s="814"/>
      <c r="E381" s="814"/>
      <c r="F381" s="814"/>
      <c r="G381" s="814"/>
      <c r="H381" s="814"/>
      <c r="I381" s="814"/>
      <c r="J381" s="814"/>
      <c r="K381" s="814"/>
      <c r="L381" s="814"/>
      <c r="M381" s="814"/>
      <c r="N381" s="814"/>
      <c r="O381" s="814"/>
      <c r="P381" s="814"/>
      <c r="Q381" s="814"/>
      <c r="R381" s="814"/>
      <c r="S381" s="814"/>
      <c r="T381" s="814"/>
      <c r="U381" s="814"/>
      <c r="V381" s="814"/>
      <c r="W381" s="814"/>
      <c r="X381" s="814"/>
      <c r="Y381" s="814"/>
      <c r="Z381" s="814"/>
    </row>
    <row r="382">
      <c r="A382" s="814"/>
      <c r="B382" s="814"/>
      <c r="C382" s="814"/>
      <c r="D382" s="814"/>
      <c r="E382" s="814"/>
      <c r="F382" s="814"/>
      <c r="G382" s="814"/>
      <c r="H382" s="814"/>
      <c r="I382" s="814"/>
      <c r="J382" s="814"/>
      <c r="K382" s="814"/>
      <c r="L382" s="814"/>
      <c r="M382" s="814"/>
      <c r="N382" s="814"/>
      <c r="O382" s="814"/>
      <c r="P382" s="814"/>
      <c r="Q382" s="814"/>
      <c r="R382" s="814"/>
      <c r="S382" s="814"/>
      <c r="T382" s="814"/>
      <c r="U382" s="814"/>
      <c r="V382" s="814"/>
      <c r="W382" s="814"/>
      <c r="X382" s="814"/>
      <c r="Y382" s="814"/>
      <c r="Z382" s="814"/>
    </row>
    <row r="383">
      <c r="A383" s="814"/>
      <c r="B383" s="814"/>
      <c r="C383" s="814"/>
      <c r="D383" s="814"/>
      <c r="E383" s="814"/>
      <c r="F383" s="814"/>
      <c r="G383" s="814"/>
      <c r="H383" s="814"/>
      <c r="I383" s="814"/>
      <c r="J383" s="814"/>
      <c r="K383" s="814"/>
      <c r="L383" s="814"/>
      <c r="M383" s="814"/>
      <c r="N383" s="814"/>
      <c r="O383" s="814"/>
      <c r="P383" s="814"/>
      <c r="Q383" s="814"/>
      <c r="R383" s="814"/>
      <c r="S383" s="814"/>
      <c r="T383" s="814"/>
      <c r="U383" s="814"/>
      <c r="V383" s="814"/>
      <c r="W383" s="814"/>
      <c r="X383" s="814"/>
      <c r="Y383" s="814"/>
      <c r="Z383" s="814"/>
    </row>
    <row r="384">
      <c r="A384" s="814"/>
      <c r="B384" s="814"/>
      <c r="C384" s="814"/>
      <c r="D384" s="814"/>
      <c r="E384" s="814"/>
      <c r="F384" s="814"/>
      <c r="G384" s="814"/>
      <c r="H384" s="814"/>
      <c r="I384" s="814"/>
      <c r="J384" s="814"/>
      <c r="K384" s="814"/>
      <c r="L384" s="814"/>
      <c r="M384" s="814"/>
      <c r="N384" s="814"/>
      <c r="O384" s="814"/>
      <c r="P384" s="814"/>
      <c r="Q384" s="814"/>
      <c r="R384" s="814"/>
      <c r="S384" s="814"/>
      <c r="T384" s="814"/>
      <c r="U384" s="814"/>
      <c r="V384" s="814"/>
      <c r="W384" s="814"/>
      <c r="X384" s="814"/>
      <c r="Y384" s="814"/>
      <c r="Z384" s="814"/>
    </row>
    <row r="385">
      <c r="A385" s="814"/>
      <c r="B385" s="814"/>
      <c r="C385" s="814"/>
      <c r="D385" s="814"/>
      <c r="E385" s="814"/>
      <c r="F385" s="814"/>
      <c r="G385" s="814"/>
      <c r="H385" s="814"/>
      <c r="I385" s="814"/>
      <c r="J385" s="814"/>
      <c r="K385" s="814"/>
      <c r="L385" s="814"/>
      <c r="M385" s="814"/>
      <c r="N385" s="814"/>
      <c r="O385" s="814"/>
      <c r="P385" s="814"/>
      <c r="Q385" s="814"/>
      <c r="R385" s="814"/>
      <c r="S385" s="814"/>
      <c r="T385" s="814"/>
      <c r="U385" s="814"/>
      <c r="V385" s="814"/>
      <c r="W385" s="814"/>
      <c r="X385" s="814"/>
      <c r="Y385" s="814"/>
      <c r="Z385" s="814"/>
    </row>
    <row r="386">
      <c r="A386" s="814"/>
      <c r="B386" s="814"/>
      <c r="C386" s="814"/>
      <c r="D386" s="814"/>
      <c r="E386" s="814"/>
      <c r="F386" s="814"/>
      <c r="G386" s="814"/>
      <c r="H386" s="814"/>
      <c r="I386" s="814"/>
      <c r="J386" s="814"/>
      <c r="K386" s="814"/>
      <c r="L386" s="814"/>
      <c r="M386" s="814"/>
      <c r="N386" s="814"/>
      <c r="O386" s="814"/>
      <c r="P386" s="814"/>
      <c r="Q386" s="814"/>
      <c r="R386" s="814"/>
      <c r="S386" s="814"/>
      <c r="T386" s="814"/>
      <c r="U386" s="814"/>
      <c r="V386" s="814"/>
      <c r="W386" s="814"/>
      <c r="X386" s="814"/>
      <c r="Y386" s="814"/>
      <c r="Z386" s="814"/>
    </row>
    <row r="387">
      <c r="A387" s="814"/>
      <c r="B387" s="814"/>
      <c r="C387" s="814"/>
      <c r="D387" s="814"/>
      <c r="E387" s="814"/>
      <c r="F387" s="814"/>
      <c r="G387" s="814"/>
      <c r="H387" s="814"/>
      <c r="I387" s="814"/>
      <c r="J387" s="814"/>
      <c r="K387" s="814"/>
      <c r="L387" s="814"/>
      <c r="M387" s="814"/>
      <c r="N387" s="814"/>
      <c r="O387" s="814"/>
      <c r="P387" s="814"/>
      <c r="Q387" s="814"/>
      <c r="R387" s="814"/>
      <c r="S387" s="814"/>
      <c r="T387" s="814"/>
      <c r="U387" s="814"/>
      <c r="V387" s="814"/>
      <c r="W387" s="814"/>
      <c r="X387" s="814"/>
      <c r="Y387" s="814"/>
      <c r="Z387" s="814"/>
    </row>
    <row r="388">
      <c r="A388" s="814"/>
      <c r="B388" s="814"/>
      <c r="C388" s="814"/>
      <c r="D388" s="814"/>
      <c r="E388" s="814"/>
      <c r="F388" s="814"/>
      <c r="G388" s="814"/>
      <c r="H388" s="814"/>
      <c r="I388" s="814"/>
      <c r="J388" s="814"/>
      <c r="K388" s="814"/>
      <c r="L388" s="814"/>
      <c r="M388" s="814"/>
      <c r="N388" s="814"/>
      <c r="O388" s="814"/>
      <c r="P388" s="814"/>
      <c r="Q388" s="814"/>
      <c r="R388" s="814"/>
      <c r="S388" s="814"/>
      <c r="T388" s="814"/>
      <c r="U388" s="814"/>
      <c r="V388" s="814"/>
      <c r="W388" s="814"/>
      <c r="X388" s="814"/>
      <c r="Y388" s="814"/>
      <c r="Z388" s="814"/>
    </row>
    <row r="389">
      <c r="A389" s="814"/>
      <c r="B389" s="814"/>
      <c r="C389" s="814"/>
      <c r="D389" s="814"/>
      <c r="E389" s="814"/>
      <c r="F389" s="814"/>
      <c r="G389" s="814"/>
      <c r="H389" s="814"/>
      <c r="I389" s="814"/>
      <c r="J389" s="814"/>
      <c r="K389" s="814"/>
      <c r="L389" s="814"/>
      <c r="M389" s="814"/>
      <c r="N389" s="814"/>
      <c r="O389" s="814"/>
      <c r="P389" s="814"/>
      <c r="Q389" s="814"/>
      <c r="R389" s="814"/>
      <c r="S389" s="814"/>
      <c r="T389" s="814"/>
      <c r="U389" s="814"/>
      <c r="V389" s="814"/>
      <c r="W389" s="814"/>
      <c r="X389" s="814"/>
      <c r="Y389" s="814"/>
      <c r="Z389" s="814"/>
    </row>
    <row r="390">
      <c r="A390" s="814"/>
      <c r="B390" s="814"/>
      <c r="C390" s="814"/>
      <c r="D390" s="814"/>
      <c r="E390" s="814"/>
      <c r="F390" s="814"/>
      <c r="G390" s="814"/>
      <c r="H390" s="814"/>
      <c r="I390" s="814"/>
      <c r="J390" s="814"/>
      <c r="K390" s="814"/>
      <c r="L390" s="814"/>
      <c r="M390" s="814"/>
      <c r="N390" s="814"/>
      <c r="O390" s="814"/>
      <c r="P390" s="814"/>
      <c r="Q390" s="814"/>
      <c r="R390" s="814"/>
      <c r="S390" s="814"/>
      <c r="T390" s="814"/>
      <c r="U390" s="814"/>
      <c r="V390" s="814"/>
      <c r="W390" s="814"/>
      <c r="X390" s="814"/>
      <c r="Y390" s="814"/>
      <c r="Z390" s="814"/>
    </row>
    <row r="391">
      <c r="A391" s="814"/>
      <c r="B391" s="814"/>
      <c r="C391" s="814"/>
      <c r="D391" s="814"/>
      <c r="E391" s="814"/>
      <c r="F391" s="814"/>
      <c r="G391" s="814"/>
      <c r="H391" s="814"/>
      <c r="I391" s="814"/>
      <c r="J391" s="814"/>
      <c r="K391" s="814"/>
      <c r="L391" s="814"/>
      <c r="M391" s="814"/>
      <c r="N391" s="814"/>
      <c r="O391" s="814"/>
      <c r="P391" s="814"/>
      <c r="Q391" s="814"/>
      <c r="R391" s="814"/>
      <c r="S391" s="814"/>
      <c r="T391" s="814"/>
      <c r="U391" s="814"/>
      <c r="V391" s="814"/>
      <c r="W391" s="814"/>
      <c r="X391" s="814"/>
      <c r="Y391" s="814"/>
      <c r="Z391" s="814"/>
    </row>
    <row r="392">
      <c r="A392" s="814"/>
      <c r="B392" s="814"/>
      <c r="C392" s="814"/>
      <c r="D392" s="814"/>
      <c r="E392" s="814"/>
      <c r="F392" s="814"/>
      <c r="G392" s="814"/>
      <c r="H392" s="814"/>
      <c r="I392" s="814"/>
      <c r="J392" s="814"/>
      <c r="K392" s="814"/>
      <c r="L392" s="814"/>
      <c r="M392" s="814"/>
      <c r="N392" s="814"/>
      <c r="O392" s="814"/>
      <c r="P392" s="814"/>
      <c r="Q392" s="814"/>
      <c r="R392" s="814"/>
      <c r="S392" s="814"/>
      <c r="T392" s="814"/>
      <c r="U392" s="814"/>
      <c r="V392" s="814"/>
      <c r="W392" s="814"/>
      <c r="X392" s="814"/>
      <c r="Y392" s="814"/>
      <c r="Z392" s="814"/>
    </row>
    <row r="393">
      <c r="A393" s="814"/>
      <c r="B393" s="814"/>
      <c r="C393" s="814"/>
      <c r="D393" s="814"/>
      <c r="E393" s="814"/>
      <c r="F393" s="814"/>
      <c r="G393" s="814"/>
      <c r="H393" s="814"/>
      <c r="I393" s="814"/>
      <c r="J393" s="814"/>
      <c r="K393" s="814"/>
      <c r="L393" s="814"/>
      <c r="M393" s="814"/>
      <c r="N393" s="814"/>
      <c r="O393" s="814"/>
      <c r="P393" s="814"/>
      <c r="Q393" s="814"/>
      <c r="R393" s="814"/>
      <c r="S393" s="814"/>
      <c r="T393" s="814"/>
      <c r="U393" s="814"/>
      <c r="V393" s="814"/>
      <c r="W393" s="814"/>
      <c r="X393" s="814"/>
      <c r="Y393" s="814"/>
      <c r="Z393" s="814"/>
    </row>
    <row r="394">
      <c r="A394" s="814"/>
      <c r="B394" s="814"/>
      <c r="C394" s="814"/>
      <c r="D394" s="814"/>
      <c r="E394" s="814"/>
      <c r="F394" s="814"/>
      <c r="G394" s="814"/>
      <c r="H394" s="814"/>
      <c r="I394" s="814"/>
      <c r="J394" s="814"/>
      <c r="K394" s="814"/>
      <c r="L394" s="814"/>
      <c r="M394" s="814"/>
      <c r="N394" s="814"/>
      <c r="O394" s="814"/>
      <c r="P394" s="814"/>
      <c r="Q394" s="814"/>
      <c r="R394" s="814"/>
      <c r="S394" s="814"/>
      <c r="T394" s="814"/>
      <c r="U394" s="814"/>
      <c r="V394" s="814"/>
      <c r="W394" s="814"/>
      <c r="X394" s="814"/>
      <c r="Y394" s="814"/>
      <c r="Z394" s="814"/>
    </row>
    <row r="395">
      <c r="A395" s="814"/>
      <c r="B395" s="814"/>
      <c r="C395" s="814"/>
      <c r="D395" s="814"/>
      <c r="E395" s="814"/>
      <c r="F395" s="814"/>
      <c r="G395" s="814"/>
      <c r="H395" s="814"/>
      <c r="I395" s="814"/>
      <c r="J395" s="814"/>
      <c r="K395" s="814"/>
      <c r="L395" s="814"/>
      <c r="M395" s="814"/>
      <c r="N395" s="814"/>
      <c r="O395" s="814"/>
      <c r="P395" s="814"/>
      <c r="Q395" s="814"/>
      <c r="R395" s="814"/>
      <c r="S395" s="814"/>
      <c r="T395" s="814"/>
      <c r="U395" s="814"/>
      <c r="V395" s="814"/>
      <c r="W395" s="814"/>
      <c r="X395" s="814"/>
      <c r="Y395" s="814"/>
      <c r="Z395" s="814"/>
    </row>
    <row r="396">
      <c r="A396" s="814"/>
      <c r="B396" s="814"/>
      <c r="C396" s="814"/>
      <c r="D396" s="814"/>
      <c r="E396" s="814"/>
      <c r="F396" s="814"/>
      <c r="G396" s="814"/>
      <c r="H396" s="814"/>
      <c r="I396" s="814"/>
      <c r="J396" s="814"/>
      <c r="K396" s="814"/>
      <c r="L396" s="814"/>
      <c r="M396" s="814"/>
      <c r="N396" s="814"/>
      <c r="O396" s="814"/>
      <c r="P396" s="814"/>
      <c r="Q396" s="814"/>
      <c r="R396" s="814"/>
      <c r="S396" s="814"/>
      <c r="T396" s="814"/>
      <c r="U396" s="814"/>
      <c r="V396" s="814"/>
      <c r="W396" s="814"/>
      <c r="X396" s="814"/>
      <c r="Y396" s="814"/>
      <c r="Z396" s="814"/>
    </row>
    <row r="397">
      <c r="A397" s="814"/>
      <c r="B397" s="814"/>
      <c r="C397" s="814"/>
      <c r="D397" s="814"/>
      <c r="E397" s="814"/>
      <c r="F397" s="814"/>
      <c r="G397" s="814"/>
      <c r="H397" s="814"/>
      <c r="I397" s="814"/>
      <c r="J397" s="814"/>
      <c r="K397" s="814"/>
      <c r="L397" s="814"/>
      <c r="M397" s="814"/>
      <c r="N397" s="814"/>
      <c r="O397" s="814"/>
      <c r="P397" s="814"/>
      <c r="Q397" s="814"/>
      <c r="R397" s="814"/>
      <c r="S397" s="814"/>
      <c r="T397" s="814"/>
      <c r="U397" s="814"/>
      <c r="V397" s="814"/>
      <c r="W397" s="814"/>
      <c r="X397" s="814"/>
      <c r="Y397" s="814"/>
      <c r="Z397" s="814"/>
    </row>
    <row r="398">
      <c r="A398" s="814"/>
      <c r="B398" s="814"/>
      <c r="C398" s="814"/>
      <c r="D398" s="814"/>
      <c r="E398" s="814"/>
      <c r="F398" s="814"/>
      <c r="G398" s="814"/>
      <c r="H398" s="814"/>
      <c r="I398" s="814"/>
      <c r="J398" s="814"/>
      <c r="K398" s="814"/>
      <c r="L398" s="814"/>
      <c r="M398" s="814"/>
      <c r="N398" s="814"/>
      <c r="O398" s="814"/>
      <c r="P398" s="814"/>
      <c r="Q398" s="814"/>
      <c r="R398" s="814"/>
      <c r="S398" s="814"/>
      <c r="T398" s="814"/>
      <c r="U398" s="814"/>
      <c r="V398" s="814"/>
      <c r="W398" s="814"/>
      <c r="X398" s="814"/>
      <c r="Y398" s="814"/>
      <c r="Z398" s="814"/>
    </row>
    <row r="399">
      <c r="A399" s="814"/>
      <c r="B399" s="814"/>
      <c r="C399" s="814"/>
      <c r="D399" s="814"/>
      <c r="E399" s="814"/>
      <c r="F399" s="814"/>
      <c r="G399" s="814"/>
      <c r="H399" s="814"/>
      <c r="I399" s="814"/>
      <c r="J399" s="814"/>
      <c r="K399" s="814"/>
      <c r="L399" s="814"/>
      <c r="M399" s="814"/>
      <c r="N399" s="814"/>
      <c r="O399" s="814"/>
      <c r="P399" s="814"/>
      <c r="Q399" s="814"/>
      <c r="R399" s="814"/>
      <c r="S399" s="814"/>
      <c r="T399" s="814"/>
      <c r="U399" s="814"/>
      <c r="V399" s="814"/>
      <c r="W399" s="814"/>
      <c r="X399" s="814"/>
      <c r="Y399" s="814"/>
      <c r="Z399" s="814"/>
    </row>
    <row r="400">
      <c r="A400" s="814"/>
      <c r="B400" s="814"/>
      <c r="C400" s="814"/>
      <c r="D400" s="814"/>
      <c r="E400" s="814"/>
      <c r="F400" s="814"/>
      <c r="G400" s="814"/>
      <c r="H400" s="814"/>
      <c r="I400" s="814"/>
      <c r="J400" s="814"/>
      <c r="K400" s="814"/>
      <c r="L400" s="814"/>
      <c r="M400" s="814"/>
      <c r="N400" s="814"/>
      <c r="O400" s="814"/>
      <c r="P400" s="814"/>
      <c r="Q400" s="814"/>
      <c r="R400" s="814"/>
      <c r="S400" s="814"/>
      <c r="T400" s="814"/>
      <c r="U400" s="814"/>
      <c r="V400" s="814"/>
      <c r="W400" s="814"/>
      <c r="X400" s="814"/>
      <c r="Y400" s="814"/>
      <c r="Z400" s="814"/>
    </row>
    <row r="401">
      <c r="A401" s="814"/>
      <c r="B401" s="814"/>
      <c r="C401" s="814"/>
      <c r="D401" s="814"/>
      <c r="E401" s="814"/>
      <c r="F401" s="814"/>
      <c r="G401" s="814"/>
      <c r="H401" s="814"/>
      <c r="I401" s="814"/>
      <c r="J401" s="814"/>
      <c r="K401" s="814"/>
      <c r="L401" s="814"/>
      <c r="M401" s="814"/>
      <c r="N401" s="814"/>
      <c r="O401" s="814"/>
      <c r="P401" s="814"/>
      <c r="Q401" s="814"/>
      <c r="R401" s="814"/>
      <c r="S401" s="814"/>
      <c r="T401" s="814"/>
      <c r="U401" s="814"/>
      <c r="V401" s="814"/>
      <c r="W401" s="814"/>
      <c r="X401" s="814"/>
      <c r="Y401" s="814"/>
      <c r="Z401" s="814"/>
    </row>
    <row r="402">
      <c r="A402" s="814"/>
      <c r="B402" s="814"/>
      <c r="C402" s="814"/>
      <c r="D402" s="814"/>
      <c r="E402" s="814"/>
      <c r="F402" s="814"/>
      <c r="G402" s="814"/>
      <c r="H402" s="814"/>
      <c r="I402" s="814"/>
      <c r="J402" s="814"/>
      <c r="K402" s="814"/>
      <c r="L402" s="814"/>
      <c r="M402" s="814"/>
      <c r="N402" s="814"/>
      <c r="O402" s="814"/>
      <c r="P402" s="814"/>
      <c r="Q402" s="814"/>
      <c r="R402" s="814"/>
      <c r="S402" s="814"/>
      <c r="T402" s="814"/>
      <c r="U402" s="814"/>
      <c r="V402" s="814"/>
      <c r="W402" s="814"/>
      <c r="X402" s="814"/>
      <c r="Y402" s="814"/>
      <c r="Z402" s="814"/>
    </row>
    <row r="403">
      <c r="A403" s="814"/>
      <c r="B403" s="814"/>
      <c r="C403" s="814"/>
      <c r="D403" s="814"/>
      <c r="E403" s="814"/>
      <c r="F403" s="814"/>
      <c r="G403" s="814"/>
      <c r="H403" s="814"/>
      <c r="I403" s="814"/>
      <c r="J403" s="814"/>
      <c r="K403" s="814"/>
      <c r="L403" s="814"/>
      <c r="M403" s="814"/>
      <c r="N403" s="814"/>
      <c r="O403" s="814"/>
      <c r="P403" s="814"/>
      <c r="Q403" s="814"/>
      <c r="R403" s="814"/>
      <c r="S403" s="814"/>
      <c r="T403" s="814"/>
      <c r="U403" s="814"/>
      <c r="V403" s="814"/>
      <c r="W403" s="814"/>
      <c r="X403" s="814"/>
      <c r="Y403" s="814"/>
      <c r="Z403" s="814"/>
    </row>
    <row r="404">
      <c r="A404" s="814"/>
      <c r="B404" s="814"/>
      <c r="C404" s="814"/>
      <c r="D404" s="814"/>
      <c r="E404" s="814"/>
      <c r="F404" s="814"/>
      <c r="G404" s="814"/>
      <c r="H404" s="814"/>
      <c r="I404" s="814"/>
      <c r="J404" s="814"/>
      <c r="K404" s="814"/>
      <c r="L404" s="814"/>
      <c r="M404" s="814"/>
      <c r="N404" s="814"/>
      <c r="O404" s="814"/>
      <c r="P404" s="814"/>
      <c r="Q404" s="814"/>
      <c r="R404" s="814"/>
      <c r="S404" s="814"/>
      <c r="T404" s="814"/>
      <c r="U404" s="814"/>
      <c r="V404" s="814"/>
      <c r="W404" s="814"/>
      <c r="X404" s="814"/>
      <c r="Y404" s="814"/>
      <c r="Z404" s="814"/>
    </row>
    <row r="405">
      <c r="A405" s="814"/>
      <c r="B405" s="814"/>
      <c r="C405" s="814"/>
      <c r="D405" s="814"/>
      <c r="E405" s="814"/>
      <c r="F405" s="814"/>
      <c r="G405" s="814"/>
      <c r="H405" s="814"/>
      <c r="I405" s="814"/>
      <c r="J405" s="814"/>
      <c r="K405" s="814"/>
      <c r="L405" s="814"/>
      <c r="M405" s="814"/>
      <c r="N405" s="814"/>
      <c r="O405" s="814"/>
      <c r="P405" s="814"/>
      <c r="Q405" s="814"/>
      <c r="R405" s="814"/>
      <c r="S405" s="814"/>
      <c r="T405" s="814"/>
      <c r="U405" s="814"/>
      <c r="V405" s="814"/>
      <c r="W405" s="814"/>
      <c r="X405" s="814"/>
      <c r="Y405" s="814"/>
      <c r="Z405" s="814"/>
    </row>
    <row r="406">
      <c r="A406" s="814"/>
      <c r="B406" s="814"/>
      <c r="C406" s="814"/>
      <c r="D406" s="814"/>
      <c r="E406" s="814"/>
      <c r="F406" s="814"/>
      <c r="G406" s="814"/>
      <c r="H406" s="814"/>
      <c r="I406" s="814"/>
      <c r="J406" s="814"/>
      <c r="K406" s="814"/>
      <c r="L406" s="814"/>
      <c r="M406" s="814"/>
      <c r="N406" s="814"/>
      <c r="O406" s="814"/>
      <c r="P406" s="814"/>
      <c r="Q406" s="814"/>
      <c r="R406" s="814"/>
      <c r="S406" s="814"/>
      <c r="T406" s="814"/>
      <c r="U406" s="814"/>
      <c r="V406" s="814"/>
      <c r="W406" s="814"/>
      <c r="X406" s="814"/>
      <c r="Y406" s="814"/>
      <c r="Z406" s="814"/>
    </row>
    <row r="407">
      <c r="A407" s="814"/>
      <c r="B407" s="814"/>
      <c r="C407" s="814"/>
      <c r="D407" s="814"/>
      <c r="E407" s="814"/>
      <c r="F407" s="814"/>
      <c r="G407" s="814"/>
      <c r="H407" s="814"/>
      <c r="I407" s="814"/>
      <c r="J407" s="814"/>
      <c r="K407" s="814"/>
      <c r="L407" s="814"/>
      <c r="M407" s="814"/>
      <c r="N407" s="814"/>
      <c r="O407" s="814"/>
      <c r="P407" s="814"/>
      <c r="Q407" s="814"/>
      <c r="R407" s="814"/>
      <c r="S407" s="814"/>
      <c r="T407" s="814"/>
      <c r="U407" s="814"/>
      <c r="V407" s="814"/>
      <c r="W407" s="814"/>
      <c r="X407" s="814"/>
      <c r="Y407" s="814"/>
      <c r="Z407" s="814"/>
    </row>
    <row r="408">
      <c r="A408" s="814"/>
      <c r="B408" s="814"/>
      <c r="C408" s="814"/>
      <c r="D408" s="814"/>
      <c r="E408" s="814"/>
      <c r="F408" s="814"/>
      <c r="G408" s="814"/>
      <c r="H408" s="814"/>
      <c r="I408" s="814"/>
      <c r="J408" s="814"/>
      <c r="K408" s="814"/>
      <c r="L408" s="814"/>
      <c r="M408" s="814"/>
      <c r="N408" s="814"/>
      <c r="O408" s="814"/>
      <c r="P408" s="814"/>
      <c r="Q408" s="814"/>
      <c r="R408" s="814"/>
      <c r="S408" s="814"/>
      <c r="T408" s="814"/>
      <c r="U408" s="814"/>
      <c r="V408" s="814"/>
      <c r="W408" s="814"/>
      <c r="X408" s="814"/>
      <c r="Y408" s="814"/>
      <c r="Z408" s="814"/>
    </row>
    <row r="409">
      <c r="A409" s="814"/>
      <c r="B409" s="814"/>
      <c r="C409" s="814"/>
      <c r="D409" s="814"/>
      <c r="E409" s="814"/>
      <c r="F409" s="814"/>
      <c r="G409" s="814"/>
      <c r="H409" s="814"/>
      <c r="I409" s="814"/>
      <c r="J409" s="814"/>
      <c r="K409" s="814"/>
      <c r="L409" s="814"/>
      <c r="M409" s="814"/>
      <c r="N409" s="814"/>
      <c r="O409" s="814"/>
      <c r="P409" s="814"/>
      <c r="Q409" s="814"/>
      <c r="R409" s="814"/>
      <c r="S409" s="814"/>
      <c r="T409" s="814"/>
      <c r="U409" s="814"/>
      <c r="V409" s="814"/>
      <c r="W409" s="814"/>
      <c r="X409" s="814"/>
      <c r="Y409" s="814"/>
      <c r="Z409" s="814"/>
    </row>
    <row r="410">
      <c r="A410" s="814"/>
      <c r="B410" s="814"/>
      <c r="C410" s="814"/>
      <c r="D410" s="814"/>
      <c r="E410" s="814"/>
      <c r="F410" s="814"/>
      <c r="G410" s="814"/>
      <c r="H410" s="814"/>
      <c r="I410" s="814"/>
      <c r="J410" s="814"/>
      <c r="K410" s="814"/>
      <c r="L410" s="814"/>
      <c r="M410" s="814"/>
      <c r="N410" s="814"/>
      <c r="O410" s="814"/>
      <c r="P410" s="814"/>
      <c r="Q410" s="814"/>
      <c r="R410" s="814"/>
      <c r="S410" s="814"/>
      <c r="T410" s="814"/>
      <c r="U410" s="814"/>
      <c r="V410" s="814"/>
      <c r="W410" s="814"/>
      <c r="X410" s="814"/>
      <c r="Y410" s="814"/>
      <c r="Z410" s="814"/>
    </row>
    <row r="411">
      <c r="A411" s="814"/>
      <c r="B411" s="814"/>
      <c r="C411" s="814"/>
      <c r="D411" s="814"/>
      <c r="E411" s="814"/>
      <c r="F411" s="814"/>
      <c r="G411" s="814"/>
      <c r="H411" s="814"/>
      <c r="I411" s="814"/>
      <c r="J411" s="814"/>
      <c r="K411" s="814"/>
      <c r="L411" s="814"/>
      <c r="M411" s="814"/>
      <c r="N411" s="814"/>
      <c r="O411" s="814"/>
      <c r="P411" s="814"/>
      <c r="Q411" s="814"/>
      <c r="R411" s="814"/>
      <c r="S411" s="814"/>
      <c r="T411" s="814"/>
      <c r="U411" s="814"/>
      <c r="V411" s="814"/>
      <c r="W411" s="814"/>
      <c r="X411" s="814"/>
      <c r="Y411" s="814"/>
      <c r="Z411" s="814"/>
    </row>
    <row r="412">
      <c r="A412" s="814"/>
      <c r="B412" s="814"/>
      <c r="C412" s="814"/>
      <c r="D412" s="814"/>
      <c r="E412" s="814"/>
      <c r="F412" s="814"/>
      <c r="G412" s="814"/>
      <c r="H412" s="814"/>
      <c r="I412" s="814"/>
      <c r="J412" s="814"/>
      <c r="K412" s="814"/>
      <c r="L412" s="814"/>
      <c r="M412" s="814"/>
      <c r="N412" s="814"/>
      <c r="O412" s="814"/>
      <c r="P412" s="814"/>
      <c r="Q412" s="814"/>
      <c r="R412" s="814"/>
      <c r="S412" s="814"/>
      <c r="T412" s="814"/>
      <c r="U412" s="814"/>
      <c r="V412" s="814"/>
      <c r="W412" s="814"/>
      <c r="X412" s="814"/>
      <c r="Y412" s="814"/>
      <c r="Z412" s="814"/>
    </row>
    <row r="413">
      <c r="A413" s="814"/>
      <c r="B413" s="814"/>
      <c r="C413" s="814"/>
      <c r="D413" s="814"/>
      <c r="E413" s="814"/>
      <c r="F413" s="814"/>
      <c r="G413" s="814"/>
      <c r="H413" s="814"/>
      <c r="I413" s="814"/>
      <c r="J413" s="814"/>
      <c r="K413" s="814"/>
      <c r="L413" s="814"/>
      <c r="M413" s="814"/>
      <c r="N413" s="814"/>
      <c r="O413" s="814"/>
      <c r="P413" s="814"/>
      <c r="Q413" s="814"/>
      <c r="R413" s="814"/>
      <c r="S413" s="814"/>
      <c r="T413" s="814"/>
      <c r="U413" s="814"/>
      <c r="V413" s="814"/>
      <c r="W413" s="814"/>
      <c r="X413" s="814"/>
      <c r="Y413" s="814"/>
      <c r="Z413" s="814"/>
    </row>
    <row r="414">
      <c r="A414" s="814"/>
      <c r="B414" s="814"/>
      <c r="C414" s="814"/>
      <c r="D414" s="814"/>
      <c r="E414" s="814"/>
      <c r="F414" s="814"/>
      <c r="G414" s="814"/>
      <c r="H414" s="814"/>
      <c r="I414" s="814"/>
      <c r="J414" s="814"/>
      <c r="K414" s="814"/>
      <c r="L414" s="814"/>
      <c r="M414" s="814"/>
      <c r="N414" s="814"/>
      <c r="O414" s="814"/>
      <c r="P414" s="814"/>
      <c r="Q414" s="814"/>
      <c r="R414" s="814"/>
      <c r="S414" s="814"/>
      <c r="T414" s="814"/>
      <c r="U414" s="814"/>
      <c r="V414" s="814"/>
      <c r="W414" s="814"/>
      <c r="X414" s="814"/>
      <c r="Y414" s="814"/>
      <c r="Z414" s="814"/>
    </row>
    <row r="415">
      <c r="A415" s="814"/>
      <c r="B415" s="814"/>
      <c r="C415" s="814"/>
      <c r="D415" s="814"/>
      <c r="E415" s="814"/>
      <c r="F415" s="814"/>
      <c r="G415" s="814"/>
      <c r="H415" s="814"/>
      <c r="I415" s="814"/>
      <c r="J415" s="814"/>
      <c r="K415" s="814"/>
      <c r="L415" s="814"/>
      <c r="M415" s="814"/>
      <c r="N415" s="814"/>
      <c r="O415" s="814"/>
      <c r="P415" s="814"/>
      <c r="Q415" s="814"/>
      <c r="R415" s="814"/>
      <c r="S415" s="814"/>
      <c r="T415" s="814"/>
      <c r="U415" s="814"/>
      <c r="V415" s="814"/>
      <c r="W415" s="814"/>
      <c r="X415" s="814"/>
      <c r="Y415" s="814"/>
      <c r="Z415" s="814"/>
    </row>
    <row r="416">
      <c r="A416" s="814"/>
      <c r="B416" s="814"/>
      <c r="C416" s="814"/>
      <c r="D416" s="814"/>
      <c r="E416" s="814"/>
      <c r="F416" s="814"/>
      <c r="G416" s="814"/>
      <c r="H416" s="814"/>
      <c r="I416" s="814"/>
      <c r="J416" s="814"/>
      <c r="K416" s="814"/>
      <c r="L416" s="814"/>
      <c r="M416" s="814"/>
      <c r="N416" s="814"/>
      <c r="O416" s="814"/>
      <c r="P416" s="814"/>
      <c r="Q416" s="814"/>
      <c r="R416" s="814"/>
      <c r="S416" s="814"/>
      <c r="T416" s="814"/>
      <c r="U416" s="814"/>
      <c r="V416" s="814"/>
      <c r="W416" s="814"/>
      <c r="X416" s="814"/>
      <c r="Y416" s="814"/>
      <c r="Z416" s="814"/>
    </row>
    <row r="417">
      <c r="A417" s="814"/>
      <c r="B417" s="814"/>
      <c r="C417" s="814"/>
      <c r="D417" s="814"/>
      <c r="E417" s="814"/>
      <c r="F417" s="814"/>
      <c r="G417" s="814"/>
      <c r="H417" s="814"/>
      <c r="I417" s="814"/>
      <c r="J417" s="814"/>
      <c r="K417" s="814"/>
      <c r="L417" s="814"/>
      <c r="M417" s="814"/>
      <c r="N417" s="814"/>
      <c r="O417" s="814"/>
      <c r="P417" s="814"/>
      <c r="Q417" s="814"/>
      <c r="R417" s="814"/>
      <c r="S417" s="814"/>
      <c r="T417" s="814"/>
      <c r="U417" s="814"/>
      <c r="V417" s="814"/>
      <c r="W417" s="814"/>
      <c r="X417" s="814"/>
      <c r="Y417" s="814"/>
      <c r="Z417" s="814"/>
    </row>
    <row r="418">
      <c r="A418" s="814"/>
      <c r="B418" s="814"/>
      <c r="C418" s="814"/>
      <c r="D418" s="814"/>
      <c r="E418" s="814"/>
      <c r="F418" s="814"/>
      <c r="G418" s="814"/>
      <c r="H418" s="814"/>
      <c r="I418" s="814"/>
      <c r="J418" s="814"/>
      <c r="K418" s="814"/>
      <c r="L418" s="814"/>
      <c r="M418" s="814"/>
      <c r="N418" s="814"/>
      <c r="O418" s="814"/>
      <c r="P418" s="814"/>
      <c r="Q418" s="814"/>
      <c r="R418" s="814"/>
      <c r="S418" s="814"/>
      <c r="T418" s="814"/>
      <c r="U418" s="814"/>
      <c r="V418" s="814"/>
      <c r="W418" s="814"/>
      <c r="X418" s="814"/>
      <c r="Y418" s="814"/>
      <c r="Z418" s="814"/>
    </row>
    <row r="419">
      <c r="A419" s="814"/>
      <c r="B419" s="814"/>
      <c r="C419" s="814"/>
      <c r="D419" s="814"/>
      <c r="E419" s="814"/>
      <c r="F419" s="814"/>
      <c r="G419" s="814"/>
      <c r="H419" s="814"/>
      <c r="I419" s="814"/>
      <c r="J419" s="814"/>
      <c r="K419" s="814"/>
      <c r="L419" s="814"/>
      <c r="M419" s="814"/>
      <c r="N419" s="814"/>
      <c r="O419" s="814"/>
      <c r="P419" s="814"/>
      <c r="Q419" s="814"/>
      <c r="R419" s="814"/>
      <c r="S419" s="814"/>
      <c r="T419" s="814"/>
      <c r="U419" s="814"/>
      <c r="V419" s="814"/>
      <c r="W419" s="814"/>
      <c r="X419" s="814"/>
      <c r="Y419" s="814"/>
      <c r="Z419" s="814"/>
    </row>
    <row r="420">
      <c r="A420" s="814"/>
      <c r="B420" s="814"/>
      <c r="C420" s="814"/>
      <c r="D420" s="814"/>
      <c r="E420" s="814"/>
      <c r="F420" s="814"/>
      <c r="G420" s="814"/>
      <c r="H420" s="814"/>
      <c r="I420" s="814"/>
      <c r="J420" s="814"/>
      <c r="K420" s="814"/>
      <c r="L420" s="814"/>
      <c r="M420" s="814"/>
      <c r="N420" s="814"/>
      <c r="O420" s="814"/>
      <c r="P420" s="814"/>
      <c r="Q420" s="814"/>
      <c r="R420" s="814"/>
      <c r="S420" s="814"/>
      <c r="T420" s="814"/>
      <c r="U420" s="814"/>
      <c r="V420" s="814"/>
      <c r="W420" s="814"/>
      <c r="X420" s="814"/>
      <c r="Y420" s="814"/>
      <c r="Z420" s="814"/>
    </row>
    <row r="421">
      <c r="A421" s="814"/>
      <c r="B421" s="814"/>
      <c r="C421" s="814"/>
      <c r="D421" s="814"/>
      <c r="E421" s="814"/>
      <c r="F421" s="814"/>
      <c r="G421" s="814"/>
      <c r="H421" s="814"/>
      <c r="I421" s="814"/>
      <c r="J421" s="814"/>
      <c r="K421" s="814"/>
      <c r="L421" s="814"/>
      <c r="M421" s="814"/>
      <c r="N421" s="814"/>
      <c r="O421" s="814"/>
      <c r="P421" s="814"/>
      <c r="Q421" s="814"/>
      <c r="R421" s="814"/>
      <c r="S421" s="814"/>
      <c r="T421" s="814"/>
      <c r="U421" s="814"/>
      <c r="V421" s="814"/>
      <c r="W421" s="814"/>
      <c r="X421" s="814"/>
      <c r="Y421" s="814"/>
      <c r="Z421" s="814"/>
    </row>
    <row r="422">
      <c r="A422" s="814"/>
      <c r="B422" s="814"/>
      <c r="C422" s="814"/>
      <c r="D422" s="814"/>
      <c r="E422" s="814"/>
      <c r="F422" s="814"/>
      <c r="G422" s="814"/>
      <c r="H422" s="814"/>
      <c r="I422" s="814"/>
      <c r="J422" s="814"/>
      <c r="K422" s="814"/>
      <c r="L422" s="814"/>
      <c r="M422" s="814"/>
      <c r="N422" s="814"/>
      <c r="O422" s="814"/>
      <c r="P422" s="814"/>
      <c r="Q422" s="814"/>
      <c r="R422" s="814"/>
      <c r="S422" s="814"/>
      <c r="T422" s="814"/>
      <c r="U422" s="814"/>
      <c r="V422" s="814"/>
      <c r="W422" s="814"/>
      <c r="X422" s="814"/>
      <c r="Y422" s="814"/>
      <c r="Z422" s="814"/>
    </row>
    <row r="423">
      <c r="A423" s="814"/>
      <c r="B423" s="814"/>
      <c r="C423" s="814"/>
      <c r="D423" s="814"/>
      <c r="E423" s="814"/>
      <c r="F423" s="814"/>
      <c r="G423" s="814"/>
      <c r="H423" s="814"/>
      <c r="I423" s="814"/>
      <c r="J423" s="814"/>
      <c r="K423" s="814"/>
      <c r="L423" s="814"/>
      <c r="M423" s="814"/>
      <c r="N423" s="814"/>
      <c r="O423" s="814"/>
      <c r="P423" s="814"/>
      <c r="Q423" s="814"/>
      <c r="R423" s="814"/>
      <c r="S423" s="814"/>
      <c r="T423" s="814"/>
      <c r="U423" s="814"/>
      <c r="V423" s="814"/>
      <c r="W423" s="814"/>
      <c r="X423" s="814"/>
      <c r="Y423" s="814"/>
      <c r="Z423" s="814"/>
    </row>
    <row r="424">
      <c r="A424" s="814"/>
      <c r="B424" s="814"/>
      <c r="C424" s="814"/>
      <c r="D424" s="814"/>
      <c r="E424" s="814"/>
      <c r="F424" s="814"/>
      <c r="G424" s="814"/>
      <c r="H424" s="814"/>
      <c r="I424" s="814"/>
      <c r="J424" s="814"/>
      <c r="K424" s="814"/>
      <c r="L424" s="814"/>
      <c r="M424" s="814"/>
      <c r="N424" s="814"/>
      <c r="O424" s="814"/>
      <c r="P424" s="814"/>
      <c r="Q424" s="814"/>
      <c r="R424" s="814"/>
      <c r="S424" s="814"/>
      <c r="T424" s="814"/>
      <c r="U424" s="814"/>
      <c r="V424" s="814"/>
      <c r="W424" s="814"/>
      <c r="X424" s="814"/>
      <c r="Y424" s="814"/>
      <c r="Z424" s="814"/>
    </row>
    <row r="425">
      <c r="A425" s="814"/>
      <c r="B425" s="814"/>
      <c r="C425" s="814"/>
      <c r="D425" s="814"/>
      <c r="E425" s="814"/>
      <c r="F425" s="814"/>
      <c r="G425" s="814"/>
      <c r="H425" s="814"/>
      <c r="I425" s="814"/>
      <c r="J425" s="814"/>
      <c r="K425" s="814"/>
      <c r="L425" s="814"/>
      <c r="M425" s="814"/>
      <c r="N425" s="814"/>
      <c r="O425" s="814"/>
      <c r="P425" s="814"/>
      <c r="Q425" s="814"/>
      <c r="R425" s="814"/>
      <c r="S425" s="814"/>
      <c r="T425" s="814"/>
      <c r="U425" s="814"/>
      <c r="V425" s="814"/>
      <c r="W425" s="814"/>
      <c r="X425" s="814"/>
      <c r="Y425" s="814"/>
      <c r="Z425" s="814"/>
    </row>
    <row r="426">
      <c r="A426" s="814"/>
      <c r="B426" s="814"/>
      <c r="C426" s="814"/>
      <c r="D426" s="814"/>
      <c r="E426" s="814"/>
      <c r="F426" s="814"/>
      <c r="G426" s="814"/>
      <c r="H426" s="814"/>
      <c r="I426" s="814"/>
      <c r="J426" s="814"/>
      <c r="K426" s="814"/>
      <c r="L426" s="814"/>
      <c r="M426" s="814"/>
      <c r="N426" s="814"/>
      <c r="O426" s="814"/>
      <c r="P426" s="814"/>
      <c r="Q426" s="814"/>
      <c r="R426" s="814"/>
      <c r="S426" s="814"/>
      <c r="T426" s="814"/>
      <c r="U426" s="814"/>
      <c r="V426" s="814"/>
      <c r="W426" s="814"/>
      <c r="X426" s="814"/>
      <c r="Y426" s="814"/>
      <c r="Z426" s="814"/>
    </row>
    <row r="427">
      <c r="A427" s="814"/>
      <c r="B427" s="814"/>
      <c r="C427" s="814"/>
      <c r="D427" s="814"/>
      <c r="E427" s="814"/>
      <c r="F427" s="814"/>
      <c r="G427" s="814"/>
      <c r="H427" s="814"/>
      <c r="I427" s="814"/>
      <c r="J427" s="814"/>
      <c r="K427" s="814"/>
      <c r="L427" s="814"/>
      <c r="M427" s="814"/>
      <c r="N427" s="814"/>
      <c r="O427" s="814"/>
      <c r="P427" s="814"/>
      <c r="Q427" s="814"/>
      <c r="R427" s="814"/>
      <c r="S427" s="814"/>
      <c r="T427" s="814"/>
      <c r="U427" s="814"/>
      <c r="V427" s="814"/>
      <c r="W427" s="814"/>
      <c r="X427" s="814"/>
      <c r="Y427" s="814"/>
      <c r="Z427" s="814"/>
    </row>
    <row r="428">
      <c r="A428" s="814"/>
      <c r="B428" s="814"/>
      <c r="C428" s="814"/>
      <c r="D428" s="814"/>
      <c r="E428" s="814"/>
      <c r="F428" s="814"/>
      <c r="G428" s="814"/>
      <c r="H428" s="814"/>
      <c r="I428" s="814"/>
      <c r="J428" s="814"/>
      <c r="K428" s="814"/>
      <c r="L428" s="814"/>
      <c r="M428" s="814"/>
      <c r="N428" s="814"/>
      <c r="O428" s="814"/>
      <c r="P428" s="814"/>
      <c r="Q428" s="814"/>
      <c r="R428" s="814"/>
      <c r="S428" s="814"/>
      <c r="T428" s="814"/>
      <c r="U428" s="814"/>
      <c r="V428" s="814"/>
      <c r="W428" s="814"/>
      <c r="X428" s="814"/>
      <c r="Y428" s="814"/>
      <c r="Z428" s="814"/>
    </row>
    <row r="429">
      <c r="A429" s="814"/>
      <c r="B429" s="814"/>
      <c r="C429" s="814"/>
      <c r="D429" s="814"/>
      <c r="E429" s="814"/>
      <c r="F429" s="814"/>
      <c r="G429" s="814"/>
      <c r="H429" s="814"/>
      <c r="I429" s="814"/>
      <c r="J429" s="814"/>
      <c r="K429" s="814"/>
      <c r="L429" s="814"/>
      <c r="M429" s="814"/>
      <c r="N429" s="814"/>
      <c r="O429" s="814"/>
      <c r="P429" s="814"/>
      <c r="Q429" s="814"/>
      <c r="R429" s="814"/>
      <c r="S429" s="814"/>
      <c r="T429" s="814"/>
      <c r="U429" s="814"/>
      <c r="V429" s="814"/>
      <c r="W429" s="814"/>
      <c r="X429" s="814"/>
      <c r="Y429" s="814"/>
      <c r="Z429" s="814"/>
    </row>
    <row r="430">
      <c r="A430" s="814"/>
      <c r="B430" s="814"/>
      <c r="C430" s="814"/>
      <c r="D430" s="814"/>
      <c r="E430" s="814"/>
      <c r="F430" s="814"/>
      <c r="G430" s="814"/>
      <c r="H430" s="814"/>
      <c r="I430" s="814"/>
      <c r="J430" s="814"/>
      <c r="K430" s="814"/>
      <c r="L430" s="814"/>
      <c r="M430" s="814"/>
      <c r="N430" s="814"/>
      <c r="O430" s="814"/>
      <c r="P430" s="814"/>
      <c r="Q430" s="814"/>
      <c r="R430" s="814"/>
      <c r="S430" s="814"/>
      <c r="T430" s="814"/>
      <c r="U430" s="814"/>
      <c r="V430" s="814"/>
      <c r="W430" s="814"/>
      <c r="X430" s="814"/>
      <c r="Y430" s="814"/>
      <c r="Z430" s="814"/>
    </row>
    <row r="431">
      <c r="A431" s="814"/>
      <c r="B431" s="814"/>
      <c r="C431" s="814"/>
      <c r="D431" s="814"/>
      <c r="E431" s="814"/>
      <c r="F431" s="814"/>
      <c r="G431" s="814"/>
      <c r="H431" s="814"/>
      <c r="I431" s="814"/>
      <c r="J431" s="814"/>
      <c r="K431" s="814"/>
      <c r="L431" s="814"/>
      <c r="M431" s="814"/>
      <c r="N431" s="814"/>
      <c r="O431" s="814"/>
      <c r="P431" s="814"/>
      <c r="Q431" s="814"/>
      <c r="R431" s="814"/>
      <c r="S431" s="814"/>
      <c r="T431" s="814"/>
      <c r="U431" s="814"/>
      <c r="V431" s="814"/>
      <c r="W431" s="814"/>
      <c r="X431" s="814"/>
      <c r="Y431" s="814"/>
      <c r="Z431" s="814"/>
    </row>
    <row r="432">
      <c r="A432" s="814"/>
      <c r="B432" s="814"/>
      <c r="C432" s="814"/>
      <c r="D432" s="814"/>
      <c r="E432" s="814"/>
      <c r="F432" s="814"/>
      <c r="G432" s="814"/>
      <c r="H432" s="814"/>
      <c r="I432" s="814"/>
      <c r="J432" s="814"/>
      <c r="K432" s="814"/>
      <c r="L432" s="814"/>
      <c r="M432" s="814"/>
      <c r="N432" s="814"/>
      <c r="O432" s="814"/>
      <c r="P432" s="814"/>
      <c r="Q432" s="814"/>
      <c r="R432" s="814"/>
      <c r="S432" s="814"/>
      <c r="T432" s="814"/>
      <c r="U432" s="814"/>
      <c r="V432" s="814"/>
      <c r="W432" s="814"/>
      <c r="X432" s="814"/>
      <c r="Y432" s="814"/>
      <c r="Z432" s="814"/>
    </row>
    <row r="433">
      <c r="A433" s="814"/>
      <c r="B433" s="814"/>
      <c r="C433" s="814"/>
      <c r="D433" s="814"/>
      <c r="E433" s="814"/>
      <c r="F433" s="814"/>
      <c r="G433" s="814"/>
      <c r="H433" s="814"/>
      <c r="I433" s="814"/>
      <c r="J433" s="814"/>
      <c r="K433" s="814"/>
      <c r="L433" s="814"/>
      <c r="M433" s="814"/>
      <c r="N433" s="814"/>
      <c r="O433" s="814"/>
      <c r="P433" s="814"/>
      <c r="Q433" s="814"/>
      <c r="R433" s="814"/>
      <c r="S433" s="814"/>
      <c r="T433" s="814"/>
      <c r="U433" s="814"/>
      <c r="V433" s="814"/>
      <c r="W433" s="814"/>
      <c r="X433" s="814"/>
      <c r="Y433" s="814"/>
      <c r="Z433" s="814"/>
    </row>
    <row r="434">
      <c r="A434" s="814"/>
      <c r="B434" s="814"/>
      <c r="C434" s="814"/>
      <c r="D434" s="814"/>
      <c r="E434" s="814"/>
      <c r="F434" s="814"/>
      <c r="G434" s="814"/>
      <c r="H434" s="814"/>
      <c r="I434" s="814"/>
      <c r="J434" s="814"/>
      <c r="K434" s="814"/>
      <c r="L434" s="814"/>
      <c r="M434" s="814"/>
      <c r="N434" s="814"/>
      <c r="O434" s="814"/>
      <c r="P434" s="814"/>
      <c r="Q434" s="814"/>
      <c r="R434" s="814"/>
      <c r="S434" s="814"/>
      <c r="T434" s="814"/>
      <c r="U434" s="814"/>
      <c r="V434" s="814"/>
      <c r="W434" s="814"/>
      <c r="X434" s="814"/>
      <c r="Y434" s="814"/>
      <c r="Z434" s="814"/>
    </row>
    <row r="435">
      <c r="A435" s="814"/>
      <c r="B435" s="814"/>
      <c r="C435" s="814"/>
      <c r="D435" s="814"/>
      <c r="E435" s="814"/>
      <c r="F435" s="814"/>
      <c r="G435" s="814"/>
      <c r="H435" s="814"/>
      <c r="I435" s="814"/>
      <c r="J435" s="814"/>
      <c r="K435" s="814"/>
      <c r="L435" s="814"/>
      <c r="M435" s="814"/>
      <c r="N435" s="814"/>
      <c r="O435" s="814"/>
      <c r="P435" s="814"/>
      <c r="Q435" s="814"/>
      <c r="R435" s="814"/>
      <c r="S435" s="814"/>
      <c r="T435" s="814"/>
      <c r="U435" s="814"/>
      <c r="V435" s="814"/>
      <c r="W435" s="814"/>
      <c r="X435" s="814"/>
      <c r="Y435" s="814"/>
      <c r="Z435" s="814"/>
    </row>
    <row r="436">
      <c r="A436" s="814"/>
      <c r="B436" s="814"/>
      <c r="C436" s="814"/>
      <c r="D436" s="814"/>
      <c r="E436" s="814"/>
      <c r="F436" s="814"/>
      <c r="G436" s="814"/>
      <c r="H436" s="814"/>
      <c r="I436" s="814"/>
      <c r="J436" s="814"/>
      <c r="K436" s="814"/>
      <c r="L436" s="814"/>
      <c r="M436" s="814"/>
      <c r="N436" s="814"/>
      <c r="O436" s="814"/>
      <c r="P436" s="814"/>
      <c r="Q436" s="814"/>
      <c r="R436" s="814"/>
      <c r="S436" s="814"/>
      <c r="T436" s="814"/>
      <c r="U436" s="814"/>
      <c r="V436" s="814"/>
      <c r="W436" s="814"/>
      <c r="X436" s="814"/>
      <c r="Y436" s="814"/>
      <c r="Z436" s="814"/>
    </row>
    <row r="437">
      <c r="A437" s="814"/>
      <c r="B437" s="814"/>
      <c r="C437" s="814"/>
      <c r="D437" s="814"/>
      <c r="E437" s="814"/>
      <c r="F437" s="814"/>
      <c r="G437" s="814"/>
      <c r="H437" s="814"/>
      <c r="I437" s="814"/>
      <c r="J437" s="814"/>
      <c r="K437" s="814"/>
      <c r="L437" s="814"/>
      <c r="M437" s="814"/>
      <c r="N437" s="814"/>
      <c r="O437" s="814"/>
      <c r="P437" s="814"/>
      <c r="Q437" s="814"/>
      <c r="R437" s="814"/>
      <c r="S437" s="814"/>
      <c r="T437" s="814"/>
      <c r="U437" s="814"/>
      <c r="V437" s="814"/>
      <c r="W437" s="814"/>
      <c r="X437" s="814"/>
      <c r="Y437" s="814"/>
      <c r="Z437" s="814"/>
    </row>
    <row r="438">
      <c r="A438" s="814"/>
      <c r="B438" s="814"/>
      <c r="C438" s="814"/>
      <c r="D438" s="814"/>
      <c r="E438" s="814"/>
      <c r="F438" s="814"/>
      <c r="G438" s="814"/>
      <c r="H438" s="814"/>
      <c r="I438" s="814"/>
      <c r="J438" s="814"/>
      <c r="K438" s="814"/>
      <c r="L438" s="814"/>
      <c r="M438" s="814"/>
      <c r="N438" s="814"/>
      <c r="O438" s="814"/>
      <c r="P438" s="814"/>
      <c r="Q438" s="814"/>
      <c r="R438" s="814"/>
      <c r="S438" s="814"/>
      <c r="T438" s="814"/>
      <c r="U438" s="814"/>
      <c r="V438" s="814"/>
      <c r="W438" s="814"/>
      <c r="X438" s="814"/>
      <c r="Y438" s="814"/>
      <c r="Z438" s="814"/>
    </row>
    <row r="439">
      <c r="A439" s="814"/>
      <c r="B439" s="814"/>
      <c r="C439" s="814"/>
      <c r="D439" s="814"/>
      <c r="E439" s="814"/>
      <c r="F439" s="814"/>
      <c r="G439" s="814"/>
      <c r="H439" s="814"/>
      <c r="I439" s="814"/>
      <c r="J439" s="814"/>
      <c r="K439" s="814"/>
      <c r="L439" s="814"/>
      <c r="M439" s="814"/>
      <c r="N439" s="814"/>
      <c r="O439" s="814"/>
      <c r="P439" s="814"/>
      <c r="Q439" s="814"/>
      <c r="R439" s="814"/>
      <c r="S439" s="814"/>
      <c r="T439" s="814"/>
      <c r="U439" s="814"/>
      <c r="V439" s="814"/>
      <c r="W439" s="814"/>
      <c r="X439" s="814"/>
      <c r="Y439" s="814"/>
      <c r="Z439" s="814"/>
    </row>
    <row r="440">
      <c r="A440" s="814"/>
      <c r="B440" s="814"/>
      <c r="C440" s="814"/>
      <c r="D440" s="814"/>
      <c r="E440" s="814"/>
      <c r="F440" s="814"/>
      <c r="G440" s="814"/>
      <c r="H440" s="814"/>
      <c r="I440" s="814"/>
      <c r="J440" s="814"/>
      <c r="K440" s="814"/>
      <c r="L440" s="814"/>
      <c r="M440" s="814"/>
      <c r="N440" s="814"/>
      <c r="O440" s="814"/>
      <c r="P440" s="814"/>
      <c r="Q440" s="814"/>
      <c r="R440" s="814"/>
      <c r="S440" s="814"/>
      <c r="T440" s="814"/>
      <c r="U440" s="814"/>
      <c r="V440" s="814"/>
      <c r="W440" s="814"/>
      <c r="X440" s="814"/>
      <c r="Y440" s="814"/>
      <c r="Z440" s="814"/>
    </row>
    <row r="441">
      <c r="A441" s="814"/>
      <c r="B441" s="814"/>
      <c r="C441" s="814"/>
      <c r="D441" s="814"/>
      <c r="E441" s="814"/>
      <c r="F441" s="814"/>
      <c r="G441" s="814"/>
      <c r="H441" s="814"/>
      <c r="I441" s="814"/>
      <c r="J441" s="814"/>
      <c r="K441" s="814"/>
      <c r="L441" s="814"/>
      <c r="M441" s="814"/>
      <c r="N441" s="814"/>
      <c r="O441" s="814"/>
      <c r="P441" s="814"/>
      <c r="Q441" s="814"/>
      <c r="R441" s="814"/>
      <c r="S441" s="814"/>
      <c r="T441" s="814"/>
      <c r="U441" s="814"/>
      <c r="V441" s="814"/>
      <c r="W441" s="814"/>
      <c r="X441" s="814"/>
      <c r="Y441" s="814"/>
      <c r="Z441" s="814"/>
    </row>
    <row r="442">
      <c r="A442" s="814"/>
      <c r="B442" s="814"/>
      <c r="C442" s="814"/>
      <c r="D442" s="814"/>
      <c r="E442" s="814"/>
      <c r="F442" s="814"/>
      <c r="G442" s="814"/>
      <c r="H442" s="814"/>
      <c r="I442" s="814"/>
      <c r="J442" s="814"/>
      <c r="K442" s="814"/>
      <c r="L442" s="814"/>
      <c r="M442" s="814"/>
      <c r="N442" s="814"/>
      <c r="O442" s="814"/>
      <c r="P442" s="814"/>
      <c r="Q442" s="814"/>
      <c r="R442" s="814"/>
      <c r="S442" s="814"/>
      <c r="T442" s="814"/>
      <c r="U442" s="814"/>
      <c r="V442" s="814"/>
      <c r="W442" s="814"/>
      <c r="X442" s="814"/>
      <c r="Y442" s="814"/>
      <c r="Z442" s="814"/>
    </row>
    <row r="443">
      <c r="A443" s="814"/>
      <c r="B443" s="814"/>
      <c r="C443" s="814"/>
      <c r="D443" s="814"/>
      <c r="E443" s="814"/>
      <c r="F443" s="814"/>
      <c r="G443" s="814"/>
      <c r="H443" s="814"/>
      <c r="I443" s="814"/>
      <c r="J443" s="814"/>
      <c r="K443" s="814"/>
      <c r="L443" s="814"/>
      <c r="M443" s="814"/>
      <c r="N443" s="814"/>
      <c r="O443" s="814"/>
      <c r="P443" s="814"/>
      <c r="Q443" s="814"/>
      <c r="R443" s="814"/>
      <c r="S443" s="814"/>
      <c r="T443" s="814"/>
      <c r="U443" s="814"/>
      <c r="V443" s="814"/>
      <c r="W443" s="814"/>
      <c r="X443" s="814"/>
      <c r="Y443" s="814"/>
      <c r="Z443" s="814"/>
    </row>
    <row r="444">
      <c r="A444" s="814"/>
      <c r="B444" s="814"/>
      <c r="C444" s="814"/>
      <c r="D444" s="814"/>
      <c r="E444" s="814"/>
      <c r="F444" s="814"/>
      <c r="G444" s="814"/>
      <c r="H444" s="814"/>
      <c r="I444" s="814"/>
      <c r="J444" s="814"/>
      <c r="K444" s="814"/>
      <c r="L444" s="814"/>
      <c r="M444" s="814"/>
      <c r="N444" s="814"/>
      <c r="O444" s="814"/>
      <c r="P444" s="814"/>
      <c r="Q444" s="814"/>
      <c r="R444" s="814"/>
      <c r="S444" s="814"/>
      <c r="T444" s="814"/>
      <c r="U444" s="814"/>
      <c r="V444" s="814"/>
      <c r="W444" s="814"/>
      <c r="X444" s="814"/>
      <c r="Y444" s="814"/>
      <c r="Z444" s="814"/>
    </row>
    <row r="445">
      <c r="A445" s="814"/>
      <c r="B445" s="814"/>
      <c r="C445" s="814"/>
      <c r="D445" s="814"/>
      <c r="E445" s="814"/>
      <c r="F445" s="814"/>
      <c r="G445" s="814"/>
      <c r="H445" s="814"/>
      <c r="I445" s="814"/>
      <c r="J445" s="814"/>
      <c r="K445" s="814"/>
      <c r="L445" s="814"/>
      <c r="M445" s="814"/>
      <c r="N445" s="814"/>
      <c r="O445" s="814"/>
      <c r="P445" s="814"/>
      <c r="Q445" s="814"/>
      <c r="R445" s="814"/>
      <c r="S445" s="814"/>
      <c r="T445" s="814"/>
      <c r="U445" s="814"/>
      <c r="V445" s="814"/>
      <c r="W445" s="814"/>
      <c r="X445" s="814"/>
      <c r="Y445" s="814"/>
      <c r="Z445" s="814"/>
    </row>
    <row r="446">
      <c r="A446" s="814"/>
      <c r="B446" s="814"/>
      <c r="C446" s="814"/>
      <c r="D446" s="814"/>
      <c r="E446" s="814"/>
      <c r="F446" s="814"/>
      <c r="G446" s="814"/>
      <c r="H446" s="814"/>
      <c r="I446" s="814"/>
      <c r="J446" s="814"/>
      <c r="K446" s="814"/>
      <c r="L446" s="814"/>
      <c r="M446" s="814"/>
      <c r="N446" s="814"/>
      <c r="O446" s="814"/>
      <c r="P446" s="814"/>
      <c r="Q446" s="814"/>
      <c r="R446" s="814"/>
      <c r="S446" s="814"/>
      <c r="T446" s="814"/>
      <c r="U446" s="814"/>
      <c r="V446" s="814"/>
      <c r="W446" s="814"/>
      <c r="X446" s="814"/>
      <c r="Y446" s="814"/>
      <c r="Z446" s="814"/>
    </row>
    <row r="447">
      <c r="A447" s="814"/>
      <c r="B447" s="814"/>
      <c r="C447" s="814"/>
      <c r="D447" s="814"/>
      <c r="E447" s="814"/>
      <c r="F447" s="814"/>
      <c r="G447" s="814"/>
      <c r="H447" s="814"/>
      <c r="I447" s="814"/>
      <c r="J447" s="814"/>
      <c r="K447" s="814"/>
      <c r="L447" s="814"/>
      <c r="M447" s="814"/>
      <c r="N447" s="814"/>
      <c r="O447" s="814"/>
      <c r="P447" s="814"/>
      <c r="Q447" s="814"/>
      <c r="R447" s="814"/>
      <c r="S447" s="814"/>
      <c r="T447" s="814"/>
      <c r="U447" s="814"/>
      <c r="V447" s="814"/>
      <c r="W447" s="814"/>
      <c r="X447" s="814"/>
      <c r="Y447" s="814"/>
      <c r="Z447" s="814"/>
    </row>
    <row r="448">
      <c r="A448" s="814"/>
      <c r="B448" s="814"/>
      <c r="C448" s="814"/>
      <c r="D448" s="814"/>
      <c r="E448" s="814"/>
      <c r="F448" s="814"/>
      <c r="G448" s="814"/>
      <c r="H448" s="814"/>
      <c r="I448" s="814"/>
      <c r="J448" s="814"/>
      <c r="K448" s="814"/>
      <c r="L448" s="814"/>
      <c r="M448" s="814"/>
      <c r="N448" s="814"/>
      <c r="O448" s="814"/>
      <c r="P448" s="814"/>
      <c r="Q448" s="814"/>
      <c r="R448" s="814"/>
      <c r="S448" s="814"/>
      <c r="T448" s="814"/>
      <c r="U448" s="814"/>
      <c r="V448" s="814"/>
      <c r="W448" s="814"/>
      <c r="X448" s="814"/>
      <c r="Y448" s="814"/>
      <c r="Z448" s="814"/>
    </row>
    <row r="449">
      <c r="A449" s="814"/>
      <c r="B449" s="814"/>
      <c r="C449" s="814"/>
      <c r="D449" s="814"/>
      <c r="E449" s="814"/>
      <c r="F449" s="814"/>
      <c r="G449" s="814"/>
      <c r="H449" s="814"/>
      <c r="I449" s="814"/>
      <c r="J449" s="814"/>
      <c r="K449" s="814"/>
      <c r="L449" s="814"/>
      <c r="M449" s="814"/>
      <c r="N449" s="814"/>
      <c r="O449" s="814"/>
      <c r="P449" s="814"/>
      <c r="Q449" s="814"/>
      <c r="R449" s="814"/>
      <c r="S449" s="814"/>
      <c r="T449" s="814"/>
      <c r="U449" s="814"/>
      <c r="V449" s="814"/>
      <c r="W449" s="814"/>
      <c r="X449" s="814"/>
      <c r="Y449" s="814"/>
      <c r="Z449" s="814"/>
    </row>
    <row r="450">
      <c r="A450" s="814"/>
      <c r="B450" s="814"/>
      <c r="C450" s="814"/>
      <c r="D450" s="814"/>
      <c r="E450" s="814"/>
      <c r="F450" s="814"/>
      <c r="G450" s="814"/>
      <c r="H450" s="814"/>
      <c r="I450" s="814"/>
      <c r="J450" s="814"/>
      <c r="K450" s="814"/>
      <c r="L450" s="814"/>
      <c r="M450" s="814"/>
      <c r="N450" s="814"/>
      <c r="O450" s="814"/>
      <c r="P450" s="814"/>
      <c r="Q450" s="814"/>
      <c r="R450" s="814"/>
      <c r="S450" s="814"/>
      <c r="T450" s="814"/>
      <c r="U450" s="814"/>
      <c r="V450" s="814"/>
      <c r="W450" s="814"/>
      <c r="X450" s="814"/>
      <c r="Y450" s="814"/>
      <c r="Z450" s="814"/>
    </row>
    <row r="451">
      <c r="A451" s="814"/>
      <c r="B451" s="814"/>
      <c r="C451" s="814"/>
      <c r="D451" s="814"/>
      <c r="E451" s="814"/>
      <c r="F451" s="814"/>
      <c r="G451" s="814"/>
      <c r="H451" s="814"/>
      <c r="I451" s="814"/>
      <c r="J451" s="814"/>
      <c r="K451" s="814"/>
      <c r="L451" s="814"/>
      <c r="M451" s="814"/>
      <c r="N451" s="814"/>
      <c r="O451" s="814"/>
      <c r="P451" s="814"/>
      <c r="Q451" s="814"/>
      <c r="R451" s="814"/>
      <c r="S451" s="814"/>
      <c r="T451" s="814"/>
      <c r="U451" s="814"/>
      <c r="V451" s="814"/>
      <c r="W451" s="814"/>
      <c r="X451" s="814"/>
      <c r="Y451" s="814"/>
      <c r="Z451" s="814"/>
    </row>
    <row r="452">
      <c r="A452" s="814"/>
      <c r="B452" s="814"/>
      <c r="C452" s="814"/>
      <c r="D452" s="814"/>
      <c r="E452" s="814"/>
      <c r="F452" s="814"/>
      <c r="G452" s="814"/>
      <c r="H452" s="814"/>
      <c r="I452" s="814"/>
      <c r="J452" s="814"/>
      <c r="K452" s="814"/>
      <c r="L452" s="814"/>
      <c r="M452" s="814"/>
      <c r="N452" s="814"/>
      <c r="O452" s="814"/>
      <c r="P452" s="814"/>
      <c r="Q452" s="814"/>
      <c r="R452" s="814"/>
      <c r="S452" s="814"/>
      <c r="T452" s="814"/>
      <c r="U452" s="814"/>
      <c r="V452" s="814"/>
      <c r="W452" s="814"/>
      <c r="X452" s="814"/>
      <c r="Y452" s="814"/>
      <c r="Z452" s="814"/>
    </row>
    <row r="453">
      <c r="A453" s="814"/>
      <c r="B453" s="814"/>
      <c r="C453" s="814"/>
      <c r="D453" s="814"/>
      <c r="E453" s="814"/>
      <c r="F453" s="814"/>
      <c r="G453" s="814"/>
      <c r="H453" s="814"/>
      <c r="I453" s="814"/>
      <c r="J453" s="814"/>
      <c r="K453" s="814"/>
      <c r="L453" s="814"/>
      <c r="M453" s="814"/>
      <c r="N453" s="814"/>
      <c r="O453" s="814"/>
      <c r="P453" s="814"/>
      <c r="Q453" s="814"/>
      <c r="R453" s="814"/>
      <c r="S453" s="814"/>
      <c r="T453" s="814"/>
      <c r="U453" s="814"/>
      <c r="V453" s="814"/>
      <c r="W453" s="814"/>
      <c r="X453" s="814"/>
      <c r="Y453" s="814"/>
      <c r="Z453" s="814"/>
    </row>
    <row r="454">
      <c r="A454" s="814"/>
      <c r="B454" s="814"/>
      <c r="C454" s="814"/>
      <c r="D454" s="814"/>
      <c r="E454" s="814"/>
      <c r="F454" s="814"/>
      <c r="G454" s="814"/>
      <c r="H454" s="814"/>
      <c r="I454" s="814"/>
      <c r="J454" s="814"/>
      <c r="K454" s="814"/>
      <c r="L454" s="814"/>
      <c r="M454" s="814"/>
      <c r="N454" s="814"/>
      <c r="O454" s="814"/>
      <c r="P454" s="814"/>
      <c r="Q454" s="814"/>
      <c r="R454" s="814"/>
      <c r="S454" s="814"/>
      <c r="T454" s="814"/>
      <c r="U454" s="814"/>
      <c r="V454" s="814"/>
      <c r="W454" s="814"/>
      <c r="X454" s="814"/>
      <c r="Y454" s="814"/>
      <c r="Z454" s="814"/>
    </row>
    <row r="455">
      <c r="A455" s="814"/>
      <c r="B455" s="814"/>
      <c r="C455" s="814"/>
      <c r="D455" s="814"/>
      <c r="E455" s="814"/>
      <c r="F455" s="814"/>
      <c r="G455" s="814"/>
      <c r="H455" s="814"/>
      <c r="I455" s="814"/>
      <c r="J455" s="814"/>
      <c r="K455" s="814"/>
      <c r="L455" s="814"/>
      <c r="M455" s="814"/>
      <c r="N455" s="814"/>
      <c r="O455" s="814"/>
      <c r="P455" s="814"/>
      <c r="Q455" s="814"/>
      <c r="R455" s="814"/>
      <c r="S455" s="814"/>
      <c r="T455" s="814"/>
      <c r="U455" s="814"/>
      <c r="V455" s="814"/>
      <c r="W455" s="814"/>
      <c r="X455" s="814"/>
      <c r="Y455" s="814"/>
      <c r="Z455" s="814"/>
    </row>
    <row r="456">
      <c r="A456" s="814"/>
      <c r="B456" s="814"/>
      <c r="C456" s="814"/>
      <c r="D456" s="814"/>
      <c r="E456" s="814"/>
      <c r="F456" s="814"/>
      <c r="G456" s="814"/>
      <c r="H456" s="814"/>
      <c r="I456" s="814"/>
      <c r="J456" s="814"/>
      <c r="K456" s="814"/>
      <c r="L456" s="814"/>
      <c r="M456" s="814"/>
      <c r="N456" s="814"/>
      <c r="O456" s="814"/>
      <c r="P456" s="814"/>
      <c r="Q456" s="814"/>
      <c r="R456" s="814"/>
      <c r="S456" s="814"/>
      <c r="T456" s="814"/>
      <c r="U456" s="814"/>
      <c r="V456" s="814"/>
      <c r="W456" s="814"/>
      <c r="X456" s="814"/>
      <c r="Y456" s="814"/>
      <c r="Z456" s="814"/>
    </row>
    <row r="457">
      <c r="A457" s="814"/>
      <c r="B457" s="814"/>
      <c r="C457" s="814"/>
      <c r="D457" s="814"/>
      <c r="E457" s="814"/>
      <c r="F457" s="814"/>
      <c r="G457" s="814"/>
      <c r="H457" s="814"/>
      <c r="I457" s="814"/>
      <c r="J457" s="814"/>
      <c r="K457" s="814"/>
      <c r="L457" s="814"/>
      <c r="M457" s="814"/>
      <c r="N457" s="814"/>
      <c r="O457" s="814"/>
      <c r="P457" s="814"/>
      <c r="Q457" s="814"/>
      <c r="R457" s="814"/>
      <c r="S457" s="814"/>
      <c r="T457" s="814"/>
      <c r="U457" s="814"/>
      <c r="V457" s="814"/>
      <c r="W457" s="814"/>
      <c r="X457" s="814"/>
      <c r="Y457" s="814"/>
      <c r="Z457" s="814"/>
    </row>
    <row r="458">
      <c r="A458" s="814"/>
      <c r="B458" s="814"/>
      <c r="C458" s="814"/>
      <c r="D458" s="814"/>
      <c r="E458" s="814"/>
      <c r="F458" s="814"/>
      <c r="G458" s="814"/>
      <c r="H458" s="814"/>
      <c r="I458" s="814"/>
      <c r="J458" s="814"/>
      <c r="K458" s="814"/>
      <c r="L458" s="814"/>
      <c r="M458" s="814"/>
      <c r="N458" s="814"/>
      <c r="O458" s="814"/>
      <c r="P458" s="814"/>
      <c r="Q458" s="814"/>
      <c r="R458" s="814"/>
      <c r="S458" s="814"/>
      <c r="T458" s="814"/>
      <c r="U458" s="814"/>
      <c r="V458" s="814"/>
      <c r="W458" s="814"/>
      <c r="X458" s="814"/>
      <c r="Y458" s="814"/>
      <c r="Z458" s="814"/>
    </row>
    <row r="459">
      <c r="A459" s="814"/>
      <c r="B459" s="814"/>
      <c r="C459" s="814"/>
      <c r="D459" s="814"/>
      <c r="E459" s="814"/>
      <c r="F459" s="814"/>
      <c r="G459" s="814"/>
      <c r="H459" s="814"/>
      <c r="I459" s="814"/>
      <c r="J459" s="814"/>
      <c r="K459" s="814"/>
      <c r="L459" s="814"/>
      <c r="M459" s="814"/>
      <c r="N459" s="814"/>
      <c r="O459" s="814"/>
      <c r="P459" s="814"/>
      <c r="Q459" s="814"/>
      <c r="R459" s="814"/>
      <c r="S459" s="814"/>
      <c r="T459" s="814"/>
      <c r="U459" s="814"/>
      <c r="V459" s="814"/>
      <c r="W459" s="814"/>
      <c r="X459" s="814"/>
      <c r="Y459" s="814"/>
      <c r="Z459" s="814"/>
    </row>
    <row r="460">
      <c r="A460" s="814"/>
      <c r="B460" s="814"/>
      <c r="C460" s="814"/>
      <c r="D460" s="814"/>
      <c r="E460" s="814"/>
      <c r="F460" s="814"/>
      <c r="G460" s="814"/>
      <c r="H460" s="814"/>
      <c r="I460" s="814"/>
      <c r="J460" s="814"/>
      <c r="K460" s="814"/>
      <c r="L460" s="814"/>
      <c r="M460" s="814"/>
      <c r="N460" s="814"/>
      <c r="O460" s="814"/>
      <c r="P460" s="814"/>
      <c r="Q460" s="814"/>
      <c r="R460" s="814"/>
      <c r="S460" s="814"/>
      <c r="T460" s="814"/>
      <c r="U460" s="814"/>
      <c r="V460" s="814"/>
      <c r="W460" s="814"/>
      <c r="X460" s="814"/>
      <c r="Y460" s="814"/>
      <c r="Z460" s="814"/>
    </row>
    <row r="461">
      <c r="A461" s="814"/>
      <c r="B461" s="814"/>
      <c r="C461" s="814"/>
      <c r="D461" s="814"/>
      <c r="E461" s="814"/>
      <c r="F461" s="814"/>
      <c r="G461" s="814"/>
      <c r="H461" s="814"/>
      <c r="I461" s="814"/>
      <c r="J461" s="814"/>
      <c r="K461" s="814"/>
      <c r="L461" s="814"/>
      <c r="M461" s="814"/>
      <c r="N461" s="814"/>
      <c r="O461" s="814"/>
      <c r="P461" s="814"/>
      <c r="Q461" s="814"/>
      <c r="R461" s="814"/>
      <c r="S461" s="814"/>
      <c r="T461" s="814"/>
      <c r="U461" s="814"/>
      <c r="V461" s="814"/>
      <c r="W461" s="814"/>
      <c r="X461" s="814"/>
      <c r="Y461" s="814"/>
      <c r="Z461" s="814"/>
    </row>
    <row r="462">
      <c r="A462" s="814"/>
      <c r="B462" s="814"/>
      <c r="C462" s="814"/>
      <c r="D462" s="814"/>
      <c r="E462" s="814"/>
      <c r="F462" s="814"/>
      <c r="G462" s="814"/>
      <c r="H462" s="814"/>
      <c r="I462" s="814"/>
      <c r="J462" s="814"/>
      <c r="K462" s="814"/>
      <c r="L462" s="814"/>
      <c r="M462" s="814"/>
      <c r="N462" s="814"/>
      <c r="O462" s="814"/>
      <c r="P462" s="814"/>
      <c r="Q462" s="814"/>
      <c r="R462" s="814"/>
      <c r="S462" s="814"/>
      <c r="T462" s="814"/>
      <c r="U462" s="814"/>
      <c r="V462" s="814"/>
      <c r="W462" s="814"/>
      <c r="X462" s="814"/>
      <c r="Y462" s="814"/>
      <c r="Z462" s="814"/>
    </row>
    <row r="463">
      <c r="A463" s="814"/>
      <c r="B463" s="814"/>
      <c r="C463" s="814"/>
      <c r="D463" s="814"/>
      <c r="E463" s="814"/>
      <c r="F463" s="814"/>
      <c r="G463" s="814"/>
      <c r="H463" s="814"/>
      <c r="I463" s="814"/>
      <c r="J463" s="814"/>
      <c r="K463" s="814"/>
      <c r="L463" s="814"/>
      <c r="M463" s="814"/>
      <c r="N463" s="814"/>
      <c r="O463" s="814"/>
      <c r="P463" s="814"/>
      <c r="Q463" s="814"/>
      <c r="R463" s="814"/>
      <c r="S463" s="814"/>
      <c r="T463" s="814"/>
      <c r="U463" s="814"/>
      <c r="V463" s="814"/>
      <c r="W463" s="814"/>
      <c r="X463" s="814"/>
      <c r="Y463" s="814"/>
      <c r="Z463" s="814"/>
    </row>
    <row r="464">
      <c r="A464" s="814"/>
      <c r="B464" s="814"/>
      <c r="C464" s="814"/>
      <c r="D464" s="814"/>
      <c r="E464" s="814"/>
      <c r="F464" s="814"/>
      <c r="G464" s="814"/>
      <c r="H464" s="814"/>
      <c r="I464" s="814"/>
      <c r="J464" s="814"/>
      <c r="K464" s="814"/>
      <c r="L464" s="814"/>
      <c r="M464" s="814"/>
      <c r="N464" s="814"/>
      <c r="O464" s="814"/>
      <c r="P464" s="814"/>
      <c r="Q464" s="814"/>
      <c r="R464" s="814"/>
      <c r="S464" s="814"/>
      <c r="T464" s="814"/>
      <c r="U464" s="814"/>
      <c r="V464" s="814"/>
      <c r="W464" s="814"/>
      <c r="X464" s="814"/>
      <c r="Y464" s="814"/>
      <c r="Z464" s="814"/>
    </row>
    <row r="465">
      <c r="A465" s="814"/>
      <c r="B465" s="814"/>
      <c r="C465" s="814"/>
      <c r="D465" s="814"/>
      <c r="E465" s="814"/>
      <c r="F465" s="814"/>
      <c r="G465" s="814"/>
      <c r="H465" s="814"/>
      <c r="I465" s="814"/>
      <c r="J465" s="814"/>
      <c r="K465" s="814"/>
      <c r="L465" s="814"/>
      <c r="M465" s="814"/>
      <c r="N465" s="814"/>
      <c r="O465" s="814"/>
      <c r="P465" s="814"/>
      <c r="Q465" s="814"/>
      <c r="R465" s="814"/>
      <c r="S465" s="814"/>
      <c r="T465" s="814"/>
      <c r="U465" s="814"/>
      <c r="V465" s="814"/>
      <c r="W465" s="814"/>
      <c r="X465" s="814"/>
      <c r="Y465" s="814"/>
      <c r="Z465" s="814"/>
    </row>
    <row r="466">
      <c r="A466" s="814"/>
      <c r="B466" s="814"/>
      <c r="C466" s="814"/>
      <c r="D466" s="814"/>
      <c r="E466" s="814"/>
      <c r="F466" s="814"/>
      <c r="G466" s="814"/>
      <c r="H466" s="814"/>
      <c r="I466" s="814"/>
      <c r="J466" s="814"/>
      <c r="K466" s="814"/>
      <c r="L466" s="814"/>
      <c r="M466" s="814"/>
      <c r="N466" s="814"/>
      <c r="O466" s="814"/>
      <c r="P466" s="814"/>
      <c r="Q466" s="814"/>
      <c r="R466" s="814"/>
      <c r="S466" s="814"/>
      <c r="T466" s="814"/>
      <c r="U466" s="814"/>
      <c r="V466" s="814"/>
      <c r="W466" s="814"/>
      <c r="X466" s="814"/>
      <c r="Y466" s="814"/>
      <c r="Z466" s="814"/>
    </row>
    <row r="467">
      <c r="A467" s="814"/>
      <c r="B467" s="814"/>
      <c r="C467" s="814"/>
      <c r="D467" s="814"/>
      <c r="E467" s="814"/>
      <c r="F467" s="814"/>
      <c r="G467" s="814"/>
      <c r="H467" s="814"/>
      <c r="I467" s="814"/>
      <c r="J467" s="814"/>
      <c r="K467" s="814"/>
      <c r="L467" s="814"/>
      <c r="M467" s="814"/>
      <c r="N467" s="814"/>
      <c r="O467" s="814"/>
      <c r="P467" s="814"/>
      <c r="Q467" s="814"/>
      <c r="R467" s="814"/>
      <c r="S467" s="814"/>
      <c r="T467" s="814"/>
      <c r="U467" s="814"/>
      <c r="V467" s="814"/>
      <c r="W467" s="814"/>
      <c r="X467" s="814"/>
      <c r="Y467" s="814"/>
      <c r="Z467" s="814"/>
    </row>
    <row r="468">
      <c r="A468" s="814"/>
      <c r="B468" s="814"/>
      <c r="C468" s="814"/>
      <c r="D468" s="814"/>
      <c r="E468" s="814"/>
      <c r="F468" s="814"/>
      <c r="G468" s="814"/>
      <c r="H468" s="814"/>
      <c r="I468" s="814"/>
      <c r="J468" s="814"/>
      <c r="K468" s="814"/>
      <c r="L468" s="814"/>
      <c r="M468" s="814"/>
      <c r="N468" s="814"/>
      <c r="O468" s="814"/>
      <c r="P468" s="814"/>
      <c r="Q468" s="814"/>
      <c r="R468" s="814"/>
      <c r="S468" s="814"/>
      <c r="T468" s="814"/>
      <c r="U468" s="814"/>
      <c r="V468" s="814"/>
      <c r="W468" s="814"/>
      <c r="X468" s="814"/>
      <c r="Y468" s="814"/>
      <c r="Z468" s="814"/>
    </row>
    <row r="469">
      <c r="A469" s="814"/>
      <c r="B469" s="814"/>
      <c r="C469" s="814"/>
      <c r="D469" s="814"/>
      <c r="E469" s="814"/>
      <c r="F469" s="814"/>
      <c r="G469" s="814"/>
      <c r="H469" s="814"/>
      <c r="I469" s="814"/>
      <c r="J469" s="814"/>
      <c r="K469" s="814"/>
      <c r="L469" s="814"/>
      <c r="M469" s="814"/>
      <c r="N469" s="814"/>
      <c r="O469" s="814"/>
      <c r="P469" s="814"/>
      <c r="Q469" s="814"/>
      <c r="R469" s="814"/>
      <c r="S469" s="814"/>
      <c r="T469" s="814"/>
      <c r="U469" s="814"/>
      <c r="V469" s="814"/>
      <c r="W469" s="814"/>
      <c r="X469" s="814"/>
      <c r="Y469" s="814"/>
      <c r="Z469" s="814"/>
    </row>
    <row r="470">
      <c r="A470" s="814"/>
      <c r="B470" s="814"/>
      <c r="C470" s="814"/>
      <c r="D470" s="814"/>
      <c r="E470" s="814"/>
      <c r="F470" s="814"/>
      <c r="G470" s="814"/>
      <c r="H470" s="814"/>
      <c r="I470" s="814"/>
      <c r="J470" s="814"/>
      <c r="K470" s="814"/>
      <c r="L470" s="814"/>
      <c r="M470" s="814"/>
      <c r="N470" s="814"/>
      <c r="O470" s="814"/>
      <c r="P470" s="814"/>
      <c r="Q470" s="814"/>
      <c r="R470" s="814"/>
      <c r="S470" s="814"/>
      <c r="T470" s="814"/>
      <c r="U470" s="814"/>
      <c r="V470" s="814"/>
      <c r="W470" s="814"/>
      <c r="X470" s="814"/>
      <c r="Y470" s="814"/>
      <c r="Z470" s="814"/>
    </row>
    <row r="471">
      <c r="A471" s="814"/>
      <c r="B471" s="814"/>
      <c r="C471" s="814"/>
      <c r="D471" s="814"/>
      <c r="E471" s="814"/>
      <c r="F471" s="814"/>
      <c r="G471" s="814"/>
      <c r="H471" s="814"/>
      <c r="I471" s="814"/>
      <c r="J471" s="814"/>
      <c r="K471" s="814"/>
      <c r="L471" s="814"/>
      <c r="M471" s="814"/>
      <c r="N471" s="814"/>
      <c r="O471" s="814"/>
      <c r="P471" s="814"/>
      <c r="Q471" s="814"/>
      <c r="R471" s="814"/>
      <c r="S471" s="814"/>
      <c r="T471" s="814"/>
      <c r="U471" s="814"/>
      <c r="V471" s="814"/>
      <c r="W471" s="814"/>
      <c r="X471" s="814"/>
      <c r="Y471" s="814"/>
      <c r="Z471" s="814"/>
    </row>
    <row r="472">
      <c r="A472" s="814"/>
      <c r="B472" s="814"/>
      <c r="C472" s="814"/>
      <c r="D472" s="814"/>
      <c r="E472" s="814"/>
      <c r="F472" s="814"/>
      <c r="G472" s="814"/>
      <c r="H472" s="814"/>
      <c r="I472" s="814"/>
      <c r="J472" s="814"/>
      <c r="K472" s="814"/>
      <c r="L472" s="814"/>
      <c r="M472" s="814"/>
      <c r="N472" s="814"/>
      <c r="O472" s="814"/>
      <c r="P472" s="814"/>
      <c r="Q472" s="814"/>
      <c r="R472" s="814"/>
      <c r="S472" s="814"/>
      <c r="T472" s="814"/>
      <c r="U472" s="814"/>
      <c r="V472" s="814"/>
      <c r="W472" s="814"/>
      <c r="X472" s="814"/>
      <c r="Y472" s="814"/>
      <c r="Z472" s="814"/>
    </row>
    <row r="473">
      <c r="A473" s="814"/>
      <c r="B473" s="814"/>
      <c r="C473" s="814"/>
      <c r="D473" s="814"/>
      <c r="E473" s="814"/>
      <c r="F473" s="814"/>
      <c r="G473" s="814"/>
      <c r="H473" s="814"/>
      <c r="I473" s="814"/>
      <c r="J473" s="814"/>
      <c r="K473" s="814"/>
      <c r="L473" s="814"/>
      <c r="M473" s="814"/>
      <c r="N473" s="814"/>
      <c r="O473" s="814"/>
      <c r="P473" s="814"/>
      <c r="Q473" s="814"/>
      <c r="R473" s="814"/>
      <c r="S473" s="814"/>
      <c r="T473" s="814"/>
      <c r="U473" s="814"/>
      <c r="V473" s="814"/>
      <c r="W473" s="814"/>
      <c r="X473" s="814"/>
      <c r="Y473" s="814"/>
      <c r="Z473" s="814"/>
    </row>
    <row r="474">
      <c r="A474" s="814"/>
      <c r="B474" s="814"/>
      <c r="C474" s="814"/>
      <c r="D474" s="814"/>
      <c r="E474" s="814"/>
      <c r="F474" s="814"/>
      <c r="G474" s="814"/>
      <c r="H474" s="814"/>
      <c r="I474" s="814"/>
      <c r="J474" s="814"/>
      <c r="K474" s="814"/>
      <c r="L474" s="814"/>
      <c r="M474" s="814"/>
      <c r="N474" s="814"/>
      <c r="O474" s="814"/>
      <c r="P474" s="814"/>
      <c r="Q474" s="814"/>
      <c r="R474" s="814"/>
      <c r="S474" s="814"/>
      <c r="T474" s="814"/>
      <c r="U474" s="814"/>
      <c r="V474" s="814"/>
      <c r="W474" s="814"/>
      <c r="X474" s="814"/>
      <c r="Y474" s="814"/>
      <c r="Z474" s="814"/>
    </row>
    <row r="475">
      <c r="A475" s="814"/>
      <c r="B475" s="814"/>
      <c r="C475" s="814"/>
      <c r="D475" s="814"/>
      <c r="E475" s="814"/>
      <c r="F475" s="814"/>
      <c r="G475" s="814"/>
      <c r="H475" s="814"/>
      <c r="I475" s="814"/>
      <c r="J475" s="814"/>
      <c r="K475" s="814"/>
      <c r="L475" s="814"/>
      <c r="M475" s="814"/>
      <c r="N475" s="814"/>
      <c r="O475" s="814"/>
      <c r="P475" s="814"/>
      <c r="Q475" s="814"/>
      <c r="R475" s="814"/>
      <c r="S475" s="814"/>
      <c r="T475" s="814"/>
      <c r="U475" s="814"/>
      <c r="V475" s="814"/>
      <c r="W475" s="814"/>
      <c r="X475" s="814"/>
      <c r="Y475" s="814"/>
      <c r="Z475" s="814"/>
    </row>
    <row r="476">
      <c r="A476" s="814"/>
      <c r="B476" s="814"/>
      <c r="C476" s="814"/>
      <c r="D476" s="814"/>
      <c r="E476" s="814"/>
      <c r="F476" s="814"/>
      <c r="G476" s="814"/>
      <c r="H476" s="814"/>
      <c r="I476" s="814"/>
      <c r="J476" s="814"/>
      <c r="K476" s="814"/>
      <c r="L476" s="814"/>
      <c r="M476" s="814"/>
      <c r="N476" s="814"/>
      <c r="O476" s="814"/>
      <c r="P476" s="814"/>
      <c r="Q476" s="814"/>
      <c r="R476" s="814"/>
      <c r="S476" s="814"/>
      <c r="T476" s="814"/>
      <c r="U476" s="814"/>
      <c r="V476" s="814"/>
      <c r="W476" s="814"/>
      <c r="X476" s="814"/>
      <c r="Y476" s="814"/>
      <c r="Z476" s="814"/>
    </row>
    <row r="477">
      <c r="A477" s="814"/>
      <c r="B477" s="814"/>
      <c r="C477" s="814"/>
      <c r="D477" s="814"/>
      <c r="E477" s="814"/>
      <c r="F477" s="814"/>
      <c r="G477" s="814"/>
      <c r="H477" s="814"/>
      <c r="I477" s="814"/>
      <c r="J477" s="814"/>
      <c r="K477" s="814"/>
      <c r="L477" s="814"/>
      <c r="M477" s="814"/>
      <c r="N477" s="814"/>
      <c r="O477" s="814"/>
      <c r="P477" s="814"/>
      <c r="Q477" s="814"/>
      <c r="R477" s="814"/>
      <c r="S477" s="814"/>
      <c r="T477" s="814"/>
      <c r="U477" s="814"/>
      <c r="V477" s="814"/>
      <c r="W477" s="814"/>
      <c r="X477" s="814"/>
      <c r="Y477" s="814"/>
      <c r="Z477" s="814"/>
    </row>
    <row r="478">
      <c r="A478" s="814"/>
      <c r="B478" s="814"/>
      <c r="C478" s="814"/>
      <c r="D478" s="814"/>
      <c r="E478" s="814"/>
      <c r="F478" s="814"/>
      <c r="G478" s="814"/>
      <c r="H478" s="814"/>
      <c r="I478" s="814"/>
      <c r="J478" s="814"/>
      <c r="K478" s="814"/>
      <c r="L478" s="814"/>
      <c r="M478" s="814"/>
      <c r="N478" s="814"/>
      <c r="O478" s="814"/>
      <c r="P478" s="814"/>
      <c r="Q478" s="814"/>
      <c r="R478" s="814"/>
      <c r="S478" s="814"/>
      <c r="T478" s="814"/>
      <c r="U478" s="814"/>
      <c r="V478" s="814"/>
      <c r="W478" s="814"/>
      <c r="X478" s="814"/>
      <c r="Y478" s="814"/>
      <c r="Z478" s="814"/>
    </row>
    <row r="479">
      <c r="A479" s="814"/>
      <c r="B479" s="814"/>
      <c r="C479" s="814"/>
      <c r="D479" s="814"/>
      <c r="E479" s="814"/>
      <c r="F479" s="814"/>
      <c r="G479" s="814"/>
      <c r="H479" s="814"/>
      <c r="I479" s="814"/>
      <c r="J479" s="814"/>
      <c r="K479" s="814"/>
      <c r="L479" s="814"/>
      <c r="M479" s="814"/>
      <c r="N479" s="814"/>
      <c r="O479" s="814"/>
      <c r="P479" s="814"/>
      <c r="Q479" s="814"/>
      <c r="R479" s="814"/>
      <c r="S479" s="814"/>
      <c r="T479" s="814"/>
      <c r="U479" s="814"/>
      <c r="V479" s="814"/>
      <c r="W479" s="814"/>
      <c r="X479" s="814"/>
      <c r="Y479" s="814"/>
      <c r="Z479" s="814"/>
    </row>
    <row r="480">
      <c r="A480" s="814"/>
      <c r="B480" s="814"/>
      <c r="C480" s="814"/>
      <c r="D480" s="814"/>
      <c r="E480" s="814"/>
      <c r="F480" s="814"/>
      <c r="G480" s="814"/>
      <c r="H480" s="814"/>
      <c r="I480" s="814"/>
      <c r="J480" s="814"/>
      <c r="K480" s="814"/>
      <c r="L480" s="814"/>
      <c r="M480" s="814"/>
      <c r="N480" s="814"/>
      <c r="O480" s="814"/>
      <c r="P480" s="814"/>
      <c r="Q480" s="814"/>
      <c r="R480" s="814"/>
      <c r="S480" s="814"/>
      <c r="T480" s="814"/>
      <c r="U480" s="814"/>
      <c r="V480" s="814"/>
      <c r="W480" s="814"/>
      <c r="X480" s="814"/>
      <c r="Y480" s="814"/>
      <c r="Z480" s="814"/>
    </row>
    <row r="481">
      <c r="A481" s="814"/>
      <c r="B481" s="814"/>
      <c r="C481" s="814"/>
      <c r="D481" s="814"/>
      <c r="E481" s="814"/>
      <c r="F481" s="814"/>
      <c r="G481" s="814"/>
      <c r="H481" s="814"/>
      <c r="I481" s="814"/>
      <c r="J481" s="814"/>
      <c r="K481" s="814"/>
      <c r="L481" s="814"/>
      <c r="M481" s="814"/>
      <c r="N481" s="814"/>
      <c r="O481" s="814"/>
      <c r="P481" s="814"/>
      <c r="Q481" s="814"/>
      <c r="R481" s="814"/>
      <c r="S481" s="814"/>
      <c r="T481" s="814"/>
      <c r="U481" s="814"/>
      <c r="V481" s="814"/>
      <c r="W481" s="814"/>
      <c r="X481" s="814"/>
      <c r="Y481" s="814"/>
      <c r="Z481" s="814"/>
    </row>
    <row r="482">
      <c r="A482" s="814"/>
      <c r="B482" s="814"/>
      <c r="C482" s="814"/>
      <c r="D482" s="814"/>
      <c r="E482" s="814"/>
      <c r="F482" s="814"/>
      <c r="G482" s="814"/>
      <c r="H482" s="814"/>
      <c r="I482" s="814"/>
      <c r="J482" s="814"/>
      <c r="K482" s="814"/>
      <c r="L482" s="814"/>
      <c r="M482" s="814"/>
      <c r="N482" s="814"/>
      <c r="O482" s="814"/>
      <c r="P482" s="814"/>
      <c r="Q482" s="814"/>
      <c r="R482" s="814"/>
      <c r="S482" s="814"/>
      <c r="T482" s="814"/>
      <c r="U482" s="814"/>
      <c r="V482" s="814"/>
      <c r="W482" s="814"/>
      <c r="X482" s="814"/>
      <c r="Y482" s="814"/>
      <c r="Z482" s="814"/>
    </row>
    <row r="483">
      <c r="A483" s="814"/>
      <c r="B483" s="814"/>
      <c r="C483" s="814"/>
      <c r="D483" s="814"/>
      <c r="E483" s="814"/>
      <c r="F483" s="814"/>
      <c r="G483" s="814"/>
      <c r="H483" s="814"/>
      <c r="I483" s="814"/>
      <c r="J483" s="814"/>
      <c r="K483" s="814"/>
      <c r="L483" s="814"/>
      <c r="M483" s="814"/>
      <c r="N483" s="814"/>
      <c r="O483" s="814"/>
      <c r="P483" s="814"/>
      <c r="Q483" s="814"/>
      <c r="R483" s="814"/>
      <c r="S483" s="814"/>
      <c r="T483" s="814"/>
      <c r="U483" s="814"/>
      <c r="V483" s="814"/>
      <c r="W483" s="814"/>
      <c r="X483" s="814"/>
      <c r="Y483" s="814"/>
      <c r="Z483" s="814"/>
    </row>
    <row r="484">
      <c r="A484" s="814"/>
      <c r="B484" s="814"/>
      <c r="C484" s="814"/>
      <c r="D484" s="814"/>
      <c r="E484" s="814"/>
      <c r="F484" s="814"/>
      <c r="G484" s="814"/>
      <c r="H484" s="814"/>
      <c r="I484" s="814"/>
      <c r="J484" s="814"/>
      <c r="K484" s="814"/>
      <c r="L484" s="814"/>
      <c r="M484" s="814"/>
      <c r="N484" s="814"/>
      <c r="O484" s="814"/>
      <c r="P484" s="814"/>
      <c r="Q484" s="814"/>
      <c r="R484" s="814"/>
      <c r="S484" s="814"/>
      <c r="T484" s="814"/>
      <c r="U484" s="814"/>
      <c r="V484" s="814"/>
      <c r="W484" s="814"/>
      <c r="X484" s="814"/>
      <c r="Y484" s="814"/>
      <c r="Z484" s="814"/>
    </row>
    <row r="485">
      <c r="A485" s="814"/>
      <c r="B485" s="814"/>
      <c r="C485" s="814"/>
      <c r="D485" s="814"/>
      <c r="E485" s="814"/>
      <c r="F485" s="814"/>
      <c r="G485" s="814"/>
      <c r="H485" s="814"/>
      <c r="I485" s="814"/>
      <c r="J485" s="814"/>
      <c r="K485" s="814"/>
      <c r="L485" s="814"/>
      <c r="M485" s="814"/>
      <c r="N485" s="814"/>
      <c r="O485" s="814"/>
      <c r="P485" s="814"/>
      <c r="Q485" s="814"/>
      <c r="R485" s="814"/>
      <c r="S485" s="814"/>
      <c r="T485" s="814"/>
      <c r="U485" s="814"/>
      <c r="V485" s="814"/>
      <c r="W485" s="814"/>
      <c r="X485" s="814"/>
      <c r="Y485" s="814"/>
      <c r="Z485" s="814"/>
    </row>
    <row r="486">
      <c r="A486" s="814"/>
      <c r="B486" s="814"/>
      <c r="C486" s="814"/>
      <c r="D486" s="814"/>
      <c r="E486" s="814"/>
      <c r="F486" s="814"/>
      <c r="G486" s="814"/>
      <c r="H486" s="814"/>
      <c r="I486" s="814"/>
      <c r="J486" s="814"/>
      <c r="K486" s="814"/>
      <c r="L486" s="814"/>
      <c r="M486" s="814"/>
      <c r="N486" s="814"/>
      <c r="O486" s="814"/>
      <c r="P486" s="814"/>
      <c r="Q486" s="814"/>
      <c r="R486" s="814"/>
      <c r="S486" s="814"/>
      <c r="T486" s="814"/>
      <c r="U486" s="814"/>
      <c r="V486" s="814"/>
      <c r="W486" s="814"/>
      <c r="X486" s="814"/>
      <c r="Y486" s="814"/>
      <c r="Z486" s="814"/>
    </row>
    <row r="487">
      <c r="A487" s="814"/>
      <c r="B487" s="814"/>
      <c r="C487" s="814"/>
      <c r="D487" s="814"/>
      <c r="E487" s="814"/>
      <c r="F487" s="814"/>
      <c r="G487" s="814"/>
      <c r="H487" s="814"/>
      <c r="I487" s="814"/>
      <c r="J487" s="814"/>
      <c r="K487" s="814"/>
      <c r="L487" s="814"/>
      <c r="M487" s="814"/>
      <c r="N487" s="814"/>
      <c r="O487" s="814"/>
      <c r="P487" s="814"/>
      <c r="Q487" s="814"/>
      <c r="R487" s="814"/>
      <c r="S487" s="814"/>
      <c r="T487" s="814"/>
      <c r="U487" s="814"/>
      <c r="V487" s="814"/>
      <c r="W487" s="814"/>
      <c r="X487" s="814"/>
      <c r="Y487" s="814"/>
      <c r="Z487" s="814"/>
    </row>
    <row r="488">
      <c r="A488" s="814"/>
      <c r="B488" s="814"/>
      <c r="C488" s="814"/>
      <c r="D488" s="814"/>
      <c r="E488" s="814"/>
      <c r="F488" s="814"/>
      <c r="G488" s="814"/>
      <c r="H488" s="814"/>
      <c r="I488" s="814"/>
      <c r="J488" s="814"/>
      <c r="K488" s="814"/>
      <c r="L488" s="814"/>
      <c r="M488" s="814"/>
      <c r="N488" s="814"/>
      <c r="O488" s="814"/>
      <c r="P488" s="814"/>
      <c r="Q488" s="814"/>
      <c r="R488" s="814"/>
      <c r="S488" s="814"/>
      <c r="T488" s="814"/>
      <c r="U488" s="814"/>
      <c r="V488" s="814"/>
      <c r="W488" s="814"/>
      <c r="X488" s="814"/>
      <c r="Y488" s="814"/>
      <c r="Z488" s="814"/>
    </row>
    <row r="489">
      <c r="A489" s="814"/>
      <c r="B489" s="814"/>
      <c r="C489" s="814"/>
      <c r="D489" s="814"/>
      <c r="E489" s="814"/>
      <c r="F489" s="814"/>
      <c r="G489" s="814"/>
      <c r="H489" s="814"/>
      <c r="I489" s="814"/>
      <c r="J489" s="814"/>
      <c r="K489" s="814"/>
      <c r="L489" s="814"/>
      <c r="M489" s="814"/>
      <c r="N489" s="814"/>
      <c r="O489" s="814"/>
      <c r="P489" s="814"/>
      <c r="Q489" s="814"/>
      <c r="R489" s="814"/>
      <c r="S489" s="814"/>
      <c r="T489" s="814"/>
      <c r="U489" s="814"/>
      <c r="V489" s="814"/>
      <c r="W489" s="814"/>
      <c r="X489" s="814"/>
      <c r="Y489" s="814"/>
      <c r="Z489" s="814"/>
    </row>
    <row r="490">
      <c r="A490" s="814"/>
      <c r="B490" s="814"/>
      <c r="C490" s="814"/>
      <c r="D490" s="814"/>
      <c r="E490" s="814"/>
      <c r="F490" s="814"/>
      <c r="G490" s="814"/>
      <c r="H490" s="814"/>
      <c r="I490" s="814"/>
      <c r="J490" s="814"/>
      <c r="K490" s="814"/>
      <c r="L490" s="814"/>
      <c r="M490" s="814"/>
      <c r="N490" s="814"/>
      <c r="O490" s="814"/>
      <c r="P490" s="814"/>
      <c r="Q490" s="814"/>
      <c r="R490" s="814"/>
      <c r="S490" s="814"/>
      <c r="T490" s="814"/>
      <c r="U490" s="814"/>
      <c r="V490" s="814"/>
      <c r="W490" s="814"/>
      <c r="X490" s="814"/>
      <c r="Y490" s="814"/>
      <c r="Z490" s="814"/>
    </row>
    <row r="491">
      <c r="A491" s="814"/>
      <c r="B491" s="814"/>
      <c r="C491" s="814"/>
      <c r="D491" s="814"/>
      <c r="E491" s="814"/>
      <c r="F491" s="814"/>
      <c r="G491" s="814"/>
      <c r="H491" s="814"/>
      <c r="I491" s="814"/>
      <c r="J491" s="814"/>
      <c r="K491" s="814"/>
      <c r="L491" s="814"/>
      <c r="M491" s="814"/>
      <c r="N491" s="814"/>
      <c r="O491" s="814"/>
      <c r="P491" s="814"/>
      <c r="Q491" s="814"/>
      <c r="R491" s="814"/>
      <c r="S491" s="814"/>
      <c r="T491" s="814"/>
      <c r="U491" s="814"/>
      <c r="V491" s="814"/>
      <c r="W491" s="814"/>
      <c r="X491" s="814"/>
      <c r="Y491" s="814"/>
      <c r="Z491" s="814"/>
    </row>
    <row r="492">
      <c r="A492" s="814"/>
      <c r="B492" s="814"/>
      <c r="C492" s="814"/>
      <c r="D492" s="814"/>
      <c r="E492" s="814"/>
      <c r="F492" s="814"/>
      <c r="G492" s="814"/>
      <c r="H492" s="814"/>
      <c r="I492" s="814"/>
      <c r="J492" s="814"/>
      <c r="K492" s="814"/>
      <c r="L492" s="814"/>
      <c r="M492" s="814"/>
      <c r="N492" s="814"/>
      <c r="O492" s="814"/>
      <c r="P492" s="814"/>
      <c r="Q492" s="814"/>
      <c r="R492" s="814"/>
      <c r="S492" s="814"/>
      <c r="T492" s="814"/>
      <c r="U492" s="814"/>
      <c r="V492" s="814"/>
      <c r="W492" s="814"/>
      <c r="X492" s="814"/>
      <c r="Y492" s="814"/>
      <c r="Z492" s="814"/>
    </row>
    <row r="493">
      <c r="A493" s="814"/>
      <c r="B493" s="814"/>
      <c r="C493" s="814"/>
      <c r="D493" s="814"/>
      <c r="E493" s="814"/>
      <c r="F493" s="814"/>
      <c r="G493" s="814"/>
      <c r="H493" s="814"/>
      <c r="I493" s="814"/>
      <c r="J493" s="814"/>
      <c r="K493" s="814"/>
      <c r="L493" s="814"/>
      <c r="M493" s="814"/>
      <c r="N493" s="814"/>
      <c r="O493" s="814"/>
      <c r="P493" s="814"/>
      <c r="Q493" s="814"/>
      <c r="R493" s="814"/>
      <c r="S493" s="814"/>
      <c r="T493" s="814"/>
      <c r="U493" s="814"/>
      <c r="V493" s="814"/>
      <c r="W493" s="814"/>
      <c r="X493" s="814"/>
      <c r="Y493" s="814"/>
      <c r="Z493" s="814"/>
    </row>
    <row r="494">
      <c r="A494" s="814"/>
      <c r="B494" s="814"/>
      <c r="C494" s="814"/>
      <c r="D494" s="814"/>
      <c r="E494" s="814"/>
      <c r="F494" s="814"/>
      <c r="G494" s="814"/>
      <c r="H494" s="814"/>
      <c r="I494" s="814"/>
      <c r="J494" s="814"/>
      <c r="K494" s="814"/>
      <c r="L494" s="814"/>
      <c r="M494" s="814"/>
      <c r="N494" s="814"/>
      <c r="O494" s="814"/>
      <c r="P494" s="814"/>
      <c r="Q494" s="814"/>
      <c r="R494" s="814"/>
      <c r="S494" s="814"/>
      <c r="T494" s="814"/>
      <c r="U494" s="814"/>
      <c r="V494" s="814"/>
      <c r="W494" s="814"/>
      <c r="X494" s="814"/>
      <c r="Y494" s="814"/>
      <c r="Z494" s="814"/>
    </row>
    <row r="495">
      <c r="A495" s="814"/>
      <c r="B495" s="814"/>
      <c r="C495" s="814"/>
      <c r="D495" s="814"/>
      <c r="E495" s="814"/>
      <c r="F495" s="814"/>
      <c r="G495" s="814"/>
      <c r="H495" s="814"/>
      <c r="I495" s="814"/>
      <c r="J495" s="814"/>
      <c r="K495" s="814"/>
      <c r="L495" s="814"/>
      <c r="M495" s="814"/>
      <c r="N495" s="814"/>
      <c r="O495" s="814"/>
      <c r="P495" s="814"/>
      <c r="Q495" s="814"/>
      <c r="R495" s="814"/>
      <c r="S495" s="814"/>
      <c r="T495" s="814"/>
      <c r="U495" s="814"/>
      <c r="V495" s="814"/>
      <c r="W495" s="814"/>
      <c r="X495" s="814"/>
      <c r="Y495" s="814"/>
      <c r="Z495" s="814"/>
    </row>
    <row r="496">
      <c r="A496" s="814"/>
      <c r="B496" s="814"/>
      <c r="C496" s="814"/>
      <c r="D496" s="814"/>
      <c r="E496" s="814"/>
      <c r="F496" s="814"/>
      <c r="G496" s="814"/>
      <c r="H496" s="814"/>
      <c r="I496" s="814"/>
      <c r="J496" s="814"/>
      <c r="K496" s="814"/>
      <c r="L496" s="814"/>
      <c r="M496" s="814"/>
      <c r="N496" s="814"/>
      <c r="O496" s="814"/>
      <c r="P496" s="814"/>
      <c r="Q496" s="814"/>
      <c r="R496" s="814"/>
      <c r="S496" s="814"/>
      <c r="T496" s="814"/>
      <c r="U496" s="814"/>
      <c r="V496" s="814"/>
      <c r="W496" s="814"/>
      <c r="X496" s="814"/>
      <c r="Y496" s="814"/>
      <c r="Z496" s="814"/>
    </row>
    <row r="497">
      <c r="A497" s="814"/>
      <c r="B497" s="814"/>
      <c r="C497" s="814"/>
      <c r="D497" s="814"/>
      <c r="E497" s="814"/>
      <c r="F497" s="814"/>
      <c r="G497" s="814"/>
      <c r="H497" s="814"/>
      <c r="I497" s="814"/>
      <c r="J497" s="814"/>
      <c r="K497" s="814"/>
      <c r="L497" s="814"/>
      <c r="M497" s="814"/>
      <c r="N497" s="814"/>
      <c r="O497" s="814"/>
      <c r="P497" s="814"/>
      <c r="Q497" s="814"/>
      <c r="R497" s="814"/>
      <c r="S497" s="814"/>
      <c r="T497" s="814"/>
      <c r="U497" s="814"/>
      <c r="V497" s="814"/>
      <c r="W497" s="814"/>
      <c r="X497" s="814"/>
      <c r="Y497" s="814"/>
      <c r="Z497" s="814"/>
    </row>
    <row r="498">
      <c r="A498" s="814"/>
      <c r="B498" s="814"/>
      <c r="C498" s="814"/>
      <c r="D498" s="814"/>
      <c r="E498" s="814"/>
      <c r="F498" s="814"/>
      <c r="G498" s="814"/>
      <c r="H498" s="814"/>
      <c r="I498" s="814"/>
      <c r="J498" s="814"/>
      <c r="K498" s="814"/>
      <c r="L498" s="814"/>
      <c r="M498" s="814"/>
      <c r="N498" s="814"/>
      <c r="O498" s="814"/>
      <c r="P498" s="814"/>
      <c r="Q498" s="814"/>
      <c r="R498" s="814"/>
      <c r="S498" s="814"/>
      <c r="T498" s="814"/>
      <c r="U498" s="814"/>
      <c r="V498" s="814"/>
      <c r="W498" s="814"/>
      <c r="X498" s="814"/>
      <c r="Y498" s="814"/>
      <c r="Z498" s="814"/>
    </row>
    <row r="499">
      <c r="A499" s="814"/>
      <c r="B499" s="814"/>
      <c r="C499" s="814"/>
      <c r="D499" s="814"/>
      <c r="E499" s="814"/>
      <c r="F499" s="814"/>
      <c r="G499" s="814"/>
      <c r="H499" s="814"/>
      <c r="I499" s="814"/>
      <c r="J499" s="814"/>
      <c r="K499" s="814"/>
      <c r="L499" s="814"/>
      <c r="M499" s="814"/>
      <c r="N499" s="814"/>
      <c r="O499" s="814"/>
      <c r="P499" s="814"/>
      <c r="Q499" s="814"/>
      <c r="R499" s="814"/>
      <c r="S499" s="814"/>
      <c r="T499" s="814"/>
      <c r="U499" s="814"/>
      <c r="V499" s="814"/>
      <c r="W499" s="814"/>
      <c r="X499" s="814"/>
      <c r="Y499" s="814"/>
      <c r="Z499" s="814"/>
    </row>
    <row r="500">
      <c r="A500" s="814"/>
      <c r="B500" s="814"/>
      <c r="C500" s="814"/>
      <c r="D500" s="814"/>
      <c r="E500" s="814"/>
      <c r="F500" s="814"/>
      <c r="G500" s="814"/>
      <c r="H500" s="814"/>
      <c r="I500" s="814"/>
      <c r="J500" s="814"/>
      <c r="K500" s="814"/>
      <c r="L500" s="814"/>
      <c r="M500" s="814"/>
      <c r="N500" s="814"/>
      <c r="O500" s="814"/>
      <c r="P500" s="814"/>
      <c r="Q500" s="814"/>
      <c r="R500" s="814"/>
      <c r="S500" s="814"/>
      <c r="T500" s="814"/>
      <c r="U500" s="814"/>
      <c r="V500" s="814"/>
      <c r="W500" s="814"/>
      <c r="X500" s="814"/>
      <c r="Y500" s="814"/>
      <c r="Z500" s="814"/>
    </row>
    <row r="501">
      <c r="A501" s="814"/>
      <c r="B501" s="814"/>
      <c r="C501" s="814"/>
      <c r="D501" s="814"/>
      <c r="E501" s="814"/>
      <c r="F501" s="814"/>
      <c r="G501" s="814"/>
      <c r="H501" s="814"/>
      <c r="I501" s="814"/>
      <c r="J501" s="814"/>
      <c r="K501" s="814"/>
      <c r="L501" s="814"/>
      <c r="M501" s="814"/>
      <c r="N501" s="814"/>
      <c r="O501" s="814"/>
      <c r="P501" s="814"/>
      <c r="Q501" s="814"/>
      <c r="R501" s="814"/>
      <c r="S501" s="814"/>
      <c r="T501" s="814"/>
      <c r="U501" s="814"/>
      <c r="V501" s="814"/>
      <c r="W501" s="814"/>
      <c r="X501" s="814"/>
      <c r="Y501" s="814"/>
      <c r="Z501" s="814"/>
    </row>
    <row r="502">
      <c r="A502" s="814"/>
      <c r="B502" s="814"/>
      <c r="C502" s="814"/>
      <c r="D502" s="814"/>
      <c r="E502" s="814"/>
      <c r="F502" s="814"/>
      <c r="G502" s="814"/>
      <c r="H502" s="814"/>
      <c r="I502" s="814"/>
      <c r="J502" s="814"/>
      <c r="K502" s="814"/>
      <c r="L502" s="814"/>
      <c r="M502" s="814"/>
      <c r="N502" s="814"/>
      <c r="O502" s="814"/>
      <c r="P502" s="814"/>
      <c r="Q502" s="814"/>
      <c r="R502" s="814"/>
      <c r="S502" s="814"/>
      <c r="T502" s="814"/>
      <c r="U502" s="814"/>
      <c r="V502" s="814"/>
      <c r="W502" s="814"/>
      <c r="X502" s="814"/>
      <c r="Y502" s="814"/>
      <c r="Z502" s="814"/>
    </row>
    <row r="503">
      <c r="A503" s="814"/>
      <c r="B503" s="814"/>
      <c r="C503" s="814"/>
      <c r="D503" s="814"/>
      <c r="E503" s="814"/>
      <c r="F503" s="814"/>
      <c r="G503" s="814"/>
      <c r="H503" s="814"/>
      <c r="I503" s="814"/>
      <c r="J503" s="814"/>
      <c r="K503" s="814"/>
      <c r="L503" s="814"/>
      <c r="M503" s="814"/>
      <c r="N503" s="814"/>
      <c r="O503" s="814"/>
      <c r="P503" s="814"/>
      <c r="Q503" s="814"/>
      <c r="R503" s="814"/>
      <c r="S503" s="814"/>
      <c r="T503" s="814"/>
      <c r="U503" s="814"/>
      <c r="V503" s="814"/>
      <c r="W503" s="814"/>
      <c r="X503" s="814"/>
      <c r="Y503" s="814"/>
      <c r="Z503" s="814"/>
    </row>
    <row r="504">
      <c r="A504" s="814"/>
      <c r="B504" s="814"/>
      <c r="C504" s="814"/>
      <c r="D504" s="814"/>
      <c r="E504" s="814"/>
      <c r="F504" s="814"/>
      <c r="G504" s="814"/>
      <c r="H504" s="814"/>
      <c r="I504" s="814"/>
      <c r="J504" s="814"/>
      <c r="K504" s="814"/>
      <c r="L504" s="814"/>
      <c r="M504" s="814"/>
      <c r="N504" s="814"/>
      <c r="O504" s="814"/>
      <c r="P504" s="814"/>
      <c r="Q504" s="814"/>
      <c r="R504" s="814"/>
      <c r="S504" s="814"/>
      <c r="T504" s="814"/>
      <c r="U504" s="814"/>
      <c r="V504" s="814"/>
      <c r="W504" s="814"/>
      <c r="X504" s="814"/>
      <c r="Y504" s="814"/>
      <c r="Z504" s="814"/>
    </row>
    <row r="505">
      <c r="A505" s="814"/>
      <c r="B505" s="814"/>
      <c r="C505" s="814"/>
      <c r="D505" s="814"/>
      <c r="E505" s="814"/>
      <c r="F505" s="814"/>
      <c r="G505" s="814"/>
      <c r="H505" s="814"/>
      <c r="I505" s="814"/>
      <c r="J505" s="814"/>
      <c r="K505" s="814"/>
      <c r="L505" s="814"/>
      <c r="M505" s="814"/>
      <c r="N505" s="814"/>
      <c r="O505" s="814"/>
      <c r="P505" s="814"/>
      <c r="Q505" s="814"/>
      <c r="R505" s="814"/>
      <c r="S505" s="814"/>
      <c r="T505" s="814"/>
      <c r="U505" s="814"/>
      <c r="V505" s="814"/>
      <c r="W505" s="814"/>
      <c r="X505" s="814"/>
      <c r="Y505" s="814"/>
      <c r="Z505" s="814"/>
    </row>
    <row r="506">
      <c r="A506" s="814"/>
      <c r="B506" s="814"/>
      <c r="C506" s="814"/>
      <c r="D506" s="814"/>
      <c r="E506" s="814"/>
      <c r="F506" s="814"/>
      <c r="G506" s="814"/>
      <c r="H506" s="814"/>
      <c r="I506" s="814"/>
      <c r="J506" s="814"/>
      <c r="K506" s="814"/>
      <c r="L506" s="814"/>
      <c r="M506" s="814"/>
      <c r="N506" s="814"/>
      <c r="O506" s="814"/>
      <c r="P506" s="814"/>
      <c r="Q506" s="814"/>
      <c r="R506" s="814"/>
      <c r="S506" s="814"/>
      <c r="T506" s="814"/>
      <c r="U506" s="814"/>
      <c r="V506" s="814"/>
      <c r="W506" s="814"/>
      <c r="X506" s="814"/>
      <c r="Y506" s="814"/>
      <c r="Z506" s="814"/>
    </row>
    <row r="507">
      <c r="A507" s="814"/>
      <c r="B507" s="814"/>
      <c r="C507" s="814"/>
      <c r="D507" s="814"/>
      <c r="E507" s="814"/>
      <c r="F507" s="814"/>
      <c r="G507" s="814"/>
      <c r="H507" s="814"/>
      <c r="I507" s="814"/>
      <c r="J507" s="814"/>
      <c r="K507" s="814"/>
      <c r="L507" s="814"/>
      <c r="M507" s="814"/>
      <c r="N507" s="814"/>
      <c r="O507" s="814"/>
      <c r="P507" s="814"/>
      <c r="Q507" s="814"/>
      <c r="R507" s="814"/>
      <c r="S507" s="814"/>
      <c r="T507" s="814"/>
      <c r="U507" s="814"/>
      <c r="V507" s="814"/>
      <c r="W507" s="814"/>
      <c r="X507" s="814"/>
      <c r="Y507" s="814"/>
      <c r="Z507" s="814"/>
    </row>
    <row r="508">
      <c r="A508" s="814"/>
      <c r="B508" s="814"/>
      <c r="C508" s="814"/>
      <c r="D508" s="814"/>
      <c r="E508" s="814"/>
      <c r="F508" s="814"/>
      <c r="G508" s="814"/>
      <c r="H508" s="814"/>
      <c r="I508" s="814"/>
      <c r="J508" s="814"/>
      <c r="K508" s="814"/>
      <c r="L508" s="814"/>
      <c r="M508" s="814"/>
      <c r="N508" s="814"/>
      <c r="O508" s="814"/>
      <c r="P508" s="814"/>
      <c r="Q508" s="814"/>
      <c r="R508" s="814"/>
      <c r="S508" s="814"/>
      <c r="T508" s="814"/>
      <c r="U508" s="814"/>
      <c r="V508" s="814"/>
      <c r="W508" s="814"/>
      <c r="X508" s="814"/>
      <c r="Y508" s="814"/>
      <c r="Z508" s="814"/>
    </row>
    <row r="509">
      <c r="A509" s="814"/>
      <c r="B509" s="814"/>
      <c r="C509" s="814"/>
      <c r="D509" s="814"/>
      <c r="E509" s="814"/>
      <c r="F509" s="814"/>
      <c r="G509" s="814"/>
      <c r="H509" s="814"/>
      <c r="I509" s="814"/>
      <c r="J509" s="814"/>
      <c r="K509" s="814"/>
      <c r="L509" s="814"/>
      <c r="M509" s="814"/>
      <c r="N509" s="814"/>
      <c r="O509" s="814"/>
      <c r="P509" s="814"/>
      <c r="Q509" s="814"/>
      <c r="R509" s="814"/>
      <c r="S509" s="814"/>
      <c r="T509" s="814"/>
      <c r="U509" s="814"/>
      <c r="V509" s="814"/>
      <c r="W509" s="814"/>
      <c r="X509" s="814"/>
      <c r="Y509" s="814"/>
      <c r="Z509" s="814"/>
    </row>
    <row r="510">
      <c r="A510" s="814"/>
      <c r="B510" s="814"/>
      <c r="C510" s="814"/>
      <c r="D510" s="814"/>
      <c r="E510" s="814"/>
      <c r="F510" s="814"/>
      <c r="G510" s="814"/>
      <c r="H510" s="814"/>
      <c r="I510" s="814"/>
      <c r="J510" s="814"/>
      <c r="K510" s="814"/>
      <c r="L510" s="814"/>
      <c r="M510" s="814"/>
      <c r="N510" s="814"/>
      <c r="O510" s="814"/>
      <c r="P510" s="814"/>
      <c r="Q510" s="814"/>
      <c r="R510" s="814"/>
      <c r="S510" s="814"/>
      <c r="T510" s="814"/>
      <c r="U510" s="814"/>
      <c r="V510" s="814"/>
      <c r="W510" s="814"/>
      <c r="X510" s="814"/>
      <c r="Y510" s="814"/>
      <c r="Z510" s="814"/>
    </row>
    <row r="511">
      <c r="A511" s="814"/>
      <c r="B511" s="814"/>
      <c r="C511" s="814"/>
      <c r="D511" s="814"/>
      <c r="E511" s="814"/>
      <c r="F511" s="814"/>
      <c r="G511" s="814"/>
      <c r="H511" s="814"/>
      <c r="I511" s="814"/>
      <c r="J511" s="814"/>
      <c r="K511" s="814"/>
      <c r="L511" s="814"/>
      <c r="M511" s="814"/>
      <c r="N511" s="814"/>
      <c r="O511" s="814"/>
      <c r="P511" s="814"/>
      <c r="Q511" s="814"/>
      <c r="R511" s="814"/>
      <c r="S511" s="814"/>
      <c r="T511" s="814"/>
      <c r="U511" s="814"/>
      <c r="V511" s="814"/>
      <c r="W511" s="814"/>
      <c r="X511" s="814"/>
      <c r="Y511" s="814"/>
      <c r="Z511" s="814"/>
    </row>
    <row r="512">
      <c r="A512" s="814"/>
      <c r="B512" s="814"/>
      <c r="C512" s="814"/>
      <c r="D512" s="814"/>
      <c r="E512" s="814"/>
      <c r="F512" s="814"/>
      <c r="G512" s="814"/>
      <c r="H512" s="814"/>
      <c r="I512" s="814"/>
      <c r="J512" s="814"/>
      <c r="K512" s="814"/>
      <c r="L512" s="814"/>
      <c r="M512" s="814"/>
      <c r="N512" s="814"/>
      <c r="O512" s="814"/>
      <c r="P512" s="814"/>
      <c r="Q512" s="814"/>
      <c r="R512" s="814"/>
      <c r="S512" s="814"/>
      <c r="T512" s="814"/>
      <c r="U512" s="814"/>
      <c r="V512" s="814"/>
      <c r="W512" s="814"/>
      <c r="X512" s="814"/>
      <c r="Y512" s="814"/>
      <c r="Z512" s="814"/>
    </row>
    <row r="513">
      <c r="A513" s="814"/>
      <c r="B513" s="814"/>
      <c r="C513" s="814"/>
      <c r="D513" s="814"/>
      <c r="E513" s="814"/>
      <c r="F513" s="814"/>
      <c r="G513" s="814"/>
      <c r="H513" s="814"/>
      <c r="I513" s="814"/>
      <c r="J513" s="814"/>
      <c r="K513" s="814"/>
      <c r="L513" s="814"/>
      <c r="M513" s="814"/>
      <c r="N513" s="814"/>
      <c r="O513" s="814"/>
      <c r="P513" s="814"/>
      <c r="Q513" s="814"/>
      <c r="R513" s="814"/>
      <c r="S513" s="814"/>
      <c r="T513" s="814"/>
      <c r="U513" s="814"/>
      <c r="V513" s="814"/>
      <c r="W513" s="814"/>
      <c r="X513" s="814"/>
      <c r="Y513" s="814"/>
      <c r="Z513" s="814"/>
    </row>
    <row r="514">
      <c r="A514" s="814"/>
      <c r="B514" s="814"/>
      <c r="C514" s="814"/>
      <c r="D514" s="814"/>
      <c r="E514" s="814"/>
      <c r="F514" s="814"/>
      <c r="G514" s="814"/>
      <c r="H514" s="814"/>
      <c r="I514" s="814"/>
      <c r="J514" s="814"/>
      <c r="K514" s="814"/>
      <c r="L514" s="814"/>
      <c r="M514" s="814"/>
      <c r="N514" s="814"/>
      <c r="O514" s="814"/>
      <c r="P514" s="814"/>
      <c r="Q514" s="814"/>
      <c r="R514" s="814"/>
      <c r="S514" s="814"/>
      <c r="T514" s="814"/>
      <c r="U514" s="814"/>
      <c r="V514" s="814"/>
      <c r="W514" s="814"/>
      <c r="X514" s="814"/>
      <c r="Y514" s="814"/>
      <c r="Z514" s="814"/>
    </row>
    <row r="515">
      <c r="A515" s="814"/>
      <c r="B515" s="814"/>
      <c r="C515" s="814"/>
      <c r="D515" s="814"/>
      <c r="E515" s="814"/>
      <c r="F515" s="814"/>
      <c r="G515" s="814"/>
      <c r="H515" s="814"/>
      <c r="I515" s="814"/>
      <c r="J515" s="814"/>
      <c r="K515" s="814"/>
      <c r="L515" s="814"/>
      <c r="M515" s="814"/>
      <c r="N515" s="814"/>
      <c r="O515" s="814"/>
      <c r="P515" s="814"/>
      <c r="Q515" s="814"/>
      <c r="R515" s="814"/>
      <c r="S515" s="814"/>
      <c r="T515" s="814"/>
      <c r="U515" s="814"/>
      <c r="V515" s="814"/>
      <c r="W515" s="814"/>
      <c r="X515" s="814"/>
      <c r="Y515" s="814"/>
      <c r="Z515" s="814"/>
    </row>
    <row r="516">
      <c r="A516" s="814"/>
      <c r="B516" s="814"/>
      <c r="C516" s="814"/>
      <c r="D516" s="814"/>
      <c r="E516" s="814"/>
      <c r="F516" s="814"/>
      <c r="G516" s="814"/>
      <c r="H516" s="814"/>
      <c r="I516" s="814"/>
      <c r="J516" s="814"/>
      <c r="K516" s="814"/>
      <c r="L516" s="814"/>
      <c r="M516" s="814"/>
      <c r="N516" s="814"/>
      <c r="O516" s="814"/>
      <c r="P516" s="814"/>
      <c r="Q516" s="814"/>
      <c r="R516" s="814"/>
      <c r="S516" s="814"/>
      <c r="T516" s="814"/>
      <c r="U516" s="814"/>
      <c r="V516" s="814"/>
      <c r="W516" s="814"/>
      <c r="X516" s="814"/>
      <c r="Y516" s="814"/>
      <c r="Z516" s="814"/>
    </row>
    <row r="517">
      <c r="A517" s="814"/>
      <c r="B517" s="814"/>
      <c r="C517" s="814"/>
      <c r="D517" s="814"/>
      <c r="E517" s="814"/>
      <c r="F517" s="814"/>
      <c r="G517" s="814"/>
      <c r="H517" s="814"/>
      <c r="I517" s="814"/>
      <c r="J517" s="814"/>
      <c r="K517" s="814"/>
      <c r="L517" s="814"/>
      <c r="M517" s="814"/>
      <c r="N517" s="814"/>
      <c r="O517" s="814"/>
      <c r="P517" s="814"/>
      <c r="Q517" s="814"/>
      <c r="R517" s="814"/>
      <c r="S517" s="814"/>
      <c r="T517" s="814"/>
      <c r="U517" s="814"/>
      <c r="V517" s="814"/>
      <c r="W517" s="814"/>
      <c r="X517" s="814"/>
      <c r="Y517" s="814"/>
      <c r="Z517" s="814"/>
    </row>
    <row r="518">
      <c r="A518" s="814"/>
      <c r="B518" s="814"/>
      <c r="C518" s="814"/>
      <c r="D518" s="814"/>
      <c r="E518" s="814"/>
      <c r="F518" s="814"/>
      <c r="G518" s="814"/>
      <c r="H518" s="814"/>
      <c r="I518" s="814"/>
      <c r="J518" s="814"/>
      <c r="K518" s="814"/>
      <c r="L518" s="814"/>
      <c r="M518" s="814"/>
      <c r="N518" s="814"/>
      <c r="O518" s="814"/>
      <c r="P518" s="814"/>
      <c r="Q518" s="814"/>
      <c r="R518" s="814"/>
      <c r="S518" s="814"/>
      <c r="T518" s="814"/>
      <c r="U518" s="814"/>
      <c r="V518" s="814"/>
      <c r="W518" s="814"/>
      <c r="X518" s="814"/>
      <c r="Y518" s="814"/>
      <c r="Z518" s="814"/>
    </row>
    <row r="519">
      <c r="A519" s="814"/>
      <c r="B519" s="814"/>
      <c r="C519" s="814"/>
      <c r="D519" s="814"/>
      <c r="E519" s="814"/>
      <c r="F519" s="814"/>
      <c r="G519" s="814"/>
      <c r="H519" s="814"/>
      <c r="I519" s="814"/>
      <c r="J519" s="814"/>
      <c r="K519" s="814"/>
      <c r="L519" s="814"/>
      <c r="M519" s="814"/>
      <c r="N519" s="814"/>
      <c r="O519" s="814"/>
      <c r="P519" s="814"/>
      <c r="Q519" s="814"/>
      <c r="R519" s="814"/>
      <c r="S519" s="814"/>
      <c r="T519" s="814"/>
      <c r="U519" s="814"/>
      <c r="V519" s="814"/>
      <c r="W519" s="814"/>
      <c r="X519" s="814"/>
      <c r="Y519" s="814"/>
      <c r="Z519" s="814"/>
    </row>
    <row r="520">
      <c r="A520" s="814"/>
      <c r="B520" s="814"/>
      <c r="C520" s="814"/>
      <c r="D520" s="814"/>
      <c r="E520" s="814"/>
      <c r="F520" s="814"/>
      <c r="G520" s="814"/>
      <c r="H520" s="814"/>
      <c r="I520" s="814"/>
      <c r="J520" s="814"/>
      <c r="K520" s="814"/>
      <c r="L520" s="814"/>
      <c r="M520" s="814"/>
      <c r="N520" s="814"/>
      <c r="O520" s="814"/>
      <c r="P520" s="814"/>
      <c r="Q520" s="814"/>
      <c r="R520" s="814"/>
      <c r="S520" s="814"/>
      <c r="T520" s="814"/>
      <c r="U520" s="814"/>
      <c r="V520" s="814"/>
      <c r="W520" s="814"/>
      <c r="X520" s="814"/>
      <c r="Y520" s="814"/>
      <c r="Z520" s="814"/>
    </row>
    <row r="521">
      <c r="A521" s="814"/>
      <c r="B521" s="814"/>
      <c r="C521" s="814"/>
      <c r="D521" s="814"/>
      <c r="E521" s="814"/>
      <c r="F521" s="814"/>
      <c r="G521" s="814"/>
      <c r="H521" s="814"/>
      <c r="I521" s="814"/>
      <c r="J521" s="814"/>
      <c r="K521" s="814"/>
      <c r="L521" s="814"/>
      <c r="M521" s="814"/>
      <c r="N521" s="814"/>
      <c r="O521" s="814"/>
      <c r="P521" s="814"/>
      <c r="Q521" s="814"/>
      <c r="R521" s="814"/>
      <c r="S521" s="814"/>
      <c r="T521" s="814"/>
      <c r="U521" s="814"/>
      <c r="V521" s="814"/>
      <c r="W521" s="814"/>
      <c r="X521" s="814"/>
      <c r="Y521" s="814"/>
      <c r="Z521" s="814"/>
    </row>
    <row r="522">
      <c r="A522" s="814"/>
      <c r="B522" s="814"/>
      <c r="C522" s="814"/>
      <c r="D522" s="814"/>
      <c r="E522" s="814"/>
      <c r="F522" s="814"/>
      <c r="G522" s="814"/>
      <c r="H522" s="814"/>
      <c r="I522" s="814"/>
      <c r="J522" s="814"/>
      <c r="K522" s="814"/>
      <c r="L522" s="814"/>
      <c r="M522" s="814"/>
      <c r="N522" s="814"/>
      <c r="O522" s="814"/>
      <c r="P522" s="814"/>
      <c r="Q522" s="814"/>
      <c r="R522" s="814"/>
      <c r="S522" s="814"/>
      <c r="T522" s="814"/>
      <c r="U522" s="814"/>
      <c r="V522" s="814"/>
      <c r="W522" s="814"/>
      <c r="X522" s="814"/>
      <c r="Y522" s="814"/>
      <c r="Z522" s="814"/>
    </row>
    <row r="523">
      <c r="A523" s="814"/>
      <c r="B523" s="814"/>
      <c r="C523" s="814"/>
      <c r="D523" s="814"/>
      <c r="E523" s="814"/>
      <c r="F523" s="814"/>
      <c r="G523" s="814"/>
      <c r="H523" s="814"/>
      <c r="I523" s="814"/>
      <c r="J523" s="814"/>
      <c r="K523" s="814"/>
      <c r="L523" s="814"/>
      <c r="M523" s="814"/>
      <c r="N523" s="814"/>
      <c r="O523" s="814"/>
      <c r="P523" s="814"/>
      <c r="Q523" s="814"/>
      <c r="R523" s="814"/>
      <c r="S523" s="814"/>
      <c r="T523" s="814"/>
      <c r="U523" s="814"/>
      <c r="V523" s="814"/>
      <c r="W523" s="814"/>
      <c r="X523" s="814"/>
      <c r="Y523" s="814"/>
      <c r="Z523" s="814"/>
    </row>
    <row r="524">
      <c r="A524" s="814"/>
      <c r="B524" s="814"/>
      <c r="C524" s="814"/>
      <c r="D524" s="814"/>
      <c r="E524" s="814"/>
      <c r="F524" s="814"/>
      <c r="G524" s="814"/>
      <c r="H524" s="814"/>
      <c r="I524" s="814"/>
      <c r="J524" s="814"/>
      <c r="K524" s="814"/>
      <c r="L524" s="814"/>
      <c r="M524" s="814"/>
      <c r="N524" s="814"/>
      <c r="O524" s="814"/>
      <c r="P524" s="814"/>
      <c r="Q524" s="814"/>
      <c r="R524" s="814"/>
      <c r="S524" s="814"/>
      <c r="T524" s="814"/>
      <c r="U524" s="814"/>
      <c r="V524" s="814"/>
      <c r="W524" s="814"/>
      <c r="X524" s="814"/>
      <c r="Y524" s="814"/>
      <c r="Z524" s="814"/>
    </row>
    <row r="525">
      <c r="A525" s="814"/>
      <c r="B525" s="814"/>
      <c r="C525" s="814"/>
      <c r="D525" s="814"/>
      <c r="E525" s="814"/>
      <c r="F525" s="814"/>
      <c r="G525" s="814"/>
      <c r="H525" s="814"/>
      <c r="I525" s="814"/>
      <c r="J525" s="814"/>
      <c r="K525" s="814"/>
      <c r="L525" s="814"/>
      <c r="M525" s="814"/>
      <c r="N525" s="814"/>
      <c r="O525" s="814"/>
      <c r="P525" s="814"/>
      <c r="Q525" s="814"/>
      <c r="R525" s="814"/>
      <c r="S525" s="814"/>
      <c r="T525" s="814"/>
      <c r="U525" s="814"/>
      <c r="V525" s="814"/>
      <c r="W525" s="814"/>
      <c r="X525" s="814"/>
      <c r="Y525" s="814"/>
      <c r="Z525" s="814"/>
    </row>
    <row r="526">
      <c r="A526" s="814"/>
      <c r="B526" s="814"/>
      <c r="C526" s="814"/>
      <c r="D526" s="814"/>
      <c r="E526" s="814"/>
      <c r="F526" s="814"/>
      <c r="G526" s="814"/>
      <c r="H526" s="814"/>
      <c r="I526" s="814"/>
      <c r="J526" s="814"/>
      <c r="K526" s="814"/>
      <c r="L526" s="814"/>
      <c r="M526" s="814"/>
      <c r="N526" s="814"/>
      <c r="O526" s="814"/>
      <c r="P526" s="814"/>
      <c r="Q526" s="814"/>
      <c r="R526" s="814"/>
      <c r="S526" s="814"/>
      <c r="T526" s="814"/>
      <c r="U526" s="814"/>
      <c r="V526" s="814"/>
      <c r="W526" s="814"/>
      <c r="X526" s="814"/>
      <c r="Y526" s="814"/>
      <c r="Z526" s="814"/>
    </row>
    <row r="527">
      <c r="A527" s="814"/>
      <c r="B527" s="814"/>
      <c r="C527" s="814"/>
      <c r="D527" s="814"/>
      <c r="E527" s="814"/>
      <c r="F527" s="814"/>
      <c r="G527" s="814"/>
      <c r="H527" s="814"/>
      <c r="I527" s="814"/>
      <c r="J527" s="814"/>
      <c r="K527" s="814"/>
      <c r="L527" s="814"/>
      <c r="M527" s="814"/>
      <c r="N527" s="814"/>
      <c r="O527" s="814"/>
      <c r="P527" s="814"/>
      <c r="Q527" s="814"/>
      <c r="R527" s="814"/>
      <c r="S527" s="814"/>
      <c r="T527" s="814"/>
      <c r="U527" s="814"/>
      <c r="V527" s="814"/>
      <c r="W527" s="814"/>
      <c r="X527" s="814"/>
      <c r="Y527" s="814"/>
      <c r="Z527" s="814"/>
    </row>
    <row r="528">
      <c r="A528" s="814"/>
      <c r="B528" s="814"/>
      <c r="C528" s="814"/>
      <c r="D528" s="814"/>
      <c r="E528" s="814"/>
      <c r="F528" s="814"/>
      <c r="G528" s="814"/>
      <c r="H528" s="814"/>
      <c r="I528" s="814"/>
      <c r="J528" s="814"/>
      <c r="K528" s="814"/>
      <c r="L528" s="814"/>
      <c r="M528" s="814"/>
      <c r="N528" s="814"/>
      <c r="O528" s="814"/>
      <c r="P528" s="814"/>
      <c r="Q528" s="814"/>
      <c r="R528" s="814"/>
      <c r="S528" s="814"/>
      <c r="T528" s="814"/>
      <c r="U528" s="814"/>
      <c r="V528" s="814"/>
      <c r="W528" s="814"/>
      <c r="X528" s="814"/>
      <c r="Y528" s="814"/>
      <c r="Z528" s="814"/>
    </row>
    <row r="529">
      <c r="A529" s="814"/>
      <c r="B529" s="814"/>
      <c r="C529" s="814"/>
      <c r="D529" s="814"/>
      <c r="E529" s="814"/>
      <c r="F529" s="814"/>
      <c r="G529" s="814"/>
      <c r="H529" s="814"/>
      <c r="I529" s="814"/>
      <c r="J529" s="814"/>
      <c r="K529" s="814"/>
      <c r="L529" s="814"/>
      <c r="M529" s="814"/>
      <c r="N529" s="814"/>
      <c r="O529" s="814"/>
      <c r="P529" s="814"/>
      <c r="Q529" s="814"/>
      <c r="R529" s="814"/>
      <c r="S529" s="814"/>
      <c r="T529" s="814"/>
      <c r="U529" s="814"/>
      <c r="V529" s="814"/>
      <c r="W529" s="814"/>
      <c r="X529" s="814"/>
      <c r="Y529" s="814"/>
      <c r="Z529" s="814"/>
    </row>
    <row r="530">
      <c r="A530" s="814"/>
      <c r="B530" s="814"/>
      <c r="C530" s="814"/>
      <c r="D530" s="814"/>
      <c r="E530" s="814"/>
      <c r="F530" s="814"/>
      <c r="G530" s="814"/>
      <c r="H530" s="814"/>
      <c r="I530" s="814"/>
      <c r="J530" s="814"/>
      <c r="K530" s="814"/>
      <c r="L530" s="814"/>
      <c r="M530" s="814"/>
      <c r="N530" s="814"/>
      <c r="O530" s="814"/>
      <c r="P530" s="814"/>
      <c r="Q530" s="814"/>
      <c r="R530" s="814"/>
      <c r="S530" s="814"/>
      <c r="T530" s="814"/>
      <c r="U530" s="814"/>
      <c r="V530" s="814"/>
      <c r="W530" s="814"/>
      <c r="X530" s="814"/>
      <c r="Y530" s="814"/>
      <c r="Z530" s="814"/>
    </row>
    <row r="531">
      <c r="A531" s="814"/>
      <c r="B531" s="814"/>
      <c r="C531" s="814"/>
      <c r="D531" s="814"/>
      <c r="E531" s="814"/>
      <c r="F531" s="814"/>
      <c r="G531" s="814"/>
      <c r="H531" s="814"/>
      <c r="I531" s="814"/>
      <c r="J531" s="814"/>
      <c r="K531" s="814"/>
      <c r="L531" s="814"/>
      <c r="M531" s="814"/>
      <c r="N531" s="814"/>
      <c r="O531" s="814"/>
      <c r="P531" s="814"/>
      <c r="Q531" s="814"/>
      <c r="R531" s="814"/>
      <c r="S531" s="814"/>
      <c r="T531" s="814"/>
      <c r="U531" s="814"/>
      <c r="V531" s="814"/>
      <c r="W531" s="814"/>
      <c r="X531" s="814"/>
      <c r="Y531" s="814"/>
      <c r="Z531" s="814"/>
    </row>
    <row r="532">
      <c r="A532" s="814"/>
      <c r="B532" s="814"/>
      <c r="C532" s="814"/>
      <c r="D532" s="814"/>
      <c r="E532" s="814"/>
      <c r="F532" s="814"/>
      <c r="G532" s="814"/>
      <c r="H532" s="814"/>
      <c r="I532" s="814"/>
      <c r="J532" s="814"/>
      <c r="K532" s="814"/>
      <c r="L532" s="814"/>
      <c r="M532" s="814"/>
      <c r="N532" s="814"/>
      <c r="O532" s="814"/>
      <c r="P532" s="814"/>
      <c r="Q532" s="814"/>
      <c r="R532" s="814"/>
      <c r="S532" s="814"/>
      <c r="T532" s="814"/>
      <c r="U532" s="814"/>
      <c r="V532" s="814"/>
      <c r="W532" s="814"/>
      <c r="X532" s="814"/>
      <c r="Y532" s="814"/>
      <c r="Z532" s="814"/>
    </row>
    <row r="533">
      <c r="A533" s="814"/>
      <c r="B533" s="814"/>
      <c r="C533" s="814"/>
      <c r="D533" s="814"/>
      <c r="E533" s="814"/>
      <c r="F533" s="814"/>
      <c r="G533" s="814"/>
      <c r="H533" s="814"/>
      <c r="I533" s="814"/>
      <c r="J533" s="814"/>
      <c r="K533" s="814"/>
      <c r="L533" s="814"/>
      <c r="M533" s="814"/>
      <c r="N533" s="814"/>
      <c r="O533" s="814"/>
      <c r="P533" s="814"/>
      <c r="Q533" s="814"/>
      <c r="R533" s="814"/>
      <c r="S533" s="814"/>
      <c r="T533" s="814"/>
      <c r="U533" s="814"/>
      <c r="V533" s="814"/>
      <c r="W533" s="814"/>
      <c r="X533" s="814"/>
      <c r="Y533" s="814"/>
      <c r="Z533" s="814"/>
    </row>
    <row r="534">
      <c r="A534" s="814"/>
      <c r="B534" s="814"/>
      <c r="C534" s="814"/>
      <c r="D534" s="814"/>
      <c r="E534" s="814"/>
      <c r="F534" s="814"/>
      <c r="G534" s="814"/>
      <c r="H534" s="814"/>
      <c r="I534" s="814"/>
      <c r="J534" s="814"/>
      <c r="K534" s="814"/>
      <c r="L534" s="814"/>
      <c r="M534" s="814"/>
      <c r="N534" s="814"/>
      <c r="O534" s="814"/>
      <c r="P534" s="814"/>
      <c r="Q534" s="814"/>
      <c r="R534" s="814"/>
      <c r="S534" s="814"/>
      <c r="T534" s="814"/>
      <c r="U534" s="814"/>
      <c r="V534" s="814"/>
      <c r="W534" s="814"/>
      <c r="X534" s="814"/>
      <c r="Y534" s="814"/>
      <c r="Z534" s="814"/>
    </row>
    <row r="535">
      <c r="A535" s="814"/>
      <c r="B535" s="814"/>
      <c r="C535" s="814"/>
      <c r="D535" s="814"/>
      <c r="E535" s="814"/>
      <c r="F535" s="814"/>
      <c r="G535" s="814"/>
      <c r="H535" s="814"/>
      <c r="I535" s="814"/>
      <c r="J535" s="814"/>
      <c r="K535" s="814"/>
      <c r="L535" s="814"/>
      <c r="M535" s="814"/>
      <c r="N535" s="814"/>
      <c r="O535" s="814"/>
      <c r="P535" s="814"/>
      <c r="Q535" s="814"/>
      <c r="R535" s="814"/>
      <c r="S535" s="814"/>
      <c r="T535" s="814"/>
      <c r="U535" s="814"/>
      <c r="V535" s="814"/>
      <c r="W535" s="814"/>
      <c r="X535" s="814"/>
      <c r="Y535" s="814"/>
      <c r="Z535" s="814"/>
    </row>
    <row r="536">
      <c r="A536" s="814"/>
      <c r="B536" s="814"/>
      <c r="C536" s="814"/>
      <c r="D536" s="814"/>
      <c r="E536" s="814"/>
      <c r="F536" s="814"/>
      <c r="G536" s="814"/>
      <c r="H536" s="814"/>
      <c r="I536" s="814"/>
      <c r="J536" s="814"/>
      <c r="K536" s="814"/>
      <c r="L536" s="814"/>
      <c r="M536" s="814"/>
      <c r="N536" s="814"/>
      <c r="O536" s="814"/>
      <c r="P536" s="814"/>
      <c r="Q536" s="814"/>
      <c r="R536" s="814"/>
      <c r="S536" s="814"/>
      <c r="T536" s="814"/>
      <c r="U536" s="814"/>
      <c r="V536" s="814"/>
      <c r="W536" s="814"/>
      <c r="X536" s="814"/>
      <c r="Y536" s="814"/>
      <c r="Z536" s="814"/>
    </row>
    <row r="537">
      <c r="A537" s="814"/>
      <c r="B537" s="814"/>
      <c r="C537" s="814"/>
      <c r="D537" s="814"/>
      <c r="E537" s="814"/>
      <c r="F537" s="814"/>
      <c r="G537" s="814"/>
      <c r="H537" s="814"/>
      <c r="I537" s="814"/>
      <c r="J537" s="814"/>
      <c r="K537" s="814"/>
      <c r="L537" s="814"/>
      <c r="M537" s="814"/>
      <c r="N537" s="814"/>
      <c r="O537" s="814"/>
      <c r="P537" s="814"/>
      <c r="Q537" s="814"/>
      <c r="R537" s="814"/>
      <c r="S537" s="814"/>
      <c r="T537" s="814"/>
      <c r="U537" s="814"/>
      <c r="V537" s="814"/>
      <c r="W537" s="814"/>
      <c r="X537" s="814"/>
      <c r="Y537" s="814"/>
      <c r="Z537" s="814"/>
    </row>
    <row r="538">
      <c r="A538" s="814"/>
      <c r="B538" s="814"/>
      <c r="C538" s="814"/>
      <c r="D538" s="814"/>
      <c r="E538" s="814"/>
      <c r="F538" s="814"/>
      <c r="G538" s="814"/>
      <c r="H538" s="814"/>
      <c r="I538" s="814"/>
      <c r="J538" s="814"/>
      <c r="K538" s="814"/>
      <c r="L538" s="814"/>
      <c r="M538" s="814"/>
      <c r="N538" s="814"/>
      <c r="O538" s="814"/>
      <c r="P538" s="814"/>
      <c r="Q538" s="814"/>
      <c r="R538" s="814"/>
      <c r="S538" s="814"/>
      <c r="T538" s="814"/>
      <c r="U538" s="814"/>
      <c r="V538" s="814"/>
      <c r="W538" s="814"/>
      <c r="X538" s="814"/>
      <c r="Y538" s="814"/>
      <c r="Z538" s="814"/>
    </row>
    <row r="539">
      <c r="A539" s="814"/>
      <c r="B539" s="814"/>
      <c r="C539" s="814"/>
      <c r="D539" s="814"/>
      <c r="E539" s="814"/>
      <c r="F539" s="814"/>
      <c r="G539" s="814"/>
      <c r="H539" s="814"/>
      <c r="I539" s="814"/>
      <c r="J539" s="814"/>
      <c r="K539" s="814"/>
      <c r="L539" s="814"/>
      <c r="M539" s="814"/>
      <c r="N539" s="814"/>
      <c r="O539" s="814"/>
      <c r="P539" s="814"/>
      <c r="Q539" s="814"/>
      <c r="R539" s="814"/>
      <c r="S539" s="814"/>
      <c r="T539" s="814"/>
      <c r="U539" s="814"/>
      <c r="V539" s="814"/>
      <c r="W539" s="814"/>
      <c r="X539" s="814"/>
      <c r="Y539" s="814"/>
      <c r="Z539" s="814"/>
    </row>
    <row r="540">
      <c r="A540" s="814"/>
      <c r="B540" s="814"/>
      <c r="C540" s="814"/>
      <c r="D540" s="814"/>
      <c r="E540" s="814"/>
      <c r="F540" s="814"/>
      <c r="G540" s="814"/>
      <c r="H540" s="814"/>
      <c r="I540" s="814"/>
      <c r="J540" s="814"/>
      <c r="K540" s="814"/>
      <c r="L540" s="814"/>
      <c r="M540" s="814"/>
      <c r="N540" s="814"/>
      <c r="O540" s="814"/>
      <c r="P540" s="814"/>
      <c r="Q540" s="814"/>
      <c r="R540" s="814"/>
      <c r="S540" s="814"/>
      <c r="T540" s="814"/>
      <c r="U540" s="814"/>
      <c r="V540" s="814"/>
      <c r="W540" s="814"/>
      <c r="X540" s="814"/>
      <c r="Y540" s="814"/>
      <c r="Z540" s="814"/>
    </row>
    <row r="541">
      <c r="A541" s="814"/>
      <c r="B541" s="814"/>
      <c r="C541" s="814"/>
      <c r="D541" s="814"/>
      <c r="E541" s="814"/>
      <c r="F541" s="814"/>
      <c r="G541" s="814"/>
      <c r="H541" s="814"/>
      <c r="I541" s="814"/>
      <c r="J541" s="814"/>
      <c r="K541" s="814"/>
      <c r="L541" s="814"/>
      <c r="M541" s="814"/>
      <c r="N541" s="814"/>
      <c r="O541" s="814"/>
      <c r="P541" s="814"/>
      <c r="Q541" s="814"/>
      <c r="R541" s="814"/>
      <c r="S541" s="814"/>
      <c r="T541" s="814"/>
      <c r="U541" s="814"/>
      <c r="V541" s="814"/>
      <c r="W541" s="814"/>
      <c r="X541" s="814"/>
      <c r="Y541" s="814"/>
      <c r="Z541" s="814"/>
    </row>
    <row r="542">
      <c r="A542" s="814"/>
      <c r="B542" s="814"/>
      <c r="C542" s="814"/>
      <c r="D542" s="814"/>
      <c r="E542" s="814"/>
      <c r="F542" s="814"/>
      <c r="G542" s="814"/>
      <c r="H542" s="814"/>
      <c r="I542" s="814"/>
      <c r="J542" s="814"/>
      <c r="K542" s="814"/>
      <c r="L542" s="814"/>
      <c r="M542" s="814"/>
      <c r="N542" s="814"/>
      <c r="O542" s="814"/>
      <c r="P542" s="814"/>
      <c r="Q542" s="814"/>
      <c r="R542" s="814"/>
      <c r="S542" s="814"/>
      <c r="T542" s="814"/>
      <c r="U542" s="814"/>
      <c r="V542" s="814"/>
      <c r="W542" s="814"/>
      <c r="X542" s="814"/>
      <c r="Y542" s="814"/>
      <c r="Z542" s="814"/>
    </row>
    <row r="543">
      <c r="A543" s="814"/>
      <c r="B543" s="814"/>
      <c r="C543" s="814"/>
      <c r="D543" s="814"/>
      <c r="E543" s="814"/>
      <c r="F543" s="814"/>
      <c r="G543" s="814"/>
      <c r="H543" s="814"/>
      <c r="I543" s="814"/>
      <c r="J543" s="814"/>
      <c r="K543" s="814"/>
      <c r="L543" s="814"/>
      <c r="M543" s="814"/>
      <c r="N543" s="814"/>
      <c r="O543" s="814"/>
      <c r="P543" s="814"/>
      <c r="Q543" s="814"/>
      <c r="R543" s="814"/>
      <c r="S543" s="814"/>
      <c r="T543" s="814"/>
      <c r="U543" s="814"/>
      <c r="V543" s="814"/>
      <c r="W543" s="814"/>
      <c r="X543" s="814"/>
      <c r="Y543" s="814"/>
      <c r="Z543" s="814"/>
    </row>
    <row r="544">
      <c r="A544" s="814"/>
      <c r="B544" s="814"/>
      <c r="C544" s="814"/>
      <c r="D544" s="814"/>
      <c r="E544" s="814"/>
      <c r="F544" s="814"/>
      <c r="G544" s="814"/>
      <c r="H544" s="814"/>
      <c r="I544" s="814"/>
      <c r="J544" s="814"/>
      <c r="K544" s="814"/>
      <c r="L544" s="814"/>
      <c r="M544" s="814"/>
      <c r="N544" s="814"/>
      <c r="O544" s="814"/>
      <c r="P544" s="814"/>
      <c r="Q544" s="814"/>
      <c r="R544" s="814"/>
      <c r="S544" s="814"/>
      <c r="T544" s="814"/>
      <c r="U544" s="814"/>
      <c r="V544" s="814"/>
      <c r="W544" s="814"/>
      <c r="X544" s="814"/>
      <c r="Y544" s="814"/>
      <c r="Z544" s="814"/>
    </row>
    <row r="545">
      <c r="A545" s="814"/>
      <c r="B545" s="814"/>
      <c r="C545" s="814"/>
      <c r="D545" s="814"/>
      <c r="E545" s="814"/>
      <c r="F545" s="814"/>
      <c r="G545" s="814"/>
      <c r="H545" s="814"/>
      <c r="I545" s="814"/>
      <c r="J545" s="814"/>
      <c r="K545" s="814"/>
      <c r="L545" s="814"/>
      <c r="M545" s="814"/>
      <c r="N545" s="814"/>
      <c r="O545" s="814"/>
      <c r="P545" s="814"/>
      <c r="Q545" s="814"/>
      <c r="R545" s="814"/>
      <c r="S545" s="814"/>
      <c r="T545" s="814"/>
      <c r="U545" s="814"/>
      <c r="V545" s="814"/>
      <c r="W545" s="814"/>
      <c r="X545" s="814"/>
      <c r="Y545" s="814"/>
      <c r="Z545" s="814"/>
    </row>
    <row r="546">
      <c r="A546" s="814"/>
      <c r="B546" s="814"/>
      <c r="C546" s="814"/>
      <c r="D546" s="814"/>
      <c r="E546" s="814"/>
      <c r="F546" s="814"/>
      <c r="G546" s="814"/>
      <c r="H546" s="814"/>
      <c r="I546" s="814"/>
      <c r="J546" s="814"/>
      <c r="K546" s="814"/>
      <c r="L546" s="814"/>
      <c r="M546" s="814"/>
      <c r="N546" s="814"/>
      <c r="O546" s="814"/>
      <c r="P546" s="814"/>
      <c r="Q546" s="814"/>
      <c r="R546" s="814"/>
      <c r="S546" s="814"/>
      <c r="T546" s="814"/>
      <c r="U546" s="814"/>
      <c r="V546" s="814"/>
      <c r="W546" s="814"/>
      <c r="X546" s="814"/>
      <c r="Y546" s="814"/>
      <c r="Z546" s="814"/>
    </row>
    <row r="547">
      <c r="A547" s="814"/>
      <c r="B547" s="814"/>
      <c r="C547" s="814"/>
      <c r="D547" s="814"/>
      <c r="E547" s="814"/>
      <c r="F547" s="814"/>
      <c r="G547" s="814"/>
      <c r="H547" s="814"/>
      <c r="I547" s="814"/>
      <c r="J547" s="814"/>
      <c r="K547" s="814"/>
      <c r="L547" s="814"/>
      <c r="M547" s="814"/>
      <c r="N547" s="814"/>
      <c r="O547" s="814"/>
      <c r="P547" s="814"/>
      <c r="Q547" s="814"/>
      <c r="R547" s="814"/>
      <c r="S547" s="814"/>
      <c r="T547" s="814"/>
      <c r="U547" s="814"/>
      <c r="V547" s="814"/>
      <c r="W547" s="814"/>
      <c r="X547" s="814"/>
      <c r="Y547" s="814"/>
      <c r="Z547" s="814"/>
    </row>
    <row r="548">
      <c r="A548" s="814"/>
      <c r="B548" s="814"/>
      <c r="C548" s="814"/>
      <c r="D548" s="814"/>
      <c r="E548" s="814"/>
      <c r="F548" s="814"/>
      <c r="G548" s="814"/>
      <c r="H548" s="814"/>
      <c r="I548" s="814"/>
      <c r="J548" s="814"/>
      <c r="K548" s="814"/>
      <c r="L548" s="814"/>
      <c r="M548" s="814"/>
      <c r="N548" s="814"/>
      <c r="O548" s="814"/>
      <c r="P548" s="814"/>
      <c r="Q548" s="814"/>
      <c r="R548" s="814"/>
      <c r="S548" s="814"/>
      <c r="T548" s="814"/>
      <c r="U548" s="814"/>
      <c r="V548" s="814"/>
      <c r="W548" s="814"/>
      <c r="X548" s="814"/>
      <c r="Y548" s="814"/>
      <c r="Z548" s="814"/>
    </row>
    <row r="549">
      <c r="A549" s="814"/>
      <c r="B549" s="814"/>
      <c r="C549" s="814"/>
      <c r="D549" s="814"/>
      <c r="E549" s="814"/>
      <c r="F549" s="814"/>
      <c r="G549" s="814"/>
      <c r="H549" s="814"/>
      <c r="I549" s="814"/>
      <c r="J549" s="814"/>
      <c r="K549" s="814"/>
      <c r="L549" s="814"/>
      <c r="M549" s="814"/>
      <c r="N549" s="814"/>
      <c r="O549" s="814"/>
      <c r="P549" s="814"/>
      <c r="Q549" s="814"/>
      <c r="R549" s="814"/>
      <c r="S549" s="814"/>
      <c r="T549" s="814"/>
      <c r="U549" s="814"/>
      <c r="V549" s="814"/>
      <c r="W549" s="814"/>
      <c r="X549" s="814"/>
      <c r="Y549" s="814"/>
      <c r="Z549" s="814"/>
    </row>
    <row r="550">
      <c r="A550" s="814"/>
      <c r="B550" s="814"/>
      <c r="C550" s="814"/>
      <c r="D550" s="814"/>
      <c r="E550" s="814"/>
      <c r="F550" s="814"/>
      <c r="G550" s="814"/>
      <c r="H550" s="814"/>
      <c r="I550" s="814"/>
      <c r="J550" s="814"/>
      <c r="K550" s="814"/>
      <c r="L550" s="814"/>
      <c r="M550" s="814"/>
      <c r="N550" s="814"/>
      <c r="O550" s="814"/>
      <c r="P550" s="814"/>
      <c r="Q550" s="814"/>
      <c r="R550" s="814"/>
      <c r="S550" s="814"/>
      <c r="T550" s="814"/>
      <c r="U550" s="814"/>
      <c r="V550" s="814"/>
      <c r="W550" s="814"/>
      <c r="X550" s="814"/>
      <c r="Y550" s="814"/>
      <c r="Z550" s="814"/>
    </row>
    <row r="551">
      <c r="A551" s="814"/>
      <c r="B551" s="814"/>
      <c r="C551" s="814"/>
      <c r="D551" s="814"/>
      <c r="E551" s="814"/>
      <c r="F551" s="814"/>
      <c r="G551" s="814"/>
      <c r="H551" s="814"/>
      <c r="I551" s="814"/>
      <c r="J551" s="814"/>
      <c r="K551" s="814"/>
      <c r="L551" s="814"/>
      <c r="M551" s="814"/>
      <c r="N551" s="814"/>
      <c r="O551" s="814"/>
      <c r="P551" s="814"/>
      <c r="Q551" s="814"/>
      <c r="R551" s="814"/>
      <c r="S551" s="814"/>
      <c r="T551" s="814"/>
      <c r="U551" s="814"/>
      <c r="V551" s="814"/>
      <c r="W551" s="814"/>
      <c r="X551" s="814"/>
      <c r="Y551" s="814"/>
      <c r="Z551" s="814"/>
    </row>
    <row r="552">
      <c r="A552" s="814"/>
      <c r="B552" s="814"/>
      <c r="C552" s="814"/>
      <c r="D552" s="814"/>
      <c r="E552" s="814"/>
      <c r="F552" s="814"/>
      <c r="G552" s="814"/>
      <c r="H552" s="814"/>
      <c r="I552" s="814"/>
      <c r="J552" s="814"/>
      <c r="K552" s="814"/>
      <c r="L552" s="814"/>
      <c r="M552" s="814"/>
      <c r="N552" s="814"/>
      <c r="O552" s="814"/>
      <c r="P552" s="814"/>
      <c r="Q552" s="814"/>
      <c r="R552" s="814"/>
      <c r="S552" s="814"/>
      <c r="T552" s="814"/>
      <c r="U552" s="814"/>
      <c r="V552" s="814"/>
      <c r="W552" s="814"/>
      <c r="X552" s="814"/>
      <c r="Y552" s="814"/>
      <c r="Z552" s="814"/>
    </row>
    <row r="553">
      <c r="A553" s="814"/>
      <c r="B553" s="814"/>
      <c r="C553" s="814"/>
      <c r="D553" s="814"/>
      <c r="E553" s="814"/>
      <c r="F553" s="814"/>
      <c r="G553" s="814"/>
      <c r="H553" s="814"/>
      <c r="I553" s="814"/>
      <c r="J553" s="814"/>
      <c r="K553" s="814"/>
      <c r="L553" s="814"/>
      <c r="M553" s="814"/>
      <c r="N553" s="814"/>
      <c r="O553" s="814"/>
      <c r="P553" s="814"/>
      <c r="Q553" s="814"/>
      <c r="R553" s="814"/>
      <c r="S553" s="814"/>
      <c r="T553" s="814"/>
      <c r="U553" s="814"/>
      <c r="V553" s="814"/>
      <c r="W553" s="814"/>
      <c r="X553" s="814"/>
      <c r="Y553" s="814"/>
      <c r="Z553" s="814"/>
    </row>
    <row r="554">
      <c r="A554" s="814"/>
      <c r="B554" s="814"/>
      <c r="C554" s="814"/>
      <c r="D554" s="814"/>
      <c r="E554" s="814"/>
      <c r="F554" s="814"/>
      <c r="G554" s="814"/>
      <c r="H554" s="814"/>
      <c r="I554" s="814"/>
      <c r="J554" s="814"/>
      <c r="K554" s="814"/>
      <c r="L554" s="814"/>
      <c r="M554" s="814"/>
      <c r="N554" s="814"/>
      <c r="O554" s="814"/>
      <c r="P554" s="814"/>
      <c r="Q554" s="814"/>
      <c r="R554" s="814"/>
      <c r="S554" s="814"/>
      <c r="T554" s="814"/>
      <c r="U554" s="814"/>
      <c r="V554" s="814"/>
      <c r="W554" s="814"/>
      <c r="X554" s="814"/>
      <c r="Y554" s="814"/>
      <c r="Z554" s="814"/>
    </row>
    <row r="555">
      <c r="A555" s="814"/>
      <c r="B555" s="814"/>
      <c r="C555" s="814"/>
      <c r="D555" s="814"/>
      <c r="E555" s="814"/>
      <c r="F555" s="814"/>
      <c r="G555" s="814"/>
      <c r="H555" s="814"/>
      <c r="I555" s="814"/>
      <c r="J555" s="814"/>
      <c r="K555" s="814"/>
      <c r="L555" s="814"/>
      <c r="M555" s="814"/>
      <c r="N555" s="814"/>
      <c r="O555" s="814"/>
      <c r="P555" s="814"/>
      <c r="Q555" s="814"/>
      <c r="R555" s="814"/>
      <c r="S555" s="814"/>
      <c r="T555" s="814"/>
      <c r="U555" s="814"/>
      <c r="V555" s="814"/>
      <c r="W555" s="814"/>
      <c r="X555" s="814"/>
      <c r="Y555" s="814"/>
      <c r="Z555" s="814"/>
    </row>
    <row r="556">
      <c r="A556" s="814"/>
      <c r="B556" s="814"/>
      <c r="C556" s="814"/>
      <c r="D556" s="814"/>
      <c r="E556" s="814"/>
      <c r="F556" s="814"/>
      <c r="G556" s="814"/>
      <c r="H556" s="814"/>
      <c r="I556" s="814"/>
      <c r="J556" s="814"/>
      <c r="K556" s="814"/>
      <c r="L556" s="814"/>
      <c r="M556" s="814"/>
      <c r="N556" s="814"/>
      <c r="O556" s="814"/>
      <c r="P556" s="814"/>
      <c r="Q556" s="814"/>
      <c r="R556" s="814"/>
      <c r="S556" s="814"/>
      <c r="T556" s="814"/>
      <c r="U556" s="814"/>
      <c r="V556" s="814"/>
      <c r="W556" s="814"/>
      <c r="X556" s="814"/>
      <c r="Y556" s="814"/>
      <c r="Z556" s="814"/>
    </row>
    <row r="557">
      <c r="A557" s="814"/>
      <c r="B557" s="814"/>
      <c r="C557" s="814"/>
      <c r="D557" s="814"/>
      <c r="E557" s="814"/>
      <c r="F557" s="814"/>
      <c r="G557" s="814"/>
      <c r="H557" s="814"/>
      <c r="I557" s="814"/>
      <c r="J557" s="814"/>
      <c r="K557" s="814"/>
      <c r="L557" s="814"/>
      <c r="M557" s="814"/>
      <c r="N557" s="814"/>
      <c r="O557" s="814"/>
      <c r="P557" s="814"/>
      <c r="Q557" s="814"/>
      <c r="R557" s="814"/>
      <c r="S557" s="814"/>
      <c r="T557" s="814"/>
      <c r="U557" s="814"/>
      <c r="V557" s="814"/>
      <c r="W557" s="814"/>
      <c r="X557" s="814"/>
      <c r="Y557" s="814"/>
      <c r="Z557" s="814"/>
    </row>
    <row r="558">
      <c r="A558" s="814"/>
      <c r="B558" s="814"/>
      <c r="C558" s="814"/>
      <c r="D558" s="814"/>
      <c r="E558" s="814"/>
      <c r="F558" s="814"/>
      <c r="G558" s="814"/>
      <c r="H558" s="814"/>
      <c r="I558" s="814"/>
      <c r="J558" s="814"/>
      <c r="K558" s="814"/>
      <c r="L558" s="814"/>
      <c r="M558" s="814"/>
      <c r="N558" s="814"/>
      <c r="O558" s="814"/>
      <c r="P558" s="814"/>
      <c r="Q558" s="814"/>
      <c r="R558" s="814"/>
      <c r="S558" s="814"/>
      <c r="T558" s="814"/>
      <c r="U558" s="814"/>
      <c r="V558" s="814"/>
      <c r="W558" s="814"/>
      <c r="X558" s="814"/>
      <c r="Y558" s="814"/>
      <c r="Z558" s="814"/>
    </row>
    <row r="559">
      <c r="A559" s="814"/>
      <c r="B559" s="814"/>
      <c r="C559" s="814"/>
      <c r="D559" s="814"/>
      <c r="E559" s="814"/>
      <c r="F559" s="814"/>
      <c r="G559" s="814"/>
      <c r="H559" s="814"/>
      <c r="I559" s="814"/>
      <c r="J559" s="814"/>
      <c r="K559" s="814"/>
      <c r="L559" s="814"/>
      <c r="M559" s="814"/>
      <c r="N559" s="814"/>
      <c r="O559" s="814"/>
      <c r="P559" s="814"/>
      <c r="Q559" s="814"/>
      <c r="R559" s="814"/>
      <c r="S559" s="814"/>
      <c r="T559" s="814"/>
      <c r="U559" s="814"/>
      <c r="V559" s="814"/>
      <c r="W559" s="814"/>
      <c r="X559" s="814"/>
      <c r="Y559" s="814"/>
      <c r="Z559" s="814"/>
    </row>
    <row r="560">
      <c r="A560" s="814"/>
      <c r="B560" s="814"/>
      <c r="C560" s="814"/>
      <c r="D560" s="814"/>
      <c r="E560" s="814"/>
      <c r="F560" s="814"/>
      <c r="G560" s="814"/>
      <c r="H560" s="814"/>
      <c r="I560" s="814"/>
      <c r="J560" s="814"/>
      <c r="K560" s="814"/>
      <c r="L560" s="814"/>
      <c r="M560" s="814"/>
      <c r="N560" s="814"/>
      <c r="O560" s="814"/>
      <c r="P560" s="814"/>
      <c r="Q560" s="814"/>
      <c r="R560" s="814"/>
      <c r="S560" s="814"/>
      <c r="T560" s="814"/>
      <c r="U560" s="814"/>
      <c r="V560" s="814"/>
      <c r="W560" s="814"/>
      <c r="X560" s="814"/>
      <c r="Y560" s="814"/>
      <c r="Z560" s="814"/>
    </row>
    <row r="561">
      <c r="A561" s="814"/>
      <c r="B561" s="814"/>
      <c r="C561" s="814"/>
      <c r="D561" s="814"/>
      <c r="E561" s="814"/>
      <c r="F561" s="814"/>
      <c r="G561" s="814"/>
      <c r="H561" s="814"/>
      <c r="I561" s="814"/>
      <c r="J561" s="814"/>
      <c r="K561" s="814"/>
      <c r="L561" s="814"/>
      <c r="M561" s="814"/>
      <c r="N561" s="814"/>
      <c r="O561" s="814"/>
      <c r="P561" s="814"/>
      <c r="Q561" s="814"/>
      <c r="R561" s="814"/>
      <c r="S561" s="814"/>
      <c r="T561" s="814"/>
      <c r="U561" s="814"/>
      <c r="V561" s="814"/>
      <c r="W561" s="814"/>
      <c r="X561" s="814"/>
      <c r="Y561" s="814"/>
      <c r="Z561" s="814"/>
    </row>
    <row r="562">
      <c r="A562" s="814"/>
      <c r="B562" s="814"/>
      <c r="C562" s="814"/>
      <c r="D562" s="814"/>
      <c r="E562" s="814"/>
      <c r="F562" s="814"/>
      <c r="G562" s="814"/>
      <c r="H562" s="814"/>
      <c r="I562" s="814"/>
      <c r="J562" s="814"/>
      <c r="K562" s="814"/>
      <c r="L562" s="814"/>
      <c r="M562" s="814"/>
      <c r="N562" s="814"/>
      <c r="O562" s="814"/>
      <c r="P562" s="814"/>
      <c r="Q562" s="814"/>
      <c r="R562" s="814"/>
      <c r="S562" s="814"/>
      <c r="T562" s="814"/>
      <c r="U562" s="814"/>
      <c r="V562" s="814"/>
      <c r="W562" s="814"/>
      <c r="X562" s="814"/>
      <c r="Y562" s="814"/>
      <c r="Z562" s="814"/>
    </row>
    <row r="563">
      <c r="A563" s="814"/>
      <c r="B563" s="814"/>
      <c r="C563" s="814"/>
      <c r="D563" s="814"/>
      <c r="E563" s="814"/>
      <c r="F563" s="814"/>
      <c r="G563" s="814"/>
      <c r="H563" s="814"/>
      <c r="I563" s="814"/>
      <c r="J563" s="814"/>
      <c r="K563" s="814"/>
      <c r="L563" s="814"/>
      <c r="M563" s="814"/>
      <c r="N563" s="814"/>
      <c r="O563" s="814"/>
      <c r="P563" s="814"/>
      <c r="Q563" s="814"/>
      <c r="R563" s="814"/>
      <c r="S563" s="814"/>
      <c r="T563" s="814"/>
      <c r="U563" s="814"/>
      <c r="V563" s="814"/>
      <c r="W563" s="814"/>
      <c r="X563" s="814"/>
      <c r="Y563" s="814"/>
      <c r="Z563" s="814"/>
    </row>
    <row r="564">
      <c r="A564" s="814"/>
      <c r="B564" s="814"/>
      <c r="C564" s="814"/>
      <c r="D564" s="814"/>
      <c r="E564" s="814"/>
      <c r="F564" s="814"/>
      <c r="G564" s="814"/>
      <c r="H564" s="814"/>
      <c r="I564" s="814"/>
      <c r="J564" s="814"/>
      <c r="K564" s="814"/>
      <c r="L564" s="814"/>
      <c r="M564" s="814"/>
      <c r="N564" s="814"/>
      <c r="O564" s="814"/>
      <c r="P564" s="814"/>
      <c r="Q564" s="814"/>
      <c r="R564" s="814"/>
      <c r="S564" s="814"/>
      <c r="T564" s="814"/>
      <c r="U564" s="814"/>
      <c r="V564" s="814"/>
      <c r="W564" s="814"/>
      <c r="X564" s="814"/>
      <c r="Y564" s="814"/>
      <c r="Z564" s="814"/>
    </row>
    <row r="565">
      <c r="A565" s="814"/>
      <c r="B565" s="814"/>
      <c r="C565" s="814"/>
      <c r="D565" s="814"/>
      <c r="E565" s="814"/>
      <c r="F565" s="814"/>
      <c r="G565" s="814"/>
      <c r="H565" s="814"/>
      <c r="I565" s="814"/>
      <c r="J565" s="814"/>
      <c r="K565" s="814"/>
      <c r="L565" s="814"/>
      <c r="M565" s="814"/>
      <c r="N565" s="814"/>
      <c r="O565" s="814"/>
      <c r="P565" s="814"/>
      <c r="Q565" s="814"/>
      <c r="R565" s="814"/>
      <c r="S565" s="814"/>
      <c r="T565" s="814"/>
      <c r="U565" s="814"/>
      <c r="V565" s="814"/>
      <c r="W565" s="814"/>
      <c r="X565" s="814"/>
      <c r="Y565" s="814"/>
      <c r="Z565" s="814"/>
    </row>
    <row r="566">
      <c r="A566" s="814"/>
      <c r="B566" s="814"/>
      <c r="C566" s="814"/>
      <c r="D566" s="814"/>
      <c r="E566" s="814"/>
      <c r="F566" s="814"/>
      <c r="G566" s="814"/>
      <c r="H566" s="814"/>
      <c r="I566" s="814"/>
      <c r="J566" s="814"/>
      <c r="K566" s="814"/>
      <c r="L566" s="814"/>
      <c r="M566" s="814"/>
      <c r="N566" s="814"/>
      <c r="O566" s="814"/>
      <c r="P566" s="814"/>
      <c r="Q566" s="814"/>
      <c r="R566" s="814"/>
      <c r="S566" s="814"/>
      <c r="T566" s="814"/>
      <c r="U566" s="814"/>
      <c r="V566" s="814"/>
      <c r="W566" s="814"/>
      <c r="X566" s="814"/>
      <c r="Y566" s="814"/>
      <c r="Z566" s="814"/>
    </row>
    <row r="567">
      <c r="A567" s="814"/>
      <c r="B567" s="814"/>
      <c r="C567" s="814"/>
      <c r="D567" s="814"/>
      <c r="E567" s="814"/>
      <c r="F567" s="814"/>
      <c r="G567" s="814"/>
      <c r="H567" s="814"/>
      <c r="I567" s="814"/>
      <c r="J567" s="814"/>
      <c r="K567" s="814"/>
      <c r="L567" s="814"/>
      <c r="M567" s="814"/>
      <c r="N567" s="814"/>
      <c r="O567" s="814"/>
      <c r="P567" s="814"/>
      <c r="Q567" s="814"/>
      <c r="R567" s="814"/>
      <c r="S567" s="814"/>
      <c r="T567" s="814"/>
      <c r="U567" s="814"/>
      <c r="V567" s="814"/>
      <c r="W567" s="814"/>
      <c r="X567" s="814"/>
      <c r="Y567" s="814"/>
      <c r="Z567" s="814"/>
    </row>
    <row r="568">
      <c r="A568" s="814"/>
      <c r="B568" s="814"/>
      <c r="C568" s="814"/>
      <c r="D568" s="814"/>
      <c r="E568" s="814"/>
      <c r="F568" s="814"/>
      <c r="G568" s="814"/>
      <c r="H568" s="814"/>
      <c r="I568" s="814"/>
      <c r="J568" s="814"/>
      <c r="K568" s="814"/>
      <c r="L568" s="814"/>
      <c r="M568" s="814"/>
      <c r="N568" s="814"/>
      <c r="O568" s="814"/>
      <c r="P568" s="814"/>
      <c r="Q568" s="814"/>
      <c r="R568" s="814"/>
      <c r="S568" s="814"/>
      <c r="T568" s="814"/>
      <c r="U568" s="814"/>
      <c r="V568" s="814"/>
      <c r="W568" s="814"/>
      <c r="X568" s="814"/>
      <c r="Y568" s="814"/>
      <c r="Z568" s="814"/>
    </row>
    <row r="569">
      <c r="A569" s="814"/>
      <c r="B569" s="814"/>
      <c r="C569" s="814"/>
      <c r="D569" s="814"/>
      <c r="E569" s="814"/>
      <c r="F569" s="814"/>
      <c r="G569" s="814"/>
      <c r="H569" s="814"/>
      <c r="I569" s="814"/>
      <c r="J569" s="814"/>
      <c r="K569" s="814"/>
      <c r="L569" s="814"/>
      <c r="M569" s="814"/>
      <c r="N569" s="814"/>
      <c r="O569" s="814"/>
      <c r="P569" s="814"/>
      <c r="Q569" s="814"/>
      <c r="R569" s="814"/>
      <c r="S569" s="814"/>
      <c r="T569" s="814"/>
      <c r="U569" s="814"/>
      <c r="V569" s="814"/>
      <c r="W569" s="814"/>
      <c r="X569" s="814"/>
      <c r="Y569" s="814"/>
      <c r="Z569" s="814"/>
    </row>
    <row r="570">
      <c r="A570" s="814"/>
      <c r="B570" s="814"/>
      <c r="C570" s="814"/>
      <c r="D570" s="814"/>
      <c r="E570" s="814"/>
      <c r="F570" s="814"/>
      <c r="G570" s="814"/>
      <c r="H570" s="814"/>
      <c r="I570" s="814"/>
      <c r="J570" s="814"/>
      <c r="K570" s="814"/>
      <c r="L570" s="814"/>
      <c r="M570" s="814"/>
      <c r="N570" s="814"/>
      <c r="O570" s="814"/>
      <c r="P570" s="814"/>
      <c r="Q570" s="814"/>
      <c r="R570" s="814"/>
      <c r="S570" s="814"/>
      <c r="T570" s="814"/>
      <c r="U570" s="814"/>
      <c r="V570" s="814"/>
      <c r="W570" s="814"/>
      <c r="X570" s="814"/>
      <c r="Y570" s="814"/>
      <c r="Z570" s="814"/>
    </row>
    <row r="571">
      <c r="A571" s="814"/>
      <c r="B571" s="814"/>
      <c r="C571" s="814"/>
      <c r="D571" s="814"/>
      <c r="E571" s="814"/>
      <c r="F571" s="814"/>
      <c r="G571" s="814"/>
      <c r="H571" s="814"/>
      <c r="I571" s="814"/>
      <c r="J571" s="814"/>
      <c r="K571" s="814"/>
      <c r="L571" s="814"/>
      <c r="M571" s="814"/>
      <c r="N571" s="814"/>
      <c r="O571" s="814"/>
      <c r="P571" s="814"/>
      <c r="Q571" s="814"/>
      <c r="R571" s="814"/>
      <c r="S571" s="814"/>
      <c r="T571" s="814"/>
      <c r="U571" s="814"/>
      <c r="V571" s="814"/>
      <c r="W571" s="814"/>
      <c r="X571" s="814"/>
      <c r="Y571" s="814"/>
      <c r="Z571" s="814"/>
    </row>
    <row r="572">
      <c r="A572" s="814"/>
      <c r="B572" s="814"/>
      <c r="C572" s="814"/>
      <c r="D572" s="814"/>
      <c r="E572" s="814"/>
      <c r="F572" s="814"/>
      <c r="G572" s="814"/>
      <c r="H572" s="814"/>
      <c r="I572" s="814"/>
      <c r="J572" s="814"/>
      <c r="K572" s="814"/>
      <c r="L572" s="814"/>
      <c r="M572" s="814"/>
      <c r="N572" s="814"/>
      <c r="O572" s="814"/>
      <c r="P572" s="814"/>
      <c r="Q572" s="814"/>
      <c r="R572" s="814"/>
      <c r="S572" s="814"/>
      <c r="T572" s="814"/>
      <c r="U572" s="814"/>
      <c r="V572" s="814"/>
      <c r="W572" s="814"/>
      <c r="X572" s="814"/>
      <c r="Y572" s="814"/>
      <c r="Z572" s="814"/>
    </row>
    <row r="573">
      <c r="A573" s="814"/>
      <c r="B573" s="814"/>
      <c r="C573" s="814"/>
      <c r="D573" s="814"/>
      <c r="E573" s="814"/>
      <c r="F573" s="814"/>
      <c r="G573" s="814"/>
      <c r="H573" s="814"/>
      <c r="I573" s="814"/>
      <c r="J573" s="814"/>
      <c r="K573" s="814"/>
      <c r="L573" s="814"/>
      <c r="M573" s="814"/>
      <c r="N573" s="814"/>
      <c r="O573" s="814"/>
      <c r="P573" s="814"/>
      <c r="Q573" s="814"/>
      <c r="R573" s="814"/>
      <c r="S573" s="814"/>
      <c r="T573" s="814"/>
      <c r="U573" s="814"/>
      <c r="V573" s="814"/>
      <c r="W573" s="814"/>
      <c r="X573" s="814"/>
      <c r="Y573" s="814"/>
      <c r="Z573" s="814"/>
    </row>
    <row r="574">
      <c r="A574" s="814"/>
      <c r="B574" s="814"/>
      <c r="C574" s="814"/>
      <c r="D574" s="814"/>
      <c r="E574" s="814"/>
      <c r="F574" s="814"/>
      <c r="G574" s="814"/>
      <c r="H574" s="814"/>
      <c r="I574" s="814"/>
      <c r="J574" s="814"/>
      <c r="K574" s="814"/>
      <c r="L574" s="814"/>
      <c r="M574" s="814"/>
      <c r="N574" s="814"/>
      <c r="O574" s="814"/>
      <c r="P574" s="814"/>
      <c r="Q574" s="814"/>
      <c r="R574" s="814"/>
      <c r="S574" s="814"/>
      <c r="T574" s="814"/>
      <c r="U574" s="814"/>
      <c r="V574" s="814"/>
      <c r="W574" s="814"/>
      <c r="X574" s="814"/>
      <c r="Y574" s="814"/>
      <c r="Z574" s="814"/>
    </row>
    <row r="575">
      <c r="A575" s="814"/>
      <c r="B575" s="814"/>
      <c r="C575" s="814"/>
      <c r="D575" s="814"/>
      <c r="E575" s="814"/>
      <c r="F575" s="814"/>
      <c r="G575" s="814"/>
      <c r="H575" s="814"/>
      <c r="I575" s="814"/>
      <c r="J575" s="814"/>
      <c r="K575" s="814"/>
      <c r="L575" s="814"/>
      <c r="M575" s="814"/>
      <c r="N575" s="814"/>
      <c r="O575" s="814"/>
      <c r="P575" s="814"/>
      <c r="Q575" s="814"/>
      <c r="R575" s="814"/>
      <c r="S575" s="814"/>
      <c r="T575" s="814"/>
      <c r="U575" s="814"/>
      <c r="V575" s="814"/>
      <c r="W575" s="814"/>
      <c r="X575" s="814"/>
      <c r="Y575" s="814"/>
      <c r="Z575" s="814"/>
    </row>
    <row r="576">
      <c r="A576" s="814"/>
      <c r="B576" s="814"/>
      <c r="C576" s="814"/>
      <c r="D576" s="814"/>
      <c r="E576" s="814"/>
      <c r="F576" s="814"/>
      <c r="G576" s="814"/>
      <c r="H576" s="814"/>
      <c r="I576" s="814"/>
      <c r="J576" s="814"/>
      <c r="K576" s="814"/>
      <c r="L576" s="814"/>
      <c r="M576" s="814"/>
      <c r="N576" s="814"/>
      <c r="O576" s="814"/>
      <c r="P576" s="814"/>
      <c r="Q576" s="814"/>
      <c r="R576" s="814"/>
      <c r="S576" s="814"/>
      <c r="T576" s="814"/>
      <c r="U576" s="814"/>
      <c r="V576" s="814"/>
      <c r="W576" s="814"/>
      <c r="X576" s="814"/>
      <c r="Y576" s="814"/>
      <c r="Z576" s="814"/>
    </row>
    <row r="577">
      <c r="A577" s="814"/>
      <c r="B577" s="814"/>
      <c r="C577" s="814"/>
      <c r="D577" s="814"/>
      <c r="E577" s="814"/>
      <c r="F577" s="814"/>
      <c r="G577" s="814"/>
      <c r="H577" s="814"/>
      <c r="I577" s="814"/>
      <c r="J577" s="814"/>
      <c r="K577" s="814"/>
      <c r="L577" s="814"/>
      <c r="M577" s="814"/>
      <c r="N577" s="814"/>
      <c r="O577" s="814"/>
      <c r="P577" s="814"/>
      <c r="Q577" s="814"/>
      <c r="R577" s="814"/>
      <c r="S577" s="814"/>
      <c r="T577" s="814"/>
      <c r="U577" s="814"/>
      <c r="V577" s="814"/>
      <c r="W577" s="814"/>
      <c r="X577" s="814"/>
      <c r="Y577" s="814"/>
      <c r="Z577" s="814"/>
    </row>
    <row r="578">
      <c r="A578" s="814"/>
      <c r="B578" s="814"/>
      <c r="C578" s="814"/>
      <c r="D578" s="814"/>
      <c r="E578" s="814"/>
      <c r="F578" s="814"/>
      <c r="G578" s="814"/>
      <c r="H578" s="814"/>
      <c r="I578" s="814"/>
      <c r="J578" s="814"/>
      <c r="K578" s="814"/>
      <c r="L578" s="814"/>
      <c r="M578" s="814"/>
      <c r="N578" s="814"/>
      <c r="O578" s="814"/>
      <c r="P578" s="814"/>
      <c r="Q578" s="814"/>
      <c r="R578" s="814"/>
      <c r="S578" s="814"/>
      <c r="T578" s="814"/>
      <c r="U578" s="814"/>
      <c r="V578" s="814"/>
      <c r="W578" s="814"/>
      <c r="X578" s="814"/>
      <c r="Y578" s="814"/>
      <c r="Z578" s="814"/>
    </row>
    <row r="579">
      <c r="A579" s="814"/>
      <c r="B579" s="814"/>
      <c r="C579" s="814"/>
      <c r="D579" s="814"/>
      <c r="E579" s="814"/>
      <c r="F579" s="814"/>
      <c r="G579" s="814"/>
      <c r="H579" s="814"/>
      <c r="I579" s="814"/>
      <c r="J579" s="814"/>
      <c r="K579" s="814"/>
      <c r="L579" s="814"/>
      <c r="M579" s="814"/>
      <c r="N579" s="814"/>
      <c r="O579" s="814"/>
      <c r="P579" s="814"/>
      <c r="Q579" s="814"/>
      <c r="R579" s="814"/>
      <c r="S579" s="814"/>
      <c r="T579" s="814"/>
      <c r="U579" s="814"/>
      <c r="V579" s="814"/>
      <c r="W579" s="814"/>
      <c r="X579" s="814"/>
      <c r="Y579" s="814"/>
      <c r="Z579" s="814"/>
    </row>
    <row r="580">
      <c r="A580" s="814"/>
      <c r="B580" s="814"/>
      <c r="C580" s="814"/>
      <c r="D580" s="814"/>
      <c r="E580" s="814"/>
      <c r="F580" s="814"/>
      <c r="G580" s="814"/>
      <c r="H580" s="814"/>
      <c r="I580" s="814"/>
      <c r="J580" s="814"/>
      <c r="K580" s="814"/>
      <c r="L580" s="814"/>
      <c r="M580" s="814"/>
      <c r="N580" s="814"/>
      <c r="O580" s="814"/>
      <c r="P580" s="814"/>
      <c r="Q580" s="814"/>
      <c r="R580" s="814"/>
      <c r="S580" s="814"/>
      <c r="T580" s="814"/>
      <c r="U580" s="814"/>
      <c r="V580" s="814"/>
      <c r="W580" s="814"/>
      <c r="X580" s="814"/>
      <c r="Y580" s="814"/>
      <c r="Z580" s="814"/>
    </row>
    <row r="581">
      <c r="A581" s="814"/>
      <c r="B581" s="814"/>
      <c r="C581" s="814"/>
      <c r="D581" s="814"/>
      <c r="E581" s="814"/>
      <c r="F581" s="814"/>
      <c r="G581" s="814"/>
      <c r="H581" s="814"/>
      <c r="I581" s="814"/>
      <c r="J581" s="814"/>
      <c r="K581" s="814"/>
      <c r="L581" s="814"/>
      <c r="M581" s="814"/>
      <c r="N581" s="814"/>
      <c r="O581" s="814"/>
      <c r="P581" s="814"/>
      <c r="Q581" s="814"/>
      <c r="R581" s="814"/>
      <c r="S581" s="814"/>
      <c r="T581" s="814"/>
      <c r="U581" s="814"/>
      <c r="V581" s="814"/>
      <c r="W581" s="814"/>
      <c r="X581" s="814"/>
      <c r="Y581" s="814"/>
      <c r="Z581" s="814"/>
    </row>
    <row r="582">
      <c r="A582" s="814"/>
      <c r="B582" s="814"/>
      <c r="C582" s="814"/>
      <c r="D582" s="814"/>
      <c r="E582" s="814"/>
      <c r="F582" s="814"/>
      <c r="G582" s="814"/>
      <c r="H582" s="814"/>
      <c r="I582" s="814"/>
      <c r="J582" s="814"/>
      <c r="K582" s="814"/>
      <c r="L582" s="814"/>
      <c r="M582" s="814"/>
      <c r="N582" s="814"/>
      <c r="O582" s="814"/>
      <c r="P582" s="814"/>
      <c r="Q582" s="814"/>
      <c r="R582" s="814"/>
      <c r="S582" s="814"/>
      <c r="T582" s="814"/>
      <c r="U582" s="814"/>
      <c r="V582" s="814"/>
      <c r="W582" s="814"/>
      <c r="X582" s="814"/>
      <c r="Y582" s="814"/>
      <c r="Z582" s="814"/>
    </row>
    <row r="583">
      <c r="A583" s="814"/>
      <c r="B583" s="814"/>
      <c r="C583" s="814"/>
      <c r="D583" s="814"/>
      <c r="E583" s="814"/>
      <c r="F583" s="814"/>
      <c r="G583" s="814"/>
      <c r="H583" s="814"/>
      <c r="I583" s="814"/>
      <c r="J583" s="814"/>
      <c r="K583" s="814"/>
      <c r="L583" s="814"/>
      <c r="M583" s="814"/>
      <c r="N583" s="814"/>
      <c r="O583" s="814"/>
      <c r="P583" s="814"/>
      <c r="Q583" s="814"/>
      <c r="R583" s="814"/>
      <c r="S583" s="814"/>
      <c r="T583" s="814"/>
      <c r="U583" s="814"/>
      <c r="V583" s="814"/>
      <c r="W583" s="814"/>
      <c r="X583" s="814"/>
      <c r="Y583" s="814"/>
      <c r="Z583" s="814"/>
    </row>
    <row r="584">
      <c r="A584" s="814"/>
      <c r="B584" s="814"/>
      <c r="C584" s="814"/>
      <c r="D584" s="814"/>
      <c r="E584" s="814"/>
      <c r="F584" s="814"/>
      <c r="G584" s="814"/>
      <c r="H584" s="814"/>
      <c r="I584" s="814"/>
      <c r="J584" s="814"/>
      <c r="K584" s="814"/>
      <c r="L584" s="814"/>
      <c r="M584" s="814"/>
      <c r="N584" s="814"/>
      <c r="O584" s="814"/>
      <c r="P584" s="814"/>
      <c r="Q584" s="814"/>
      <c r="R584" s="814"/>
      <c r="S584" s="814"/>
      <c r="T584" s="814"/>
      <c r="U584" s="814"/>
      <c r="V584" s="814"/>
      <c r="W584" s="814"/>
      <c r="X584" s="814"/>
      <c r="Y584" s="814"/>
      <c r="Z584" s="814"/>
    </row>
    <row r="585">
      <c r="A585" s="814"/>
      <c r="B585" s="814"/>
      <c r="C585" s="814"/>
      <c r="D585" s="814"/>
      <c r="E585" s="814"/>
      <c r="F585" s="814"/>
      <c r="G585" s="814"/>
      <c r="H585" s="814"/>
      <c r="I585" s="814"/>
      <c r="J585" s="814"/>
      <c r="K585" s="814"/>
      <c r="L585" s="814"/>
      <c r="M585" s="814"/>
      <c r="N585" s="814"/>
      <c r="O585" s="814"/>
      <c r="P585" s="814"/>
      <c r="Q585" s="814"/>
      <c r="R585" s="814"/>
      <c r="S585" s="814"/>
      <c r="T585" s="814"/>
      <c r="U585" s="814"/>
      <c r="V585" s="814"/>
      <c r="W585" s="814"/>
      <c r="X585" s="814"/>
      <c r="Y585" s="814"/>
      <c r="Z585" s="814"/>
    </row>
    <row r="586">
      <c r="A586" s="814"/>
      <c r="B586" s="814"/>
      <c r="C586" s="814"/>
      <c r="D586" s="814"/>
      <c r="E586" s="814"/>
      <c r="F586" s="814"/>
      <c r="G586" s="814"/>
      <c r="H586" s="814"/>
      <c r="I586" s="814"/>
      <c r="J586" s="814"/>
      <c r="K586" s="814"/>
      <c r="L586" s="814"/>
      <c r="M586" s="814"/>
      <c r="N586" s="814"/>
      <c r="O586" s="814"/>
      <c r="P586" s="814"/>
      <c r="Q586" s="814"/>
      <c r="R586" s="814"/>
      <c r="S586" s="814"/>
      <c r="T586" s="814"/>
      <c r="U586" s="814"/>
      <c r="V586" s="814"/>
      <c r="W586" s="814"/>
      <c r="X586" s="814"/>
      <c r="Y586" s="814"/>
      <c r="Z586" s="814"/>
    </row>
    <row r="587">
      <c r="A587" s="814"/>
      <c r="B587" s="814"/>
      <c r="C587" s="814"/>
      <c r="D587" s="814"/>
      <c r="E587" s="814"/>
      <c r="F587" s="814"/>
      <c r="G587" s="814"/>
      <c r="H587" s="814"/>
      <c r="I587" s="814"/>
      <c r="J587" s="814"/>
      <c r="K587" s="814"/>
      <c r="L587" s="814"/>
      <c r="M587" s="814"/>
      <c r="N587" s="814"/>
      <c r="O587" s="814"/>
      <c r="P587" s="814"/>
      <c r="Q587" s="814"/>
      <c r="R587" s="814"/>
      <c r="S587" s="814"/>
      <c r="T587" s="814"/>
      <c r="U587" s="814"/>
      <c r="V587" s="814"/>
      <c r="W587" s="814"/>
      <c r="X587" s="814"/>
      <c r="Y587" s="814"/>
      <c r="Z587" s="814"/>
    </row>
    <row r="588">
      <c r="A588" s="814"/>
      <c r="B588" s="814"/>
      <c r="C588" s="814"/>
      <c r="D588" s="814"/>
      <c r="E588" s="814"/>
      <c r="F588" s="814"/>
      <c r="G588" s="814"/>
      <c r="H588" s="814"/>
      <c r="I588" s="814"/>
      <c r="J588" s="814"/>
      <c r="K588" s="814"/>
      <c r="L588" s="814"/>
      <c r="M588" s="814"/>
      <c r="N588" s="814"/>
      <c r="O588" s="814"/>
      <c r="P588" s="814"/>
      <c r="Q588" s="814"/>
      <c r="R588" s="814"/>
      <c r="S588" s="814"/>
      <c r="T588" s="814"/>
      <c r="U588" s="814"/>
      <c r="V588" s="814"/>
      <c r="W588" s="814"/>
      <c r="X588" s="814"/>
      <c r="Y588" s="814"/>
      <c r="Z588" s="814"/>
    </row>
    <row r="589">
      <c r="A589" s="814"/>
      <c r="B589" s="814"/>
      <c r="C589" s="814"/>
      <c r="D589" s="814"/>
      <c r="E589" s="814"/>
      <c r="F589" s="814"/>
      <c r="G589" s="814"/>
      <c r="H589" s="814"/>
      <c r="I589" s="814"/>
      <c r="J589" s="814"/>
      <c r="K589" s="814"/>
      <c r="L589" s="814"/>
      <c r="M589" s="814"/>
      <c r="N589" s="814"/>
      <c r="O589" s="814"/>
      <c r="P589" s="814"/>
      <c r="Q589" s="814"/>
      <c r="R589" s="814"/>
      <c r="S589" s="814"/>
      <c r="T589" s="814"/>
      <c r="U589" s="814"/>
      <c r="V589" s="814"/>
      <c r="W589" s="814"/>
      <c r="X589" s="814"/>
      <c r="Y589" s="814"/>
      <c r="Z589" s="814"/>
    </row>
    <row r="590">
      <c r="A590" s="814"/>
      <c r="B590" s="814"/>
      <c r="C590" s="814"/>
      <c r="D590" s="814"/>
      <c r="E590" s="814"/>
      <c r="F590" s="814"/>
      <c r="G590" s="814"/>
      <c r="H590" s="814"/>
      <c r="I590" s="814"/>
      <c r="J590" s="814"/>
      <c r="K590" s="814"/>
      <c r="L590" s="814"/>
      <c r="M590" s="814"/>
      <c r="N590" s="814"/>
      <c r="O590" s="814"/>
      <c r="P590" s="814"/>
      <c r="Q590" s="814"/>
      <c r="R590" s="814"/>
      <c r="S590" s="814"/>
      <c r="T590" s="814"/>
      <c r="U590" s="814"/>
      <c r="V590" s="814"/>
      <c r="W590" s="814"/>
      <c r="X590" s="814"/>
      <c r="Y590" s="814"/>
      <c r="Z590" s="814"/>
    </row>
    <row r="591">
      <c r="A591" s="814"/>
      <c r="B591" s="814"/>
      <c r="C591" s="814"/>
      <c r="D591" s="814"/>
      <c r="E591" s="814"/>
      <c r="F591" s="814"/>
      <c r="G591" s="814"/>
      <c r="H591" s="814"/>
      <c r="I591" s="814"/>
      <c r="J591" s="814"/>
      <c r="K591" s="814"/>
      <c r="L591" s="814"/>
      <c r="M591" s="814"/>
      <c r="N591" s="814"/>
      <c r="O591" s="814"/>
      <c r="P591" s="814"/>
      <c r="Q591" s="814"/>
      <c r="R591" s="814"/>
      <c r="S591" s="814"/>
      <c r="T591" s="814"/>
      <c r="U591" s="814"/>
      <c r="V591" s="814"/>
      <c r="W591" s="814"/>
      <c r="X591" s="814"/>
      <c r="Y591" s="814"/>
      <c r="Z591" s="814"/>
    </row>
    <row r="592">
      <c r="A592" s="814"/>
      <c r="B592" s="814"/>
      <c r="C592" s="814"/>
      <c r="D592" s="814"/>
      <c r="E592" s="814"/>
      <c r="F592" s="814"/>
      <c r="G592" s="814"/>
      <c r="H592" s="814"/>
      <c r="I592" s="814"/>
      <c r="J592" s="814"/>
      <c r="K592" s="814"/>
      <c r="L592" s="814"/>
      <c r="M592" s="814"/>
      <c r="N592" s="814"/>
      <c r="O592" s="814"/>
      <c r="P592" s="814"/>
      <c r="Q592" s="814"/>
      <c r="R592" s="814"/>
      <c r="S592" s="814"/>
      <c r="T592" s="814"/>
      <c r="U592" s="814"/>
      <c r="V592" s="814"/>
      <c r="W592" s="814"/>
      <c r="X592" s="814"/>
      <c r="Y592" s="814"/>
      <c r="Z592" s="814"/>
    </row>
    <row r="593">
      <c r="A593" s="814"/>
      <c r="B593" s="814"/>
      <c r="C593" s="814"/>
      <c r="D593" s="814"/>
      <c r="E593" s="814"/>
      <c r="F593" s="814"/>
      <c r="G593" s="814"/>
      <c r="H593" s="814"/>
      <c r="I593" s="814"/>
      <c r="J593" s="814"/>
      <c r="K593" s="814"/>
      <c r="L593" s="814"/>
      <c r="M593" s="814"/>
      <c r="N593" s="814"/>
      <c r="O593" s="814"/>
      <c r="P593" s="814"/>
      <c r="Q593" s="814"/>
      <c r="R593" s="814"/>
      <c r="S593" s="814"/>
      <c r="T593" s="814"/>
      <c r="U593" s="814"/>
      <c r="V593" s="814"/>
      <c r="W593" s="814"/>
      <c r="X593" s="814"/>
      <c r="Y593" s="814"/>
      <c r="Z593" s="814"/>
    </row>
    <row r="594">
      <c r="A594" s="814"/>
      <c r="B594" s="814"/>
      <c r="C594" s="814"/>
      <c r="D594" s="814"/>
      <c r="E594" s="814"/>
      <c r="F594" s="814"/>
      <c r="G594" s="814"/>
      <c r="H594" s="814"/>
      <c r="I594" s="814"/>
      <c r="J594" s="814"/>
      <c r="K594" s="814"/>
      <c r="L594" s="814"/>
      <c r="M594" s="814"/>
      <c r="N594" s="814"/>
      <c r="O594" s="814"/>
      <c r="P594" s="814"/>
      <c r="Q594" s="814"/>
      <c r="R594" s="814"/>
      <c r="S594" s="814"/>
      <c r="T594" s="814"/>
      <c r="U594" s="814"/>
      <c r="V594" s="814"/>
      <c r="W594" s="814"/>
      <c r="X594" s="814"/>
      <c r="Y594" s="814"/>
      <c r="Z594" s="814"/>
    </row>
    <row r="595">
      <c r="A595" s="814"/>
      <c r="B595" s="814"/>
      <c r="C595" s="814"/>
      <c r="D595" s="814"/>
      <c r="E595" s="814"/>
      <c r="F595" s="814"/>
      <c r="G595" s="814"/>
      <c r="H595" s="814"/>
      <c r="I595" s="814"/>
      <c r="J595" s="814"/>
      <c r="K595" s="814"/>
      <c r="L595" s="814"/>
      <c r="M595" s="814"/>
      <c r="N595" s="814"/>
      <c r="O595" s="814"/>
      <c r="P595" s="814"/>
      <c r="Q595" s="814"/>
      <c r="R595" s="814"/>
      <c r="S595" s="814"/>
      <c r="T595" s="814"/>
      <c r="U595" s="814"/>
      <c r="V595" s="814"/>
      <c r="W595" s="814"/>
      <c r="X595" s="814"/>
      <c r="Y595" s="814"/>
      <c r="Z595" s="814"/>
    </row>
    <row r="596">
      <c r="A596" s="814"/>
      <c r="B596" s="814"/>
      <c r="C596" s="814"/>
      <c r="D596" s="814"/>
      <c r="E596" s="814"/>
      <c r="F596" s="814"/>
      <c r="G596" s="814"/>
      <c r="H596" s="814"/>
      <c r="I596" s="814"/>
      <c r="J596" s="814"/>
      <c r="K596" s="814"/>
      <c r="L596" s="814"/>
      <c r="M596" s="814"/>
      <c r="N596" s="814"/>
      <c r="O596" s="814"/>
      <c r="P596" s="814"/>
      <c r="Q596" s="814"/>
      <c r="R596" s="814"/>
      <c r="S596" s="814"/>
      <c r="T596" s="814"/>
      <c r="U596" s="814"/>
      <c r="V596" s="814"/>
      <c r="W596" s="814"/>
      <c r="X596" s="814"/>
      <c r="Y596" s="814"/>
      <c r="Z596" s="814"/>
    </row>
    <row r="597">
      <c r="A597" s="814"/>
      <c r="B597" s="814"/>
      <c r="C597" s="814"/>
      <c r="D597" s="814"/>
      <c r="E597" s="814"/>
      <c r="F597" s="814"/>
      <c r="G597" s="814"/>
      <c r="H597" s="814"/>
      <c r="I597" s="814"/>
      <c r="J597" s="814"/>
      <c r="K597" s="814"/>
      <c r="L597" s="814"/>
      <c r="M597" s="814"/>
      <c r="N597" s="814"/>
      <c r="O597" s="814"/>
      <c r="P597" s="814"/>
      <c r="Q597" s="814"/>
      <c r="R597" s="814"/>
      <c r="S597" s="814"/>
      <c r="T597" s="814"/>
      <c r="U597" s="814"/>
      <c r="V597" s="814"/>
      <c r="W597" s="814"/>
      <c r="X597" s="814"/>
      <c r="Y597" s="814"/>
      <c r="Z597" s="814"/>
    </row>
    <row r="598">
      <c r="A598" s="814"/>
      <c r="B598" s="814"/>
      <c r="C598" s="814"/>
      <c r="D598" s="814"/>
      <c r="E598" s="814"/>
      <c r="F598" s="814"/>
      <c r="G598" s="814"/>
      <c r="H598" s="814"/>
      <c r="I598" s="814"/>
      <c r="J598" s="814"/>
      <c r="K598" s="814"/>
      <c r="L598" s="814"/>
      <c r="M598" s="814"/>
      <c r="N598" s="814"/>
      <c r="O598" s="814"/>
      <c r="P598" s="814"/>
      <c r="Q598" s="814"/>
      <c r="R598" s="814"/>
      <c r="S598" s="814"/>
      <c r="T598" s="814"/>
      <c r="U598" s="814"/>
      <c r="V598" s="814"/>
      <c r="W598" s="814"/>
      <c r="X598" s="814"/>
      <c r="Y598" s="814"/>
      <c r="Z598" s="814"/>
    </row>
    <row r="599">
      <c r="A599" s="814"/>
      <c r="B599" s="814"/>
      <c r="C599" s="814"/>
      <c r="D599" s="814"/>
      <c r="E599" s="814"/>
      <c r="F599" s="814"/>
      <c r="G599" s="814"/>
      <c r="H599" s="814"/>
      <c r="I599" s="814"/>
      <c r="J599" s="814"/>
      <c r="K599" s="814"/>
      <c r="L599" s="814"/>
      <c r="M599" s="814"/>
      <c r="N599" s="814"/>
      <c r="O599" s="814"/>
      <c r="P599" s="814"/>
      <c r="Q599" s="814"/>
      <c r="R599" s="814"/>
      <c r="S599" s="814"/>
      <c r="T599" s="814"/>
      <c r="U599" s="814"/>
      <c r="V599" s="814"/>
      <c r="W599" s="814"/>
      <c r="X599" s="814"/>
      <c r="Y599" s="814"/>
      <c r="Z599" s="814"/>
    </row>
    <row r="600">
      <c r="A600" s="814"/>
      <c r="B600" s="814"/>
      <c r="C600" s="814"/>
      <c r="D600" s="814"/>
      <c r="E600" s="814"/>
      <c r="F600" s="814"/>
      <c r="G600" s="814"/>
      <c r="H600" s="814"/>
      <c r="I600" s="814"/>
      <c r="J600" s="814"/>
      <c r="K600" s="814"/>
      <c r="L600" s="814"/>
      <c r="M600" s="814"/>
      <c r="N600" s="814"/>
      <c r="O600" s="814"/>
      <c r="P600" s="814"/>
      <c r="Q600" s="814"/>
      <c r="R600" s="814"/>
      <c r="S600" s="814"/>
      <c r="T600" s="814"/>
      <c r="U600" s="814"/>
      <c r="V600" s="814"/>
      <c r="W600" s="814"/>
      <c r="X600" s="814"/>
      <c r="Y600" s="814"/>
      <c r="Z600" s="814"/>
    </row>
    <row r="601">
      <c r="A601" s="814"/>
      <c r="B601" s="814"/>
      <c r="C601" s="814"/>
      <c r="D601" s="814"/>
      <c r="E601" s="814"/>
      <c r="F601" s="814"/>
      <c r="G601" s="814"/>
      <c r="H601" s="814"/>
      <c r="I601" s="814"/>
      <c r="J601" s="814"/>
      <c r="K601" s="814"/>
      <c r="L601" s="814"/>
      <c r="M601" s="814"/>
      <c r="N601" s="814"/>
      <c r="O601" s="814"/>
      <c r="P601" s="814"/>
      <c r="Q601" s="814"/>
      <c r="R601" s="814"/>
      <c r="S601" s="814"/>
      <c r="T601" s="814"/>
      <c r="U601" s="814"/>
      <c r="V601" s="814"/>
      <c r="W601" s="814"/>
      <c r="X601" s="814"/>
      <c r="Y601" s="814"/>
      <c r="Z601" s="814"/>
    </row>
    <row r="602">
      <c r="A602" s="814"/>
      <c r="B602" s="814"/>
      <c r="C602" s="814"/>
      <c r="D602" s="814"/>
      <c r="E602" s="814"/>
      <c r="F602" s="814"/>
      <c r="G602" s="814"/>
      <c r="H602" s="814"/>
      <c r="I602" s="814"/>
      <c r="J602" s="814"/>
      <c r="K602" s="814"/>
      <c r="L602" s="814"/>
      <c r="M602" s="814"/>
      <c r="N602" s="814"/>
      <c r="O602" s="814"/>
      <c r="P602" s="814"/>
      <c r="Q602" s="814"/>
      <c r="R602" s="814"/>
      <c r="S602" s="814"/>
      <c r="T602" s="814"/>
      <c r="U602" s="814"/>
      <c r="V602" s="814"/>
      <c r="W602" s="814"/>
      <c r="X602" s="814"/>
      <c r="Y602" s="814"/>
      <c r="Z602" s="814"/>
    </row>
    <row r="603">
      <c r="A603" s="814"/>
      <c r="B603" s="814"/>
      <c r="C603" s="814"/>
      <c r="D603" s="814"/>
      <c r="E603" s="814"/>
      <c r="F603" s="814"/>
      <c r="G603" s="814"/>
      <c r="H603" s="814"/>
      <c r="I603" s="814"/>
      <c r="J603" s="814"/>
      <c r="K603" s="814"/>
      <c r="L603" s="814"/>
      <c r="M603" s="814"/>
      <c r="N603" s="814"/>
      <c r="O603" s="814"/>
      <c r="P603" s="814"/>
      <c r="Q603" s="814"/>
      <c r="R603" s="814"/>
      <c r="S603" s="814"/>
      <c r="T603" s="814"/>
      <c r="U603" s="814"/>
      <c r="V603" s="814"/>
      <c r="W603" s="814"/>
      <c r="X603" s="814"/>
      <c r="Y603" s="814"/>
      <c r="Z603" s="814"/>
    </row>
    <row r="604">
      <c r="A604" s="814"/>
      <c r="B604" s="814"/>
      <c r="C604" s="814"/>
      <c r="D604" s="814"/>
      <c r="E604" s="814"/>
      <c r="F604" s="814"/>
      <c r="G604" s="814"/>
      <c r="H604" s="814"/>
      <c r="I604" s="814"/>
      <c r="J604" s="814"/>
      <c r="K604" s="814"/>
      <c r="L604" s="814"/>
      <c r="M604" s="814"/>
      <c r="N604" s="814"/>
      <c r="O604" s="814"/>
      <c r="P604" s="814"/>
      <c r="Q604" s="814"/>
      <c r="R604" s="814"/>
      <c r="S604" s="814"/>
      <c r="T604" s="814"/>
      <c r="U604" s="814"/>
      <c r="V604" s="814"/>
      <c r="W604" s="814"/>
      <c r="X604" s="814"/>
      <c r="Y604" s="814"/>
      <c r="Z604" s="814"/>
    </row>
    <row r="605">
      <c r="A605" s="814"/>
      <c r="B605" s="814"/>
      <c r="C605" s="814"/>
      <c r="D605" s="814"/>
      <c r="E605" s="814"/>
      <c r="F605" s="814"/>
      <c r="G605" s="814"/>
      <c r="H605" s="814"/>
      <c r="I605" s="814"/>
      <c r="J605" s="814"/>
      <c r="K605" s="814"/>
      <c r="L605" s="814"/>
      <c r="M605" s="814"/>
      <c r="N605" s="814"/>
      <c r="O605" s="814"/>
      <c r="P605" s="814"/>
      <c r="Q605" s="814"/>
      <c r="R605" s="814"/>
      <c r="S605" s="814"/>
      <c r="T605" s="814"/>
      <c r="U605" s="814"/>
      <c r="V605" s="814"/>
      <c r="W605" s="814"/>
      <c r="X605" s="814"/>
      <c r="Y605" s="814"/>
      <c r="Z605" s="814"/>
    </row>
    <row r="606">
      <c r="A606" s="814"/>
      <c r="B606" s="814"/>
      <c r="C606" s="814"/>
      <c r="D606" s="814"/>
      <c r="E606" s="814"/>
      <c r="F606" s="814"/>
      <c r="G606" s="814"/>
      <c r="H606" s="814"/>
      <c r="I606" s="814"/>
      <c r="J606" s="814"/>
      <c r="K606" s="814"/>
      <c r="L606" s="814"/>
      <c r="M606" s="814"/>
      <c r="N606" s="814"/>
      <c r="O606" s="814"/>
      <c r="P606" s="814"/>
      <c r="Q606" s="814"/>
      <c r="R606" s="814"/>
      <c r="S606" s="814"/>
      <c r="T606" s="814"/>
      <c r="U606" s="814"/>
      <c r="V606" s="814"/>
      <c r="W606" s="814"/>
      <c r="X606" s="814"/>
      <c r="Y606" s="814"/>
      <c r="Z606" s="814"/>
    </row>
    <row r="607">
      <c r="A607" s="814"/>
      <c r="B607" s="814"/>
      <c r="C607" s="814"/>
      <c r="D607" s="814"/>
      <c r="E607" s="814"/>
      <c r="F607" s="814"/>
      <c r="G607" s="814"/>
      <c r="H607" s="814"/>
      <c r="I607" s="814"/>
      <c r="J607" s="814"/>
      <c r="K607" s="814"/>
      <c r="L607" s="814"/>
      <c r="M607" s="814"/>
      <c r="N607" s="814"/>
      <c r="O607" s="814"/>
      <c r="P607" s="814"/>
      <c r="Q607" s="814"/>
      <c r="R607" s="814"/>
      <c r="S607" s="814"/>
      <c r="T607" s="814"/>
      <c r="U607" s="814"/>
      <c r="V607" s="814"/>
      <c r="W607" s="814"/>
      <c r="X607" s="814"/>
      <c r="Y607" s="814"/>
      <c r="Z607" s="814"/>
    </row>
    <row r="608">
      <c r="A608" s="814"/>
      <c r="B608" s="814"/>
      <c r="C608" s="814"/>
      <c r="D608" s="814"/>
      <c r="E608" s="814"/>
      <c r="F608" s="814"/>
      <c r="G608" s="814"/>
      <c r="H608" s="814"/>
      <c r="I608" s="814"/>
      <c r="J608" s="814"/>
      <c r="K608" s="814"/>
      <c r="L608" s="814"/>
      <c r="M608" s="814"/>
      <c r="N608" s="814"/>
      <c r="O608" s="814"/>
      <c r="P608" s="814"/>
      <c r="Q608" s="814"/>
      <c r="R608" s="814"/>
      <c r="S608" s="814"/>
      <c r="T608" s="814"/>
      <c r="U608" s="814"/>
      <c r="V608" s="814"/>
      <c r="W608" s="814"/>
      <c r="X608" s="814"/>
      <c r="Y608" s="814"/>
      <c r="Z608" s="814"/>
    </row>
    <row r="609">
      <c r="A609" s="814"/>
      <c r="B609" s="814"/>
      <c r="C609" s="814"/>
      <c r="D609" s="814"/>
      <c r="E609" s="814"/>
      <c r="F609" s="814"/>
      <c r="G609" s="814"/>
      <c r="H609" s="814"/>
      <c r="I609" s="814"/>
      <c r="J609" s="814"/>
      <c r="K609" s="814"/>
      <c r="L609" s="814"/>
      <c r="M609" s="814"/>
      <c r="N609" s="814"/>
      <c r="O609" s="814"/>
      <c r="P609" s="814"/>
      <c r="Q609" s="814"/>
      <c r="R609" s="814"/>
      <c r="S609" s="814"/>
      <c r="T609" s="814"/>
      <c r="U609" s="814"/>
      <c r="V609" s="814"/>
      <c r="W609" s="814"/>
      <c r="X609" s="814"/>
      <c r="Y609" s="814"/>
      <c r="Z609" s="814"/>
    </row>
    <row r="610">
      <c r="A610" s="814"/>
      <c r="B610" s="814"/>
      <c r="C610" s="814"/>
      <c r="D610" s="814"/>
      <c r="E610" s="814"/>
      <c r="F610" s="814"/>
      <c r="G610" s="814"/>
      <c r="H610" s="814"/>
      <c r="I610" s="814"/>
      <c r="J610" s="814"/>
      <c r="K610" s="814"/>
      <c r="L610" s="814"/>
      <c r="M610" s="814"/>
      <c r="N610" s="814"/>
      <c r="O610" s="814"/>
      <c r="P610" s="814"/>
      <c r="Q610" s="814"/>
      <c r="R610" s="814"/>
      <c r="S610" s="814"/>
      <c r="T610" s="814"/>
      <c r="U610" s="814"/>
      <c r="V610" s="814"/>
      <c r="W610" s="814"/>
      <c r="X610" s="814"/>
      <c r="Y610" s="814"/>
      <c r="Z610" s="814"/>
    </row>
    <row r="611">
      <c r="A611" s="814"/>
      <c r="B611" s="814"/>
      <c r="C611" s="814"/>
      <c r="D611" s="814"/>
      <c r="E611" s="814"/>
      <c r="F611" s="814"/>
      <c r="G611" s="814"/>
      <c r="H611" s="814"/>
      <c r="I611" s="814"/>
      <c r="J611" s="814"/>
      <c r="K611" s="814"/>
      <c r="L611" s="814"/>
      <c r="M611" s="814"/>
      <c r="N611" s="814"/>
      <c r="O611" s="814"/>
      <c r="P611" s="814"/>
      <c r="Q611" s="814"/>
      <c r="R611" s="814"/>
      <c r="S611" s="814"/>
      <c r="T611" s="814"/>
      <c r="U611" s="814"/>
      <c r="V611" s="814"/>
      <c r="W611" s="814"/>
      <c r="X611" s="814"/>
      <c r="Y611" s="814"/>
      <c r="Z611" s="814"/>
    </row>
    <row r="612">
      <c r="A612" s="814"/>
      <c r="B612" s="814"/>
      <c r="C612" s="814"/>
      <c r="D612" s="814"/>
      <c r="E612" s="814"/>
      <c r="F612" s="814"/>
      <c r="G612" s="814"/>
      <c r="H612" s="814"/>
      <c r="I612" s="814"/>
      <c r="J612" s="814"/>
      <c r="K612" s="814"/>
      <c r="L612" s="814"/>
      <c r="M612" s="814"/>
      <c r="N612" s="814"/>
      <c r="O612" s="814"/>
      <c r="P612" s="814"/>
      <c r="Q612" s="814"/>
      <c r="R612" s="814"/>
      <c r="S612" s="814"/>
      <c r="T612" s="814"/>
      <c r="U612" s="814"/>
      <c r="V612" s="814"/>
      <c r="W612" s="814"/>
      <c r="X612" s="814"/>
      <c r="Y612" s="814"/>
      <c r="Z612" s="814"/>
    </row>
    <row r="613">
      <c r="A613" s="814"/>
      <c r="B613" s="814"/>
      <c r="C613" s="814"/>
      <c r="D613" s="814"/>
      <c r="E613" s="814"/>
      <c r="F613" s="814"/>
      <c r="G613" s="814"/>
      <c r="H613" s="814"/>
      <c r="I613" s="814"/>
      <c r="J613" s="814"/>
      <c r="K613" s="814"/>
      <c r="L613" s="814"/>
      <c r="M613" s="814"/>
      <c r="N613" s="814"/>
      <c r="O613" s="814"/>
      <c r="P613" s="814"/>
      <c r="Q613" s="814"/>
      <c r="R613" s="814"/>
      <c r="S613" s="814"/>
      <c r="T613" s="814"/>
      <c r="U613" s="814"/>
      <c r="V613" s="814"/>
      <c r="W613" s="814"/>
      <c r="X613" s="814"/>
      <c r="Y613" s="814"/>
      <c r="Z613" s="814"/>
    </row>
    <row r="614">
      <c r="A614" s="814"/>
      <c r="B614" s="814"/>
      <c r="C614" s="814"/>
      <c r="D614" s="814"/>
      <c r="E614" s="814"/>
      <c r="F614" s="814"/>
      <c r="G614" s="814"/>
      <c r="H614" s="814"/>
      <c r="I614" s="814"/>
      <c r="J614" s="814"/>
      <c r="K614" s="814"/>
      <c r="L614" s="814"/>
      <c r="M614" s="814"/>
      <c r="N614" s="814"/>
      <c r="O614" s="814"/>
      <c r="P614" s="814"/>
      <c r="Q614" s="814"/>
      <c r="R614" s="814"/>
      <c r="S614" s="814"/>
      <c r="T614" s="814"/>
      <c r="U614" s="814"/>
      <c r="V614" s="814"/>
      <c r="W614" s="814"/>
      <c r="X614" s="814"/>
      <c r="Y614" s="814"/>
      <c r="Z614" s="814"/>
    </row>
    <row r="615">
      <c r="A615" s="814"/>
      <c r="B615" s="814"/>
      <c r="C615" s="814"/>
      <c r="D615" s="814"/>
      <c r="E615" s="814"/>
      <c r="F615" s="814"/>
      <c r="G615" s="814"/>
      <c r="H615" s="814"/>
      <c r="I615" s="814"/>
      <c r="J615" s="814"/>
      <c r="K615" s="814"/>
      <c r="L615" s="814"/>
      <c r="M615" s="814"/>
      <c r="N615" s="814"/>
      <c r="O615" s="814"/>
      <c r="P615" s="814"/>
      <c r="Q615" s="814"/>
      <c r="R615" s="814"/>
      <c r="S615" s="814"/>
      <c r="T615" s="814"/>
      <c r="U615" s="814"/>
      <c r="V615" s="814"/>
      <c r="W615" s="814"/>
      <c r="X615" s="814"/>
      <c r="Y615" s="814"/>
      <c r="Z615" s="814"/>
    </row>
    <row r="616">
      <c r="A616" s="814"/>
      <c r="B616" s="814"/>
      <c r="C616" s="814"/>
      <c r="D616" s="814"/>
      <c r="E616" s="814"/>
      <c r="F616" s="814"/>
      <c r="G616" s="814"/>
      <c r="H616" s="814"/>
      <c r="I616" s="814"/>
      <c r="J616" s="814"/>
      <c r="K616" s="814"/>
      <c r="L616" s="814"/>
      <c r="M616" s="814"/>
      <c r="N616" s="814"/>
      <c r="O616" s="814"/>
      <c r="P616" s="814"/>
      <c r="Q616" s="814"/>
      <c r="R616" s="814"/>
      <c r="S616" s="814"/>
      <c r="T616" s="814"/>
      <c r="U616" s="814"/>
      <c r="V616" s="814"/>
      <c r="W616" s="814"/>
      <c r="X616" s="814"/>
      <c r="Y616" s="814"/>
      <c r="Z616" s="814"/>
    </row>
    <row r="617">
      <c r="A617" s="814"/>
      <c r="B617" s="814"/>
      <c r="C617" s="814"/>
      <c r="D617" s="814"/>
      <c r="E617" s="814"/>
      <c r="F617" s="814"/>
      <c r="G617" s="814"/>
      <c r="H617" s="814"/>
      <c r="I617" s="814"/>
      <c r="J617" s="814"/>
      <c r="K617" s="814"/>
      <c r="L617" s="814"/>
      <c r="M617" s="814"/>
      <c r="N617" s="814"/>
      <c r="O617" s="814"/>
      <c r="P617" s="814"/>
      <c r="Q617" s="814"/>
      <c r="R617" s="814"/>
      <c r="S617" s="814"/>
      <c r="T617" s="814"/>
      <c r="U617" s="814"/>
      <c r="V617" s="814"/>
      <c r="W617" s="814"/>
      <c r="X617" s="814"/>
      <c r="Y617" s="814"/>
      <c r="Z617" s="814"/>
    </row>
    <row r="618">
      <c r="A618" s="814"/>
      <c r="B618" s="814"/>
      <c r="C618" s="814"/>
      <c r="D618" s="814"/>
      <c r="E618" s="814"/>
      <c r="F618" s="814"/>
      <c r="G618" s="814"/>
      <c r="H618" s="814"/>
      <c r="I618" s="814"/>
      <c r="J618" s="814"/>
      <c r="K618" s="814"/>
      <c r="L618" s="814"/>
      <c r="M618" s="814"/>
      <c r="N618" s="814"/>
      <c r="O618" s="814"/>
      <c r="P618" s="814"/>
      <c r="Q618" s="814"/>
      <c r="R618" s="814"/>
      <c r="S618" s="814"/>
      <c r="T618" s="814"/>
      <c r="U618" s="814"/>
      <c r="V618" s="814"/>
      <c r="W618" s="814"/>
      <c r="X618" s="814"/>
      <c r="Y618" s="814"/>
      <c r="Z618" s="814"/>
    </row>
    <row r="619">
      <c r="A619" s="814"/>
      <c r="B619" s="814"/>
      <c r="C619" s="814"/>
      <c r="D619" s="814"/>
      <c r="E619" s="814"/>
      <c r="F619" s="814"/>
      <c r="G619" s="814"/>
      <c r="H619" s="814"/>
      <c r="I619" s="814"/>
      <c r="J619" s="814"/>
      <c r="K619" s="814"/>
      <c r="L619" s="814"/>
      <c r="M619" s="814"/>
      <c r="N619" s="814"/>
      <c r="O619" s="814"/>
      <c r="P619" s="814"/>
      <c r="Q619" s="814"/>
      <c r="R619" s="814"/>
      <c r="S619" s="814"/>
      <c r="T619" s="814"/>
      <c r="U619" s="814"/>
      <c r="V619" s="814"/>
      <c r="W619" s="814"/>
      <c r="X619" s="814"/>
      <c r="Y619" s="814"/>
      <c r="Z619" s="814"/>
    </row>
    <row r="620">
      <c r="A620" s="814"/>
      <c r="B620" s="814"/>
      <c r="C620" s="814"/>
      <c r="D620" s="814"/>
      <c r="E620" s="814"/>
      <c r="F620" s="814"/>
      <c r="G620" s="814"/>
      <c r="H620" s="814"/>
      <c r="I620" s="814"/>
      <c r="J620" s="814"/>
      <c r="K620" s="814"/>
      <c r="L620" s="814"/>
      <c r="M620" s="814"/>
      <c r="N620" s="814"/>
      <c r="O620" s="814"/>
      <c r="P620" s="814"/>
      <c r="Q620" s="814"/>
      <c r="R620" s="814"/>
      <c r="S620" s="814"/>
      <c r="T620" s="814"/>
      <c r="U620" s="814"/>
      <c r="V620" s="814"/>
      <c r="W620" s="814"/>
      <c r="X620" s="814"/>
      <c r="Y620" s="814"/>
      <c r="Z620" s="814"/>
    </row>
    <row r="621">
      <c r="A621" s="814"/>
      <c r="B621" s="814"/>
      <c r="C621" s="814"/>
      <c r="D621" s="814"/>
      <c r="E621" s="814"/>
      <c r="F621" s="814"/>
      <c r="G621" s="814"/>
      <c r="H621" s="814"/>
      <c r="I621" s="814"/>
      <c r="J621" s="814"/>
      <c r="K621" s="814"/>
      <c r="L621" s="814"/>
      <c r="M621" s="814"/>
      <c r="N621" s="814"/>
      <c r="O621" s="814"/>
      <c r="P621" s="814"/>
      <c r="Q621" s="814"/>
      <c r="R621" s="814"/>
      <c r="S621" s="814"/>
      <c r="T621" s="814"/>
      <c r="U621" s="814"/>
      <c r="V621" s="814"/>
      <c r="W621" s="814"/>
      <c r="X621" s="814"/>
      <c r="Y621" s="814"/>
      <c r="Z621" s="814"/>
    </row>
    <row r="622">
      <c r="A622" s="814"/>
      <c r="B622" s="814"/>
      <c r="C622" s="814"/>
      <c r="D622" s="814"/>
      <c r="E622" s="814"/>
      <c r="F622" s="814"/>
      <c r="G622" s="814"/>
      <c r="H622" s="814"/>
      <c r="I622" s="814"/>
      <c r="J622" s="814"/>
      <c r="K622" s="814"/>
      <c r="L622" s="814"/>
      <c r="M622" s="814"/>
      <c r="N622" s="814"/>
      <c r="O622" s="814"/>
      <c r="P622" s="814"/>
      <c r="Q622" s="814"/>
      <c r="R622" s="814"/>
      <c r="S622" s="814"/>
      <c r="T622" s="814"/>
      <c r="U622" s="814"/>
      <c r="V622" s="814"/>
      <c r="W622" s="814"/>
      <c r="X622" s="814"/>
      <c r="Y622" s="814"/>
      <c r="Z622" s="814"/>
    </row>
    <row r="623">
      <c r="A623" s="814"/>
      <c r="B623" s="814"/>
      <c r="C623" s="814"/>
      <c r="D623" s="814"/>
      <c r="E623" s="814"/>
      <c r="F623" s="814"/>
      <c r="G623" s="814"/>
      <c r="H623" s="814"/>
      <c r="I623" s="814"/>
      <c r="J623" s="814"/>
      <c r="K623" s="814"/>
      <c r="L623" s="814"/>
      <c r="M623" s="814"/>
      <c r="N623" s="814"/>
      <c r="O623" s="814"/>
      <c r="P623" s="814"/>
      <c r="Q623" s="814"/>
      <c r="R623" s="814"/>
      <c r="S623" s="814"/>
      <c r="T623" s="814"/>
      <c r="U623" s="814"/>
      <c r="V623" s="814"/>
      <c r="W623" s="814"/>
      <c r="X623" s="814"/>
      <c r="Y623" s="814"/>
      <c r="Z623" s="814"/>
    </row>
    <row r="624">
      <c r="A624" s="814"/>
      <c r="B624" s="814"/>
      <c r="C624" s="814"/>
      <c r="D624" s="814"/>
      <c r="E624" s="814"/>
      <c r="F624" s="814"/>
      <c r="G624" s="814"/>
      <c r="H624" s="814"/>
      <c r="I624" s="814"/>
      <c r="J624" s="814"/>
      <c r="K624" s="814"/>
      <c r="L624" s="814"/>
      <c r="M624" s="814"/>
      <c r="N624" s="814"/>
      <c r="O624" s="814"/>
      <c r="P624" s="814"/>
      <c r="Q624" s="814"/>
      <c r="R624" s="814"/>
      <c r="S624" s="814"/>
      <c r="T624" s="814"/>
      <c r="U624" s="814"/>
      <c r="V624" s="814"/>
      <c r="W624" s="814"/>
      <c r="X624" s="814"/>
      <c r="Y624" s="814"/>
      <c r="Z624" s="814"/>
    </row>
    <row r="625">
      <c r="A625" s="814"/>
      <c r="B625" s="814"/>
      <c r="C625" s="814"/>
      <c r="D625" s="814"/>
      <c r="E625" s="814"/>
      <c r="F625" s="814"/>
      <c r="G625" s="814"/>
      <c r="H625" s="814"/>
      <c r="I625" s="814"/>
      <c r="J625" s="814"/>
      <c r="K625" s="814"/>
      <c r="L625" s="814"/>
      <c r="M625" s="814"/>
      <c r="N625" s="814"/>
      <c r="O625" s="814"/>
      <c r="P625" s="814"/>
      <c r="Q625" s="814"/>
      <c r="R625" s="814"/>
      <c r="S625" s="814"/>
      <c r="T625" s="814"/>
      <c r="U625" s="814"/>
      <c r="V625" s="814"/>
      <c r="W625" s="814"/>
      <c r="X625" s="814"/>
      <c r="Y625" s="814"/>
      <c r="Z625" s="814"/>
    </row>
    <row r="626">
      <c r="A626" s="814"/>
      <c r="B626" s="814"/>
      <c r="C626" s="814"/>
      <c r="D626" s="814"/>
      <c r="E626" s="814"/>
      <c r="F626" s="814"/>
      <c r="G626" s="814"/>
      <c r="H626" s="814"/>
      <c r="I626" s="814"/>
      <c r="J626" s="814"/>
      <c r="K626" s="814"/>
      <c r="L626" s="814"/>
      <c r="M626" s="814"/>
      <c r="N626" s="814"/>
      <c r="O626" s="814"/>
      <c r="P626" s="814"/>
      <c r="Q626" s="814"/>
      <c r="R626" s="814"/>
      <c r="S626" s="814"/>
      <c r="T626" s="814"/>
      <c r="U626" s="814"/>
      <c r="V626" s="814"/>
      <c r="W626" s="814"/>
      <c r="X626" s="814"/>
      <c r="Y626" s="814"/>
      <c r="Z626" s="814"/>
    </row>
    <row r="627">
      <c r="A627" s="814"/>
      <c r="B627" s="814"/>
      <c r="C627" s="814"/>
      <c r="D627" s="814"/>
      <c r="E627" s="814"/>
      <c r="F627" s="814"/>
      <c r="G627" s="814"/>
      <c r="H627" s="814"/>
      <c r="I627" s="814"/>
      <c r="J627" s="814"/>
      <c r="K627" s="814"/>
      <c r="L627" s="814"/>
      <c r="M627" s="814"/>
      <c r="N627" s="814"/>
      <c r="O627" s="814"/>
      <c r="P627" s="814"/>
      <c r="Q627" s="814"/>
      <c r="R627" s="814"/>
      <c r="S627" s="814"/>
      <c r="T627" s="814"/>
      <c r="U627" s="814"/>
      <c r="V627" s="814"/>
      <c r="W627" s="814"/>
      <c r="X627" s="814"/>
      <c r="Y627" s="814"/>
      <c r="Z627" s="814"/>
    </row>
    <row r="628">
      <c r="A628" s="814"/>
      <c r="B628" s="814"/>
      <c r="C628" s="814"/>
      <c r="D628" s="814"/>
      <c r="E628" s="814"/>
      <c r="F628" s="814"/>
      <c r="G628" s="814"/>
      <c r="H628" s="814"/>
      <c r="I628" s="814"/>
      <c r="J628" s="814"/>
      <c r="K628" s="814"/>
      <c r="L628" s="814"/>
      <c r="M628" s="814"/>
      <c r="N628" s="814"/>
      <c r="O628" s="814"/>
      <c r="P628" s="814"/>
      <c r="Q628" s="814"/>
      <c r="R628" s="814"/>
      <c r="S628" s="814"/>
      <c r="T628" s="814"/>
      <c r="U628" s="814"/>
      <c r="V628" s="814"/>
      <c r="W628" s="814"/>
      <c r="X628" s="814"/>
      <c r="Y628" s="814"/>
      <c r="Z628" s="814"/>
    </row>
    <row r="629">
      <c r="A629" s="814"/>
      <c r="B629" s="814"/>
      <c r="C629" s="814"/>
      <c r="D629" s="814"/>
      <c r="E629" s="814"/>
      <c r="F629" s="814"/>
      <c r="G629" s="814"/>
      <c r="H629" s="814"/>
      <c r="I629" s="814"/>
      <c r="J629" s="814"/>
      <c r="K629" s="814"/>
      <c r="L629" s="814"/>
      <c r="M629" s="814"/>
      <c r="N629" s="814"/>
      <c r="O629" s="814"/>
      <c r="P629" s="814"/>
      <c r="Q629" s="814"/>
      <c r="R629" s="814"/>
      <c r="S629" s="814"/>
      <c r="T629" s="814"/>
      <c r="U629" s="814"/>
      <c r="V629" s="814"/>
      <c r="W629" s="814"/>
      <c r="X629" s="814"/>
      <c r="Y629" s="814"/>
      <c r="Z629" s="814"/>
    </row>
    <row r="630">
      <c r="A630" s="814"/>
      <c r="B630" s="814"/>
      <c r="C630" s="814"/>
      <c r="D630" s="814"/>
      <c r="E630" s="814"/>
      <c r="F630" s="814"/>
      <c r="G630" s="814"/>
      <c r="H630" s="814"/>
      <c r="I630" s="814"/>
      <c r="J630" s="814"/>
      <c r="K630" s="814"/>
      <c r="L630" s="814"/>
      <c r="M630" s="814"/>
      <c r="N630" s="814"/>
      <c r="O630" s="814"/>
      <c r="P630" s="814"/>
      <c r="Q630" s="814"/>
      <c r="R630" s="814"/>
      <c r="S630" s="814"/>
      <c r="T630" s="814"/>
      <c r="U630" s="814"/>
      <c r="V630" s="814"/>
      <c r="W630" s="814"/>
      <c r="X630" s="814"/>
      <c r="Y630" s="814"/>
      <c r="Z630" s="814"/>
    </row>
    <row r="631">
      <c r="A631" s="814"/>
      <c r="B631" s="814"/>
      <c r="C631" s="814"/>
      <c r="D631" s="814"/>
      <c r="E631" s="814"/>
      <c r="F631" s="814"/>
      <c r="G631" s="814"/>
      <c r="H631" s="814"/>
      <c r="I631" s="814"/>
      <c r="J631" s="814"/>
      <c r="K631" s="814"/>
      <c r="L631" s="814"/>
      <c r="M631" s="814"/>
      <c r="N631" s="814"/>
      <c r="O631" s="814"/>
      <c r="P631" s="814"/>
      <c r="Q631" s="814"/>
      <c r="R631" s="814"/>
      <c r="S631" s="814"/>
      <c r="T631" s="814"/>
      <c r="U631" s="814"/>
      <c r="V631" s="814"/>
      <c r="W631" s="814"/>
      <c r="X631" s="814"/>
      <c r="Y631" s="814"/>
      <c r="Z631" s="814"/>
    </row>
    <row r="632">
      <c r="A632" s="814"/>
      <c r="B632" s="814"/>
      <c r="C632" s="814"/>
      <c r="D632" s="814"/>
      <c r="E632" s="814"/>
      <c r="F632" s="814"/>
      <c r="G632" s="814"/>
      <c r="H632" s="814"/>
      <c r="I632" s="814"/>
      <c r="J632" s="814"/>
      <c r="K632" s="814"/>
      <c r="L632" s="814"/>
      <c r="M632" s="814"/>
      <c r="N632" s="814"/>
      <c r="O632" s="814"/>
      <c r="P632" s="814"/>
      <c r="Q632" s="814"/>
      <c r="R632" s="814"/>
      <c r="S632" s="814"/>
      <c r="T632" s="814"/>
      <c r="U632" s="814"/>
      <c r="V632" s="814"/>
      <c r="W632" s="814"/>
      <c r="X632" s="814"/>
      <c r="Y632" s="814"/>
      <c r="Z632" s="814"/>
    </row>
    <row r="633">
      <c r="A633" s="814"/>
      <c r="B633" s="814"/>
      <c r="C633" s="814"/>
      <c r="D633" s="814"/>
      <c r="E633" s="814"/>
      <c r="F633" s="814"/>
      <c r="G633" s="814"/>
      <c r="H633" s="814"/>
      <c r="I633" s="814"/>
      <c r="J633" s="814"/>
      <c r="K633" s="814"/>
      <c r="L633" s="814"/>
      <c r="M633" s="814"/>
      <c r="N633" s="814"/>
      <c r="O633" s="814"/>
      <c r="P633" s="814"/>
      <c r="Q633" s="814"/>
      <c r="R633" s="814"/>
      <c r="S633" s="814"/>
      <c r="T633" s="814"/>
      <c r="U633" s="814"/>
      <c r="V633" s="814"/>
      <c r="W633" s="814"/>
      <c r="X633" s="814"/>
      <c r="Y633" s="814"/>
      <c r="Z633" s="814"/>
    </row>
    <row r="634">
      <c r="A634" s="814"/>
      <c r="B634" s="814"/>
      <c r="C634" s="814"/>
      <c r="D634" s="814"/>
      <c r="E634" s="814"/>
      <c r="F634" s="814"/>
      <c r="G634" s="814"/>
      <c r="H634" s="814"/>
      <c r="I634" s="814"/>
      <c r="J634" s="814"/>
      <c r="K634" s="814"/>
      <c r="L634" s="814"/>
      <c r="M634" s="814"/>
      <c r="N634" s="814"/>
      <c r="O634" s="814"/>
      <c r="P634" s="814"/>
      <c r="Q634" s="814"/>
      <c r="R634" s="814"/>
      <c r="S634" s="814"/>
      <c r="T634" s="814"/>
      <c r="U634" s="814"/>
      <c r="V634" s="814"/>
      <c r="W634" s="814"/>
      <c r="X634" s="814"/>
      <c r="Y634" s="814"/>
      <c r="Z634" s="814"/>
    </row>
    <row r="635">
      <c r="A635" s="814"/>
      <c r="B635" s="814"/>
      <c r="C635" s="814"/>
      <c r="D635" s="814"/>
      <c r="E635" s="814"/>
      <c r="F635" s="814"/>
      <c r="G635" s="814"/>
      <c r="H635" s="814"/>
      <c r="I635" s="814"/>
      <c r="J635" s="814"/>
      <c r="K635" s="814"/>
      <c r="L635" s="814"/>
      <c r="M635" s="814"/>
      <c r="N635" s="814"/>
      <c r="O635" s="814"/>
      <c r="P635" s="814"/>
      <c r="Q635" s="814"/>
      <c r="R635" s="814"/>
      <c r="S635" s="814"/>
      <c r="T635" s="814"/>
      <c r="U635" s="814"/>
      <c r="V635" s="814"/>
      <c r="W635" s="814"/>
      <c r="X635" s="814"/>
      <c r="Y635" s="814"/>
      <c r="Z635" s="814"/>
    </row>
    <row r="636">
      <c r="A636" s="814"/>
      <c r="B636" s="814"/>
      <c r="C636" s="814"/>
      <c r="D636" s="814"/>
      <c r="E636" s="814"/>
      <c r="F636" s="814"/>
      <c r="G636" s="814"/>
      <c r="H636" s="814"/>
      <c r="I636" s="814"/>
      <c r="J636" s="814"/>
      <c r="K636" s="814"/>
      <c r="L636" s="814"/>
      <c r="M636" s="814"/>
      <c r="N636" s="814"/>
      <c r="O636" s="814"/>
      <c r="P636" s="814"/>
      <c r="Q636" s="814"/>
      <c r="R636" s="814"/>
      <c r="S636" s="814"/>
      <c r="T636" s="814"/>
      <c r="U636" s="814"/>
      <c r="V636" s="814"/>
      <c r="W636" s="814"/>
      <c r="X636" s="814"/>
      <c r="Y636" s="814"/>
      <c r="Z636" s="814"/>
    </row>
    <row r="637">
      <c r="A637" s="814"/>
      <c r="B637" s="814"/>
      <c r="C637" s="814"/>
      <c r="D637" s="814"/>
      <c r="E637" s="814"/>
      <c r="F637" s="814"/>
      <c r="G637" s="814"/>
      <c r="H637" s="814"/>
      <c r="I637" s="814"/>
      <c r="J637" s="814"/>
      <c r="K637" s="814"/>
      <c r="L637" s="814"/>
      <c r="M637" s="814"/>
      <c r="N637" s="814"/>
      <c r="O637" s="814"/>
      <c r="P637" s="814"/>
      <c r="Q637" s="814"/>
      <c r="R637" s="814"/>
      <c r="S637" s="814"/>
      <c r="T637" s="814"/>
      <c r="U637" s="814"/>
      <c r="V637" s="814"/>
      <c r="W637" s="814"/>
      <c r="X637" s="814"/>
      <c r="Y637" s="814"/>
      <c r="Z637" s="814"/>
    </row>
    <row r="638">
      <c r="A638" s="814"/>
      <c r="B638" s="814"/>
      <c r="C638" s="814"/>
      <c r="D638" s="814"/>
      <c r="E638" s="814"/>
      <c r="F638" s="814"/>
      <c r="G638" s="814"/>
      <c r="H638" s="814"/>
      <c r="I638" s="814"/>
      <c r="J638" s="814"/>
      <c r="K638" s="814"/>
      <c r="L638" s="814"/>
      <c r="M638" s="814"/>
      <c r="N638" s="814"/>
      <c r="O638" s="814"/>
      <c r="P638" s="814"/>
      <c r="Q638" s="814"/>
      <c r="R638" s="814"/>
      <c r="S638" s="814"/>
      <c r="T638" s="814"/>
      <c r="U638" s="814"/>
      <c r="V638" s="814"/>
      <c r="W638" s="814"/>
      <c r="X638" s="814"/>
      <c r="Y638" s="814"/>
      <c r="Z638" s="814"/>
    </row>
    <row r="639">
      <c r="A639" s="814"/>
      <c r="B639" s="814"/>
      <c r="C639" s="814"/>
      <c r="D639" s="814"/>
      <c r="E639" s="814"/>
      <c r="F639" s="814"/>
      <c r="G639" s="814"/>
      <c r="H639" s="814"/>
      <c r="I639" s="814"/>
      <c r="J639" s="814"/>
      <c r="K639" s="814"/>
      <c r="L639" s="814"/>
      <c r="M639" s="814"/>
      <c r="N639" s="814"/>
      <c r="O639" s="814"/>
      <c r="P639" s="814"/>
      <c r="Q639" s="814"/>
      <c r="R639" s="814"/>
      <c r="S639" s="814"/>
      <c r="T639" s="814"/>
      <c r="U639" s="814"/>
      <c r="V639" s="814"/>
      <c r="W639" s="814"/>
      <c r="X639" s="814"/>
      <c r="Y639" s="814"/>
      <c r="Z639" s="814"/>
    </row>
    <row r="640">
      <c r="A640" s="814"/>
      <c r="B640" s="814"/>
      <c r="C640" s="814"/>
      <c r="D640" s="814"/>
      <c r="E640" s="814"/>
      <c r="F640" s="814"/>
      <c r="G640" s="814"/>
      <c r="H640" s="814"/>
      <c r="I640" s="814"/>
      <c r="J640" s="814"/>
      <c r="K640" s="814"/>
      <c r="L640" s="814"/>
      <c r="M640" s="814"/>
      <c r="N640" s="814"/>
      <c r="O640" s="814"/>
      <c r="P640" s="814"/>
      <c r="Q640" s="814"/>
      <c r="R640" s="814"/>
      <c r="S640" s="814"/>
      <c r="T640" s="814"/>
      <c r="U640" s="814"/>
      <c r="V640" s="814"/>
      <c r="W640" s="814"/>
      <c r="X640" s="814"/>
      <c r="Y640" s="814"/>
      <c r="Z640" s="814"/>
    </row>
    <row r="641">
      <c r="A641" s="814"/>
      <c r="B641" s="814"/>
      <c r="C641" s="814"/>
      <c r="D641" s="814"/>
      <c r="E641" s="814"/>
      <c r="F641" s="814"/>
      <c r="G641" s="814"/>
      <c r="H641" s="814"/>
      <c r="I641" s="814"/>
      <c r="J641" s="814"/>
      <c r="K641" s="814"/>
      <c r="L641" s="814"/>
      <c r="M641" s="814"/>
      <c r="N641" s="814"/>
      <c r="O641" s="814"/>
      <c r="P641" s="814"/>
      <c r="Q641" s="814"/>
      <c r="R641" s="814"/>
      <c r="S641" s="814"/>
      <c r="T641" s="814"/>
      <c r="U641" s="814"/>
      <c r="V641" s="814"/>
      <c r="W641" s="814"/>
      <c r="X641" s="814"/>
      <c r="Y641" s="814"/>
      <c r="Z641" s="814"/>
    </row>
    <row r="642">
      <c r="A642" s="814"/>
      <c r="B642" s="814"/>
      <c r="C642" s="814"/>
      <c r="D642" s="814"/>
      <c r="E642" s="814"/>
      <c r="F642" s="814"/>
      <c r="G642" s="814"/>
      <c r="H642" s="814"/>
      <c r="I642" s="814"/>
      <c r="J642" s="814"/>
      <c r="K642" s="814"/>
      <c r="L642" s="814"/>
      <c r="M642" s="814"/>
      <c r="N642" s="814"/>
      <c r="O642" s="814"/>
      <c r="P642" s="814"/>
      <c r="Q642" s="814"/>
      <c r="R642" s="814"/>
      <c r="S642" s="814"/>
      <c r="T642" s="814"/>
      <c r="U642" s="814"/>
      <c r="V642" s="814"/>
      <c r="W642" s="814"/>
      <c r="X642" s="814"/>
      <c r="Y642" s="814"/>
      <c r="Z642" s="814"/>
    </row>
    <row r="643">
      <c r="A643" s="814"/>
      <c r="B643" s="814"/>
      <c r="C643" s="814"/>
      <c r="D643" s="814"/>
      <c r="E643" s="814"/>
      <c r="F643" s="814"/>
      <c r="G643" s="814"/>
      <c r="H643" s="814"/>
      <c r="I643" s="814"/>
      <c r="J643" s="814"/>
      <c r="K643" s="814"/>
      <c r="L643" s="814"/>
      <c r="M643" s="814"/>
      <c r="N643" s="814"/>
      <c r="O643" s="814"/>
      <c r="P643" s="814"/>
      <c r="Q643" s="814"/>
      <c r="R643" s="814"/>
      <c r="S643" s="814"/>
      <c r="T643" s="814"/>
      <c r="U643" s="814"/>
      <c r="V643" s="814"/>
      <c r="W643" s="814"/>
      <c r="X643" s="814"/>
      <c r="Y643" s="814"/>
      <c r="Z643" s="814"/>
    </row>
    <row r="644">
      <c r="A644" s="814"/>
      <c r="B644" s="814"/>
      <c r="C644" s="814"/>
      <c r="D644" s="814"/>
      <c r="E644" s="814"/>
      <c r="F644" s="814"/>
      <c r="G644" s="814"/>
      <c r="H644" s="814"/>
      <c r="I644" s="814"/>
      <c r="J644" s="814"/>
      <c r="K644" s="814"/>
      <c r="L644" s="814"/>
      <c r="M644" s="814"/>
      <c r="N644" s="814"/>
      <c r="O644" s="814"/>
      <c r="P644" s="814"/>
      <c r="Q644" s="814"/>
      <c r="R644" s="814"/>
      <c r="S644" s="814"/>
      <c r="T644" s="814"/>
      <c r="U644" s="814"/>
      <c r="V644" s="814"/>
      <c r="W644" s="814"/>
      <c r="X644" s="814"/>
      <c r="Y644" s="814"/>
      <c r="Z644" s="814"/>
    </row>
    <row r="645">
      <c r="A645" s="814"/>
      <c r="B645" s="814"/>
      <c r="C645" s="814"/>
      <c r="D645" s="814"/>
      <c r="E645" s="814"/>
      <c r="F645" s="814"/>
      <c r="G645" s="814"/>
      <c r="H645" s="814"/>
      <c r="I645" s="814"/>
      <c r="J645" s="814"/>
      <c r="K645" s="814"/>
      <c r="L645" s="814"/>
      <c r="M645" s="814"/>
      <c r="N645" s="814"/>
      <c r="O645" s="814"/>
      <c r="P645" s="814"/>
      <c r="Q645" s="814"/>
      <c r="R645" s="814"/>
      <c r="S645" s="814"/>
      <c r="T645" s="814"/>
      <c r="U645" s="814"/>
      <c r="V645" s="814"/>
      <c r="W645" s="814"/>
      <c r="X645" s="814"/>
      <c r="Y645" s="814"/>
      <c r="Z645" s="814"/>
    </row>
    <row r="646">
      <c r="A646" s="814"/>
      <c r="B646" s="814"/>
      <c r="C646" s="814"/>
      <c r="D646" s="814"/>
      <c r="E646" s="814"/>
      <c r="F646" s="814"/>
      <c r="G646" s="814"/>
      <c r="H646" s="814"/>
      <c r="I646" s="814"/>
      <c r="J646" s="814"/>
      <c r="K646" s="814"/>
      <c r="L646" s="814"/>
      <c r="M646" s="814"/>
      <c r="N646" s="814"/>
      <c r="O646" s="814"/>
      <c r="P646" s="814"/>
      <c r="Q646" s="814"/>
      <c r="R646" s="814"/>
      <c r="S646" s="814"/>
      <c r="T646" s="814"/>
      <c r="U646" s="814"/>
      <c r="V646" s="814"/>
      <c r="W646" s="814"/>
      <c r="X646" s="814"/>
      <c r="Y646" s="814"/>
      <c r="Z646" s="814"/>
    </row>
    <row r="647">
      <c r="A647" s="814"/>
      <c r="B647" s="814"/>
      <c r="C647" s="814"/>
      <c r="D647" s="814"/>
      <c r="E647" s="814"/>
      <c r="F647" s="814"/>
      <c r="G647" s="814"/>
      <c r="H647" s="814"/>
      <c r="I647" s="814"/>
      <c r="J647" s="814"/>
      <c r="K647" s="814"/>
      <c r="L647" s="814"/>
      <c r="M647" s="814"/>
      <c r="N647" s="814"/>
      <c r="O647" s="814"/>
      <c r="P647" s="814"/>
      <c r="Q647" s="814"/>
      <c r="R647" s="814"/>
      <c r="S647" s="814"/>
      <c r="T647" s="814"/>
      <c r="U647" s="814"/>
      <c r="V647" s="814"/>
      <c r="W647" s="814"/>
      <c r="X647" s="814"/>
      <c r="Y647" s="814"/>
      <c r="Z647" s="814"/>
    </row>
    <row r="648">
      <c r="A648" s="814"/>
      <c r="B648" s="814"/>
      <c r="C648" s="814"/>
      <c r="D648" s="814"/>
      <c r="E648" s="814"/>
      <c r="F648" s="814"/>
      <c r="G648" s="814"/>
      <c r="H648" s="814"/>
      <c r="I648" s="814"/>
      <c r="J648" s="814"/>
      <c r="K648" s="814"/>
      <c r="L648" s="814"/>
      <c r="M648" s="814"/>
      <c r="N648" s="814"/>
      <c r="O648" s="814"/>
      <c r="P648" s="814"/>
      <c r="Q648" s="814"/>
      <c r="R648" s="814"/>
      <c r="S648" s="814"/>
      <c r="T648" s="814"/>
      <c r="U648" s="814"/>
      <c r="V648" s="814"/>
      <c r="W648" s="814"/>
      <c r="X648" s="814"/>
      <c r="Y648" s="814"/>
      <c r="Z648" s="814"/>
    </row>
    <row r="649">
      <c r="A649" s="814"/>
      <c r="B649" s="814"/>
      <c r="C649" s="814"/>
      <c r="D649" s="814"/>
      <c r="E649" s="814"/>
      <c r="F649" s="814"/>
      <c r="G649" s="814"/>
      <c r="H649" s="814"/>
      <c r="I649" s="814"/>
      <c r="J649" s="814"/>
      <c r="K649" s="814"/>
      <c r="L649" s="814"/>
      <c r="M649" s="814"/>
      <c r="N649" s="814"/>
      <c r="O649" s="814"/>
      <c r="P649" s="814"/>
      <c r="Q649" s="814"/>
      <c r="R649" s="814"/>
      <c r="S649" s="814"/>
      <c r="T649" s="814"/>
      <c r="U649" s="814"/>
      <c r="V649" s="814"/>
      <c r="W649" s="814"/>
      <c r="X649" s="814"/>
      <c r="Y649" s="814"/>
      <c r="Z649" s="814"/>
    </row>
    <row r="650">
      <c r="A650" s="814"/>
      <c r="B650" s="814"/>
      <c r="C650" s="814"/>
      <c r="D650" s="814"/>
      <c r="E650" s="814"/>
      <c r="F650" s="814"/>
      <c r="G650" s="814"/>
      <c r="H650" s="814"/>
      <c r="I650" s="814"/>
      <c r="J650" s="814"/>
      <c r="K650" s="814"/>
      <c r="L650" s="814"/>
      <c r="M650" s="814"/>
      <c r="N650" s="814"/>
      <c r="O650" s="814"/>
      <c r="P650" s="814"/>
      <c r="Q650" s="814"/>
      <c r="R650" s="814"/>
      <c r="S650" s="814"/>
      <c r="T650" s="814"/>
      <c r="U650" s="814"/>
      <c r="V650" s="814"/>
      <c r="W650" s="814"/>
      <c r="X650" s="814"/>
      <c r="Y650" s="814"/>
      <c r="Z650" s="814"/>
    </row>
    <row r="651">
      <c r="A651" s="814"/>
      <c r="B651" s="814"/>
      <c r="C651" s="814"/>
      <c r="D651" s="814"/>
      <c r="E651" s="814"/>
      <c r="F651" s="814"/>
      <c r="G651" s="814"/>
      <c r="H651" s="814"/>
      <c r="I651" s="814"/>
      <c r="J651" s="814"/>
      <c r="K651" s="814"/>
      <c r="L651" s="814"/>
      <c r="M651" s="814"/>
      <c r="N651" s="814"/>
      <c r="O651" s="814"/>
      <c r="P651" s="814"/>
      <c r="Q651" s="814"/>
      <c r="R651" s="814"/>
      <c r="S651" s="814"/>
      <c r="T651" s="814"/>
      <c r="U651" s="814"/>
      <c r="V651" s="814"/>
      <c r="W651" s="814"/>
      <c r="X651" s="814"/>
      <c r="Y651" s="814"/>
      <c r="Z651" s="814"/>
    </row>
    <row r="652">
      <c r="A652" s="814"/>
      <c r="B652" s="814"/>
      <c r="C652" s="814"/>
      <c r="D652" s="814"/>
      <c r="E652" s="814"/>
      <c r="F652" s="814"/>
      <c r="G652" s="814"/>
      <c r="H652" s="814"/>
      <c r="I652" s="814"/>
      <c r="J652" s="814"/>
      <c r="K652" s="814"/>
      <c r="L652" s="814"/>
      <c r="M652" s="814"/>
      <c r="N652" s="814"/>
      <c r="O652" s="814"/>
      <c r="P652" s="814"/>
      <c r="Q652" s="814"/>
      <c r="R652" s="814"/>
      <c r="S652" s="814"/>
      <c r="T652" s="814"/>
      <c r="U652" s="814"/>
      <c r="V652" s="814"/>
      <c r="W652" s="814"/>
      <c r="X652" s="814"/>
      <c r="Y652" s="814"/>
      <c r="Z652" s="814"/>
    </row>
    <row r="653">
      <c r="A653" s="814"/>
      <c r="B653" s="814"/>
      <c r="C653" s="814"/>
      <c r="D653" s="814"/>
      <c r="E653" s="814"/>
      <c r="F653" s="814"/>
      <c r="G653" s="814"/>
      <c r="H653" s="814"/>
      <c r="I653" s="814"/>
      <c r="J653" s="814"/>
      <c r="K653" s="814"/>
      <c r="L653" s="814"/>
      <c r="M653" s="814"/>
      <c r="N653" s="814"/>
      <c r="O653" s="814"/>
      <c r="P653" s="814"/>
      <c r="Q653" s="814"/>
      <c r="R653" s="814"/>
      <c r="S653" s="814"/>
      <c r="T653" s="814"/>
      <c r="U653" s="814"/>
      <c r="V653" s="814"/>
      <c r="W653" s="814"/>
      <c r="X653" s="814"/>
      <c r="Y653" s="814"/>
      <c r="Z653" s="814"/>
    </row>
    <row r="654">
      <c r="A654" s="814"/>
      <c r="B654" s="814"/>
      <c r="C654" s="814"/>
      <c r="D654" s="814"/>
      <c r="E654" s="814"/>
      <c r="F654" s="814"/>
      <c r="G654" s="814"/>
      <c r="H654" s="814"/>
      <c r="I654" s="814"/>
      <c r="J654" s="814"/>
      <c r="K654" s="814"/>
      <c r="L654" s="814"/>
      <c r="M654" s="814"/>
      <c r="N654" s="814"/>
      <c r="O654" s="814"/>
      <c r="P654" s="814"/>
      <c r="Q654" s="814"/>
      <c r="R654" s="814"/>
      <c r="S654" s="814"/>
      <c r="T654" s="814"/>
      <c r="U654" s="814"/>
      <c r="V654" s="814"/>
      <c r="W654" s="814"/>
      <c r="X654" s="814"/>
      <c r="Y654" s="814"/>
      <c r="Z654" s="814"/>
    </row>
    <row r="655">
      <c r="A655" s="814"/>
      <c r="B655" s="814"/>
      <c r="C655" s="814"/>
      <c r="D655" s="814"/>
      <c r="E655" s="814"/>
      <c r="F655" s="814"/>
      <c r="G655" s="814"/>
      <c r="H655" s="814"/>
      <c r="I655" s="814"/>
      <c r="J655" s="814"/>
      <c r="K655" s="814"/>
      <c r="L655" s="814"/>
      <c r="M655" s="814"/>
      <c r="N655" s="814"/>
      <c r="O655" s="814"/>
      <c r="P655" s="814"/>
      <c r="Q655" s="814"/>
      <c r="R655" s="814"/>
      <c r="S655" s="814"/>
      <c r="T655" s="814"/>
      <c r="U655" s="814"/>
      <c r="V655" s="814"/>
      <c r="W655" s="814"/>
      <c r="X655" s="814"/>
      <c r="Y655" s="814"/>
      <c r="Z655" s="814"/>
    </row>
    <row r="656">
      <c r="A656" s="814"/>
      <c r="B656" s="814"/>
      <c r="C656" s="814"/>
      <c r="D656" s="814"/>
      <c r="E656" s="814"/>
      <c r="F656" s="814"/>
      <c r="G656" s="814"/>
      <c r="H656" s="814"/>
      <c r="I656" s="814"/>
      <c r="J656" s="814"/>
      <c r="K656" s="814"/>
      <c r="L656" s="814"/>
      <c r="M656" s="814"/>
      <c r="N656" s="814"/>
      <c r="O656" s="814"/>
      <c r="P656" s="814"/>
      <c r="Q656" s="814"/>
      <c r="R656" s="814"/>
      <c r="S656" s="814"/>
      <c r="T656" s="814"/>
      <c r="U656" s="814"/>
      <c r="V656" s="814"/>
      <c r="W656" s="814"/>
      <c r="X656" s="814"/>
      <c r="Y656" s="814"/>
      <c r="Z656" s="814"/>
    </row>
    <row r="657">
      <c r="A657" s="814"/>
      <c r="B657" s="814"/>
      <c r="C657" s="814"/>
      <c r="D657" s="814"/>
      <c r="E657" s="814"/>
      <c r="F657" s="814"/>
      <c r="G657" s="814"/>
      <c r="H657" s="814"/>
      <c r="I657" s="814"/>
      <c r="J657" s="814"/>
      <c r="K657" s="814"/>
      <c r="L657" s="814"/>
      <c r="M657" s="814"/>
      <c r="N657" s="814"/>
      <c r="O657" s="814"/>
      <c r="P657" s="814"/>
      <c r="Q657" s="814"/>
      <c r="R657" s="814"/>
      <c r="S657" s="814"/>
      <c r="T657" s="814"/>
      <c r="U657" s="814"/>
      <c r="V657" s="814"/>
      <c r="W657" s="814"/>
      <c r="X657" s="814"/>
      <c r="Y657" s="814"/>
      <c r="Z657" s="814"/>
    </row>
    <row r="658">
      <c r="A658" s="814"/>
      <c r="B658" s="814"/>
      <c r="C658" s="814"/>
      <c r="D658" s="814"/>
      <c r="E658" s="814"/>
      <c r="F658" s="814"/>
      <c r="G658" s="814"/>
      <c r="H658" s="814"/>
      <c r="I658" s="814"/>
      <c r="J658" s="814"/>
      <c r="K658" s="814"/>
      <c r="L658" s="814"/>
      <c r="M658" s="814"/>
      <c r="N658" s="814"/>
      <c r="O658" s="814"/>
      <c r="P658" s="814"/>
      <c r="Q658" s="814"/>
      <c r="R658" s="814"/>
      <c r="S658" s="814"/>
      <c r="T658" s="814"/>
      <c r="U658" s="814"/>
      <c r="V658" s="814"/>
      <c r="W658" s="814"/>
      <c r="X658" s="814"/>
      <c r="Y658" s="814"/>
      <c r="Z658" s="814"/>
    </row>
    <row r="659">
      <c r="A659" s="814"/>
      <c r="B659" s="814"/>
      <c r="C659" s="814"/>
      <c r="D659" s="814"/>
      <c r="E659" s="814"/>
      <c r="F659" s="814"/>
      <c r="G659" s="814"/>
      <c r="H659" s="814"/>
      <c r="I659" s="814"/>
      <c r="J659" s="814"/>
      <c r="K659" s="814"/>
      <c r="L659" s="814"/>
      <c r="M659" s="814"/>
      <c r="N659" s="814"/>
      <c r="O659" s="814"/>
      <c r="P659" s="814"/>
      <c r="Q659" s="814"/>
      <c r="R659" s="814"/>
      <c r="S659" s="814"/>
      <c r="T659" s="814"/>
      <c r="U659" s="814"/>
      <c r="V659" s="814"/>
      <c r="W659" s="814"/>
      <c r="X659" s="814"/>
      <c r="Y659" s="814"/>
      <c r="Z659" s="814"/>
    </row>
    <row r="660">
      <c r="A660" s="814"/>
      <c r="B660" s="814"/>
      <c r="C660" s="814"/>
      <c r="D660" s="814"/>
      <c r="E660" s="814"/>
      <c r="F660" s="814"/>
      <c r="G660" s="814"/>
      <c r="H660" s="814"/>
      <c r="I660" s="814"/>
      <c r="J660" s="814"/>
      <c r="K660" s="814"/>
      <c r="L660" s="814"/>
      <c r="M660" s="814"/>
      <c r="N660" s="814"/>
      <c r="O660" s="814"/>
      <c r="P660" s="814"/>
      <c r="Q660" s="814"/>
      <c r="R660" s="814"/>
      <c r="S660" s="814"/>
      <c r="T660" s="814"/>
      <c r="U660" s="814"/>
      <c r="V660" s="814"/>
      <c r="W660" s="814"/>
      <c r="X660" s="814"/>
      <c r="Y660" s="814"/>
      <c r="Z660" s="814"/>
    </row>
    <row r="661">
      <c r="A661" s="814"/>
      <c r="B661" s="814"/>
      <c r="C661" s="814"/>
      <c r="D661" s="814"/>
      <c r="E661" s="814"/>
      <c r="F661" s="814"/>
      <c r="G661" s="814"/>
      <c r="H661" s="814"/>
      <c r="I661" s="814"/>
      <c r="J661" s="814"/>
      <c r="K661" s="814"/>
      <c r="L661" s="814"/>
      <c r="M661" s="814"/>
      <c r="N661" s="814"/>
      <c r="O661" s="814"/>
      <c r="P661" s="814"/>
      <c r="Q661" s="814"/>
      <c r="R661" s="814"/>
      <c r="S661" s="814"/>
      <c r="T661" s="814"/>
      <c r="U661" s="814"/>
      <c r="V661" s="814"/>
      <c r="W661" s="814"/>
      <c r="X661" s="814"/>
      <c r="Y661" s="814"/>
      <c r="Z661" s="814"/>
    </row>
    <row r="662">
      <c r="A662" s="814"/>
      <c r="B662" s="814"/>
      <c r="C662" s="814"/>
      <c r="D662" s="814"/>
      <c r="E662" s="814"/>
      <c r="F662" s="814"/>
      <c r="G662" s="814"/>
      <c r="H662" s="814"/>
      <c r="I662" s="814"/>
      <c r="J662" s="814"/>
      <c r="K662" s="814"/>
      <c r="L662" s="814"/>
      <c r="M662" s="814"/>
      <c r="N662" s="814"/>
      <c r="O662" s="814"/>
      <c r="P662" s="814"/>
      <c r="Q662" s="814"/>
      <c r="R662" s="814"/>
      <c r="S662" s="814"/>
      <c r="T662" s="814"/>
      <c r="U662" s="814"/>
      <c r="V662" s="814"/>
      <c r="W662" s="814"/>
      <c r="X662" s="814"/>
      <c r="Y662" s="814"/>
      <c r="Z662" s="814"/>
    </row>
    <row r="663">
      <c r="A663" s="814"/>
      <c r="B663" s="814"/>
      <c r="C663" s="814"/>
      <c r="D663" s="814"/>
      <c r="E663" s="814"/>
      <c r="F663" s="814"/>
      <c r="G663" s="814"/>
      <c r="H663" s="814"/>
      <c r="I663" s="814"/>
      <c r="J663" s="814"/>
      <c r="K663" s="814"/>
      <c r="L663" s="814"/>
      <c r="M663" s="814"/>
      <c r="N663" s="814"/>
      <c r="O663" s="814"/>
      <c r="P663" s="814"/>
      <c r="Q663" s="814"/>
      <c r="R663" s="814"/>
      <c r="S663" s="814"/>
      <c r="T663" s="814"/>
      <c r="U663" s="814"/>
      <c r="V663" s="814"/>
      <c r="W663" s="814"/>
      <c r="X663" s="814"/>
      <c r="Y663" s="814"/>
      <c r="Z663" s="814"/>
    </row>
    <row r="664">
      <c r="A664" s="814"/>
      <c r="B664" s="814"/>
      <c r="C664" s="814"/>
      <c r="D664" s="814"/>
      <c r="E664" s="814"/>
      <c r="F664" s="814"/>
      <c r="G664" s="814"/>
      <c r="H664" s="814"/>
      <c r="I664" s="814"/>
      <c r="J664" s="814"/>
      <c r="K664" s="814"/>
      <c r="L664" s="814"/>
      <c r="M664" s="814"/>
      <c r="N664" s="814"/>
      <c r="O664" s="814"/>
      <c r="P664" s="814"/>
      <c r="Q664" s="814"/>
      <c r="R664" s="814"/>
      <c r="S664" s="814"/>
      <c r="T664" s="814"/>
      <c r="U664" s="814"/>
      <c r="V664" s="814"/>
      <c r="W664" s="814"/>
      <c r="X664" s="814"/>
      <c r="Y664" s="814"/>
      <c r="Z664" s="814"/>
    </row>
    <row r="665">
      <c r="A665" s="814"/>
      <c r="B665" s="814"/>
      <c r="C665" s="814"/>
      <c r="D665" s="814"/>
      <c r="E665" s="814"/>
      <c r="F665" s="814"/>
      <c r="G665" s="814"/>
      <c r="H665" s="814"/>
      <c r="I665" s="814"/>
      <c r="J665" s="814"/>
      <c r="K665" s="814"/>
      <c r="L665" s="814"/>
      <c r="M665" s="814"/>
      <c r="N665" s="814"/>
      <c r="O665" s="814"/>
      <c r="P665" s="814"/>
      <c r="Q665" s="814"/>
      <c r="R665" s="814"/>
      <c r="S665" s="814"/>
      <c r="T665" s="814"/>
      <c r="U665" s="814"/>
      <c r="V665" s="814"/>
      <c r="W665" s="814"/>
      <c r="X665" s="814"/>
      <c r="Y665" s="814"/>
      <c r="Z665" s="814"/>
    </row>
    <row r="666">
      <c r="A666" s="814"/>
      <c r="B666" s="814"/>
      <c r="C666" s="814"/>
      <c r="D666" s="814"/>
      <c r="E666" s="814"/>
      <c r="F666" s="814"/>
      <c r="G666" s="814"/>
      <c r="H666" s="814"/>
      <c r="I666" s="814"/>
      <c r="J666" s="814"/>
      <c r="K666" s="814"/>
      <c r="L666" s="814"/>
      <c r="M666" s="814"/>
      <c r="N666" s="814"/>
      <c r="O666" s="814"/>
      <c r="P666" s="814"/>
      <c r="Q666" s="814"/>
      <c r="R666" s="814"/>
      <c r="S666" s="814"/>
      <c r="T666" s="814"/>
      <c r="U666" s="814"/>
      <c r="V666" s="814"/>
      <c r="W666" s="814"/>
      <c r="X666" s="814"/>
      <c r="Y666" s="814"/>
      <c r="Z666" s="814"/>
    </row>
    <row r="667">
      <c r="A667" s="814"/>
      <c r="B667" s="814"/>
      <c r="C667" s="814"/>
      <c r="D667" s="814"/>
      <c r="E667" s="814"/>
      <c r="F667" s="814"/>
      <c r="G667" s="814"/>
      <c r="H667" s="814"/>
      <c r="I667" s="814"/>
      <c r="J667" s="814"/>
      <c r="K667" s="814"/>
      <c r="L667" s="814"/>
      <c r="M667" s="814"/>
      <c r="N667" s="814"/>
      <c r="O667" s="814"/>
      <c r="P667" s="814"/>
      <c r="Q667" s="814"/>
      <c r="R667" s="814"/>
      <c r="S667" s="814"/>
      <c r="T667" s="814"/>
      <c r="U667" s="814"/>
      <c r="V667" s="814"/>
      <c r="W667" s="814"/>
      <c r="X667" s="814"/>
      <c r="Y667" s="814"/>
      <c r="Z667" s="814"/>
    </row>
    <row r="668">
      <c r="A668" s="814"/>
      <c r="B668" s="814"/>
      <c r="C668" s="814"/>
      <c r="D668" s="814"/>
      <c r="E668" s="814"/>
      <c r="F668" s="814"/>
      <c r="G668" s="814"/>
      <c r="H668" s="814"/>
      <c r="I668" s="814"/>
      <c r="J668" s="814"/>
      <c r="K668" s="814"/>
      <c r="L668" s="814"/>
      <c r="M668" s="814"/>
      <c r="N668" s="814"/>
      <c r="O668" s="814"/>
      <c r="P668" s="814"/>
      <c r="Q668" s="814"/>
      <c r="R668" s="814"/>
      <c r="S668" s="814"/>
      <c r="T668" s="814"/>
      <c r="U668" s="814"/>
      <c r="V668" s="814"/>
      <c r="W668" s="814"/>
      <c r="X668" s="814"/>
      <c r="Y668" s="814"/>
      <c r="Z668" s="814"/>
    </row>
    <row r="669">
      <c r="A669" s="814"/>
      <c r="B669" s="814"/>
      <c r="C669" s="814"/>
      <c r="D669" s="814"/>
      <c r="E669" s="814"/>
      <c r="F669" s="814"/>
      <c r="G669" s="814"/>
      <c r="H669" s="814"/>
      <c r="I669" s="814"/>
      <c r="J669" s="814"/>
      <c r="K669" s="814"/>
      <c r="L669" s="814"/>
      <c r="M669" s="814"/>
      <c r="N669" s="814"/>
      <c r="O669" s="814"/>
      <c r="P669" s="814"/>
      <c r="Q669" s="814"/>
      <c r="R669" s="814"/>
      <c r="S669" s="814"/>
      <c r="T669" s="814"/>
      <c r="U669" s="814"/>
      <c r="V669" s="814"/>
      <c r="W669" s="814"/>
      <c r="X669" s="814"/>
      <c r="Y669" s="814"/>
      <c r="Z669" s="814"/>
    </row>
    <row r="670">
      <c r="A670" s="814"/>
      <c r="B670" s="814"/>
      <c r="C670" s="814"/>
      <c r="D670" s="814"/>
      <c r="E670" s="814"/>
      <c r="F670" s="814"/>
      <c r="G670" s="814"/>
      <c r="H670" s="814"/>
      <c r="I670" s="814"/>
      <c r="J670" s="814"/>
      <c r="K670" s="814"/>
      <c r="L670" s="814"/>
      <c r="M670" s="814"/>
      <c r="N670" s="814"/>
      <c r="O670" s="814"/>
      <c r="P670" s="814"/>
      <c r="Q670" s="814"/>
      <c r="R670" s="814"/>
      <c r="S670" s="814"/>
      <c r="T670" s="814"/>
      <c r="U670" s="814"/>
      <c r="V670" s="814"/>
      <c r="W670" s="814"/>
      <c r="X670" s="814"/>
      <c r="Y670" s="814"/>
      <c r="Z670" s="814"/>
    </row>
    <row r="671">
      <c r="A671" s="814"/>
      <c r="B671" s="814"/>
      <c r="C671" s="814"/>
      <c r="D671" s="814"/>
      <c r="E671" s="814"/>
      <c r="F671" s="814"/>
      <c r="G671" s="814"/>
      <c r="H671" s="814"/>
      <c r="I671" s="814"/>
      <c r="J671" s="814"/>
      <c r="K671" s="814"/>
      <c r="L671" s="814"/>
      <c r="M671" s="814"/>
      <c r="N671" s="814"/>
      <c r="O671" s="814"/>
      <c r="P671" s="814"/>
      <c r="Q671" s="814"/>
      <c r="R671" s="814"/>
      <c r="S671" s="814"/>
      <c r="T671" s="814"/>
      <c r="U671" s="814"/>
      <c r="V671" s="814"/>
      <c r="W671" s="814"/>
      <c r="X671" s="814"/>
      <c r="Y671" s="814"/>
      <c r="Z671" s="814"/>
    </row>
    <row r="672">
      <c r="A672" s="814"/>
      <c r="B672" s="814"/>
      <c r="C672" s="814"/>
      <c r="D672" s="814"/>
      <c r="E672" s="814"/>
      <c r="F672" s="814"/>
      <c r="G672" s="814"/>
      <c r="H672" s="814"/>
      <c r="I672" s="814"/>
      <c r="J672" s="814"/>
      <c r="K672" s="814"/>
      <c r="L672" s="814"/>
      <c r="M672" s="814"/>
      <c r="N672" s="814"/>
      <c r="O672" s="814"/>
      <c r="P672" s="814"/>
      <c r="Q672" s="814"/>
      <c r="R672" s="814"/>
      <c r="S672" s="814"/>
      <c r="T672" s="814"/>
      <c r="U672" s="814"/>
      <c r="V672" s="814"/>
      <c r="W672" s="814"/>
      <c r="X672" s="814"/>
      <c r="Y672" s="814"/>
      <c r="Z672" s="814"/>
    </row>
    <row r="673">
      <c r="A673" s="814"/>
      <c r="B673" s="814"/>
      <c r="C673" s="814"/>
      <c r="D673" s="814"/>
      <c r="E673" s="814"/>
      <c r="F673" s="814"/>
      <c r="G673" s="814"/>
      <c r="H673" s="814"/>
      <c r="I673" s="814"/>
      <c r="J673" s="814"/>
      <c r="K673" s="814"/>
      <c r="L673" s="814"/>
      <c r="M673" s="814"/>
      <c r="N673" s="814"/>
      <c r="O673" s="814"/>
      <c r="P673" s="814"/>
      <c r="Q673" s="814"/>
      <c r="R673" s="814"/>
      <c r="S673" s="814"/>
      <c r="T673" s="814"/>
      <c r="U673" s="814"/>
      <c r="V673" s="814"/>
      <c r="W673" s="814"/>
      <c r="X673" s="814"/>
      <c r="Y673" s="814"/>
      <c r="Z673" s="814"/>
    </row>
    <row r="674">
      <c r="A674" s="814"/>
      <c r="B674" s="814"/>
      <c r="C674" s="814"/>
      <c r="D674" s="814"/>
      <c r="E674" s="814"/>
      <c r="F674" s="814"/>
      <c r="G674" s="814"/>
      <c r="H674" s="814"/>
      <c r="I674" s="814"/>
      <c r="J674" s="814"/>
      <c r="K674" s="814"/>
      <c r="L674" s="814"/>
      <c r="M674" s="814"/>
      <c r="N674" s="814"/>
      <c r="O674" s="814"/>
      <c r="P674" s="814"/>
      <c r="Q674" s="814"/>
      <c r="R674" s="814"/>
      <c r="S674" s="814"/>
      <c r="T674" s="814"/>
      <c r="U674" s="814"/>
      <c r="V674" s="814"/>
      <c r="W674" s="814"/>
      <c r="X674" s="814"/>
      <c r="Y674" s="814"/>
      <c r="Z674" s="814"/>
    </row>
    <row r="675">
      <c r="A675" s="814"/>
      <c r="B675" s="814"/>
      <c r="C675" s="814"/>
      <c r="D675" s="814"/>
      <c r="E675" s="814"/>
      <c r="F675" s="814"/>
      <c r="G675" s="814"/>
      <c r="H675" s="814"/>
      <c r="I675" s="814"/>
      <c r="J675" s="814"/>
      <c r="K675" s="814"/>
      <c r="L675" s="814"/>
      <c r="M675" s="814"/>
      <c r="N675" s="814"/>
      <c r="O675" s="814"/>
      <c r="P675" s="814"/>
      <c r="Q675" s="814"/>
      <c r="R675" s="814"/>
      <c r="S675" s="814"/>
      <c r="T675" s="814"/>
      <c r="U675" s="814"/>
      <c r="V675" s="814"/>
      <c r="W675" s="814"/>
      <c r="X675" s="814"/>
      <c r="Y675" s="814"/>
      <c r="Z675" s="814"/>
    </row>
    <row r="676">
      <c r="A676" s="814"/>
      <c r="B676" s="814"/>
      <c r="C676" s="814"/>
      <c r="D676" s="814"/>
      <c r="E676" s="814"/>
      <c r="F676" s="814"/>
      <c r="G676" s="814"/>
      <c r="H676" s="814"/>
      <c r="I676" s="814"/>
      <c r="J676" s="814"/>
      <c r="K676" s="814"/>
      <c r="L676" s="814"/>
      <c r="M676" s="814"/>
      <c r="N676" s="814"/>
      <c r="O676" s="814"/>
      <c r="P676" s="814"/>
      <c r="Q676" s="814"/>
      <c r="R676" s="814"/>
      <c r="S676" s="814"/>
      <c r="T676" s="814"/>
      <c r="U676" s="814"/>
      <c r="V676" s="814"/>
      <c r="W676" s="814"/>
      <c r="X676" s="814"/>
      <c r="Y676" s="814"/>
      <c r="Z676" s="814"/>
    </row>
    <row r="677">
      <c r="A677" s="814"/>
      <c r="B677" s="814"/>
      <c r="C677" s="814"/>
      <c r="D677" s="814"/>
      <c r="E677" s="814"/>
      <c r="F677" s="814"/>
      <c r="G677" s="814"/>
      <c r="H677" s="814"/>
      <c r="I677" s="814"/>
      <c r="J677" s="814"/>
      <c r="K677" s="814"/>
      <c r="L677" s="814"/>
      <c r="M677" s="814"/>
      <c r="N677" s="814"/>
      <c r="O677" s="814"/>
      <c r="P677" s="814"/>
      <c r="Q677" s="814"/>
      <c r="R677" s="814"/>
      <c r="S677" s="814"/>
      <c r="T677" s="814"/>
      <c r="U677" s="814"/>
      <c r="V677" s="814"/>
      <c r="W677" s="814"/>
      <c r="X677" s="814"/>
      <c r="Y677" s="814"/>
      <c r="Z677" s="814"/>
    </row>
    <row r="678">
      <c r="A678" s="814"/>
      <c r="B678" s="814"/>
      <c r="C678" s="814"/>
      <c r="D678" s="814"/>
      <c r="E678" s="814"/>
      <c r="F678" s="814"/>
      <c r="G678" s="814"/>
      <c r="H678" s="814"/>
      <c r="I678" s="814"/>
      <c r="J678" s="814"/>
      <c r="K678" s="814"/>
      <c r="L678" s="814"/>
      <c r="M678" s="814"/>
      <c r="N678" s="814"/>
      <c r="O678" s="814"/>
      <c r="P678" s="814"/>
      <c r="Q678" s="814"/>
      <c r="R678" s="814"/>
      <c r="S678" s="814"/>
      <c r="T678" s="814"/>
      <c r="U678" s="814"/>
      <c r="V678" s="814"/>
      <c r="W678" s="814"/>
      <c r="X678" s="814"/>
      <c r="Y678" s="814"/>
      <c r="Z678" s="814"/>
    </row>
    <row r="679">
      <c r="A679" s="814"/>
      <c r="B679" s="814"/>
      <c r="C679" s="814"/>
      <c r="D679" s="814"/>
      <c r="E679" s="814"/>
      <c r="F679" s="814"/>
      <c r="G679" s="814"/>
      <c r="H679" s="814"/>
      <c r="I679" s="814"/>
      <c r="J679" s="814"/>
      <c r="K679" s="814"/>
      <c r="L679" s="814"/>
      <c r="M679" s="814"/>
      <c r="N679" s="814"/>
      <c r="O679" s="814"/>
      <c r="P679" s="814"/>
      <c r="Q679" s="814"/>
      <c r="R679" s="814"/>
      <c r="S679" s="814"/>
      <c r="T679" s="814"/>
      <c r="U679" s="814"/>
      <c r="V679" s="814"/>
      <c r="W679" s="814"/>
      <c r="X679" s="814"/>
      <c r="Y679" s="814"/>
      <c r="Z679" s="814"/>
    </row>
    <row r="680">
      <c r="A680" s="814"/>
      <c r="B680" s="814"/>
      <c r="C680" s="814"/>
      <c r="D680" s="814"/>
      <c r="E680" s="814"/>
      <c r="F680" s="814"/>
      <c r="G680" s="814"/>
      <c r="H680" s="814"/>
      <c r="I680" s="814"/>
      <c r="J680" s="814"/>
      <c r="K680" s="814"/>
      <c r="L680" s="814"/>
      <c r="M680" s="814"/>
      <c r="N680" s="814"/>
      <c r="O680" s="814"/>
      <c r="P680" s="814"/>
      <c r="Q680" s="814"/>
      <c r="R680" s="814"/>
      <c r="S680" s="814"/>
      <c r="T680" s="814"/>
      <c r="U680" s="814"/>
      <c r="V680" s="814"/>
      <c r="W680" s="814"/>
      <c r="X680" s="814"/>
      <c r="Y680" s="814"/>
      <c r="Z680" s="814"/>
    </row>
    <row r="681">
      <c r="A681" s="814"/>
      <c r="B681" s="814"/>
      <c r="C681" s="814"/>
      <c r="D681" s="814"/>
      <c r="E681" s="814"/>
      <c r="F681" s="814"/>
      <c r="G681" s="814"/>
      <c r="H681" s="814"/>
      <c r="I681" s="814"/>
      <c r="J681" s="814"/>
      <c r="K681" s="814"/>
      <c r="L681" s="814"/>
      <c r="M681" s="814"/>
      <c r="N681" s="814"/>
      <c r="O681" s="814"/>
      <c r="P681" s="814"/>
      <c r="Q681" s="814"/>
      <c r="R681" s="814"/>
      <c r="S681" s="814"/>
      <c r="T681" s="814"/>
      <c r="U681" s="814"/>
      <c r="V681" s="814"/>
      <c r="W681" s="814"/>
      <c r="X681" s="814"/>
      <c r="Y681" s="814"/>
      <c r="Z681" s="814"/>
    </row>
    <row r="682">
      <c r="A682" s="814"/>
      <c r="B682" s="814"/>
      <c r="C682" s="814"/>
      <c r="D682" s="814"/>
      <c r="E682" s="814"/>
      <c r="F682" s="814"/>
      <c r="G682" s="814"/>
      <c r="H682" s="814"/>
      <c r="I682" s="814"/>
      <c r="J682" s="814"/>
      <c r="K682" s="814"/>
      <c r="L682" s="814"/>
      <c r="M682" s="814"/>
      <c r="N682" s="814"/>
      <c r="O682" s="814"/>
      <c r="P682" s="814"/>
      <c r="Q682" s="814"/>
      <c r="R682" s="814"/>
      <c r="S682" s="814"/>
      <c r="T682" s="814"/>
      <c r="U682" s="814"/>
      <c r="V682" s="814"/>
      <c r="W682" s="814"/>
      <c r="X682" s="814"/>
      <c r="Y682" s="814"/>
      <c r="Z682" s="814"/>
    </row>
    <row r="683">
      <c r="A683" s="814"/>
      <c r="B683" s="814"/>
      <c r="C683" s="814"/>
      <c r="D683" s="814"/>
      <c r="E683" s="814"/>
      <c r="F683" s="814"/>
      <c r="G683" s="814"/>
      <c r="H683" s="814"/>
      <c r="I683" s="814"/>
      <c r="J683" s="814"/>
      <c r="K683" s="814"/>
      <c r="L683" s="814"/>
      <c r="M683" s="814"/>
      <c r="N683" s="814"/>
      <c r="O683" s="814"/>
      <c r="P683" s="814"/>
      <c r="Q683" s="814"/>
      <c r="R683" s="814"/>
      <c r="S683" s="814"/>
      <c r="T683" s="814"/>
      <c r="U683" s="814"/>
      <c r="V683" s="814"/>
      <c r="W683" s="814"/>
      <c r="X683" s="814"/>
      <c r="Y683" s="814"/>
      <c r="Z683" s="814"/>
    </row>
    <row r="684">
      <c r="A684" s="814"/>
      <c r="B684" s="814"/>
      <c r="C684" s="814"/>
      <c r="D684" s="814"/>
      <c r="E684" s="814"/>
      <c r="F684" s="814"/>
      <c r="G684" s="814"/>
      <c r="H684" s="814"/>
      <c r="I684" s="814"/>
      <c r="J684" s="814"/>
      <c r="K684" s="814"/>
      <c r="L684" s="814"/>
      <c r="M684" s="814"/>
      <c r="N684" s="814"/>
      <c r="O684" s="814"/>
      <c r="P684" s="814"/>
      <c r="Q684" s="814"/>
      <c r="R684" s="814"/>
      <c r="S684" s="814"/>
      <c r="T684" s="814"/>
      <c r="U684" s="814"/>
      <c r="V684" s="814"/>
      <c r="W684" s="814"/>
      <c r="X684" s="814"/>
      <c r="Y684" s="814"/>
      <c r="Z684" s="814"/>
    </row>
    <row r="685">
      <c r="A685" s="814"/>
      <c r="B685" s="814"/>
      <c r="C685" s="814"/>
      <c r="D685" s="814"/>
      <c r="E685" s="814"/>
      <c r="F685" s="814"/>
      <c r="G685" s="814"/>
      <c r="H685" s="814"/>
      <c r="I685" s="814"/>
      <c r="J685" s="814"/>
      <c r="K685" s="814"/>
      <c r="L685" s="814"/>
      <c r="M685" s="814"/>
      <c r="N685" s="814"/>
      <c r="O685" s="814"/>
      <c r="P685" s="814"/>
      <c r="Q685" s="814"/>
      <c r="R685" s="814"/>
      <c r="S685" s="814"/>
      <c r="T685" s="814"/>
      <c r="U685" s="814"/>
      <c r="V685" s="814"/>
      <c r="W685" s="814"/>
      <c r="X685" s="814"/>
      <c r="Y685" s="814"/>
      <c r="Z685" s="814"/>
    </row>
    <row r="686">
      <c r="A686" s="814"/>
      <c r="B686" s="814"/>
      <c r="C686" s="814"/>
      <c r="D686" s="814"/>
      <c r="E686" s="814"/>
      <c r="F686" s="814"/>
      <c r="G686" s="814"/>
      <c r="H686" s="814"/>
      <c r="I686" s="814"/>
      <c r="J686" s="814"/>
      <c r="K686" s="814"/>
      <c r="L686" s="814"/>
      <c r="M686" s="814"/>
      <c r="N686" s="814"/>
      <c r="O686" s="814"/>
      <c r="P686" s="814"/>
      <c r="Q686" s="814"/>
      <c r="R686" s="814"/>
      <c r="S686" s="814"/>
      <c r="T686" s="814"/>
      <c r="U686" s="814"/>
      <c r="V686" s="814"/>
      <c r="W686" s="814"/>
      <c r="X686" s="814"/>
      <c r="Y686" s="814"/>
      <c r="Z686" s="814"/>
    </row>
    <row r="687">
      <c r="A687" s="814"/>
      <c r="B687" s="814"/>
      <c r="C687" s="814"/>
      <c r="D687" s="814"/>
      <c r="E687" s="814"/>
      <c r="F687" s="814"/>
      <c r="G687" s="814"/>
      <c r="H687" s="814"/>
      <c r="I687" s="814"/>
      <c r="J687" s="814"/>
      <c r="K687" s="814"/>
      <c r="L687" s="814"/>
      <c r="M687" s="814"/>
      <c r="N687" s="814"/>
      <c r="O687" s="814"/>
      <c r="P687" s="814"/>
      <c r="Q687" s="814"/>
      <c r="R687" s="814"/>
      <c r="S687" s="814"/>
      <c r="T687" s="814"/>
      <c r="U687" s="814"/>
      <c r="V687" s="814"/>
      <c r="W687" s="814"/>
      <c r="X687" s="814"/>
      <c r="Y687" s="814"/>
      <c r="Z687" s="814"/>
    </row>
    <row r="688">
      <c r="A688" s="814"/>
      <c r="B688" s="814"/>
      <c r="C688" s="814"/>
      <c r="D688" s="814"/>
      <c r="E688" s="814"/>
      <c r="F688" s="814"/>
      <c r="G688" s="814"/>
      <c r="H688" s="814"/>
      <c r="I688" s="814"/>
      <c r="J688" s="814"/>
      <c r="K688" s="814"/>
      <c r="L688" s="814"/>
      <c r="M688" s="814"/>
      <c r="N688" s="814"/>
      <c r="O688" s="814"/>
      <c r="P688" s="814"/>
      <c r="Q688" s="814"/>
      <c r="R688" s="814"/>
      <c r="S688" s="814"/>
      <c r="T688" s="814"/>
      <c r="U688" s="814"/>
      <c r="V688" s="814"/>
      <c r="W688" s="814"/>
      <c r="X688" s="814"/>
      <c r="Y688" s="814"/>
      <c r="Z688" s="814"/>
    </row>
    <row r="689">
      <c r="A689" s="814"/>
      <c r="B689" s="814"/>
      <c r="C689" s="814"/>
      <c r="D689" s="814"/>
      <c r="E689" s="814"/>
      <c r="F689" s="814"/>
      <c r="G689" s="814"/>
      <c r="H689" s="814"/>
      <c r="I689" s="814"/>
      <c r="J689" s="814"/>
      <c r="K689" s="814"/>
      <c r="L689" s="814"/>
      <c r="M689" s="814"/>
      <c r="N689" s="814"/>
      <c r="O689" s="814"/>
      <c r="P689" s="814"/>
      <c r="Q689" s="814"/>
      <c r="R689" s="814"/>
      <c r="S689" s="814"/>
      <c r="T689" s="814"/>
      <c r="U689" s="814"/>
      <c r="V689" s="814"/>
      <c r="W689" s="814"/>
      <c r="X689" s="814"/>
      <c r="Y689" s="814"/>
      <c r="Z689" s="814"/>
    </row>
    <row r="690">
      <c r="A690" s="814"/>
      <c r="B690" s="814"/>
      <c r="C690" s="814"/>
      <c r="D690" s="814"/>
      <c r="E690" s="814"/>
      <c r="F690" s="814"/>
      <c r="G690" s="814"/>
      <c r="H690" s="814"/>
      <c r="I690" s="814"/>
      <c r="J690" s="814"/>
      <c r="K690" s="814"/>
      <c r="L690" s="814"/>
      <c r="M690" s="814"/>
      <c r="N690" s="814"/>
      <c r="O690" s="814"/>
      <c r="P690" s="814"/>
      <c r="Q690" s="814"/>
      <c r="R690" s="814"/>
      <c r="S690" s="814"/>
      <c r="T690" s="814"/>
      <c r="U690" s="814"/>
      <c r="V690" s="814"/>
      <c r="W690" s="814"/>
      <c r="X690" s="814"/>
      <c r="Y690" s="814"/>
      <c r="Z690" s="814"/>
    </row>
    <row r="691">
      <c r="A691" s="814"/>
      <c r="B691" s="814"/>
      <c r="C691" s="814"/>
      <c r="D691" s="814"/>
      <c r="E691" s="814"/>
      <c r="F691" s="814"/>
      <c r="G691" s="814"/>
      <c r="H691" s="814"/>
      <c r="I691" s="814"/>
      <c r="J691" s="814"/>
      <c r="K691" s="814"/>
      <c r="L691" s="814"/>
      <c r="M691" s="814"/>
      <c r="N691" s="814"/>
      <c r="O691" s="814"/>
      <c r="P691" s="814"/>
      <c r="Q691" s="814"/>
      <c r="R691" s="814"/>
      <c r="S691" s="814"/>
      <c r="T691" s="814"/>
      <c r="U691" s="814"/>
      <c r="V691" s="814"/>
      <c r="W691" s="814"/>
      <c r="X691" s="814"/>
      <c r="Y691" s="814"/>
      <c r="Z691" s="814"/>
    </row>
    <row r="692">
      <c r="A692" s="814"/>
      <c r="B692" s="814"/>
      <c r="C692" s="814"/>
      <c r="D692" s="814"/>
      <c r="E692" s="814"/>
      <c r="F692" s="814"/>
      <c r="G692" s="814"/>
      <c r="H692" s="814"/>
      <c r="I692" s="814"/>
      <c r="J692" s="814"/>
      <c r="K692" s="814"/>
      <c r="L692" s="814"/>
      <c r="M692" s="814"/>
      <c r="N692" s="814"/>
      <c r="O692" s="814"/>
      <c r="P692" s="814"/>
      <c r="Q692" s="814"/>
      <c r="R692" s="814"/>
      <c r="S692" s="814"/>
      <c r="T692" s="814"/>
      <c r="U692" s="814"/>
      <c r="V692" s="814"/>
      <c r="W692" s="814"/>
      <c r="X692" s="814"/>
      <c r="Y692" s="814"/>
      <c r="Z692" s="814"/>
    </row>
    <row r="693">
      <c r="A693" s="814"/>
      <c r="B693" s="814"/>
      <c r="C693" s="814"/>
      <c r="D693" s="814"/>
      <c r="E693" s="814"/>
      <c r="F693" s="814"/>
      <c r="G693" s="814"/>
      <c r="H693" s="814"/>
      <c r="I693" s="814"/>
      <c r="J693" s="814"/>
      <c r="K693" s="814"/>
      <c r="L693" s="814"/>
      <c r="M693" s="814"/>
      <c r="N693" s="814"/>
      <c r="O693" s="814"/>
      <c r="P693" s="814"/>
      <c r="Q693" s="814"/>
      <c r="R693" s="814"/>
      <c r="S693" s="814"/>
      <c r="T693" s="814"/>
      <c r="U693" s="814"/>
      <c r="V693" s="814"/>
      <c r="W693" s="814"/>
      <c r="X693" s="814"/>
      <c r="Y693" s="814"/>
      <c r="Z693" s="814"/>
    </row>
    <row r="694">
      <c r="A694" s="814"/>
      <c r="B694" s="814"/>
      <c r="C694" s="814"/>
      <c r="D694" s="814"/>
      <c r="E694" s="814"/>
      <c r="F694" s="814"/>
      <c r="G694" s="814"/>
      <c r="H694" s="814"/>
      <c r="I694" s="814"/>
      <c r="J694" s="814"/>
      <c r="K694" s="814"/>
      <c r="L694" s="814"/>
      <c r="M694" s="814"/>
      <c r="N694" s="814"/>
      <c r="O694" s="814"/>
      <c r="P694" s="814"/>
      <c r="Q694" s="814"/>
      <c r="R694" s="814"/>
      <c r="S694" s="814"/>
      <c r="T694" s="814"/>
      <c r="U694" s="814"/>
      <c r="V694" s="814"/>
      <c r="W694" s="814"/>
      <c r="X694" s="814"/>
      <c r="Y694" s="814"/>
      <c r="Z694" s="814"/>
    </row>
    <row r="695">
      <c r="A695" s="814"/>
      <c r="B695" s="814"/>
      <c r="C695" s="814"/>
      <c r="D695" s="814"/>
      <c r="E695" s="814"/>
      <c r="F695" s="814"/>
      <c r="G695" s="814"/>
      <c r="H695" s="814"/>
      <c r="I695" s="814"/>
      <c r="J695" s="814"/>
      <c r="K695" s="814"/>
      <c r="L695" s="814"/>
      <c r="M695" s="814"/>
      <c r="N695" s="814"/>
      <c r="O695" s="814"/>
      <c r="P695" s="814"/>
      <c r="Q695" s="814"/>
      <c r="R695" s="814"/>
      <c r="S695" s="814"/>
      <c r="T695" s="814"/>
      <c r="U695" s="814"/>
      <c r="V695" s="814"/>
      <c r="W695" s="814"/>
      <c r="X695" s="814"/>
      <c r="Y695" s="814"/>
      <c r="Z695" s="814"/>
    </row>
    <row r="696">
      <c r="A696" s="814"/>
      <c r="B696" s="814"/>
      <c r="C696" s="814"/>
      <c r="D696" s="814"/>
      <c r="E696" s="814"/>
      <c r="F696" s="814"/>
      <c r="G696" s="814"/>
      <c r="H696" s="814"/>
      <c r="I696" s="814"/>
      <c r="J696" s="814"/>
      <c r="K696" s="814"/>
      <c r="L696" s="814"/>
      <c r="M696" s="814"/>
      <c r="N696" s="814"/>
      <c r="O696" s="814"/>
      <c r="P696" s="814"/>
      <c r="Q696" s="814"/>
      <c r="R696" s="814"/>
      <c r="S696" s="814"/>
      <c r="T696" s="814"/>
      <c r="U696" s="814"/>
      <c r="V696" s="814"/>
      <c r="W696" s="814"/>
      <c r="X696" s="814"/>
      <c r="Y696" s="814"/>
      <c r="Z696" s="814"/>
    </row>
    <row r="697">
      <c r="A697" s="814"/>
      <c r="B697" s="814"/>
      <c r="C697" s="814"/>
      <c r="D697" s="814"/>
      <c r="E697" s="814"/>
      <c r="F697" s="814"/>
      <c r="G697" s="814"/>
      <c r="H697" s="814"/>
      <c r="I697" s="814"/>
      <c r="J697" s="814"/>
      <c r="K697" s="814"/>
      <c r="L697" s="814"/>
      <c r="M697" s="814"/>
      <c r="N697" s="814"/>
      <c r="O697" s="814"/>
      <c r="P697" s="814"/>
      <c r="Q697" s="814"/>
      <c r="R697" s="814"/>
      <c r="S697" s="814"/>
      <c r="T697" s="814"/>
      <c r="U697" s="814"/>
      <c r="V697" s="814"/>
      <c r="W697" s="814"/>
      <c r="X697" s="814"/>
      <c r="Y697" s="814"/>
      <c r="Z697" s="814"/>
    </row>
    <row r="698">
      <c r="A698" s="814"/>
      <c r="B698" s="814"/>
      <c r="C698" s="814"/>
      <c r="D698" s="814"/>
      <c r="E698" s="814"/>
      <c r="F698" s="814"/>
      <c r="G698" s="814"/>
      <c r="H698" s="814"/>
      <c r="I698" s="814"/>
      <c r="J698" s="814"/>
      <c r="K698" s="814"/>
      <c r="L698" s="814"/>
      <c r="M698" s="814"/>
      <c r="N698" s="814"/>
      <c r="O698" s="814"/>
      <c r="P698" s="814"/>
      <c r="Q698" s="814"/>
      <c r="R698" s="814"/>
      <c r="S698" s="814"/>
      <c r="T698" s="814"/>
      <c r="U698" s="814"/>
      <c r="V698" s="814"/>
      <c r="W698" s="814"/>
      <c r="X698" s="814"/>
      <c r="Y698" s="814"/>
      <c r="Z698" s="814"/>
    </row>
    <row r="699">
      <c r="A699" s="814"/>
      <c r="B699" s="814"/>
      <c r="C699" s="814"/>
      <c r="D699" s="814"/>
      <c r="E699" s="814"/>
      <c r="F699" s="814"/>
      <c r="G699" s="814"/>
      <c r="H699" s="814"/>
      <c r="I699" s="814"/>
      <c r="J699" s="814"/>
      <c r="K699" s="814"/>
      <c r="L699" s="814"/>
      <c r="M699" s="814"/>
      <c r="N699" s="814"/>
      <c r="O699" s="814"/>
      <c r="P699" s="814"/>
      <c r="Q699" s="814"/>
      <c r="R699" s="814"/>
      <c r="S699" s="814"/>
      <c r="T699" s="814"/>
      <c r="U699" s="814"/>
      <c r="V699" s="814"/>
      <c r="W699" s="814"/>
      <c r="X699" s="814"/>
      <c r="Y699" s="814"/>
      <c r="Z699" s="814"/>
    </row>
    <row r="700">
      <c r="A700" s="814"/>
      <c r="B700" s="814"/>
      <c r="C700" s="814"/>
      <c r="D700" s="814"/>
      <c r="E700" s="814"/>
      <c r="F700" s="814"/>
      <c r="G700" s="814"/>
      <c r="H700" s="814"/>
      <c r="I700" s="814"/>
      <c r="J700" s="814"/>
      <c r="K700" s="814"/>
      <c r="L700" s="814"/>
      <c r="M700" s="814"/>
      <c r="N700" s="814"/>
      <c r="O700" s="814"/>
      <c r="P700" s="814"/>
      <c r="Q700" s="814"/>
      <c r="R700" s="814"/>
      <c r="S700" s="814"/>
      <c r="T700" s="814"/>
      <c r="U700" s="814"/>
      <c r="V700" s="814"/>
      <c r="W700" s="814"/>
      <c r="X700" s="814"/>
      <c r="Y700" s="814"/>
      <c r="Z700" s="814"/>
    </row>
    <row r="701">
      <c r="A701" s="814"/>
      <c r="B701" s="814"/>
      <c r="C701" s="814"/>
      <c r="D701" s="814"/>
      <c r="E701" s="814"/>
      <c r="F701" s="814"/>
      <c r="G701" s="814"/>
      <c r="H701" s="814"/>
      <c r="I701" s="814"/>
      <c r="J701" s="814"/>
      <c r="K701" s="814"/>
      <c r="L701" s="814"/>
      <c r="M701" s="814"/>
      <c r="N701" s="814"/>
      <c r="O701" s="814"/>
      <c r="P701" s="814"/>
      <c r="Q701" s="814"/>
      <c r="R701" s="814"/>
      <c r="S701" s="814"/>
      <c r="T701" s="814"/>
      <c r="U701" s="814"/>
      <c r="V701" s="814"/>
      <c r="W701" s="814"/>
      <c r="X701" s="814"/>
      <c r="Y701" s="814"/>
      <c r="Z701" s="814"/>
    </row>
    <row r="702">
      <c r="A702" s="814"/>
      <c r="B702" s="814"/>
      <c r="C702" s="814"/>
      <c r="D702" s="814"/>
      <c r="E702" s="814"/>
      <c r="F702" s="814"/>
      <c r="G702" s="814"/>
      <c r="H702" s="814"/>
      <c r="I702" s="814"/>
      <c r="J702" s="814"/>
      <c r="K702" s="814"/>
      <c r="L702" s="814"/>
      <c r="M702" s="814"/>
      <c r="N702" s="814"/>
      <c r="O702" s="814"/>
      <c r="P702" s="814"/>
      <c r="Q702" s="814"/>
      <c r="R702" s="814"/>
      <c r="S702" s="814"/>
      <c r="T702" s="814"/>
      <c r="U702" s="814"/>
      <c r="V702" s="814"/>
      <c r="W702" s="814"/>
      <c r="X702" s="814"/>
      <c r="Y702" s="814"/>
      <c r="Z702" s="814"/>
    </row>
    <row r="703">
      <c r="A703" s="814"/>
      <c r="B703" s="814"/>
      <c r="C703" s="814"/>
      <c r="D703" s="814"/>
      <c r="E703" s="814"/>
      <c r="F703" s="814"/>
      <c r="G703" s="814"/>
      <c r="H703" s="814"/>
      <c r="I703" s="814"/>
      <c r="J703" s="814"/>
      <c r="K703" s="814"/>
      <c r="L703" s="814"/>
      <c r="M703" s="814"/>
      <c r="N703" s="814"/>
      <c r="O703" s="814"/>
      <c r="P703" s="814"/>
      <c r="Q703" s="814"/>
      <c r="R703" s="814"/>
      <c r="S703" s="814"/>
      <c r="T703" s="814"/>
      <c r="U703" s="814"/>
      <c r="V703" s="814"/>
      <c r="W703" s="814"/>
      <c r="X703" s="814"/>
      <c r="Y703" s="814"/>
      <c r="Z703" s="814"/>
    </row>
    <row r="704">
      <c r="A704" s="814"/>
      <c r="B704" s="814"/>
      <c r="C704" s="814"/>
      <c r="D704" s="814"/>
      <c r="E704" s="814"/>
      <c r="F704" s="814"/>
      <c r="G704" s="814"/>
      <c r="H704" s="814"/>
      <c r="I704" s="814"/>
      <c r="J704" s="814"/>
      <c r="K704" s="814"/>
      <c r="L704" s="814"/>
      <c r="M704" s="814"/>
      <c r="N704" s="814"/>
      <c r="O704" s="814"/>
      <c r="P704" s="814"/>
      <c r="Q704" s="814"/>
      <c r="R704" s="814"/>
      <c r="S704" s="814"/>
      <c r="T704" s="814"/>
      <c r="U704" s="814"/>
      <c r="V704" s="814"/>
      <c r="W704" s="814"/>
      <c r="X704" s="814"/>
      <c r="Y704" s="814"/>
      <c r="Z704" s="814"/>
    </row>
    <row r="705">
      <c r="A705" s="814"/>
      <c r="B705" s="814"/>
      <c r="C705" s="814"/>
      <c r="D705" s="814"/>
      <c r="E705" s="814"/>
      <c r="F705" s="814"/>
      <c r="G705" s="814"/>
      <c r="H705" s="814"/>
      <c r="I705" s="814"/>
      <c r="J705" s="814"/>
      <c r="K705" s="814"/>
      <c r="L705" s="814"/>
      <c r="M705" s="814"/>
      <c r="N705" s="814"/>
      <c r="O705" s="814"/>
      <c r="P705" s="814"/>
      <c r="Q705" s="814"/>
      <c r="R705" s="814"/>
      <c r="S705" s="814"/>
      <c r="T705" s="814"/>
      <c r="U705" s="814"/>
      <c r="V705" s="814"/>
      <c r="W705" s="814"/>
      <c r="X705" s="814"/>
      <c r="Y705" s="814"/>
      <c r="Z705" s="814"/>
    </row>
    <row r="706">
      <c r="A706" s="814"/>
      <c r="B706" s="814"/>
      <c r="C706" s="814"/>
      <c r="D706" s="814"/>
      <c r="E706" s="814"/>
      <c r="F706" s="814"/>
      <c r="G706" s="814"/>
      <c r="H706" s="814"/>
      <c r="I706" s="814"/>
      <c r="J706" s="814"/>
      <c r="K706" s="814"/>
      <c r="L706" s="814"/>
      <c r="M706" s="814"/>
      <c r="N706" s="814"/>
      <c r="O706" s="814"/>
      <c r="P706" s="814"/>
      <c r="Q706" s="814"/>
      <c r="R706" s="814"/>
      <c r="S706" s="814"/>
      <c r="T706" s="814"/>
      <c r="U706" s="814"/>
      <c r="V706" s="814"/>
      <c r="W706" s="814"/>
      <c r="X706" s="814"/>
      <c r="Y706" s="814"/>
      <c r="Z706" s="814"/>
    </row>
    <row r="707">
      <c r="A707" s="814"/>
      <c r="B707" s="814"/>
      <c r="C707" s="814"/>
      <c r="D707" s="814"/>
      <c r="E707" s="814"/>
      <c r="F707" s="814"/>
      <c r="G707" s="814"/>
      <c r="H707" s="814"/>
      <c r="I707" s="814"/>
      <c r="J707" s="814"/>
      <c r="K707" s="814"/>
      <c r="L707" s="814"/>
      <c r="M707" s="814"/>
      <c r="N707" s="814"/>
      <c r="O707" s="814"/>
      <c r="P707" s="814"/>
      <c r="Q707" s="814"/>
      <c r="R707" s="814"/>
      <c r="S707" s="814"/>
      <c r="T707" s="814"/>
      <c r="U707" s="814"/>
      <c r="V707" s="814"/>
      <c r="W707" s="814"/>
      <c r="X707" s="814"/>
      <c r="Y707" s="814"/>
      <c r="Z707" s="814"/>
    </row>
    <row r="708">
      <c r="A708" s="814"/>
      <c r="B708" s="814"/>
      <c r="C708" s="814"/>
      <c r="D708" s="814"/>
      <c r="E708" s="814"/>
      <c r="F708" s="814"/>
      <c r="G708" s="814"/>
      <c r="H708" s="814"/>
      <c r="I708" s="814"/>
      <c r="J708" s="814"/>
      <c r="K708" s="814"/>
      <c r="L708" s="814"/>
      <c r="M708" s="814"/>
      <c r="N708" s="814"/>
      <c r="O708" s="814"/>
      <c r="P708" s="814"/>
      <c r="Q708" s="814"/>
      <c r="R708" s="814"/>
      <c r="S708" s="814"/>
      <c r="T708" s="814"/>
      <c r="U708" s="814"/>
      <c r="V708" s="814"/>
      <c r="W708" s="814"/>
      <c r="X708" s="814"/>
      <c r="Y708" s="814"/>
      <c r="Z708" s="814"/>
    </row>
    <row r="709">
      <c r="A709" s="814"/>
      <c r="B709" s="814"/>
      <c r="C709" s="814"/>
      <c r="D709" s="814"/>
      <c r="E709" s="814"/>
      <c r="F709" s="814"/>
      <c r="G709" s="814"/>
      <c r="H709" s="814"/>
      <c r="I709" s="814"/>
      <c r="J709" s="814"/>
      <c r="K709" s="814"/>
      <c r="L709" s="814"/>
      <c r="M709" s="814"/>
      <c r="N709" s="814"/>
      <c r="O709" s="814"/>
      <c r="P709" s="814"/>
      <c r="Q709" s="814"/>
      <c r="R709" s="814"/>
      <c r="S709" s="814"/>
      <c r="T709" s="814"/>
      <c r="U709" s="814"/>
      <c r="V709" s="814"/>
      <c r="W709" s="814"/>
      <c r="X709" s="814"/>
      <c r="Y709" s="814"/>
      <c r="Z709" s="814"/>
    </row>
    <row r="710">
      <c r="A710" s="814"/>
      <c r="B710" s="814"/>
      <c r="C710" s="814"/>
      <c r="D710" s="814"/>
      <c r="E710" s="814"/>
      <c r="F710" s="814"/>
      <c r="G710" s="814"/>
      <c r="H710" s="814"/>
      <c r="I710" s="814"/>
      <c r="J710" s="814"/>
      <c r="K710" s="814"/>
      <c r="L710" s="814"/>
      <c r="M710" s="814"/>
      <c r="N710" s="814"/>
      <c r="O710" s="814"/>
      <c r="P710" s="814"/>
      <c r="Q710" s="814"/>
      <c r="R710" s="814"/>
      <c r="S710" s="814"/>
      <c r="T710" s="814"/>
      <c r="U710" s="814"/>
      <c r="V710" s="814"/>
      <c r="W710" s="814"/>
      <c r="X710" s="814"/>
      <c r="Y710" s="814"/>
      <c r="Z710" s="814"/>
    </row>
    <row r="711">
      <c r="A711" s="814"/>
      <c r="B711" s="814"/>
      <c r="C711" s="814"/>
      <c r="D711" s="814"/>
      <c r="E711" s="814"/>
      <c r="F711" s="814"/>
      <c r="G711" s="814"/>
      <c r="H711" s="814"/>
      <c r="I711" s="814"/>
      <c r="J711" s="814"/>
      <c r="K711" s="814"/>
      <c r="L711" s="814"/>
      <c r="M711" s="814"/>
      <c r="N711" s="814"/>
      <c r="O711" s="814"/>
      <c r="P711" s="814"/>
      <c r="Q711" s="814"/>
      <c r="R711" s="814"/>
      <c r="S711" s="814"/>
      <c r="T711" s="814"/>
      <c r="U711" s="814"/>
      <c r="V711" s="814"/>
      <c r="W711" s="814"/>
      <c r="X711" s="814"/>
      <c r="Y711" s="814"/>
      <c r="Z711" s="814"/>
    </row>
    <row r="712">
      <c r="A712" s="814"/>
      <c r="B712" s="814"/>
      <c r="C712" s="814"/>
      <c r="D712" s="814"/>
      <c r="E712" s="814"/>
      <c r="F712" s="814"/>
      <c r="G712" s="814"/>
      <c r="H712" s="814"/>
      <c r="I712" s="814"/>
      <c r="J712" s="814"/>
      <c r="K712" s="814"/>
      <c r="L712" s="814"/>
      <c r="M712" s="814"/>
      <c r="N712" s="814"/>
      <c r="O712" s="814"/>
      <c r="P712" s="814"/>
      <c r="Q712" s="814"/>
      <c r="R712" s="814"/>
      <c r="S712" s="814"/>
      <c r="T712" s="814"/>
      <c r="U712" s="814"/>
      <c r="V712" s="814"/>
      <c r="W712" s="814"/>
      <c r="X712" s="814"/>
      <c r="Y712" s="814"/>
      <c r="Z712" s="814"/>
    </row>
    <row r="713">
      <c r="A713" s="814"/>
      <c r="B713" s="814"/>
      <c r="C713" s="814"/>
      <c r="D713" s="814"/>
      <c r="E713" s="814"/>
      <c r="F713" s="814"/>
      <c r="G713" s="814"/>
      <c r="H713" s="814"/>
      <c r="I713" s="814"/>
      <c r="J713" s="814"/>
      <c r="K713" s="814"/>
      <c r="L713" s="814"/>
      <c r="M713" s="814"/>
      <c r="N713" s="814"/>
      <c r="O713" s="814"/>
      <c r="P713" s="814"/>
      <c r="Q713" s="814"/>
      <c r="R713" s="814"/>
      <c r="S713" s="814"/>
      <c r="T713" s="814"/>
      <c r="U713" s="814"/>
      <c r="V713" s="814"/>
      <c r="W713" s="814"/>
      <c r="X713" s="814"/>
      <c r="Y713" s="814"/>
      <c r="Z713" s="814"/>
    </row>
    <row r="714">
      <c r="A714" s="814"/>
      <c r="B714" s="814"/>
      <c r="C714" s="814"/>
      <c r="D714" s="814"/>
      <c r="E714" s="814"/>
      <c r="F714" s="814"/>
      <c r="G714" s="814"/>
      <c r="H714" s="814"/>
      <c r="I714" s="814"/>
      <c r="J714" s="814"/>
      <c r="K714" s="814"/>
      <c r="L714" s="814"/>
      <c r="M714" s="814"/>
      <c r="N714" s="814"/>
      <c r="O714" s="814"/>
      <c r="P714" s="814"/>
      <c r="Q714" s="814"/>
      <c r="R714" s="814"/>
      <c r="S714" s="814"/>
      <c r="T714" s="814"/>
      <c r="U714" s="814"/>
      <c r="V714" s="814"/>
      <c r="W714" s="814"/>
      <c r="X714" s="814"/>
      <c r="Y714" s="814"/>
      <c r="Z714" s="814"/>
    </row>
    <row r="715">
      <c r="A715" s="814"/>
      <c r="B715" s="814"/>
      <c r="C715" s="814"/>
      <c r="D715" s="814"/>
      <c r="E715" s="814"/>
      <c r="F715" s="814"/>
      <c r="G715" s="814"/>
      <c r="H715" s="814"/>
      <c r="I715" s="814"/>
      <c r="J715" s="814"/>
      <c r="K715" s="814"/>
      <c r="L715" s="814"/>
      <c r="M715" s="814"/>
      <c r="N715" s="814"/>
      <c r="O715" s="814"/>
      <c r="P715" s="814"/>
      <c r="Q715" s="814"/>
      <c r="R715" s="814"/>
      <c r="S715" s="814"/>
      <c r="T715" s="814"/>
      <c r="U715" s="814"/>
      <c r="V715" s="814"/>
      <c r="W715" s="814"/>
      <c r="X715" s="814"/>
      <c r="Y715" s="814"/>
      <c r="Z715" s="814"/>
    </row>
    <row r="716">
      <c r="A716" s="814"/>
      <c r="B716" s="814"/>
      <c r="C716" s="814"/>
      <c r="D716" s="814"/>
      <c r="E716" s="814"/>
      <c r="F716" s="814"/>
      <c r="G716" s="814"/>
      <c r="H716" s="814"/>
      <c r="I716" s="814"/>
      <c r="J716" s="814"/>
      <c r="K716" s="814"/>
      <c r="L716" s="814"/>
      <c r="M716" s="814"/>
      <c r="N716" s="814"/>
      <c r="O716" s="814"/>
      <c r="P716" s="814"/>
      <c r="Q716" s="814"/>
      <c r="R716" s="814"/>
      <c r="S716" s="814"/>
      <c r="T716" s="814"/>
      <c r="U716" s="814"/>
      <c r="V716" s="814"/>
      <c r="W716" s="814"/>
      <c r="X716" s="814"/>
      <c r="Y716" s="814"/>
      <c r="Z716" s="814"/>
    </row>
    <row r="717">
      <c r="A717" s="814"/>
      <c r="B717" s="814"/>
      <c r="C717" s="814"/>
      <c r="D717" s="814"/>
      <c r="E717" s="814"/>
      <c r="F717" s="814"/>
      <c r="G717" s="814"/>
      <c r="H717" s="814"/>
      <c r="I717" s="814"/>
      <c r="J717" s="814"/>
      <c r="K717" s="814"/>
      <c r="L717" s="814"/>
      <c r="M717" s="814"/>
      <c r="N717" s="814"/>
      <c r="O717" s="814"/>
      <c r="P717" s="814"/>
      <c r="Q717" s="814"/>
      <c r="R717" s="814"/>
      <c r="S717" s="814"/>
      <c r="T717" s="814"/>
      <c r="U717" s="814"/>
      <c r="V717" s="814"/>
      <c r="W717" s="814"/>
      <c r="X717" s="814"/>
      <c r="Y717" s="814"/>
      <c r="Z717" s="814"/>
    </row>
    <row r="718">
      <c r="A718" s="814"/>
      <c r="B718" s="814"/>
      <c r="C718" s="814"/>
      <c r="D718" s="814"/>
      <c r="E718" s="814"/>
      <c r="F718" s="814"/>
      <c r="G718" s="814"/>
      <c r="H718" s="814"/>
      <c r="I718" s="814"/>
      <c r="J718" s="814"/>
      <c r="K718" s="814"/>
      <c r="L718" s="814"/>
      <c r="M718" s="814"/>
      <c r="N718" s="814"/>
      <c r="O718" s="814"/>
      <c r="P718" s="814"/>
      <c r="Q718" s="814"/>
      <c r="R718" s="814"/>
      <c r="S718" s="814"/>
      <c r="T718" s="814"/>
      <c r="U718" s="814"/>
      <c r="V718" s="814"/>
      <c r="W718" s="814"/>
      <c r="X718" s="814"/>
      <c r="Y718" s="814"/>
      <c r="Z718" s="814"/>
    </row>
    <row r="719">
      <c r="A719" s="814"/>
      <c r="B719" s="814"/>
      <c r="C719" s="814"/>
      <c r="D719" s="814"/>
      <c r="E719" s="814"/>
      <c r="F719" s="814"/>
      <c r="G719" s="814"/>
      <c r="H719" s="814"/>
      <c r="I719" s="814"/>
      <c r="J719" s="814"/>
      <c r="K719" s="814"/>
      <c r="L719" s="814"/>
      <c r="M719" s="814"/>
      <c r="N719" s="814"/>
      <c r="O719" s="814"/>
      <c r="P719" s="814"/>
      <c r="Q719" s="814"/>
      <c r="R719" s="814"/>
      <c r="S719" s="814"/>
      <c r="T719" s="814"/>
      <c r="U719" s="814"/>
      <c r="V719" s="814"/>
      <c r="W719" s="814"/>
      <c r="X719" s="814"/>
      <c r="Y719" s="814"/>
      <c r="Z719" s="814"/>
    </row>
    <row r="720">
      <c r="A720" s="814"/>
      <c r="B720" s="814"/>
      <c r="C720" s="814"/>
      <c r="D720" s="814"/>
      <c r="E720" s="814"/>
      <c r="F720" s="814"/>
      <c r="G720" s="814"/>
      <c r="H720" s="814"/>
      <c r="I720" s="814"/>
      <c r="J720" s="814"/>
      <c r="K720" s="814"/>
      <c r="L720" s="814"/>
      <c r="M720" s="814"/>
      <c r="N720" s="814"/>
      <c r="O720" s="814"/>
      <c r="P720" s="814"/>
      <c r="Q720" s="814"/>
      <c r="R720" s="814"/>
      <c r="S720" s="814"/>
      <c r="T720" s="814"/>
      <c r="U720" s="814"/>
      <c r="V720" s="814"/>
      <c r="W720" s="814"/>
      <c r="X720" s="814"/>
      <c r="Y720" s="814"/>
      <c r="Z720" s="814"/>
    </row>
    <row r="721">
      <c r="A721" s="814"/>
      <c r="B721" s="814"/>
      <c r="C721" s="814"/>
      <c r="D721" s="814"/>
      <c r="E721" s="814"/>
      <c r="F721" s="814"/>
      <c r="G721" s="814"/>
      <c r="H721" s="814"/>
      <c r="I721" s="814"/>
      <c r="J721" s="814"/>
      <c r="K721" s="814"/>
      <c r="L721" s="814"/>
      <c r="M721" s="814"/>
      <c r="N721" s="814"/>
      <c r="O721" s="814"/>
      <c r="P721" s="814"/>
      <c r="Q721" s="814"/>
      <c r="R721" s="814"/>
      <c r="S721" s="814"/>
      <c r="T721" s="814"/>
      <c r="U721" s="814"/>
      <c r="V721" s="814"/>
      <c r="W721" s="814"/>
      <c r="X721" s="814"/>
      <c r="Y721" s="814"/>
      <c r="Z721" s="814"/>
    </row>
    <row r="722">
      <c r="A722" s="814"/>
      <c r="B722" s="814"/>
      <c r="C722" s="814"/>
      <c r="D722" s="814"/>
      <c r="E722" s="814"/>
      <c r="F722" s="814"/>
      <c r="G722" s="814"/>
      <c r="H722" s="814"/>
      <c r="I722" s="814"/>
      <c r="J722" s="814"/>
      <c r="K722" s="814"/>
      <c r="L722" s="814"/>
      <c r="M722" s="814"/>
      <c r="N722" s="814"/>
      <c r="O722" s="814"/>
      <c r="P722" s="814"/>
      <c r="Q722" s="814"/>
      <c r="R722" s="814"/>
      <c r="S722" s="814"/>
      <c r="T722" s="814"/>
      <c r="U722" s="814"/>
      <c r="V722" s="814"/>
      <c r="W722" s="814"/>
      <c r="X722" s="814"/>
      <c r="Y722" s="814"/>
      <c r="Z722" s="814"/>
    </row>
    <row r="723">
      <c r="A723" s="814"/>
      <c r="B723" s="814"/>
      <c r="C723" s="814"/>
      <c r="D723" s="814"/>
      <c r="E723" s="814"/>
      <c r="F723" s="814"/>
      <c r="G723" s="814"/>
      <c r="H723" s="814"/>
      <c r="I723" s="814"/>
      <c r="J723" s="814"/>
      <c r="K723" s="814"/>
      <c r="L723" s="814"/>
      <c r="M723" s="814"/>
      <c r="N723" s="814"/>
      <c r="O723" s="814"/>
      <c r="P723" s="814"/>
      <c r="Q723" s="814"/>
      <c r="R723" s="814"/>
      <c r="S723" s="814"/>
      <c r="T723" s="814"/>
      <c r="U723" s="814"/>
      <c r="V723" s="814"/>
      <c r="W723" s="814"/>
      <c r="X723" s="814"/>
      <c r="Y723" s="814"/>
      <c r="Z723" s="814"/>
    </row>
    <row r="724">
      <c r="A724" s="814"/>
      <c r="B724" s="814"/>
      <c r="C724" s="814"/>
      <c r="D724" s="814"/>
      <c r="E724" s="814"/>
      <c r="F724" s="814"/>
      <c r="G724" s="814"/>
      <c r="H724" s="814"/>
      <c r="I724" s="814"/>
      <c r="J724" s="814"/>
      <c r="K724" s="814"/>
      <c r="L724" s="814"/>
      <c r="M724" s="814"/>
      <c r="N724" s="814"/>
      <c r="O724" s="814"/>
      <c r="P724" s="814"/>
      <c r="Q724" s="814"/>
      <c r="R724" s="814"/>
      <c r="S724" s="814"/>
      <c r="T724" s="814"/>
      <c r="U724" s="814"/>
      <c r="V724" s="814"/>
      <c r="W724" s="814"/>
      <c r="X724" s="814"/>
      <c r="Y724" s="814"/>
      <c r="Z724" s="814"/>
    </row>
    <row r="725">
      <c r="A725" s="814"/>
      <c r="B725" s="814"/>
      <c r="C725" s="814"/>
      <c r="D725" s="814"/>
      <c r="E725" s="814"/>
      <c r="F725" s="814"/>
      <c r="G725" s="814"/>
      <c r="H725" s="814"/>
      <c r="I725" s="814"/>
      <c r="J725" s="814"/>
      <c r="K725" s="814"/>
      <c r="L725" s="814"/>
      <c r="M725" s="814"/>
      <c r="N725" s="814"/>
      <c r="O725" s="814"/>
      <c r="P725" s="814"/>
      <c r="Q725" s="814"/>
      <c r="R725" s="814"/>
      <c r="S725" s="814"/>
      <c r="T725" s="814"/>
      <c r="U725" s="814"/>
      <c r="V725" s="814"/>
      <c r="W725" s="814"/>
      <c r="X725" s="814"/>
      <c r="Y725" s="814"/>
      <c r="Z725" s="814"/>
    </row>
    <row r="726">
      <c r="A726" s="814"/>
      <c r="B726" s="814"/>
      <c r="C726" s="814"/>
      <c r="D726" s="814"/>
      <c r="E726" s="814"/>
      <c r="F726" s="814"/>
      <c r="G726" s="814"/>
      <c r="H726" s="814"/>
      <c r="I726" s="814"/>
      <c r="J726" s="814"/>
      <c r="K726" s="814"/>
      <c r="L726" s="814"/>
      <c r="M726" s="814"/>
      <c r="N726" s="814"/>
      <c r="O726" s="814"/>
      <c r="P726" s="814"/>
      <c r="Q726" s="814"/>
      <c r="R726" s="814"/>
      <c r="S726" s="814"/>
      <c r="T726" s="814"/>
      <c r="U726" s="814"/>
      <c r="V726" s="814"/>
      <c r="W726" s="814"/>
      <c r="X726" s="814"/>
      <c r="Y726" s="814"/>
      <c r="Z726" s="814"/>
    </row>
    <row r="727">
      <c r="A727" s="814"/>
      <c r="B727" s="814"/>
      <c r="C727" s="814"/>
      <c r="D727" s="814"/>
      <c r="E727" s="814"/>
      <c r="F727" s="814"/>
      <c r="G727" s="814"/>
      <c r="H727" s="814"/>
      <c r="I727" s="814"/>
      <c r="J727" s="814"/>
      <c r="K727" s="814"/>
      <c r="L727" s="814"/>
      <c r="M727" s="814"/>
      <c r="N727" s="814"/>
      <c r="O727" s="814"/>
      <c r="P727" s="814"/>
      <c r="Q727" s="814"/>
      <c r="R727" s="814"/>
      <c r="S727" s="814"/>
      <c r="T727" s="814"/>
      <c r="U727" s="814"/>
      <c r="V727" s="814"/>
      <c r="W727" s="814"/>
      <c r="X727" s="814"/>
      <c r="Y727" s="814"/>
      <c r="Z727" s="814"/>
    </row>
    <row r="728">
      <c r="A728" s="814"/>
      <c r="B728" s="814"/>
      <c r="C728" s="814"/>
      <c r="D728" s="814"/>
      <c r="E728" s="814"/>
      <c r="F728" s="814"/>
      <c r="G728" s="814"/>
      <c r="H728" s="814"/>
      <c r="I728" s="814"/>
      <c r="J728" s="814"/>
      <c r="K728" s="814"/>
      <c r="L728" s="814"/>
      <c r="M728" s="814"/>
      <c r="N728" s="814"/>
      <c r="O728" s="814"/>
      <c r="P728" s="814"/>
      <c r="Q728" s="814"/>
      <c r="R728" s="814"/>
      <c r="S728" s="814"/>
      <c r="T728" s="814"/>
      <c r="U728" s="814"/>
      <c r="V728" s="814"/>
      <c r="W728" s="814"/>
      <c r="X728" s="814"/>
      <c r="Y728" s="814"/>
      <c r="Z728" s="814"/>
    </row>
    <row r="729">
      <c r="A729" s="814"/>
      <c r="B729" s="814"/>
      <c r="C729" s="814"/>
      <c r="D729" s="814"/>
      <c r="E729" s="814"/>
      <c r="F729" s="814"/>
      <c r="G729" s="814"/>
      <c r="H729" s="814"/>
      <c r="I729" s="814"/>
      <c r="J729" s="814"/>
      <c r="K729" s="814"/>
      <c r="L729" s="814"/>
      <c r="M729" s="814"/>
      <c r="N729" s="814"/>
      <c r="O729" s="814"/>
      <c r="P729" s="814"/>
      <c r="Q729" s="814"/>
      <c r="R729" s="814"/>
      <c r="S729" s="814"/>
      <c r="T729" s="814"/>
      <c r="U729" s="814"/>
      <c r="V729" s="814"/>
      <c r="W729" s="814"/>
      <c r="X729" s="814"/>
      <c r="Y729" s="814"/>
      <c r="Z729" s="814"/>
    </row>
    <row r="730">
      <c r="A730" s="814"/>
      <c r="B730" s="814"/>
      <c r="C730" s="814"/>
      <c r="D730" s="814"/>
      <c r="E730" s="814"/>
      <c r="F730" s="814"/>
      <c r="G730" s="814"/>
      <c r="H730" s="814"/>
      <c r="I730" s="814"/>
      <c r="J730" s="814"/>
      <c r="K730" s="814"/>
      <c r="L730" s="814"/>
      <c r="M730" s="814"/>
      <c r="N730" s="814"/>
      <c r="O730" s="814"/>
      <c r="P730" s="814"/>
      <c r="Q730" s="814"/>
      <c r="R730" s="814"/>
      <c r="S730" s="814"/>
      <c r="T730" s="814"/>
      <c r="U730" s="814"/>
      <c r="V730" s="814"/>
      <c r="W730" s="814"/>
      <c r="X730" s="814"/>
      <c r="Y730" s="814"/>
      <c r="Z730" s="814"/>
    </row>
    <row r="731">
      <c r="A731" s="814"/>
      <c r="B731" s="814"/>
      <c r="C731" s="814"/>
      <c r="D731" s="814"/>
      <c r="E731" s="814"/>
      <c r="F731" s="814"/>
      <c r="G731" s="814"/>
      <c r="H731" s="814"/>
      <c r="I731" s="814"/>
      <c r="J731" s="814"/>
      <c r="K731" s="814"/>
      <c r="L731" s="814"/>
      <c r="M731" s="814"/>
      <c r="N731" s="814"/>
      <c r="O731" s="814"/>
      <c r="P731" s="814"/>
      <c r="Q731" s="814"/>
      <c r="R731" s="814"/>
      <c r="S731" s="814"/>
      <c r="T731" s="814"/>
      <c r="U731" s="814"/>
      <c r="V731" s="814"/>
      <c r="W731" s="814"/>
      <c r="X731" s="814"/>
      <c r="Y731" s="814"/>
      <c r="Z731" s="814"/>
    </row>
    <row r="732">
      <c r="A732" s="814"/>
      <c r="B732" s="814"/>
      <c r="C732" s="814"/>
      <c r="D732" s="814"/>
      <c r="E732" s="814"/>
      <c r="F732" s="814"/>
      <c r="G732" s="814"/>
      <c r="H732" s="814"/>
      <c r="I732" s="814"/>
      <c r="J732" s="814"/>
      <c r="K732" s="814"/>
      <c r="L732" s="814"/>
      <c r="M732" s="814"/>
      <c r="N732" s="814"/>
      <c r="O732" s="814"/>
      <c r="P732" s="814"/>
      <c r="Q732" s="814"/>
      <c r="R732" s="814"/>
      <c r="S732" s="814"/>
      <c r="T732" s="814"/>
      <c r="U732" s="814"/>
      <c r="V732" s="814"/>
      <c r="W732" s="814"/>
      <c r="X732" s="814"/>
      <c r="Y732" s="814"/>
      <c r="Z732" s="814"/>
    </row>
    <row r="733">
      <c r="A733" s="814"/>
      <c r="B733" s="814"/>
      <c r="C733" s="814"/>
      <c r="D733" s="814"/>
      <c r="E733" s="814"/>
      <c r="F733" s="814"/>
      <c r="G733" s="814"/>
      <c r="H733" s="814"/>
      <c r="I733" s="814"/>
      <c r="J733" s="814"/>
      <c r="K733" s="814"/>
      <c r="L733" s="814"/>
      <c r="M733" s="814"/>
      <c r="N733" s="814"/>
      <c r="O733" s="814"/>
      <c r="P733" s="814"/>
      <c r="Q733" s="814"/>
      <c r="R733" s="814"/>
      <c r="S733" s="814"/>
      <c r="T733" s="814"/>
      <c r="U733" s="814"/>
      <c r="V733" s="814"/>
      <c r="W733" s="814"/>
      <c r="X733" s="814"/>
      <c r="Y733" s="814"/>
      <c r="Z733" s="814"/>
    </row>
    <row r="734">
      <c r="A734" s="814"/>
      <c r="B734" s="814"/>
      <c r="C734" s="814"/>
      <c r="D734" s="814"/>
      <c r="E734" s="814"/>
      <c r="F734" s="814"/>
      <c r="G734" s="814"/>
      <c r="H734" s="814"/>
      <c r="I734" s="814"/>
      <c r="J734" s="814"/>
      <c r="K734" s="814"/>
      <c r="L734" s="814"/>
      <c r="M734" s="814"/>
      <c r="N734" s="814"/>
      <c r="O734" s="814"/>
      <c r="P734" s="814"/>
      <c r="Q734" s="814"/>
      <c r="R734" s="814"/>
      <c r="S734" s="814"/>
      <c r="T734" s="814"/>
      <c r="U734" s="814"/>
      <c r="V734" s="814"/>
      <c r="W734" s="814"/>
      <c r="X734" s="814"/>
      <c r="Y734" s="814"/>
      <c r="Z734" s="814"/>
    </row>
    <row r="735">
      <c r="A735" s="814"/>
      <c r="B735" s="814"/>
      <c r="C735" s="814"/>
      <c r="D735" s="814"/>
      <c r="E735" s="814"/>
      <c r="F735" s="814"/>
      <c r="G735" s="814"/>
      <c r="H735" s="814"/>
      <c r="I735" s="814"/>
      <c r="J735" s="814"/>
      <c r="K735" s="814"/>
      <c r="L735" s="814"/>
      <c r="M735" s="814"/>
      <c r="N735" s="814"/>
      <c r="O735" s="814"/>
      <c r="P735" s="814"/>
      <c r="Q735" s="814"/>
      <c r="R735" s="814"/>
      <c r="S735" s="814"/>
      <c r="T735" s="814"/>
      <c r="U735" s="814"/>
      <c r="V735" s="814"/>
      <c r="W735" s="814"/>
      <c r="X735" s="814"/>
      <c r="Y735" s="814"/>
      <c r="Z735" s="814"/>
    </row>
    <row r="736">
      <c r="A736" s="814"/>
      <c r="B736" s="814"/>
      <c r="C736" s="814"/>
      <c r="D736" s="814"/>
      <c r="E736" s="814"/>
      <c r="F736" s="814"/>
      <c r="G736" s="814"/>
      <c r="H736" s="814"/>
      <c r="I736" s="814"/>
      <c r="J736" s="814"/>
      <c r="K736" s="814"/>
      <c r="L736" s="814"/>
      <c r="M736" s="814"/>
      <c r="N736" s="814"/>
      <c r="O736" s="814"/>
      <c r="P736" s="814"/>
      <c r="Q736" s="814"/>
      <c r="R736" s="814"/>
      <c r="S736" s="814"/>
      <c r="T736" s="814"/>
      <c r="U736" s="814"/>
      <c r="V736" s="814"/>
      <c r="W736" s="814"/>
      <c r="X736" s="814"/>
      <c r="Y736" s="814"/>
      <c r="Z736" s="814"/>
    </row>
    <row r="737">
      <c r="A737" s="814"/>
      <c r="B737" s="814"/>
      <c r="C737" s="814"/>
      <c r="D737" s="814"/>
      <c r="E737" s="814"/>
      <c r="F737" s="814"/>
      <c r="G737" s="814"/>
      <c r="H737" s="814"/>
      <c r="I737" s="814"/>
      <c r="J737" s="814"/>
      <c r="K737" s="814"/>
      <c r="L737" s="814"/>
      <c r="M737" s="814"/>
      <c r="N737" s="814"/>
      <c r="O737" s="814"/>
      <c r="P737" s="814"/>
      <c r="Q737" s="814"/>
      <c r="R737" s="814"/>
      <c r="S737" s="814"/>
      <c r="T737" s="814"/>
      <c r="U737" s="814"/>
      <c r="V737" s="814"/>
      <c r="W737" s="814"/>
      <c r="X737" s="814"/>
      <c r="Y737" s="814"/>
      <c r="Z737" s="814"/>
    </row>
    <row r="738">
      <c r="A738" s="814"/>
      <c r="B738" s="814"/>
      <c r="C738" s="814"/>
      <c r="D738" s="814"/>
      <c r="E738" s="814"/>
      <c r="F738" s="814"/>
      <c r="G738" s="814"/>
      <c r="H738" s="814"/>
      <c r="I738" s="814"/>
      <c r="J738" s="814"/>
      <c r="K738" s="814"/>
      <c r="L738" s="814"/>
      <c r="M738" s="814"/>
      <c r="N738" s="814"/>
      <c r="O738" s="814"/>
      <c r="P738" s="814"/>
      <c r="Q738" s="814"/>
      <c r="R738" s="814"/>
      <c r="S738" s="814"/>
      <c r="T738" s="814"/>
      <c r="U738" s="814"/>
      <c r="V738" s="814"/>
      <c r="W738" s="814"/>
      <c r="X738" s="814"/>
      <c r="Y738" s="814"/>
      <c r="Z738" s="814"/>
    </row>
    <row r="739">
      <c r="A739" s="814"/>
      <c r="B739" s="814"/>
      <c r="C739" s="814"/>
      <c r="D739" s="814"/>
      <c r="E739" s="814"/>
      <c r="F739" s="814"/>
      <c r="G739" s="814"/>
      <c r="H739" s="814"/>
      <c r="I739" s="814"/>
      <c r="J739" s="814"/>
      <c r="K739" s="814"/>
      <c r="L739" s="814"/>
      <c r="M739" s="814"/>
      <c r="N739" s="814"/>
      <c r="O739" s="814"/>
      <c r="P739" s="814"/>
      <c r="Q739" s="814"/>
      <c r="R739" s="814"/>
      <c r="S739" s="814"/>
      <c r="T739" s="814"/>
      <c r="U739" s="814"/>
      <c r="V739" s="814"/>
      <c r="W739" s="814"/>
      <c r="X739" s="814"/>
      <c r="Y739" s="814"/>
      <c r="Z739" s="814"/>
    </row>
    <row r="740">
      <c r="A740" s="814"/>
      <c r="B740" s="814"/>
      <c r="C740" s="814"/>
      <c r="D740" s="814"/>
      <c r="E740" s="814"/>
      <c r="F740" s="814"/>
      <c r="G740" s="814"/>
      <c r="H740" s="814"/>
      <c r="I740" s="814"/>
      <c r="J740" s="814"/>
      <c r="K740" s="814"/>
      <c r="L740" s="814"/>
      <c r="M740" s="814"/>
      <c r="N740" s="814"/>
      <c r="O740" s="814"/>
      <c r="P740" s="814"/>
      <c r="Q740" s="814"/>
      <c r="R740" s="814"/>
      <c r="S740" s="814"/>
      <c r="T740" s="814"/>
      <c r="U740" s="814"/>
      <c r="V740" s="814"/>
      <c r="W740" s="814"/>
      <c r="X740" s="814"/>
      <c r="Y740" s="814"/>
      <c r="Z740" s="814"/>
    </row>
    <row r="741">
      <c r="A741" s="814"/>
      <c r="B741" s="814"/>
      <c r="C741" s="814"/>
      <c r="D741" s="814"/>
      <c r="E741" s="814"/>
      <c r="F741" s="814"/>
      <c r="G741" s="814"/>
      <c r="H741" s="814"/>
      <c r="I741" s="814"/>
      <c r="J741" s="814"/>
      <c r="K741" s="814"/>
      <c r="L741" s="814"/>
      <c r="M741" s="814"/>
      <c r="N741" s="814"/>
      <c r="O741" s="814"/>
      <c r="P741" s="814"/>
      <c r="Q741" s="814"/>
      <c r="R741" s="814"/>
      <c r="S741" s="814"/>
      <c r="T741" s="814"/>
      <c r="U741" s="814"/>
      <c r="V741" s="814"/>
      <c r="W741" s="814"/>
      <c r="X741" s="814"/>
      <c r="Y741" s="814"/>
      <c r="Z741" s="814"/>
    </row>
    <row r="742">
      <c r="A742" s="814"/>
      <c r="B742" s="814"/>
      <c r="C742" s="814"/>
      <c r="D742" s="814"/>
      <c r="E742" s="814"/>
      <c r="F742" s="814"/>
      <c r="G742" s="814"/>
      <c r="H742" s="814"/>
      <c r="I742" s="814"/>
      <c r="J742" s="814"/>
      <c r="K742" s="814"/>
      <c r="L742" s="814"/>
      <c r="M742" s="814"/>
      <c r="N742" s="814"/>
      <c r="O742" s="814"/>
      <c r="P742" s="814"/>
      <c r="Q742" s="814"/>
      <c r="R742" s="814"/>
      <c r="S742" s="814"/>
      <c r="T742" s="814"/>
      <c r="U742" s="814"/>
      <c r="V742" s="814"/>
      <c r="W742" s="814"/>
      <c r="X742" s="814"/>
      <c r="Y742" s="814"/>
      <c r="Z742" s="814"/>
    </row>
    <row r="743">
      <c r="A743" s="814"/>
      <c r="B743" s="814"/>
      <c r="C743" s="814"/>
      <c r="D743" s="814"/>
      <c r="E743" s="814"/>
      <c r="F743" s="814"/>
      <c r="G743" s="814"/>
      <c r="H743" s="814"/>
      <c r="I743" s="814"/>
      <c r="J743" s="814"/>
      <c r="K743" s="814"/>
      <c r="L743" s="814"/>
      <c r="M743" s="814"/>
      <c r="N743" s="814"/>
      <c r="O743" s="814"/>
      <c r="P743" s="814"/>
      <c r="Q743" s="814"/>
      <c r="R743" s="814"/>
      <c r="S743" s="814"/>
      <c r="T743" s="814"/>
      <c r="U743" s="814"/>
      <c r="V743" s="814"/>
      <c r="W743" s="814"/>
      <c r="X743" s="814"/>
      <c r="Y743" s="814"/>
      <c r="Z743" s="814"/>
    </row>
    <row r="744">
      <c r="A744" s="814"/>
      <c r="B744" s="814"/>
      <c r="C744" s="814"/>
      <c r="D744" s="814"/>
      <c r="E744" s="814"/>
      <c r="F744" s="814"/>
      <c r="G744" s="814"/>
      <c r="H744" s="814"/>
      <c r="I744" s="814"/>
      <c r="J744" s="814"/>
      <c r="K744" s="814"/>
      <c r="L744" s="814"/>
      <c r="M744" s="814"/>
      <c r="N744" s="814"/>
      <c r="O744" s="814"/>
      <c r="P744" s="814"/>
      <c r="Q744" s="814"/>
      <c r="R744" s="814"/>
      <c r="S744" s="814"/>
      <c r="T744" s="814"/>
      <c r="U744" s="814"/>
      <c r="V744" s="814"/>
      <c r="W744" s="814"/>
      <c r="X744" s="814"/>
      <c r="Y744" s="814"/>
      <c r="Z744" s="814"/>
    </row>
    <row r="745">
      <c r="A745" s="814"/>
      <c r="B745" s="814"/>
      <c r="C745" s="814"/>
      <c r="D745" s="814"/>
      <c r="E745" s="814"/>
      <c r="F745" s="814"/>
      <c r="G745" s="814"/>
      <c r="H745" s="814"/>
      <c r="I745" s="814"/>
      <c r="J745" s="814"/>
      <c r="K745" s="814"/>
      <c r="L745" s="814"/>
      <c r="M745" s="814"/>
      <c r="N745" s="814"/>
      <c r="O745" s="814"/>
      <c r="P745" s="814"/>
      <c r="Q745" s="814"/>
      <c r="R745" s="814"/>
      <c r="S745" s="814"/>
      <c r="T745" s="814"/>
      <c r="U745" s="814"/>
      <c r="V745" s="814"/>
      <c r="W745" s="814"/>
      <c r="X745" s="814"/>
      <c r="Y745" s="814"/>
      <c r="Z745" s="814"/>
    </row>
    <row r="746">
      <c r="A746" s="814"/>
      <c r="B746" s="814"/>
      <c r="C746" s="814"/>
      <c r="D746" s="814"/>
      <c r="E746" s="814"/>
      <c r="F746" s="814"/>
      <c r="G746" s="814"/>
      <c r="H746" s="814"/>
      <c r="I746" s="814"/>
      <c r="J746" s="814"/>
      <c r="K746" s="814"/>
      <c r="L746" s="814"/>
      <c r="M746" s="814"/>
      <c r="N746" s="814"/>
      <c r="O746" s="814"/>
      <c r="P746" s="814"/>
      <c r="Q746" s="814"/>
      <c r="R746" s="814"/>
      <c r="S746" s="814"/>
      <c r="T746" s="814"/>
      <c r="U746" s="814"/>
      <c r="V746" s="814"/>
      <c r="W746" s="814"/>
      <c r="X746" s="814"/>
      <c r="Y746" s="814"/>
      <c r="Z746" s="814"/>
    </row>
    <row r="747">
      <c r="A747" s="814"/>
      <c r="B747" s="814"/>
      <c r="C747" s="814"/>
      <c r="D747" s="814"/>
      <c r="E747" s="814"/>
      <c r="F747" s="814"/>
      <c r="G747" s="814"/>
      <c r="H747" s="814"/>
      <c r="I747" s="814"/>
      <c r="J747" s="814"/>
      <c r="K747" s="814"/>
      <c r="L747" s="814"/>
      <c r="M747" s="814"/>
      <c r="N747" s="814"/>
      <c r="O747" s="814"/>
      <c r="P747" s="814"/>
      <c r="Q747" s="814"/>
      <c r="R747" s="814"/>
      <c r="S747" s="814"/>
      <c r="T747" s="814"/>
      <c r="U747" s="814"/>
      <c r="V747" s="814"/>
      <c r="W747" s="814"/>
      <c r="X747" s="814"/>
      <c r="Y747" s="814"/>
      <c r="Z747" s="814"/>
    </row>
    <row r="748">
      <c r="A748" s="814"/>
      <c r="B748" s="814"/>
      <c r="C748" s="814"/>
      <c r="D748" s="814"/>
      <c r="E748" s="814"/>
      <c r="F748" s="814"/>
      <c r="G748" s="814"/>
      <c r="H748" s="814"/>
      <c r="I748" s="814"/>
      <c r="J748" s="814"/>
      <c r="K748" s="814"/>
      <c r="L748" s="814"/>
      <c r="M748" s="814"/>
      <c r="N748" s="814"/>
      <c r="O748" s="814"/>
      <c r="P748" s="814"/>
      <c r="Q748" s="814"/>
      <c r="R748" s="814"/>
      <c r="S748" s="814"/>
      <c r="T748" s="814"/>
      <c r="U748" s="814"/>
      <c r="V748" s="814"/>
      <c r="W748" s="814"/>
      <c r="X748" s="814"/>
      <c r="Y748" s="814"/>
      <c r="Z748" s="814"/>
    </row>
    <row r="749">
      <c r="A749" s="814"/>
      <c r="B749" s="814"/>
      <c r="C749" s="814"/>
      <c r="D749" s="814"/>
      <c r="E749" s="814"/>
      <c r="F749" s="814"/>
      <c r="G749" s="814"/>
      <c r="H749" s="814"/>
      <c r="I749" s="814"/>
      <c r="J749" s="814"/>
      <c r="K749" s="814"/>
      <c r="L749" s="814"/>
      <c r="M749" s="814"/>
      <c r="N749" s="814"/>
      <c r="O749" s="814"/>
      <c r="P749" s="814"/>
      <c r="Q749" s="814"/>
      <c r="R749" s="814"/>
      <c r="S749" s="814"/>
      <c r="T749" s="814"/>
      <c r="U749" s="814"/>
      <c r="V749" s="814"/>
      <c r="W749" s="814"/>
      <c r="X749" s="814"/>
      <c r="Y749" s="814"/>
      <c r="Z749" s="814"/>
    </row>
    <row r="750">
      <c r="A750" s="814"/>
      <c r="B750" s="814"/>
      <c r="C750" s="814"/>
      <c r="D750" s="814"/>
      <c r="E750" s="814"/>
      <c r="F750" s="814"/>
      <c r="G750" s="814"/>
      <c r="H750" s="814"/>
      <c r="I750" s="814"/>
      <c r="J750" s="814"/>
      <c r="K750" s="814"/>
      <c r="L750" s="814"/>
      <c r="M750" s="814"/>
      <c r="N750" s="814"/>
      <c r="O750" s="814"/>
      <c r="P750" s="814"/>
      <c r="Q750" s="814"/>
      <c r="R750" s="814"/>
      <c r="S750" s="814"/>
      <c r="T750" s="814"/>
      <c r="U750" s="814"/>
      <c r="V750" s="814"/>
      <c r="W750" s="814"/>
      <c r="X750" s="814"/>
      <c r="Y750" s="814"/>
      <c r="Z750" s="814"/>
    </row>
    <row r="751">
      <c r="A751" s="814"/>
      <c r="B751" s="814"/>
      <c r="C751" s="814"/>
      <c r="D751" s="814"/>
      <c r="E751" s="814"/>
      <c r="F751" s="814"/>
      <c r="G751" s="814"/>
      <c r="H751" s="814"/>
      <c r="I751" s="814"/>
      <c r="J751" s="814"/>
      <c r="K751" s="814"/>
      <c r="L751" s="814"/>
      <c r="M751" s="814"/>
      <c r="N751" s="814"/>
      <c r="O751" s="814"/>
      <c r="P751" s="814"/>
      <c r="Q751" s="814"/>
      <c r="R751" s="814"/>
      <c r="S751" s="814"/>
      <c r="T751" s="814"/>
      <c r="U751" s="814"/>
      <c r="V751" s="814"/>
      <c r="W751" s="814"/>
      <c r="X751" s="814"/>
      <c r="Y751" s="814"/>
      <c r="Z751" s="814"/>
    </row>
    <row r="752">
      <c r="A752" s="814"/>
      <c r="B752" s="814"/>
      <c r="C752" s="814"/>
      <c r="D752" s="814"/>
      <c r="E752" s="814"/>
      <c r="F752" s="814"/>
      <c r="G752" s="814"/>
      <c r="H752" s="814"/>
      <c r="I752" s="814"/>
      <c r="J752" s="814"/>
      <c r="K752" s="814"/>
      <c r="L752" s="814"/>
      <c r="M752" s="814"/>
      <c r="N752" s="814"/>
      <c r="O752" s="814"/>
      <c r="P752" s="814"/>
      <c r="Q752" s="814"/>
      <c r="R752" s="814"/>
      <c r="S752" s="814"/>
      <c r="T752" s="814"/>
      <c r="U752" s="814"/>
      <c r="V752" s="814"/>
      <c r="W752" s="814"/>
      <c r="X752" s="814"/>
      <c r="Y752" s="814"/>
      <c r="Z752" s="814"/>
    </row>
    <row r="753">
      <c r="A753" s="814"/>
      <c r="B753" s="814"/>
      <c r="C753" s="814"/>
      <c r="D753" s="814"/>
      <c r="E753" s="814"/>
      <c r="F753" s="814"/>
      <c r="G753" s="814"/>
      <c r="H753" s="814"/>
      <c r="I753" s="814"/>
      <c r="J753" s="814"/>
      <c r="K753" s="814"/>
      <c r="L753" s="814"/>
      <c r="M753" s="814"/>
      <c r="N753" s="814"/>
      <c r="O753" s="814"/>
      <c r="P753" s="814"/>
      <c r="Q753" s="814"/>
      <c r="R753" s="814"/>
      <c r="S753" s="814"/>
      <c r="T753" s="814"/>
      <c r="U753" s="814"/>
      <c r="V753" s="814"/>
      <c r="W753" s="814"/>
      <c r="X753" s="814"/>
      <c r="Y753" s="814"/>
      <c r="Z753" s="814"/>
    </row>
    <row r="754">
      <c r="A754" s="814"/>
      <c r="B754" s="814"/>
      <c r="C754" s="814"/>
      <c r="D754" s="814"/>
      <c r="E754" s="814"/>
      <c r="F754" s="814"/>
      <c r="G754" s="814"/>
      <c r="H754" s="814"/>
      <c r="I754" s="814"/>
      <c r="J754" s="814"/>
      <c r="K754" s="814"/>
      <c r="L754" s="814"/>
      <c r="M754" s="814"/>
      <c r="N754" s="814"/>
      <c r="O754" s="814"/>
      <c r="P754" s="814"/>
      <c r="Q754" s="814"/>
      <c r="R754" s="814"/>
      <c r="S754" s="814"/>
      <c r="T754" s="814"/>
      <c r="U754" s="814"/>
      <c r="V754" s="814"/>
      <c r="W754" s="814"/>
      <c r="X754" s="814"/>
      <c r="Y754" s="814"/>
      <c r="Z754" s="814"/>
    </row>
    <row r="755">
      <c r="A755" s="814"/>
      <c r="B755" s="814"/>
      <c r="C755" s="814"/>
      <c r="D755" s="814"/>
      <c r="E755" s="814"/>
      <c r="F755" s="814"/>
      <c r="G755" s="814"/>
      <c r="H755" s="814"/>
      <c r="I755" s="814"/>
      <c r="J755" s="814"/>
      <c r="K755" s="814"/>
      <c r="L755" s="814"/>
      <c r="M755" s="814"/>
      <c r="N755" s="814"/>
      <c r="O755" s="814"/>
      <c r="P755" s="814"/>
      <c r="Q755" s="814"/>
      <c r="R755" s="814"/>
      <c r="S755" s="814"/>
      <c r="T755" s="814"/>
      <c r="U755" s="814"/>
      <c r="V755" s="814"/>
      <c r="W755" s="814"/>
      <c r="X755" s="814"/>
      <c r="Y755" s="814"/>
      <c r="Z755" s="814"/>
    </row>
    <row r="756">
      <c r="A756" s="814"/>
      <c r="B756" s="814"/>
      <c r="C756" s="814"/>
      <c r="D756" s="814"/>
      <c r="E756" s="814"/>
      <c r="F756" s="814"/>
      <c r="G756" s="814"/>
      <c r="H756" s="814"/>
      <c r="I756" s="814"/>
      <c r="J756" s="814"/>
      <c r="K756" s="814"/>
      <c r="L756" s="814"/>
      <c r="M756" s="814"/>
      <c r="N756" s="814"/>
      <c r="O756" s="814"/>
      <c r="P756" s="814"/>
      <c r="Q756" s="814"/>
      <c r="R756" s="814"/>
      <c r="S756" s="814"/>
      <c r="T756" s="814"/>
      <c r="U756" s="814"/>
      <c r="V756" s="814"/>
      <c r="W756" s="814"/>
      <c r="X756" s="814"/>
      <c r="Y756" s="814"/>
      <c r="Z756" s="814"/>
    </row>
    <row r="757">
      <c r="A757" s="814"/>
      <c r="B757" s="814"/>
      <c r="C757" s="814"/>
      <c r="D757" s="814"/>
      <c r="E757" s="814"/>
      <c r="F757" s="814"/>
      <c r="G757" s="814"/>
      <c r="H757" s="814"/>
      <c r="I757" s="814"/>
      <c r="J757" s="814"/>
      <c r="K757" s="814"/>
      <c r="L757" s="814"/>
      <c r="M757" s="814"/>
      <c r="N757" s="814"/>
      <c r="O757" s="814"/>
      <c r="P757" s="814"/>
      <c r="Q757" s="814"/>
      <c r="R757" s="814"/>
      <c r="S757" s="814"/>
      <c r="T757" s="814"/>
      <c r="U757" s="814"/>
      <c r="V757" s="814"/>
      <c r="W757" s="814"/>
      <c r="X757" s="814"/>
      <c r="Y757" s="814"/>
      <c r="Z757" s="814"/>
    </row>
    <row r="758">
      <c r="A758" s="814"/>
      <c r="B758" s="814"/>
      <c r="C758" s="814"/>
      <c r="D758" s="814"/>
      <c r="E758" s="814"/>
      <c r="F758" s="814"/>
      <c r="G758" s="814"/>
      <c r="H758" s="814"/>
      <c r="I758" s="814"/>
      <c r="J758" s="814"/>
      <c r="K758" s="814"/>
      <c r="L758" s="814"/>
      <c r="M758" s="814"/>
      <c r="N758" s="814"/>
      <c r="O758" s="814"/>
      <c r="P758" s="814"/>
      <c r="Q758" s="814"/>
      <c r="R758" s="814"/>
      <c r="S758" s="814"/>
      <c r="T758" s="814"/>
      <c r="U758" s="814"/>
      <c r="V758" s="814"/>
      <c r="W758" s="814"/>
      <c r="X758" s="814"/>
      <c r="Y758" s="814"/>
      <c r="Z758" s="814"/>
    </row>
    <row r="759">
      <c r="A759" s="814"/>
      <c r="B759" s="814"/>
      <c r="C759" s="814"/>
      <c r="D759" s="814"/>
      <c r="E759" s="814"/>
      <c r="F759" s="814"/>
      <c r="G759" s="814"/>
      <c r="H759" s="814"/>
      <c r="I759" s="814"/>
      <c r="J759" s="814"/>
      <c r="K759" s="814"/>
      <c r="L759" s="814"/>
      <c r="M759" s="814"/>
      <c r="N759" s="814"/>
      <c r="O759" s="814"/>
      <c r="P759" s="814"/>
      <c r="Q759" s="814"/>
      <c r="R759" s="814"/>
      <c r="S759" s="814"/>
      <c r="T759" s="814"/>
      <c r="U759" s="814"/>
      <c r="V759" s="814"/>
      <c r="W759" s="814"/>
      <c r="X759" s="814"/>
      <c r="Y759" s="814"/>
      <c r="Z759" s="814"/>
    </row>
    <row r="760">
      <c r="A760" s="814"/>
      <c r="B760" s="814"/>
      <c r="C760" s="814"/>
      <c r="D760" s="814"/>
      <c r="E760" s="814"/>
      <c r="F760" s="814"/>
      <c r="G760" s="814"/>
      <c r="H760" s="814"/>
      <c r="I760" s="814"/>
      <c r="J760" s="814"/>
      <c r="K760" s="814"/>
      <c r="L760" s="814"/>
      <c r="M760" s="814"/>
      <c r="N760" s="814"/>
      <c r="O760" s="814"/>
      <c r="P760" s="814"/>
      <c r="Q760" s="814"/>
      <c r="R760" s="814"/>
      <c r="S760" s="814"/>
      <c r="T760" s="814"/>
      <c r="U760" s="814"/>
      <c r="V760" s="814"/>
      <c r="W760" s="814"/>
      <c r="X760" s="814"/>
      <c r="Y760" s="814"/>
      <c r="Z760" s="814"/>
    </row>
    <row r="761">
      <c r="A761" s="814"/>
      <c r="B761" s="814"/>
      <c r="C761" s="814"/>
      <c r="D761" s="814"/>
      <c r="E761" s="814"/>
      <c r="F761" s="814"/>
      <c r="G761" s="814"/>
      <c r="H761" s="814"/>
      <c r="I761" s="814"/>
      <c r="J761" s="814"/>
      <c r="K761" s="814"/>
      <c r="L761" s="814"/>
      <c r="M761" s="814"/>
      <c r="N761" s="814"/>
      <c r="O761" s="814"/>
      <c r="P761" s="814"/>
      <c r="Q761" s="814"/>
      <c r="R761" s="814"/>
      <c r="S761" s="814"/>
      <c r="T761" s="814"/>
      <c r="U761" s="814"/>
      <c r="V761" s="814"/>
      <c r="W761" s="814"/>
      <c r="X761" s="814"/>
      <c r="Y761" s="814"/>
      <c r="Z761" s="814"/>
    </row>
    <row r="762">
      <c r="A762" s="814"/>
      <c r="B762" s="814"/>
      <c r="C762" s="814"/>
      <c r="D762" s="814"/>
      <c r="E762" s="814"/>
      <c r="F762" s="814"/>
      <c r="G762" s="814"/>
      <c r="H762" s="814"/>
      <c r="I762" s="814"/>
      <c r="J762" s="814"/>
      <c r="K762" s="814"/>
      <c r="L762" s="814"/>
      <c r="M762" s="814"/>
      <c r="N762" s="814"/>
      <c r="O762" s="814"/>
      <c r="P762" s="814"/>
      <c r="Q762" s="814"/>
      <c r="R762" s="814"/>
      <c r="S762" s="814"/>
      <c r="T762" s="814"/>
      <c r="U762" s="814"/>
      <c r="V762" s="814"/>
      <c r="W762" s="814"/>
      <c r="X762" s="814"/>
      <c r="Y762" s="814"/>
      <c r="Z762" s="814"/>
    </row>
    <row r="763">
      <c r="A763" s="814"/>
      <c r="B763" s="814"/>
      <c r="C763" s="814"/>
      <c r="D763" s="814"/>
      <c r="E763" s="814"/>
      <c r="F763" s="814"/>
      <c r="G763" s="814"/>
      <c r="H763" s="814"/>
      <c r="I763" s="814"/>
      <c r="J763" s="814"/>
      <c r="K763" s="814"/>
      <c r="L763" s="814"/>
      <c r="M763" s="814"/>
      <c r="N763" s="814"/>
      <c r="O763" s="814"/>
      <c r="P763" s="814"/>
      <c r="Q763" s="814"/>
      <c r="R763" s="814"/>
      <c r="S763" s="814"/>
      <c r="T763" s="814"/>
      <c r="U763" s="814"/>
      <c r="V763" s="814"/>
      <c r="W763" s="814"/>
      <c r="X763" s="814"/>
      <c r="Y763" s="814"/>
      <c r="Z763" s="814"/>
    </row>
    <row r="764">
      <c r="A764" s="814"/>
      <c r="B764" s="814"/>
      <c r="C764" s="814"/>
      <c r="D764" s="814"/>
      <c r="E764" s="814"/>
      <c r="F764" s="814"/>
      <c r="G764" s="814"/>
      <c r="H764" s="814"/>
      <c r="I764" s="814"/>
      <c r="J764" s="814"/>
      <c r="K764" s="814"/>
      <c r="L764" s="814"/>
      <c r="M764" s="814"/>
      <c r="N764" s="814"/>
      <c r="O764" s="814"/>
      <c r="P764" s="814"/>
      <c r="Q764" s="814"/>
      <c r="R764" s="814"/>
      <c r="S764" s="814"/>
      <c r="T764" s="814"/>
      <c r="U764" s="814"/>
      <c r="V764" s="814"/>
      <c r="W764" s="814"/>
      <c r="X764" s="814"/>
      <c r="Y764" s="814"/>
      <c r="Z764" s="814"/>
    </row>
    <row r="765">
      <c r="A765" s="814"/>
      <c r="B765" s="814"/>
      <c r="C765" s="814"/>
      <c r="D765" s="814"/>
      <c r="E765" s="814"/>
      <c r="F765" s="814"/>
      <c r="G765" s="814"/>
      <c r="H765" s="814"/>
      <c r="I765" s="814"/>
      <c r="J765" s="814"/>
      <c r="K765" s="814"/>
      <c r="L765" s="814"/>
      <c r="M765" s="814"/>
      <c r="N765" s="814"/>
      <c r="O765" s="814"/>
      <c r="P765" s="814"/>
      <c r="Q765" s="814"/>
      <c r="R765" s="814"/>
      <c r="S765" s="814"/>
      <c r="T765" s="814"/>
      <c r="U765" s="814"/>
      <c r="V765" s="814"/>
      <c r="W765" s="814"/>
      <c r="X765" s="814"/>
      <c r="Y765" s="814"/>
      <c r="Z765" s="814"/>
    </row>
    <row r="766">
      <c r="A766" s="814"/>
      <c r="B766" s="814"/>
      <c r="C766" s="814"/>
      <c r="D766" s="814"/>
      <c r="E766" s="814"/>
      <c r="F766" s="814"/>
      <c r="G766" s="814"/>
      <c r="H766" s="814"/>
      <c r="I766" s="814"/>
      <c r="J766" s="814"/>
      <c r="K766" s="814"/>
      <c r="L766" s="814"/>
      <c r="M766" s="814"/>
      <c r="N766" s="814"/>
      <c r="O766" s="814"/>
      <c r="P766" s="814"/>
      <c r="Q766" s="814"/>
      <c r="R766" s="814"/>
      <c r="S766" s="814"/>
      <c r="T766" s="814"/>
      <c r="U766" s="814"/>
      <c r="V766" s="814"/>
      <c r="W766" s="814"/>
      <c r="X766" s="814"/>
      <c r="Y766" s="814"/>
      <c r="Z766" s="814"/>
    </row>
    <row r="767">
      <c r="A767" s="814"/>
      <c r="B767" s="814"/>
      <c r="C767" s="814"/>
      <c r="D767" s="814"/>
      <c r="E767" s="814"/>
      <c r="F767" s="814"/>
      <c r="G767" s="814"/>
      <c r="H767" s="814"/>
      <c r="I767" s="814"/>
      <c r="J767" s="814"/>
      <c r="K767" s="814"/>
      <c r="L767" s="814"/>
      <c r="M767" s="814"/>
      <c r="N767" s="814"/>
      <c r="O767" s="814"/>
      <c r="P767" s="814"/>
      <c r="Q767" s="814"/>
      <c r="R767" s="814"/>
      <c r="S767" s="814"/>
      <c r="T767" s="814"/>
      <c r="U767" s="814"/>
      <c r="V767" s="814"/>
      <c r="W767" s="814"/>
      <c r="X767" s="814"/>
      <c r="Y767" s="814"/>
      <c r="Z767" s="814"/>
    </row>
    <row r="768">
      <c r="A768" s="814"/>
      <c r="B768" s="814"/>
      <c r="C768" s="814"/>
      <c r="D768" s="814"/>
      <c r="E768" s="814"/>
      <c r="F768" s="814"/>
      <c r="G768" s="814"/>
      <c r="H768" s="814"/>
      <c r="I768" s="814"/>
      <c r="J768" s="814"/>
      <c r="K768" s="814"/>
      <c r="L768" s="814"/>
      <c r="M768" s="814"/>
      <c r="N768" s="814"/>
      <c r="O768" s="814"/>
      <c r="P768" s="814"/>
      <c r="Q768" s="814"/>
      <c r="R768" s="814"/>
      <c r="S768" s="814"/>
      <c r="T768" s="814"/>
      <c r="U768" s="814"/>
      <c r="V768" s="814"/>
      <c r="W768" s="814"/>
      <c r="X768" s="814"/>
      <c r="Y768" s="814"/>
      <c r="Z768" s="814"/>
    </row>
    <row r="769">
      <c r="A769" s="814"/>
      <c r="B769" s="814"/>
      <c r="C769" s="814"/>
      <c r="D769" s="814"/>
      <c r="E769" s="814"/>
      <c r="F769" s="814"/>
      <c r="G769" s="814"/>
      <c r="H769" s="814"/>
      <c r="I769" s="814"/>
      <c r="J769" s="814"/>
      <c r="K769" s="814"/>
      <c r="L769" s="814"/>
      <c r="M769" s="814"/>
      <c r="N769" s="814"/>
      <c r="O769" s="814"/>
      <c r="P769" s="814"/>
      <c r="Q769" s="814"/>
      <c r="R769" s="814"/>
      <c r="S769" s="814"/>
      <c r="T769" s="814"/>
      <c r="U769" s="814"/>
      <c r="V769" s="814"/>
      <c r="W769" s="814"/>
      <c r="X769" s="814"/>
      <c r="Y769" s="814"/>
      <c r="Z769" s="814"/>
    </row>
    <row r="770">
      <c r="A770" s="814"/>
      <c r="B770" s="814"/>
      <c r="C770" s="814"/>
      <c r="D770" s="814"/>
      <c r="E770" s="814"/>
      <c r="F770" s="814"/>
      <c r="G770" s="814"/>
      <c r="H770" s="814"/>
      <c r="I770" s="814"/>
      <c r="J770" s="814"/>
      <c r="K770" s="814"/>
      <c r="L770" s="814"/>
      <c r="M770" s="814"/>
      <c r="N770" s="814"/>
      <c r="O770" s="814"/>
      <c r="P770" s="814"/>
      <c r="Q770" s="814"/>
      <c r="R770" s="814"/>
      <c r="S770" s="814"/>
      <c r="T770" s="814"/>
      <c r="U770" s="814"/>
      <c r="V770" s="814"/>
      <c r="W770" s="814"/>
      <c r="X770" s="814"/>
      <c r="Y770" s="814"/>
      <c r="Z770" s="814"/>
    </row>
    <row r="771">
      <c r="A771" s="814"/>
      <c r="B771" s="814"/>
      <c r="C771" s="814"/>
      <c r="D771" s="814"/>
      <c r="E771" s="814"/>
      <c r="F771" s="814"/>
      <c r="G771" s="814"/>
      <c r="H771" s="814"/>
      <c r="I771" s="814"/>
      <c r="J771" s="814"/>
      <c r="K771" s="814"/>
      <c r="L771" s="814"/>
      <c r="M771" s="814"/>
      <c r="N771" s="814"/>
      <c r="O771" s="814"/>
      <c r="P771" s="814"/>
      <c r="Q771" s="814"/>
      <c r="R771" s="814"/>
      <c r="S771" s="814"/>
      <c r="T771" s="814"/>
      <c r="U771" s="814"/>
      <c r="V771" s="814"/>
      <c r="W771" s="814"/>
      <c r="X771" s="814"/>
      <c r="Y771" s="814"/>
      <c r="Z771" s="814"/>
    </row>
    <row r="772">
      <c r="A772" s="814"/>
      <c r="B772" s="814"/>
      <c r="C772" s="814"/>
      <c r="D772" s="814"/>
      <c r="E772" s="814"/>
      <c r="F772" s="814"/>
      <c r="G772" s="814"/>
      <c r="H772" s="814"/>
      <c r="I772" s="814"/>
      <c r="J772" s="814"/>
      <c r="K772" s="814"/>
      <c r="L772" s="814"/>
      <c r="M772" s="814"/>
      <c r="N772" s="814"/>
      <c r="O772" s="814"/>
      <c r="P772" s="814"/>
      <c r="Q772" s="814"/>
      <c r="R772" s="814"/>
      <c r="S772" s="814"/>
      <c r="T772" s="814"/>
      <c r="U772" s="814"/>
      <c r="V772" s="814"/>
      <c r="W772" s="814"/>
      <c r="X772" s="814"/>
      <c r="Y772" s="814"/>
      <c r="Z772" s="814"/>
    </row>
    <row r="773">
      <c r="A773" s="814"/>
      <c r="B773" s="814"/>
      <c r="C773" s="814"/>
      <c r="D773" s="814"/>
      <c r="E773" s="814"/>
      <c r="F773" s="814"/>
      <c r="G773" s="814"/>
      <c r="H773" s="814"/>
      <c r="I773" s="814"/>
      <c r="J773" s="814"/>
      <c r="K773" s="814"/>
      <c r="L773" s="814"/>
      <c r="M773" s="814"/>
      <c r="N773" s="814"/>
      <c r="O773" s="814"/>
      <c r="P773" s="814"/>
      <c r="Q773" s="814"/>
      <c r="R773" s="814"/>
      <c r="S773" s="814"/>
      <c r="T773" s="814"/>
      <c r="U773" s="814"/>
      <c r="V773" s="814"/>
      <c r="W773" s="814"/>
      <c r="X773" s="814"/>
      <c r="Y773" s="814"/>
      <c r="Z773" s="814"/>
    </row>
    <row r="774">
      <c r="A774" s="814"/>
      <c r="B774" s="814"/>
      <c r="C774" s="814"/>
      <c r="D774" s="814"/>
      <c r="E774" s="814"/>
      <c r="F774" s="814"/>
      <c r="G774" s="814"/>
      <c r="H774" s="814"/>
      <c r="I774" s="814"/>
      <c r="J774" s="814"/>
      <c r="K774" s="814"/>
      <c r="L774" s="814"/>
      <c r="M774" s="814"/>
      <c r="N774" s="814"/>
      <c r="O774" s="814"/>
      <c r="P774" s="814"/>
      <c r="Q774" s="814"/>
      <c r="R774" s="814"/>
      <c r="S774" s="814"/>
      <c r="T774" s="814"/>
      <c r="U774" s="814"/>
      <c r="V774" s="814"/>
      <c r="W774" s="814"/>
      <c r="X774" s="814"/>
      <c r="Y774" s="814"/>
      <c r="Z774" s="814"/>
    </row>
    <row r="775">
      <c r="A775" s="814"/>
      <c r="B775" s="814"/>
      <c r="C775" s="814"/>
      <c r="D775" s="814"/>
      <c r="E775" s="814"/>
      <c r="F775" s="814"/>
      <c r="G775" s="814"/>
      <c r="H775" s="814"/>
      <c r="I775" s="814"/>
      <c r="J775" s="814"/>
      <c r="K775" s="814"/>
      <c r="L775" s="814"/>
      <c r="M775" s="814"/>
      <c r="N775" s="814"/>
      <c r="O775" s="814"/>
      <c r="P775" s="814"/>
      <c r="Q775" s="814"/>
      <c r="R775" s="814"/>
      <c r="S775" s="814"/>
      <c r="T775" s="814"/>
      <c r="U775" s="814"/>
      <c r="V775" s="814"/>
      <c r="W775" s="814"/>
      <c r="X775" s="814"/>
      <c r="Y775" s="814"/>
      <c r="Z775" s="814"/>
    </row>
    <row r="776">
      <c r="A776" s="814"/>
      <c r="B776" s="814"/>
      <c r="C776" s="814"/>
      <c r="D776" s="814"/>
      <c r="E776" s="814"/>
      <c r="F776" s="814"/>
      <c r="G776" s="814"/>
      <c r="H776" s="814"/>
      <c r="I776" s="814"/>
      <c r="J776" s="814"/>
      <c r="K776" s="814"/>
      <c r="L776" s="814"/>
      <c r="M776" s="814"/>
      <c r="N776" s="814"/>
      <c r="O776" s="814"/>
      <c r="P776" s="814"/>
      <c r="Q776" s="814"/>
      <c r="R776" s="814"/>
      <c r="S776" s="814"/>
      <c r="T776" s="814"/>
      <c r="U776" s="814"/>
      <c r="V776" s="814"/>
      <c r="W776" s="814"/>
      <c r="X776" s="814"/>
      <c r="Y776" s="814"/>
      <c r="Z776" s="814"/>
    </row>
    <row r="777">
      <c r="A777" s="814"/>
      <c r="B777" s="814"/>
      <c r="C777" s="814"/>
      <c r="D777" s="814"/>
      <c r="E777" s="814"/>
      <c r="F777" s="814"/>
      <c r="G777" s="814"/>
      <c r="H777" s="814"/>
      <c r="I777" s="814"/>
      <c r="J777" s="814"/>
      <c r="K777" s="814"/>
      <c r="L777" s="814"/>
      <c r="M777" s="814"/>
      <c r="N777" s="814"/>
      <c r="O777" s="814"/>
      <c r="P777" s="814"/>
      <c r="Q777" s="814"/>
      <c r="R777" s="814"/>
      <c r="S777" s="814"/>
      <c r="T777" s="814"/>
      <c r="U777" s="814"/>
      <c r="V777" s="814"/>
      <c r="W777" s="814"/>
      <c r="X777" s="814"/>
      <c r="Y777" s="814"/>
      <c r="Z777" s="814"/>
    </row>
    <row r="778">
      <c r="A778" s="814"/>
      <c r="B778" s="814"/>
      <c r="C778" s="814"/>
      <c r="D778" s="814"/>
      <c r="E778" s="814"/>
      <c r="F778" s="814"/>
      <c r="G778" s="814"/>
      <c r="H778" s="814"/>
      <c r="I778" s="814"/>
      <c r="J778" s="814"/>
      <c r="K778" s="814"/>
      <c r="L778" s="814"/>
      <c r="M778" s="814"/>
      <c r="N778" s="814"/>
      <c r="O778" s="814"/>
      <c r="P778" s="814"/>
      <c r="Q778" s="814"/>
      <c r="R778" s="814"/>
      <c r="S778" s="814"/>
      <c r="T778" s="814"/>
      <c r="U778" s="814"/>
      <c r="V778" s="814"/>
      <c r="W778" s="814"/>
      <c r="X778" s="814"/>
      <c r="Y778" s="814"/>
      <c r="Z778" s="814"/>
    </row>
    <row r="779">
      <c r="A779" s="814"/>
      <c r="B779" s="814"/>
      <c r="C779" s="814"/>
      <c r="D779" s="814"/>
      <c r="E779" s="814"/>
      <c r="F779" s="814"/>
      <c r="G779" s="814"/>
      <c r="H779" s="814"/>
      <c r="I779" s="814"/>
      <c r="J779" s="814"/>
      <c r="K779" s="814"/>
      <c r="L779" s="814"/>
      <c r="M779" s="814"/>
      <c r="N779" s="814"/>
      <c r="O779" s="814"/>
      <c r="P779" s="814"/>
      <c r="Q779" s="814"/>
      <c r="R779" s="814"/>
      <c r="S779" s="814"/>
      <c r="T779" s="814"/>
      <c r="U779" s="814"/>
      <c r="V779" s="814"/>
      <c r="W779" s="814"/>
      <c r="X779" s="814"/>
      <c r="Y779" s="814"/>
      <c r="Z779" s="814"/>
    </row>
    <row r="780">
      <c r="A780" s="814"/>
      <c r="B780" s="814"/>
      <c r="C780" s="814"/>
      <c r="D780" s="814"/>
      <c r="E780" s="814"/>
      <c r="F780" s="814"/>
      <c r="G780" s="814"/>
      <c r="H780" s="814"/>
      <c r="I780" s="814"/>
      <c r="J780" s="814"/>
      <c r="K780" s="814"/>
      <c r="L780" s="814"/>
      <c r="M780" s="814"/>
      <c r="N780" s="814"/>
      <c r="O780" s="814"/>
      <c r="P780" s="814"/>
      <c r="Q780" s="814"/>
      <c r="R780" s="814"/>
      <c r="S780" s="814"/>
      <c r="T780" s="814"/>
      <c r="U780" s="814"/>
      <c r="V780" s="814"/>
      <c r="W780" s="814"/>
      <c r="X780" s="814"/>
      <c r="Y780" s="814"/>
      <c r="Z780" s="814"/>
    </row>
    <row r="781">
      <c r="A781" s="814"/>
      <c r="B781" s="814"/>
      <c r="C781" s="814"/>
      <c r="D781" s="814"/>
      <c r="E781" s="814"/>
      <c r="F781" s="814"/>
      <c r="G781" s="814"/>
      <c r="H781" s="814"/>
      <c r="I781" s="814"/>
      <c r="J781" s="814"/>
      <c r="K781" s="814"/>
      <c r="L781" s="814"/>
      <c r="M781" s="814"/>
      <c r="N781" s="814"/>
      <c r="O781" s="814"/>
      <c r="P781" s="814"/>
      <c r="Q781" s="814"/>
      <c r="R781" s="814"/>
      <c r="S781" s="814"/>
      <c r="T781" s="814"/>
      <c r="U781" s="814"/>
      <c r="V781" s="814"/>
      <c r="W781" s="814"/>
      <c r="X781" s="814"/>
      <c r="Y781" s="814"/>
      <c r="Z781" s="814"/>
    </row>
    <row r="782">
      <c r="A782" s="814"/>
      <c r="B782" s="814"/>
      <c r="C782" s="814"/>
      <c r="D782" s="814"/>
      <c r="E782" s="814"/>
      <c r="F782" s="814"/>
      <c r="G782" s="814"/>
      <c r="H782" s="814"/>
      <c r="I782" s="814"/>
      <c r="J782" s="814"/>
      <c r="K782" s="814"/>
      <c r="L782" s="814"/>
      <c r="M782" s="814"/>
      <c r="N782" s="814"/>
      <c r="O782" s="814"/>
      <c r="P782" s="814"/>
      <c r="Q782" s="814"/>
      <c r="R782" s="814"/>
      <c r="S782" s="814"/>
      <c r="T782" s="814"/>
      <c r="U782" s="814"/>
      <c r="V782" s="814"/>
      <c r="W782" s="814"/>
      <c r="X782" s="814"/>
      <c r="Y782" s="814"/>
      <c r="Z782" s="814"/>
    </row>
    <row r="783">
      <c r="A783" s="814"/>
      <c r="B783" s="814"/>
      <c r="C783" s="814"/>
      <c r="D783" s="814"/>
      <c r="E783" s="814"/>
      <c r="F783" s="814"/>
      <c r="G783" s="814"/>
      <c r="H783" s="814"/>
      <c r="I783" s="814"/>
      <c r="J783" s="814"/>
      <c r="K783" s="814"/>
      <c r="L783" s="814"/>
      <c r="M783" s="814"/>
      <c r="N783" s="814"/>
      <c r="O783" s="814"/>
      <c r="P783" s="814"/>
      <c r="Q783" s="814"/>
      <c r="R783" s="814"/>
      <c r="S783" s="814"/>
      <c r="T783" s="814"/>
      <c r="U783" s="814"/>
      <c r="V783" s="814"/>
      <c r="W783" s="814"/>
      <c r="X783" s="814"/>
      <c r="Y783" s="814"/>
      <c r="Z783" s="814"/>
    </row>
    <row r="784">
      <c r="A784" s="814"/>
      <c r="B784" s="814"/>
      <c r="C784" s="814"/>
      <c r="D784" s="814"/>
      <c r="E784" s="814"/>
      <c r="F784" s="814"/>
      <c r="G784" s="814"/>
      <c r="H784" s="814"/>
      <c r="I784" s="814"/>
      <c r="J784" s="814"/>
      <c r="K784" s="814"/>
      <c r="L784" s="814"/>
      <c r="M784" s="814"/>
      <c r="N784" s="814"/>
      <c r="O784" s="814"/>
      <c r="P784" s="814"/>
      <c r="Q784" s="814"/>
      <c r="R784" s="814"/>
      <c r="S784" s="814"/>
      <c r="T784" s="814"/>
      <c r="U784" s="814"/>
      <c r="V784" s="814"/>
      <c r="W784" s="814"/>
      <c r="X784" s="814"/>
      <c r="Y784" s="814"/>
      <c r="Z784" s="814"/>
    </row>
    <row r="785">
      <c r="A785" s="814"/>
      <c r="B785" s="814"/>
      <c r="C785" s="814"/>
      <c r="D785" s="814"/>
      <c r="E785" s="814"/>
      <c r="F785" s="814"/>
      <c r="G785" s="814"/>
      <c r="H785" s="814"/>
      <c r="I785" s="814"/>
      <c r="J785" s="814"/>
      <c r="K785" s="814"/>
      <c r="L785" s="814"/>
      <c r="M785" s="814"/>
      <c r="N785" s="814"/>
      <c r="O785" s="814"/>
      <c r="P785" s="814"/>
      <c r="Q785" s="814"/>
      <c r="R785" s="814"/>
      <c r="S785" s="814"/>
      <c r="T785" s="814"/>
      <c r="U785" s="814"/>
      <c r="V785" s="814"/>
      <c r="W785" s="814"/>
      <c r="X785" s="814"/>
      <c r="Y785" s="814"/>
      <c r="Z785" s="814"/>
    </row>
    <row r="786">
      <c r="A786" s="814"/>
      <c r="B786" s="814"/>
      <c r="C786" s="814"/>
      <c r="D786" s="814"/>
      <c r="E786" s="814"/>
      <c r="F786" s="814"/>
      <c r="G786" s="814"/>
      <c r="H786" s="814"/>
      <c r="I786" s="814"/>
      <c r="J786" s="814"/>
      <c r="K786" s="814"/>
      <c r="L786" s="814"/>
      <c r="M786" s="814"/>
      <c r="N786" s="814"/>
      <c r="O786" s="814"/>
      <c r="P786" s="814"/>
      <c r="Q786" s="814"/>
      <c r="R786" s="814"/>
      <c r="S786" s="814"/>
      <c r="T786" s="814"/>
      <c r="U786" s="814"/>
      <c r="V786" s="814"/>
      <c r="W786" s="814"/>
      <c r="X786" s="814"/>
      <c r="Y786" s="814"/>
      <c r="Z786" s="814"/>
    </row>
    <row r="787">
      <c r="A787" s="814"/>
      <c r="B787" s="814"/>
      <c r="C787" s="814"/>
      <c r="D787" s="814"/>
      <c r="E787" s="814"/>
      <c r="F787" s="814"/>
      <c r="G787" s="814"/>
      <c r="H787" s="814"/>
      <c r="I787" s="814"/>
      <c r="J787" s="814"/>
      <c r="K787" s="814"/>
      <c r="L787" s="814"/>
      <c r="M787" s="814"/>
      <c r="N787" s="814"/>
      <c r="O787" s="814"/>
      <c r="P787" s="814"/>
      <c r="Q787" s="814"/>
      <c r="R787" s="814"/>
      <c r="S787" s="814"/>
      <c r="T787" s="814"/>
      <c r="U787" s="814"/>
      <c r="V787" s="814"/>
      <c r="W787" s="814"/>
      <c r="X787" s="814"/>
      <c r="Y787" s="814"/>
      <c r="Z787" s="814"/>
    </row>
    <row r="788">
      <c r="A788" s="814"/>
      <c r="B788" s="814"/>
      <c r="C788" s="814"/>
      <c r="D788" s="814"/>
      <c r="E788" s="814"/>
      <c r="F788" s="814"/>
      <c r="G788" s="814"/>
      <c r="H788" s="814"/>
      <c r="I788" s="814"/>
      <c r="J788" s="814"/>
      <c r="K788" s="814"/>
      <c r="L788" s="814"/>
      <c r="M788" s="814"/>
      <c r="N788" s="814"/>
      <c r="O788" s="814"/>
      <c r="P788" s="814"/>
      <c r="Q788" s="814"/>
      <c r="R788" s="814"/>
      <c r="S788" s="814"/>
      <c r="T788" s="814"/>
      <c r="U788" s="814"/>
      <c r="V788" s="814"/>
      <c r="W788" s="814"/>
      <c r="X788" s="814"/>
      <c r="Y788" s="814"/>
      <c r="Z788" s="814"/>
    </row>
    <row r="789">
      <c r="A789" s="814"/>
      <c r="B789" s="814"/>
      <c r="C789" s="814"/>
      <c r="D789" s="814"/>
      <c r="E789" s="814"/>
      <c r="F789" s="814"/>
      <c r="G789" s="814"/>
      <c r="H789" s="814"/>
      <c r="I789" s="814"/>
      <c r="J789" s="814"/>
      <c r="K789" s="814"/>
      <c r="L789" s="814"/>
      <c r="M789" s="814"/>
      <c r="N789" s="814"/>
      <c r="O789" s="814"/>
      <c r="P789" s="814"/>
      <c r="Q789" s="814"/>
      <c r="R789" s="814"/>
      <c r="S789" s="814"/>
      <c r="T789" s="814"/>
      <c r="U789" s="814"/>
      <c r="V789" s="814"/>
      <c r="W789" s="814"/>
      <c r="X789" s="814"/>
      <c r="Y789" s="814"/>
      <c r="Z789" s="814"/>
    </row>
    <row r="790">
      <c r="A790" s="814"/>
      <c r="B790" s="814"/>
      <c r="C790" s="814"/>
      <c r="D790" s="814"/>
      <c r="E790" s="814"/>
      <c r="F790" s="814"/>
      <c r="G790" s="814"/>
      <c r="H790" s="814"/>
      <c r="I790" s="814"/>
      <c r="J790" s="814"/>
      <c r="K790" s="814"/>
      <c r="L790" s="814"/>
      <c r="M790" s="814"/>
      <c r="N790" s="814"/>
      <c r="O790" s="814"/>
      <c r="P790" s="814"/>
      <c r="Q790" s="814"/>
      <c r="R790" s="814"/>
      <c r="S790" s="814"/>
      <c r="T790" s="814"/>
      <c r="U790" s="814"/>
      <c r="V790" s="814"/>
      <c r="W790" s="814"/>
      <c r="X790" s="814"/>
      <c r="Y790" s="814"/>
      <c r="Z790" s="814"/>
    </row>
    <row r="791">
      <c r="A791" s="814"/>
      <c r="B791" s="814"/>
      <c r="C791" s="814"/>
      <c r="D791" s="814"/>
      <c r="E791" s="814"/>
      <c r="F791" s="814"/>
      <c r="G791" s="814"/>
      <c r="H791" s="814"/>
      <c r="I791" s="814"/>
      <c r="J791" s="814"/>
      <c r="K791" s="814"/>
      <c r="L791" s="814"/>
      <c r="M791" s="814"/>
      <c r="N791" s="814"/>
      <c r="O791" s="814"/>
      <c r="P791" s="814"/>
      <c r="Q791" s="814"/>
      <c r="R791" s="814"/>
      <c r="S791" s="814"/>
      <c r="T791" s="814"/>
      <c r="U791" s="814"/>
      <c r="V791" s="814"/>
      <c r="W791" s="814"/>
      <c r="X791" s="814"/>
      <c r="Y791" s="814"/>
      <c r="Z791" s="814"/>
    </row>
    <row r="792">
      <c r="A792" s="814"/>
      <c r="B792" s="814"/>
      <c r="C792" s="814"/>
      <c r="D792" s="814"/>
      <c r="E792" s="814"/>
      <c r="F792" s="814"/>
      <c r="G792" s="814"/>
      <c r="H792" s="814"/>
      <c r="I792" s="814"/>
      <c r="J792" s="814"/>
      <c r="K792" s="814"/>
      <c r="L792" s="814"/>
      <c r="M792" s="814"/>
      <c r="N792" s="814"/>
      <c r="O792" s="814"/>
      <c r="P792" s="814"/>
      <c r="Q792" s="814"/>
      <c r="R792" s="814"/>
      <c r="S792" s="814"/>
      <c r="T792" s="814"/>
      <c r="U792" s="814"/>
      <c r="V792" s="814"/>
      <c r="W792" s="814"/>
      <c r="X792" s="814"/>
      <c r="Y792" s="814"/>
      <c r="Z792" s="814"/>
    </row>
    <row r="793">
      <c r="A793" s="814"/>
      <c r="B793" s="814"/>
      <c r="C793" s="814"/>
      <c r="D793" s="814"/>
      <c r="E793" s="814"/>
      <c r="F793" s="814"/>
      <c r="G793" s="814"/>
      <c r="H793" s="814"/>
      <c r="I793" s="814"/>
      <c r="J793" s="814"/>
      <c r="K793" s="814"/>
      <c r="L793" s="814"/>
      <c r="M793" s="814"/>
      <c r="N793" s="814"/>
      <c r="O793" s="814"/>
      <c r="P793" s="814"/>
      <c r="Q793" s="814"/>
      <c r="R793" s="814"/>
      <c r="S793" s="814"/>
      <c r="T793" s="814"/>
      <c r="U793" s="814"/>
      <c r="V793" s="814"/>
      <c r="W793" s="814"/>
      <c r="X793" s="814"/>
      <c r="Y793" s="814"/>
      <c r="Z793" s="814"/>
    </row>
    <row r="794">
      <c r="A794" s="814"/>
      <c r="B794" s="814"/>
      <c r="C794" s="814"/>
      <c r="D794" s="814"/>
      <c r="E794" s="814"/>
      <c r="F794" s="814"/>
      <c r="G794" s="814"/>
      <c r="H794" s="814"/>
      <c r="I794" s="814"/>
      <c r="J794" s="814"/>
      <c r="K794" s="814"/>
      <c r="L794" s="814"/>
      <c r="M794" s="814"/>
      <c r="N794" s="814"/>
      <c r="O794" s="814"/>
      <c r="P794" s="814"/>
      <c r="Q794" s="814"/>
      <c r="R794" s="814"/>
      <c r="S794" s="814"/>
      <c r="T794" s="814"/>
      <c r="U794" s="814"/>
      <c r="V794" s="814"/>
      <c r="W794" s="814"/>
      <c r="X794" s="814"/>
      <c r="Y794" s="814"/>
      <c r="Z794" s="814"/>
    </row>
    <row r="795">
      <c r="A795" s="814"/>
      <c r="B795" s="814"/>
      <c r="C795" s="814"/>
      <c r="D795" s="814"/>
      <c r="E795" s="814"/>
      <c r="F795" s="814"/>
      <c r="G795" s="814"/>
      <c r="H795" s="814"/>
      <c r="I795" s="814"/>
      <c r="J795" s="814"/>
      <c r="K795" s="814"/>
      <c r="L795" s="814"/>
      <c r="M795" s="814"/>
      <c r="N795" s="814"/>
      <c r="O795" s="814"/>
      <c r="P795" s="814"/>
      <c r="Q795" s="814"/>
      <c r="R795" s="814"/>
      <c r="S795" s="814"/>
      <c r="T795" s="814"/>
      <c r="U795" s="814"/>
      <c r="V795" s="814"/>
      <c r="W795" s="814"/>
      <c r="X795" s="814"/>
      <c r="Y795" s="814"/>
      <c r="Z795" s="814"/>
    </row>
    <row r="796">
      <c r="A796" s="814"/>
      <c r="B796" s="814"/>
      <c r="C796" s="814"/>
      <c r="D796" s="814"/>
      <c r="E796" s="814"/>
      <c r="F796" s="814"/>
      <c r="G796" s="814"/>
      <c r="H796" s="814"/>
      <c r="I796" s="814"/>
      <c r="J796" s="814"/>
      <c r="K796" s="814"/>
      <c r="L796" s="814"/>
      <c r="M796" s="814"/>
      <c r="N796" s="814"/>
      <c r="O796" s="814"/>
      <c r="P796" s="814"/>
      <c r="Q796" s="814"/>
      <c r="R796" s="814"/>
      <c r="S796" s="814"/>
      <c r="T796" s="814"/>
      <c r="U796" s="814"/>
      <c r="V796" s="814"/>
      <c r="W796" s="814"/>
      <c r="X796" s="814"/>
      <c r="Y796" s="814"/>
      <c r="Z796" s="814"/>
    </row>
    <row r="797">
      <c r="A797" s="814"/>
      <c r="B797" s="814"/>
      <c r="C797" s="814"/>
      <c r="D797" s="814"/>
      <c r="E797" s="814"/>
      <c r="F797" s="814"/>
      <c r="G797" s="814"/>
      <c r="H797" s="814"/>
      <c r="I797" s="814"/>
      <c r="J797" s="814"/>
      <c r="K797" s="814"/>
      <c r="L797" s="814"/>
      <c r="M797" s="814"/>
      <c r="N797" s="814"/>
      <c r="O797" s="814"/>
      <c r="P797" s="814"/>
      <c r="Q797" s="814"/>
      <c r="R797" s="814"/>
      <c r="S797" s="814"/>
      <c r="T797" s="814"/>
      <c r="U797" s="814"/>
      <c r="V797" s="814"/>
      <c r="W797" s="814"/>
      <c r="X797" s="814"/>
      <c r="Y797" s="814"/>
      <c r="Z797" s="814"/>
    </row>
    <row r="798">
      <c r="A798" s="814"/>
      <c r="B798" s="814"/>
      <c r="C798" s="814"/>
      <c r="D798" s="814"/>
      <c r="E798" s="814"/>
      <c r="F798" s="814"/>
      <c r="G798" s="814"/>
      <c r="H798" s="814"/>
      <c r="I798" s="814"/>
      <c r="J798" s="814"/>
      <c r="K798" s="814"/>
      <c r="L798" s="814"/>
      <c r="M798" s="814"/>
      <c r="N798" s="814"/>
      <c r="O798" s="814"/>
      <c r="P798" s="814"/>
      <c r="Q798" s="814"/>
      <c r="R798" s="814"/>
      <c r="S798" s="814"/>
      <c r="T798" s="814"/>
      <c r="U798" s="814"/>
      <c r="V798" s="814"/>
      <c r="W798" s="814"/>
      <c r="X798" s="814"/>
      <c r="Y798" s="814"/>
      <c r="Z798" s="814"/>
    </row>
    <row r="799">
      <c r="A799" s="814"/>
      <c r="B799" s="814"/>
      <c r="C799" s="814"/>
      <c r="D799" s="814"/>
      <c r="E799" s="814"/>
      <c r="F799" s="814"/>
      <c r="G799" s="814"/>
      <c r="H799" s="814"/>
      <c r="I799" s="814"/>
      <c r="J799" s="814"/>
      <c r="K799" s="814"/>
      <c r="L799" s="814"/>
      <c r="M799" s="814"/>
      <c r="N799" s="814"/>
      <c r="O799" s="814"/>
      <c r="P799" s="814"/>
      <c r="Q799" s="814"/>
      <c r="R799" s="814"/>
      <c r="S799" s="814"/>
      <c r="T799" s="814"/>
      <c r="U799" s="814"/>
      <c r="V799" s="814"/>
      <c r="W799" s="814"/>
      <c r="X799" s="814"/>
      <c r="Y799" s="814"/>
      <c r="Z799" s="814"/>
    </row>
    <row r="800">
      <c r="A800" s="814"/>
      <c r="B800" s="814"/>
      <c r="C800" s="814"/>
      <c r="D800" s="814"/>
      <c r="E800" s="814"/>
      <c r="F800" s="814"/>
      <c r="G800" s="814"/>
      <c r="H800" s="814"/>
      <c r="I800" s="814"/>
      <c r="J800" s="814"/>
      <c r="K800" s="814"/>
      <c r="L800" s="814"/>
      <c r="M800" s="814"/>
      <c r="N800" s="814"/>
      <c r="O800" s="814"/>
      <c r="P800" s="814"/>
      <c r="Q800" s="814"/>
      <c r="R800" s="814"/>
      <c r="S800" s="814"/>
      <c r="T800" s="814"/>
      <c r="U800" s="814"/>
      <c r="V800" s="814"/>
      <c r="W800" s="814"/>
      <c r="X800" s="814"/>
      <c r="Y800" s="814"/>
      <c r="Z800" s="814"/>
    </row>
    <row r="801">
      <c r="A801" s="814"/>
      <c r="B801" s="814"/>
      <c r="C801" s="814"/>
      <c r="D801" s="814"/>
      <c r="E801" s="814"/>
      <c r="F801" s="814"/>
      <c r="G801" s="814"/>
      <c r="H801" s="814"/>
      <c r="I801" s="814"/>
      <c r="J801" s="814"/>
      <c r="K801" s="814"/>
      <c r="L801" s="814"/>
      <c r="M801" s="814"/>
      <c r="N801" s="814"/>
      <c r="O801" s="814"/>
      <c r="P801" s="814"/>
      <c r="Q801" s="814"/>
      <c r="R801" s="814"/>
      <c r="S801" s="814"/>
      <c r="T801" s="814"/>
      <c r="U801" s="814"/>
      <c r="V801" s="814"/>
      <c r="W801" s="814"/>
      <c r="X801" s="814"/>
      <c r="Y801" s="814"/>
      <c r="Z801" s="814"/>
    </row>
    <row r="802">
      <c r="A802" s="814"/>
      <c r="B802" s="814"/>
      <c r="C802" s="814"/>
      <c r="D802" s="814"/>
      <c r="E802" s="814"/>
      <c r="F802" s="814"/>
      <c r="G802" s="814"/>
      <c r="H802" s="814"/>
      <c r="I802" s="814"/>
      <c r="J802" s="814"/>
      <c r="K802" s="814"/>
      <c r="L802" s="814"/>
      <c r="M802" s="814"/>
      <c r="N802" s="814"/>
      <c r="O802" s="814"/>
      <c r="P802" s="814"/>
      <c r="Q802" s="814"/>
      <c r="R802" s="814"/>
      <c r="S802" s="814"/>
      <c r="T802" s="814"/>
      <c r="U802" s="814"/>
      <c r="V802" s="814"/>
      <c r="W802" s="814"/>
      <c r="X802" s="814"/>
      <c r="Y802" s="814"/>
      <c r="Z802" s="814"/>
    </row>
    <row r="803">
      <c r="A803" s="814"/>
      <c r="B803" s="814"/>
      <c r="C803" s="814"/>
      <c r="D803" s="814"/>
      <c r="E803" s="814"/>
      <c r="F803" s="814"/>
      <c r="G803" s="814"/>
      <c r="H803" s="814"/>
      <c r="I803" s="814"/>
      <c r="J803" s="814"/>
      <c r="K803" s="814"/>
      <c r="L803" s="814"/>
      <c r="M803" s="814"/>
      <c r="N803" s="814"/>
      <c r="O803" s="814"/>
      <c r="P803" s="814"/>
      <c r="Q803" s="814"/>
      <c r="R803" s="814"/>
      <c r="S803" s="814"/>
      <c r="T803" s="814"/>
      <c r="U803" s="814"/>
      <c r="V803" s="814"/>
      <c r="W803" s="814"/>
      <c r="X803" s="814"/>
      <c r="Y803" s="814"/>
      <c r="Z803" s="814"/>
    </row>
    <row r="804">
      <c r="A804" s="814"/>
      <c r="B804" s="814"/>
      <c r="C804" s="814"/>
      <c r="D804" s="814"/>
      <c r="E804" s="814"/>
      <c r="F804" s="814"/>
      <c r="G804" s="814"/>
      <c r="H804" s="814"/>
      <c r="I804" s="814"/>
      <c r="J804" s="814"/>
      <c r="K804" s="814"/>
      <c r="L804" s="814"/>
      <c r="M804" s="814"/>
      <c r="N804" s="814"/>
      <c r="O804" s="814"/>
      <c r="P804" s="814"/>
      <c r="Q804" s="814"/>
      <c r="R804" s="814"/>
      <c r="S804" s="814"/>
      <c r="T804" s="814"/>
      <c r="U804" s="814"/>
      <c r="V804" s="814"/>
      <c r="W804" s="814"/>
      <c r="X804" s="814"/>
      <c r="Y804" s="814"/>
      <c r="Z804" s="814"/>
    </row>
    <row r="805">
      <c r="A805" s="814"/>
      <c r="B805" s="814"/>
      <c r="C805" s="814"/>
      <c r="D805" s="814"/>
      <c r="E805" s="814"/>
      <c r="F805" s="814"/>
      <c r="G805" s="814"/>
      <c r="H805" s="814"/>
      <c r="I805" s="814"/>
      <c r="J805" s="814"/>
      <c r="K805" s="814"/>
      <c r="L805" s="814"/>
      <c r="M805" s="814"/>
      <c r="N805" s="814"/>
      <c r="O805" s="814"/>
      <c r="P805" s="814"/>
      <c r="Q805" s="814"/>
      <c r="R805" s="814"/>
      <c r="S805" s="814"/>
      <c r="T805" s="814"/>
      <c r="U805" s="814"/>
      <c r="V805" s="814"/>
      <c r="W805" s="814"/>
      <c r="X805" s="814"/>
      <c r="Y805" s="814"/>
      <c r="Z805" s="814"/>
    </row>
    <row r="806">
      <c r="A806" s="814"/>
      <c r="B806" s="814"/>
      <c r="C806" s="814"/>
      <c r="D806" s="814"/>
      <c r="E806" s="814"/>
      <c r="F806" s="814"/>
      <c r="G806" s="814"/>
      <c r="H806" s="814"/>
      <c r="I806" s="814"/>
      <c r="J806" s="814"/>
      <c r="K806" s="814"/>
      <c r="L806" s="814"/>
      <c r="M806" s="814"/>
      <c r="N806" s="814"/>
      <c r="O806" s="814"/>
      <c r="P806" s="814"/>
      <c r="Q806" s="814"/>
      <c r="R806" s="814"/>
      <c r="S806" s="814"/>
      <c r="T806" s="814"/>
      <c r="U806" s="814"/>
      <c r="V806" s="814"/>
      <c r="W806" s="814"/>
      <c r="X806" s="814"/>
      <c r="Y806" s="814"/>
      <c r="Z806" s="814"/>
    </row>
    <row r="807">
      <c r="A807" s="814"/>
      <c r="B807" s="814"/>
      <c r="C807" s="814"/>
      <c r="D807" s="814"/>
      <c r="E807" s="814"/>
      <c r="F807" s="814"/>
      <c r="G807" s="814"/>
      <c r="H807" s="814"/>
      <c r="I807" s="814"/>
      <c r="J807" s="814"/>
      <c r="K807" s="814"/>
      <c r="L807" s="814"/>
      <c r="M807" s="814"/>
      <c r="N807" s="814"/>
      <c r="O807" s="814"/>
      <c r="P807" s="814"/>
      <c r="Q807" s="814"/>
      <c r="R807" s="814"/>
      <c r="S807" s="814"/>
      <c r="T807" s="814"/>
      <c r="U807" s="814"/>
      <c r="V807" s="814"/>
      <c r="W807" s="814"/>
      <c r="X807" s="814"/>
      <c r="Y807" s="814"/>
      <c r="Z807" s="814"/>
    </row>
    <row r="808">
      <c r="A808" s="814"/>
      <c r="B808" s="814"/>
      <c r="C808" s="814"/>
      <c r="D808" s="814"/>
      <c r="E808" s="814"/>
      <c r="F808" s="814"/>
      <c r="G808" s="814"/>
      <c r="H808" s="814"/>
      <c r="I808" s="814"/>
      <c r="J808" s="814"/>
      <c r="K808" s="814"/>
      <c r="L808" s="814"/>
      <c r="M808" s="814"/>
      <c r="N808" s="814"/>
      <c r="O808" s="814"/>
      <c r="P808" s="814"/>
      <c r="Q808" s="814"/>
      <c r="R808" s="814"/>
      <c r="S808" s="814"/>
      <c r="T808" s="814"/>
      <c r="U808" s="814"/>
      <c r="V808" s="814"/>
      <c r="W808" s="814"/>
      <c r="X808" s="814"/>
      <c r="Y808" s="814"/>
      <c r="Z808" s="814"/>
    </row>
    <row r="809">
      <c r="A809" s="814"/>
      <c r="B809" s="814"/>
      <c r="C809" s="814"/>
      <c r="D809" s="814"/>
      <c r="E809" s="814"/>
      <c r="F809" s="814"/>
      <c r="G809" s="814"/>
      <c r="H809" s="814"/>
      <c r="I809" s="814"/>
      <c r="J809" s="814"/>
      <c r="K809" s="814"/>
      <c r="L809" s="814"/>
      <c r="M809" s="814"/>
      <c r="N809" s="814"/>
      <c r="O809" s="814"/>
      <c r="P809" s="814"/>
      <c r="Q809" s="814"/>
      <c r="R809" s="814"/>
      <c r="S809" s="814"/>
      <c r="T809" s="814"/>
      <c r="U809" s="814"/>
      <c r="V809" s="814"/>
      <c r="W809" s="814"/>
      <c r="X809" s="814"/>
      <c r="Y809" s="814"/>
      <c r="Z809" s="814"/>
    </row>
    <row r="810">
      <c r="A810" s="814"/>
      <c r="B810" s="814"/>
      <c r="C810" s="814"/>
      <c r="D810" s="814"/>
      <c r="E810" s="814"/>
      <c r="F810" s="814"/>
      <c r="G810" s="814"/>
      <c r="H810" s="814"/>
      <c r="I810" s="814"/>
      <c r="J810" s="814"/>
      <c r="K810" s="814"/>
      <c r="L810" s="814"/>
      <c r="M810" s="814"/>
      <c r="N810" s="814"/>
      <c r="O810" s="814"/>
      <c r="P810" s="814"/>
      <c r="Q810" s="814"/>
      <c r="R810" s="814"/>
      <c r="S810" s="814"/>
      <c r="T810" s="814"/>
      <c r="U810" s="814"/>
      <c r="V810" s="814"/>
      <c r="W810" s="814"/>
      <c r="X810" s="814"/>
      <c r="Y810" s="814"/>
      <c r="Z810" s="814"/>
    </row>
    <row r="811">
      <c r="A811" s="814"/>
      <c r="B811" s="814"/>
      <c r="C811" s="814"/>
      <c r="D811" s="814"/>
      <c r="E811" s="814"/>
      <c r="F811" s="814"/>
      <c r="G811" s="814"/>
      <c r="H811" s="814"/>
      <c r="I811" s="814"/>
      <c r="J811" s="814"/>
      <c r="K811" s="814"/>
      <c r="L811" s="814"/>
      <c r="M811" s="814"/>
      <c r="N811" s="814"/>
      <c r="O811" s="814"/>
      <c r="P811" s="814"/>
      <c r="Q811" s="814"/>
      <c r="R811" s="814"/>
      <c r="S811" s="814"/>
      <c r="T811" s="814"/>
      <c r="U811" s="814"/>
      <c r="V811" s="814"/>
      <c r="W811" s="814"/>
      <c r="X811" s="814"/>
      <c r="Y811" s="814"/>
      <c r="Z811" s="814"/>
    </row>
    <row r="812">
      <c r="A812" s="814"/>
      <c r="B812" s="814"/>
      <c r="C812" s="814"/>
      <c r="D812" s="814"/>
      <c r="E812" s="814"/>
      <c r="F812" s="814"/>
      <c r="G812" s="814"/>
      <c r="H812" s="814"/>
      <c r="I812" s="814"/>
      <c r="J812" s="814"/>
      <c r="K812" s="814"/>
      <c r="L812" s="814"/>
      <c r="M812" s="814"/>
      <c r="N812" s="814"/>
      <c r="O812" s="814"/>
      <c r="P812" s="814"/>
      <c r="Q812" s="814"/>
      <c r="R812" s="814"/>
      <c r="S812" s="814"/>
      <c r="T812" s="814"/>
      <c r="U812" s="814"/>
      <c r="V812" s="814"/>
      <c r="W812" s="814"/>
      <c r="X812" s="814"/>
      <c r="Y812" s="814"/>
      <c r="Z812" s="814"/>
    </row>
    <row r="813">
      <c r="A813" s="814"/>
      <c r="B813" s="814"/>
      <c r="C813" s="814"/>
      <c r="D813" s="814"/>
      <c r="E813" s="814"/>
      <c r="F813" s="814"/>
      <c r="G813" s="814"/>
      <c r="H813" s="814"/>
      <c r="I813" s="814"/>
      <c r="J813" s="814"/>
      <c r="K813" s="814"/>
      <c r="L813" s="814"/>
      <c r="M813" s="814"/>
      <c r="N813" s="814"/>
      <c r="O813" s="814"/>
      <c r="P813" s="814"/>
      <c r="Q813" s="814"/>
      <c r="R813" s="814"/>
      <c r="S813" s="814"/>
      <c r="T813" s="814"/>
      <c r="U813" s="814"/>
      <c r="V813" s="814"/>
      <c r="W813" s="814"/>
      <c r="X813" s="814"/>
      <c r="Y813" s="814"/>
      <c r="Z813" s="814"/>
    </row>
    <row r="814">
      <c r="A814" s="814"/>
      <c r="B814" s="814"/>
      <c r="C814" s="814"/>
      <c r="D814" s="814"/>
      <c r="E814" s="814"/>
      <c r="F814" s="814"/>
      <c r="G814" s="814"/>
      <c r="H814" s="814"/>
      <c r="I814" s="814"/>
      <c r="J814" s="814"/>
      <c r="K814" s="814"/>
      <c r="L814" s="814"/>
      <c r="M814" s="814"/>
      <c r="N814" s="814"/>
      <c r="O814" s="814"/>
      <c r="P814" s="814"/>
      <c r="Q814" s="814"/>
      <c r="R814" s="814"/>
      <c r="S814" s="814"/>
      <c r="T814" s="814"/>
      <c r="U814" s="814"/>
      <c r="V814" s="814"/>
      <c r="W814" s="814"/>
      <c r="X814" s="814"/>
      <c r="Y814" s="814"/>
      <c r="Z814" s="814"/>
    </row>
    <row r="815">
      <c r="A815" s="814"/>
      <c r="B815" s="814"/>
      <c r="C815" s="814"/>
      <c r="D815" s="814"/>
      <c r="E815" s="814"/>
      <c r="F815" s="814"/>
      <c r="G815" s="814"/>
      <c r="H815" s="814"/>
      <c r="I815" s="814"/>
      <c r="J815" s="814"/>
      <c r="K815" s="814"/>
      <c r="L815" s="814"/>
      <c r="M815" s="814"/>
      <c r="N815" s="814"/>
      <c r="O815" s="814"/>
      <c r="P815" s="814"/>
      <c r="Q815" s="814"/>
      <c r="R815" s="814"/>
      <c r="S815" s="814"/>
      <c r="T815" s="814"/>
      <c r="U815" s="814"/>
      <c r="V815" s="814"/>
      <c r="W815" s="814"/>
      <c r="X815" s="814"/>
      <c r="Y815" s="814"/>
      <c r="Z815" s="814"/>
    </row>
    <row r="816">
      <c r="A816" s="814"/>
      <c r="B816" s="814"/>
      <c r="C816" s="814"/>
      <c r="D816" s="814"/>
      <c r="E816" s="814"/>
      <c r="F816" s="814"/>
      <c r="G816" s="814"/>
      <c r="H816" s="814"/>
      <c r="I816" s="814"/>
      <c r="J816" s="814"/>
      <c r="K816" s="814"/>
      <c r="L816" s="814"/>
      <c r="M816" s="814"/>
      <c r="N816" s="814"/>
      <c r="O816" s="814"/>
      <c r="P816" s="814"/>
      <c r="Q816" s="814"/>
      <c r="R816" s="814"/>
      <c r="S816" s="814"/>
      <c r="T816" s="814"/>
      <c r="U816" s="814"/>
      <c r="V816" s="814"/>
      <c r="W816" s="814"/>
      <c r="X816" s="814"/>
      <c r="Y816" s="814"/>
      <c r="Z816" s="814"/>
    </row>
    <row r="817">
      <c r="A817" s="814"/>
      <c r="B817" s="814"/>
      <c r="C817" s="814"/>
      <c r="D817" s="814"/>
      <c r="E817" s="814"/>
      <c r="F817" s="814"/>
      <c r="G817" s="814"/>
      <c r="H817" s="814"/>
      <c r="I817" s="814"/>
      <c r="J817" s="814"/>
      <c r="K817" s="814"/>
      <c r="L817" s="814"/>
      <c r="M817" s="814"/>
      <c r="N817" s="814"/>
      <c r="O817" s="814"/>
      <c r="P817" s="814"/>
      <c r="Q817" s="814"/>
      <c r="R817" s="814"/>
      <c r="S817" s="814"/>
      <c r="T817" s="814"/>
      <c r="U817" s="814"/>
      <c r="V817" s="814"/>
      <c r="W817" s="814"/>
      <c r="X817" s="814"/>
      <c r="Y817" s="814"/>
      <c r="Z817" s="814"/>
    </row>
    <row r="818">
      <c r="A818" s="814"/>
      <c r="B818" s="814"/>
      <c r="C818" s="814"/>
      <c r="D818" s="814"/>
      <c r="E818" s="814"/>
      <c r="F818" s="814"/>
      <c r="G818" s="814"/>
      <c r="H818" s="814"/>
      <c r="I818" s="814"/>
      <c r="J818" s="814"/>
      <c r="K818" s="814"/>
      <c r="L818" s="814"/>
      <c r="M818" s="814"/>
      <c r="N818" s="814"/>
      <c r="O818" s="814"/>
      <c r="P818" s="814"/>
      <c r="Q818" s="814"/>
      <c r="R818" s="814"/>
      <c r="S818" s="814"/>
      <c r="T818" s="814"/>
      <c r="U818" s="814"/>
      <c r="V818" s="814"/>
      <c r="W818" s="814"/>
      <c r="X818" s="814"/>
      <c r="Y818" s="814"/>
      <c r="Z818" s="814"/>
    </row>
    <row r="819">
      <c r="A819" s="814"/>
      <c r="B819" s="814"/>
      <c r="C819" s="814"/>
      <c r="D819" s="814"/>
      <c r="E819" s="814"/>
      <c r="F819" s="814"/>
      <c r="G819" s="814"/>
      <c r="H819" s="814"/>
      <c r="I819" s="814"/>
      <c r="J819" s="814"/>
      <c r="K819" s="814"/>
      <c r="L819" s="814"/>
      <c r="M819" s="814"/>
      <c r="N819" s="814"/>
      <c r="O819" s="814"/>
      <c r="P819" s="814"/>
      <c r="Q819" s="814"/>
      <c r="R819" s="814"/>
      <c r="S819" s="814"/>
      <c r="T819" s="814"/>
      <c r="U819" s="814"/>
      <c r="V819" s="814"/>
      <c r="W819" s="814"/>
      <c r="X819" s="814"/>
      <c r="Y819" s="814"/>
      <c r="Z819" s="814"/>
    </row>
    <row r="820">
      <c r="A820" s="814"/>
      <c r="B820" s="814"/>
      <c r="C820" s="814"/>
      <c r="D820" s="814"/>
      <c r="E820" s="814"/>
      <c r="F820" s="814"/>
      <c r="G820" s="814"/>
      <c r="H820" s="814"/>
      <c r="I820" s="814"/>
      <c r="J820" s="814"/>
      <c r="K820" s="814"/>
      <c r="L820" s="814"/>
      <c r="M820" s="814"/>
      <c r="N820" s="814"/>
      <c r="O820" s="814"/>
      <c r="P820" s="814"/>
      <c r="Q820" s="814"/>
      <c r="R820" s="814"/>
      <c r="S820" s="814"/>
      <c r="T820" s="814"/>
      <c r="U820" s="814"/>
      <c r="V820" s="814"/>
      <c r="W820" s="814"/>
      <c r="X820" s="814"/>
      <c r="Y820" s="814"/>
      <c r="Z820" s="814"/>
    </row>
    <row r="821">
      <c r="A821" s="814"/>
      <c r="B821" s="814"/>
      <c r="C821" s="814"/>
      <c r="D821" s="814"/>
      <c r="E821" s="814"/>
      <c r="F821" s="814"/>
      <c r="G821" s="814"/>
      <c r="H821" s="814"/>
      <c r="I821" s="814"/>
      <c r="J821" s="814"/>
      <c r="K821" s="814"/>
      <c r="L821" s="814"/>
      <c r="M821" s="814"/>
      <c r="N821" s="814"/>
      <c r="O821" s="814"/>
      <c r="P821" s="814"/>
      <c r="Q821" s="814"/>
      <c r="R821" s="814"/>
      <c r="S821" s="814"/>
      <c r="T821" s="814"/>
      <c r="U821" s="814"/>
      <c r="V821" s="814"/>
      <c r="W821" s="814"/>
      <c r="X821" s="814"/>
      <c r="Y821" s="814"/>
      <c r="Z821" s="814"/>
    </row>
    <row r="822">
      <c r="A822" s="814"/>
      <c r="B822" s="814"/>
      <c r="C822" s="814"/>
      <c r="D822" s="814"/>
      <c r="E822" s="814"/>
      <c r="F822" s="814"/>
      <c r="G822" s="814"/>
      <c r="H822" s="814"/>
      <c r="I822" s="814"/>
      <c r="J822" s="814"/>
      <c r="K822" s="814"/>
      <c r="L822" s="814"/>
      <c r="M822" s="814"/>
      <c r="N822" s="814"/>
      <c r="O822" s="814"/>
      <c r="P822" s="814"/>
      <c r="Q822" s="814"/>
      <c r="R822" s="814"/>
      <c r="S822" s="814"/>
      <c r="T822" s="814"/>
      <c r="U822" s="814"/>
      <c r="V822" s="814"/>
      <c r="W822" s="814"/>
      <c r="X822" s="814"/>
      <c r="Y822" s="814"/>
      <c r="Z822" s="814"/>
    </row>
    <row r="823">
      <c r="A823" s="814"/>
      <c r="B823" s="814"/>
      <c r="C823" s="814"/>
      <c r="D823" s="814"/>
      <c r="E823" s="814"/>
      <c r="F823" s="814"/>
      <c r="G823" s="814"/>
      <c r="H823" s="814"/>
      <c r="I823" s="814"/>
      <c r="J823" s="814"/>
      <c r="K823" s="814"/>
      <c r="L823" s="814"/>
      <c r="M823" s="814"/>
      <c r="N823" s="814"/>
      <c r="O823" s="814"/>
      <c r="P823" s="814"/>
      <c r="Q823" s="814"/>
      <c r="R823" s="814"/>
      <c r="S823" s="814"/>
      <c r="T823" s="814"/>
      <c r="U823" s="814"/>
      <c r="V823" s="814"/>
      <c r="W823" s="814"/>
      <c r="X823" s="814"/>
      <c r="Y823" s="814"/>
      <c r="Z823" s="814"/>
    </row>
    <row r="824">
      <c r="A824" s="814"/>
      <c r="B824" s="814"/>
      <c r="C824" s="814"/>
      <c r="D824" s="814"/>
      <c r="E824" s="814"/>
      <c r="F824" s="814"/>
      <c r="G824" s="814"/>
      <c r="H824" s="814"/>
      <c r="I824" s="814"/>
      <c r="J824" s="814"/>
      <c r="K824" s="814"/>
      <c r="L824" s="814"/>
      <c r="M824" s="814"/>
      <c r="N824" s="814"/>
      <c r="O824" s="814"/>
      <c r="P824" s="814"/>
      <c r="Q824" s="814"/>
      <c r="R824" s="814"/>
      <c r="S824" s="814"/>
      <c r="T824" s="814"/>
      <c r="U824" s="814"/>
      <c r="V824" s="814"/>
      <c r="W824" s="814"/>
      <c r="X824" s="814"/>
      <c r="Y824" s="814"/>
      <c r="Z824" s="814"/>
    </row>
    <row r="825">
      <c r="A825" s="814"/>
      <c r="B825" s="814"/>
      <c r="C825" s="814"/>
      <c r="D825" s="814"/>
      <c r="E825" s="814"/>
      <c r="F825" s="814"/>
      <c r="G825" s="814"/>
      <c r="H825" s="814"/>
      <c r="I825" s="814"/>
      <c r="J825" s="814"/>
      <c r="K825" s="814"/>
      <c r="L825" s="814"/>
      <c r="M825" s="814"/>
      <c r="N825" s="814"/>
      <c r="O825" s="814"/>
      <c r="P825" s="814"/>
      <c r="Q825" s="814"/>
      <c r="R825" s="814"/>
      <c r="S825" s="814"/>
      <c r="T825" s="814"/>
      <c r="U825" s="814"/>
      <c r="V825" s="814"/>
      <c r="W825" s="814"/>
      <c r="X825" s="814"/>
      <c r="Y825" s="814"/>
      <c r="Z825" s="814"/>
    </row>
    <row r="826">
      <c r="A826" s="814"/>
      <c r="B826" s="814"/>
      <c r="C826" s="814"/>
      <c r="D826" s="814"/>
      <c r="E826" s="814"/>
      <c r="F826" s="814"/>
      <c r="G826" s="814"/>
      <c r="H826" s="814"/>
      <c r="I826" s="814"/>
      <c r="J826" s="814"/>
      <c r="K826" s="814"/>
      <c r="L826" s="814"/>
      <c r="M826" s="814"/>
      <c r="N826" s="814"/>
      <c r="O826" s="814"/>
      <c r="P826" s="814"/>
      <c r="Q826" s="814"/>
      <c r="R826" s="814"/>
      <c r="S826" s="814"/>
      <c r="T826" s="814"/>
      <c r="U826" s="814"/>
      <c r="V826" s="814"/>
      <c r="W826" s="814"/>
      <c r="X826" s="814"/>
      <c r="Y826" s="814"/>
      <c r="Z826" s="814"/>
    </row>
    <row r="827">
      <c r="A827" s="814"/>
      <c r="B827" s="814"/>
      <c r="C827" s="814"/>
      <c r="D827" s="814"/>
      <c r="E827" s="814"/>
      <c r="F827" s="814"/>
      <c r="G827" s="814"/>
      <c r="H827" s="814"/>
      <c r="I827" s="814"/>
      <c r="J827" s="814"/>
      <c r="K827" s="814"/>
      <c r="L827" s="814"/>
      <c r="M827" s="814"/>
      <c r="N827" s="814"/>
      <c r="O827" s="814"/>
      <c r="P827" s="814"/>
      <c r="Q827" s="814"/>
      <c r="R827" s="814"/>
      <c r="S827" s="814"/>
      <c r="T827" s="814"/>
      <c r="U827" s="814"/>
      <c r="V827" s="814"/>
      <c r="W827" s="814"/>
      <c r="X827" s="814"/>
      <c r="Y827" s="814"/>
      <c r="Z827" s="814"/>
    </row>
    <row r="828">
      <c r="A828" s="814"/>
      <c r="B828" s="814"/>
      <c r="C828" s="814"/>
      <c r="D828" s="814"/>
      <c r="E828" s="814"/>
      <c r="F828" s="814"/>
      <c r="G828" s="814"/>
      <c r="H828" s="814"/>
      <c r="I828" s="814"/>
      <c r="J828" s="814"/>
      <c r="K828" s="814"/>
      <c r="L828" s="814"/>
      <c r="M828" s="814"/>
      <c r="N828" s="814"/>
      <c r="O828" s="814"/>
      <c r="P828" s="814"/>
      <c r="Q828" s="814"/>
      <c r="R828" s="814"/>
      <c r="S828" s="814"/>
      <c r="T828" s="814"/>
      <c r="U828" s="814"/>
      <c r="V828" s="814"/>
      <c r="W828" s="814"/>
      <c r="X828" s="814"/>
      <c r="Y828" s="814"/>
      <c r="Z828" s="814"/>
    </row>
    <row r="829">
      <c r="A829" s="814"/>
      <c r="B829" s="814"/>
      <c r="C829" s="814"/>
      <c r="D829" s="814"/>
      <c r="E829" s="814"/>
      <c r="F829" s="814"/>
      <c r="G829" s="814"/>
      <c r="H829" s="814"/>
      <c r="I829" s="814"/>
      <c r="J829" s="814"/>
      <c r="K829" s="814"/>
      <c r="L829" s="814"/>
      <c r="M829" s="814"/>
      <c r="N829" s="814"/>
      <c r="O829" s="814"/>
      <c r="P829" s="814"/>
      <c r="Q829" s="814"/>
      <c r="R829" s="814"/>
      <c r="S829" s="814"/>
      <c r="T829" s="814"/>
      <c r="U829" s="814"/>
      <c r="V829" s="814"/>
      <c r="W829" s="814"/>
      <c r="X829" s="814"/>
      <c r="Y829" s="814"/>
      <c r="Z829" s="814"/>
    </row>
    <row r="830">
      <c r="A830" s="814"/>
      <c r="B830" s="814"/>
      <c r="C830" s="814"/>
      <c r="D830" s="814"/>
      <c r="E830" s="814"/>
      <c r="F830" s="814"/>
      <c r="G830" s="814"/>
      <c r="H830" s="814"/>
      <c r="I830" s="814"/>
      <c r="J830" s="814"/>
      <c r="K830" s="814"/>
      <c r="L830" s="814"/>
      <c r="M830" s="814"/>
      <c r="N830" s="814"/>
      <c r="O830" s="814"/>
      <c r="P830" s="814"/>
      <c r="Q830" s="814"/>
      <c r="R830" s="814"/>
      <c r="S830" s="814"/>
      <c r="T830" s="814"/>
      <c r="U830" s="814"/>
      <c r="V830" s="814"/>
      <c r="W830" s="814"/>
      <c r="X830" s="814"/>
      <c r="Y830" s="814"/>
      <c r="Z830" s="814"/>
    </row>
    <row r="831">
      <c r="A831" s="814"/>
      <c r="B831" s="814"/>
      <c r="C831" s="814"/>
      <c r="D831" s="814"/>
      <c r="E831" s="814"/>
      <c r="F831" s="814"/>
      <c r="G831" s="814"/>
      <c r="H831" s="814"/>
      <c r="I831" s="814"/>
      <c r="J831" s="814"/>
      <c r="K831" s="814"/>
      <c r="L831" s="814"/>
      <c r="M831" s="814"/>
      <c r="N831" s="814"/>
      <c r="O831" s="814"/>
      <c r="P831" s="814"/>
      <c r="Q831" s="814"/>
      <c r="R831" s="814"/>
      <c r="S831" s="814"/>
      <c r="T831" s="814"/>
      <c r="U831" s="814"/>
      <c r="V831" s="814"/>
      <c r="W831" s="814"/>
      <c r="X831" s="814"/>
      <c r="Y831" s="814"/>
      <c r="Z831" s="814"/>
    </row>
    <row r="832">
      <c r="A832" s="814"/>
      <c r="B832" s="814"/>
      <c r="C832" s="814"/>
      <c r="D832" s="814"/>
      <c r="E832" s="814"/>
      <c r="F832" s="814"/>
      <c r="G832" s="814"/>
      <c r="H832" s="814"/>
      <c r="I832" s="814"/>
      <c r="J832" s="814"/>
      <c r="K832" s="814"/>
      <c r="L832" s="814"/>
      <c r="M832" s="814"/>
      <c r="N832" s="814"/>
      <c r="O832" s="814"/>
      <c r="P832" s="814"/>
      <c r="Q832" s="814"/>
      <c r="R832" s="814"/>
      <c r="S832" s="814"/>
      <c r="T832" s="814"/>
      <c r="U832" s="814"/>
      <c r="V832" s="814"/>
      <c r="W832" s="814"/>
      <c r="X832" s="814"/>
      <c r="Y832" s="814"/>
      <c r="Z832" s="814"/>
    </row>
    <row r="833">
      <c r="A833" s="814"/>
      <c r="B833" s="814"/>
      <c r="C833" s="814"/>
      <c r="D833" s="814"/>
      <c r="E833" s="814"/>
      <c r="F833" s="814"/>
      <c r="G833" s="814"/>
      <c r="H833" s="814"/>
      <c r="I833" s="814"/>
      <c r="J833" s="814"/>
      <c r="K833" s="814"/>
      <c r="L833" s="814"/>
      <c r="M833" s="814"/>
      <c r="N833" s="814"/>
      <c r="O833" s="814"/>
      <c r="P833" s="814"/>
      <c r="Q833" s="814"/>
      <c r="R833" s="814"/>
      <c r="S833" s="814"/>
      <c r="T833" s="814"/>
      <c r="U833" s="814"/>
      <c r="V833" s="814"/>
      <c r="W833" s="814"/>
      <c r="X833" s="814"/>
      <c r="Y833" s="814"/>
      <c r="Z833" s="814"/>
    </row>
    <row r="834">
      <c r="A834" s="814"/>
      <c r="B834" s="814"/>
      <c r="C834" s="814"/>
      <c r="D834" s="814"/>
      <c r="E834" s="814"/>
      <c r="F834" s="814"/>
      <c r="G834" s="814"/>
      <c r="H834" s="814"/>
      <c r="I834" s="814"/>
      <c r="J834" s="814"/>
      <c r="K834" s="814"/>
      <c r="L834" s="814"/>
      <c r="M834" s="814"/>
      <c r="N834" s="814"/>
      <c r="O834" s="814"/>
      <c r="P834" s="814"/>
      <c r="Q834" s="814"/>
      <c r="R834" s="814"/>
      <c r="S834" s="814"/>
      <c r="T834" s="814"/>
      <c r="U834" s="814"/>
      <c r="V834" s="814"/>
      <c r="W834" s="814"/>
      <c r="X834" s="814"/>
      <c r="Y834" s="814"/>
      <c r="Z834" s="814"/>
    </row>
    <row r="835">
      <c r="A835" s="814"/>
      <c r="B835" s="814"/>
      <c r="C835" s="814"/>
      <c r="D835" s="814"/>
      <c r="E835" s="814"/>
      <c r="F835" s="814"/>
      <c r="G835" s="814"/>
      <c r="H835" s="814"/>
      <c r="I835" s="814"/>
      <c r="J835" s="814"/>
      <c r="K835" s="814"/>
      <c r="L835" s="814"/>
      <c r="M835" s="814"/>
      <c r="N835" s="814"/>
      <c r="O835" s="814"/>
      <c r="P835" s="814"/>
      <c r="Q835" s="814"/>
      <c r="R835" s="814"/>
      <c r="S835" s="814"/>
      <c r="T835" s="814"/>
      <c r="U835" s="814"/>
      <c r="V835" s="814"/>
      <c r="W835" s="814"/>
      <c r="X835" s="814"/>
      <c r="Y835" s="814"/>
      <c r="Z835" s="814"/>
    </row>
    <row r="836">
      <c r="A836" s="814"/>
      <c r="B836" s="814"/>
      <c r="C836" s="814"/>
      <c r="D836" s="814"/>
      <c r="E836" s="814"/>
      <c r="F836" s="814"/>
      <c r="G836" s="814"/>
      <c r="H836" s="814"/>
      <c r="I836" s="814"/>
      <c r="J836" s="814"/>
      <c r="K836" s="814"/>
      <c r="L836" s="814"/>
      <c r="M836" s="814"/>
      <c r="N836" s="814"/>
      <c r="O836" s="814"/>
      <c r="P836" s="814"/>
      <c r="Q836" s="814"/>
      <c r="R836" s="814"/>
      <c r="S836" s="814"/>
      <c r="T836" s="814"/>
      <c r="U836" s="814"/>
      <c r="V836" s="814"/>
      <c r="W836" s="814"/>
      <c r="X836" s="814"/>
      <c r="Y836" s="814"/>
      <c r="Z836" s="814"/>
    </row>
    <row r="837">
      <c r="A837" s="814"/>
      <c r="B837" s="814"/>
      <c r="C837" s="814"/>
      <c r="D837" s="814"/>
      <c r="E837" s="814"/>
      <c r="F837" s="814"/>
      <c r="G837" s="814"/>
      <c r="H837" s="814"/>
      <c r="I837" s="814"/>
      <c r="J837" s="814"/>
      <c r="K837" s="814"/>
      <c r="L837" s="814"/>
      <c r="M837" s="814"/>
      <c r="N837" s="814"/>
      <c r="O837" s="814"/>
      <c r="P837" s="814"/>
      <c r="Q837" s="814"/>
      <c r="R837" s="814"/>
      <c r="S837" s="814"/>
      <c r="T837" s="814"/>
      <c r="U837" s="814"/>
      <c r="V837" s="814"/>
      <c r="W837" s="814"/>
      <c r="X837" s="814"/>
      <c r="Y837" s="814"/>
      <c r="Z837" s="814"/>
    </row>
    <row r="838">
      <c r="A838" s="814"/>
      <c r="B838" s="814"/>
      <c r="C838" s="814"/>
      <c r="D838" s="814"/>
      <c r="E838" s="814"/>
      <c r="F838" s="814"/>
      <c r="G838" s="814"/>
      <c r="H838" s="814"/>
      <c r="I838" s="814"/>
      <c r="J838" s="814"/>
      <c r="K838" s="814"/>
      <c r="L838" s="814"/>
      <c r="M838" s="814"/>
      <c r="N838" s="814"/>
      <c r="O838" s="814"/>
      <c r="P838" s="814"/>
      <c r="Q838" s="814"/>
      <c r="R838" s="814"/>
      <c r="S838" s="814"/>
      <c r="T838" s="814"/>
      <c r="U838" s="814"/>
      <c r="V838" s="814"/>
      <c r="W838" s="814"/>
      <c r="X838" s="814"/>
      <c r="Y838" s="814"/>
      <c r="Z838" s="814"/>
    </row>
    <row r="839">
      <c r="A839" s="814"/>
      <c r="B839" s="814"/>
      <c r="C839" s="814"/>
      <c r="D839" s="814"/>
      <c r="E839" s="814"/>
      <c r="F839" s="814"/>
      <c r="G839" s="814"/>
      <c r="H839" s="814"/>
      <c r="I839" s="814"/>
      <c r="J839" s="814"/>
      <c r="K839" s="814"/>
      <c r="L839" s="814"/>
      <c r="M839" s="814"/>
      <c r="N839" s="814"/>
      <c r="O839" s="814"/>
      <c r="P839" s="814"/>
      <c r="Q839" s="814"/>
      <c r="R839" s="814"/>
      <c r="S839" s="814"/>
      <c r="T839" s="814"/>
      <c r="U839" s="814"/>
      <c r="V839" s="814"/>
      <c r="W839" s="814"/>
      <c r="X839" s="814"/>
      <c r="Y839" s="814"/>
      <c r="Z839" s="814"/>
    </row>
    <row r="840">
      <c r="A840" s="814"/>
      <c r="B840" s="814"/>
      <c r="C840" s="814"/>
      <c r="D840" s="814"/>
      <c r="E840" s="814"/>
      <c r="F840" s="814"/>
      <c r="G840" s="814"/>
      <c r="H840" s="814"/>
      <c r="I840" s="814"/>
      <c r="J840" s="814"/>
      <c r="K840" s="814"/>
      <c r="L840" s="814"/>
      <c r="M840" s="814"/>
      <c r="N840" s="814"/>
      <c r="O840" s="814"/>
      <c r="P840" s="814"/>
      <c r="Q840" s="814"/>
      <c r="R840" s="814"/>
      <c r="S840" s="814"/>
      <c r="T840" s="814"/>
      <c r="U840" s="814"/>
      <c r="V840" s="814"/>
      <c r="W840" s="814"/>
      <c r="X840" s="814"/>
      <c r="Y840" s="814"/>
      <c r="Z840" s="814"/>
    </row>
    <row r="841">
      <c r="A841" s="814"/>
      <c r="B841" s="814"/>
      <c r="C841" s="814"/>
      <c r="D841" s="814"/>
      <c r="E841" s="814"/>
      <c r="F841" s="814"/>
      <c r="G841" s="814"/>
      <c r="H841" s="814"/>
      <c r="I841" s="814"/>
      <c r="J841" s="814"/>
      <c r="K841" s="814"/>
      <c r="L841" s="814"/>
      <c r="M841" s="814"/>
      <c r="N841" s="814"/>
      <c r="O841" s="814"/>
      <c r="P841" s="814"/>
      <c r="Q841" s="814"/>
      <c r="R841" s="814"/>
      <c r="S841" s="814"/>
      <c r="T841" s="814"/>
      <c r="U841" s="814"/>
      <c r="V841" s="814"/>
      <c r="W841" s="814"/>
      <c r="X841" s="814"/>
      <c r="Y841" s="814"/>
      <c r="Z841" s="814"/>
    </row>
    <row r="842">
      <c r="A842" s="814"/>
      <c r="B842" s="814"/>
      <c r="C842" s="814"/>
      <c r="D842" s="814"/>
      <c r="E842" s="814"/>
      <c r="F842" s="814"/>
      <c r="G842" s="814"/>
      <c r="H842" s="814"/>
      <c r="I842" s="814"/>
      <c r="J842" s="814"/>
      <c r="K842" s="814"/>
      <c r="L842" s="814"/>
      <c r="M842" s="814"/>
      <c r="N842" s="814"/>
      <c r="O842" s="814"/>
      <c r="P842" s="814"/>
      <c r="Q842" s="814"/>
      <c r="R842" s="814"/>
      <c r="S842" s="814"/>
      <c r="T842" s="814"/>
      <c r="U842" s="814"/>
      <c r="V842" s="814"/>
      <c r="W842" s="814"/>
      <c r="X842" s="814"/>
      <c r="Y842" s="814"/>
      <c r="Z842" s="814"/>
    </row>
    <row r="843">
      <c r="A843" s="814"/>
      <c r="B843" s="814"/>
      <c r="C843" s="814"/>
      <c r="D843" s="814"/>
      <c r="E843" s="814"/>
      <c r="F843" s="814"/>
      <c r="G843" s="814"/>
      <c r="H843" s="814"/>
      <c r="I843" s="814"/>
      <c r="J843" s="814"/>
      <c r="K843" s="814"/>
      <c r="L843" s="814"/>
      <c r="M843" s="814"/>
      <c r="N843" s="814"/>
      <c r="O843" s="814"/>
      <c r="P843" s="814"/>
      <c r="Q843" s="814"/>
      <c r="R843" s="814"/>
      <c r="S843" s="814"/>
      <c r="T843" s="814"/>
      <c r="U843" s="814"/>
      <c r="V843" s="814"/>
      <c r="W843" s="814"/>
      <c r="X843" s="814"/>
      <c r="Y843" s="814"/>
      <c r="Z843" s="814"/>
    </row>
    <row r="844">
      <c r="A844" s="814"/>
      <c r="B844" s="814"/>
      <c r="C844" s="814"/>
      <c r="D844" s="814"/>
      <c r="E844" s="814"/>
      <c r="F844" s="814"/>
      <c r="G844" s="814"/>
      <c r="H844" s="814"/>
      <c r="I844" s="814"/>
      <c r="J844" s="814"/>
      <c r="K844" s="814"/>
      <c r="L844" s="814"/>
      <c r="M844" s="814"/>
      <c r="N844" s="814"/>
      <c r="O844" s="814"/>
      <c r="P844" s="814"/>
      <c r="Q844" s="814"/>
      <c r="R844" s="814"/>
      <c r="S844" s="814"/>
      <c r="T844" s="814"/>
      <c r="U844" s="814"/>
      <c r="V844" s="814"/>
      <c r="W844" s="814"/>
      <c r="X844" s="814"/>
      <c r="Y844" s="814"/>
      <c r="Z844" s="814"/>
    </row>
    <row r="845">
      <c r="A845" s="814"/>
      <c r="B845" s="814"/>
      <c r="C845" s="814"/>
      <c r="D845" s="814"/>
      <c r="E845" s="814"/>
      <c r="F845" s="814"/>
      <c r="G845" s="814"/>
      <c r="H845" s="814"/>
      <c r="I845" s="814"/>
      <c r="J845" s="814"/>
      <c r="K845" s="814"/>
      <c r="L845" s="814"/>
      <c r="M845" s="814"/>
      <c r="N845" s="814"/>
      <c r="O845" s="814"/>
      <c r="P845" s="814"/>
      <c r="Q845" s="814"/>
      <c r="R845" s="814"/>
      <c r="S845" s="814"/>
      <c r="T845" s="814"/>
      <c r="U845" s="814"/>
      <c r="V845" s="814"/>
      <c r="W845" s="814"/>
      <c r="X845" s="814"/>
      <c r="Y845" s="814"/>
      <c r="Z845" s="814"/>
    </row>
    <row r="846">
      <c r="A846" s="814"/>
      <c r="B846" s="814"/>
      <c r="C846" s="814"/>
      <c r="D846" s="814"/>
      <c r="E846" s="814"/>
      <c r="F846" s="814"/>
      <c r="G846" s="814"/>
      <c r="H846" s="814"/>
      <c r="I846" s="814"/>
      <c r="J846" s="814"/>
      <c r="K846" s="814"/>
      <c r="L846" s="814"/>
      <c r="M846" s="814"/>
      <c r="N846" s="814"/>
      <c r="O846" s="814"/>
      <c r="P846" s="814"/>
      <c r="Q846" s="814"/>
      <c r="R846" s="814"/>
      <c r="S846" s="814"/>
      <c r="T846" s="814"/>
      <c r="U846" s="814"/>
      <c r="V846" s="814"/>
      <c r="W846" s="814"/>
      <c r="X846" s="814"/>
      <c r="Y846" s="814"/>
      <c r="Z846" s="814"/>
    </row>
    <row r="847">
      <c r="A847" s="814"/>
      <c r="B847" s="814"/>
      <c r="C847" s="814"/>
      <c r="D847" s="814"/>
      <c r="E847" s="814"/>
      <c r="F847" s="814"/>
      <c r="G847" s="814"/>
      <c r="H847" s="814"/>
      <c r="I847" s="814"/>
      <c r="J847" s="814"/>
      <c r="K847" s="814"/>
      <c r="L847" s="814"/>
      <c r="M847" s="814"/>
      <c r="N847" s="814"/>
      <c r="O847" s="814"/>
      <c r="P847" s="814"/>
      <c r="Q847" s="814"/>
      <c r="R847" s="814"/>
      <c r="S847" s="814"/>
      <c r="T847" s="814"/>
      <c r="U847" s="814"/>
      <c r="V847" s="814"/>
      <c r="W847" s="814"/>
      <c r="X847" s="814"/>
      <c r="Y847" s="814"/>
      <c r="Z847" s="814"/>
    </row>
    <row r="848">
      <c r="A848" s="814"/>
      <c r="B848" s="814"/>
      <c r="C848" s="814"/>
      <c r="D848" s="814"/>
      <c r="E848" s="814"/>
      <c r="F848" s="814"/>
      <c r="G848" s="814"/>
      <c r="H848" s="814"/>
      <c r="I848" s="814"/>
      <c r="J848" s="814"/>
      <c r="K848" s="814"/>
      <c r="L848" s="814"/>
      <c r="M848" s="814"/>
      <c r="N848" s="814"/>
      <c r="O848" s="814"/>
      <c r="P848" s="814"/>
      <c r="Q848" s="814"/>
      <c r="R848" s="814"/>
      <c r="S848" s="814"/>
      <c r="T848" s="814"/>
      <c r="U848" s="814"/>
      <c r="V848" s="814"/>
      <c r="W848" s="814"/>
      <c r="X848" s="814"/>
      <c r="Y848" s="814"/>
      <c r="Z848" s="814"/>
    </row>
    <row r="849">
      <c r="A849" s="814"/>
      <c r="B849" s="814"/>
      <c r="C849" s="814"/>
      <c r="D849" s="814"/>
      <c r="E849" s="814"/>
      <c r="F849" s="814"/>
      <c r="G849" s="814"/>
      <c r="H849" s="814"/>
      <c r="I849" s="814"/>
      <c r="J849" s="814"/>
      <c r="K849" s="814"/>
      <c r="L849" s="814"/>
      <c r="M849" s="814"/>
      <c r="N849" s="814"/>
      <c r="O849" s="814"/>
      <c r="P849" s="814"/>
      <c r="Q849" s="814"/>
      <c r="R849" s="814"/>
      <c r="S849" s="814"/>
      <c r="T849" s="814"/>
      <c r="U849" s="814"/>
      <c r="V849" s="814"/>
      <c r="W849" s="814"/>
      <c r="X849" s="814"/>
      <c r="Y849" s="814"/>
      <c r="Z849" s="814"/>
    </row>
    <row r="850">
      <c r="A850" s="814"/>
      <c r="B850" s="814"/>
      <c r="C850" s="814"/>
      <c r="D850" s="814"/>
      <c r="E850" s="814"/>
      <c r="F850" s="814"/>
      <c r="G850" s="814"/>
      <c r="H850" s="814"/>
      <c r="I850" s="814"/>
      <c r="J850" s="814"/>
      <c r="K850" s="814"/>
      <c r="L850" s="814"/>
      <c r="M850" s="814"/>
      <c r="N850" s="814"/>
      <c r="O850" s="814"/>
      <c r="P850" s="814"/>
      <c r="Q850" s="814"/>
      <c r="R850" s="814"/>
      <c r="S850" s="814"/>
      <c r="T850" s="814"/>
      <c r="U850" s="814"/>
      <c r="V850" s="814"/>
      <c r="W850" s="814"/>
      <c r="X850" s="814"/>
      <c r="Y850" s="814"/>
      <c r="Z850" s="814"/>
    </row>
    <row r="851">
      <c r="A851" s="814"/>
      <c r="B851" s="814"/>
      <c r="C851" s="814"/>
      <c r="D851" s="814"/>
      <c r="E851" s="814"/>
      <c r="F851" s="814"/>
      <c r="G851" s="814"/>
      <c r="H851" s="814"/>
      <c r="I851" s="814"/>
      <c r="J851" s="814"/>
      <c r="K851" s="814"/>
      <c r="L851" s="814"/>
      <c r="M851" s="814"/>
      <c r="N851" s="814"/>
      <c r="O851" s="814"/>
      <c r="P851" s="814"/>
      <c r="Q851" s="814"/>
      <c r="R851" s="814"/>
      <c r="S851" s="814"/>
      <c r="T851" s="814"/>
      <c r="U851" s="814"/>
      <c r="V851" s="814"/>
      <c r="W851" s="814"/>
      <c r="X851" s="814"/>
      <c r="Y851" s="814"/>
      <c r="Z851" s="814"/>
    </row>
    <row r="852">
      <c r="A852" s="814"/>
      <c r="B852" s="814"/>
      <c r="C852" s="814"/>
      <c r="D852" s="814"/>
      <c r="E852" s="814"/>
      <c r="F852" s="814"/>
      <c r="G852" s="814"/>
      <c r="H852" s="814"/>
      <c r="I852" s="814"/>
      <c r="J852" s="814"/>
      <c r="K852" s="814"/>
      <c r="L852" s="814"/>
      <c r="M852" s="814"/>
      <c r="N852" s="814"/>
      <c r="O852" s="814"/>
      <c r="P852" s="814"/>
      <c r="Q852" s="814"/>
      <c r="R852" s="814"/>
      <c r="S852" s="814"/>
      <c r="T852" s="814"/>
      <c r="U852" s="814"/>
      <c r="V852" s="814"/>
      <c r="W852" s="814"/>
      <c r="X852" s="814"/>
      <c r="Y852" s="814"/>
      <c r="Z852" s="814"/>
    </row>
    <row r="853">
      <c r="A853" s="814"/>
      <c r="B853" s="814"/>
      <c r="C853" s="814"/>
      <c r="D853" s="814"/>
      <c r="E853" s="814"/>
      <c r="F853" s="814"/>
      <c r="G853" s="814"/>
      <c r="H853" s="814"/>
      <c r="I853" s="814"/>
      <c r="J853" s="814"/>
      <c r="K853" s="814"/>
      <c r="L853" s="814"/>
      <c r="M853" s="814"/>
      <c r="N853" s="814"/>
      <c r="O853" s="814"/>
      <c r="P853" s="814"/>
      <c r="Q853" s="814"/>
      <c r="R853" s="814"/>
      <c r="S853" s="814"/>
      <c r="T853" s="814"/>
      <c r="U853" s="814"/>
      <c r="V853" s="814"/>
      <c r="W853" s="814"/>
      <c r="X853" s="814"/>
      <c r="Y853" s="814"/>
      <c r="Z853" s="814"/>
    </row>
    <row r="854">
      <c r="A854" s="814"/>
      <c r="B854" s="814"/>
      <c r="C854" s="814"/>
      <c r="D854" s="814"/>
      <c r="E854" s="814"/>
      <c r="F854" s="814"/>
      <c r="G854" s="814"/>
      <c r="H854" s="814"/>
      <c r="I854" s="814"/>
      <c r="J854" s="814"/>
      <c r="K854" s="814"/>
      <c r="L854" s="814"/>
      <c r="M854" s="814"/>
      <c r="N854" s="814"/>
      <c r="O854" s="814"/>
      <c r="P854" s="814"/>
      <c r="Q854" s="814"/>
      <c r="R854" s="814"/>
      <c r="S854" s="814"/>
      <c r="T854" s="814"/>
      <c r="U854" s="814"/>
      <c r="V854" s="814"/>
      <c r="W854" s="814"/>
      <c r="X854" s="814"/>
      <c r="Y854" s="814"/>
      <c r="Z854" s="814"/>
    </row>
    <row r="855">
      <c r="A855" s="814"/>
      <c r="B855" s="814"/>
      <c r="C855" s="814"/>
      <c r="D855" s="814"/>
      <c r="E855" s="814"/>
      <c r="F855" s="814"/>
      <c r="G855" s="814"/>
      <c r="H855" s="814"/>
      <c r="I855" s="814"/>
      <c r="J855" s="814"/>
      <c r="K855" s="814"/>
      <c r="L855" s="814"/>
      <c r="M855" s="814"/>
      <c r="N855" s="814"/>
      <c r="O855" s="814"/>
      <c r="P855" s="814"/>
      <c r="Q855" s="814"/>
      <c r="R855" s="814"/>
      <c r="S855" s="814"/>
      <c r="T855" s="814"/>
      <c r="U855" s="814"/>
      <c r="V855" s="814"/>
      <c r="W855" s="814"/>
      <c r="X855" s="814"/>
      <c r="Y855" s="814"/>
      <c r="Z855" s="814"/>
    </row>
    <row r="856">
      <c r="A856" s="814"/>
      <c r="B856" s="814"/>
      <c r="C856" s="814"/>
      <c r="D856" s="814"/>
      <c r="E856" s="814"/>
      <c r="F856" s="814"/>
      <c r="G856" s="814"/>
      <c r="H856" s="814"/>
      <c r="I856" s="814"/>
      <c r="J856" s="814"/>
      <c r="K856" s="814"/>
      <c r="L856" s="814"/>
      <c r="M856" s="814"/>
      <c r="N856" s="814"/>
      <c r="O856" s="814"/>
      <c r="P856" s="814"/>
      <c r="Q856" s="814"/>
      <c r="R856" s="814"/>
      <c r="S856" s="814"/>
      <c r="T856" s="814"/>
      <c r="U856" s="814"/>
      <c r="V856" s="814"/>
      <c r="W856" s="814"/>
      <c r="X856" s="814"/>
      <c r="Y856" s="814"/>
      <c r="Z856" s="814"/>
    </row>
    <row r="857">
      <c r="A857" s="814"/>
      <c r="B857" s="814"/>
      <c r="C857" s="814"/>
      <c r="D857" s="814"/>
      <c r="E857" s="814"/>
      <c r="F857" s="814"/>
      <c r="G857" s="814"/>
      <c r="H857" s="814"/>
      <c r="I857" s="814"/>
      <c r="J857" s="814"/>
      <c r="K857" s="814"/>
      <c r="L857" s="814"/>
      <c r="M857" s="814"/>
      <c r="N857" s="814"/>
      <c r="O857" s="814"/>
      <c r="P857" s="814"/>
      <c r="Q857" s="814"/>
      <c r="R857" s="814"/>
      <c r="S857" s="814"/>
      <c r="T857" s="814"/>
      <c r="U857" s="814"/>
      <c r="V857" s="814"/>
      <c r="W857" s="814"/>
      <c r="X857" s="814"/>
      <c r="Y857" s="814"/>
      <c r="Z857" s="814"/>
    </row>
    <row r="858">
      <c r="A858" s="814"/>
      <c r="B858" s="814"/>
      <c r="C858" s="814"/>
      <c r="D858" s="814"/>
      <c r="E858" s="814"/>
      <c r="F858" s="814"/>
      <c r="G858" s="814"/>
      <c r="H858" s="814"/>
      <c r="I858" s="814"/>
      <c r="J858" s="814"/>
      <c r="K858" s="814"/>
      <c r="L858" s="814"/>
      <c r="M858" s="814"/>
      <c r="N858" s="814"/>
      <c r="O858" s="814"/>
      <c r="P858" s="814"/>
      <c r="Q858" s="814"/>
      <c r="R858" s="814"/>
      <c r="S858" s="814"/>
      <c r="T858" s="814"/>
      <c r="U858" s="814"/>
      <c r="V858" s="814"/>
      <c r="W858" s="814"/>
      <c r="X858" s="814"/>
      <c r="Y858" s="814"/>
      <c r="Z858" s="814"/>
    </row>
    <row r="859">
      <c r="A859" s="814"/>
      <c r="B859" s="814"/>
      <c r="C859" s="814"/>
      <c r="D859" s="814"/>
      <c r="E859" s="814"/>
      <c r="F859" s="814"/>
      <c r="G859" s="814"/>
      <c r="H859" s="814"/>
      <c r="I859" s="814"/>
      <c r="J859" s="814"/>
      <c r="K859" s="814"/>
      <c r="L859" s="814"/>
      <c r="M859" s="814"/>
      <c r="N859" s="814"/>
      <c r="O859" s="814"/>
      <c r="P859" s="814"/>
      <c r="Q859" s="814"/>
      <c r="R859" s="814"/>
      <c r="S859" s="814"/>
      <c r="T859" s="814"/>
      <c r="U859" s="814"/>
      <c r="V859" s="814"/>
      <c r="W859" s="814"/>
      <c r="X859" s="814"/>
      <c r="Y859" s="814"/>
      <c r="Z859" s="814"/>
    </row>
    <row r="860">
      <c r="A860" s="814"/>
      <c r="B860" s="814"/>
      <c r="C860" s="814"/>
      <c r="D860" s="814"/>
      <c r="E860" s="814"/>
      <c r="F860" s="814"/>
      <c r="G860" s="814"/>
      <c r="H860" s="814"/>
      <c r="I860" s="814"/>
      <c r="J860" s="814"/>
      <c r="K860" s="814"/>
      <c r="L860" s="814"/>
      <c r="M860" s="814"/>
      <c r="N860" s="814"/>
      <c r="O860" s="814"/>
      <c r="P860" s="814"/>
      <c r="Q860" s="814"/>
      <c r="R860" s="814"/>
      <c r="S860" s="814"/>
      <c r="T860" s="814"/>
      <c r="U860" s="814"/>
      <c r="V860" s="814"/>
      <c r="W860" s="814"/>
      <c r="X860" s="814"/>
      <c r="Y860" s="814"/>
      <c r="Z860" s="814"/>
    </row>
    <row r="861">
      <c r="A861" s="814"/>
      <c r="B861" s="814"/>
      <c r="C861" s="814"/>
      <c r="D861" s="814"/>
      <c r="E861" s="814"/>
      <c r="F861" s="814"/>
      <c r="G861" s="814"/>
      <c r="H861" s="814"/>
      <c r="I861" s="814"/>
      <c r="J861" s="814"/>
      <c r="K861" s="814"/>
      <c r="L861" s="814"/>
      <c r="M861" s="814"/>
      <c r="N861" s="814"/>
      <c r="O861" s="814"/>
      <c r="P861" s="814"/>
      <c r="Q861" s="814"/>
      <c r="R861" s="814"/>
      <c r="S861" s="814"/>
      <c r="T861" s="814"/>
      <c r="U861" s="814"/>
      <c r="V861" s="814"/>
      <c r="W861" s="814"/>
      <c r="X861" s="814"/>
      <c r="Y861" s="814"/>
      <c r="Z861" s="814"/>
    </row>
    <row r="862">
      <c r="A862" s="814"/>
      <c r="B862" s="814"/>
      <c r="C862" s="814"/>
      <c r="D862" s="814"/>
      <c r="E862" s="814"/>
      <c r="F862" s="814"/>
      <c r="G862" s="814"/>
      <c r="H862" s="814"/>
      <c r="I862" s="814"/>
      <c r="J862" s="814"/>
      <c r="K862" s="814"/>
      <c r="L862" s="814"/>
      <c r="M862" s="814"/>
      <c r="N862" s="814"/>
      <c r="O862" s="814"/>
      <c r="P862" s="814"/>
      <c r="Q862" s="814"/>
      <c r="R862" s="814"/>
      <c r="S862" s="814"/>
      <c r="T862" s="814"/>
      <c r="U862" s="814"/>
      <c r="V862" s="814"/>
      <c r="W862" s="814"/>
      <c r="X862" s="814"/>
      <c r="Y862" s="814"/>
      <c r="Z862" s="814"/>
    </row>
    <row r="863">
      <c r="A863" s="814"/>
      <c r="B863" s="814"/>
      <c r="C863" s="814"/>
      <c r="D863" s="814"/>
      <c r="E863" s="814"/>
      <c r="F863" s="814"/>
      <c r="G863" s="814"/>
      <c r="H863" s="814"/>
      <c r="I863" s="814"/>
      <c r="J863" s="814"/>
      <c r="K863" s="814"/>
      <c r="L863" s="814"/>
      <c r="M863" s="814"/>
      <c r="N863" s="814"/>
      <c r="O863" s="814"/>
      <c r="P863" s="814"/>
      <c r="Q863" s="814"/>
      <c r="R863" s="814"/>
      <c r="S863" s="814"/>
      <c r="T863" s="814"/>
      <c r="U863" s="814"/>
      <c r="V863" s="814"/>
      <c r="W863" s="814"/>
      <c r="X863" s="814"/>
      <c r="Y863" s="814"/>
      <c r="Z863" s="814"/>
    </row>
    <row r="864">
      <c r="A864" s="814"/>
      <c r="B864" s="814"/>
      <c r="C864" s="814"/>
      <c r="D864" s="814"/>
      <c r="E864" s="814"/>
      <c r="F864" s="814"/>
      <c r="G864" s="814"/>
      <c r="H864" s="814"/>
      <c r="I864" s="814"/>
      <c r="J864" s="814"/>
      <c r="K864" s="814"/>
      <c r="L864" s="814"/>
      <c r="M864" s="814"/>
      <c r="N864" s="814"/>
      <c r="O864" s="814"/>
      <c r="P864" s="814"/>
      <c r="Q864" s="814"/>
      <c r="R864" s="814"/>
      <c r="S864" s="814"/>
      <c r="T864" s="814"/>
      <c r="U864" s="814"/>
      <c r="V864" s="814"/>
      <c r="W864" s="814"/>
      <c r="X864" s="814"/>
      <c r="Y864" s="814"/>
      <c r="Z864" s="814"/>
    </row>
    <row r="865">
      <c r="A865" s="814"/>
      <c r="B865" s="814"/>
      <c r="C865" s="814"/>
      <c r="D865" s="814"/>
      <c r="E865" s="814"/>
      <c r="F865" s="814"/>
      <c r="G865" s="814"/>
      <c r="H865" s="814"/>
      <c r="I865" s="814"/>
      <c r="J865" s="814"/>
      <c r="K865" s="814"/>
      <c r="L865" s="814"/>
      <c r="M865" s="814"/>
      <c r="N865" s="814"/>
      <c r="O865" s="814"/>
      <c r="P865" s="814"/>
      <c r="Q865" s="814"/>
      <c r="R865" s="814"/>
      <c r="S865" s="814"/>
      <c r="T865" s="814"/>
      <c r="U865" s="814"/>
      <c r="V865" s="814"/>
      <c r="W865" s="814"/>
      <c r="X865" s="814"/>
      <c r="Y865" s="814"/>
      <c r="Z865" s="814"/>
    </row>
    <row r="866">
      <c r="A866" s="814"/>
      <c r="B866" s="814"/>
      <c r="C866" s="814"/>
      <c r="D866" s="814"/>
      <c r="E866" s="814"/>
      <c r="F866" s="814"/>
      <c r="G866" s="814"/>
      <c r="H866" s="814"/>
      <c r="I866" s="814"/>
      <c r="J866" s="814"/>
      <c r="K866" s="814"/>
      <c r="L866" s="814"/>
      <c r="M866" s="814"/>
      <c r="N866" s="814"/>
      <c r="O866" s="814"/>
      <c r="P866" s="814"/>
      <c r="Q866" s="814"/>
      <c r="R866" s="814"/>
      <c r="S866" s="814"/>
      <c r="T866" s="814"/>
      <c r="U866" s="814"/>
      <c r="V866" s="814"/>
      <c r="W866" s="814"/>
      <c r="X866" s="814"/>
      <c r="Y866" s="814"/>
      <c r="Z866" s="814"/>
    </row>
    <row r="867">
      <c r="A867" s="814"/>
      <c r="B867" s="814"/>
      <c r="C867" s="814"/>
      <c r="D867" s="814"/>
      <c r="E867" s="814"/>
      <c r="F867" s="814"/>
      <c r="G867" s="814"/>
      <c r="H867" s="814"/>
      <c r="I867" s="814"/>
      <c r="J867" s="814"/>
      <c r="K867" s="814"/>
      <c r="L867" s="814"/>
      <c r="M867" s="814"/>
      <c r="N867" s="814"/>
      <c r="O867" s="814"/>
      <c r="P867" s="814"/>
      <c r="Q867" s="814"/>
      <c r="R867" s="814"/>
      <c r="S867" s="814"/>
      <c r="T867" s="814"/>
      <c r="U867" s="814"/>
      <c r="V867" s="814"/>
      <c r="W867" s="814"/>
      <c r="X867" s="814"/>
      <c r="Y867" s="814"/>
      <c r="Z867" s="814"/>
    </row>
    <row r="868">
      <c r="A868" s="814"/>
      <c r="B868" s="814"/>
      <c r="C868" s="814"/>
      <c r="D868" s="814"/>
      <c r="E868" s="814"/>
      <c r="F868" s="814"/>
      <c r="G868" s="814"/>
      <c r="H868" s="814"/>
      <c r="I868" s="814"/>
      <c r="J868" s="814"/>
      <c r="K868" s="814"/>
      <c r="L868" s="814"/>
      <c r="M868" s="814"/>
      <c r="N868" s="814"/>
      <c r="O868" s="814"/>
      <c r="P868" s="814"/>
      <c r="Q868" s="814"/>
      <c r="R868" s="814"/>
      <c r="S868" s="814"/>
      <c r="T868" s="814"/>
      <c r="U868" s="814"/>
      <c r="V868" s="814"/>
      <c r="W868" s="814"/>
      <c r="X868" s="814"/>
      <c r="Y868" s="814"/>
      <c r="Z868" s="814"/>
    </row>
    <row r="869">
      <c r="A869" s="814"/>
      <c r="B869" s="814"/>
      <c r="C869" s="814"/>
      <c r="D869" s="814"/>
      <c r="E869" s="814"/>
      <c r="F869" s="814"/>
      <c r="G869" s="814"/>
      <c r="H869" s="814"/>
      <c r="I869" s="814"/>
      <c r="J869" s="814"/>
      <c r="K869" s="814"/>
      <c r="L869" s="814"/>
      <c r="M869" s="814"/>
      <c r="N869" s="814"/>
      <c r="O869" s="814"/>
      <c r="P869" s="814"/>
      <c r="Q869" s="814"/>
      <c r="R869" s="814"/>
      <c r="S869" s="814"/>
      <c r="T869" s="814"/>
      <c r="U869" s="814"/>
      <c r="V869" s="814"/>
      <c r="W869" s="814"/>
      <c r="X869" s="814"/>
      <c r="Y869" s="814"/>
      <c r="Z869" s="814"/>
    </row>
    <row r="870">
      <c r="A870" s="814"/>
      <c r="B870" s="814"/>
      <c r="C870" s="814"/>
      <c r="D870" s="814"/>
      <c r="E870" s="814"/>
      <c r="F870" s="814"/>
      <c r="G870" s="814"/>
      <c r="H870" s="814"/>
      <c r="I870" s="814"/>
      <c r="J870" s="814"/>
      <c r="K870" s="814"/>
      <c r="L870" s="814"/>
      <c r="M870" s="814"/>
      <c r="N870" s="814"/>
      <c r="O870" s="814"/>
      <c r="P870" s="814"/>
      <c r="Q870" s="814"/>
      <c r="R870" s="814"/>
      <c r="S870" s="814"/>
      <c r="T870" s="814"/>
      <c r="U870" s="814"/>
      <c r="V870" s="814"/>
      <c r="W870" s="814"/>
      <c r="X870" s="814"/>
      <c r="Y870" s="814"/>
      <c r="Z870" s="814"/>
    </row>
    <row r="871">
      <c r="A871" s="814"/>
      <c r="B871" s="814"/>
      <c r="C871" s="814"/>
      <c r="D871" s="814"/>
      <c r="E871" s="814"/>
      <c r="F871" s="814"/>
      <c r="G871" s="814"/>
      <c r="H871" s="814"/>
      <c r="I871" s="814"/>
      <c r="J871" s="814"/>
      <c r="K871" s="814"/>
      <c r="L871" s="814"/>
      <c r="M871" s="814"/>
      <c r="N871" s="814"/>
      <c r="O871" s="814"/>
      <c r="P871" s="814"/>
      <c r="Q871" s="814"/>
      <c r="R871" s="814"/>
      <c r="S871" s="814"/>
      <c r="T871" s="814"/>
      <c r="U871" s="814"/>
      <c r="V871" s="814"/>
      <c r="W871" s="814"/>
      <c r="X871" s="814"/>
      <c r="Y871" s="814"/>
      <c r="Z871" s="814"/>
    </row>
    <row r="872">
      <c r="A872" s="814"/>
      <c r="B872" s="814"/>
      <c r="C872" s="814"/>
      <c r="D872" s="814"/>
      <c r="E872" s="814"/>
      <c r="F872" s="814"/>
      <c r="G872" s="814"/>
      <c r="H872" s="814"/>
      <c r="I872" s="814"/>
      <c r="J872" s="814"/>
      <c r="K872" s="814"/>
      <c r="L872" s="814"/>
      <c r="M872" s="814"/>
      <c r="N872" s="814"/>
      <c r="O872" s="814"/>
      <c r="P872" s="814"/>
      <c r="Q872" s="814"/>
      <c r="R872" s="814"/>
      <c r="S872" s="814"/>
      <c r="T872" s="814"/>
      <c r="U872" s="814"/>
      <c r="V872" s="814"/>
      <c r="W872" s="814"/>
      <c r="X872" s="814"/>
      <c r="Y872" s="814"/>
      <c r="Z872" s="814"/>
    </row>
    <row r="873">
      <c r="A873" s="814"/>
      <c r="B873" s="814"/>
      <c r="C873" s="814"/>
      <c r="D873" s="814"/>
      <c r="E873" s="814"/>
      <c r="F873" s="814"/>
      <c r="G873" s="814"/>
      <c r="H873" s="814"/>
      <c r="I873" s="814"/>
      <c r="J873" s="814"/>
      <c r="K873" s="814"/>
      <c r="L873" s="814"/>
      <c r="M873" s="814"/>
      <c r="N873" s="814"/>
      <c r="O873" s="814"/>
      <c r="P873" s="814"/>
      <c r="Q873" s="814"/>
      <c r="R873" s="814"/>
      <c r="S873" s="814"/>
      <c r="T873" s="814"/>
      <c r="U873" s="814"/>
      <c r="V873" s="814"/>
      <c r="W873" s="814"/>
      <c r="X873" s="814"/>
      <c r="Y873" s="814"/>
      <c r="Z873" s="814"/>
    </row>
    <row r="874">
      <c r="A874" s="814"/>
      <c r="B874" s="814"/>
      <c r="C874" s="814"/>
      <c r="D874" s="814"/>
      <c r="E874" s="814"/>
      <c r="F874" s="814"/>
      <c r="G874" s="814"/>
      <c r="H874" s="814"/>
      <c r="I874" s="814"/>
      <c r="J874" s="814"/>
      <c r="K874" s="814"/>
      <c r="L874" s="814"/>
      <c r="M874" s="814"/>
      <c r="N874" s="814"/>
      <c r="O874" s="814"/>
      <c r="P874" s="814"/>
      <c r="Q874" s="814"/>
      <c r="R874" s="814"/>
      <c r="S874" s="814"/>
      <c r="T874" s="814"/>
      <c r="U874" s="814"/>
      <c r="V874" s="814"/>
      <c r="W874" s="814"/>
      <c r="X874" s="814"/>
      <c r="Y874" s="814"/>
      <c r="Z874" s="814"/>
    </row>
    <row r="875">
      <c r="A875" s="814"/>
      <c r="B875" s="814"/>
      <c r="C875" s="814"/>
      <c r="D875" s="814"/>
      <c r="E875" s="814"/>
      <c r="F875" s="814"/>
      <c r="G875" s="814"/>
      <c r="H875" s="814"/>
      <c r="I875" s="814"/>
      <c r="J875" s="814"/>
      <c r="K875" s="814"/>
      <c r="L875" s="814"/>
      <c r="M875" s="814"/>
      <c r="N875" s="814"/>
      <c r="O875" s="814"/>
      <c r="P875" s="814"/>
      <c r="Q875" s="814"/>
      <c r="R875" s="814"/>
      <c r="S875" s="814"/>
      <c r="T875" s="814"/>
      <c r="U875" s="814"/>
      <c r="V875" s="814"/>
      <c r="W875" s="814"/>
      <c r="X875" s="814"/>
      <c r="Y875" s="814"/>
      <c r="Z875" s="814"/>
    </row>
    <row r="876">
      <c r="A876" s="814"/>
      <c r="B876" s="814"/>
      <c r="C876" s="814"/>
      <c r="D876" s="814"/>
      <c r="E876" s="814"/>
      <c r="F876" s="814"/>
      <c r="G876" s="814"/>
      <c r="H876" s="814"/>
      <c r="I876" s="814"/>
      <c r="J876" s="814"/>
      <c r="K876" s="814"/>
      <c r="L876" s="814"/>
      <c r="M876" s="814"/>
      <c r="N876" s="814"/>
      <c r="O876" s="814"/>
      <c r="P876" s="814"/>
      <c r="Q876" s="814"/>
      <c r="R876" s="814"/>
      <c r="S876" s="814"/>
      <c r="T876" s="814"/>
      <c r="U876" s="814"/>
      <c r="V876" s="814"/>
      <c r="W876" s="814"/>
      <c r="X876" s="814"/>
      <c r="Y876" s="814"/>
      <c r="Z876" s="814"/>
    </row>
    <row r="877">
      <c r="A877" s="814"/>
      <c r="B877" s="814"/>
      <c r="C877" s="814"/>
      <c r="D877" s="814"/>
      <c r="E877" s="814"/>
      <c r="F877" s="814"/>
      <c r="G877" s="814"/>
      <c r="H877" s="814"/>
      <c r="I877" s="814"/>
      <c r="J877" s="814"/>
      <c r="K877" s="814"/>
      <c r="L877" s="814"/>
      <c r="M877" s="814"/>
      <c r="N877" s="814"/>
      <c r="O877" s="814"/>
      <c r="P877" s="814"/>
      <c r="Q877" s="814"/>
      <c r="R877" s="814"/>
      <c r="S877" s="814"/>
      <c r="T877" s="814"/>
      <c r="U877" s="814"/>
      <c r="V877" s="814"/>
      <c r="W877" s="814"/>
      <c r="X877" s="814"/>
      <c r="Y877" s="814"/>
      <c r="Z877" s="814"/>
    </row>
    <row r="878">
      <c r="A878" s="814"/>
      <c r="B878" s="814"/>
      <c r="C878" s="814"/>
      <c r="D878" s="814"/>
      <c r="E878" s="814"/>
      <c r="F878" s="814"/>
      <c r="G878" s="814"/>
      <c r="H878" s="814"/>
      <c r="I878" s="814"/>
      <c r="J878" s="814"/>
      <c r="K878" s="814"/>
      <c r="L878" s="814"/>
      <c r="M878" s="814"/>
      <c r="N878" s="814"/>
      <c r="O878" s="814"/>
      <c r="P878" s="814"/>
      <c r="Q878" s="814"/>
      <c r="R878" s="814"/>
      <c r="S878" s="814"/>
      <c r="T878" s="814"/>
      <c r="U878" s="814"/>
      <c r="V878" s="814"/>
      <c r="W878" s="814"/>
      <c r="X878" s="814"/>
      <c r="Y878" s="814"/>
      <c r="Z878" s="814"/>
    </row>
    <row r="879">
      <c r="A879" s="814"/>
      <c r="B879" s="814"/>
      <c r="C879" s="814"/>
      <c r="D879" s="814"/>
      <c r="E879" s="814"/>
      <c r="F879" s="814"/>
      <c r="G879" s="814"/>
      <c r="H879" s="814"/>
      <c r="I879" s="814"/>
      <c r="J879" s="814"/>
      <c r="K879" s="814"/>
      <c r="L879" s="814"/>
      <c r="M879" s="814"/>
      <c r="N879" s="814"/>
      <c r="O879" s="814"/>
      <c r="P879" s="814"/>
      <c r="Q879" s="814"/>
      <c r="R879" s="814"/>
      <c r="S879" s="814"/>
      <c r="T879" s="814"/>
      <c r="U879" s="814"/>
      <c r="V879" s="814"/>
      <c r="W879" s="814"/>
      <c r="X879" s="814"/>
      <c r="Y879" s="814"/>
      <c r="Z879" s="814"/>
    </row>
    <row r="880">
      <c r="A880" s="814"/>
      <c r="B880" s="814"/>
      <c r="C880" s="814"/>
      <c r="D880" s="814"/>
      <c r="E880" s="814"/>
      <c r="F880" s="814"/>
      <c r="G880" s="814"/>
      <c r="H880" s="814"/>
      <c r="I880" s="814"/>
      <c r="J880" s="814"/>
      <c r="K880" s="814"/>
      <c r="L880" s="814"/>
      <c r="M880" s="814"/>
      <c r="N880" s="814"/>
      <c r="O880" s="814"/>
      <c r="P880" s="814"/>
      <c r="Q880" s="814"/>
      <c r="R880" s="814"/>
      <c r="S880" s="814"/>
      <c r="T880" s="814"/>
      <c r="U880" s="814"/>
      <c r="V880" s="814"/>
      <c r="W880" s="814"/>
      <c r="X880" s="814"/>
      <c r="Y880" s="814"/>
      <c r="Z880" s="814"/>
    </row>
    <row r="881">
      <c r="A881" s="814"/>
      <c r="B881" s="814"/>
      <c r="C881" s="814"/>
      <c r="D881" s="814"/>
      <c r="E881" s="814"/>
      <c r="F881" s="814"/>
      <c r="G881" s="814"/>
      <c r="H881" s="814"/>
      <c r="I881" s="814"/>
      <c r="J881" s="814"/>
      <c r="K881" s="814"/>
      <c r="L881" s="814"/>
      <c r="M881" s="814"/>
      <c r="N881" s="814"/>
      <c r="O881" s="814"/>
      <c r="P881" s="814"/>
      <c r="Q881" s="814"/>
      <c r="R881" s="814"/>
      <c r="S881" s="814"/>
      <c r="T881" s="814"/>
      <c r="U881" s="814"/>
      <c r="V881" s="814"/>
      <c r="W881" s="814"/>
      <c r="X881" s="814"/>
      <c r="Y881" s="814"/>
      <c r="Z881" s="814"/>
    </row>
    <row r="882">
      <c r="A882" s="814"/>
      <c r="B882" s="814"/>
      <c r="C882" s="814"/>
      <c r="D882" s="814"/>
      <c r="E882" s="814"/>
      <c r="F882" s="814"/>
      <c r="G882" s="814"/>
      <c r="H882" s="814"/>
      <c r="I882" s="814"/>
      <c r="J882" s="814"/>
      <c r="K882" s="814"/>
      <c r="L882" s="814"/>
      <c r="M882" s="814"/>
      <c r="N882" s="814"/>
      <c r="O882" s="814"/>
      <c r="P882" s="814"/>
      <c r="Q882" s="814"/>
      <c r="R882" s="814"/>
      <c r="S882" s="814"/>
      <c r="T882" s="814"/>
      <c r="U882" s="814"/>
      <c r="V882" s="814"/>
      <c r="W882" s="814"/>
      <c r="X882" s="814"/>
      <c r="Y882" s="814"/>
      <c r="Z882" s="814"/>
    </row>
    <row r="883">
      <c r="A883" s="814"/>
      <c r="B883" s="814"/>
      <c r="C883" s="814"/>
      <c r="D883" s="814"/>
      <c r="E883" s="814"/>
      <c r="F883" s="814"/>
      <c r="G883" s="814"/>
      <c r="H883" s="814"/>
      <c r="I883" s="814"/>
      <c r="J883" s="814"/>
      <c r="K883" s="814"/>
      <c r="L883" s="814"/>
      <c r="M883" s="814"/>
      <c r="N883" s="814"/>
      <c r="O883" s="814"/>
      <c r="P883" s="814"/>
      <c r="Q883" s="814"/>
      <c r="R883" s="814"/>
      <c r="S883" s="814"/>
      <c r="T883" s="814"/>
      <c r="U883" s="814"/>
      <c r="V883" s="814"/>
      <c r="W883" s="814"/>
      <c r="X883" s="814"/>
      <c r="Y883" s="814"/>
      <c r="Z883" s="814"/>
    </row>
    <row r="884">
      <c r="A884" s="814"/>
      <c r="B884" s="814"/>
      <c r="C884" s="814"/>
      <c r="D884" s="814"/>
      <c r="E884" s="814"/>
      <c r="F884" s="814"/>
      <c r="G884" s="814"/>
      <c r="H884" s="814"/>
      <c r="I884" s="814"/>
      <c r="J884" s="814"/>
      <c r="K884" s="814"/>
      <c r="L884" s="814"/>
      <c r="M884" s="814"/>
      <c r="N884" s="814"/>
      <c r="O884" s="814"/>
      <c r="P884" s="814"/>
      <c r="Q884" s="814"/>
      <c r="R884" s="814"/>
      <c r="S884" s="814"/>
      <c r="T884" s="814"/>
      <c r="U884" s="814"/>
      <c r="V884" s="814"/>
      <c r="W884" s="814"/>
      <c r="X884" s="814"/>
      <c r="Y884" s="814"/>
      <c r="Z884" s="814"/>
    </row>
    <row r="885">
      <c r="A885" s="814"/>
      <c r="B885" s="814"/>
      <c r="C885" s="814"/>
      <c r="D885" s="814"/>
      <c r="E885" s="814"/>
      <c r="F885" s="814"/>
      <c r="G885" s="814"/>
      <c r="H885" s="814"/>
      <c r="I885" s="814"/>
      <c r="J885" s="814"/>
      <c r="K885" s="814"/>
      <c r="L885" s="814"/>
      <c r="M885" s="814"/>
      <c r="N885" s="814"/>
      <c r="O885" s="814"/>
      <c r="P885" s="814"/>
      <c r="Q885" s="814"/>
      <c r="R885" s="814"/>
      <c r="S885" s="814"/>
      <c r="T885" s="814"/>
      <c r="U885" s="814"/>
      <c r="V885" s="814"/>
      <c r="W885" s="814"/>
      <c r="X885" s="814"/>
      <c r="Y885" s="814"/>
      <c r="Z885" s="814"/>
    </row>
    <row r="886">
      <c r="A886" s="814"/>
      <c r="B886" s="814"/>
      <c r="C886" s="814"/>
      <c r="D886" s="814"/>
      <c r="E886" s="814"/>
      <c r="F886" s="814"/>
      <c r="G886" s="814"/>
      <c r="H886" s="814"/>
      <c r="I886" s="814"/>
      <c r="J886" s="814"/>
      <c r="K886" s="814"/>
      <c r="L886" s="814"/>
      <c r="M886" s="814"/>
      <c r="N886" s="814"/>
      <c r="O886" s="814"/>
      <c r="P886" s="814"/>
      <c r="Q886" s="814"/>
      <c r="R886" s="814"/>
      <c r="S886" s="814"/>
      <c r="T886" s="814"/>
      <c r="U886" s="814"/>
      <c r="V886" s="814"/>
      <c r="W886" s="814"/>
      <c r="X886" s="814"/>
      <c r="Y886" s="814"/>
      <c r="Z886" s="814"/>
    </row>
    <row r="887">
      <c r="A887" s="814"/>
      <c r="B887" s="814"/>
      <c r="C887" s="814"/>
      <c r="D887" s="814"/>
      <c r="E887" s="814"/>
      <c r="F887" s="814"/>
      <c r="G887" s="814"/>
      <c r="H887" s="814"/>
      <c r="I887" s="814"/>
      <c r="J887" s="814"/>
      <c r="K887" s="814"/>
      <c r="L887" s="814"/>
      <c r="M887" s="814"/>
      <c r="N887" s="814"/>
      <c r="O887" s="814"/>
      <c r="P887" s="814"/>
      <c r="Q887" s="814"/>
      <c r="R887" s="814"/>
      <c r="S887" s="814"/>
      <c r="T887" s="814"/>
      <c r="U887" s="814"/>
      <c r="V887" s="814"/>
      <c r="W887" s="814"/>
      <c r="X887" s="814"/>
      <c r="Y887" s="814"/>
      <c r="Z887" s="814"/>
    </row>
    <row r="888">
      <c r="A888" s="814"/>
      <c r="B888" s="814"/>
      <c r="C888" s="814"/>
      <c r="D888" s="814"/>
      <c r="E888" s="814"/>
      <c r="F888" s="814"/>
      <c r="G888" s="814"/>
      <c r="H888" s="814"/>
      <c r="I888" s="814"/>
      <c r="J888" s="814"/>
      <c r="K888" s="814"/>
      <c r="L888" s="814"/>
      <c r="M888" s="814"/>
      <c r="N888" s="814"/>
      <c r="O888" s="814"/>
      <c r="P888" s="814"/>
      <c r="Q888" s="814"/>
      <c r="R888" s="814"/>
      <c r="S888" s="814"/>
      <c r="T888" s="814"/>
      <c r="U888" s="814"/>
      <c r="V888" s="814"/>
      <c r="W888" s="814"/>
      <c r="X888" s="814"/>
      <c r="Y888" s="814"/>
      <c r="Z888" s="814"/>
    </row>
    <row r="889">
      <c r="A889" s="814"/>
      <c r="B889" s="814"/>
      <c r="C889" s="814"/>
      <c r="D889" s="814"/>
      <c r="E889" s="814"/>
      <c r="F889" s="814"/>
      <c r="G889" s="814"/>
      <c r="H889" s="814"/>
      <c r="I889" s="814"/>
      <c r="J889" s="814"/>
      <c r="K889" s="814"/>
      <c r="L889" s="814"/>
      <c r="M889" s="814"/>
      <c r="N889" s="814"/>
      <c r="O889" s="814"/>
      <c r="P889" s="814"/>
      <c r="Q889" s="814"/>
      <c r="R889" s="814"/>
      <c r="S889" s="814"/>
      <c r="T889" s="814"/>
      <c r="U889" s="814"/>
      <c r="V889" s="814"/>
      <c r="W889" s="814"/>
      <c r="X889" s="814"/>
      <c r="Y889" s="814"/>
      <c r="Z889" s="814"/>
    </row>
    <row r="890">
      <c r="A890" s="814"/>
      <c r="B890" s="814"/>
      <c r="C890" s="814"/>
      <c r="D890" s="814"/>
      <c r="E890" s="814"/>
      <c r="F890" s="814"/>
      <c r="G890" s="814"/>
      <c r="H890" s="814"/>
      <c r="I890" s="814"/>
      <c r="J890" s="814"/>
      <c r="K890" s="814"/>
      <c r="L890" s="814"/>
      <c r="M890" s="814"/>
      <c r="N890" s="814"/>
      <c r="O890" s="814"/>
      <c r="P890" s="814"/>
      <c r="Q890" s="814"/>
      <c r="R890" s="814"/>
      <c r="S890" s="814"/>
      <c r="T890" s="814"/>
      <c r="U890" s="814"/>
      <c r="V890" s="814"/>
      <c r="W890" s="814"/>
      <c r="X890" s="814"/>
      <c r="Y890" s="814"/>
      <c r="Z890" s="814"/>
    </row>
    <row r="891">
      <c r="A891" s="814"/>
      <c r="B891" s="814"/>
      <c r="C891" s="814"/>
      <c r="D891" s="814"/>
      <c r="E891" s="814"/>
      <c r="F891" s="814"/>
      <c r="G891" s="814"/>
      <c r="H891" s="814"/>
      <c r="I891" s="814"/>
      <c r="J891" s="814"/>
      <c r="K891" s="814"/>
      <c r="L891" s="814"/>
      <c r="M891" s="814"/>
      <c r="N891" s="814"/>
      <c r="O891" s="814"/>
      <c r="P891" s="814"/>
      <c r="Q891" s="814"/>
      <c r="R891" s="814"/>
      <c r="S891" s="814"/>
      <c r="T891" s="814"/>
      <c r="U891" s="814"/>
      <c r="V891" s="814"/>
      <c r="W891" s="814"/>
      <c r="X891" s="814"/>
      <c r="Y891" s="814"/>
      <c r="Z891" s="814"/>
    </row>
    <row r="892">
      <c r="A892" s="814"/>
      <c r="B892" s="814"/>
      <c r="C892" s="814"/>
      <c r="D892" s="814"/>
      <c r="E892" s="814"/>
      <c r="F892" s="814"/>
      <c r="G892" s="814"/>
      <c r="H892" s="814"/>
      <c r="I892" s="814"/>
      <c r="J892" s="814"/>
      <c r="K892" s="814"/>
      <c r="L892" s="814"/>
      <c r="M892" s="814"/>
      <c r="N892" s="814"/>
      <c r="O892" s="814"/>
      <c r="P892" s="814"/>
      <c r="Q892" s="814"/>
      <c r="R892" s="814"/>
      <c r="S892" s="814"/>
      <c r="T892" s="814"/>
      <c r="U892" s="814"/>
      <c r="V892" s="814"/>
      <c r="W892" s="814"/>
      <c r="X892" s="814"/>
      <c r="Y892" s="814"/>
      <c r="Z892" s="814"/>
    </row>
    <row r="893">
      <c r="A893" s="814"/>
      <c r="B893" s="814"/>
      <c r="C893" s="814"/>
      <c r="D893" s="814"/>
      <c r="E893" s="814"/>
      <c r="F893" s="814"/>
      <c r="G893" s="814"/>
      <c r="H893" s="814"/>
      <c r="I893" s="814"/>
      <c r="J893" s="814"/>
      <c r="K893" s="814"/>
      <c r="L893" s="814"/>
      <c r="M893" s="814"/>
      <c r="N893" s="814"/>
      <c r="O893" s="814"/>
      <c r="P893" s="814"/>
      <c r="Q893" s="814"/>
      <c r="R893" s="814"/>
      <c r="S893" s="814"/>
      <c r="T893" s="814"/>
      <c r="U893" s="814"/>
      <c r="V893" s="814"/>
      <c r="W893" s="814"/>
      <c r="X893" s="814"/>
      <c r="Y893" s="814"/>
      <c r="Z893" s="814"/>
    </row>
    <row r="894">
      <c r="A894" s="814"/>
      <c r="B894" s="814"/>
      <c r="C894" s="814"/>
      <c r="D894" s="814"/>
      <c r="E894" s="814"/>
      <c r="F894" s="814"/>
      <c r="G894" s="814"/>
      <c r="H894" s="814"/>
      <c r="I894" s="814"/>
      <c r="J894" s="814"/>
      <c r="K894" s="814"/>
      <c r="L894" s="814"/>
      <c r="M894" s="814"/>
      <c r="N894" s="814"/>
      <c r="O894" s="814"/>
      <c r="P894" s="814"/>
      <c r="Q894" s="814"/>
      <c r="R894" s="814"/>
      <c r="S894" s="814"/>
      <c r="T894" s="814"/>
      <c r="U894" s="814"/>
      <c r="V894" s="814"/>
      <c r="W894" s="814"/>
      <c r="X894" s="814"/>
      <c r="Y894" s="814"/>
      <c r="Z894" s="814"/>
    </row>
    <row r="895">
      <c r="A895" s="814"/>
      <c r="B895" s="814"/>
      <c r="C895" s="814"/>
      <c r="D895" s="814"/>
      <c r="E895" s="814"/>
      <c r="F895" s="814"/>
      <c r="G895" s="814"/>
      <c r="H895" s="814"/>
      <c r="I895" s="814"/>
      <c r="J895" s="814"/>
      <c r="K895" s="814"/>
      <c r="L895" s="814"/>
      <c r="M895" s="814"/>
      <c r="N895" s="814"/>
      <c r="O895" s="814"/>
      <c r="P895" s="814"/>
      <c r="Q895" s="814"/>
      <c r="R895" s="814"/>
      <c r="S895" s="814"/>
      <c r="T895" s="814"/>
      <c r="U895" s="814"/>
      <c r="V895" s="814"/>
      <c r="W895" s="814"/>
      <c r="X895" s="814"/>
      <c r="Y895" s="814"/>
      <c r="Z895" s="814"/>
    </row>
    <row r="896">
      <c r="A896" s="814"/>
      <c r="B896" s="814"/>
      <c r="C896" s="814"/>
      <c r="D896" s="814"/>
      <c r="E896" s="814"/>
      <c r="F896" s="814"/>
      <c r="G896" s="814"/>
      <c r="H896" s="814"/>
      <c r="I896" s="814"/>
      <c r="J896" s="814"/>
      <c r="K896" s="814"/>
      <c r="L896" s="814"/>
      <c r="M896" s="814"/>
      <c r="N896" s="814"/>
      <c r="O896" s="814"/>
      <c r="P896" s="814"/>
      <c r="Q896" s="814"/>
      <c r="R896" s="814"/>
      <c r="S896" s="814"/>
      <c r="T896" s="814"/>
      <c r="U896" s="814"/>
      <c r="V896" s="814"/>
      <c r="W896" s="814"/>
      <c r="X896" s="814"/>
      <c r="Y896" s="814"/>
      <c r="Z896" s="814"/>
    </row>
    <row r="897">
      <c r="A897" s="814"/>
      <c r="B897" s="814"/>
      <c r="C897" s="814"/>
      <c r="D897" s="814"/>
      <c r="E897" s="814"/>
      <c r="F897" s="814"/>
      <c r="G897" s="814"/>
      <c r="H897" s="814"/>
      <c r="I897" s="814"/>
      <c r="J897" s="814"/>
      <c r="K897" s="814"/>
      <c r="L897" s="814"/>
      <c r="M897" s="814"/>
      <c r="N897" s="814"/>
      <c r="O897" s="814"/>
      <c r="P897" s="814"/>
      <c r="Q897" s="814"/>
      <c r="R897" s="814"/>
      <c r="S897" s="814"/>
      <c r="T897" s="814"/>
      <c r="U897" s="814"/>
      <c r="V897" s="814"/>
      <c r="W897" s="814"/>
      <c r="X897" s="814"/>
      <c r="Y897" s="814"/>
      <c r="Z897" s="814"/>
    </row>
    <row r="898">
      <c r="A898" s="814"/>
      <c r="B898" s="814"/>
      <c r="C898" s="814"/>
      <c r="D898" s="814"/>
      <c r="E898" s="814"/>
      <c r="F898" s="814"/>
      <c r="G898" s="814"/>
      <c r="H898" s="814"/>
      <c r="I898" s="814"/>
      <c r="J898" s="814"/>
      <c r="K898" s="814"/>
      <c r="L898" s="814"/>
      <c r="M898" s="814"/>
      <c r="N898" s="814"/>
      <c r="O898" s="814"/>
      <c r="P898" s="814"/>
      <c r="Q898" s="814"/>
      <c r="R898" s="814"/>
      <c r="S898" s="814"/>
      <c r="T898" s="814"/>
      <c r="U898" s="814"/>
      <c r="V898" s="814"/>
      <c r="W898" s="814"/>
      <c r="X898" s="814"/>
      <c r="Y898" s="814"/>
      <c r="Z898" s="814"/>
    </row>
    <row r="899">
      <c r="A899" s="814"/>
      <c r="B899" s="814"/>
      <c r="C899" s="814"/>
      <c r="D899" s="814"/>
      <c r="E899" s="814"/>
      <c r="F899" s="814"/>
      <c r="G899" s="814"/>
      <c r="H899" s="814"/>
      <c r="I899" s="814"/>
      <c r="J899" s="814"/>
      <c r="K899" s="814"/>
      <c r="L899" s="814"/>
      <c r="M899" s="814"/>
      <c r="N899" s="814"/>
      <c r="O899" s="814"/>
      <c r="P899" s="814"/>
      <c r="Q899" s="814"/>
      <c r="R899" s="814"/>
      <c r="S899" s="814"/>
      <c r="T899" s="814"/>
      <c r="U899" s="814"/>
      <c r="V899" s="814"/>
      <c r="W899" s="814"/>
      <c r="X899" s="814"/>
      <c r="Y899" s="814"/>
      <c r="Z899" s="814"/>
    </row>
    <row r="900">
      <c r="A900" s="814"/>
      <c r="B900" s="814"/>
      <c r="C900" s="814"/>
      <c r="D900" s="814"/>
      <c r="E900" s="814"/>
      <c r="F900" s="814"/>
      <c r="G900" s="814"/>
      <c r="H900" s="814"/>
      <c r="I900" s="814"/>
      <c r="J900" s="814"/>
      <c r="K900" s="814"/>
      <c r="L900" s="814"/>
      <c r="M900" s="814"/>
      <c r="N900" s="814"/>
      <c r="O900" s="814"/>
      <c r="P900" s="814"/>
      <c r="Q900" s="814"/>
      <c r="R900" s="814"/>
      <c r="S900" s="814"/>
      <c r="T900" s="814"/>
      <c r="U900" s="814"/>
      <c r="V900" s="814"/>
      <c r="W900" s="814"/>
      <c r="X900" s="814"/>
      <c r="Y900" s="814"/>
      <c r="Z900" s="814"/>
    </row>
    <row r="901">
      <c r="A901" s="814"/>
      <c r="B901" s="814"/>
      <c r="C901" s="814"/>
      <c r="D901" s="814"/>
      <c r="E901" s="814"/>
      <c r="F901" s="814"/>
      <c r="G901" s="814"/>
      <c r="H901" s="814"/>
      <c r="I901" s="814"/>
      <c r="J901" s="814"/>
      <c r="K901" s="814"/>
      <c r="L901" s="814"/>
      <c r="M901" s="814"/>
      <c r="N901" s="814"/>
      <c r="O901" s="814"/>
      <c r="P901" s="814"/>
      <c r="Q901" s="814"/>
      <c r="R901" s="814"/>
      <c r="S901" s="814"/>
      <c r="T901" s="814"/>
      <c r="U901" s="814"/>
      <c r="V901" s="814"/>
      <c r="W901" s="814"/>
      <c r="X901" s="814"/>
      <c r="Y901" s="814"/>
      <c r="Z901" s="814"/>
    </row>
    <row r="902">
      <c r="A902" s="814"/>
      <c r="B902" s="814"/>
      <c r="C902" s="814"/>
      <c r="D902" s="814"/>
      <c r="E902" s="814"/>
      <c r="F902" s="814"/>
      <c r="G902" s="814"/>
      <c r="H902" s="814"/>
      <c r="I902" s="814"/>
      <c r="J902" s="814"/>
      <c r="K902" s="814"/>
      <c r="L902" s="814"/>
      <c r="M902" s="814"/>
      <c r="N902" s="814"/>
      <c r="O902" s="814"/>
      <c r="P902" s="814"/>
      <c r="Q902" s="814"/>
      <c r="R902" s="814"/>
      <c r="S902" s="814"/>
      <c r="T902" s="814"/>
      <c r="U902" s="814"/>
      <c r="V902" s="814"/>
      <c r="W902" s="814"/>
      <c r="X902" s="814"/>
      <c r="Y902" s="814"/>
      <c r="Z902" s="814"/>
    </row>
    <row r="903">
      <c r="A903" s="814"/>
      <c r="B903" s="814"/>
      <c r="C903" s="814"/>
      <c r="D903" s="814"/>
      <c r="E903" s="814"/>
      <c r="F903" s="814"/>
      <c r="G903" s="814"/>
      <c r="H903" s="814"/>
      <c r="I903" s="814"/>
      <c r="J903" s="814"/>
      <c r="K903" s="814"/>
      <c r="L903" s="814"/>
      <c r="M903" s="814"/>
      <c r="N903" s="814"/>
      <c r="O903" s="814"/>
      <c r="P903" s="814"/>
      <c r="Q903" s="814"/>
      <c r="R903" s="814"/>
      <c r="S903" s="814"/>
      <c r="T903" s="814"/>
      <c r="U903" s="814"/>
      <c r="V903" s="814"/>
      <c r="W903" s="814"/>
      <c r="X903" s="814"/>
      <c r="Y903" s="814"/>
      <c r="Z903" s="814"/>
    </row>
    <row r="904">
      <c r="A904" s="814"/>
      <c r="B904" s="814"/>
      <c r="C904" s="814"/>
      <c r="D904" s="814"/>
      <c r="E904" s="814"/>
      <c r="F904" s="814"/>
      <c r="G904" s="814"/>
      <c r="H904" s="814"/>
      <c r="I904" s="814"/>
      <c r="J904" s="814"/>
      <c r="K904" s="814"/>
      <c r="L904" s="814"/>
      <c r="M904" s="814"/>
      <c r="N904" s="814"/>
      <c r="O904" s="814"/>
      <c r="P904" s="814"/>
      <c r="Q904" s="814"/>
      <c r="R904" s="814"/>
      <c r="S904" s="814"/>
      <c r="T904" s="814"/>
      <c r="U904" s="814"/>
      <c r="V904" s="814"/>
      <c r="W904" s="814"/>
      <c r="X904" s="814"/>
      <c r="Y904" s="814"/>
      <c r="Z904" s="814"/>
    </row>
    <row r="905">
      <c r="A905" s="814"/>
      <c r="B905" s="814"/>
      <c r="C905" s="814"/>
      <c r="D905" s="814"/>
      <c r="E905" s="814"/>
      <c r="F905" s="814"/>
      <c r="G905" s="814"/>
      <c r="H905" s="814"/>
      <c r="I905" s="814"/>
      <c r="J905" s="814"/>
      <c r="K905" s="814"/>
      <c r="L905" s="814"/>
      <c r="M905" s="814"/>
      <c r="N905" s="814"/>
      <c r="O905" s="814"/>
      <c r="P905" s="814"/>
      <c r="Q905" s="814"/>
      <c r="R905" s="814"/>
      <c r="S905" s="814"/>
      <c r="T905" s="814"/>
      <c r="U905" s="814"/>
      <c r="V905" s="814"/>
      <c r="W905" s="814"/>
      <c r="X905" s="814"/>
      <c r="Y905" s="814"/>
      <c r="Z905" s="814"/>
    </row>
    <row r="906">
      <c r="A906" s="814"/>
      <c r="B906" s="814"/>
      <c r="C906" s="814"/>
      <c r="D906" s="814"/>
      <c r="E906" s="814"/>
      <c r="F906" s="814"/>
      <c r="G906" s="814"/>
      <c r="H906" s="814"/>
      <c r="I906" s="814"/>
      <c r="J906" s="814"/>
      <c r="K906" s="814"/>
      <c r="L906" s="814"/>
      <c r="M906" s="814"/>
      <c r="N906" s="814"/>
      <c r="O906" s="814"/>
      <c r="P906" s="814"/>
      <c r="Q906" s="814"/>
      <c r="R906" s="814"/>
      <c r="S906" s="814"/>
      <c r="T906" s="814"/>
      <c r="U906" s="814"/>
      <c r="V906" s="814"/>
      <c r="W906" s="814"/>
      <c r="X906" s="814"/>
      <c r="Y906" s="814"/>
      <c r="Z906" s="814"/>
    </row>
    <row r="907">
      <c r="A907" s="814"/>
      <c r="B907" s="814"/>
      <c r="C907" s="814"/>
      <c r="D907" s="814"/>
      <c r="E907" s="814"/>
      <c r="F907" s="814"/>
      <c r="G907" s="814"/>
      <c r="H907" s="814"/>
      <c r="I907" s="814"/>
      <c r="J907" s="814"/>
      <c r="K907" s="814"/>
      <c r="L907" s="814"/>
      <c r="M907" s="814"/>
      <c r="N907" s="814"/>
      <c r="O907" s="814"/>
      <c r="P907" s="814"/>
      <c r="Q907" s="814"/>
      <c r="R907" s="814"/>
      <c r="S907" s="814"/>
      <c r="T907" s="814"/>
      <c r="U907" s="814"/>
      <c r="V907" s="814"/>
      <c r="W907" s="814"/>
      <c r="X907" s="814"/>
      <c r="Y907" s="814"/>
      <c r="Z907" s="814"/>
    </row>
    <row r="908">
      <c r="A908" s="814"/>
      <c r="B908" s="814"/>
      <c r="C908" s="814"/>
      <c r="D908" s="814"/>
      <c r="E908" s="814"/>
      <c r="F908" s="814"/>
      <c r="G908" s="814"/>
      <c r="H908" s="814"/>
      <c r="I908" s="814"/>
      <c r="J908" s="814"/>
      <c r="K908" s="814"/>
      <c r="L908" s="814"/>
      <c r="M908" s="814"/>
      <c r="N908" s="814"/>
      <c r="O908" s="814"/>
      <c r="P908" s="814"/>
      <c r="Q908" s="814"/>
      <c r="R908" s="814"/>
      <c r="S908" s="814"/>
      <c r="T908" s="814"/>
      <c r="U908" s="814"/>
      <c r="V908" s="814"/>
      <c r="W908" s="814"/>
      <c r="X908" s="814"/>
      <c r="Y908" s="814"/>
      <c r="Z908" s="814"/>
    </row>
    <row r="909">
      <c r="A909" s="814"/>
      <c r="B909" s="814"/>
      <c r="C909" s="814"/>
      <c r="D909" s="814"/>
      <c r="E909" s="814"/>
      <c r="F909" s="814"/>
      <c r="G909" s="814"/>
      <c r="H909" s="814"/>
      <c r="I909" s="814"/>
      <c r="J909" s="814"/>
      <c r="K909" s="814"/>
      <c r="L909" s="814"/>
      <c r="M909" s="814"/>
      <c r="N909" s="814"/>
      <c r="O909" s="814"/>
      <c r="P909" s="814"/>
      <c r="Q909" s="814"/>
      <c r="R909" s="814"/>
      <c r="S909" s="814"/>
      <c r="T909" s="814"/>
      <c r="U909" s="814"/>
      <c r="V909" s="814"/>
      <c r="W909" s="814"/>
      <c r="X909" s="814"/>
      <c r="Y909" s="814"/>
      <c r="Z909" s="814"/>
    </row>
    <row r="910">
      <c r="A910" s="814"/>
      <c r="B910" s="814"/>
      <c r="C910" s="814"/>
      <c r="D910" s="814"/>
      <c r="E910" s="814"/>
      <c r="F910" s="814"/>
      <c r="G910" s="814"/>
      <c r="H910" s="814"/>
      <c r="I910" s="814"/>
      <c r="J910" s="814"/>
      <c r="K910" s="814"/>
      <c r="L910" s="814"/>
      <c r="M910" s="814"/>
      <c r="N910" s="814"/>
      <c r="O910" s="814"/>
      <c r="P910" s="814"/>
      <c r="Q910" s="814"/>
      <c r="R910" s="814"/>
      <c r="S910" s="814"/>
      <c r="T910" s="814"/>
      <c r="U910" s="814"/>
      <c r="V910" s="814"/>
      <c r="W910" s="814"/>
      <c r="X910" s="814"/>
      <c r="Y910" s="814"/>
      <c r="Z910" s="814"/>
    </row>
    <row r="911">
      <c r="A911" s="814"/>
      <c r="B911" s="814"/>
      <c r="C911" s="814"/>
      <c r="D911" s="814"/>
      <c r="E911" s="814"/>
      <c r="F911" s="814"/>
      <c r="G911" s="814"/>
      <c r="H911" s="814"/>
      <c r="I911" s="814"/>
      <c r="J911" s="814"/>
      <c r="K911" s="814"/>
      <c r="L911" s="814"/>
      <c r="M911" s="814"/>
      <c r="N911" s="814"/>
      <c r="O911" s="814"/>
      <c r="P911" s="814"/>
      <c r="Q911" s="814"/>
      <c r="R911" s="814"/>
      <c r="S911" s="814"/>
      <c r="T911" s="814"/>
      <c r="U911" s="814"/>
      <c r="V911" s="814"/>
      <c r="W911" s="814"/>
      <c r="X911" s="814"/>
      <c r="Y911" s="814"/>
      <c r="Z911" s="814"/>
    </row>
    <row r="912">
      <c r="A912" s="814"/>
      <c r="B912" s="814"/>
      <c r="C912" s="814"/>
      <c r="D912" s="814"/>
      <c r="E912" s="814"/>
      <c r="F912" s="814"/>
      <c r="G912" s="814"/>
      <c r="H912" s="814"/>
      <c r="I912" s="814"/>
      <c r="J912" s="814"/>
      <c r="K912" s="814"/>
      <c r="L912" s="814"/>
      <c r="M912" s="814"/>
      <c r="N912" s="814"/>
      <c r="O912" s="814"/>
      <c r="P912" s="814"/>
      <c r="Q912" s="814"/>
      <c r="R912" s="814"/>
      <c r="S912" s="814"/>
      <c r="T912" s="814"/>
      <c r="U912" s="814"/>
      <c r="V912" s="814"/>
      <c r="W912" s="814"/>
      <c r="X912" s="814"/>
      <c r="Y912" s="814"/>
      <c r="Z912" s="814"/>
    </row>
    <row r="913">
      <c r="A913" s="814"/>
      <c r="B913" s="814"/>
      <c r="C913" s="814"/>
      <c r="D913" s="814"/>
      <c r="E913" s="814"/>
      <c r="F913" s="814"/>
      <c r="G913" s="814"/>
      <c r="H913" s="814"/>
      <c r="I913" s="814"/>
      <c r="J913" s="814"/>
      <c r="K913" s="814"/>
      <c r="L913" s="814"/>
      <c r="M913" s="814"/>
      <c r="N913" s="814"/>
      <c r="O913" s="814"/>
      <c r="P913" s="814"/>
      <c r="Q913" s="814"/>
      <c r="R913" s="814"/>
      <c r="S913" s="814"/>
      <c r="T913" s="814"/>
      <c r="U913" s="814"/>
      <c r="V913" s="814"/>
      <c r="W913" s="814"/>
      <c r="X913" s="814"/>
      <c r="Y913" s="814"/>
      <c r="Z913" s="814"/>
    </row>
    <row r="914">
      <c r="A914" s="814"/>
      <c r="B914" s="814"/>
      <c r="C914" s="814"/>
      <c r="D914" s="814"/>
      <c r="E914" s="814"/>
      <c r="F914" s="814"/>
      <c r="G914" s="814"/>
      <c r="H914" s="814"/>
      <c r="I914" s="814"/>
      <c r="J914" s="814"/>
      <c r="K914" s="814"/>
      <c r="L914" s="814"/>
      <c r="M914" s="814"/>
      <c r="N914" s="814"/>
      <c r="O914" s="814"/>
      <c r="P914" s="814"/>
      <c r="Q914" s="814"/>
      <c r="R914" s="814"/>
      <c r="S914" s="814"/>
      <c r="T914" s="814"/>
      <c r="U914" s="814"/>
      <c r="V914" s="814"/>
      <c r="W914" s="814"/>
      <c r="X914" s="814"/>
      <c r="Y914" s="814"/>
      <c r="Z914" s="814"/>
    </row>
    <row r="915">
      <c r="A915" s="814"/>
      <c r="B915" s="814"/>
      <c r="C915" s="814"/>
      <c r="D915" s="814"/>
      <c r="E915" s="814"/>
      <c r="F915" s="814"/>
      <c r="G915" s="814"/>
      <c r="H915" s="814"/>
      <c r="I915" s="814"/>
      <c r="J915" s="814"/>
      <c r="K915" s="814"/>
      <c r="L915" s="814"/>
      <c r="M915" s="814"/>
      <c r="N915" s="814"/>
      <c r="O915" s="814"/>
      <c r="P915" s="814"/>
      <c r="Q915" s="814"/>
      <c r="R915" s="814"/>
      <c r="S915" s="814"/>
      <c r="T915" s="814"/>
      <c r="U915" s="814"/>
      <c r="V915" s="814"/>
      <c r="W915" s="814"/>
      <c r="X915" s="814"/>
      <c r="Y915" s="814"/>
      <c r="Z915" s="814"/>
    </row>
    <row r="916">
      <c r="A916" s="814"/>
      <c r="B916" s="814"/>
      <c r="C916" s="814"/>
      <c r="D916" s="814"/>
      <c r="E916" s="814"/>
      <c r="F916" s="814"/>
      <c r="G916" s="814"/>
      <c r="H916" s="814"/>
      <c r="I916" s="814"/>
      <c r="J916" s="814"/>
      <c r="K916" s="814"/>
      <c r="L916" s="814"/>
      <c r="M916" s="814"/>
      <c r="N916" s="814"/>
      <c r="O916" s="814"/>
      <c r="P916" s="814"/>
      <c r="Q916" s="814"/>
      <c r="R916" s="814"/>
      <c r="S916" s="814"/>
      <c r="T916" s="814"/>
      <c r="U916" s="814"/>
      <c r="V916" s="814"/>
      <c r="W916" s="814"/>
      <c r="X916" s="814"/>
      <c r="Y916" s="814"/>
      <c r="Z916" s="814"/>
    </row>
    <row r="917">
      <c r="A917" s="814"/>
      <c r="B917" s="814"/>
      <c r="C917" s="814"/>
      <c r="D917" s="814"/>
      <c r="E917" s="814"/>
      <c r="F917" s="814"/>
      <c r="G917" s="814"/>
      <c r="H917" s="814"/>
      <c r="I917" s="814"/>
      <c r="J917" s="814"/>
      <c r="K917" s="814"/>
      <c r="L917" s="814"/>
      <c r="M917" s="814"/>
      <c r="N917" s="814"/>
      <c r="O917" s="814"/>
      <c r="P917" s="814"/>
      <c r="Q917" s="814"/>
      <c r="R917" s="814"/>
      <c r="S917" s="814"/>
      <c r="T917" s="814"/>
      <c r="U917" s="814"/>
      <c r="V917" s="814"/>
      <c r="W917" s="814"/>
      <c r="X917" s="814"/>
      <c r="Y917" s="814"/>
      <c r="Z917" s="814"/>
    </row>
    <row r="918">
      <c r="A918" s="814"/>
      <c r="B918" s="814"/>
      <c r="C918" s="814"/>
      <c r="D918" s="814"/>
      <c r="E918" s="814"/>
      <c r="F918" s="814"/>
      <c r="G918" s="814"/>
      <c r="H918" s="814"/>
      <c r="I918" s="814"/>
      <c r="J918" s="814"/>
      <c r="K918" s="814"/>
      <c r="L918" s="814"/>
      <c r="M918" s="814"/>
      <c r="N918" s="814"/>
      <c r="O918" s="814"/>
      <c r="P918" s="814"/>
      <c r="Q918" s="814"/>
      <c r="R918" s="814"/>
      <c r="S918" s="814"/>
      <c r="T918" s="814"/>
      <c r="U918" s="814"/>
      <c r="V918" s="814"/>
      <c r="W918" s="814"/>
      <c r="X918" s="814"/>
      <c r="Y918" s="814"/>
      <c r="Z918" s="814"/>
    </row>
    <row r="919">
      <c r="A919" s="814"/>
      <c r="B919" s="814"/>
      <c r="C919" s="814"/>
      <c r="D919" s="814"/>
      <c r="E919" s="814"/>
      <c r="F919" s="814"/>
      <c r="G919" s="814"/>
      <c r="H919" s="814"/>
      <c r="I919" s="814"/>
      <c r="J919" s="814"/>
      <c r="K919" s="814"/>
      <c r="L919" s="814"/>
      <c r="M919" s="814"/>
      <c r="N919" s="814"/>
      <c r="O919" s="814"/>
      <c r="P919" s="814"/>
      <c r="Q919" s="814"/>
      <c r="R919" s="814"/>
      <c r="S919" s="814"/>
      <c r="T919" s="814"/>
      <c r="U919" s="814"/>
      <c r="V919" s="814"/>
      <c r="W919" s="814"/>
      <c r="X919" s="814"/>
      <c r="Y919" s="814"/>
      <c r="Z919" s="814"/>
    </row>
    <row r="920">
      <c r="A920" s="814"/>
      <c r="B920" s="814"/>
      <c r="C920" s="814"/>
      <c r="D920" s="814"/>
      <c r="E920" s="814"/>
      <c r="F920" s="814"/>
      <c r="G920" s="814"/>
      <c r="H920" s="814"/>
      <c r="I920" s="814"/>
      <c r="J920" s="814"/>
      <c r="K920" s="814"/>
      <c r="L920" s="814"/>
      <c r="M920" s="814"/>
      <c r="N920" s="814"/>
      <c r="O920" s="814"/>
      <c r="P920" s="814"/>
      <c r="Q920" s="814"/>
      <c r="R920" s="814"/>
      <c r="S920" s="814"/>
      <c r="T920" s="814"/>
      <c r="U920" s="814"/>
      <c r="V920" s="814"/>
      <c r="W920" s="814"/>
      <c r="X920" s="814"/>
      <c r="Y920" s="814"/>
      <c r="Z920" s="814"/>
    </row>
    <row r="921">
      <c r="A921" s="814"/>
      <c r="B921" s="814"/>
      <c r="C921" s="814"/>
      <c r="D921" s="814"/>
      <c r="E921" s="814"/>
      <c r="F921" s="814"/>
      <c r="G921" s="814"/>
      <c r="H921" s="814"/>
      <c r="I921" s="814"/>
      <c r="J921" s="814"/>
      <c r="K921" s="814"/>
      <c r="L921" s="814"/>
      <c r="M921" s="814"/>
      <c r="N921" s="814"/>
      <c r="O921" s="814"/>
      <c r="P921" s="814"/>
      <c r="Q921" s="814"/>
      <c r="R921" s="814"/>
      <c r="S921" s="814"/>
      <c r="T921" s="814"/>
      <c r="U921" s="814"/>
      <c r="V921" s="814"/>
      <c r="W921" s="814"/>
      <c r="X921" s="814"/>
      <c r="Y921" s="814"/>
      <c r="Z921" s="814"/>
    </row>
    <row r="922">
      <c r="A922" s="814"/>
      <c r="B922" s="814"/>
      <c r="C922" s="814"/>
      <c r="D922" s="814"/>
      <c r="E922" s="814"/>
      <c r="F922" s="814"/>
      <c r="G922" s="814"/>
      <c r="H922" s="814"/>
      <c r="I922" s="814"/>
      <c r="J922" s="814"/>
      <c r="K922" s="814"/>
      <c r="L922" s="814"/>
      <c r="M922" s="814"/>
      <c r="N922" s="814"/>
      <c r="O922" s="814"/>
      <c r="P922" s="814"/>
      <c r="Q922" s="814"/>
      <c r="R922" s="814"/>
      <c r="S922" s="814"/>
      <c r="T922" s="814"/>
      <c r="U922" s="814"/>
      <c r="V922" s="814"/>
      <c r="W922" s="814"/>
      <c r="X922" s="814"/>
      <c r="Y922" s="814"/>
      <c r="Z922" s="814"/>
    </row>
    <row r="923">
      <c r="A923" s="814"/>
      <c r="B923" s="814"/>
      <c r="C923" s="814"/>
      <c r="D923" s="814"/>
      <c r="E923" s="814"/>
      <c r="F923" s="814"/>
      <c r="G923" s="814"/>
      <c r="H923" s="814"/>
      <c r="I923" s="814"/>
      <c r="J923" s="814"/>
      <c r="K923" s="814"/>
      <c r="L923" s="814"/>
      <c r="M923" s="814"/>
      <c r="N923" s="814"/>
      <c r="O923" s="814"/>
      <c r="P923" s="814"/>
      <c r="Q923" s="814"/>
      <c r="R923" s="814"/>
      <c r="S923" s="814"/>
      <c r="T923" s="814"/>
      <c r="U923" s="814"/>
      <c r="V923" s="814"/>
      <c r="W923" s="814"/>
      <c r="X923" s="814"/>
      <c r="Y923" s="814"/>
      <c r="Z923" s="814"/>
    </row>
    <row r="924">
      <c r="A924" s="814"/>
      <c r="B924" s="814"/>
      <c r="C924" s="814"/>
      <c r="D924" s="814"/>
      <c r="E924" s="814"/>
      <c r="F924" s="814"/>
      <c r="G924" s="814"/>
      <c r="H924" s="814"/>
      <c r="I924" s="814"/>
      <c r="J924" s="814"/>
      <c r="K924" s="814"/>
      <c r="L924" s="814"/>
      <c r="M924" s="814"/>
      <c r="N924" s="814"/>
      <c r="O924" s="814"/>
      <c r="P924" s="814"/>
      <c r="Q924" s="814"/>
      <c r="R924" s="814"/>
      <c r="S924" s="814"/>
      <c r="T924" s="814"/>
      <c r="U924" s="814"/>
      <c r="V924" s="814"/>
      <c r="W924" s="814"/>
      <c r="X924" s="814"/>
      <c r="Y924" s="814"/>
      <c r="Z924" s="814"/>
    </row>
    <row r="925">
      <c r="A925" s="814"/>
      <c r="B925" s="814"/>
      <c r="C925" s="814"/>
      <c r="D925" s="814"/>
      <c r="E925" s="814"/>
      <c r="F925" s="814"/>
      <c r="G925" s="814"/>
      <c r="H925" s="814"/>
      <c r="I925" s="814"/>
      <c r="J925" s="814"/>
      <c r="K925" s="814"/>
      <c r="L925" s="814"/>
      <c r="M925" s="814"/>
      <c r="N925" s="814"/>
      <c r="O925" s="814"/>
      <c r="P925" s="814"/>
      <c r="Q925" s="814"/>
      <c r="R925" s="814"/>
      <c r="S925" s="814"/>
      <c r="T925" s="814"/>
      <c r="U925" s="814"/>
      <c r="V925" s="814"/>
      <c r="W925" s="814"/>
      <c r="X925" s="814"/>
      <c r="Y925" s="814"/>
      <c r="Z925" s="814"/>
    </row>
    <row r="926">
      <c r="A926" s="814"/>
      <c r="B926" s="814"/>
      <c r="C926" s="814"/>
      <c r="D926" s="814"/>
      <c r="E926" s="814"/>
      <c r="F926" s="814"/>
      <c r="G926" s="814"/>
      <c r="H926" s="814"/>
      <c r="I926" s="814"/>
      <c r="J926" s="814"/>
      <c r="K926" s="814"/>
      <c r="L926" s="814"/>
      <c r="M926" s="814"/>
      <c r="N926" s="814"/>
      <c r="O926" s="814"/>
      <c r="P926" s="814"/>
      <c r="Q926" s="814"/>
      <c r="R926" s="814"/>
      <c r="S926" s="814"/>
      <c r="T926" s="814"/>
      <c r="U926" s="814"/>
      <c r="V926" s="814"/>
      <c r="W926" s="814"/>
      <c r="X926" s="814"/>
      <c r="Y926" s="814"/>
      <c r="Z926" s="814"/>
    </row>
    <row r="927">
      <c r="A927" s="814"/>
      <c r="B927" s="814"/>
      <c r="C927" s="814"/>
      <c r="D927" s="814"/>
      <c r="E927" s="814"/>
      <c r="F927" s="814"/>
      <c r="G927" s="814"/>
      <c r="H927" s="814"/>
      <c r="I927" s="814"/>
      <c r="J927" s="814"/>
      <c r="K927" s="814"/>
      <c r="L927" s="814"/>
      <c r="M927" s="814"/>
      <c r="N927" s="814"/>
      <c r="O927" s="814"/>
      <c r="P927" s="814"/>
      <c r="Q927" s="814"/>
      <c r="R927" s="814"/>
      <c r="S927" s="814"/>
      <c r="T927" s="814"/>
      <c r="U927" s="814"/>
      <c r="V927" s="814"/>
      <c r="W927" s="814"/>
      <c r="X927" s="814"/>
      <c r="Y927" s="814"/>
      <c r="Z927" s="814"/>
    </row>
    <row r="928">
      <c r="A928" s="814"/>
      <c r="B928" s="814"/>
      <c r="C928" s="814"/>
      <c r="D928" s="814"/>
      <c r="E928" s="814"/>
      <c r="F928" s="814"/>
      <c r="G928" s="814"/>
      <c r="H928" s="814"/>
      <c r="I928" s="814"/>
      <c r="J928" s="814"/>
      <c r="K928" s="814"/>
      <c r="L928" s="814"/>
      <c r="M928" s="814"/>
      <c r="N928" s="814"/>
      <c r="O928" s="814"/>
      <c r="P928" s="814"/>
      <c r="Q928" s="814"/>
      <c r="R928" s="814"/>
      <c r="S928" s="814"/>
      <c r="T928" s="814"/>
      <c r="U928" s="814"/>
      <c r="V928" s="814"/>
      <c r="W928" s="814"/>
      <c r="X928" s="814"/>
      <c r="Y928" s="814"/>
      <c r="Z928" s="814"/>
    </row>
    <row r="929">
      <c r="A929" s="814"/>
      <c r="B929" s="814"/>
      <c r="C929" s="814"/>
      <c r="D929" s="814"/>
      <c r="E929" s="814"/>
      <c r="F929" s="814"/>
      <c r="G929" s="814"/>
      <c r="H929" s="814"/>
      <c r="I929" s="814"/>
      <c r="J929" s="814"/>
      <c r="K929" s="814"/>
      <c r="L929" s="814"/>
      <c r="M929" s="814"/>
      <c r="N929" s="814"/>
      <c r="O929" s="814"/>
      <c r="P929" s="814"/>
      <c r="Q929" s="814"/>
      <c r="R929" s="814"/>
      <c r="S929" s="814"/>
      <c r="T929" s="814"/>
      <c r="U929" s="814"/>
      <c r="V929" s="814"/>
      <c r="W929" s="814"/>
      <c r="X929" s="814"/>
      <c r="Y929" s="814"/>
      <c r="Z929" s="814"/>
    </row>
    <row r="930">
      <c r="A930" s="814"/>
      <c r="B930" s="814"/>
      <c r="C930" s="814"/>
      <c r="D930" s="814"/>
      <c r="E930" s="814"/>
      <c r="F930" s="814"/>
      <c r="G930" s="814"/>
      <c r="H930" s="814"/>
      <c r="I930" s="814"/>
      <c r="J930" s="814"/>
      <c r="K930" s="814"/>
      <c r="L930" s="814"/>
      <c r="M930" s="814"/>
      <c r="N930" s="814"/>
      <c r="O930" s="814"/>
      <c r="P930" s="814"/>
      <c r="Q930" s="814"/>
      <c r="R930" s="814"/>
      <c r="S930" s="814"/>
      <c r="T930" s="814"/>
      <c r="U930" s="814"/>
      <c r="V930" s="814"/>
      <c r="W930" s="814"/>
      <c r="X930" s="814"/>
      <c r="Y930" s="814"/>
      <c r="Z930" s="814"/>
    </row>
    <row r="931">
      <c r="A931" s="814"/>
      <c r="B931" s="814"/>
      <c r="C931" s="814"/>
      <c r="D931" s="814"/>
      <c r="E931" s="814"/>
      <c r="F931" s="814"/>
      <c r="G931" s="814"/>
      <c r="H931" s="814"/>
      <c r="I931" s="814"/>
      <c r="J931" s="814"/>
      <c r="K931" s="814"/>
      <c r="L931" s="814"/>
      <c r="M931" s="814"/>
      <c r="N931" s="814"/>
      <c r="O931" s="814"/>
      <c r="P931" s="814"/>
      <c r="Q931" s="814"/>
      <c r="R931" s="814"/>
      <c r="S931" s="814"/>
      <c r="T931" s="814"/>
      <c r="U931" s="814"/>
      <c r="V931" s="814"/>
      <c r="W931" s="814"/>
      <c r="X931" s="814"/>
      <c r="Y931" s="814"/>
      <c r="Z931" s="814"/>
    </row>
    <row r="932">
      <c r="A932" s="814"/>
      <c r="B932" s="814"/>
      <c r="C932" s="814"/>
      <c r="D932" s="814"/>
      <c r="E932" s="814"/>
      <c r="F932" s="814"/>
      <c r="G932" s="814"/>
      <c r="H932" s="814"/>
      <c r="I932" s="814"/>
      <c r="J932" s="814"/>
      <c r="K932" s="814"/>
      <c r="L932" s="814"/>
      <c r="M932" s="814"/>
      <c r="N932" s="814"/>
      <c r="O932" s="814"/>
      <c r="P932" s="814"/>
      <c r="Q932" s="814"/>
      <c r="R932" s="814"/>
      <c r="S932" s="814"/>
      <c r="T932" s="814"/>
      <c r="U932" s="814"/>
      <c r="V932" s="814"/>
      <c r="W932" s="814"/>
      <c r="X932" s="814"/>
      <c r="Y932" s="814"/>
      <c r="Z932" s="814"/>
    </row>
    <row r="933">
      <c r="A933" s="814"/>
      <c r="B933" s="814"/>
      <c r="C933" s="814"/>
      <c r="D933" s="814"/>
      <c r="E933" s="814"/>
      <c r="F933" s="814"/>
      <c r="G933" s="814"/>
      <c r="H933" s="814"/>
      <c r="I933" s="814"/>
      <c r="J933" s="814"/>
      <c r="K933" s="814"/>
      <c r="L933" s="814"/>
      <c r="M933" s="814"/>
      <c r="N933" s="814"/>
      <c r="O933" s="814"/>
      <c r="P933" s="814"/>
      <c r="Q933" s="814"/>
      <c r="R933" s="814"/>
      <c r="S933" s="814"/>
      <c r="T933" s="814"/>
      <c r="U933" s="814"/>
      <c r="V933" s="814"/>
      <c r="W933" s="814"/>
      <c r="X933" s="814"/>
      <c r="Y933" s="814"/>
      <c r="Z933" s="814"/>
    </row>
    <row r="934">
      <c r="A934" s="814"/>
      <c r="B934" s="814"/>
      <c r="C934" s="814"/>
      <c r="D934" s="814"/>
      <c r="E934" s="814"/>
      <c r="F934" s="814"/>
      <c r="G934" s="814"/>
      <c r="H934" s="814"/>
      <c r="I934" s="814"/>
      <c r="J934" s="814"/>
      <c r="K934" s="814"/>
      <c r="L934" s="814"/>
      <c r="M934" s="814"/>
      <c r="N934" s="814"/>
      <c r="O934" s="814"/>
      <c r="P934" s="814"/>
      <c r="Q934" s="814"/>
      <c r="R934" s="814"/>
      <c r="S934" s="814"/>
      <c r="T934" s="814"/>
      <c r="U934" s="814"/>
      <c r="V934" s="814"/>
      <c r="W934" s="814"/>
      <c r="X934" s="814"/>
      <c r="Y934" s="814"/>
      <c r="Z934" s="814"/>
    </row>
    <row r="935">
      <c r="A935" s="814"/>
      <c r="B935" s="814"/>
      <c r="C935" s="814"/>
      <c r="D935" s="814"/>
      <c r="E935" s="814"/>
      <c r="F935" s="814"/>
      <c r="G935" s="814"/>
      <c r="H935" s="814"/>
      <c r="I935" s="814"/>
      <c r="J935" s="814"/>
      <c r="K935" s="814"/>
      <c r="L935" s="814"/>
      <c r="M935" s="814"/>
      <c r="N935" s="814"/>
      <c r="O935" s="814"/>
      <c r="P935" s="814"/>
      <c r="Q935" s="814"/>
      <c r="R935" s="814"/>
      <c r="S935" s="814"/>
      <c r="T935" s="814"/>
      <c r="U935" s="814"/>
      <c r="V935" s="814"/>
      <c r="W935" s="814"/>
      <c r="X935" s="814"/>
      <c r="Y935" s="814"/>
      <c r="Z935" s="814"/>
    </row>
    <row r="936">
      <c r="A936" s="814"/>
      <c r="B936" s="814"/>
      <c r="C936" s="814"/>
      <c r="D936" s="814"/>
      <c r="E936" s="814"/>
      <c r="F936" s="814"/>
      <c r="G936" s="814"/>
      <c r="H936" s="814"/>
      <c r="I936" s="814"/>
      <c r="J936" s="814"/>
      <c r="K936" s="814"/>
      <c r="L936" s="814"/>
      <c r="M936" s="814"/>
      <c r="N936" s="814"/>
      <c r="O936" s="814"/>
      <c r="P936" s="814"/>
      <c r="Q936" s="814"/>
      <c r="R936" s="814"/>
      <c r="S936" s="814"/>
      <c r="T936" s="814"/>
      <c r="U936" s="814"/>
      <c r="V936" s="814"/>
      <c r="W936" s="814"/>
      <c r="X936" s="814"/>
      <c r="Y936" s="814"/>
      <c r="Z936" s="814"/>
    </row>
    <row r="937">
      <c r="A937" s="814"/>
      <c r="B937" s="814"/>
      <c r="C937" s="814"/>
      <c r="D937" s="814"/>
      <c r="E937" s="814"/>
      <c r="F937" s="814"/>
      <c r="G937" s="814"/>
      <c r="H937" s="814"/>
      <c r="I937" s="814"/>
      <c r="J937" s="814"/>
      <c r="K937" s="814"/>
      <c r="L937" s="814"/>
      <c r="M937" s="814"/>
      <c r="N937" s="814"/>
      <c r="O937" s="814"/>
      <c r="P937" s="814"/>
      <c r="Q937" s="814"/>
      <c r="R937" s="814"/>
      <c r="S937" s="814"/>
      <c r="T937" s="814"/>
      <c r="U937" s="814"/>
      <c r="V937" s="814"/>
      <c r="W937" s="814"/>
      <c r="X937" s="814"/>
      <c r="Y937" s="814"/>
      <c r="Z937" s="814"/>
    </row>
    <row r="938">
      <c r="A938" s="814"/>
      <c r="B938" s="814"/>
      <c r="C938" s="814"/>
      <c r="D938" s="814"/>
      <c r="E938" s="814"/>
      <c r="F938" s="814"/>
      <c r="G938" s="814"/>
      <c r="H938" s="814"/>
      <c r="I938" s="814"/>
      <c r="J938" s="814"/>
      <c r="K938" s="814"/>
      <c r="L938" s="814"/>
      <c r="M938" s="814"/>
      <c r="N938" s="814"/>
      <c r="O938" s="814"/>
      <c r="P938" s="814"/>
      <c r="Q938" s="814"/>
      <c r="R938" s="814"/>
      <c r="S938" s="814"/>
      <c r="T938" s="814"/>
      <c r="U938" s="814"/>
      <c r="V938" s="814"/>
      <c r="W938" s="814"/>
      <c r="X938" s="814"/>
      <c r="Y938" s="814"/>
      <c r="Z938" s="814"/>
    </row>
    <row r="939">
      <c r="A939" s="814"/>
      <c r="B939" s="814"/>
      <c r="C939" s="814"/>
      <c r="D939" s="814"/>
      <c r="E939" s="814"/>
      <c r="F939" s="814"/>
      <c r="G939" s="814"/>
      <c r="H939" s="814"/>
      <c r="I939" s="814"/>
      <c r="J939" s="814"/>
      <c r="K939" s="814"/>
      <c r="L939" s="814"/>
      <c r="M939" s="814"/>
      <c r="N939" s="814"/>
      <c r="O939" s="814"/>
      <c r="P939" s="814"/>
      <c r="Q939" s="814"/>
      <c r="R939" s="814"/>
      <c r="S939" s="814"/>
      <c r="T939" s="814"/>
      <c r="U939" s="814"/>
      <c r="V939" s="814"/>
      <c r="W939" s="814"/>
      <c r="X939" s="814"/>
      <c r="Y939" s="814"/>
      <c r="Z939" s="814"/>
    </row>
    <row r="940">
      <c r="A940" s="814"/>
      <c r="B940" s="814"/>
      <c r="C940" s="814"/>
      <c r="D940" s="814"/>
      <c r="E940" s="814"/>
      <c r="F940" s="814"/>
      <c r="G940" s="814"/>
      <c r="H940" s="814"/>
      <c r="I940" s="814"/>
      <c r="J940" s="814"/>
      <c r="K940" s="814"/>
      <c r="L940" s="814"/>
      <c r="M940" s="814"/>
      <c r="N940" s="814"/>
      <c r="O940" s="814"/>
      <c r="P940" s="814"/>
      <c r="Q940" s="814"/>
      <c r="R940" s="814"/>
      <c r="S940" s="814"/>
      <c r="T940" s="814"/>
      <c r="U940" s="814"/>
      <c r="V940" s="814"/>
      <c r="W940" s="814"/>
      <c r="X940" s="814"/>
      <c r="Y940" s="814"/>
      <c r="Z940" s="814"/>
    </row>
    <row r="941">
      <c r="A941" s="814"/>
      <c r="B941" s="814"/>
      <c r="C941" s="814"/>
      <c r="D941" s="814"/>
      <c r="E941" s="814"/>
      <c r="F941" s="814"/>
      <c r="G941" s="814"/>
      <c r="H941" s="814"/>
      <c r="I941" s="814"/>
      <c r="J941" s="814"/>
      <c r="K941" s="814"/>
      <c r="L941" s="814"/>
      <c r="M941" s="814"/>
      <c r="N941" s="814"/>
      <c r="O941" s="814"/>
      <c r="P941" s="814"/>
      <c r="Q941" s="814"/>
      <c r="R941" s="814"/>
      <c r="S941" s="814"/>
      <c r="T941" s="814"/>
      <c r="U941" s="814"/>
      <c r="V941" s="814"/>
      <c r="W941" s="814"/>
      <c r="X941" s="814"/>
      <c r="Y941" s="814"/>
      <c r="Z941" s="814"/>
    </row>
    <row r="942">
      <c r="A942" s="814"/>
      <c r="B942" s="814"/>
      <c r="C942" s="814"/>
      <c r="D942" s="814"/>
      <c r="E942" s="814"/>
      <c r="F942" s="814"/>
      <c r="G942" s="814"/>
      <c r="H942" s="814"/>
      <c r="I942" s="814"/>
      <c r="J942" s="814"/>
      <c r="K942" s="814"/>
      <c r="L942" s="814"/>
      <c r="M942" s="814"/>
      <c r="N942" s="814"/>
      <c r="O942" s="814"/>
      <c r="P942" s="814"/>
      <c r="Q942" s="814"/>
      <c r="R942" s="814"/>
      <c r="S942" s="814"/>
      <c r="T942" s="814"/>
      <c r="U942" s="814"/>
      <c r="V942" s="814"/>
      <c r="W942" s="814"/>
      <c r="X942" s="814"/>
      <c r="Y942" s="814"/>
      <c r="Z942" s="814"/>
    </row>
    <row r="943">
      <c r="A943" s="814"/>
      <c r="B943" s="814"/>
      <c r="C943" s="814"/>
      <c r="D943" s="814"/>
      <c r="E943" s="814"/>
      <c r="F943" s="814"/>
      <c r="G943" s="814"/>
      <c r="H943" s="814"/>
      <c r="I943" s="814"/>
      <c r="J943" s="814"/>
      <c r="K943" s="814"/>
      <c r="L943" s="814"/>
      <c r="M943" s="814"/>
      <c r="N943" s="814"/>
      <c r="O943" s="814"/>
      <c r="P943" s="814"/>
      <c r="Q943" s="814"/>
      <c r="R943" s="814"/>
      <c r="S943" s="814"/>
      <c r="T943" s="814"/>
      <c r="U943" s="814"/>
      <c r="V943" s="814"/>
      <c r="W943" s="814"/>
      <c r="X943" s="814"/>
      <c r="Y943" s="814"/>
      <c r="Z943" s="814"/>
    </row>
    <row r="944">
      <c r="A944" s="814"/>
      <c r="B944" s="814"/>
      <c r="C944" s="814"/>
      <c r="D944" s="814"/>
      <c r="E944" s="814"/>
      <c r="F944" s="814"/>
      <c r="G944" s="814"/>
      <c r="H944" s="814"/>
      <c r="I944" s="814"/>
      <c r="J944" s="814"/>
      <c r="K944" s="814"/>
      <c r="L944" s="814"/>
      <c r="M944" s="814"/>
      <c r="N944" s="814"/>
      <c r="O944" s="814"/>
      <c r="P944" s="814"/>
      <c r="Q944" s="814"/>
      <c r="R944" s="814"/>
      <c r="S944" s="814"/>
      <c r="T944" s="814"/>
      <c r="U944" s="814"/>
      <c r="V944" s="814"/>
      <c r="W944" s="814"/>
      <c r="X944" s="814"/>
      <c r="Y944" s="814"/>
      <c r="Z944" s="814"/>
    </row>
    <row r="945">
      <c r="A945" s="814"/>
      <c r="B945" s="814"/>
      <c r="C945" s="814"/>
      <c r="D945" s="814"/>
      <c r="E945" s="814"/>
      <c r="F945" s="814"/>
      <c r="G945" s="814"/>
      <c r="H945" s="814"/>
      <c r="I945" s="814"/>
      <c r="J945" s="814"/>
      <c r="K945" s="814"/>
      <c r="L945" s="814"/>
      <c r="M945" s="814"/>
      <c r="N945" s="814"/>
      <c r="O945" s="814"/>
      <c r="P945" s="814"/>
      <c r="Q945" s="814"/>
      <c r="R945" s="814"/>
      <c r="S945" s="814"/>
      <c r="T945" s="814"/>
      <c r="U945" s="814"/>
      <c r="V945" s="814"/>
      <c r="W945" s="814"/>
      <c r="X945" s="814"/>
      <c r="Y945" s="814"/>
      <c r="Z945" s="814"/>
    </row>
    <row r="946">
      <c r="A946" s="814"/>
      <c r="B946" s="814"/>
      <c r="C946" s="814"/>
      <c r="D946" s="814"/>
      <c r="E946" s="814"/>
      <c r="F946" s="814"/>
      <c r="G946" s="814"/>
      <c r="H946" s="814"/>
      <c r="I946" s="814"/>
      <c r="J946" s="814"/>
      <c r="K946" s="814"/>
      <c r="L946" s="814"/>
      <c r="M946" s="814"/>
      <c r="N946" s="814"/>
      <c r="O946" s="814"/>
      <c r="P946" s="814"/>
      <c r="Q946" s="814"/>
      <c r="R946" s="814"/>
      <c r="S946" s="814"/>
      <c r="T946" s="814"/>
      <c r="U946" s="814"/>
      <c r="V946" s="814"/>
      <c r="W946" s="814"/>
      <c r="X946" s="814"/>
      <c r="Y946" s="814"/>
      <c r="Z946" s="814"/>
    </row>
    <row r="947">
      <c r="A947" s="814"/>
      <c r="B947" s="814"/>
      <c r="C947" s="814"/>
      <c r="D947" s="814"/>
      <c r="E947" s="814"/>
      <c r="F947" s="814"/>
      <c r="G947" s="814"/>
      <c r="H947" s="814"/>
      <c r="I947" s="814"/>
      <c r="J947" s="814"/>
      <c r="K947" s="814"/>
      <c r="L947" s="814"/>
      <c r="M947" s="814"/>
      <c r="N947" s="814"/>
      <c r="O947" s="814"/>
      <c r="P947" s="814"/>
      <c r="Q947" s="814"/>
      <c r="R947" s="814"/>
      <c r="S947" s="814"/>
      <c r="T947" s="814"/>
      <c r="U947" s="814"/>
      <c r="V947" s="814"/>
      <c r="W947" s="814"/>
      <c r="X947" s="814"/>
      <c r="Y947" s="814"/>
      <c r="Z947" s="814"/>
    </row>
    <row r="948">
      <c r="A948" s="814"/>
      <c r="B948" s="814"/>
      <c r="C948" s="814"/>
      <c r="D948" s="814"/>
      <c r="E948" s="814"/>
      <c r="F948" s="814"/>
      <c r="G948" s="814"/>
      <c r="H948" s="814"/>
      <c r="I948" s="814"/>
      <c r="J948" s="814"/>
      <c r="K948" s="814"/>
      <c r="L948" s="814"/>
      <c r="M948" s="814"/>
      <c r="N948" s="814"/>
      <c r="O948" s="814"/>
      <c r="P948" s="814"/>
      <c r="Q948" s="814"/>
      <c r="R948" s="814"/>
      <c r="S948" s="814"/>
      <c r="T948" s="814"/>
      <c r="U948" s="814"/>
      <c r="V948" s="814"/>
      <c r="W948" s="814"/>
      <c r="X948" s="814"/>
      <c r="Y948" s="814"/>
      <c r="Z948" s="814"/>
    </row>
    <row r="949">
      <c r="A949" s="814"/>
      <c r="B949" s="814"/>
      <c r="C949" s="814"/>
      <c r="D949" s="814"/>
      <c r="E949" s="814"/>
      <c r="F949" s="814"/>
      <c r="G949" s="814"/>
      <c r="H949" s="814"/>
      <c r="I949" s="814"/>
      <c r="J949" s="814"/>
      <c r="K949" s="814"/>
      <c r="L949" s="814"/>
      <c r="M949" s="814"/>
      <c r="N949" s="814"/>
      <c r="O949" s="814"/>
      <c r="P949" s="814"/>
      <c r="Q949" s="814"/>
      <c r="R949" s="814"/>
      <c r="S949" s="814"/>
      <c r="T949" s="814"/>
      <c r="U949" s="814"/>
      <c r="V949" s="814"/>
      <c r="W949" s="814"/>
      <c r="X949" s="814"/>
      <c r="Y949" s="814"/>
      <c r="Z949" s="814"/>
    </row>
    <row r="950">
      <c r="A950" s="814"/>
      <c r="B950" s="814"/>
      <c r="C950" s="814"/>
      <c r="D950" s="814"/>
      <c r="E950" s="814"/>
      <c r="F950" s="814"/>
      <c r="G950" s="814"/>
      <c r="H950" s="814"/>
      <c r="I950" s="814"/>
      <c r="J950" s="814"/>
      <c r="K950" s="814"/>
      <c r="L950" s="814"/>
      <c r="M950" s="814"/>
      <c r="N950" s="814"/>
      <c r="O950" s="814"/>
      <c r="P950" s="814"/>
      <c r="Q950" s="814"/>
      <c r="R950" s="814"/>
      <c r="S950" s="814"/>
      <c r="T950" s="814"/>
      <c r="U950" s="814"/>
      <c r="V950" s="814"/>
      <c r="W950" s="814"/>
      <c r="X950" s="814"/>
      <c r="Y950" s="814"/>
      <c r="Z950" s="814"/>
    </row>
    <row r="951">
      <c r="A951" s="814"/>
      <c r="B951" s="814"/>
      <c r="C951" s="814"/>
      <c r="D951" s="814"/>
      <c r="E951" s="814"/>
      <c r="F951" s="814"/>
      <c r="G951" s="814"/>
      <c r="H951" s="814"/>
      <c r="I951" s="814"/>
      <c r="J951" s="814"/>
      <c r="K951" s="814"/>
      <c r="L951" s="814"/>
      <c r="M951" s="814"/>
      <c r="N951" s="814"/>
      <c r="O951" s="814"/>
      <c r="P951" s="814"/>
      <c r="Q951" s="814"/>
      <c r="R951" s="814"/>
      <c r="S951" s="814"/>
      <c r="T951" s="814"/>
      <c r="U951" s="814"/>
      <c r="V951" s="814"/>
      <c r="W951" s="814"/>
      <c r="X951" s="814"/>
      <c r="Y951" s="814"/>
      <c r="Z951" s="814"/>
    </row>
    <row r="952">
      <c r="A952" s="814"/>
      <c r="B952" s="814"/>
      <c r="C952" s="814"/>
      <c r="D952" s="814"/>
      <c r="E952" s="814"/>
      <c r="F952" s="814"/>
      <c r="G952" s="814"/>
      <c r="H952" s="814"/>
      <c r="I952" s="814"/>
      <c r="J952" s="814"/>
      <c r="K952" s="814"/>
      <c r="L952" s="814"/>
      <c r="M952" s="814"/>
      <c r="N952" s="814"/>
      <c r="O952" s="814"/>
      <c r="P952" s="814"/>
      <c r="Q952" s="814"/>
      <c r="R952" s="814"/>
      <c r="S952" s="814"/>
      <c r="T952" s="814"/>
      <c r="U952" s="814"/>
      <c r="V952" s="814"/>
      <c r="W952" s="814"/>
      <c r="X952" s="814"/>
      <c r="Y952" s="814"/>
      <c r="Z952" s="814"/>
    </row>
    <row r="953">
      <c r="A953" s="814"/>
      <c r="B953" s="814"/>
      <c r="C953" s="814"/>
      <c r="D953" s="814"/>
      <c r="E953" s="814"/>
      <c r="F953" s="814"/>
      <c r="G953" s="814"/>
      <c r="H953" s="814"/>
      <c r="I953" s="814"/>
      <c r="J953" s="814"/>
      <c r="K953" s="814"/>
      <c r="L953" s="814"/>
      <c r="M953" s="814"/>
      <c r="N953" s="814"/>
      <c r="O953" s="814"/>
      <c r="P953" s="814"/>
      <c r="Q953" s="814"/>
      <c r="R953" s="814"/>
      <c r="S953" s="814"/>
      <c r="T953" s="814"/>
      <c r="U953" s="814"/>
      <c r="V953" s="814"/>
      <c r="W953" s="814"/>
      <c r="X953" s="814"/>
      <c r="Y953" s="814"/>
      <c r="Z953" s="814"/>
    </row>
    <row r="954">
      <c r="A954" s="814"/>
      <c r="B954" s="814"/>
      <c r="C954" s="814"/>
      <c r="D954" s="814"/>
      <c r="E954" s="814"/>
      <c r="F954" s="814"/>
      <c r="G954" s="814"/>
      <c r="H954" s="814"/>
      <c r="I954" s="814"/>
      <c r="J954" s="814"/>
      <c r="K954" s="814"/>
      <c r="L954" s="814"/>
      <c r="M954" s="814"/>
      <c r="N954" s="814"/>
      <c r="O954" s="814"/>
      <c r="P954" s="814"/>
      <c r="Q954" s="814"/>
      <c r="R954" s="814"/>
      <c r="S954" s="814"/>
      <c r="T954" s="814"/>
      <c r="U954" s="814"/>
      <c r="V954" s="814"/>
      <c r="W954" s="814"/>
      <c r="X954" s="814"/>
      <c r="Y954" s="814"/>
      <c r="Z954" s="814"/>
    </row>
    <row r="955">
      <c r="A955" s="814"/>
      <c r="B955" s="814"/>
      <c r="C955" s="814"/>
      <c r="D955" s="814"/>
      <c r="E955" s="814"/>
      <c r="F955" s="814"/>
      <c r="G955" s="814"/>
      <c r="H955" s="814"/>
      <c r="I955" s="814"/>
      <c r="J955" s="814"/>
      <c r="K955" s="814"/>
      <c r="L955" s="814"/>
      <c r="M955" s="814"/>
      <c r="N955" s="814"/>
      <c r="O955" s="814"/>
      <c r="P955" s="814"/>
      <c r="Q955" s="814"/>
      <c r="R955" s="814"/>
      <c r="S955" s="814"/>
      <c r="T955" s="814"/>
      <c r="U955" s="814"/>
      <c r="V955" s="814"/>
      <c r="W955" s="814"/>
      <c r="X955" s="814"/>
      <c r="Y955" s="814"/>
      <c r="Z955" s="814"/>
    </row>
    <row r="956">
      <c r="A956" s="814"/>
      <c r="B956" s="814"/>
      <c r="C956" s="814"/>
      <c r="D956" s="814"/>
      <c r="E956" s="814"/>
      <c r="F956" s="814"/>
      <c r="G956" s="814"/>
      <c r="H956" s="814"/>
      <c r="I956" s="814"/>
      <c r="J956" s="814"/>
      <c r="K956" s="814"/>
      <c r="L956" s="814"/>
      <c r="M956" s="814"/>
      <c r="N956" s="814"/>
      <c r="O956" s="814"/>
      <c r="P956" s="814"/>
      <c r="Q956" s="814"/>
      <c r="R956" s="814"/>
      <c r="S956" s="814"/>
      <c r="T956" s="814"/>
      <c r="U956" s="814"/>
      <c r="V956" s="814"/>
      <c r="W956" s="814"/>
      <c r="X956" s="814"/>
      <c r="Y956" s="814"/>
      <c r="Z956" s="814"/>
    </row>
    <row r="957">
      <c r="A957" s="814"/>
      <c r="B957" s="814"/>
      <c r="C957" s="814"/>
      <c r="D957" s="814"/>
      <c r="E957" s="814"/>
      <c r="F957" s="814"/>
      <c r="G957" s="814"/>
      <c r="H957" s="814"/>
      <c r="I957" s="814"/>
      <c r="J957" s="814"/>
      <c r="K957" s="814"/>
      <c r="L957" s="814"/>
      <c r="M957" s="814"/>
      <c r="N957" s="814"/>
      <c r="O957" s="814"/>
      <c r="P957" s="814"/>
      <c r="Q957" s="814"/>
      <c r="R957" s="814"/>
      <c r="S957" s="814"/>
      <c r="T957" s="814"/>
      <c r="U957" s="814"/>
      <c r="V957" s="814"/>
      <c r="W957" s="814"/>
      <c r="X957" s="814"/>
      <c r="Y957" s="814"/>
      <c r="Z957" s="814"/>
    </row>
    <row r="958">
      <c r="A958" s="814"/>
      <c r="B958" s="814"/>
      <c r="C958" s="814"/>
      <c r="D958" s="814"/>
      <c r="E958" s="814"/>
      <c r="F958" s="814"/>
      <c r="G958" s="814"/>
      <c r="H958" s="814"/>
      <c r="I958" s="814"/>
      <c r="J958" s="814"/>
      <c r="K958" s="814"/>
      <c r="L958" s="814"/>
      <c r="M958" s="814"/>
      <c r="N958" s="814"/>
      <c r="O958" s="814"/>
      <c r="P958" s="814"/>
      <c r="Q958" s="814"/>
      <c r="R958" s="814"/>
      <c r="S958" s="814"/>
      <c r="T958" s="814"/>
      <c r="U958" s="814"/>
      <c r="V958" s="814"/>
      <c r="W958" s="814"/>
      <c r="X958" s="814"/>
      <c r="Y958" s="814"/>
      <c r="Z958" s="814"/>
    </row>
    <row r="959">
      <c r="A959" s="814"/>
      <c r="B959" s="814"/>
      <c r="C959" s="814"/>
      <c r="D959" s="814"/>
      <c r="E959" s="814"/>
      <c r="F959" s="814"/>
      <c r="G959" s="814"/>
      <c r="H959" s="814"/>
      <c r="I959" s="814"/>
      <c r="J959" s="814"/>
      <c r="K959" s="814"/>
      <c r="L959" s="814"/>
      <c r="M959" s="814"/>
      <c r="N959" s="814"/>
      <c r="O959" s="814"/>
      <c r="P959" s="814"/>
      <c r="Q959" s="814"/>
      <c r="R959" s="814"/>
      <c r="S959" s="814"/>
      <c r="T959" s="814"/>
      <c r="U959" s="814"/>
      <c r="V959" s="814"/>
      <c r="W959" s="814"/>
      <c r="X959" s="814"/>
      <c r="Y959" s="814"/>
      <c r="Z959" s="814"/>
    </row>
    <row r="960">
      <c r="A960" s="814"/>
      <c r="B960" s="814"/>
      <c r="C960" s="814"/>
      <c r="D960" s="814"/>
      <c r="E960" s="814"/>
      <c r="F960" s="814"/>
      <c r="G960" s="814"/>
      <c r="H960" s="814"/>
      <c r="I960" s="814"/>
      <c r="J960" s="814"/>
      <c r="K960" s="814"/>
      <c r="L960" s="814"/>
      <c r="M960" s="814"/>
      <c r="N960" s="814"/>
      <c r="O960" s="814"/>
      <c r="P960" s="814"/>
      <c r="Q960" s="814"/>
      <c r="R960" s="814"/>
      <c r="S960" s="814"/>
      <c r="T960" s="814"/>
      <c r="U960" s="814"/>
      <c r="V960" s="814"/>
      <c r="W960" s="814"/>
      <c r="X960" s="814"/>
      <c r="Y960" s="814"/>
      <c r="Z960" s="814"/>
    </row>
    <row r="961">
      <c r="A961" s="814"/>
      <c r="B961" s="814"/>
      <c r="C961" s="814"/>
      <c r="D961" s="814"/>
      <c r="E961" s="814"/>
      <c r="F961" s="814"/>
      <c r="G961" s="814"/>
      <c r="H961" s="814"/>
      <c r="I961" s="814"/>
      <c r="J961" s="814"/>
      <c r="K961" s="814"/>
      <c r="L961" s="814"/>
      <c r="M961" s="814"/>
      <c r="N961" s="814"/>
      <c r="O961" s="814"/>
      <c r="P961" s="814"/>
      <c r="Q961" s="814"/>
      <c r="R961" s="814"/>
      <c r="S961" s="814"/>
      <c r="T961" s="814"/>
      <c r="U961" s="814"/>
      <c r="V961" s="814"/>
      <c r="W961" s="814"/>
      <c r="X961" s="814"/>
      <c r="Y961" s="814"/>
      <c r="Z961" s="814"/>
    </row>
    <row r="962">
      <c r="A962" s="814"/>
      <c r="B962" s="814"/>
      <c r="C962" s="814"/>
      <c r="D962" s="814"/>
      <c r="E962" s="814"/>
      <c r="F962" s="814"/>
      <c r="G962" s="814"/>
      <c r="H962" s="814"/>
      <c r="I962" s="814"/>
      <c r="J962" s="814"/>
      <c r="K962" s="814"/>
      <c r="L962" s="814"/>
      <c r="M962" s="814"/>
      <c r="N962" s="814"/>
      <c r="O962" s="814"/>
      <c r="P962" s="814"/>
      <c r="Q962" s="814"/>
      <c r="R962" s="814"/>
      <c r="S962" s="814"/>
      <c r="T962" s="814"/>
      <c r="U962" s="814"/>
      <c r="V962" s="814"/>
      <c r="W962" s="814"/>
      <c r="X962" s="814"/>
      <c r="Y962" s="814"/>
      <c r="Z962" s="814"/>
    </row>
    <row r="963">
      <c r="A963" s="814"/>
      <c r="B963" s="814"/>
      <c r="C963" s="814"/>
      <c r="D963" s="814"/>
      <c r="E963" s="814"/>
      <c r="F963" s="814"/>
      <c r="G963" s="814"/>
      <c r="H963" s="814"/>
      <c r="I963" s="814"/>
      <c r="J963" s="814"/>
      <c r="K963" s="814"/>
      <c r="L963" s="814"/>
      <c r="M963" s="814"/>
      <c r="N963" s="814"/>
      <c r="O963" s="814"/>
      <c r="P963" s="814"/>
      <c r="Q963" s="814"/>
      <c r="R963" s="814"/>
      <c r="S963" s="814"/>
      <c r="T963" s="814"/>
      <c r="U963" s="814"/>
      <c r="V963" s="814"/>
      <c r="W963" s="814"/>
      <c r="X963" s="814"/>
      <c r="Y963" s="814"/>
      <c r="Z963" s="814"/>
    </row>
    <row r="964">
      <c r="A964" s="814"/>
      <c r="B964" s="814"/>
      <c r="C964" s="814"/>
      <c r="D964" s="814"/>
      <c r="E964" s="814"/>
      <c r="F964" s="814"/>
      <c r="G964" s="814"/>
      <c r="H964" s="814"/>
      <c r="I964" s="814"/>
      <c r="J964" s="814"/>
      <c r="K964" s="814"/>
      <c r="L964" s="814"/>
      <c r="M964" s="814"/>
      <c r="N964" s="814"/>
      <c r="O964" s="814"/>
      <c r="P964" s="814"/>
      <c r="Q964" s="814"/>
      <c r="R964" s="814"/>
      <c r="S964" s="814"/>
      <c r="T964" s="814"/>
      <c r="U964" s="814"/>
      <c r="V964" s="814"/>
      <c r="W964" s="814"/>
      <c r="X964" s="814"/>
      <c r="Y964" s="814"/>
      <c r="Z964" s="814"/>
    </row>
    <row r="965">
      <c r="A965" s="814"/>
      <c r="B965" s="814"/>
      <c r="C965" s="814"/>
      <c r="D965" s="814"/>
      <c r="E965" s="814"/>
      <c r="F965" s="814"/>
      <c r="G965" s="814"/>
      <c r="H965" s="814"/>
      <c r="I965" s="814"/>
      <c r="J965" s="814"/>
      <c r="K965" s="814"/>
      <c r="L965" s="814"/>
      <c r="M965" s="814"/>
      <c r="N965" s="814"/>
      <c r="O965" s="814"/>
      <c r="P965" s="814"/>
      <c r="Q965" s="814"/>
      <c r="R965" s="814"/>
      <c r="S965" s="814"/>
      <c r="T965" s="814"/>
      <c r="U965" s="814"/>
      <c r="V965" s="814"/>
      <c r="W965" s="814"/>
      <c r="X965" s="814"/>
      <c r="Y965" s="814"/>
      <c r="Z965" s="814"/>
    </row>
    <row r="966">
      <c r="A966" s="814"/>
      <c r="B966" s="814"/>
      <c r="C966" s="814"/>
      <c r="D966" s="814"/>
      <c r="E966" s="814"/>
      <c r="F966" s="814"/>
      <c r="G966" s="814"/>
      <c r="H966" s="814"/>
      <c r="I966" s="814"/>
      <c r="J966" s="814"/>
      <c r="K966" s="814"/>
      <c r="L966" s="814"/>
      <c r="M966" s="814"/>
      <c r="N966" s="814"/>
      <c r="O966" s="814"/>
      <c r="P966" s="814"/>
      <c r="Q966" s="814"/>
      <c r="R966" s="814"/>
      <c r="S966" s="814"/>
      <c r="T966" s="814"/>
      <c r="U966" s="814"/>
      <c r="V966" s="814"/>
      <c r="W966" s="814"/>
      <c r="X966" s="814"/>
      <c r="Y966" s="814"/>
      <c r="Z966" s="814"/>
    </row>
    <row r="967">
      <c r="A967" s="814"/>
      <c r="B967" s="814"/>
      <c r="C967" s="814"/>
      <c r="D967" s="814"/>
      <c r="E967" s="814"/>
      <c r="F967" s="814"/>
      <c r="G967" s="814"/>
      <c r="H967" s="814"/>
      <c r="I967" s="814"/>
      <c r="J967" s="814"/>
      <c r="K967" s="814"/>
      <c r="L967" s="814"/>
      <c r="M967" s="814"/>
      <c r="N967" s="814"/>
      <c r="O967" s="814"/>
      <c r="P967" s="814"/>
      <c r="Q967" s="814"/>
      <c r="R967" s="814"/>
      <c r="S967" s="814"/>
      <c r="T967" s="814"/>
      <c r="U967" s="814"/>
      <c r="V967" s="814"/>
      <c r="W967" s="814"/>
      <c r="X967" s="814"/>
      <c r="Y967" s="814"/>
      <c r="Z967" s="814"/>
    </row>
    <row r="968">
      <c r="A968" s="814"/>
      <c r="B968" s="814"/>
      <c r="C968" s="814"/>
      <c r="D968" s="814"/>
      <c r="E968" s="814"/>
      <c r="F968" s="814"/>
      <c r="G968" s="814"/>
      <c r="H968" s="814"/>
      <c r="I968" s="814"/>
      <c r="J968" s="814"/>
      <c r="K968" s="814"/>
      <c r="L968" s="814"/>
      <c r="M968" s="814"/>
      <c r="N968" s="814"/>
      <c r="O968" s="814"/>
      <c r="P968" s="814"/>
      <c r="Q968" s="814"/>
      <c r="R968" s="814"/>
      <c r="S968" s="814"/>
      <c r="T968" s="814"/>
      <c r="U968" s="814"/>
      <c r="V968" s="814"/>
      <c r="W968" s="814"/>
      <c r="X968" s="814"/>
      <c r="Y968" s="814"/>
      <c r="Z968" s="814"/>
    </row>
    <row r="969">
      <c r="A969" s="814"/>
      <c r="B969" s="814"/>
      <c r="C969" s="814"/>
      <c r="D969" s="814"/>
      <c r="E969" s="814"/>
      <c r="F969" s="814"/>
      <c r="G969" s="814"/>
      <c r="H969" s="814"/>
      <c r="I969" s="814"/>
      <c r="J969" s="814"/>
      <c r="K969" s="814"/>
      <c r="L969" s="814"/>
      <c r="M969" s="814"/>
      <c r="N969" s="814"/>
      <c r="O969" s="814"/>
      <c r="P969" s="814"/>
      <c r="Q969" s="814"/>
      <c r="R969" s="814"/>
      <c r="S969" s="814"/>
      <c r="T969" s="814"/>
      <c r="U969" s="814"/>
      <c r="V969" s="814"/>
      <c r="W969" s="814"/>
      <c r="X969" s="814"/>
      <c r="Y969" s="814"/>
      <c r="Z969" s="814"/>
    </row>
    <row r="970">
      <c r="A970" s="814"/>
      <c r="B970" s="814"/>
      <c r="C970" s="814"/>
      <c r="D970" s="814"/>
      <c r="E970" s="814"/>
      <c r="F970" s="814"/>
      <c r="G970" s="814"/>
      <c r="H970" s="814"/>
      <c r="I970" s="814"/>
      <c r="J970" s="814"/>
      <c r="K970" s="814"/>
      <c r="L970" s="814"/>
      <c r="M970" s="814"/>
      <c r="N970" s="814"/>
      <c r="O970" s="814"/>
      <c r="P970" s="814"/>
      <c r="Q970" s="814"/>
      <c r="R970" s="814"/>
      <c r="S970" s="814"/>
      <c r="T970" s="814"/>
      <c r="U970" s="814"/>
      <c r="V970" s="814"/>
      <c r="W970" s="814"/>
      <c r="X970" s="814"/>
      <c r="Y970" s="814"/>
      <c r="Z970" s="814"/>
    </row>
    <row r="971">
      <c r="A971" s="814"/>
      <c r="B971" s="814"/>
      <c r="C971" s="814"/>
      <c r="D971" s="814"/>
      <c r="E971" s="814"/>
      <c r="F971" s="814"/>
      <c r="G971" s="814"/>
      <c r="H971" s="814"/>
      <c r="I971" s="814"/>
      <c r="J971" s="814"/>
      <c r="K971" s="814"/>
      <c r="L971" s="814"/>
      <c r="M971" s="814"/>
      <c r="N971" s="814"/>
      <c r="O971" s="814"/>
      <c r="P971" s="814"/>
      <c r="Q971" s="814"/>
      <c r="R971" s="814"/>
      <c r="S971" s="814"/>
      <c r="T971" s="814"/>
      <c r="U971" s="814"/>
      <c r="V971" s="814"/>
      <c r="W971" s="814"/>
      <c r="X971" s="814"/>
      <c r="Y971" s="814"/>
      <c r="Z971" s="814"/>
    </row>
    <row r="972">
      <c r="A972" s="814"/>
      <c r="B972" s="814"/>
      <c r="C972" s="814"/>
      <c r="D972" s="814"/>
      <c r="E972" s="814"/>
      <c r="F972" s="814"/>
      <c r="G972" s="814"/>
      <c r="H972" s="814"/>
      <c r="I972" s="814"/>
      <c r="J972" s="814"/>
      <c r="K972" s="814"/>
      <c r="L972" s="814"/>
      <c r="M972" s="814"/>
      <c r="N972" s="814"/>
      <c r="O972" s="814"/>
      <c r="P972" s="814"/>
      <c r="Q972" s="814"/>
      <c r="R972" s="814"/>
      <c r="S972" s="814"/>
      <c r="T972" s="814"/>
      <c r="U972" s="814"/>
      <c r="V972" s="814"/>
      <c r="W972" s="814"/>
      <c r="X972" s="814"/>
      <c r="Y972" s="814"/>
      <c r="Z972" s="814"/>
    </row>
    <row r="973">
      <c r="A973" s="814"/>
      <c r="B973" s="814"/>
      <c r="C973" s="814"/>
      <c r="D973" s="814"/>
      <c r="E973" s="814"/>
      <c r="F973" s="814"/>
      <c r="G973" s="814"/>
      <c r="H973" s="814"/>
      <c r="I973" s="814"/>
      <c r="J973" s="814"/>
      <c r="K973" s="814"/>
      <c r="L973" s="814"/>
      <c r="M973" s="814"/>
      <c r="N973" s="814"/>
      <c r="O973" s="814"/>
      <c r="P973" s="814"/>
      <c r="Q973" s="814"/>
      <c r="R973" s="814"/>
      <c r="S973" s="814"/>
      <c r="T973" s="814"/>
      <c r="U973" s="814"/>
      <c r="V973" s="814"/>
      <c r="W973" s="814"/>
      <c r="X973" s="814"/>
      <c r="Y973" s="814"/>
      <c r="Z973" s="814"/>
    </row>
    <row r="974">
      <c r="A974" s="814"/>
      <c r="B974" s="814"/>
      <c r="C974" s="814"/>
      <c r="D974" s="814"/>
      <c r="E974" s="814"/>
      <c r="F974" s="814"/>
      <c r="G974" s="814"/>
      <c r="H974" s="814"/>
      <c r="I974" s="814"/>
      <c r="J974" s="814"/>
      <c r="K974" s="814"/>
      <c r="L974" s="814"/>
      <c r="M974" s="814"/>
      <c r="N974" s="814"/>
      <c r="O974" s="814"/>
      <c r="P974" s="814"/>
      <c r="Q974" s="814"/>
      <c r="R974" s="814"/>
      <c r="S974" s="814"/>
      <c r="T974" s="814"/>
      <c r="U974" s="814"/>
      <c r="V974" s="814"/>
      <c r="W974" s="814"/>
      <c r="X974" s="814"/>
      <c r="Y974" s="814"/>
      <c r="Z974" s="814"/>
    </row>
    <row r="975">
      <c r="A975" s="814"/>
      <c r="B975" s="814"/>
      <c r="C975" s="814"/>
      <c r="D975" s="814"/>
      <c r="E975" s="814"/>
      <c r="F975" s="814"/>
      <c r="G975" s="814"/>
      <c r="H975" s="814"/>
      <c r="I975" s="814"/>
      <c r="J975" s="814"/>
      <c r="K975" s="814"/>
      <c r="L975" s="814"/>
      <c r="M975" s="814"/>
      <c r="N975" s="814"/>
      <c r="O975" s="814"/>
      <c r="P975" s="814"/>
      <c r="Q975" s="814"/>
      <c r="R975" s="814"/>
      <c r="S975" s="814"/>
      <c r="T975" s="814"/>
      <c r="U975" s="814"/>
      <c r="V975" s="814"/>
      <c r="W975" s="814"/>
      <c r="X975" s="814"/>
      <c r="Y975" s="814"/>
      <c r="Z975" s="814"/>
    </row>
    <row r="976">
      <c r="A976" s="814"/>
      <c r="B976" s="814"/>
      <c r="C976" s="814"/>
      <c r="D976" s="814"/>
      <c r="E976" s="814"/>
      <c r="F976" s="814"/>
      <c r="G976" s="814"/>
      <c r="H976" s="814"/>
      <c r="I976" s="814"/>
      <c r="J976" s="814"/>
      <c r="K976" s="814"/>
      <c r="L976" s="814"/>
      <c r="M976" s="814"/>
      <c r="N976" s="814"/>
      <c r="O976" s="814"/>
      <c r="P976" s="814"/>
      <c r="Q976" s="814"/>
      <c r="R976" s="814"/>
      <c r="S976" s="814"/>
      <c r="T976" s="814"/>
      <c r="U976" s="814"/>
      <c r="V976" s="814"/>
      <c r="W976" s="814"/>
      <c r="X976" s="814"/>
      <c r="Y976" s="814"/>
      <c r="Z976" s="814"/>
    </row>
    <row r="977">
      <c r="A977" s="814"/>
      <c r="B977" s="814"/>
      <c r="C977" s="814"/>
      <c r="D977" s="814"/>
      <c r="E977" s="814"/>
      <c r="F977" s="814"/>
      <c r="G977" s="814"/>
      <c r="H977" s="814"/>
      <c r="I977" s="814"/>
      <c r="J977" s="814"/>
      <c r="K977" s="814"/>
      <c r="L977" s="814"/>
      <c r="M977" s="814"/>
      <c r="N977" s="814"/>
      <c r="O977" s="814"/>
      <c r="P977" s="814"/>
      <c r="Q977" s="814"/>
      <c r="R977" s="814"/>
      <c r="S977" s="814"/>
      <c r="T977" s="814"/>
      <c r="U977" s="814"/>
      <c r="V977" s="814"/>
      <c r="W977" s="814"/>
      <c r="X977" s="814"/>
      <c r="Y977" s="814"/>
      <c r="Z977" s="814"/>
    </row>
    <row r="978">
      <c r="A978" s="814"/>
      <c r="B978" s="814"/>
      <c r="C978" s="814"/>
      <c r="D978" s="814"/>
      <c r="E978" s="814"/>
      <c r="F978" s="814"/>
      <c r="G978" s="814"/>
      <c r="H978" s="814"/>
      <c r="I978" s="814"/>
      <c r="J978" s="814"/>
      <c r="K978" s="814"/>
      <c r="L978" s="814"/>
      <c r="M978" s="814"/>
      <c r="N978" s="814"/>
      <c r="O978" s="814"/>
      <c r="P978" s="814"/>
      <c r="Q978" s="814"/>
      <c r="R978" s="814"/>
      <c r="S978" s="814"/>
      <c r="T978" s="814"/>
      <c r="U978" s="814"/>
      <c r="V978" s="814"/>
      <c r="W978" s="814"/>
      <c r="X978" s="814"/>
      <c r="Y978" s="814"/>
      <c r="Z978" s="814"/>
    </row>
    <row r="979">
      <c r="A979" s="814"/>
      <c r="B979" s="814"/>
      <c r="C979" s="814"/>
      <c r="D979" s="814"/>
      <c r="E979" s="814"/>
      <c r="F979" s="814"/>
      <c r="G979" s="814"/>
      <c r="H979" s="814"/>
      <c r="I979" s="814"/>
      <c r="J979" s="814"/>
      <c r="K979" s="814"/>
      <c r="L979" s="814"/>
      <c r="M979" s="814"/>
      <c r="N979" s="814"/>
      <c r="O979" s="814"/>
      <c r="P979" s="814"/>
      <c r="Q979" s="814"/>
      <c r="R979" s="814"/>
      <c r="S979" s="814"/>
      <c r="T979" s="814"/>
      <c r="U979" s="814"/>
      <c r="V979" s="814"/>
      <c r="W979" s="814"/>
      <c r="X979" s="814"/>
      <c r="Y979" s="814"/>
      <c r="Z979" s="814"/>
    </row>
    <row r="980">
      <c r="A980" s="814"/>
      <c r="B980" s="814"/>
      <c r="C980" s="814"/>
      <c r="D980" s="814"/>
      <c r="E980" s="814"/>
      <c r="F980" s="814"/>
      <c r="G980" s="814"/>
      <c r="H980" s="814"/>
      <c r="I980" s="814"/>
      <c r="J980" s="814"/>
      <c r="K980" s="814"/>
      <c r="L980" s="814"/>
      <c r="M980" s="814"/>
      <c r="N980" s="814"/>
      <c r="O980" s="814"/>
      <c r="P980" s="814"/>
      <c r="Q980" s="814"/>
      <c r="R980" s="814"/>
      <c r="S980" s="814"/>
      <c r="T980" s="814"/>
      <c r="U980" s="814"/>
      <c r="V980" s="814"/>
      <c r="W980" s="814"/>
      <c r="X980" s="814"/>
      <c r="Y980" s="814"/>
      <c r="Z980" s="814"/>
    </row>
    <row r="981">
      <c r="A981" s="814"/>
      <c r="B981" s="814"/>
      <c r="C981" s="814"/>
      <c r="D981" s="814"/>
      <c r="E981" s="814"/>
      <c r="F981" s="814"/>
      <c r="G981" s="814"/>
      <c r="H981" s="814"/>
      <c r="I981" s="814"/>
      <c r="J981" s="814"/>
      <c r="K981" s="814"/>
      <c r="L981" s="814"/>
      <c r="M981" s="814"/>
      <c r="N981" s="814"/>
      <c r="O981" s="814"/>
      <c r="P981" s="814"/>
      <c r="Q981" s="814"/>
      <c r="R981" s="814"/>
      <c r="S981" s="814"/>
      <c r="T981" s="814"/>
      <c r="U981" s="814"/>
      <c r="V981" s="814"/>
      <c r="W981" s="814"/>
      <c r="X981" s="814"/>
      <c r="Y981" s="814"/>
      <c r="Z981" s="814"/>
    </row>
    <row r="982">
      <c r="A982" s="814"/>
      <c r="B982" s="814"/>
      <c r="C982" s="814"/>
      <c r="D982" s="814"/>
      <c r="E982" s="814"/>
      <c r="F982" s="814"/>
      <c r="G982" s="814"/>
      <c r="H982" s="814"/>
      <c r="I982" s="814"/>
      <c r="J982" s="814"/>
      <c r="K982" s="814"/>
      <c r="L982" s="814"/>
      <c r="M982" s="814"/>
      <c r="N982" s="814"/>
      <c r="O982" s="814"/>
      <c r="P982" s="814"/>
      <c r="Q982" s="814"/>
      <c r="R982" s="814"/>
      <c r="S982" s="814"/>
      <c r="T982" s="814"/>
      <c r="U982" s="814"/>
      <c r="V982" s="814"/>
      <c r="W982" s="814"/>
      <c r="X982" s="814"/>
      <c r="Y982" s="814"/>
      <c r="Z982" s="814"/>
    </row>
    <row r="983">
      <c r="A983" s="814"/>
      <c r="B983" s="814"/>
      <c r="C983" s="814"/>
      <c r="D983" s="814"/>
      <c r="E983" s="814"/>
      <c r="F983" s="814"/>
      <c r="G983" s="814"/>
      <c r="H983" s="814"/>
      <c r="I983" s="814"/>
      <c r="J983" s="814"/>
      <c r="K983" s="814"/>
      <c r="L983" s="814"/>
      <c r="M983" s="814"/>
      <c r="N983" s="814"/>
      <c r="O983" s="814"/>
      <c r="P983" s="814"/>
      <c r="Q983" s="814"/>
      <c r="R983" s="814"/>
      <c r="S983" s="814"/>
      <c r="T983" s="814"/>
      <c r="U983" s="814"/>
      <c r="V983" s="814"/>
      <c r="W983" s="814"/>
      <c r="X983" s="814"/>
      <c r="Y983" s="814"/>
      <c r="Z983" s="814"/>
    </row>
    <row r="984">
      <c r="A984" s="814"/>
      <c r="B984" s="814"/>
      <c r="C984" s="814"/>
      <c r="D984" s="814"/>
      <c r="E984" s="814"/>
      <c r="F984" s="814"/>
      <c r="G984" s="814"/>
      <c r="H984" s="814"/>
      <c r="I984" s="814"/>
      <c r="J984" s="814"/>
      <c r="K984" s="814"/>
      <c r="L984" s="814"/>
      <c r="M984" s="814"/>
      <c r="N984" s="814"/>
      <c r="O984" s="814"/>
      <c r="P984" s="814"/>
      <c r="Q984" s="814"/>
      <c r="R984" s="814"/>
      <c r="S984" s="814"/>
      <c r="T984" s="814"/>
      <c r="U984" s="814"/>
      <c r="V984" s="814"/>
      <c r="W984" s="814"/>
      <c r="X984" s="814"/>
      <c r="Y984" s="814"/>
      <c r="Z984" s="814"/>
    </row>
    <row r="985">
      <c r="A985" s="814"/>
      <c r="B985" s="814"/>
      <c r="C985" s="814"/>
      <c r="D985" s="814"/>
      <c r="E985" s="814"/>
      <c r="F985" s="814"/>
      <c r="G985" s="814"/>
      <c r="H985" s="814"/>
      <c r="I985" s="814"/>
      <c r="J985" s="814"/>
      <c r="K985" s="814"/>
      <c r="L985" s="814"/>
      <c r="M985" s="814"/>
      <c r="N985" s="814"/>
      <c r="O985" s="814"/>
      <c r="P985" s="814"/>
      <c r="Q985" s="814"/>
      <c r="R985" s="814"/>
      <c r="S985" s="814"/>
      <c r="T985" s="814"/>
      <c r="U985" s="814"/>
      <c r="V985" s="814"/>
      <c r="W985" s="814"/>
      <c r="X985" s="814"/>
      <c r="Y985" s="814"/>
      <c r="Z985" s="814"/>
    </row>
    <row r="986">
      <c r="A986" s="814"/>
      <c r="B986" s="814"/>
      <c r="C986" s="814"/>
      <c r="D986" s="814"/>
      <c r="E986" s="814"/>
      <c r="F986" s="814"/>
      <c r="G986" s="814"/>
      <c r="H986" s="814"/>
      <c r="I986" s="814"/>
      <c r="J986" s="814"/>
      <c r="K986" s="814"/>
      <c r="L986" s="814"/>
      <c r="M986" s="814"/>
      <c r="N986" s="814"/>
      <c r="O986" s="814"/>
      <c r="P986" s="814"/>
      <c r="Q986" s="814"/>
      <c r="R986" s="814"/>
      <c r="S986" s="814"/>
      <c r="T986" s="814"/>
      <c r="U986" s="814"/>
      <c r="V986" s="814"/>
      <c r="W986" s="814"/>
      <c r="X986" s="814"/>
      <c r="Y986" s="814"/>
      <c r="Z986" s="814"/>
    </row>
    <row r="987">
      <c r="A987" s="814"/>
      <c r="B987" s="814"/>
      <c r="C987" s="814"/>
      <c r="D987" s="814"/>
      <c r="E987" s="814"/>
      <c r="F987" s="814"/>
      <c r="G987" s="814"/>
      <c r="H987" s="814"/>
      <c r="I987" s="814"/>
      <c r="J987" s="814"/>
      <c r="K987" s="814"/>
      <c r="L987" s="814"/>
      <c r="M987" s="814"/>
      <c r="N987" s="814"/>
      <c r="O987" s="814"/>
      <c r="P987" s="814"/>
      <c r="Q987" s="814"/>
      <c r="R987" s="814"/>
      <c r="S987" s="814"/>
      <c r="T987" s="814"/>
      <c r="U987" s="814"/>
      <c r="V987" s="814"/>
      <c r="W987" s="814"/>
      <c r="X987" s="814"/>
      <c r="Y987" s="814"/>
      <c r="Z987" s="814"/>
    </row>
    <row r="988">
      <c r="A988" s="814"/>
      <c r="B988" s="814"/>
      <c r="C988" s="814"/>
      <c r="D988" s="814"/>
      <c r="E988" s="814"/>
      <c r="F988" s="814"/>
      <c r="G988" s="814"/>
      <c r="H988" s="814"/>
      <c r="I988" s="814"/>
      <c r="J988" s="814"/>
      <c r="K988" s="814"/>
      <c r="L988" s="814"/>
      <c r="M988" s="814"/>
      <c r="N988" s="814"/>
      <c r="O988" s="814"/>
      <c r="P988" s="814"/>
      <c r="Q988" s="814"/>
      <c r="R988" s="814"/>
      <c r="S988" s="814"/>
      <c r="T988" s="814"/>
      <c r="U988" s="814"/>
      <c r="V988" s="814"/>
      <c r="W988" s="814"/>
      <c r="X988" s="814"/>
      <c r="Y988" s="814"/>
      <c r="Z988" s="814"/>
    </row>
    <row r="989">
      <c r="A989" s="814"/>
      <c r="B989" s="814"/>
      <c r="C989" s="814"/>
      <c r="D989" s="814"/>
      <c r="E989" s="814"/>
      <c r="F989" s="814"/>
      <c r="G989" s="814"/>
      <c r="H989" s="814"/>
      <c r="I989" s="814"/>
      <c r="J989" s="814"/>
      <c r="K989" s="814"/>
      <c r="L989" s="814"/>
      <c r="M989" s="814"/>
      <c r="N989" s="814"/>
      <c r="O989" s="814"/>
      <c r="P989" s="814"/>
      <c r="Q989" s="814"/>
      <c r="R989" s="814"/>
      <c r="S989" s="814"/>
      <c r="T989" s="814"/>
      <c r="U989" s="814"/>
      <c r="V989" s="814"/>
      <c r="W989" s="814"/>
      <c r="X989" s="814"/>
      <c r="Y989" s="814"/>
      <c r="Z989" s="814"/>
    </row>
    <row r="990">
      <c r="A990" s="814"/>
      <c r="B990" s="814"/>
      <c r="C990" s="814"/>
      <c r="D990" s="814"/>
      <c r="E990" s="814"/>
      <c r="F990" s="814"/>
      <c r="G990" s="814"/>
      <c r="H990" s="814"/>
      <c r="I990" s="814"/>
      <c r="J990" s="814"/>
      <c r="K990" s="814"/>
      <c r="L990" s="814"/>
      <c r="M990" s="814"/>
      <c r="N990" s="814"/>
      <c r="O990" s="814"/>
      <c r="P990" s="814"/>
      <c r="Q990" s="814"/>
      <c r="R990" s="814"/>
      <c r="S990" s="814"/>
      <c r="T990" s="814"/>
      <c r="U990" s="814"/>
      <c r="V990" s="814"/>
      <c r="W990" s="814"/>
      <c r="X990" s="814"/>
      <c r="Y990" s="814"/>
      <c r="Z990" s="814"/>
    </row>
    <row r="991">
      <c r="A991" s="814"/>
      <c r="B991" s="814"/>
      <c r="C991" s="814"/>
      <c r="D991" s="814"/>
      <c r="E991" s="814"/>
      <c r="F991" s="814"/>
      <c r="G991" s="814"/>
      <c r="H991" s="814"/>
      <c r="I991" s="814"/>
      <c r="J991" s="814"/>
      <c r="K991" s="814"/>
      <c r="L991" s="814"/>
      <c r="M991" s="814"/>
      <c r="N991" s="814"/>
      <c r="O991" s="814"/>
      <c r="P991" s="814"/>
      <c r="Q991" s="814"/>
      <c r="R991" s="814"/>
      <c r="S991" s="814"/>
      <c r="T991" s="814"/>
      <c r="U991" s="814"/>
      <c r="V991" s="814"/>
      <c r="W991" s="814"/>
      <c r="X991" s="814"/>
      <c r="Y991" s="814"/>
      <c r="Z991" s="814"/>
    </row>
    <row r="992">
      <c r="A992" s="814"/>
      <c r="B992" s="814"/>
      <c r="C992" s="814"/>
      <c r="D992" s="814"/>
      <c r="E992" s="814"/>
      <c r="F992" s="814"/>
      <c r="G992" s="814"/>
      <c r="H992" s="814"/>
      <c r="I992" s="814"/>
      <c r="J992" s="814"/>
      <c r="K992" s="814"/>
      <c r="L992" s="814"/>
      <c r="M992" s="814"/>
      <c r="N992" s="814"/>
      <c r="O992" s="814"/>
      <c r="P992" s="814"/>
      <c r="Q992" s="814"/>
      <c r="R992" s="814"/>
      <c r="S992" s="814"/>
      <c r="T992" s="814"/>
      <c r="U992" s="814"/>
      <c r="V992" s="814"/>
      <c r="W992" s="814"/>
      <c r="X992" s="814"/>
      <c r="Y992" s="814"/>
      <c r="Z992" s="814"/>
    </row>
    <row r="993">
      <c r="A993" s="814"/>
      <c r="B993" s="814"/>
      <c r="C993" s="814"/>
      <c r="D993" s="814"/>
      <c r="E993" s="814"/>
      <c r="F993" s="814"/>
      <c r="G993" s="814"/>
      <c r="H993" s="814"/>
      <c r="I993" s="814"/>
      <c r="J993" s="814"/>
      <c r="K993" s="814"/>
      <c r="L993" s="814"/>
      <c r="M993" s="814"/>
      <c r="N993" s="814"/>
      <c r="O993" s="814"/>
      <c r="P993" s="814"/>
      <c r="Q993" s="814"/>
      <c r="R993" s="814"/>
      <c r="S993" s="814"/>
      <c r="T993" s="814"/>
      <c r="U993" s="814"/>
      <c r="V993" s="814"/>
      <c r="W993" s="814"/>
      <c r="X993" s="814"/>
      <c r="Y993" s="814"/>
      <c r="Z993" s="814"/>
    </row>
    <row r="994">
      <c r="A994" s="814"/>
      <c r="B994" s="814"/>
      <c r="C994" s="814"/>
      <c r="D994" s="814"/>
      <c r="E994" s="814"/>
      <c r="F994" s="814"/>
      <c r="G994" s="814"/>
      <c r="H994" s="814"/>
      <c r="I994" s="814"/>
      <c r="J994" s="814"/>
      <c r="K994" s="814"/>
      <c r="L994" s="814"/>
      <c r="M994" s="814"/>
      <c r="N994" s="814"/>
      <c r="O994" s="814"/>
      <c r="P994" s="814"/>
      <c r="Q994" s="814"/>
      <c r="R994" s="814"/>
      <c r="S994" s="814"/>
      <c r="T994" s="814"/>
      <c r="U994" s="814"/>
      <c r="V994" s="814"/>
      <c r="W994" s="814"/>
      <c r="X994" s="814"/>
      <c r="Y994" s="814"/>
      <c r="Z994" s="814"/>
    </row>
    <row r="995">
      <c r="A995" s="814"/>
      <c r="B995" s="814"/>
      <c r="C995" s="814"/>
      <c r="D995" s="814"/>
      <c r="E995" s="814"/>
      <c r="F995" s="814"/>
      <c r="G995" s="814"/>
      <c r="H995" s="814"/>
      <c r="I995" s="814"/>
      <c r="J995" s="814"/>
      <c r="K995" s="814"/>
      <c r="L995" s="814"/>
      <c r="M995" s="814"/>
      <c r="N995" s="814"/>
      <c r="O995" s="814"/>
      <c r="P995" s="814"/>
      <c r="Q995" s="814"/>
      <c r="R995" s="814"/>
      <c r="S995" s="814"/>
      <c r="T995" s="814"/>
      <c r="U995" s="814"/>
      <c r="V995" s="814"/>
      <c r="W995" s="814"/>
      <c r="X995" s="814"/>
      <c r="Y995" s="814"/>
      <c r="Z995" s="814"/>
    </row>
    <row r="996">
      <c r="A996" s="814"/>
      <c r="B996" s="814"/>
      <c r="C996" s="814"/>
      <c r="D996" s="814"/>
      <c r="E996" s="814"/>
      <c r="F996" s="814"/>
      <c r="G996" s="814"/>
      <c r="H996" s="814"/>
      <c r="I996" s="814"/>
      <c r="J996" s="814"/>
      <c r="K996" s="814"/>
      <c r="L996" s="814"/>
      <c r="M996" s="814"/>
      <c r="N996" s="814"/>
      <c r="O996" s="814"/>
      <c r="P996" s="814"/>
      <c r="Q996" s="814"/>
      <c r="R996" s="814"/>
      <c r="S996" s="814"/>
      <c r="T996" s="814"/>
      <c r="U996" s="814"/>
      <c r="V996" s="814"/>
      <c r="W996" s="814"/>
      <c r="X996" s="814"/>
      <c r="Y996" s="814"/>
      <c r="Z996" s="814"/>
    </row>
    <row r="997">
      <c r="A997" s="814"/>
      <c r="B997" s="814"/>
      <c r="C997" s="814"/>
      <c r="D997" s="814"/>
      <c r="E997" s="814"/>
      <c r="F997" s="814"/>
      <c r="G997" s="814"/>
      <c r="H997" s="814"/>
      <c r="I997" s="814"/>
      <c r="J997" s="814"/>
      <c r="K997" s="814"/>
      <c r="L997" s="814"/>
      <c r="M997" s="814"/>
      <c r="N997" s="814"/>
      <c r="O997" s="814"/>
      <c r="P997" s="814"/>
      <c r="Q997" s="814"/>
      <c r="R997" s="814"/>
      <c r="S997" s="814"/>
      <c r="T997" s="814"/>
      <c r="U997" s="814"/>
      <c r="V997" s="814"/>
      <c r="W997" s="814"/>
      <c r="X997" s="814"/>
      <c r="Y997" s="814"/>
      <c r="Z997" s="814"/>
    </row>
    <row r="998">
      <c r="A998" s="814"/>
      <c r="B998" s="814"/>
      <c r="C998" s="814"/>
      <c r="D998" s="814"/>
      <c r="E998" s="814"/>
      <c r="F998" s="814"/>
      <c r="G998" s="814"/>
      <c r="H998" s="814"/>
      <c r="I998" s="814"/>
      <c r="J998" s="814"/>
      <c r="K998" s="814"/>
      <c r="L998" s="814"/>
      <c r="M998" s="814"/>
      <c r="N998" s="814"/>
      <c r="O998" s="814"/>
      <c r="P998" s="814"/>
      <c r="Q998" s="814"/>
      <c r="R998" s="814"/>
      <c r="S998" s="814"/>
      <c r="T998" s="814"/>
      <c r="U998" s="814"/>
      <c r="V998" s="814"/>
      <c r="W998" s="814"/>
      <c r="X998" s="814"/>
      <c r="Y998" s="814"/>
      <c r="Z998" s="814"/>
    </row>
    <row r="999">
      <c r="A999" s="814"/>
      <c r="B999" s="814"/>
      <c r="C999" s="814"/>
      <c r="D999" s="814"/>
      <c r="E999" s="814"/>
      <c r="F999" s="814"/>
      <c r="G999" s="814"/>
      <c r="H999" s="814"/>
      <c r="I999" s="814"/>
      <c r="J999" s="814"/>
      <c r="K999" s="814"/>
      <c r="L999" s="814"/>
      <c r="M999" s="814"/>
      <c r="N999" s="814"/>
      <c r="O999" s="814"/>
      <c r="P999" s="814"/>
      <c r="Q999" s="814"/>
      <c r="R999" s="814"/>
      <c r="S999" s="814"/>
      <c r="T999" s="814"/>
      <c r="U999" s="814"/>
      <c r="V999" s="814"/>
      <c r="W999" s="814"/>
      <c r="X999" s="814"/>
      <c r="Y999" s="814"/>
      <c r="Z999" s="814"/>
    </row>
    <row r="1000">
      <c r="A1000" s="814"/>
      <c r="B1000" s="814"/>
      <c r="C1000" s="814"/>
      <c r="D1000" s="814"/>
      <c r="E1000" s="814"/>
      <c r="F1000" s="814"/>
      <c r="G1000" s="814"/>
      <c r="H1000" s="814"/>
      <c r="I1000" s="814"/>
      <c r="J1000" s="814"/>
      <c r="K1000" s="814"/>
      <c r="L1000" s="814"/>
      <c r="M1000" s="814"/>
      <c r="N1000" s="814"/>
      <c r="O1000" s="814"/>
      <c r="P1000" s="814"/>
      <c r="Q1000" s="814"/>
      <c r="R1000" s="814"/>
      <c r="S1000" s="814"/>
      <c r="T1000" s="814"/>
      <c r="U1000" s="814"/>
      <c r="V1000" s="814"/>
      <c r="W1000" s="814"/>
      <c r="X1000" s="814"/>
      <c r="Y1000" s="814"/>
      <c r="Z1000" s="814"/>
    </row>
  </sheetData>
  <mergeCells count="1">
    <mergeCell ref="A37:J4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4.5"/>
  </cols>
  <sheetData>
    <row r="1">
      <c r="A1" s="873" t="s">
        <v>766</v>
      </c>
      <c r="B1" s="771"/>
      <c r="C1" s="771"/>
      <c r="D1" s="771"/>
      <c r="E1" s="772"/>
    </row>
    <row r="2">
      <c r="A2" s="874"/>
      <c r="B2" s="874"/>
      <c r="C2" s="874"/>
      <c r="D2" s="874"/>
      <c r="E2" s="874"/>
    </row>
    <row r="3">
      <c r="A3" s="874"/>
      <c r="B3" s="874"/>
      <c r="C3" s="874"/>
      <c r="D3" s="874"/>
      <c r="E3" s="874"/>
    </row>
    <row r="4">
      <c r="A4" s="874"/>
      <c r="B4" s="874"/>
      <c r="C4" s="874"/>
      <c r="D4" s="874"/>
      <c r="E4" s="874"/>
    </row>
    <row r="5">
      <c r="A5" s="874"/>
      <c r="B5" s="874"/>
      <c r="C5" s="874"/>
      <c r="D5" s="874"/>
      <c r="E5" s="874"/>
    </row>
    <row r="6">
      <c r="A6" s="874"/>
      <c r="B6" s="874"/>
      <c r="C6" s="874"/>
      <c r="D6" s="874"/>
      <c r="E6" s="874"/>
    </row>
    <row r="7">
      <c r="A7" s="874"/>
      <c r="B7" s="874"/>
      <c r="C7" s="874"/>
      <c r="D7" s="874"/>
      <c r="E7" s="874"/>
    </row>
    <row r="8">
      <c r="A8" s="874"/>
      <c r="B8" s="874"/>
      <c r="C8" s="874"/>
      <c r="D8" s="874"/>
      <c r="E8" s="874"/>
    </row>
    <row r="9">
      <c r="A9" s="874"/>
      <c r="B9" s="874"/>
      <c r="C9" s="874"/>
      <c r="D9" s="874"/>
      <c r="E9" s="874"/>
    </row>
    <row r="10">
      <c r="A10" s="874"/>
      <c r="B10" s="874"/>
      <c r="C10" s="874"/>
      <c r="D10" s="874"/>
      <c r="E10" s="874"/>
    </row>
    <row r="11">
      <c r="A11" s="874"/>
      <c r="B11" s="874"/>
      <c r="C11" s="874"/>
      <c r="D11" s="874"/>
      <c r="E11" s="874"/>
    </row>
    <row r="12">
      <c r="A12" s="874"/>
      <c r="B12" s="874"/>
      <c r="C12" s="874"/>
      <c r="D12" s="874"/>
      <c r="E12" s="874"/>
    </row>
    <row r="13">
      <c r="A13" s="874"/>
      <c r="B13" s="874"/>
      <c r="C13" s="874"/>
      <c r="D13" s="874"/>
      <c r="E13" s="874"/>
    </row>
    <row r="14">
      <c r="A14" s="874"/>
      <c r="B14" s="874"/>
      <c r="C14" s="874"/>
      <c r="D14" s="874"/>
      <c r="E14" s="874"/>
    </row>
    <row r="15">
      <c r="A15" s="874"/>
      <c r="B15" s="874"/>
      <c r="C15" s="874"/>
      <c r="D15" s="874"/>
      <c r="E15" s="874"/>
    </row>
    <row r="16">
      <c r="A16" s="875">
        <v>45717.0</v>
      </c>
      <c r="B16" s="771"/>
      <c r="C16" s="771"/>
      <c r="D16" s="771"/>
      <c r="E16" s="772"/>
    </row>
    <row r="17">
      <c r="A17" s="876" t="s">
        <v>335</v>
      </c>
      <c r="B17" s="876" t="s">
        <v>767</v>
      </c>
      <c r="C17" s="876" t="s">
        <v>768</v>
      </c>
      <c r="D17" s="876" t="s">
        <v>769</v>
      </c>
      <c r="E17" s="876" t="s">
        <v>770</v>
      </c>
    </row>
    <row r="18">
      <c r="A18" s="877" t="s">
        <v>194</v>
      </c>
      <c r="B18" s="877" t="s">
        <v>771</v>
      </c>
      <c r="C18" s="878" t="s">
        <v>772</v>
      </c>
      <c r="D18" s="879" t="s">
        <v>773</v>
      </c>
      <c r="E18" s="691"/>
    </row>
    <row r="19">
      <c r="A19" s="557"/>
      <c r="B19" s="557"/>
      <c r="C19" s="880" t="s">
        <v>774</v>
      </c>
      <c r="D19" s="881" t="s">
        <v>775</v>
      </c>
      <c r="E19" s="882"/>
    </row>
    <row r="20">
      <c r="A20" s="557"/>
      <c r="B20" s="557"/>
      <c r="C20" s="880" t="s">
        <v>776</v>
      </c>
      <c r="D20" s="883" t="s">
        <v>777</v>
      </c>
      <c r="E20" s="882"/>
    </row>
    <row r="21">
      <c r="A21" s="557"/>
      <c r="B21" s="557"/>
      <c r="C21" s="880" t="s">
        <v>778</v>
      </c>
      <c r="D21" s="884" t="s">
        <v>779</v>
      </c>
      <c r="E21" s="885" t="s">
        <v>780</v>
      </c>
    </row>
    <row r="22">
      <c r="A22" s="559"/>
      <c r="B22" s="559"/>
      <c r="C22" s="880" t="s">
        <v>781</v>
      </c>
      <c r="D22" s="886" t="s">
        <v>782</v>
      </c>
      <c r="E22" s="887" t="s">
        <v>783</v>
      </c>
    </row>
    <row r="23">
      <c r="A23" s="888" t="s">
        <v>130</v>
      </c>
      <c r="B23" s="888" t="s">
        <v>784</v>
      </c>
      <c r="C23" s="880" t="s">
        <v>785</v>
      </c>
      <c r="D23" s="889" t="s">
        <v>786</v>
      </c>
      <c r="E23" s="890"/>
    </row>
    <row r="24">
      <c r="A24" s="557"/>
      <c r="B24" s="557"/>
      <c r="C24" s="880" t="s">
        <v>787</v>
      </c>
      <c r="D24" s="891" t="s">
        <v>788</v>
      </c>
      <c r="E24" s="892"/>
    </row>
    <row r="25">
      <c r="A25" s="559"/>
      <c r="B25" s="559"/>
      <c r="C25" s="880" t="s">
        <v>789</v>
      </c>
      <c r="D25" s="891" t="s">
        <v>790</v>
      </c>
      <c r="E25" s="892"/>
    </row>
    <row r="26">
      <c r="A26" s="893" t="s">
        <v>356</v>
      </c>
      <c r="B26" s="893" t="s">
        <v>771</v>
      </c>
      <c r="C26" s="880" t="s">
        <v>772</v>
      </c>
      <c r="D26" s="891" t="s">
        <v>791</v>
      </c>
      <c r="E26" s="892"/>
    </row>
    <row r="27">
      <c r="A27" s="557"/>
      <c r="B27" s="557"/>
      <c r="C27" s="880" t="s">
        <v>774</v>
      </c>
      <c r="D27" s="891" t="s">
        <v>792</v>
      </c>
      <c r="E27" s="892"/>
    </row>
    <row r="28">
      <c r="A28" s="557"/>
      <c r="B28" s="557"/>
      <c r="C28" s="880" t="s">
        <v>793</v>
      </c>
      <c r="D28" s="894" t="s">
        <v>794</v>
      </c>
      <c r="E28" s="880" t="s">
        <v>795</v>
      </c>
    </row>
    <row r="29">
      <c r="A29" s="557"/>
      <c r="B29" s="557"/>
      <c r="C29" s="880" t="s">
        <v>796</v>
      </c>
      <c r="D29" s="894" t="s">
        <v>797</v>
      </c>
      <c r="E29" s="880" t="s">
        <v>798</v>
      </c>
    </row>
    <row r="30">
      <c r="A30" s="559"/>
      <c r="B30" s="559"/>
      <c r="C30" s="892"/>
      <c r="D30" s="892"/>
      <c r="E30" s="892"/>
    </row>
  </sheetData>
  <mergeCells count="8">
    <mergeCell ref="A1:E1"/>
    <mergeCell ref="A16:E16"/>
    <mergeCell ref="A18:A22"/>
    <mergeCell ref="B18:B22"/>
    <mergeCell ref="A23:A25"/>
    <mergeCell ref="B23:B25"/>
    <mergeCell ref="A26:A30"/>
    <mergeCell ref="B26:B30"/>
  </mergeCells>
  <hyperlinks>
    <hyperlink r:id="rId1" ref="D18"/>
    <hyperlink r:id="rId2" ref="D19"/>
    <hyperlink r:id="rId3" ref="D20"/>
    <hyperlink r:id="rId4" ref="D21"/>
    <hyperlink r:id="rId5" ref="D22"/>
    <hyperlink r:id="rId6" ref="D23"/>
    <hyperlink r:id="rId7" ref="D24"/>
    <hyperlink r:id="rId8" ref="D25"/>
    <hyperlink r:id="rId9" ref="D26"/>
    <hyperlink r:id="rId10" ref="D27"/>
    <hyperlink r:id="rId11" ref="D28"/>
    <hyperlink r:id="rId12" ref="D29"/>
  </hyperlinks>
  <drawing r:id="rId1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44"/>
      <c r="C1" s="144"/>
      <c r="D1" s="144"/>
      <c r="E1" s="144"/>
      <c r="F1" s="144"/>
      <c r="G1" s="144"/>
      <c r="H1" s="144"/>
    </row>
    <row r="2">
      <c r="B2" s="144"/>
      <c r="C2" s="144"/>
      <c r="D2" s="144"/>
      <c r="E2" s="144"/>
      <c r="F2" s="144"/>
      <c r="G2" s="144"/>
      <c r="H2" s="144"/>
    </row>
    <row r="3">
      <c r="B3" s="895" t="s">
        <v>799</v>
      </c>
    </row>
    <row r="4">
      <c r="B4" s="49" t="s">
        <v>800</v>
      </c>
    </row>
    <row r="5">
      <c r="B5" s="144"/>
      <c r="C5" s="144"/>
      <c r="D5" s="144"/>
      <c r="E5" s="144"/>
      <c r="F5" s="144"/>
      <c r="G5" s="144"/>
      <c r="H5" s="144"/>
    </row>
    <row r="6">
      <c r="B6" s="49" t="s">
        <v>801</v>
      </c>
    </row>
    <row r="7">
      <c r="B7" s="144"/>
      <c r="C7" s="144"/>
      <c r="D7" s="144"/>
      <c r="E7" s="144"/>
      <c r="F7" s="144"/>
      <c r="G7" s="144"/>
      <c r="H7" s="144"/>
    </row>
    <row r="8">
      <c r="B8" s="49" t="s">
        <v>802</v>
      </c>
    </row>
    <row r="9">
      <c r="B9" s="49" t="s">
        <v>803</v>
      </c>
    </row>
    <row r="10">
      <c r="B10" s="49" t="s">
        <v>804</v>
      </c>
    </row>
    <row r="11">
      <c r="B11" s="49" t="s">
        <v>805</v>
      </c>
    </row>
    <row r="12">
      <c r="B12" s="896"/>
      <c r="C12" s="144"/>
      <c r="D12" s="144"/>
      <c r="E12" s="144"/>
      <c r="F12" s="144"/>
      <c r="G12" s="144"/>
      <c r="H12" s="144"/>
    </row>
    <row r="13">
      <c r="B13" s="144"/>
      <c r="C13" s="144"/>
      <c r="D13" s="144"/>
      <c r="E13" s="144"/>
      <c r="F13" s="144"/>
      <c r="G13" s="144"/>
      <c r="H13" s="144"/>
    </row>
    <row r="14">
      <c r="B14" s="144"/>
      <c r="C14" s="144"/>
      <c r="D14" s="144"/>
      <c r="E14" s="144"/>
      <c r="F14" s="144"/>
      <c r="G14" s="144"/>
      <c r="H14" s="144"/>
    </row>
    <row r="15">
      <c r="B15" s="144"/>
      <c r="C15" s="144"/>
      <c r="D15" s="144"/>
      <c r="E15" s="144"/>
      <c r="F15" s="144"/>
      <c r="G15" s="144"/>
      <c r="H15" s="144"/>
    </row>
    <row r="16">
      <c r="B16" s="144"/>
      <c r="C16" s="144"/>
      <c r="D16" s="144"/>
      <c r="E16" s="144"/>
      <c r="F16" s="144"/>
      <c r="G16" s="144"/>
      <c r="H16" s="144"/>
    </row>
    <row r="17">
      <c r="B17" s="144"/>
      <c r="C17" s="144"/>
      <c r="D17" s="144"/>
      <c r="E17" s="144"/>
      <c r="F17" s="144"/>
      <c r="G17" s="144"/>
      <c r="H17" s="144"/>
    </row>
    <row r="18">
      <c r="B18" s="144"/>
      <c r="C18" s="144"/>
      <c r="D18" s="144"/>
      <c r="E18" s="144"/>
      <c r="F18" s="144"/>
      <c r="G18" s="144"/>
      <c r="H18" s="144"/>
    </row>
    <row r="19">
      <c r="B19" s="144"/>
      <c r="C19" s="144"/>
      <c r="D19" s="144"/>
      <c r="E19" s="144"/>
      <c r="F19" s="144"/>
      <c r="G19" s="144"/>
      <c r="H19" s="144"/>
    </row>
    <row r="20">
      <c r="B20" s="144"/>
      <c r="C20" s="144"/>
      <c r="D20" s="144"/>
      <c r="E20" s="144"/>
      <c r="F20" s="144"/>
      <c r="G20" s="144"/>
      <c r="H20" s="144"/>
    </row>
    <row r="21">
      <c r="B21" s="144"/>
      <c r="C21" s="144"/>
      <c r="D21" s="144"/>
      <c r="E21" s="144"/>
      <c r="F21" s="144"/>
      <c r="G21" s="144"/>
      <c r="H21" s="144"/>
    </row>
    <row r="22">
      <c r="B22" s="144"/>
      <c r="C22" s="144"/>
      <c r="D22" s="144"/>
      <c r="E22" s="144"/>
      <c r="F22" s="144"/>
      <c r="G22" s="144"/>
      <c r="H22" s="144"/>
    </row>
    <row r="23">
      <c r="B23" s="144"/>
      <c r="C23" s="144"/>
      <c r="D23" s="144"/>
      <c r="E23" s="144"/>
      <c r="F23" s="144"/>
      <c r="G23" s="144"/>
      <c r="H23" s="144"/>
    </row>
    <row r="24">
      <c r="B24" s="144"/>
      <c r="C24" s="144"/>
      <c r="D24" s="144"/>
      <c r="E24" s="144"/>
      <c r="F24" s="144"/>
      <c r="G24" s="144"/>
      <c r="H24" s="144"/>
    </row>
    <row r="25">
      <c r="B25" s="144"/>
      <c r="C25" s="144"/>
      <c r="D25" s="144"/>
      <c r="E25" s="144"/>
      <c r="F25" s="144"/>
      <c r="G25" s="144"/>
      <c r="H25" s="144"/>
    </row>
    <row r="26">
      <c r="B26" s="144"/>
      <c r="C26" s="144"/>
      <c r="D26" s="144"/>
      <c r="E26" s="144"/>
      <c r="F26" s="144"/>
      <c r="G26" s="144"/>
      <c r="H26" s="144"/>
    </row>
    <row r="27">
      <c r="B27" s="144"/>
      <c r="C27" s="144"/>
      <c r="D27" s="144"/>
      <c r="E27" s="144"/>
      <c r="F27" s="144"/>
      <c r="G27" s="144"/>
      <c r="H27" s="144"/>
    </row>
    <row r="28">
      <c r="B28" s="144"/>
      <c r="C28" s="144"/>
      <c r="D28" s="144"/>
      <c r="E28" s="144"/>
      <c r="F28" s="144"/>
      <c r="G28" s="144"/>
      <c r="H28" s="144"/>
    </row>
    <row r="29">
      <c r="B29" s="144"/>
      <c r="C29" s="144"/>
      <c r="D29" s="144"/>
      <c r="E29" s="144"/>
      <c r="F29" s="144"/>
      <c r="G29" s="144"/>
      <c r="H29" s="144"/>
    </row>
    <row r="30">
      <c r="B30" s="144"/>
      <c r="C30" s="144"/>
      <c r="D30" s="144"/>
      <c r="E30" s="144"/>
      <c r="F30" s="144"/>
      <c r="G30" s="144"/>
      <c r="H30" s="144"/>
    </row>
    <row r="31">
      <c r="B31" s="144"/>
      <c r="C31" s="144"/>
      <c r="D31" s="144"/>
      <c r="E31" s="144"/>
      <c r="F31" s="144"/>
      <c r="G31" s="144"/>
      <c r="H31" s="144"/>
    </row>
    <row r="32">
      <c r="B32" s="144"/>
      <c r="C32" s="144"/>
      <c r="D32" s="144"/>
      <c r="E32" s="144"/>
      <c r="F32" s="144"/>
      <c r="G32" s="144"/>
      <c r="H32" s="144"/>
    </row>
    <row r="33">
      <c r="B33" s="144"/>
      <c r="C33" s="144"/>
      <c r="D33" s="144"/>
      <c r="E33" s="144"/>
      <c r="F33" s="144"/>
      <c r="G33" s="144"/>
      <c r="H33" s="144"/>
    </row>
    <row r="34">
      <c r="B34" s="144"/>
      <c r="C34" s="144"/>
      <c r="D34" s="144"/>
      <c r="E34" s="144"/>
      <c r="F34" s="144"/>
      <c r="G34" s="144"/>
      <c r="H34" s="144"/>
    </row>
    <row r="35">
      <c r="B35" s="144"/>
      <c r="C35" s="144"/>
      <c r="D35" s="144"/>
      <c r="E35" s="144"/>
      <c r="F35" s="144"/>
      <c r="G35" s="144"/>
      <c r="H35" s="144"/>
    </row>
    <row r="36">
      <c r="B36" s="144"/>
      <c r="C36" s="144"/>
      <c r="D36" s="144"/>
      <c r="E36" s="144"/>
      <c r="F36" s="144"/>
      <c r="G36" s="144"/>
      <c r="H36" s="144"/>
    </row>
    <row r="37">
      <c r="B37" s="144"/>
      <c r="C37" s="144"/>
      <c r="D37" s="144"/>
      <c r="E37" s="144"/>
      <c r="F37" s="144"/>
      <c r="G37" s="144"/>
      <c r="H37" s="144"/>
    </row>
    <row r="38">
      <c r="B38" s="144"/>
      <c r="C38" s="144"/>
      <c r="D38" s="144"/>
      <c r="E38" s="144"/>
      <c r="F38" s="144"/>
      <c r="G38" s="144"/>
      <c r="H38" s="144"/>
    </row>
    <row r="39">
      <c r="B39" s="144"/>
      <c r="C39" s="144"/>
      <c r="D39" s="144"/>
      <c r="E39" s="144"/>
      <c r="F39" s="144"/>
      <c r="G39" s="144"/>
      <c r="H39" s="144"/>
    </row>
    <row r="40">
      <c r="B40" s="144"/>
      <c r="C40" s="144"/>
      <c r="D40" s="144"/>
      <c r="E40" s="144"/>
      <c r="F40" s="144"/>
      <c r="G40" s="144"/>
      <c r="H40" s="144"/>
    </row>
    <row r="41">
      <c r="B41" s="144"/>
      <c r="C41" s="144"/>
      <c r="D41" s="144"/>
      <c r="E41" s="144"/>
      <c r="F41" s="144"/>
      <c r="G41" s="144"/>
      <c r="H41" s="144"/>
    </row>
    <row r="42">
      <c r="B42" s="144"/>
      <c r="C42" s="144"/>
      <c r="D42" s="144"/>
      <c r="E42" s="144"/>
      <c r="F42" s="144"/>
      <c r="G42" s="144"/>
      <c r="H42" s="144"/>
    </row>
    <row r="43">
      <c r="B43" s="144"/>
      <c r="C43" s="144"/>
      <c r="D43" s="144"/>
      <c r="E43" s="144"/>
      <c r="F43" s="144"/>
      <c r="G43" s="144"/>
      <c r="H43" s="144"/>
    </row>
    <row r="44">
      <c r="B44" s="144"/>
      <c r="C44" s="144"/>
      <c r="D44" s="144"/>
      <c r="E44" s="144"/>
      <c r="F44" s="144"/>
      <c r="G44" s="144"/>
      <c r="H44" s="144"/>
    </row>
    <row r="45">
      <c r="B45" s="144"/>
      <c r="C45" s="144"/>
      <c r="D45" s="144"/>
      <c r="E45" s="144"/>
      <c r="F45" s="144"/>
      <c r="G45" s="144"/>
      <c r="H45" s="144"/>
    </row>
    <row r="46">
      <c r="B46" s="144"/>
      <c r="C46" s="144"/>
      <c r="D46" s="144"/>
      <c r="E46" s="144"/>
      <c r="F46" s="144"/>
      <c r="G46" s="144"/>
      <c r="H46" s="144"/>
    </row>
    <row r="47">
      <c r="B47" s="144"/>
      <c r="C47" s="144"/>
      <c r="D47" s="144"/>
      <c r="E47" s="144"/>
      <c r="F47" s="144"/>
      <c r="G47" s="144"/>
      <c r="H47" s="144"/>
    </row>
    <row r="48">
      <c r="B48" s="144"/>
      <c r="C48" s="144"/>
      <c r="D48" s="144"/>
      <c r="E48" s="144"/>
      <c r="F48" s="144"/>
      <c r="G48" s="144"/>
      <c r="H48" s="144"/>
    </row>
    <row r="49">
      <c r="B49" s="144"/>
      <c r="C49" s="144"/>
      <c r="D49" s="144"/>
      <c r="E49" s="144"/>
      <c r="F49" s="144"/>
      <c r="G49" s="144"/>
      <c r="H49" s="144"/>
    </row>
    <row r="50">
      <c r="B50" s="144"/>
      <c r="C50" s="144"/>
      <c r="D50" s="144"/>
      <c r="E50" s="144"/>
      <c r="F50" s="144"/>
      <c r="G50" s="144"/>
      <c r="H50" s="144"/>
    </row>
    <row r="51">
      <c r="B51" s="144"/>
      <c r="C51" s="144"/>
      <c r="D51" s="144"/>
      <c r="E51" s="144"/>
      <c r="F51" s="144"/>
      <c r="G51" s="144"/>
      <c r="H51" s="144"/>
    </row>
    <row r="52">
      <c r="B52" s="144"/>
      <c r="C52" s="144"/>
      <c r="D52" s="144"/>
      <c r="E52" s="144"/>
      <c r="F52" s="144"/>
      <c r="G52" s="144"/>
      <c r="H52" s="144"/>
    </row>
    <row r="53">
      <c r="B53" s="144"/>
      <c r="C53" s="144"/>
      <c r="D53" s="144"/>
      <c r="E53" s="144"/>
      <c r="F53" s="144"/>
      <c r="G53" s="144"/>
      <c r="H53" s="144"/>
    </row>
    <row r="54">
      <c r="B54" s="144"/>
      <c r="C54" s="144"/>
      <c r="D54" s="144"/>
      <c r="E54" s="144"/>
      <c r="F54" s="144"/>
      <c r="G54" s="144"/>
      <c r="H54" s="144"/>
    </row>
    <row r="55">
      <c r="B55" s="144"/>
      <c r="C55" s="144"/>
      <c r="D55" s="144"/>
      <c r="E55" s="144"/>
      <c r="F55" s="144"/>
      <c r="G55" s="144"/>
      <c r="H55" s="144"/>
    </row>
    <row r="56">
      <c r="B56" s="144"/>
      <c r="C56" s="144"/>
      <c r="D56" s="144"/>
      <c r="E56" s="144"/>
      <c r="F56" s="144"/>
      <c r="G56" s="144"/>
      <c r="H56" s="144"/>
    </row>
    <row r="57">
      <c r="B57" s="144"/>
      <c r="C57" s="144"/>
      <c r="D57" s="144"/>
      <c r="E57" s="144"/>
      <c r="F57" s="144"/>
      <c r="G57" s="144"/>
      <c r="H57" s="144"/>
    </row>
    <row r="58">
      <c r="B58" s="144"/>
      <c r="C58" s="144"/>
      <c r="D58" s="144"/>
      <c r="E58" s="144"/>
      <c r="F58" s="144"/>
      <c r="G58" s="144"/>
      <c r="H58" s="144"/>
    </row>
    <row r="59">
      <c r="B59" s="144"/>
      <c r="C59" s="144"/>
      <c r="D59" s="144"/>
      <c r="E59" s="144"/>
      <c r="F59" s="144"/>
      <c r="G59" s="144"/>
      <c r="H59" s="144"/>
    </row>
    <row r="60">
      <c r="B60" s="144"/>
      <c r="C60" s="144"/>
      <c r="D60" s="144"/>
      <c r="E60" s="144"/>
      <c r="F60" s="144"/>
      <c r="G60" s="144"/>
      <c r="H60" s="144"/>
    </row>
    <row r="61">
      <c r="B61" s="144"/>
      <c r="C61" s="144"/>
      <c r="D61" s="144"/>
      <c r="E61" s="144"/>
      <c r="F61" s="144"/>
      <c r="G61" s="144"/>
      <c r="H61" s="144"/>
    </row>
    <row r="62">
      <c r="B62" s="144"/>
      <c r="C62" s="144"/>
      <c r="D62" s="144"/>
      <c r="E62" s="144"/>
      <c r="F62" s="144"/>
      <c r="G62" s="144"/>
      <c r="H62" s="144"/>
    </row>
    <row r="63">
      <c r="B63" s="144"/>
      <c r="C63" s="144"/>
      <c r="D63" s="144"/>
      <c r="E63" s="144"/>
      <c r="F63" s="144"/>
      <c r="G63" s="144"/>
      <c r="H63" s="144"/>
    </row>
    <row r="64">
      <c r="B64" s="144"/>
      <c r="C64" s="144"/>
      <c r="D64" s="144"/>
      <c r="E64" s="144"/>
      <c r="F64" s="144"/>
      <c r="G64" s="144"/>
      <c r="H64" s="144"/>
    </row>
    <row r="65">
      <c r="B65" s="144"/>
      <c r="C65" s="144"/>
      <c r="D65" s="144"/>
      <c r="E65" s="144"/>
      <c r="F65" s="144"/>
      <c r="G65" s="144"/>
      <c r="H65" s="144"/>
    </row>
    <row r="66">
      <c r="B66" s="144"/>
      <c r="C66" s="144"/>
      <c r="D66" s="144"/>
      <c r="E66" s="144"/>
      <c r="F66" s="144"/>
      <c r="G66" s="144"/>
      <c r="H66" s="144"/>
    </row>
    <row r="67">
      <c r="B67" s="144"/>
      <c r="C67" s="144"/>
      <c r="D67" s="144"/>
      <c r="E67" s="144"/>
      <c r="F67" s="144"/>
      <c r="G67" s="144"/>
      <c r="H67" s="144"/>
    </row>
    <row r="68">
      <c r="B68" s="144"/>
      <c r="C68" s="144"/>
      <c r="D68" s="144"/>
      <c r="E68" s="144"/>
      <c r="F68" s="144"/>
      <c r="G68" s="144"/>
      <c r="H68" s="144"/>
    </row>
    <row r="69">
      <c r="B69" s="144"/>
      <c r="C69" s="144"/>
      <c r="D69" s="144"/>
      <c r="E69" s="144"/>
      <c r="F69" s="144"/>
      <c r="G69" s="144"/>
      <c r="H69" s="144"/>
    </row>
    <row r="70">
      <c r="B70" s="144"/>
      <c r="C70" s="144"/>
      <c r="D70" s="144"/>
      <c r="E70" s="144"/>
      <c r="F70" s="144"/>
      <c r="G70" s="144"/>
      <c r="H70" s="144"/>
    </row>
    <row r="71">
      <c r="B71" s="144"/>
      <c r="C71" s="144"/>
      <c r="D71" s="144"/>
      <c r="E71" s="144"/>
      <c r="F71" s="144"/>
      <c r="G71" s="144"/>
      <c r="H71" s="144"/>
    </row>
    <row r="72">
      <c r="B72" s="144"/>
      <c r="C72" s="144"/>
      <c r="D72" s="144"/>
      <c r="E72" s="144"/>
      <c r="F72" s="144"/>
      <c r="G72" s="144"/>
      <c r="H72" s="144"/>
    </row>
    <row r="73">
      <c r="B73" s="144"/>
      <c r="C73" s="144"/>
      <c r="D73" s="144"/>
      <c r="E73" s="144"/>
      <c r="F73" s="144"/>
      <c r="G73" s="144"/>
      <c r="H73" s="144"/>
    </row>
    <row r="74">
      <c r="B74" s="144"/>
      <c r="C74" s="144"/>
      <c r="D74" s="144"/>
      <c r="E74" s="144"/>
      <c r="F74" s="144"/>
      <c r="G74" s="144"/>
      <c r="H74" s="144"/>
    </row>
    <row r="75">
      <c r="B75" s="144"/>
      <c r="C75" s="144"/>
      <c r="D75" s="144"/>
      <c r="E75" s="144"/>
      <c r="F75" s="144"/>
      <c r="G75" s="144"/>
      <c r="H75" s="144"/>
    </row>
    <row r="76">
      <c r="B76" s="144"/>
      <c r="C76" s="144"/>
      <c r="D76" s="144"/>
      <c r="E76" s="144"/>
      <c r="F76" s="144"/>
      <c r="G76" s="144"/>
      <c r="H76" s="144"/>
    </row>
    <row r="77">
      <c r="B77" s="144"/>
      <c r="C77" s="144"/>
      <c r="D77" s="144"/>
      <c r="E77" s="144"/>
      <c r="F77" s="144"/>
      <c r="G77" s="144"/>
      <c r="H77" s="144"/>
    </row>
    <row r="78">
      <c r="B78" s="144"/>
      <c r="C78" s="144"/>
      <c r="D78" s="144"/>
      <c r="E78" s="144"/>
      <c r="F78" s="144"/>
      <c r="G78" s="144"/>
      <c r="H78" s="144"/>
    </row>
    <row r="79">
      <c r="B79" s="144"/>
      <c r="C79" s="144"/>
      <c r="D79" s="144"/>
      <c r="E79" s="144"/>
      <c r="F79" s="144"/>
      <c r="G79" s="144"/>
      <c r="H79" s="144"/>
    </row>
    <row r="80">
      <c r="B80" s="144"/>
      <c r="C80" s="144"/>
      <c r="D80" s="144"/>
      <c r="E80" s="144"/>
      <c r="F80" s="144"/>
      <c r="G80" s="144"/>
      <c r="H80" s="144"/>
    </row>
    <row r="81">
      <c r="B81" s="144"/>
      <c r="C81" s="144"/>
      <c r="D81" s="144"/>
      <c r="E81" s="144"/>
      <c r="F81" s="144"/>
      <c r="G81" s="144"/>
      <c r="H81" s="144"/>
    </row>
    <row r="82">
      <c r="B82" s="144"/>
      <c r="C82" s="144"/>
      <c r="D82" s="144"/>
      <c r="E82" s="144"/>
      <c r="F82" s="144"/>
      <c r="G82" s="144"/>
      <c r="H82" s="144"/>
    </row>
    <row r="83">
      <c r="B83" s="144"/>
      <c r="C83" s="144"/>
      <c r="D83" s="144"/>
      <c r="E83" s="144"/>
      <c r="F83" s="144"/>
      <c r="G83" s="144"/>
      <c r="H83" s="144"/>
    </row>
    <row r="84">
      <c r="B84" s="144"/>
      <c r="C84" s="144"/>
      <c r="D84" s="144"/>
      <c r="E84" s="144"/>
      <c r="F84" s="144"/>
      <c r="G84" s="144"/>
      <c r="H84" s="144"/>
    </row>
    <row r="85">
      <c r="B85" s="144"/>
      <c r="C85" s="144"/>
      <c r="D85" s="144"/>
      <c r="E85" s="144"/>
      <c r="F85" s="144"/>
      <c r="G85" s="144"/>
      <c r="H85" s="144"/>
    </row>
    <row r="86">
      <c r="B86" s="144"/>
      <c r="C86" s="144"/>
      <c r="D86" s="144"/>
      <c r="E86" s="144"/>
      <c r="F86" s="144"/>
      <c r="G86" s="144"/>
      <c r="H86" s="144"/>
    </row>
    <row r="87">
      <c r="B87" s="144"/>
      <c r="C87" s="144"/>
      <c r="D87" s="144"/>
      <c r="E87" s="144"/>
      <c r="F87" s="144"/>
      <c r="G87" s="144"/>
      <c r="H87" s="144"/>
    </row>
    <row r="88">
      <c r="B88" s="144"/>
      <c r="C88" s="144"/>
      <c r="D88" s="144"/>
      <c r="E88" s="144"/>
      <c r="F88" s="144"/>
      <c r="G88" s="144"/>
      <c r="H88" s="144"/>
    </row>
    <row r="89">
      <c r="B89" s="144"/>
      <c r="C89" s="144"/>
      <c r="D89" s="144"/>
      <c r="E89" s="144"/>
      <c r="F89" s="144"/>
      <c r="G89" s="144"/>
      <c r="H89" s="144"/>
    </row>
    <row r="90">
      <c r="B90" s="144"/>
      <c r="C90" s="144"/>
      <c r="D90" s="144"/>
      <c r="E90" s="144"/>
      <c r="F90" s="144"/>
      <c r="G90" s="144"/>
      <c r="H90" s="144"/>
    </row>
    <row r="91">
      <c r="B91" s="144"/>
      <c r="C91" s="144"/>
      <c r="D91" s="144"/>
      <c r="E91" s="144"/>
      <c r="F91" s="144"/>
      <c r="G91" s="144"/>
      <c r="H91" s="144"/>
    </row>
    <row r="92">
      <c r="B92" s="144"/>
      <c r="C92" s="144"/>
      <c r="D92" s="144"/>
      <c r="E92" s="144"/>
      <c r="F92" s="144"/>
      <c r="G92" s="144"/>
      <c r="H92" s="144"/>
    </row>
    <row r="93">
      <c r="B93" s="144"/>
      <c r="C93" s="144"/>
      <c r="D93" s="144"/>
      <c r="E93" s="144"/>
      <c r="F93" s="144"/>
      <c r="G93" s="144"/>
      <c r="H93" s="144"/>
    </row>
    <row r="94">
      <c r="B94" s="144"/>
      <c r="C94" s="144"/>
      <c r="D94" s="144"/>
      <c r="E94" s="144"/>
      <c r="F94" s="144"/>
      <c r="G94" s="144"/>
      <c r="H94" s="144"/>
    </row>
    <row r="95">
      <c r="B95" s="144"/>
      <c r="C95" s="144"/>
      <c r="D95" s="144"/>
      <c r="E95" s="144"/>
      <c r="F95" s="144"/>
      <c r="G95" s="144"/>
      <c r="H95" s="144"/>
    </row>
    <row r="96">
      <c r="B96" s="144"/>
      <c r="C96" s="144"/>
      <c r="D96" s="144"/>
      <c r="E96" s="144"/>
      <c r="F96" s="144"/>
      <c r="G96" s="144"/>
      <c r="H96" s="144"/>
    </row>
    <row r="97">
      <c r="B97" s="144"/>
      <c r="C97" s="144"/>
      <c r="D97" s="144"/>
      <c r="E97" s="144"/>
      <c r="F97" s="144"/>
      <c r="G97" s="144"/>
      <c r="H97" s="144"/>
    </row>
    <row r="98">
      <c r="B98" s="144"/>
      <c r="C98" s="144"/>
      <c r="D98" s="144"/>
      <c r="E98" s="144"/>
      <c r="F98" s="144"/>
      <c r="G98" s="144"/>
      <c r="H98" s="144"/>
    </row>
    <row r="99">
      <c r="B99" s="144"/>
      <c r="C99" s="144"/>
      <c r="D99" s="144"/>
      <c r="E99" s="144"/>
      <c r="F99" s="144"/>
      <c r="G99" s="144"/>
      <c r="H99" s="144"/>
    </row>
    <row r="100">
      <c r="B100" s="144"/>
      <c r="C100" s="144"/>
      <c r="D100" s="144"/>
      <c r="E100" s="144"/>
      <c r="F100" s="144"/>
      <c r="G100" s="144"/>
      <c r="H100" s="144"/>
    </row>
    <row r="101">
      <c r="B101" s="144"/>
      <c r="C101" s="144"/>
      <c r="D101" s="144"/>
      <c r="E101" s="144"/>
      <c r="F101" s="144"/>
      <c r="G101" s="144"/>
      <c r="H101" s="144"/>
    </row>
    <row r="102">
      <c r="B102" s="144"/>
      <c r="C102" s="144"/>
      <c r="D102" s="144"/>
      <c r="E102" s="144"/>
      <c r="F102" s="144"/>
      <c r="G102" s="144"/>
      <c r="H102" s="144"/>
    </row>
    <row r="103">
      <c r="B103" s="144"/>
      <c r="C103" s="144"/>
      <c r="D103" s="144"/>
      <c r="E103" s="144"/>
      <c r="F103" s="144"/>
      <c r="G103" s="144"/>
      <c r="H103" s="144"/>
    </row>
    <row r="104">
      <c r="B104" s="144"/>
      <c r="C104" s="144"/>
      <c r="D104" s="144"/>
      <c r="E104" s="144"/>
      <c r="F104" s="144"/>
      <c r="G104" s="144"/>
      <c r="H104" s="144"/>
    </row>
    <row r="105">
      <c r="B105" s="144"/>
      <c r="C105" s="144"/>
      <c r="D105" s="144"/>
      <c r="E105" s="144"/>
      <c r="F105" s="144"/>
      <c r="G105" s="144"/>
      <c r="H105" s="144"/>
    </row>
    <row r="106">
      <c r="B106" s="144"/>
      <c r="C106" s="144"/>
      <c r="D106" s="144"/>
      <c r="E106" s="144"/>
      <c r="F106" s="144"/>
      <c r="G106" s="144"/>
      <c r="H106" s="144"/>
    </row>
    <row r="107">
      <c r="B107" s="144"/>
      <c r="C107" s="144"/>
      <c r="D107" s="144"/>
      <c r="E107" s="144"/>
      <c r="F107" s="144"/>
      <c r="G107" s="144"/>
      <c r="H107" s="144"/>
    </row>
    <row r="108">
      <c r="B108" s="144"/>
      <c r="C108" s="144"/>
      <c r="D108" s="144"/>
      <c r="E108" s="144"/>
      <c r="F108" s="144"/>
      <c r="G108" s="144"/>
      <c r="H108" s="144"/>
    </row>
    <row r="109">
      <c r="B109" s="144"/>
      <c r="C109" s="144"/>
      <c r="D109" s="144"/>
      <c r="E109" s="144"/>
      <c r="F109" s="144"/>
      <c r="G109" s="144"/>
      <c r="H109" s="144"/>
    </row>
    <row r="110">
      <c r="B110" s="144"/>
      <c r="C110" s="144"/>
      <c r="D110" s="144"/>
      <c r="E110" s="144"/>
      <c r="F110" s="144"/>
      <c r="G110" s="144"/>
      <c r="H110" s="144"/>
    </row>
    <row r="111">
      <c r="B111" s="144"/>
      <c r="C111" s="144"/>
      <c r="D111" s="144"/>
      <c r="E111" s="144"/>
      <c r="F111" s="144"/>
      <c r="G111" s="144"/>
      <c r="H111" s="144"/>
    </row>
    <row r="112">
      <c r="B112" s="144"/>
      <c r="C112" s="144"/>
      <c r="D112" s="144"/>
      <c r="E112" s="144"/>
      <c r="F112" s="144"/>
      <c r="G112" s="144"/>
      <c r="H112" s="144"/>
    </row>
    <row r="113">
      <c r="B113" s="144"/>
      <c r="C113" s="144"/>
      <c r="D113" s="144"/>
      <c r="E113" s="144"/>
      <c r="F113" s="144"/>
      <c r="G113" s="144"/>
      <c r="H113" s="144"/>
    </row>
    <row r="114">
      <c r="B114" s="144"/>
      <c r="C114" s="144"/>
      <c r="D114" s="144"/>
      <c r="E114" s="144"/>
      <c r="F114" s="144"/>
      <c r="G114" s="144"/>
      <c r="H114" s="144"/>
    </row>
    <row r="115">
      <c r="B115" s="144"/>
      <c r="C115" s="144"/>
      <c r="D115" s="144"/>
      <c r="E115" s="144"/>
      <c r="F115" s="144"/>
      <c r="G115" s="144"/>
      <c r="H115" s="144"/>
    </row>
    <row r="116">
      <c r="B116" s="144"/>
      <c r="C116" s="144"/>
      <c r="D116" s="144"/>
      <c r="E116" s="144"/>
      <c r="F116" s="144"/>
      <c r="G116" s="144"/>
      <c r="H116" s="144"/>
    </row>
    <row r="117">
      <c r="B117" s="144"/>
      <c r="C117" s="144"/>
      <c r="D117" s="144"/>
      <c r="E117" s="144"/>
      <c r="F117" s="144"/>
      <c r="G117" s="144"/>
      <c r="H117" s="144"/>
    </row>
    <row r="118">
      <c r="B118" s="144"/>
      <c r="C118" s="144"/>
      <c r="D118" s="144"/>
      <c r="E118" s="144"/>
      <c r="F118" s="144"/>
      <c r="G118" s="144"/>
      <c r="H118" s="144"/>
    </row>
    <row r="119">
      <c r="B119" s="144"/>
      <c r="C119" s="144"/>
      <c r="D119" s="144"/>
      <c r="E119" s="144"/>
      <c r="F119" s="144"/>
      <c r="G119" s="144"/>
      <c r="H119" s="144"/>
    </row>
    <row r="120">
      <c r="B120" s="144"/>
      <c r="C120" s="144"/>
      <c r="D120" s="144"/>
      <c r="E120" s="144"/>
      <c r="F120" s="144"/>
      <c r="G120" s="144"/>
      <c r="H120" s="144"/>
    </row>
    <row r="121">
      <c r="B121" s="144"/>
      <c r="C121" s="144"/>
      <c r="D121" s="144"/>
      <c r="E121" s="144"/>
      <c r="F121" s="144"/>
      <c r="G121" s="144"/>
      <c r="H121" s="144"/>
    </row>
    <row r="122">
      <c r="B122" s="144"/>
      <c r="C122" s="144"/>
      <c r="D122" s="144"/>
      <c r="E122" s="144"/>
      <c r="F122" s="144"/>
      <c r="G122" s="144"/>
      <c r="H122" s="144"/>
    </row>
    <row r="123">
      <c r="B123" s="144"/>
      <c r="C123" s="144"/>
      <c r="D123" s="144"/>
      <c r="E123" s="144"/>
      <c r="F123" s="144"/>
      <c r="G123" s="144"/>
      <c r="H123" s="144"/>
    </row>
    <row r="124">
      <c r="B124" s="144"/>
      <c r="C124" s="144"/>
      <c r="D124" s="144"/>
      <c r="E124" s="144"/>
      <c r="F124" s="144"/>
      <c r="G124" s="144"/>
      <c r="H124" s="144"/>
    </row>
    <row r="125">
      <c r="B125" s="144"/>
      <c r="C125" s="144"/>
      <c r="D125" s="144"/>
      <c r="E125" s="144"/>
      <c r="F125" s="144"/>
      <c r="G125" s="144"/>
      <c r="H125" s="144"/>
    </row>
    <row r="126">
      <c r="B126" s="144"/>
      <c r="C126" s="144"/>
      <c r="D126" s="144"/>
      <c r="E126" s="144"/>
      <c r="F126" s="144"/>
      <c r="G126" s="144"/>
      <c r="H126" s="144"/>
    </row>
    <row r="127">
      <c r="B127" s="144"/>
      <c r="C127" s="144"/>
      <c r="D127" s="144"/>
      <c r="E127" s="144"/>
      <c r="F127" s="144"/>
      <c r="G127" s="144"/>
      <c r="H127" s="144"/>
    </row>
    <row r="128">
      <c r="B128" s="144"/>
      <c r="C128" s="144"/>
      <c r="D128" s="144"/>
      <c r="E128" s="144"/>
      <c r="F128" s="144"/>
      <c r="G128" s="144"/>
      <c r="H128" s="144"/>
    </row>
    <row r="129">
      <c r="B129" s="144"/>
      <c r="C129" s="144"/>
      <c r="D129" s="144"/>
      <c r="E129" s="144"/>
      <c r="F129" s="144"/>
      <c r="G129" s="144"/>
      <c r="H129" s="144"/>
    </row>
    <row r="130">
      <c r="B130" s="144"/>
      <c r="C130" s="144"/>
      <c r="D130" s="144"/>
      <c r="E130" s="144"/>
      <c r="F130" s="144"/>
      <c r="G130" s="144"/>
      <c r="H130" s="144"/>
    </row>
    <row r="131">
      <c r="B131" s="144"/>
      <c r="C131" s="144"/>
      <c r="D131" s="144"/>
      <c r="E131" s="144"/>
      <c r="F131" s="144"/>
      <c r="G131" s="144"/>
      <c r="H131" s="144"/>
    </row>
    <row r="132">
      <c r="B132" s="144"/>
      <c r="C132" s="144"/>
      <c r="D132" s="144"/>
      <c r="E132" s="144"/>
      <c r="F132" s="144"/>
      <c r="G132" s="144"/>
      <c r="H132" s="144"/>
    </row>
    <row r="133">
      <c r="B133" s="144"/>
      <c r="C133" s="144"/>
      <c r="D133" s="144"/>
      <c r="E133" s="144"/>
      <c r="F133" s="144"/>
      <c r="G133" s="144"/>
      <c r="H133" s="144"/>
    </row>
    <row r="134">
      <c r="B134" s="144"/>
      <c r="C134" s="144"/>
      <c r="D134" s="144"/>
      <c r="E134" s="144"/>
      <c r="F134" s="144"/>
      <c r="G134" s="144"/>
      <c r="H134" s="144"/>
    </row>
    <row r="135">
      <c r="B135" s="144"/>
      <c r="C135" s="144"/>
      <c r="D135" s="144"/>
      <c r="E135" s="144"/>
      <c r="F135" s="144"/>
      <c r="G135" s="144"/>
      <c r="H135" s="144"/>
    </row>
    <row r="136">
      <c r="B136" s="144"/>
      <c r="C136" s="144"/>
      <c r="D136" s="144"/>
      <c r="E136" s="144"/>
      <c r="F136" s="144"/>
      <c r="G136" s="144"/>
      <c r="H136" s="144"/>
    </row>
    <row r="137">
      <c r="B137" s="144"/>
      <c r="C137" s="144"/>
      <c r="D137" s="144"/>
      <c r="E137" s="144"/>
      <c r="F137" s="144"/>
      <c r="G137" s="144"/>
      <c r="H137" s="144"/>
    </row>
    <row r="138">
      <c r="B138" s="144"/>
      <c r="C138" s="144"/>
      <c r="D138" s="144"/>
      <c r="E138" s="144"/>
      <c r="F138" s="144"/>
      <c r="G138" s="144"/>
      <c r="H138" s="144"/>
    </row>
    <row r="139">
      <c r="B139" s="144"/>
      <c r="C139" s="144"/>
      <c r="D139" s="144"/>
      <c r="E139" s="144"/>
      <c r="F139" s="144"/>
      <c r="G139" s="144"/>
      <c r="H139" s="144"/>
    </row>
    <row r="140">
      <c r="B140" s="144"/>
      <c r="C140" s="144"/>
      <c r="D140" s="144"/>
      <c r="E140" s="144"/>
      <c r="F140" s="144"/>
      <c r="G140" s="144"/>
      <c r="H140" s="144"/>
    </row>
    <row r="141">
      <c r="B141" s="144"/>
      <c r="C141" s="144"/>
      <c r="D141" s="144"/>
      <c r="E141" s="144"/>
      <c r="F141" s="144"/>
      <c r="G141" s="144"/>
      <c r="H141" s="144"/>
    </row>
    <row r="142">
      <c r="B142" s="144"/>
      <c r="C142" s="144"/>
      <c r="D142" s="144"/>
      <c r="E142" s="144"/>
      <c r="F142" s="144"/>
      <c r="G142" s="144"/>
      <c r="H142" s="144"/>
    </row>
    <row r="143">
      <c r="B143" s="144"/>
      <c r="C143" s="144"/>
      <c r="D143" s="144"/>
      <c r="E143" s="144"/>
      <c r="F143" s="144"/>
      <c r="G143" s="144"/>
      <c r="H143" s="144"/>
    </row>
    <row r="144">
      <c r="B144" s="144"/>
      <c r="C144" s="144"/>
      <c r="D144" s="144"/>
      <c r="E144" s="144"/>
      <c r="F144" s="144"/>
      <c r="G144" s="144"/>
      <c r="H144" s="144"/>
    </row>
    <row r="145">
      <c r="B145" s="144"/>
      <c r="C145" s="144"/>
      <c r="D145" s="144"/>
      <c r="E145" s="144"/>
      <c r="F145" s="144"/>
      <c r="G145" s="144"/>
      <c r="H145" s="144"/>
    </row>
    <row r="146">
      <c r="B146" s="144"/>
      <c r="C146" s="144"/>
      <c r="D146" s="144"/>
      <c r="E146" s="144"/>
      <c r="F146" s="144"/>
      <c r="G146" s="144"/>
      <c r="H146" s="144"/>
    </row>
    <row r="147">
      <c r="B147" s="144"/>
      <c r="C147" s="144"/>
      <c r="D147" s="144"/>
      <c r="E147" s="144"/>
      <c r="F147" s="144"/>
      <c r="G147" s="144"/>
      <c r="H147" s="144"/>
    </row>
    <row r="148">
      <c r="B148" s="144"/>
      <c r="C148" s="144"/>
      <c r="D148" s="144"/>
      <c r="E148" s="144"/>
      <c r="F148" s="144"/>
      <c r="G148" s="144"/>
      <c r="H148" s="144"/>
    </row>
    <row r="149">
      <c r="B149" s="144"/>
      <c r="C149" s="144"/>
      <c r="D149" s="144"/>
      <c r="E149" s="144"/>
      <c r="F149" s="144"/>
      <c r="G149" s="144"/>
      <c r="H149" s="144"/>
    </row>
    <row r="150">
      <c r="B150" s="144"/>
      <c r="C150" s="144"/>
      <c r="D150" s="144"/>
      <c r="E150" s="144"/>
      <c r="F150" s="144"/>
      <c r="G150" s="144"/>
      <c r="H150" s="144"/>
    </row>
    <row r="151">
      <c r="B151" s="144"/>
      <c r="C151" s="144"/>
      <c r="D151" s="144"/>
      <c r="E151" s="144"/>
      <c r="F151" s="144"/>
      <c r="G151" s="144"/>
      <c r="H151" s="144"/>
    </row>
    <row r="152">
      <c r="B152" s="144"/>
      <c r="C152" s="144"/>
      <c r="D152" s="144"/>
      <c r="E152" s="144"/>
      <c r="F152" s="144"/>
      <c r="G152" s="144"/>
      <c r="H152" s="144"/>
    </row>
    <row r="153">
      <c r="B153" s="144"/>
      <c r="C153" s="144"/>
      <c r="D153" s="144"/>
      <c r="E153" s="144"/>
      <c r="F153" s="144"/>
      <c r="G153" s="144"/>
      <c r="H153" s="144"/>
    </row>
    <row r="154">
      <c r="B154" s="144"/>
      <c r="C154" s="144"/>
      <c r="D154" s="144"/>
      <c r="E154" s="144"/>
      <c r="F154" s="144"/>
      <c r="G154" s="144"/>
      <c r="H154" s="144"/>
    </row>
    <row r="155">
      <c r="B155" s="144"/>
      <c r="C155" s="144"/>
      <c r="D155" s="144"/>
      <c r="E155" s="144"/>
      <c r="F155" s="144"/>
      <c r="G155" s="144"/>
      <c r="H155" s="144"/>
    </row>
    <row r="156">
      <c r="B156" s="144"/>
      <c r="C156" s="144"/>
      <c r="D156" s="144"/>
      <c r="E156" s="144"/>
      <c r="F156" s="144"/>
      <c r="G156" s="144"/>
      <c r="H156" s="144"/>
    </row>
    <row r="157">
      <c r="B157" s="144"/>
      <c r="C157" s="144"/>
      <c r="D157" s="144"/>
      <c r="E157" s="144"/>
      <c r="F157" s="144"/>
      <c r="G157" s="144"/>
      <c r="H157" s="144"/>
    </row>
    <row r="158">
      <c r="B158" s="144"/>
      <c r="C158" s="144"/>
      <c r="D158" s="144"/>
      <c r="E158" s="144"/>
      <c r="F158" s="144"/>
      <c r="G158" s="144"/>
      <c r="H158" s="144"/>
    </row>
    <row r="159">
      <c r="B159" s="144"/>
      <c r="C159" s="144"/>
      <c r="D159" s="144"/>
      <c r="E159" s="144"/>
      <c r="F159" s="144"/>
      <c r="G159" s="144"/>
      <c r="H159" s="144"/>
    </row>
    <row r="160">
      <c r="B160" s="144"/>
      <c r="C160" s="144"/>
      <c r="D160" s="144"/>
      <c r="E160" s="144"/>
      <c r="F160" s="144"/>
      <c r="G160" s="144"/>
      <c r="H160" s="144"/>
    </row>
    <row r="161">
      <c r="B161" s="144"/>
      <c r="C161" s="144"/>
      <c r="D161" s="144"/>
      <c r="E161" s="144"/>
      <c r="F161" s="144"/>
      <c r="G161" s="144"/>
      <c r="H161" s="144"/>
    </row>
    <row r="162">
      <c r="B162" s="144"/>
      <c r="C162" s="144"/>
      <c r="D162" s="144"/>
      <c r="E162" s="144"/>
      <c r="F162" s="144"/>
      <c r="G162" s="144"/>
      <c r="H162" s="144"/>
    </row>
    <row r="163">
      <c r="B163" s="144"/>
      <c r="C163" s="144"/>
      <c r="D163" s="144"/>
      <c r="E163" s="144"/>
      <c r="F163" s="144"/>
      <c r="G163" s="144"/>
      <c r="H163" s="144"/>
    </row>
    <row r="164">
      <c r="B164" s="144"/>
      <c r="C164" s="144"/>
      <c r="D164" s="144"/>
      <c r="E164" s="144"/>
      <c r="F164" s="144"/>
      <c r="G164" s="144"/>
      <c r="H164" s="144"/>
    </row>
    <row r="165">
      <c r="B165" s="144"/>
      <c r="C165" s="144"/>
      <c r="D165" s="144"/>
      <c r="E165" s="144"/>
      <c r="F165" s="144"/>
      <c r="G165" s="144"/>
      <c r="H165" s="144"/>
    </row>
    <row r="166">
      <c r="B166" s="144"/>
      <c r="C166" s="144"/>
      <c r="D166" s="144"/>
      <c r="E166" s="144"/>
      <c r="F166" s="144"/>
      <c r="G166" s="144"/>
      <c r="H166" s="144"/>
    </row>
    <row r="167">
      <c r="B167" s="144"/>
      <c r="C167" s="144"/>
      <c r="D167" s="144"/>
      <c r="E167" s="144"/>
      <c r="F167" s="144"/>
      <c r="G167" s="144"/>
      <c r="H167" s="144"/>
    </row>
    <row r="168">
      <c r="B168" s="144"/>
      <c r="C168" s="144"/>
      <c r="D168" s="144"/>
      <c r="E168" s="144"/>
      <c r="F168" s="144"/>
      <c r="G168" s="144"/>
      <c r="H168" s="144"/>
    </row>
    <row r="169">
      <c r="B169" s="144"/>
      <c r="C169" s="144"/>
      <c r="D169" s="144"/>
      <c r="E169" s="144"/>
      <c r="F169" s="144"/>
      <c r="G169" s="144"/>
      <c r="H169" s="144"/>
    </row>
    <row r="170">
      <c r="B170" s="144"/>
      <c r="C170" s="144"/>
      <c r="D170" s="144"/>
      <c r="E170" s="144"/>
      <c r="F170" s="144"/>
      <c r="G170" s="144"/>
      <c r="H170" s="144"/>
    </row>
    <row r="171">
      <c r="B171" s="144"/>
      <c r="C171" s="144"/>
      <c r="D171" s="144"/>
      <c r="E171" s="144"/>
      <c r="F171" s="144"/>
      <c r="G171" s="144"/>
      <c r="H171" s="144"/>
    </row>
    <row r="172">
      <c r="B172" s="144"/>
      <c r="C172" s="144"/>
      <c r="D172" s="144"/>
      <c r="E172" s="144"/>
      <c r="F172" s="144"/>
      <c r="G172" s="144"/>
      <c r="H172" s="144"/>
    </row>
    <row r="173">
      <c r="B173" s="144"/>
      <c r="C173" s="144"/>
      <c r="D173" s="144"/>
      <c r="E173" s="144"/>
      <c r="F173" s="144"/>
      <c r="G173" s="144"/>
      <c r="H173" s="144"/>
    </row>
    <row r="174">
      <c r="B174" s="144"/>
      <c r="C174" s="144"/>
      <c r="D174" s="144"/>
      <c r="E174" s="144"/>
      <c r="F174" s="144"/>
      <c r="G174" s="144"/>
      <c r="H174" s="144"/>
    </row>
    <row r="175">
      <c r="B175" s="144"/>
      <c r="C175" s="144"/>
      <c r="D175" s="144"/>
      <c r="E175" s="144"/>
      <c r="F175" s="144"/>
      <c r="G175" s="144"/>
      <c r="H175" s="144"/>
    </row>
    <row r="176">
      <c r="B176" s="144"/>
      <c r="C176" s="144"/>
      <c r="D176" s="144"/>
      <c r="E176" s="144"/>
      <c r="F176" s="144"/>
      <c r="G176" s="144"/>
      <c r="H176" s="144"/>
    </row>
    <row r="177">
      <c r="B177" s="144"/>
      <c r="C177" s="144"/>
      <c r="D177" s="144"/>
      <c r="E177" s="144"/>
      <c r="F177" s="144"/>
      <c r="G177" s="144"/>
      <c r="H177" s="144"/>
    </row>
    <row r="178">
      <c r="B178" s="144"/>
      <c r="C178" s="144"/>
      <c r="D178" s="144"/>
      <c r="E178" s="144"/>
      <c r="F178" s="144"/>
      <c r="G178" s="144"/>
      <c r="H178" s="144"/>
    </row>
    <row r="179">
      <c r="B179" s="144"/>
      <c r="C179" s="144"/>
      <c r="D179" s="144"/>
      <c r="E179" s="144"/>
      <c r="F179" s="144"/>
      <c r="G179" s="144"/>
      <c r="H179" s="144"/>
    </row>
    <row r="180">
      <c r="B180" s="144"/>
      <c r="C180" s="144"/>
      <c r="D180" s="144"/>
      <c r="E180" s="144"/>
      <c r="F180" s="144"/>
      <c r="G180" s="144"/>
      <c r="H180" s="144"/>
    </row>
    <row r="181">
      <c r="B181" s="144"/>
      <c r="C181" s="144"/>
      <c r="D181" s="144"/>
      <c r="E181" s="144"/>
      <c r="F181" s="144"/>
      <c r="G181" s="144"/>
      <c r="H181" s="144"/>
    </row>
    <row r="182">
      <c r="B182" s="144"/>
      <c r="C182" s="144"/>
      <c r="D182" s="144"/>
      <c r="E182" s="144"/>
      <c r="F182" s="144"/>
      <c r="G182" s="144"/>
      <c r="H182" s="144"/>
    </row>
    <row r="183">
      <c r="B183" s="144"/>
      <c r="C183" s="144"/>
      <c r="D183" s="144"/>
      <c r="E183" s="144"/>
      <c r="F183" s="144"/>
      <c r="G183" s="144"/>
      <c r="H183" s="144"/>
    </row>
    <row r="184">
      <c r="B184" s="144"/>
      <c r="C184" s="144"/>
      <c r="D184" s="144"/>
      <c r="E184" s="144"/>
      <c r="F184" s="144"/>
      <c r="G184" s="144"/>
      <c r="H184" s="144"/>
    </row>
    <row r="185">
      <c r="B185" s="144"/>
      <c r="C185" s="144"/>
      <c r="D185" s="144"/>
      <c r="E185" s="144"/>
      <c r="F185" s="144"/>
      <c r="G185" s="144"/>
      <c r="H185" s="144"/>
    </row>
    <row r="186">
      <c r="B186" s="144"/>
      <c r="C186" s="144"/>
      <c r="D186" s="144"/>
      <c r="E186" s="144"/>
      <c r="F186" s="144"/>
      <c r="G186" s="144"/>
      <c r="H186" s="144"/>
    </row>
    <row r="187">
      <c r="B187" s="144"/>
      <c r="C187" s="144"/>
      <c r="D187" s="144"/>
      <c r="E187" s="144"/>
      <c r="F187" s="144"/>
      <c r="G187" s="144"/>
      <c r="H187" s="144"/>
    </row>
    <row r="188">
      <c r="B188" s="144"/>
      <c r="C188" s="144"/>
      <c r="D188" s="144"/>
      <c r="E188" s="144"/>
      <c r="F188" s="144"/>
      <c r="G188" s="144"/>
      <c r="H188" s="144"/>
    </row>
    <row r="189">
      <c r="B189" s="144"/>
      <c r="C189" s="144"/>
      <c r="D189" s="144"/>
      <c r="E189" s="144"/>
      <c r="F189" s="144"/>
      <c r="G189" s="144"/>
      <c r="H189" s="144"/>
    </row>
    <row r="190">
      <c r="B190" s="144"/>
      <c r="C190" s="144"/>
      <c r="D190" s="144"/>
      <c r="E190" s="144"/>
      <c r="F190" s="144"/>
      <c r="G190" s="144"/>
      <c r="H190" s="144"/>
    </row>
    <row r="191">
      <c r="B191" s="144"/>
      <c r="C191" s="144"/>
      <c r="D191" s="144"/>
      <c r="E191" s="144"/>
      <c r="F191" s="144"/>
      <c r="G191" s="144"/>
      <c r="H191" s="144"/>
    </row>
    <row r="192">
      <c r="B192" s="144"/>
      <c r="C192" s="144"/>
      <c r="D192" s="144"/>
      <c r="E192" s="144"/>
      <c r="F192" s="144"/>
      <c r="G192" s="144"/>
      <c r="H192" s="144"/>
    </row>
    <row r="193">
      <c r="B193" s="144"/>
      <c r="C193" s="144"/>
      <c r="D193" s="144"/>
      <c r="E193" s="144"/>
      <c r="F193" s="144"/>
      <c r="G193" s="144"/>
      <c r="H193" s="144"/>
    </row>
    <row r="194">
      <c r="B194" s="144"/>
      <c r="C194" s="144"/>
      <c r="D194" s="144"/>
      <c r="E194" s="144"/>
      <c r="F194" s="144"/>
      <c r="G194" s="144"/>
      <c r="H194" s="144"/>
    </row>
    <row r="195">
      <c r="B195" s="144"/>
      <c r="C195" s="144"/>
      <c r="D195" s="144"/>
      <c r="E195" s="144"/>
      <c r="F195" s="144"/>
      <c r="G195" s="144"/>
      <c r="H195" s="144"/>
    </row>
    <row r="196">
      <c r="B196" s="144"/>
      <c r="C196" s="144"/>
      <c r="D196" s="144"/>
      <c r="E196" s="144"/>
      <c r="F196" s="144"/>
      <c r="G196" s="144"/>
      <c r="H196" s="144"/>
    </row>
    <row r="197">
      <c r="B197" s="144"/>
      <c r="C197" s="144"/>
      <c r="D197" s="144"/>
      <c r="E197" s="144"/>
      <c r="F197" s="144"/>
      <c r="G197" s="144"/>
      <c r="H197" s="144"/>
    </row>
    <row r="198">
      <c r="B198" s="144"/>
      <c r="C198" s="144"/>
      <c r="D198" s="144"/>
      <c r="E198" s="144"/>
      <c r="F198" s="144"/>
      <c r="G198" s="144"/>
      <c r="H198" s="144"/>
    </row>
    <row r="199">
      <c r="B199" s="144"/>
      <c r="C199" s="144"/>
      <c r="D199" s="144"/>
      <c r="E199" s="144"/>
      <c r="F199" s="144"/>
      <c r="G199" s="144"/>
      <c r="H199" s="144"/>
    </row>
    <row r="200">
      <c r="B200" s="144"/>
      <c r="C200" s="144"/>
      <c r="D200" s="144"/>
      <c r="E200" s="144"/>
      <c r="F200" s="144"/>
      <c r="G200" s="144"/>
      <c r="H200" s="144"/>
    </row>
    <row r="201">
      <c r="B201" s="144"/>
      <c r="C201" s="144"/>
      <c r="D201" s="144"/>
      <c r="E201" s="144"/>
      <c r="F201" s="144"/>
      <c r="G201" s="144"/>
      <c r="H201" s="144"/>
    </row>
    <row r="202">
      <c r="B202" s="144"/>
      <c r="C202" s="144"/>
      <c r="D202" s="144"/>
      <c r="E202" s="144"/>
      <c r="F202" s="144"/>
      <c r="G202" s="144"/>
      <c r="H202" s="144"/>
    </row>
    <row r="203">
      <c r="B203" s="144"/>
      <c r="C203" s="144"/>
      <c r="D203" s="144"/>
      <c r="E203" s="144"/>
      <c r="F203" s="144"/>
      <c r="G203" s="144"/>
      <c r="H203" s="144"/>
    </row>
    <row r="204">
      <c r="B204" s="144"/>
      <c r="C204" s="144"/>
      <c r="D204" s="144"/>
      <c r="E204" s="144"/>
      <c r="F204" s="144"/>
      <c r="G204" s="144"/>
      <c r="H204" s="144"/>
    </row>
    <row r="205">
      <c r="B205" s="144"/>
      <c r="C205" s="144"/>
      <c r="D205" s="144"/>
      <c r="E205" s="144"/>
      <c r="F205" s="144"/>
      <c r="G205" s="144"/>
      <c r="H205" s="144"/>
    </row>
    <row r="206">
      <c r="B206" s="144"/>
      <c r="C206" s="144"/>
      <c r="D206" s="144"/>
      <c r="E206" s="144"/>
      <c r="F206" s="144"/>
      <c r="G206" s="144"/>
      <c r="H206" s="144"/>
    </row>
    <row r="207">
      <c r="B207" s="144"/>
      <c r="C207" s="144"/>
      <c r="D207" s="144"/>
      <c r="E207" s="144"/>
      <c r="F207" s="144"/>
      <c r="G207" s="144"/>
      <c r="H207" s="144"/>
    </row>
    <row r="208">
      <c r="B208" s="144"/>
      <c r="C208" s="144"/>
      <c r="D208" s="144"/>
      <c r="E208" s="144"/>
      <c r="F208" s="144"/>
      <c r="G208" s="144"/>
      <c r="H208" s="144"/>
    </row>
    <row r="209">
      <c r="B209" s="144"/>
      <c r="C209" s="144"/>
      <c r="D209" s="144"/>
      <c r="E209" s="144"/>
      <c r="F209" s="144"/>
      <c r="G209" s="144"/>
      <c r="H209" s="144"/>
    </row>
    <row r="210">
      <c r="B210" s="144"/>
      <c r="C210" s="144"/>
      <c r="D210" s="144"/>
      <c r="E210" s="144"/>
      <c r="F210" s="144"/>
      <c r="G210" s="144"/>
      <c r="H210" s="144"/>
    </row>
    <row r="211">
      <c r="B211" s="144"/>
      <c r="C211" s="144"/>
      <c r="D211" s="144"/>
      <c r="E211" s="144"/>
      <c r="F211" s="144"/>
      <c r="G211" s="144"/>
      <c r="H211" s="144"/>
    </row>
    <row r="212">
      <c r="B212" s="144"/>
      <c r="C212" s="144"/>
      <c r="D212" s="144"/>
      <c r="E212" s="144"/>
      <c r="F212" s="144"/>
      <c r="G212" s="144"/>
      <c r="H212" s="144"/>
    </row>
    <row r="213">
      <c r="B213" s="144"/>
      <c r="C213" s="144"/>
      <c r="D213" s="144"/>
      <c r="E213" s="144"/>
      <c r="F213" s="144"/>
      <c r="G213" s="144"/>
      <c r="H213" s="144"/>
    </row>
    <row r="214">
      <c r="B214" s="144"/>
      <c r="C214" s="144"/>
      <c r="D214" s="144"/>
      <c r="E214" s="144"/>
      <c r="F214" s="144"/>
      <c r="G214" s="144"/>
      <c r="H214" s="144"/>
    </row>
    <row r="215">
      <c r="B215" s="144"/>
      <c r="C215" s="144"/>
      <c r="D215" s="144"/>
      <c r="E215" s="144"/>
      <c r="F215" s="144"/>
      <c r="G215" s="144"/>
      <c r="H215" s="144"/>
    </row>
    <row r="216">
      <c r="B216" s="144"/>
      <c r="C216" s="144"/>
      <c r="D216" s="144"/>
      <c r="E216" s="144"/>
      <c r="F216" s="144"/>
      <c r="G216" s="144"/>
      <c r="H216" s="144"/>
    </row>
    <row r="217">
      <c r="B217" s="144"/>
      <c r="C217" s="144"/>
      <c r="D217" s="144"/>
      <c r="E217" s="144"/>
      <c r="F217" s="144"/>
      <c r="G217" s="144"/>
      <c r="H217" s="144"/>
    </row>
    <row r="218">
      <c r="B218" s="144"/>
      <c r="C218" s="144"/>
      <c r="D218" s="144"/>
      <c r="E218" s="144"/>
      <c r="F218" s="144"/>
      <c r="G218" s="144"/>
      <c r="H218" s="144"/>
    </row>
    <row r="219">
      <c r="B219" s="144"/>
      <c r="C219" s="144"/>
      <c r="D219" s="144"/>
      <c r="E219" s="144"/>
      <c r="F219" s="144"/>
      <c r="G219" s="144"/>
      <c r="H219" s="144"/>
    </row>
    <row r="220">
      <c r="B220" s="144"/>
      <c r="C220" s="144"/>
      <c r="D220" s="144"/>
      <c r="E220" s="144"/>
      <c r="F220" s="144"/>
      <c r="G220" s="144"/>
      <c r="H220" s="144"/>
    </row>
    <row r="221">
      <c r="B221" s="144"/>
      <c r="C221" s="144"/>
      <c r="D221" s="144"/>
      <c r="E221" s="144"/>
      <c r="F221" s="144"/>
      <c r="G221" s="144"/>
      <c r="H221" s="144"/>
    </row>
    <row r="222">
      <c r="B222" s="144"/>
      <c r="C222" s="144"/>
      <c r="D222" s="144"/>
      <c r="E222" s="144"/>
      <c r="F222" s="144"/>
      <c r="G222" s="144"/>
      <c r="H222" s="144"/>
    </row>
    <row r="223">
      <c r="B223" s="144"/>
      <c r="C223" s="144"/>
      <c r="D223" s="144"/>
      <c r="E223" s="144"/>
      <c r="F223" s="144"/>
      <c r="G223" s="144"/>
      <c r="H223" s="144"/>
    </row>
    <row r="224">
      <c r="B224" s="144"/>
      <c r="C224" s="144"/>
      <c r="D224" s="144"/>
      <c r="E224" s="144"/>
      <c r="F224" s="144"/>
      <c r="G224" s="144"/>
      <c r="H224" s="144"/>
    </row>
    <row r="225">
      <c r="B225" s="144"/>
      <c r="C225" s="144"/>
      <c r="D225" s="144"/>
      <c r="E225" s="144"/>
      <c r="F225" s="144"/>
      <c r="G225" s="144"/>
      <c r="H225" s="144"/>
    </row>
    <row r="226">
      <c r="B226" s="144"/>
      <c r="C226" s="144"/>
      <c r="D226" s="144"/>
      <c r="E226" s="144"/>
      <c r="F226" s="144"/>
      <c r="G226" s="144"/>
      <c r="H226" s="144"/>
    </row>
    <row r="227">
      <c r="B227" s="144"/>
      <c r="C227" s="144"/>
      <c r="D227" s="144"/>
      <c r="E227" s="144"/>
      <c r="F227" s="144"/>
      <c r="G227" s="144"/>
      <c r="H227" s="144"/>
    </row>
    <row r="228">
      <c r="B228" s="144"/>
      <c r="C228" s="144"/>
      <c r="D228" s="144"/>
      <c r="E228" s="144"/>
      <c r="F228" s="144"/>
      <c r="G228" s="144"/>
      <c r="H228" s="144"/>
    </row>
    <row r="229">
      <c r="B229" s="144"/>
      <c r="C229" s="144"/>
      <c r="D229" s="144"/>
      <c r="E229" s="144"/>
      <c r="F229" s="144"/>
      <c r="G229" s="144"/>
      <c r="H229" s="144"/>
    </row>
    <row r="230">
      <c r="B230" s="144"/>
      <c r="C230" s="144"/>
      <c r="D230" s="144"/>
      <c r="E230" s="144"/>
      <c r="F230" s="144"/>
      <c r="G230" s="144"/>
      <c r="H230" s="144"/>
    </row>
    <row r="231">
      <c r="B231" s="144"/>
      <c r="C231" s="144"/>
      <c r="D231" s="144"/>
      <c r="E231" s="144"/>
      <c r="F231" s="144"/>
      <c r="G231" s="144"/>
      <c r="H231" s="144"/>
    </row>
    <row r="232">
      <c r="B232" s="144"/>
      <c r="C232" s="144"/>
      <c r="D232" s="144"/>
      <c r="E232" s="144"/>
      <c r="F232" s="144"/>
      <c r="G232" s="144"/>
      <c r="H232" s="144"/>
    </row>
    <row r="233">
      <c r="B233" s="144"/>
      <c r="C233" s="144"/>
      <c r="D233" s="144"/>
      <c r="E233" s="144"/>
      <c r="F233" s="144"/>
      <c r="G233" s="144"/>
      <c r="H233" s="144"/>
    </row>
    <row r="234">
      <c r="B234" s="144"/>
      <c r="C234" s="144"/>
      <c r="D234" s="144"/>
      <c r="E234" s="144"/>
      <c r="F234" s="144"/>
      <c r="G234" s="144"/>
      <c r="H234" s="144"/>
    </row>
    <row r="235">
      <c r="B235" s="144"/>
      <c r="C235" s="144"/>
      <c r="D235" s="144"/>
      <c r="E235" s="144"/>
      <c r="F235" s="144"/>
      <c r="G235" s="144"/>
      <c r="H235" s="144"/>
    </row>
    <row r="236">
      <c r="B236" s="144"/>
      <c r="C236" s="144"/>
      <c r="D236" s="144"/>
      <c r="E236" s="144"/>
      <c r="F236" s="144"/>
      <c r="G236" s="144"/>
      <c r="H236" s="144"/>
    </row>
    <row r="237">
      <c r="B237" s="144"/>
      <c r="C237" s="144"/>
      <c r="D237" s="144"/>
      <c r="E237" s="144"/>
      <c r="F237" s="144"/>
      <c r="G237" s="144"/>
      <c r="H237" s="144"/>
    </row>
    <row r="238">
      <c r="B238" s="144"/>
      <c r="C238" s="144"/>
      <c r="D238" s="144"/>
      <c r="E238" s="144"/>
      <c r="F238" s="144"/>
      <c r="G238" s="144"/>
      <c r="H238" s="144"/>
    </row>
    <row r="239">
      <c r="B239" s="144"/>
      <c r="C239" s="144"/>
      <c r="D239" s="144"/>
      <c r="E239" s="144"/>
      <c r="F239" s="144"/>
      <c r="G239" s="144"/>
      <c r="H239" s="144"/>
    </row>
    <row r="240">
      <c r="B240" s="144"/>
      <c r="C240" s="144"/>
      <c r="D240" s="144"/>
      <c r="E240" s="144"/>
      <c r="F240" s="144"/>
      <c r="G240" s="144"/>
      <c r="H240" s="144"/>
    </row>
    <row r="241">
      <c r="B241" s="144"/>
      <c r="C241" s="144"/>
      <c r="D241" s="144"/>
      <c r="E241" s="144"/>
      <c r="F241" s="144"/>
      <c r="G241" s="144"/>
      <c r="H241" s="144"/>
    </row>
    <row r="242">
      <c r="B242" s="144"/>
      <c r="C242" s="144"/>
      <c r="D242" s="144"/>
      <c r="E242" s="144"/>
      <c r="F242" s="144"/>
      <c r="G242" s="144"/>
      <c r="H242" s="144"/>
    </row>
    <row r="243">
      <c r="B243" s="144"/>
      <c r="C243" s="144"/>
      <c r="D243" s="144"/>
      <c r="E243" s="144"/>
      <c r="F243" s="144"/>
      <c r="G243" s="144"/>
      <c r="H243" s="144"/>
    </row>
    <row r="244">
      <c r="B244" s="144"/>
      <c r="C244" s="144"/>
      <c r="D244" s="144"/>
      <c r="E244" s="144"/>
      <c r="F244" s="144"/>
      <c r="G244" s="144"/>
      <c r="H244" s="144"/>
    </row>
    <row r="245">
      <c r="B245" s="144"/>
      <c r="C245" s="144"/>
      <c r="D245" s="144"/>
      <c r="E245" s="144"/>
      <c r="F245" s="144"/>
      <c r="G245" s="144"/>
      <c r="H245" s="144"/>
    </row>
    <row r="246">
      <c r="B246" s="144"/>
      <c r="C246" s="144"/>
      <c r="D246" s="144"/>
      <c r="E246" s="144"/>
      <c r="F246" s="144"/>
      <c r="G246" s="144"/>
      <c r="H246" s="144"/>
    </row>
    <row r="247">
      <c r="B247" s="144"/>
      <c r="C247" s="144"/>
      <c r="D247" s="144"/>
      <c r="E247" s="144"/>
      <c r="F247" s="144"/>
      <c r="G247" s="144"/>
      <c r="H247" s="144"/>
    </row>
    <row r="248">
      <c r="B248" s="144"/>
      <c r="C248" s="144"/>
      <c r="D248" s="144"/>
      <c r="E248" s="144"/>
      <c r="F248" s="144"/>
      <c r="G248" s="144"/>
      <c r="H248" s="144"/>
    </row>
    <row r="249">
      <c r="B249" s="144"/>
      <c r="C249" s="144"/>
      <c r="D249" s="144"/>
      <c r="E249" s="144"/>
      <c r="F249" s="144"/>
      <c r="G249" s="144"/>
      <c r="H249" s="144"/>
    </row>
    <row r="250">
      <c r="B250" s="144"/>
      <c r="C250" s="144"/>
      <c r="D250" s="144"/>
      <c r="E250" s="144"/>
      <c r="F250" s="144"/>
      <c r="G250" s="144"/>
      <c r="H250" s="144"/>
    </row>
    <row r="251">
      <c r="B251" s="144"/>
      <c r="C251" s="144"/>
      <c r="D251" s="144"/>
      <c r="E251" s="144"/>
      <c r="F251" s="144"/>
      <c r="G251" s="144"/>
      <c r="H251" s="144"/>
    </row>
    <row r="252">
      <c r="B252" s="144"/>
      <c r="C252" s="144"/>
      <c r="D252" s="144"/>
      <c r="E252" s="144"/>
      <c r="F252" s="144"/>
      <c r="G252" s="144"/>
      <c r="H252" s="144"/>
    </row>
    <row r="253">
      <c r="B253" s="144"/>
      <c r="C253" s="144"/>
      <c r="D253" s="144"/>
      <c r="E253" s="144"/>
      <c r="F253" s="144"/>
      <c r="G253" s="144"/>
      <c r="H253" s="144"/>
    </row>
    <row r="254">
      <c r="B254" s="144"/>
      <c r="C254" s="144"/>
      <c r="D254" s="144"/>
      <c r="E254" s="144"/>
      <c r="F254" s="144"/>
      <c r="G254" s="144"/>
      <c r="H254" s="144"/>
    </row>
    <row r="255">
      <c r="B255" s="144"/>
      <c r="C255" s="144"/>
      <c r="D255" s="144"/>
      <c r="E255" s="144"/>
      <c r="F255" s="144"/>
      <c r="G255" s="144"/>
      <c r="H255" s="144"/>
    </row>
    <row r="256">
      <c r="B256" s="144"/>
      <c r="C256" s="144"/>
      <c r="D256" s="144"/>
      <c r="E256" s="144"/>
      <c r="F256" s="144"/>
      <c r="G256" s="144"/>
      <c r="H256" s="144"/>
    </row>
    <row r="257">
      <c r="B257" s="144"/>
      <c r="C257" s="144"/>
      <c r="D257" s="144"/>
      <c r="E257" s="144"/>
      <c r="F257" s="144"/>
      <c r="G257" s="144"/>
      <c r="H257" s="144"/>
    </row>
    <row r="258">
      <c r="B258" s="144"/>
      <c r="C258" s="144"/>
      <c r="D258" s="144"/>
      <c r="E258" s="144"/>
      <c r="F258" s="144"/>
      <c r="G258" s="144"/>
      <c r="H258" s="144"/>
    </row>
    <row r="259">
      <c r="B259" s="144"/>
      <c r="C259" s="144"/>
      <c r="D259" s="144"/>
      <c r="E259" s="144"/>
      <c r="F259" s="144"/>
      <c r="G259" s="144"/>
      <c r="H259" s="144"/>
    </row>
    <row r="260">
      <c r="B260" s="144"/>
      <c r="C260" s="144"/>
      <c r="D260" s="144"/>
      <c r="E260" s="144"/>
      <c r="F260" s="144"/>
      <c r="G260" s="144"/>
      <c r="H260" s="144"/>
    </row>
    <row r="261">
      <c r="B261" s="144"/>
      <c r="C261" s="144"/>
      <c r="D261" s="144"/>
      <c r="E261" s="144"/>
      <c r="F261" s="144"/>
      <c r="G261" s="144"/>
      <c r="H261" s="144"/>
    </row>
    <row r="262">
      <c r="B262" s="144"/>
      <c r="C262" s="144"/>
      <c r="D262" s="144"/>
      <c r="E262" s="144"/>
      <c r="F262" s="144"/>
      <c r="G262" s="144"/>
      <c r="H262" s="144"/>
    </row>
    <row r="263">
      <c r="B263" s="144"/>
      <c r="C263" s="144"/>
      <c r="D263" s="144"/>
      <c r="E263" s="144"/>
      <c r="F263" s="144"/>
      <c r="G263" s="144"/>
      <c r="H263" s="144"/>
    </row>
    <row r="264">
      <c r="B264" s="144"/>
      <c r="C264" s="144"/>
      <c r="D264" s="144"/>
      <c r="E264" s="144"/>
      <c r="F264" s="144"/>
      <c r="G264" s="144"/>
      <c r="H264" s="144"/>
    </row>
    <row r="265">
      <c r="B265" s="144"/>
      <c r="C265" s="144"/>
      <c r="D265" s="144"/>
      <c r="E265" s="144"/>
      <c r="F265" s="144"/>
      <c r="G265" s="144"/>
      <c r="H265" s="144"/>
    </row>
    <row r="266">
      <c r="B266" s="144"/>
      <c r="C266" s="144"/>
      <c r="D266" s="144"/>
      <c r="E266" s="144"/>
      <c r="F266" s="144"/>
      <c r="G266" s="144"/>
      <c r="H266" s="144"/>
    </row>
    <row r="267">
      <c r="B267" s="144"/>
      <c r="C267" s="144"/>
      <c r="D267" s="144"/>
      <c r="E267" s="144"/>
      <c r="F267" s="144"/>
      <c r="G267" s="144"/>
      <c r="H267" s="144"/>
    </row>
    <row r="268">
      <c r="B268" s="144"/>
      <c r="C268" s="144"/>
      <c r="D268" s="144"/>
      <c r="E268" s="144"/>
      <c r="F268" s="144"/>
      <c r="G268" s="144"/>
      <c r="H268" s="144"/>
    </row>
    <row r="269">
      <c r="B269" s="144"/>
      <c r="C269" s="144"/>
      <c r="D269" s="144"/>
      <c r="E269" s="144"/>
      <c r="F269" s="144"/>
      <c r="G269" s="144"/>
      <c r="H269" s="144"/>
    </row>
    <row r="270">
      <c r="B270" s="144"/>
      <c r="C270" s="144"/>
      <c r="D270" s="144"/>
      <c r="E270" s="144"/>
      <c r="F270" s="144"/>
      <c r="G270" s="144"/>
      <c r="H270" s="144"/>
    </row>
    <row r="271">
      <c r="B271" s="144"/>
      <c r="C271" s="144"/>
      <c r="D271" s="144"/>
      <c r="E271" s="144"/>
      <c r="F271" s="144"/>
      <c r="G271" s="144"/>
      <c r="H271" s="144"/>
    </row>
    <row r="272">
      <c r="B272" s="144"/>
      <c r="C272" s="144"/>
      <c r="D272" s="144"/>
      <c r="E272" s="144"/>
      <c r="F272" s="144"/>
      <c r="G272" s="144"/>
      <c r="H272" s="144"/>
    </row>
    <row r="273">
      <c r="B273" s="144"/>
      <c r="C273" s="144"/>
      <c r="D273" s="144"/>
      <c r="E273" s="144"/>
      <c r="F273" s="144"/>
      <c r="G273" s="144"/>
      <c r="H273" s="144"/>
    </row>
    <row r="274">
      <c r="B274" s="144"/>
      <c r="C274" s="144"/>
      <c r="D274" s="144"/>
      <c r="E274" s="144"/>
      <c r="F274" s="144"/>
      <c r="G274" s="144"/>
      <c r="H274" s="144"/>
    </row>
    <row r="275">
      <c r="B275" s="144"/>
      <c r="C275" s="144"/>
      <c r="D275" s="144"/>
      <c r="E275" s="144"/>
      <c r="F275" s="144"/>
      <c r="G275" s="144"/>
      <c r="H275" s="144"/>
    </row>
    <row r="276">
      <c r="B276" s="144"/>
      <c r="C276" s="144"/>
      <c r="D276" s="144"/>
      <c r="E276" s="144"/>
      <c r="F276" s="144"/>
      <c r="G276" s="144"/>
      <c r="H276" s="144"/>
    </row>
    <row r="277">
      <c r="B277" s="144"/>
      <c r="C277" s="144"/>
      <c r="D277" s="144"/>
      <c r="E277" s="144"/>
      <c r="F277" s="144"/>
      <c r="G277" s="144"/>
      <c r="H277" s="144"/>
    </row>
    <row r="278">
      <c r="B278" s="144"/>
      <c r="C278" s="144"/>
      <c r="D278" s="144"/>
      <c r="E278" s="144"/>
      <c r="F278" s="144"/>
      <c r="G278" s="144"/>
      <c r="H278" s="144"/>
    </row>
    <row r="279">
      <c r="B279" s="144"/>
      <c r="C279" s="144"/>
      <c r="D279" s="144"/>
      <c r="E279" s="144"/>
      <c r="F279" s="144"/>
      <c r="G279" s="144"/>
      <c r="H279" s="144"/>
    </row>
    <row r="280">
      <c r="B280" s="144"/>
      <c r="C280" s="144"/>
      <c r="D280" s="144"/>
      <c r="E280" s="144"/>
      <c r="F280" s="144"/>
      <c r="G280" s="144"/>
      <c r="H280" s="144"/>
    </row>
    <row r="281">
      <c r="B281" s="144"/>
      <c r="C281" s="144"/>
      <c r="D281" s="144"/>
      <c r="E281" s="144"/>
      <c r="F281" s="144"/>
      <c r="G281" s="144"/>
      <c r="H281" s="144"/>
    </row>
    <row r="282">
      <c r="B282" s="144"/>
      <c r="C282" s="144"/>
      <c r="D282" s="144"/>
      <c r="E282" s="144"/>
      <c r="F282" s="144"/>
      <c r="G282" s="144"/>
      <c r="H282" s="144"/>
    </row>
    <row r="283">
      <c r="B283" s="144"/>
      <c r="C283" s="144"/>
      <c r="D283" s="144"/>
      <c r="E283" s="144"/>
      <c r="F283" s="144"/>
      <c r="G283" s="144"/>
      <c r="H283" s="144"/>
    </row>
    <row r="284">
      <c r="B284" s="144"/>
      <c r="C284" s="144"/>
      <c r="D284" s="144"/>
      <c r="E284" s="144"/>
      <c r="F284" s="144"/>
      <c r="G284" s="144"/>
      <c r="H284" s="144"/>
    </row>
    <row r="285">
      <c r="B285" s="144"/>
      <c r="C285" s="144"/>
      <c r="D285" s="144"/>
      <c r="E285" s="144"/>
      <c r="F285" s="144"/>
      <c r="G285" s="144"/>
      <c r="H285" s="144"/>
    </row>
    <row r="286">
      <c r="B286" s="144"/>
      <c r="C286" s="144"/>
      <c r="D286" s="144"/>
      <c r="E286" s="144"/>
      <c r="F286" s="144"/>
      <c r="G286" s="144"/>
      <c r="H286" s="144"/>
    </row>
    <row r="287">
      <c r="B287" s="144"/>
      <c r="C287" s="144"/>
      <c r="D287" s="144"/>
      <c r="E287" s="144"/>
      <c r="F287" s="144"/>
      <c r="G287" s="144"/>
      <c r="H287" s="144"/>
    </row>
    <row r="288">
      <c r="B288" s="144"/>
      <c r="C288" s="144"/>
      <c r="D288" s="144"/>
      <c r="E288" s="144"/>
      <c r="F288" s="144"/>
      <c r="G288" s="144"/>
      <c r="H288" s="144"/>
    </row>
    <row r="289">
      <c r="B289" s="144"/>
      <c r="C289" s="144"/>
      <c r="D289" s="144"/>
      <c r="E289" s="144"/>
      <c r="F289" s="144"/>
      <c r="G289" s="144"/>
      <c r="H289" s="144"/>
    </row>
    <row r="290">
      <c r="B290" s="144"/>
      <c r="C290" s="144"/>
      <c r="D290" s="144"/>
      <c r="E290" s="144"/>
      <c r="F290" s="144"/>
      <c r="G290" s="144"/>
      <c r="H290" s="144"/>
    </row>
    <row r="291">
      <c r="B291" s="144"/>
      <c r="C291" s="144"/>
      <c r="D291" s="144"/>
      <c r="E291" s="144"/>
      <c r="F291" s="144"/>
      <c r="G291" s="144"/>
      <c r="H291" s="144"/>
    </row>
    <row r="292">
      <c r="B292" s="144"/>
      <c r="C292" s="144"/>
      <c r="D292" s="144"/>
      <c r="E292" s="144"/>
      <c r="F292" s="144"/>
      <c r="G292" s="144"/>
      <c r="H292" s="144"/>
    </row>
    <row r="293">
      <c r="B293" s="144"/>
      <c r="C293" s="144"/>
      <c r="D293" s="144"/>
      <c r="E293" s="144"/>
      <c r="F293" s="144"/>
      <c r="G293" s="144"/>
      <c r="H293" s="144"/>
    </row>
    <row r="294">
      <c r="B294" s="144"/>
      <c r="C294" s="144"/>
      <c r="D294" s="144"/>
      <c r="E294" s="144"/>
      <c r="F294" s="144"/>
      <c r="G294" s="144"/>
      <c r="H294" s="144"/>
    </row>
    <row r="295">
      <c r="B295" s="144"/>
      <c r="C295" s="144"/>
      <c r="D295" s="144"/>
      <c r="E295" s="144"/>
      <c r="F295" s="144"/>
      <c r="G295" s="144"/>
      <c r="H295" s="144"/>
    </row>
    <row r="296">
      <c r="B296" s="144"/>
      <c r="C296" s="144"/>
      <c r="D296" s="144"/>
      <c r="E296" s="144"/>
      <c r="F296" s="144"/>
      <c r="G296" s="144"/>
      <c r="H296" s="144"/>
    </row>
    <row r="297">
      <c r="B297" s="144"/>
      <c r="C297" s="144"/>
      <c r="D297" s="144"/>
      <c r="E297" s="144"/>
      <c r="F297" s="144"/>
      <c r="G297" s="144"/>
      <c r="H297" s="144"/>
    </row>
    <row r="298">
      <c r="B298" s="144"/>
      <c r="C298" s="144"/>
      <c r="D298" s="144"/>
      <c r="E298" s="144"/>
      <c r="F298" s="144"/>
      <c r="G298" s="144"/>
      <c r="H298" s="144"/>
    </row>
    <row r="299">
      <c r="B299" s="144"/>
      <c r="C299" s="144"/>
      <c r="D299" s="144"/>
      <c r="E299" s="144"/>
      <c r="F299" s="144"/>
      <c r="G299" s="144"/>
      <c r="H299" s="144"/>
    </row>
    <row r="300">
      <c r="B300" s="144"/>
      <c r="C300" s="144"/>
      <c r="D300" s="144"/>
      <c r="E300" s="144"/>
      <c r="F300" s="144"/>
      <c r="G300" s="144"/>
      <c r="H300" s="144"/>
    </row>
    <row r="301">
      <c r="B301" s="144"/>
      <c r="C301" s="144"/>
      <c r="D301" s="144"/>
      <c r="E301" s="144"/>
      <c r="F301" s="144"/>
      <c r="G301" s="144"/>
      <c r="H301" s="144"/>
    </row>
    <row r="302">
      <c r="B302" s="144"/>
      <c r="C302" s="144"/>
      <c r="D302" s="144"/>
      <c r="E302" s="144"/>
      <c r="F302" s="144"/>
      <c r="G302" s="144"/>
      <c r="H302" s="144"/>
    </row>
    <row r="303">
      <c r="B303" s="144"/>
      <c r="C303" s="144"/>
      <c r="D303" s="144"/>
      <c r="E303" s="144"/>
      <c r="F303" s="144"/>
      <c r="G303" s="144"/>
      <c r="H303" s="144"/>
    </row>
    <row r="304">
      <c r="B304" s="144"/>
      <c r="C304" s="144"/>
      <c r="D304" s="144"/>
      <c r="E304" s="144"/>
      <c r="F304" s="144"/>
      <c r="G304" s="144"/>
      <c r="H304" s="144"/>
    </row>
    <row r="305">
      <c r="B305" s="144"/>
      <c r="C305" s="144"/>
      <c r="D305" s="144"/>
      <c r="E305" s="144"/>
      <c r="F305" s="144"/>
      <c r="G305" s="144"/>
      <c r="H305" s="144"/>
    </row>
    <row r="306">
      <c r="B306" s="144"/>
      <c r="C306" s="144"/>
      <c r="D306" s="144"/>
      <c r="E306" s="144"/>
      <c r="F306" s="144"/>
      <c r="G306" s="144"/>
      <c r="H306" s="144"/>
    </row>
    <row r="307">
      <c r="B307" s="144"/>
      <c r="C307" s="144"/>
      <c r="D307" s="144"/>
      <c r="E307" s="144"/>
      <c r="F307" s="144"/>
      <c r="G307" s="144"/>
      <c r="H307" s="144"/>
    </row>
    <row r="308">
      <c r="B308" s="144"/>
      <c r="C308" s="144"/>
      <c r="D308" s="144"/>
      <c r="E308" s="144"/>
      <c r="F308" s="144"/>
      <c r="G308" s="144"/>
      <c r="H308" s="144"/>
    </row>
    <row r="309">
      <c r="B309" s="144"/>
      <c r="C309" s="144"/>
      <c r="D309" s="144"/>
      <c r="E309" s="144"/>
      <c r="F309" s="144"/>
      <c r="G309" s="144"/>
      <c r="H309" s="144"/>
    </row>
    <row r="310">
      <c r="B310" s="144"/>
      <c r="C310" s="144"/>
      <c r="D310" s="144"/>
      <c r="E310" s="144"/>
      <c r="F310" s="144"/>
      <c r="G310" s="144"/>
      <c r="H310" s="144"/>
    </row>
    <row r="311">
      <c r="B311" s="144"/>
      <c r="C311" s="144"/>
      <c r="D311" s="144"/>
      <c r="E311" s="144"/>
      <c r="F311" s="144"/>
      <c r="G311" s="144"/>
      <c r="H311" s="144"/>
    </row>
    <row r="312">
      <c r="B312" s="144"/>
      <c r="C312" s="144"/>
      <c r="D312" s="144"/>
      <c r="E312" s="144"/>
      <c r="F312" s="144"/>
      <c r="G312" s="144"/>
      <c r="H312" s="144"/>
    </row>
    <row r="313">
      <c r="B313" s="144"/>
      <c r="C313" s="144"/>
      <c r="D313" s="144"/>
      <c r="E313" s="144"/>
      <c r="F313" s="144"/>
      <c r="G313" s="144"/>
      <c r="H313" s="144"/>
    </row>
    <row r="314">
      <c r="B314" s="144"/>
      <c r="C314" s="144"/>
      <c r="D314" s="144"/>
      <c r="E314" s="144"/>
      <c r="F314" s="144"/>
      <c r="G314" s="144"/>
      <c r="H314" s="144"/>
    </row>
    <row r="315">
      <c r="B315" s="144"/>
      <c r="C315" s="144"/>
      <c r="D315" s="144"/>
      <c r="E315" s="144"/>
      <c r="F315" s="144"/>
      <c r="G315" s="144"/>
      <c r="H315" s="144"/>
    </row>
    <row r="316">
      <c r="B316" s="144"/>
      <c r="C316" s="144"/>
      <c r="D316" s="144"/>
      <c r="E316" s="144"/>
      <c r="F316" s="144"/>
      <c r="G316" s="144"/>
      <c r="H316" s="144"/>
    </row>
    <row r="317">
      <c r="B317" s="144"/>
      <c r="C317" s="144"/>
      <c r="D317" s="144"/>
      <c r="E317" s="144"/>
      <c r="F317" s="144"/>
      <c r="G317" s="144"/>
      <c r="H317" s="144"/>
    </row>
    <row r="318">
      <c r="B318" s="144"/>
      <c r="C318" s="144"/>
      <c r="D318" s="144"/>
      <c r="E318" s="144"/>
      <c r="F318" s="144"/>
      <c r="G318" s="144"/>
      <c r="H318" s="144"/>
    </row>
    <row r="319">
      <c r="B319" s="144"/>
      <c r="C319" s="144"/>
      <c r="D319" s="144"/>
      <c r="E319" s="144"/>
      <c r="F319" s="144"/>
      <c r="G319" s="144"/>
      <c r="H319" s="144"/>
    </row>
    <row r="320">
      <c r="B320" s="144"/>
      <c r="C320" s="144"/>
      <c r="D320" s="144"/>
      <c r="E320" s="144"/>
      <c r="F320" s="144"/>
      <c r="G320" s="144"/>
      <c r="H320" s="144"/>
    </row>
    <row r="321">
      <c r="B321" s="144"/>
      <c r="C321" s="144"/>
      <c r="D321" s="144"/>
      <c r="E321" s="144"/>
      <c r="F321" s="144"/>
      <c r="G321" s="144"/>
      <c r="H321" s="144"/>
    </row>
    <row r="322">
      <c r="B322" s="144"/>
      <c r="C322" s="144"/>
      <c r="D322" s="144"/>
      <c r="E322" s="144"/>
      <c r="F322" s="144"/>
      <c r="G322" s="144"/>
      <c r="H322" s="144"/>
    </row>
    <row r="323">
      <c r="B323" s="144"/>
      <c r="C323" s="144"/>
      <c r="D323" s="144"/>
      <c r="E323" s="144"/>
      <c r="F323" s="144"/>
      <c r="G323" s="144"/>
      <c r="H323" s="144"/>
    </row>
    <row r="324">
      <c r="B324" s="144"/>
      <c r="C324" s="144"/>
      <c r="D324" s="144"/>
      <c r="E324" s="144"/>
      <c r="F324" s="144"/>
      <c r="G324" s="144"/>
      <c r="H324" s="144"/>
    </row>
    <row r="325">
      <c r="B325" s="144"/>
      <c r="C325" s="144"/>
      <c r="D325" s="144"/>
      <c r="E325" s="144"/>
      <c r="F325" s="144"/>
      <c r="G325" s="144"/>
      <c r="H325" s="144"/>
    </row>
    <row r="326">
      <c r="B326" s="144"/>
      <c r="C326" s="144"/>
      <c r="D326" s="144"/>
      <c r="E326" s="144"/>
      <c r="F326" s="144"/>
      <c r="G326" s="144"/>
      <c r="H326" s="144"/>
    </row>
    <row r="327">
      <c r="B327" s="144"/>
      <c r="C327" s="144"/>
      <c r="D327" s="144"/>
      <c r="E327" s="144"/>
      <c r="F327" s="144"/>
      <c r="G327" s="144"/>
      <c r="H327" s="144"/>
    </row>
    <row r="328">
      <c r="B328" s="144"/>
      <c r="C328" s="144"/>
      <c r="D328" s="144"/>
      <c r="E328" s="144"/>
      <c r="F328" s="144"/>
      <c r="G328" s="144"/>
      <c r="H328" s="144"/>
    </row>
    <row r="329">
      <c r="B329" s="144"/>
      <c r="C329" s="144"/>
      <c r="D329" s="144"/>
      <c r="E329" s="144"/>
      <c r="F329" s="144"/>
      <c r="G329" s="144"/>
      <c r="H329" s="144"/>
    </row>
    <row r="330">
      <c r="B330" s="144"/>
      <c r="C330" s="144"/>
      <c r="D330" s="144"/>
      <c r="E330" s="144"/>
      <c r="F330" s="144"/>
      <c r="G330" s="144"/>
      <c r="H330" s="144"/>
    </row>
    <row r="331">
      <c r="B331" s="144"/>
      <c r="C331" s="144"/>
      <c r="D331" s="144"/>
      <c r="E331" s="144"/>
      <c r="F331" s="144"/>
      <c r="G331" s="144"/>
      <c r="H331" s="144"/>
    </row>
    <row r="332">
      <c r="B332" s="144"/>
      <c r="C332" s="144"/>
      <c r="D332" s="144"/>
      <c r="E332" s="144"/>
      <c r="F332" s="144"/>
      <c r="G332" s="144"/>
      <c r="H332" s="144"/>
    </row>
    <row r="333">
      <c r="B333" s="144"/>
      <c r="C333" s="144"/>
      <c r="D333" s="144"/>
      <c r="E333" s="144"/>
      <c r="F333" s="144"/>
      <c r="G333" s="144"/>
      <c r="H333" s="144"/>
    </row>
    <row r="334">
      <c r="B334" s="144"/>
      <c r="C334" s="144"/>
      <c r="D334" s="144"/>
      <c r="E334" s="144"/>
      <c r="F334" s="144"/>
      <c r="G334" s="144"/>
      <c r="H334" s="144"/>
    </row>
    <row r="335">
      <c r="B335" s="144"/>
      <c r="C335" s="144"/>
      <c r="D335" s="144"/>
      <c r="E335" s="144"/>
      <c r="F335" s="144"/>
      <c r="G335" s="144"/>
      <c r="H335" s="144"/>
    </row>
    <row r="336">
      <c r="B336" s="144"/>
      <c r="C336" s="144"/>
      <c r="D336" s="144"/>
      <c r="E336" s="144"/>
      <c r="F336" s="144"/>
      <c r="G336" s="144"/>
      <c r="H336" s="144"/>
    </row>
    <row r="337">
      <c r="B337" s="144"/>
      <c r="C337" s="144"/>
      <c r="D337" s="144"/>
      <c r="E337" s="144"/>
      <c r="F337" s="144"/>
      <c r="G337" s="144"/>
      <c r="H337" s="144"/>
    </row>
    <row r="338">
      <c r="B338" s="144"/>
      <c r="C338" s="144"/>
      <c r="D338" s="144"/>
      <c r="E338" s="144"/>
      <c r="F338" s="144"/>
      <c r="G338" s="144"/>
      <c r="H338" s="144"/>
    </row>
    <row r="339">
      <c r="B339" s="144"/>
      <c r="C339" s="144"/>
      <c r="D339" s="144"/>
      <c r="E339" s="144"/>
      <c r="F339" s="144"/>
      <c r="G339" s="144"/>
      <c r="H339" s="144"/>
    </row>
    <row r="340">
      <c r="B340" s="144"/>
      <c r="C340" s="144"/>
      <c r="D340" s="144"/>
      <c r="E340" s="144"/>
      <c r="F340" s="144"/>
      <c r="G340" s="144"/>
      <c r="H340" s="144"/>
    </row>
    <row r="341">
      <c r="B341" s="144"/>
      <c r="C341" s="144"/>
      <c r="D341" s="144"/>
      <c r="E341" s="144"/>
      <c r="F341" s="144"/>
      <c r="G341" s="144"/>
      <c r="H341" s="144"/>
    </row>
    <row r="342">
      <c r="B342" s="144"/>
      <c r="C342" s="144"/>
      <c r="D342" s="144"/>
      <c r="E342" s="144"/>
      <c r="F342" s="144"/>
      <c r="G342" s="144"/>
      <c r="H342" s="144"/>
    </row>
    <row r="343">
      <c r="B343" s="144"/>
      <c r="C343" s="144"/>
      <c r="D343" s="144"/>
      <c r="E343" s="144"/>
      <c r="F343" s="144"/>
      <c r="G343" s="144"/>
      <c r="H343" s="144"/>
    </row>
    <row r="344">
      <c r="B344" s="144"/>
      <c r="C344" s="144"/>
      <c r="D344" s="144"/>
      <c r="E344" s="144"/>
      <c r="F344" s="144"/>
      <c r="G344" s="144"/>
      <c r="H344" s="144"/>
    </row>
    <row r="345">
      <c r="B345" s="144"/>
      <c r="C345" s="144"/>
      <c r="D345" s="144"/>
      <c r="E345" s="144"/>
      <c r="F345" s="144"/>
      <c r="G345" s="144"/>
      <c r="H345" s="144"/>
    </row>
    <row r="346">
      <c r="B346" s="144"/>
      <c r="C346" s="144"/>
      <c r="D346" s="144"/>
      <c r="E346" s="144"/>
      <c r="F346" s="144"/>
      <c r="G346" s="144"/>
      <c r="H346" s="144"/>
    </row>
    <row r="347">
      <c r="B347" s="144"/>
      <c r="C347" s="144"/>
      <c r="D347" s="144"/>
      <c r="E347" s="144"/>
      <c r="F347" s="144"/>
      <c r="G347" s="144"/>
      <c r="H347" s="144"/>
    </row>
    <row r="348">
      <c r="B348" s="144"/>
      <c r="C348" s="144"/>
      <c r="D348" s="144"/>
      <c r="E348" s="144"/>
      <c r="F348" s="144"/>
      <c r="G348" s="144"/>
      <c r="H348" s="144"/>
    </row>
    <row r="349">
      <c r="B349" s="144"/>
      <c r="C349" s="144"/>
      <c r="D349" s="144"/>
      <c r="E349" s="144"/>
      <c r="F349" s="144"/>
      <c r="G349" s="144"/>
      <c r="H349" s="144"/>
    </row>
    <row r="350">
      <c r="B350" s="144"/>
      <c r="C350" s="144"/>
      <c r="D350" s="144"/>
      <c r="E350" s="144"/>
      <c r="F350" s="144"/>
      <c r="G350" s="144"/>
      <c r="H350" s="144"/>
    </row>
    <row r="351">
      <c r="B351" s="144"/>
      <c r="C351" s="144"/>
      <c r="D351" s="144"/>
      <c r="E351" s="144"/>
      <c r="F351" s="144"/>
      <c r="G351" s="144"/>
      <c r="H351" s="144"/>
    </row>
    <row r="352">
      <c r="B352" s="144"/>
      <c r="C352" s="144"/>
      <c r="D352" s="144"/>
      <c r="E352" s="144"/>
      <c r="F352" s="144"/>
      <c r="G352" s="144"/>
      <c r="H352" s="144"/>
    </row>
    <row r="353">
      <c r="B353" s="144"/>
      <c r="C353" s="144"/>
      <c r="D353" s="144"/>
      <c r="E353" s="144"/>
      <c r="F353" s="144"/>
      <c r="G353" s="144"/>
      <c r="H353" s="144"/>
    </row>
    <row r="354">
      <c r="B354" s="144"/>
      <c r="C354" s="144"/>
      <c r="D354" s="144"/>
      <c r="E354" s="144"/>
      <c r="F354" s="144"/>
      <c r="G354" s="144"/>
      <c r="H354" s="144"/>
    </row>
    <row r="355">
      <c r="B355" s="144"/>
      <c r="C355" s="144"/>
      <c r="D355" s="144"/>
      <c r="E355" s="144"/>
      <c r="F355" s="144"/>
      <c r="G355" s="144"/>
      <c r="H355" s="144"/>
    </row>
    <row r="356">
      <c r="B356" s="144"/>
      <c r="C356" s="144"/>
      <c r="D356" s="144"/>
      <c r="E356" s="144"/>
      <c r="F356" s="144"/>
      <c r="G356" s="144"/>
      <c r="H356" s="144"/>
    </row>
    <row r="357">
      <c r="B357" s="144"/>
      <c r="C357" s="144"/>
      <c r="D357" s="144"/>
      <c r="E357" s="144"/>
      <c r="F357" s="144"/>
      <c r="G357" s="144"/>
      <c r="H357" s="144"/>
    </row>
    <row r="358">
      <c r="B358" s="144"/>
      <c r="C358" s="144"/>
      <c r="D358" s="144"/>
      <c r="E358" s="144"/>
      <c r="F358" s="144"/>
      <c r="G358" s="144"/>
      <c r="H358" s="144"/>
    </row>
    <row r="359">
      <c r="B359" s="144"/>
      <c r="C359" s="144"/>
      <c r="D359" s="144"/>
      <c r="E359" s="144"/>
      <c r="F359" s="144"/>
      <c r="G359" s="144"/>
      <c r="H359" s="144"/>
    </row>
    <row r="360">
      <c r="B360" s="144"/>
      <c r="C360" s="144"/>
      <c r="D360" s="144"/>
      <c r="E360" s="144"/>
      <c r="F360" s="144"/>
      <c r="G360" s="144"/>
      <c r="H360" s="144"/>
    </row>
    <row r="361">
      <c r="B361" s="144"/>
      <c r="C361" s="144"/>
      <c r="D361" s="144"/>
      <c r="E361" s="144"/>
      <c r="F361" s="144"/>
      <c r="G361" s="144"/>
      <c r="H361" s="144"/>
    </row>
    <row r="362">
      <c r="B362" s="144"/>
      <c r="C362" s="144"/>
      <c r="D362" s="144"/>
      <c r="E362" s="144"/>
      <c r="F362" s="144"/>
      <c r="G362" s="144"/>
      <c r="H362" s="144"/>
    </row>
    <row r="363">
      <c r="B363" s="144"/>
      <c r="C363" s="144"/>
      <c r="D363" s="144"/>
      <c r="E363" s="144"/>
      <c r="F363" s="144"/>
      <c r="G363" s="144"/>
      <c r="H363" s="144"/>
    </row>
    <row r="364">
      <c r="B364" s="144"/>
      <c r="C364" s="144"/>
      <c r="D364" s="144"/>
      <c r="E364" s="144"/>
      <c r="F364" s="144"/>
      <c r="G364" s="144"/>
      <c r="H364" s="144"/>
    </row>
    <row r="365">
      <c r="B365" s="144"/>
      <c r="C365" s="144"/>
      <c r="D365" s="144"/>
      <c r="E365" s="144"/>
      <c r="F365" s="144"/>
      <c r="G365" s="144"/>
      <c r="H365" s="144"/>
    </row>
    <row r="366">
      <c r="B366" s="144"/>
      <c r="C366" s="144"/>
      <c r="D366" s="144"/>
      <c r="E366" s="144"/>
      <c r="F366" s="144"/>
      <c r="G366" s="144"/>
      <c r="H366" s="144"/>
    </row>
    <row r="367">
      <c r="B367" s="144"/>
      <c r="C367" s="144"/>
      <c r="D367" s="144"/>
      <c r="E367" s="144"/>
      <c r="F367" s="144"/>
      <c r="G367" s="144"/>
      <c r="H367" s="144"/>
    </row>
    <row r="368">
      <c r="B368" s="144"/>
      <c r="C368" s="144"/>
      <c r="D368" s="144"/>
      <c r="E368" s="144"/>
      <c r="F368" s="144"/>
      <c r="G368" s="144"/>
      <c r="H368" s="144"/>
    </row>
    <row r="369">
      <c r="B369" s="144"/>
      <c r="C369" s="144"/>
      <c r="D369" s="144"/>
      <c r="E369" s="144"/>
      <c r="F369" s="144"/>
      <c r="G369" s="144"/>
      <c r="H369" s="144"/>
    </row>
    <row r="370">
      <c r="B370" s="144"/>
      <c r="C370" s="144"/>
      <c r="D370" s="144"/>
      <c r="E370" s="144"/>
      <c r="F370" s="144"/>
      <c r="G370" s="144"/>
      <c r="H370" s="144"/>
    </row>
    <row r="371">
      <c r="B371" s="144"/>
      <c r="C371" s="144"/>
      <c r="D371" s="144"/>
      <c r="E371" s="144"/>
      <c r="F371" s="144"/>
      <c r="G371" s="144"/>
      <c r="H371" s="144"/>
    </row>
    <row r="372">
      <c r="B372" s="144"/>
      <c r="C372" s="144"/>
      <c r="D372" s="144"/>
      <c r="E372" s="144"/>
      <c r="F372" s="144"/>
      <c r="G372" s="144"/>
      <c r="H372" s="144"/>
    </row>
    <row r="373">
      <c r="B373" s="144"/>
      <c r="C373" s="144"/>
      <c r="D373" s="144"/>
      <c r="E373" s="144"/>
      <c r="F373" s="144"/>
      <c r="G373" s="144"/>
      <c r="H373" s="144"/>
    </row>
    <row r="374">
      <c r="B374" s="144"/>
      <c r="C374" s="144"/>
      <c r="D374" s="144"/>
      <c r="E374" s="144"/>
      <c r="F374" s="144"/>
      <c r="G374" s="144"/>
      <c r="H374" s="144"/>
    </row>
    <row r="375">
      <c r="B375" s="144"/>
      <c r="C375" s="144"/>
      <c r="D375" s="144"/>
      <c r="E375" s="144"/>
      <c r="F375" s="144"/>
      <c r="G375" s="144"/>
      <c r="H375" s="144"/>
    </row>
    <row r="376">
      <c r="B376" s="144"/>
      <c r="C376" s="144"/>
      <c r="D376" s="144"/>
      <c r="E376" s="144"/>
      <c r="F376" s="144"/>
      <c r="G376" s="144"/>
      <c r="H376" s="144"/>
    </row>
    <row r="377">
      <c r="B377" s="144"/>
      <c r="C377" s="144"/>
      <c r="D377" s="144"/>
      <c r="E377" s="144"/>
      <c r="F377" s="144"/>
      <c r="G377" s="144"/>
      <c r="H377" s="144"/>
    </row>
    <row r="378">
      <c r="B378" s="144"/>
      <c r="C378" s="144"/>
      <c r="D378" s="144"/>
      <c r="E378" s="144"/>
      <c r="F378" s="144"/>
      <c r="G378" s="144"/>
      <c r="H378" s="144"/>
    </row>
    <row r="379">
      <c r="B379" s="144"/>
      <c r="C379" s="144"/>
      <c r="D379" s="144"/>
      <c r="E379" s="144"/>
      <c r="F379" s="144"/>
      <c r="G379" s="144"/>
      <c r="H379" s="144"/>
    </row>
    <row r="380">
      <c r="B380" s="144"/>
      <c r="C380" s="144"/>
      <c r="D380" s="144"/>
      <c r="E380" s="144"/>
      <c r="F380" s="144"/>
      <c r="G380" s="144"/>
      <c r="H380" s="144"/>
    </row>
    <row r="381">
      <c r="B381" s="144"/>
      <c r="C381" s="144"/>
      <c r="D381" s="144"/>
      <c r="E381" s="144"/>
      <c r="F381" s="144"/>
      <c r="G381" s="144"/>
      <c r="H381" s="144"/>
    </row>
    <row r="382">
      <c r="B382" s="144"/>
      <c r="C382" s="144"/>
      <c r="D382" s="144"/>
      <c r="E382" s="144"/>
      <c r="F382" s="144"/>
      <c r="G382" s="144"/>
      <c r="H382" s="144"/>
    </row>
    <row r="383">
      <c r="B383" s="144"/>
      <c r="C383" s="144"/>
      <c r="D383" s="144"/>
      <c r="E383" s="144"/>
      <c r="F383" s="144"/>
      <c r="G383" s="144"/>
      <c r="H383" s="144"/>
    </row>
    <row r="384">
      <c r="B384" s="144"/>
      <c r="C384" s="144"/>
      <c r="D384" s="144"/>
      <c r="E384" s="144"/>
      <c r="F384" s="144"/>
      <c r="G384" s="144"/>
      <c r="H384" s="144"/>
    </row>
    <row r="385">
      <c r="B385" s="144"/>
      <c r="C385" s="144"/>
      <c r="D385" s="144"/>
      <c r="E385" s="144"/>
      <c r="F385" s="144"/>
      <c r="G385" s="144"/>
      <c r="H385" s="144"/>
    </row>
    <row r="386">
      <c r="B386" s="144"/>
      <c r="C386" s="144"/>
      <c r="D386" s="144"/>
      <c r="E386" s="144"/>
      <c r="F386" s="144"/>
      <c r="G386" s="144"/>
      <c r="H386" s="144"/>
    </row>
    <row r="387">
      <c r="B387" s="144"/>
      <c r="C387" s="144"/>
      <c r="D387" s="144"/>
      <c r="E387" s="144"/>
      <c r="F387" s="144"/>
      <c r="G387" s="144"/>
      <c r="H387" s="144"/>
    </row>
    <row r="388">
      <c r="B388" s="144"/>
      <c r="C388" s="144"/>
      <c r="D388" s="144"/>
      <c r="E388" s="144"/>
      <c r="F388" s="144"/>
      <c r="G388" s="144"/>
      <c r="H388" s="144"/>
    </row>
    <row r="389">
      <c r="B389" s="144"/>
      <c r="C389" s="144"/>
      <c r="D389" s="144"/>
      <c r="E389" s="144"/>
      <c r="F389" s="144"/>
      <c r="G389" s="144"/>
      <c r="H389" s="144"/>
    </row>
    <row r="390">
      <c r="B390" s="144"/>
      <c r="C390" s="144"/>
      <c r="D390" s="144"/>
      <c r="E390" s="144"/>
      <c r="F390" s="144"/>
      <c r="G390" s="144"/>
      <c r="H390" s="144"/>
    </row>
    <row r="391">
      <c r="B391" s="144"/>
      <c r="C391" s="144"/>
      <c r="D391" s="144"/>
      <c r="E391" s="144"/>
      <c r="F391" s="144"/>
      <c r="G391" s="144"/>
      <c r="H391" s="144"/>
    </row>
    <row r="392">
      <c r="B392" s="144"/>
      <c r="C392" s="144"/>
      <c r="D392" s="144"/>
      <c r="E392" s="144"/>
      <c r="F392" s="144"/>
      <c r="G392" s="144"/>
      <c r="H392" s="144"/>
    </row>
    <row r="393">
      <c r="B393" s="144"/>
      <c r="C393" s="144"/>
      <c r="D393" s="144"/>
      <c r="E393" s="144"/>
      <c r="F393" s="144"/>
      <c r="G393" s="144"/>
      <c r="H393" s="144"/>
    </row>
    <row r="394">
      <c r="B394" s="144"/>
      <c r="C394" s="144"/>
      <c r="D394" s="144"/>
      <c r="E394" s="144"/>
      <c r="F394" s="144"/>
      <c r="G394" s="144"/>
      <c r="H394" s="144"/>
    </row>
    <row r="395">
      <c r="B395" s="144"/>
      <c r="C395" s="144"/>
      <c r="D395" s="144"/>
      <c r="E395" s="144"/>
      <c r="F395" s="144"/>
      <c r="G395" s="144"/>
      <c r="H395" s="144"/>
    </row>
    <row r="396">
      <c r="B396" s="144"/>
      <c r="C396" s="144"/>
      <c r="D396" s="144"/>
      <c r="E396" s="144"/>
      <c r="F396" s="144"/>
      <c r="G396" s="144"/>
      <c r="H396" s="144"/>
    </row>
    <row r="397">
      <c r="B397" s="144"/>
      <c r="C397" s="144"/>
      <c r="D397" s="144"/>
      <c r="E397" s="144"/>
      <c r="F397" s="144"/>
      <c r="G397" s="144"/>
      <c r="H397" s="144"/>
    </row>
    <row r="398">
      <c r="B398" s="144"/>
      <c r="C398" s="144"/>
      <c r="D398" s="144"/>
      <c r="E398" s="144"/>
      <c r="F398" s="144"/>
      <c r="G398" s="144"/>
      <c r="H398" s="144"/>
    </row>
    <row r="399">
      <c r="B399" s="144"/>
      <c r="C399" s="144"/>
      <c r="D399" s="144"/>
      <c r="E399" s="144"/>
      <c r="F399" s="144"/>
      <c r="G399" s="144"/>
      <c r="H399" s="144"/>
    </row>
    <row r="400">
      <c r="B400" s="144"/>
      <c r="C400" s="144"/>
      <c r="D400" s="144"/>
      <c r="E400" s="144"/>
      <c r="F400" s="144"/>
      <c r="G400" s="144"/>
      <c r="H400" s="144"/>
    </row>
    <row r="401">
      <c r="B401" s="144"/>
      <c r="C401" s="144"/>
      <c r="D401" s="144"/>
      <c r="E401" s="144"/>
      <c r="F401" s="144"/>
      <c r="G401" s="144"/>
      <c r="H401" s="144"/>
    </row>
    <row r="402">
      <c r="B402" s="144"/>
      <c r="C402" s="144"/>
      <c r="D402" s="144"/>
      <c r="E402" s="144"/>
      <c r="F402" s="144"/>
      <c r="G402" s="144"/>
      <c r="H402" s="144"/>
    </row>
    <row r="403">
      <c r="B403" s="144"/>
      <c r="C403" s="144"/>
      <c r="D403" s="144"/>
      <c r="E403" s="144"/>
      <c r="F403" s="144"/>
      <c r="G403" s="144"/>
      <c r="H403" s="144"/>
    </row>
    <row r="404">
      <c r="B404" s="144"/>
      <c r="C404" s="144"/>
      <c r="D404" s="144"/>
      <c r="E404" s="144"/>
      <c r="F404" s="144"/>
      <c r="G404" s="144"/>
      <c r="H404" s="144"/>
    </row>
    <row r="405">
      <c r="B405" s="144"/>
      <c r="C405" s="144"/>
      <c r="D405" s="144"/>
      <c r="E405" s="144"/>
      <c r="F405" s="144"/>
      <c r="G405" s="144"/>
      <c r="H405" s="144"/>
    </row>
    <row r="406">
      <c r="B406" s="144"/>
      <c r="C406" s="144"/>
      <c r="D406" s="144"/>
      <c r="E406" s="144"/>
      <c r="F406" s="144"/>
      <c r="G406" s="144"/>
      <c r="H406" s="144"/>
    </row>
    <row r="407">
      <c r="B407" s="144"/>
      <c r="C407" s="144"/>
      <c r="D407" s="144"/>
      <c r="E407" s="144"/>
      <c r="F407" s="144"/>
      <c r="G407" s="144"/>
      <c r="H407" s="144"/>
    </row>
    <row r="408">
      <c r="B408" s="144"/>
      <c r="C408" s="144"/>
      <c r="D408" s="144"/>
      <c r="E408" s="144"/>
      <c r="F408" s="144"/>
      <c r="G408" s="144"/>
      <c r="H408" s="144"/>
    </row>
    <row r="409">
      <c r="B409" s="144"/>
      <c r="C409" s="144"/>
      <c r="D409" s="144"/>
      <c r="E409" s="144"/>
      <c r="F409" s="144"/>
      <c r="G409" s="144"/>
      <c r="H409" s="144"/>
    </row>
    <row r="410">
      <c r="B410" s="144"/>
      <c r="C410" s="144"/>
      <c r="D410" s="144"/>
      <c r="E410" s="144"/>
      <c r="F410" s="144"/>
      <c r="G410" s="144"/>
      <c r="H410" s="144"/>
    </row>
    <row r="411">
      <c r="B411" s="144"/>
      <c r="C411" s="144"/>
      <c r="D411" s="144"/>
      <c r="E411" s="144"/>
      <c r="F411" s="144"/>
      <c r="G411" s="144"/>
      <c r="H411" s="144"/>
    </row>
    <row r="412">
      <c r="B412" s="144"/>
      <c r="C412" s="144"/>
      <c r="D412" s="144"/>
      <c r="E412" s="144"/>
      <c r="F412" s="144"/>
      <c r="G412" s="144"/>
      <c r="H412" s="144"/>
    </row>
    <row r="413">
      <c r="B413" s="144"/>
      <c r="C413" s="144"/>
      <c r="D413" s="144"/>
      <c r="E413" s="144"/>
      <c r="F413" s="144"/>
      <c r="G413" s="144"/>
      <c r="H413" s="144"/>
    </row>
    <row r="414">
      <c r="B414" s="144"/>
      <c r="C414" s="144"/>
      <c r="D414" s="144"/>
      <c r="E414" s="144"/>
      <c r="F414" s="144"/>
      <c r="G414" s="144"/>
      <c r="H414" s="144"/>
    </row>
    <row r="415">
      <c r="B415" s="144"/>
      <c r="C415" s="144"/>
      <c r="D415" s="144"/>
      <c r="E415" s="144"/>
      <c r="F415" s="144"/>
      <c r="G415" s="144"/>
      <c r="H415" s="144"/>
    </row>
    <row r="416">
      <c r="B416" s="144"/>
      <c r="C416" s="144"/>
      <c r="D416" s="144"/>
      <c r="E416" s="144"/>
      <c r="F416" s="144"/>
      <c r="G416" s="144"/>
      <c r="H416" s="144"/>
    </row>
    <row r="417">
      <c r="B417" s="144"/>
      <c r="C417" s="144"/>
      <c r="D417" s="144"/>
      <c r="E417" s="144"/>
      <c r="F417" s="144"/>
      <c r="G417" s="144"/>
      <c r="H417" s="144"/>
    </row>
    <row r="418">
      <c r="B418" s="144"/>
      <c r="C418" s="144"/>
      <c r="D418" s="144"/>
      <c r="E418" s="144"/>
      <c r="F418" s="144"/>
      <c r="G418" s="144"/>
      <c r="H418" s="144"/>
    </row>
    <row r="419">
      <c r="B419" s="144"/>
      <c r="C419" s="144"/>
      <c r="D419" s="144"/>
      <c r="E419" s="144"/>
      <c r="F419" s="144"/>
      <c r="G419" s="144"/>
      <c r="H419" s="144"/>
    </row>
    <row r="420">
      <c r="B420" s="144"/>
      <c r="C420" s="144"/>
      <c r="D420" s="144"/>
      <c r="E420" s="144"/>
      <c r="F420" s="144"/>
      <c r="G420" s="144"/>
      <c r="H420" s="144"/>
    </row>
    <row r="421">
      <c r="B421" s="144"/>
      <c r="C421" s="144"/>
      <c r="D421" s="144"/>
      <c r="E421" s="144"/>
      <c r="F421" s="144"/>
      <c r="G421" s="144"/>
      <c r="H421" s="144"/>
    </row>
    <row r="422">
      <c r="B422" s="144"/>
      <c r="C422" s="144"/>
      <c r="D422" s="144"/>
      <c r="E422" s="144"/>
      <c r="F422" s="144"/>
      <c r="G422" s="144"/>
      <c r="H422" s="144"/>
    </row>
    <row r="423">
      <c r="B423" s="144"/>
      <c r="C423" s="144"/>
      <c r="D423" s="144"/>
      <c r="E423" s="144"/>
      <c r="F423" s="144"/>
      <c r="G423" s="144"/>
      <c r="H423" s="144"/>
    </row>
    <row r="424">
      <c r="B424" s="144"/>
      <c r="C424" s="144"/>
      <c r="D424" s="144"/>
      <c r="E424" s="144"/>
      <c r="F424" s="144"/>
      <c r="G424" s="144"/>
      <c r="H424" s="144"/>
    </row>
    <row r="425">
      <c r="B425" s="144"/>
      <c r="C425" s="144"/>
      <c r="D425" s="144"/>
      <c r="E425" s="144"/>
      <c r="F425" s="144"/>
      <c r="G425" s="144"/>
      <c r="H425" s="144"/>
    </row>
    <row r="426">
      <c r="B426" s="144"/>
      <c r="C426" s="144"/>
      <c r="D426" s="144"/>
      <c r="E426" s="144"/>
      <c r="F426" s="144"/>
      <c r="G426" s="144"/>
      <c r="H426" s="144"/>
    </row>
    <row r="427">
      <c r="B427" s="144"/>
      <c r="C427" s="144"/>
      <c r="D427" s="144"/>
      <c r="E427" s="144"/>
      <c r="F427" s="144"/>
      <c r="G427" s="144"/>
      <c r="H427" s="144"/>
    </row>
    <row r="428">
      <c r="B428" s="144"/>
      <c r="C428" s="144"/>
      <c r="D428" s="144"/>
      <c r="E428" s="144"/>
      <c r="F428" s="144"/>
      <c r="G428" s="144"/>
      <c r="H428" s="144"/>
    </row>
    <row r="429">
      <c r="B429" s="144"/>
      <c r="C429" s="144"/>
      <c r="D429" s="144"/>
      <c r="E429" s="144"/>
      <c r="F429" s="144"/>
      <c r="G429" s="144"/>
      <c r="H429" s="144"/>
    </row>
    <row r="430">
      <c r="B430" s="144"/>
      <c r="C430" s="144"/>
      <c r="D430" s="144"/>
      <c r="E430" s="144"/>
      <c r="F430" s="144"/>
      <c r="G430" s="144"/>
      <c r="H430" s="144"/>
    </row>
    <row r="431">
      <c r="B431" s="144"/>
      <c r="C431" s="144"/>
      <c r="D431" s="144"/>
      <c r="E431" s="144"/>
      <c r="F431" s="144"/>
      <c r="G431" s="144"/>
      <c r="H431" s="144"/>
    </row>
    <row r="432">
      <c r="B432" s="144"/>
      <c r="C432" s="144"/>
      <c r="D432" s="144"/>
      <c r="E432" s="144"/>
      <c r="F432" s="144"/>
      <c r="G432" s="144"/>
      <c r="H432" s="144"/>
    </row>
    <row r="433">
      <c r="B433" s="144"/>
      <c r="C433" s="144"/>
      <c r="D433" s="144"/>
      <c r="E433" s="144"/>
      <c r="F433" s="144"/>
      <c r="G433" s="144"/>
      <c r="H433" s="144"/>
    </row>
    <row r="434">
      <c r="B434" s="144"/>
      <c r="C434" s="144"/>
      <c r="D434" s="144"/>
      <c r="E434" s="144"/>
      <c r="F434" s="144"/>
      <c r="G434" s="144"/>
      <c r="H434" s="144"/>
    </row>
    <row r="435">
      <c r="B435" s="144"/>
      <c r="C435" s="144"/>
      <c r="D435" s="144"/>
      <c r="E435" s="144"/>
      <c r="F435" s="144"/>
      <c r="G435" s="144"/>
      <c r="H435" s="144"/>
    </row>
    <row r="436">
      <c r="B436" s="144"/>
      <c r="C436" s="144"/>
      <c r="D436" s="144"/>
      <c r="E436" s="144"/>
      <c r="F436" s="144"/>
      <c r="G436" s="144"/>
      <c r="H436" s="144"/>
    </row>
    <row r="437">
      <c r="B437" s="144"/>
      <c r="C437" s="144"/>
      <c r="D437" s="144"/>
      <c r="E437" s="144"/>
      <c r="F437" s="144"/>
      <c r="G437" s="144"/>
      <c r="H437" s="144"/>
    </row>
    <row r="438">
      <c r="B438" s="144"/>
      <c r="C438" s="144"/>
      <c r="D438" s="144"/>
      <c r="E438" s="144"/>
      <c r="F438" s="144"/>
      <c r="G438" s="144"/>
      <c r="H438" s="144"/>
    </row>
    <row r="439">
      <c r="B439" s="144"/>
      <c r="C439" s="144"/>
      <c r="D439" s="144"/>
      <c r="E439" s="144"/>
      <c r="F439" s="144"/>
      <c r="G439" s="144"/>
      <c r="H439" s="144"/>
    </row>
    <row r="440">
      <c r="B440" s="144"/>
      <c r="C440" s="144"/>
      <c r="D440" s="144"/>
      <c r="E440" s="144"/>
      <c r="F440" s="144"/>
      <c r="G440" s="144"/>
      <c r="H440" s="144"/>
    </row>
    <row r="441">
      <c r="B441" s="144"/>
      <c r="C441" s="144"/>
      <c r="D441" s="144"/>
      <c r="E441" s="144"/>
      <c r="F441" s="144"/>
      <c r="G441" s="144"/>
      <c r="H441" s="144"/>
    </row>
    <row r="442">
      <c r="B442" s="144"/>
      <c r="C442" s="144"/>
      <c r="D442" s="144"/>
      <c r="E442" s="144"/>
      <c r="F442" s="144"/>
      <c r="G442" s="144"/>
      <c r="H442" s="144"/>
    </row>
    <row r="443">
      <c r="B443" s="144"/>
      <c r="C443" s="144"/>
      <c r="D443" s="144"/>
      <c r="E443" s="144"/>
      <c r="F443" s="144"/>
      <c r="G443" s="144"/>
      <c r="H443" s="144"/>
    </row>
    <row r="444">
      <c r="B444" s="144"/>
      <c r="C444" s="144"/>
      <c r="D444" s="144"/>
      <c r="E444" s="144"/>
      <c r="F444" s="144"/>
      <c r="G444" s="144"/>
      <c r="H444" s="144"/>
    </row>
    <row r="445">
      <c r="B445" s="144"/>
      <c r="C445" s="144"/>
      <c r="D445" s="144"/>
      <c r="E445" s="144"/>
      <c r="F445" s="144"/>
      <c r="G445" s="144"/>
      <c r="H445" s="144"/>
    </row>
    <row r="446">
      <c r="B446" s="144"/>
      <c r="C446" s="144"/>
      <c r="D446" s="144"/>
      <c r="E446" s="144"/>
      <c r="F446" s="144"/>
      <c r="G446" s="144"/>
      <c r="H446" s="144"/>
    </row>
    <row r="447">
      <c r="B447" s="144"/>
      <c r="C447" s="144"/>
      <c r="D447" s="144"/>
      <c r="E447" s="144"/>
      <c r="F447" s="144"/>
      <c r="G447" s="144"/>
      <c r="H447" s="144"/>
    </row>
    <row r="448">
      <c r="B448" s="144"/>
      <c r="C448" s="144"/>
      <c r="D448" s="144"/>
      <c r="E448" s="144"/>
      <c r="F448" s="144"/>
      <c r="G448" s="144"/>
      <c r="H448" s="144"/>
    </row>
    <row r="449">
      <c r="B449" s="144"/>
      <c r="C449" s="144"/>
      <c r="D449" s="144"/>
      <c r="E449" s="144"/>
      <c r="F449" s="144"/>
      <c r="G449" s="144"/>
      <c r="H449" s="144"/>
    </row>
    <row r="450">
      <c r="B450" s="144"/>
      <c r="C450" s="144"/>
      <c r="D450" s="144"/>
      <c r="E450" s="144"/>
      <c r="F450" s="144"/>
      <c r="G450" s="144"/>
      <c r="H450" s="144"/>
    </row>
    <row r="451">
      <c r="B451" s="144"/>
      <c r="C451" s="144"/>
      <c r="D451" s="144"/>
      <c r="E451" s="144"/>
      <c r="F451" s="144"/>
      <c r="G451" s="144"/>
      <c r="H451" s="144"/>
    </row>
    <row r="452">
      <c r="B452" s="144"/>
      <c r="C452" s="144"/>
      <c r="D452" s="144"/>
      <c r="E452" s="144"/>
      <c r="F452" s="144"/>
      <c r="G452" s="144"/>
      <c r="H452" s="144"/>
    </row>
    <row r="453">
      <c r="B453" s="144"/>
      <c r="C453" s="144"/>
      <c r="D453" s="144"/>
      <c r="E453" s="144"/>
      <c r="F453" s="144"/>
      <c r="G453" s="144"/>
      <c r="H453" s="144"/>
    </row>
    <row r="454">
      <c r="B454" s="144"/>
      <c r="C454" s="144"/>
      <c r="D454" s="144"/>
      <c r="E454" s="144"/>
      <c r="F454" s="144"/>
      <c r="G454" s="144"/>
      <c r="H454" s="144"/>
    </row>
    <row r="455">
      <c r="B455" s="144"/>
      <c r="C455" s="144"/>
      <c r="D455" s="144"/>
      <c r="E455" s="144"/>
      <c r="F455" s="144"/>
      <c r="G455" s="144"/>
      <c r="H455" s="144"/>
    </row>
    <row r="456">
      <c r="B456" s="144"/>
      <c r="C456" s="144"/>
      <c r="D456" s="144"/>
      <c r="E456" s="144"/>
      <c r="F456" s="144"/>
      <c r="G456" s="144"/>
      <c r="H456" s="144"/>
    </row>
    <row r="457">
      <c r="B457" s="144"/>
      <c r="C457" s="144"/>
      <c r="D457" s="144"/>
      <c r="E457" s="144"/>
      <c r="F457" s="144"/>
      <c r="G457" s="144"/>
      <c r="H457" s="144"/>
    </row>
    <row r="458">
      <c r="B458" s="144"/>
      <c r="C458" s="144"/>
      <c r="D458" s="144"/>
      <c r="E458" s="144"/>
      <c r="F458" s="144"/>
      <c r="G458" s="144"/>
      <c r="H458" s="144"/>
    </row>
    <row r="459">
      <c r="B459" s="144"/>
      <c r="C459" s="144"/>
      <c r="D459" s="144"/>
      <c r="E459" s="144"/>
      <c r="F459" s="144"/>
      <c r="G459" s="144"/>
      <c r="H459" s="144"/>
    </row>
    <row r="460">
      <c r="B460" s="144"/>
      <c r="C460" s="144"/>
      <c r="D460" s="144"/>
      <c r="E460" s="144"/>
      <c r="F460" s="144"/>
      <c r="G460" s="144"/>
      <c r="H460" s="144"/>
    </row>
    <row r="461">
      <c r="B461" s="144"/>
      <c r="C461" s="144"/>
      <c r="D461" s="144"/>
      <c r="E461" s="144"/>
      <c r="F461" s="144"/>
      <c r="G461" s="144"/>
      <c r="H461" s="144"/>
    </row>
    <row r="462">
      <c r="B462" s="144"/>
      <c r="C462" s="144"/>
      <c r="D462" s="144"/>
      <c r="E462" s="144"/>
      <c r="F462" s="144"/>
      <c r="G462" s="144"/>
      <c r="H462" s="144"/>
    </row>
    <row r="463">
      <c r="B463" s="144"/>
      <c r="C463" s="144"/>
      <c r="D463" s="144"/>
      <c r="E463" s="144"/>
      <c r="F463" s="144"/>
      <c r="G463" s="144"/>
      <c r="H463" s="144"/>
    </row>
    <row r="464">
      <c r="B464" s="144"/>
      <c r="C464" s="144"/>
      <c r="D464" s="144"/>
      <c r="E464" s="144"/>
      <c r="F464" s="144"/>
      <c r="G464" s="144"/>
      <c r="H464" s="144"/>
    </row>
    <row r="465">
      <c r="B465" s="144"/>
      <c r="C465" s="144"/>
      <c r="D465" s="144"/>
      <c r="E465" s="144"/>
      <c r="F465" s="144"/>
      <c r="G465" s="144"/>
      <c r="H465" s="144"/>
    </row>
    <row r="466">
      <c r="B466" s="144"/>
      <c r="C466" s="144"/>
      <c r="D466" s="144"/>
      <c r="E466" s="144"/>
      <c r="F466" s="144"/>
      <c r="G466" s="144"/>
      <c r="H466" s="144"/>
    </row>
    <row r="467">
      <c r="B467" s="144"/>
      <c r="C467" s="144"/>
      <c r="D467" s="144"/>
      <c r="E467" s="144"/>
      <c r="F467" s="144"/>
      <c r="G467" s="144"/>
      <c r="H467" s="144"/>
    </row>
    <row r="468">
      <c r="B468" s="144"/>
      <c r="C468" s="144"/>
      <c r="D468" s="144"/>
      <c r="E468" s="144"/>
      <c r="F468" s="144"/>
      <c r="G468" s="144"/>
      <c r="H468" s="144"/>
    </row>
    <row r="469">
      <c r="B469" s="144"/>
      <c r="C469" s="144"/>
      <c r="D469" s="144"/>
      <c r="E469" s="144"/>
      <c r="F469" s="144"/>
      <c r="G469" s="144"/>
      <c r="H469" s="144"/>
    </row>
    <row r="470">
      <c r="B470" s="144"/>
      <c r="C470" s="144"/>
      <c r="D470" s="144"/>
      <c r="E470" s="144"/>
      <c r="F470" s="144"/>
      <c r="G470" s="144"/>
      <c r="H470" s="144"/>
    </row>
    <row r="471">
      <c r="B471" s="144"/>
      <c r="C471" s="144"/>
      <c r="D471" s="144"/>
      <c r="E471" s="144"/>
      <c r="F471" s="144"/>
      <c r="G471" s="144"/>
      <c r="H471" s="144"/>
    </row>
    <row r="472">
      <c r="B472" s="144"/>
      <c r="C472" s="144"/>
      <c r="D472" s="144"/>
      <c r="E472" s="144"/>
      <c r="F472" s="144"/>
      <c r="G472" s="144"/>
      <c r="H472" s="144"/>
    </row>
    <row r="473">
      <c r="B473" s="144"/>
      <c r="C473" s="144"/>
      <c r="D473" s="144"/>
      <c r="E473" s="144"/>
      <c r="F473" s="144"/>
      <c r="G473" s="144"/>
      <c r="H473" s="144"/>
    </row>
    <row r="474">
      <c r="B474" s="144"/>
      <c r="C474" s="144"/>
      <c r="D474" s="144"/>
      <c r="E474" s="144"/>
      <c r="F474" s="144"/>
      <c r="G474" s="144"/>
      <c r="H474" s="144"/>
    </row>
    <row r="475">
      <c r="B475" s="144"/>
      <c r="C475" s="144"/>
      <c r="D475" s="144"/>
      <c r="E475" s="144"/>
      <c r="F475" s="144"/>
      <c r="G475" s="144"/>
      <c r="H475" s="144"/>
    </row>
    <row r="476">
      <c r="B476" s="144"/>
      <c r="C476" s="144"/>
      <c r="D476" s="144"/>
      <c r="E476" s="144"/>
      <c r="F476" s="144"/>
      <c r="G476" s="144"/>
      <c r="H476" s="144"/>
    </row>
    <row r="477">
      <c r="B477" s="144"/>
      <c r="C477" s="144"/>
      <c r="D477" s="144"/>
      <c r="E477" s="144"/>
      <c r="F477" s="144"/>
      <c r="G477" s="144"/>
      <c r="H477" s="144"/>
    </row>
    <row r="478">
      <c r="B478" s="144"/>
      <c r="C478" s="144"/>
      <c r="D478" s="144"/>
      <c r="E478" s="144"/>
      <c r="F478" s="144"/>
      <c r="G478" s="144"/>
      <c r="H478" s="144"/>
    </row>
    <row r="479">
      <c r="B479" s="144"/>
      <c r="C479" s="144"/>
      <c r="D479" s="144"/>
      <c r="E479" s="144"/>
      <c r="F479" s="144"/>
      <c r="G479" s="144"/>
      <c r="H479" s="144"/>
    </row>
    <row r="480">
      <c r="B480" s="144"/>
      <c r="C480" s="144"/>
      <c r="D480" s="144"/>
      <c r="E480" s="144"/>
      <c r="F480" s="144"/>
      <c r="G480" s="144"/>
      <c r="H480" s="144"/>
    </row>
    <row r="481">
      <c r="B481" s="144"/>
      <c r="C481" s="144"/>
      <c r="D481" s="144"/>
      <c r="E481" s="144"/>
      <c r="F481" s="144"/>
      <c r="G481" s="144"/>
      <c r="H481" s="144"/>
    </row>
    <row r="482">
      <c r="B482" s="144"/>
      <c r="C482" s="144"/>
      <c r="D482" s="144"/>
      <c r="E482" s="144"/>
      <c r="F482" s="144"/>
      <c r="G482" s="144"/>
      <c r="H482" s="144"/>
    </row>
    <row r="483">
      <c r="B483" s="144"/>
      <c r="C483" s="144"/>
      <c r="D483" s="144"/>
      <c r="E483" s="144"/>
      <c r="F483" s="144"/>
      <c r="G483" s="144"/>
      <c r="H483" s="144"/>
    </row>
    <row r="484">
      <c r="B484" s="144"/>
      <c r="C484" s="144"/>
      <c r="D484" s="144"/>
      <c r="E484" s="144"/>
      <c r="F484" s="144"/>
      <c r="G484" s="144"/>
      <c r="H484" s="144"/>
    </row>
    <row r="485">
      <c r="B485" s="144"/>
      <c r="C485" s="144"/>
      <c r="D485" s="144"/>
      <c r="E485" s="144"/>
      <c r="F485" s="144"/>
      <c r="G485" s="144"/>
      <c r="H485" s="144"/>
    </row>
    <row r="486">
      <c r="B486" s="144"/>
      <c r="C486" s="144"/>
      <c r="D486" s="144"/>
      <c r="E486" s="144"/>
      <c r="F486" s="144"/>
      <c r="G486" s="144"/>
      <c r="H486" s="144"/>
    </row>
    <row r="487">
      <c r="B487" s="144"/>
      <c r="C487" s="144"/>
      <c r="D487" s="144"/>
      <c r="E487" s="144"/>
      <c r="F487" s="144"/>
      <c r="G487" s="144"/>
      <c r="H487" s="144"/>
    </row>
    <row r="488">
      <c r="B488" s="144"/>
      <c r="C488" s="144"/>
      <c r="D488" s="144"/>
      <c r="E488" s="144"/>
      <c r="F488" s="144"/>
      <c r="G488" s="144"/>
      <c r="H488" s="144"/>
    </row>
    <row r="489">
      <c r="B489" s="144"/>
      <c r="C489" s="144"/>
      <c r="D489" s="144"/>
      <c r="E489" s="144"/>
      <c r="F489" s="144"/>
      <c r="G489" s="144"/>
      <c r="H489" s="144"/>
    </row>
    <row r="490">
      <c r="B490" s="144"/>
      <c r="C490" s="144"/>
      <c r="D490" s="144"/>
      <c r="E490" s="144"/>
      <c r="F490" s="144"/>
      <c r="G490" s="144"/>
      <c r="H490" s="144"/>
    </row>
    <row r="491">
      <c r="B491" s="144"/>
      <c r="C491" s="144"/>
      <c r="D491" s="144"/>
      <c r="E491" s="144"/>
      <c r="F491" s="144"/>
      <c r="G491" s="144"/>
      <c r="H491" s="144"/>
    </row>
    <row r="492">
      <c r="B492" s="144"/>
      <c r="C492" s="144"/>
      <c r="D492" s="144"/>
      <c r="E492" s="144"/>
      <c r="F492" s="144"/>
      <c r="G492" s="144"/>
      <c r="H492" s="144"/>
    </row>
    <row r="493">
      <c r="B493" s="144"/>
      <c r="C493" s="144"/>
      <c r="D493" s="144"/>
      <c r="E493" s="144"/>
      <c r="F493" s="144"/>
      <c r="G493" s="144"/>
      <c r="H493" s="144"/>
    </row>
    <row r="494">
      <c r="B494" s="144"/>
      <c r="C494" s="144"/>
      <c r="D494" s="144"/>
      <c r="E494" s="144"/>
      <c r="F494" s="144"/>
      <c r="G494" s="144"/>
      <c r="H494" s="144"/>
    </row>
    <row r="495">
      <c r="B495" s="144"/>
      <c r="C495" s="144"/>
      <c r="D495" s="144"/>
      <c r="E495" s="144"/>
      <c r="F495" s="144"/>
      <c r="G495" s="144"/>
      <c r="H495" s="144"/>
    </row>
    <row r="496">
      <c r="B496" s="144"/>
      <c r="C496" s="144"/>
      <c r="D496" s="144"/>
      <c r="E496" s="144"/>
      <c r="F496" s="144"/>
      <c r="G496" s="144"/>
      <c r="H496" s="144"/>
    </row>
    <row r="497">
      <c r="B497" s="144"/>
      <c r="C497" s="144"/>
      <c r="D497" s="144"/>
      <c r="E497" s="144"/>
      <c r="F497" s="144"/>
      <c r="G497" s="144"/>
      <c r="H497" s="144"/>
    </row>
    <row r="498">
      <c r="B498" s="144"/>
      <c r="C498" s="144"/>
      <c r="D498" s="144"/>
      <c r="E498" s="144"/>
      <c r="F498" s="144"/>
      <c r="G498" s="144"/>
      <c r="H498" s="144"/>
    </row>
    <row r="499">
      <c r="B499" s="144"/>
      <c r="C499" s="144"/>
      <c r="D499" s="144"/>
      <c r="E499" s="144"/>
      <c r="F499" s="144"/>
      <c r="G499" s="144"/>
      <c r="H499" s="144"/>
    </row>
    <row r="500">
      <c r="B500" s="144"/>
      <c r="C500" s="144"/>
      <c r="D500" s="144"/>
      <c r="E500" s="144"/>
      <c r="F500" s="144"/>
      <c r="G500" s="144"/>
      <c r="H500" s="144"/>
    </row>
    <row r="501">
      <c r="B501" s="144"/>
      <c r="C501" s="144"/>
      <c r="D501" s="144"/>
      <c r="E501" s="144"/>
      <c r="F501" s="144"/>
      <c r="G501" s="144"/>
      <c r="H501" s="144"/>
    </row>
    <row r="502">
      <c r="B502" s="144"/>
      <c r="C502" s="144"/>
      <c r="D502" s="144"/>
      <c r="E502" s="144"/>
      <c r="F502" s="144"/>
      <c r="G502" s="144"/>
      <c r="H502" s="144"/>
    </row>
    <row r="503">
      <c r="B503" s="144"/>
      <c r="C503" s="144"/>
      <c r="D503" s="144"/>
      <c r="E503" s="144"/>
      <c r="F503" s="144"/>
      <c r="G503" s="144"/>
      <c r="H503" s="144"/>
    </row>
    <row r="504">
      <c r="B504" s="144"/>
      <c r="C504" s="144"/>
      <c r="D504" s="144"/>
      <c r="E504" s="144"/>
      <c r="F504" s="144"/>
      <c r="G504" s="144"/>
      <c r="H504" s="144"/>
    </row>
    <row r="505">
      <c r="B505" s="144"/>
      <c r="C505" s="144"/>
      <c r="D505" s="144"/>
      <c r="E505" s="144"/>
      <c r="F505" s="144"/>
      <c r="G505" s="144"/>
      <c r="H505" s="144"/>
    </row>
    <row r="506">
      <c r="B506" s="144"/>
      <c r="C506" s="144"/>
      <c r="D506" s="144"/>
      <c r="E506" s="144"/>
      <c r="F506" s="144"/>
      <c r="G506" s="144"/>
      <c r="H506" s="144"/>
    </row>
    <row r="507">
      <c r="B507" s="144"/>
      <c r="C507" s="144"/>
      <c r="D507" s="144"/>
      <c r="E507" s="144"/>
      <c r="F507" s="144"/>
      <c r="G507" s="144"/>
      <c r="H507" s="144"/>
    </row>
    <row r="508">
      <c r="B508" s="144"/>
      <c r="C508" s="144"/>
      <c r="D508" s="144"/>
      <c r="E508" s="144"/>
      <c r="F508" s="144"/>
      <c r="G508" s="144"/>
      <c r="H508" s="144"/>
    </row>
    <row r="509">
      <c r="B509" s="144"/>
      <c r="C509" s="144"/>
      <c r="D509" s="144"/>
      <c r="E509" s="144"/>
      <c r="F509" s="144"/>
      <c r="G509" s="144"/>
      <c r="H509" s="144"/>
    </row>
    <row r="510">
      <c r="B510" s="144"/>
      <c r="C510" s="144"/>
      <c r="D510" s="144"/>
      <c r="E510" s="144"/>
      <c r="F510" s="144"/>
      <c r="G510" s="144"/>
      <c r="H510" s="144"/>
    </row>
    <row r="511">
      <c r="B511" s="144"/>
      <c r="C511" s="144"/>
      <c r="D511" s="144"/>
      <c r="E511" s="144"/>
      <c r="F511" s="144"/>
      <c r="G511" s="144"/>
      <c r="H511" s="144"/>
    </row>
    <row r="512">
      <c r="B512" s="144"/>
      <c r="C512" s="144"/>
      <c r="D512" s="144"/>
      <c r="E512" s="144"/>
      <c r="F512" s="144"/>
      <c r="G512" s="144"/>
      <c r="H512" s="144"/>
    </row>
    <row r="513">
      <c r="B513" s="144"/>
      <c r="C513" s="144"/>
      <c r="D513" s="144"/>
      <c r="E513" s="144"/>
      <c r="F513" s="144"/>
      <c r="G513" s="144"/>
      <c r="H513" s="144"/>
    </row>
    <row r="514">
      <c r="B514" s="144"/>
      <c r="C514" s="144"/>
      <c r="D514" s="144"/>
      <c r="E514" s="144"/>
      <c r="F514" s="144"/>
      <c r="G514" s="144"/>
      <c r="H514" s="144"/>
    </row>
    <row r="515">
      <c r="B515" s="144"/>
      <c r="C515" s="144"/>
      <c r="D515" s="144"/>
      <c r="E515" s="144"/>
      <c r="F515" s="144"/>
      <c r="G515" s="144"/>
      <c r="H515" s="144"/>
    </row>
    <row r="516">
      <c r="B516" s="144"/>
      <c r="C516" s="144"/>
      <c r="D516" s="144"/>
      <c r="E516" s="144"/>
      <c r="F516" s="144"/>
      <c r="G516" s="144"/>
      <c r="H516" s="144"/>
    </row>
    <row r="517">
      <c r="B517" s="144"/>
      <c r="C517" s="144"/>
      <c r="D517" s="144"/>
      <c r="E517" s="144"/>
      <c r="F517" s="144"/>
      <c r="G517" s="144"/>
      <c r="H517" s="144"/>
    </row>
    <row r="518">
      <c r="B518" s="144"/>
      <c r="C518" s="144"/>
      <c r="D518" s="144"/>
      <c r="E518" s="144"/>
      <c r="F518" s="144"/>
      <c r="G518" s="144"/>
      <c r="H518" s="144"/>
    </row>
    <row r="519">
      <c r="B519" s="144"/>
      <c r="C519" s="144"/>
      <c r="D519" s="144"/>
      <c r="E519" s="144"/>
      <c r="F519" s="144"/>
      <c r="G519" s="144"/>
      <c r="H519" s="144"/>
    </row>
    <row r="520">
      <c r="B520" s="144"/>
      <c r="C520" s="144"/>
      <c r="D520" s="144"/>
      <c r="E520" s="144"/>
      <c r="F520" s="144"/>
      <c r="G520" s="144"/>
      <c r="H520" s="144"/>
    </row>
    <row r="521">
      <c r="B521" s="144"/>
      <c r="C521" s="144"/>
      <c r="D521" s="144"/>
      <c r="E521" s="144"/>
      <c r="F521" s="144"/>
      <c r="G521" s="144"/>
      <c r="H521" s="144"/>
    </row>
    <row r="522">
      <c r="B522" s="144"/>
      <c r="C522" s="144"/>
      <c r="D522" s="144"/>
      <c r="E522" s="144"/>
      <c r="F522" s="144"/>
      <c r="G522" s="144"/>
      <c r="H522" s="144"/>
    </row>
    <row r="523">
      <c r="B523" s="144"/>
      <c r="C523" s="144"/>
      <c r="D523" s="144"/>
      <c r="E523" s="144"/>
      <c r="F523" s="144"/>
      <c r="G523" s="144"/>
      <c r="H523" s="144"/>
    </row>
    <row r="524">
      <c r="B524" s="144"/>
      <c r="C524" s="144"/>
      <c r="D524" s="144"/>
      <c r="E524" s="144"/>
      <c r="F524" s="144"/>
      <c r="G524" s="144"/>
      <c r="H524" s="144"/>
    </row>
    <row r="525">
      <c r="B525" s="144"/>
      <c r="C525" s="144"/>
      <c r="D525" s="144"/>
      <c r="E525" s="144"/>
      <c r="F525" s="144"/>
      <c r="G525" s="144"/>
      <c r="H525" s="144"/>
    </row>
    <row r="526">
      <c r="B526" s="144"/>
      <c r="C526" s="144"/>
      <c r="D526" s="144"/>
      <c r="E526" s="144"/>
      <c r="F526" s="144"/>
      <c r="G526" s="144"/>
      <c r="H526" s="144"/>
    </row>
    <row r="527">
      <c r="B527" s="144"/>
      <c r="C527" s="144"/>
      <c r="D527" s="144"/>
      <c r="E527" s="144"/>
      <c r="F527" s="144"/>
      <c r="G527" s="144"/>
      <c r="H527" s="144"/>
    </row>
    <row r="528">
      <c r="B528" s="144"/>
      <c r="C528" s="144"/>
      <c r="D528" s="144"/>
      <c r="E528" s="144"/>
      <c r="F528" s="144"/>
      <c r="G528" s="144"/>
      <c r="H528" s="144"/>
    </row>
    <row r="529">
      <c r="B529" s="144"/>
      <c r="C529" s="144"/>
      <c r="D529" s="144"/>
      <c r="E529" s="144"/>
      <c r="F529" s="144"/>
      <c r="G529" s="144"/>
      <c r="H529" s="144"/>
    </row>
    <row r="530">
      <c r="B530" s="144"/>
      <c r="C530" s="144"/>
      <c r="D530" s="144"/>
      <c r="E530" s="144"/>
      <c r="F530" s="144"/>
      <c r="G530" s="144"/>
      <c r="H530" s="144"/>
    </row>
    <row r="531">
      <c r="B531" s="144"/>
      <c r="C531" s="144"/>
      <c r="D531" s="144"/>
      <c r="E531" s="144"/>
      <c r="F531" s="144"/>
      <c r="G531" s="144"/>
      <c r="H531" s="144"/>
    </row>
    <row r="532">
      <c r="B532" s="144"/>
      <c r="C532" s="144"/>
      <c r="D532" s="144"/>
      <c r="E532" s="144"/>
      <c r="F532" s="144"/>
      <c r="G532" s="144"/>
      <c r="H532" s="144"/>
    </row>
    <row r="533">
      <c r="B533" s="144"/>
      <c r="C533" s="144"/>
      <c r="D533" s="144"/>
      <c r="E533" s="144"/>
      <c r="F533" s="144"/>
      <c r="G533" s="144"/>
      <c r="H533" s="144"/>
    </row>
    <row r="534">
      <c r="B534" s="144"/>
      <c r="C534" s="144"/>
      <c r="D534" s="144"/>
      <c r="E534" s="144"/>
      <c r="F534" s="144"/>
      <c r="G534" s="144"/>
      <c r="H534" s="144"/>
    </row>
    <row r="535">
      <c r="B535" s="144"/>
      <c r="C535" s="144"/>
      <c r="D535" s="144"/>
      <c r="E535" s="144"/>
      <c r="F535" s="144"/>
      <c r="G535" s="144"/>
      <c r="H535" s="144"/>
    </row>
    <row r="536">
      <c r="B536" s="144"/>
      <c r="C536" s="144"/>
      <c r="D536" s="144"/>
      <c r="E536" s="144"/>
      <c r="F536" s="144"/>
      <c r="G536" s="144"/>
      <c r="H536" s="144"/>
    </row>
    <row r="537">
      <c r="B537" s="144"/>
      <c r="C537" s="144"/>
      <c r="D537" s="144"/>
      <c r="E537" s="144"/>
      <c r="F537" s="144"/>
      <c r="G537" s="144"/>
      <c r="H537" s="144"/>
    </row>
    <row r="538">
      <c r="B538" s="144"/>
      <c r="C538" s="144"/>
      <c r="D538" s="144"/>
      <c r="E538" s="144"/>
      <c r="F538" s="144"/>
      <c r="G538" s="144"/>
      <c r="H538" s="144"/>
    </row>
    <row r="539">
      <c r="B539" s="144"/>
      <c r="C539" s="144"/>
      <c r="D539" s="144"/>
      <c r="E539" s="144"/>
      <c r="F539" s="144"/>
      <c r="G539" s="144"/>
      <c r="H539" s="144"/>
    </row>
    <row r="540">
      <c r="B540" s="144"/>
      <c r="C540" s="144"/>
      <c r="D540" s="144"/>
      <c r="E540" s="144"/>
      <c r="F540" s="144"/>
      <c r="G540" s="144"/>
      <c r="H540" s="144"/>
    </row>
    <row r="541">
      <c r="B541" s="144"/>
      <c r="C541" s="144"/>
      <c r="D541" s="144"/>
      <c r="E541" s="144"/>
      <c r="F541" s="144"/>
      <c r="G541" s="144"/>
      <c r="H541" s="144"/>
    </row>
    <row r="542">
      <c r="B542" s="144"/>
      <c r="C542" s="144"/>
      <c r="D542" s="144"/>
      <c r="E542" s="144"/>
      <c r="F542" s="144"/>
      <c r="G542" s="144"/>
      <c r="H542" s="144"/>
    </row>
    <row r="543">
      <c r="B543" s="144"/>
      <c r="C543" s="144"/>
      <c r="D543" s="144"/>
      <c r="E543" s="144"/>
      <c r="F543" s="144"/>
      <c r="G543" s="144"/>
      <c r="H543" s="144"/>
    </row>
    <row r="544">
      <c r="B544" s="144"/>
      <c r="C544" s="144"/>
      <c r="D544" s="144"/>
      <c r="E544" s="144"/>
      <c r="F544" s="144"/>
      <c r="G544" s="144"/>
      <c r="H544" s="144"/>
    </row>
    <row r="545">
      <c r="B545" s="144"/>
      <c r="C545" s="144"/>
      <c r="D545" s="144"/>
      <c r="E545" s="144"/>
      <c r="F545" s="144"/>
      <c r="G545" s="144"/>
      <c r="H545" s="144"/>
    </row>
    <row r="546">
      <c r="B546" s="144"/>
      <c r="C546" s="144"/>
      <c r="D546" s="144"/>
      <c r="E546" s="144"/>
      <c r="F546" s="144"/>
      <c r="G546" s="144"/>
      <c r="H546" s="144"/>
    </row>
    <row r="547">
      <c r="B547" s="144"/>
      <c r="C547" s="144"/>
      <c r="D547" s="144"/>
      <c r="E547" s="144"/>
      <c r="F547" s="144"/>
      <c r="G547" s="144"/>
      <c r="H547" s="144"/>
    </row>
    <row r="548">
      <c r="B548" s="144"/>
      <c r="C548" s="144"/>
      <c r="D548" s="144"/>
      <c r="E548" s="144"/>
      <c r="F548" s="144"/>
      <c r="G548" s="144"/>
      <c r="H548" s="144"/>
    </row>
    <row r="549">
      <c r="B549" s="144"/>
      <c r="C549" s="144"/>
      <c r="D549" s="144"/>
      <c r="E549" s="144"/>
      <c r="F549" s="144"/>
      <c r="G549" s="144"/>
      <c r="H549" s="144"/>
    </row>
    <row r="550">
      <c r="B550" s="144"/>
      <c r="C550" s="144"/>
      <c r="D550" s="144"/>
      <c r="E550" s="144"/>
      <c r="F550" s="144"/>
      <c r="G550" s="144"/>
      <c r="H550" s="144"/>
    </row>
    <row r="551">
      <c r="B551" s="144"/>
      <c r="C551" s="144"/>
      <c r="D551" s="144"/>
      <c r="E551" s="144"/>
      <c r="F551" s="144"/>
      <c r="G551" s="144"/>
      <c r="H551" s="144"/>
    </row>
    <row r="552">
      <c r="B552" s="144"/>
      <c r="C552" s="144"/>
      <c r="D552" s="144"/>
      <c r="E552" s="144"/>
      <c r="F552" s="144"/>
      <c r="G552" s="144"/>
      <c r="H552" s="144"/>
    </row>
    <row r="553">
      <c r="B553" s="144"/>
      <c r="C553" s="144"/>
      <c r="D553" s="144"/>
      <c r="E553" s="144"/>
      <c r="F553" s="144"/>
      <c r="G553" s="144"/>
      <c r="H553" s="144"/>
    </row>
    <row r="554">
      <c r="B554" s="144"/>
      <c r="C554" s="144"/>
      <c r="D554" s="144"/>
      <c r="E554" s="144"/>
      <c r="F554" s="144"/>
      <c r="G554" s="144"/>
      <c r="H554" s="144"/>
    </row>
    <row r="555">
      <c r="B555" s="144"/>
      <c r="C555" s="144"/>
      <c r="D555" s="144"/>
      <c r="E555" s="144"/>
      <c r="F555" s="144"/>
      <c r="G555" s="144"/>
      <c r="H555" s="144"/>
    </row>
    <row r="556">
      <c r="B556" s="144"/>
      <c r="C556" s="144"/>
      <c r="D556" s="144"/>
      <c r="E556" s="144"/>
      <c r="F556" s="144"/>
      <c r="G556" s="144"/>
      <c r="H556" s="144"/>
    </row>
    <row r="557">
      <c r="B557" s="144"/>
      <c r="C557" s="144"/>
      <c r="D557" s="144"/>
      <c r="E557" s="144"/>
      <c r="F557" s="144"/>
      <c r="G557" s="144"/>
      <c r="H557" s="144"/>
    </row>
    <row r="558">
      <c r="B558" s="144"/>
      <c r="C558" s="144"/>
      <c r="D558" s="144"/>
      <c r="E558" s="144"/>
      <c r="F558" s="144"/>
      <c r="G558" s="144"/>
      <c r="H558" s="144"/>
    </row>
    <row r="559">
      <c r="B559" s="144"/>
      <c r="C559" s="144"/>
      <c r="D559" s="144"/>
      <c r="E559" s="144"/>
      <c r="F559" s="144"/>
      <c r="G559" s="144"/>
      <c r="H559" s="144"/>
    </row>
    <row r="560">
      <c r="B560" s="144"/>
      <c r="C560" s="144"/>
      <c r="D560" s="144"/>
      <c r="E560" s="144"/>
      <c r="F560" s="144"/>
      <c r="G560" s="144"/>
      <c r="H560" s="144"/>
    </row>
    <row r="561">
      <c r="B561" s="144"/>
      <c r="C561" s="144"/>
      <c r="D561" s="144"/>
      <c r="E561" s="144"/>
      <c r="F561" s="144"/>
      <c r="G561" s="144"/>
      <c r="H561" s="144"/>
    </row>
    <row r="562">
      <c r="B562" s="144"/>
      <c r="C562" s="144"/>
      <c r="D562" s="144"/>
      <c r="E562" s="144"/>
      <c r="F562" s="144"/>
      <c r="G562" s="144"/>
      <c r="H562" s="144"/>
    </row>
    <row r="563">
      <c r="B563" s="144"/>
      <c r="C563" s="144"/>
      <c r="D563" s="144"/>
      <c r="E563" s="144"/>
      <c r="F563" s="144"/>
      <c r="G563" s="144"/>
      <c r="H563" s="144"/>
    </row>
    <row r="564">
      <c r="B564" s="144"/>
      <c r="C564" s="144"/>
      <c r="D564" s="144"/>
      <c r="E564" s="144"/>
      <c r="F564" s="144"/>
      <c r="G564" s="144"/>
      <c r="H564" s="144"/>
    </row>
    <row r="565">
      <c r="B565" s="144"/>
      <c r="C565" s="144"/>
      <c r="D565" s="144"/>
      <c r="E565" s="144"/>
      <c r="F565" s="144"/>
      <c r="G565" s="144"/>
      <c r="H565" s="144"/>
    </row>
    <row r="566">
      <c r="B566" s="144"/>
      <c r="C566" s="144"/>
      <c r="D566" s="144"/>
      <c r="E566" s="144"/>
      <c r="F566" s="144"/>
      <c r="G566" s="144"/>
      <c r="H566" s="144"/>
    </row>
    <row r="567">
      <c r="B567" s="144"/>
      <c r="C567" s="144"/>
      <c r="D567" s="144"/>
      <c r="E567" s="144"/>
      <c r="F567" s="144"/>
      <c r="G567" s="144"/>
      <c r="H567" s="144"/>
    </row>
    <row r="568">
      <c r="B568" s="144"/>
      <c r="C568" s="144"/>
      <c r="D568" s="144"/>
      <c r="E568" s="144"/>
      <c r="F568" s="144"/>
      <c r="G568" s="144"/>
      <c r="H568" s="144"/>
    </row>
    <row r="569">
      <c r="B569" s="144"/>
      <c r="C569" s="144"/>
      <c r="D569" s="144"/>
      <c r="E569" s="144"/>
      <c r="F569" s="144"/>
      <c r="G569" s="144"/>
      <c r="H569" s="144"/>
    </row>
    <row r="570">
      <c r="B570" s="144"/>
      <c r="C570" s="144"/>
      <c r="D570" s="144"/>
      <c r="E570" s="144"/>
      <c r="F570" s="144"/>
      <c r="G570" s="144"/>
      <c r="H570" s="144"/>
    </row>
    <row r="571">
      <c r="B571" s="144"/>
      <c r="C571" s="144"/>
      <c r="D571" s="144"/>
      <c r="E571" s="144"/>
      <c r="F571" s="144"/>
      <c r="G571" s="144"/>
      <c r="H571" s="144"/>
    </row>
    <row r="572">
      <c r="B572" s="144"/>
      <c r="C572" s="144"/>
      <c r="D572" s="144"/>
      <c r="E572" s="144"/>
      <c r="F572" s="144"/>
      <c r="G572" s="144"/>
      <c r="H572" s="144"/>
    </row>
    <row r="573">
      <c r="B573" s="144"/>
      <c r="C573" s="144"/>
      <c r="D573" s="144"/>
      <c r="E573" s="144"/>
      <c r="F573" s="144"/>
      <c r="G573" s="144"/>
      <c r="H573" s="144"/>
    </row>
    <row r="574">
      <c r="B574" s="144"/>
      <c r="C574" s="144"/>
      <c r="D574" s="144"/>
      <c r="E574" s="144"/>
      <c r="F574" s="144"/>
      <c r="G574" s="144"/>
      <c r="H574" s="144"/>
    </row>
    <row r="575">
      <c r="B575" s="144"/>
      <c r="C575" s="144"/>
      <c r="D575" s="144"/>
      <c r="E575" s="144"/>
      <c r="F575" s="144"/>
      <c r="G575" s="144"/>
      <c r="H575" s="144"/>
    </row>
    <row r="576">
      <c r="B576" s="144"/>
      <c r="C576" s="144"/>
      <c r="D576" s="144"/>
      <c r="E576" s="144"/>
      <c r="F576" s="144"/>
      <c r="G576" s="144"/>
      <c r="H576" s="144"/>
    </row>
    <row r="577">
      <c r="B577" s="144"/>
      <c r="C577" s="144"/>
      <c r="D577" s="144"/>
      <c r="E577" s="144"/>
      <c r="F577" s="144"/>
      <c r="G577" s="144"/>
      <c r="H577" s="144"/>
    </row>
    <row r="578">
      <c r="B578" s="144"/>
      <c r="C578" s="144"/>
      <c r="D578" s="144"/>
      <c r="E578" s="144"/>
      <c r="F578" s="144"/>
      <c r="G578" s="144"/>
      <c r="H578" s="144"/>
    </row>
    <row r="579">
      <c r="B579" s="144"/>
      <c r="C579" s="144"/>
      <c r="D579" s="144"/>
      <c r="E579" s="144"/>
      <c r="F579" s="144"/>
      <c r="G579" s="144"/>
      <c r="H579" s="144"/>
    </row>
    <row r="580">
      <c r="B580" s="144"/>
      <c r="C580" s="144"/>
      <c r="D580" s="144"/>
      <c r="E580" s="144"/>
      <c r="F580" s="144"/>
      <c r="G580" s="144"/>
      <c r="H580" s="144"/>
    </row>
    <row r="581">
      <c r="B581" s="144"/>
      <c r="C581" s="144"/>
      <c r="D581" s="144"/>
      <c r="E581" s="144"/>
      <c r="F581" s="144"/>
      <c r="G581" s="144"/>
      <c r="H581" s="144"/>
    </row>
    <row r="582">
      <c r="B582" s="144"/>
      <c r="C582" s="144"/>
      <c r="D582" s="144"/>
      <c r="E582" s="144"/>
      <c r="F582" s="144"/>
      <c r="G582" s="144"/>
      <c r="H582" s="144"/>
    </row>
    <row r="583">
      <c r="B583" s="144"/>
      <c r="C583" s="144"/>
      <c r="D583" s="144"/>
      <c r="E583" s="144"/>
      <c r="F583" s="144"/>
      <c r="G583" s="144"/>
      <c r="H583" s="144"/>
    </row>
    <row r="584">
      <c r="B584" s="144"/>
      <c r="C584" s="144"/>
      <c r="D584" s="144"/>
      <c r="E584" s="144"/>
      <c r="F584" s="144"/>
      <c r="G584" s="144"/>
      <c r="H584" s="144"/>
    </row>
    <row r="585">
      <c r="B585" s="144"/>
      <c r="C585" s="144"/>
      <c r="D585" s="144"/>
      <c r="E585" s="144"/>
      <c r="F585" s="144"/>
      <c r="G585" s="144"/>
      <c r="H585" s="144"/>
    </row>
    <row r="586">
      <c r="B586" s="144"/>
      <c r="C586" s="144"/>
      <c r="D586" s="144"/>
      <c r="E586" s="144"/>
      <c r="F586" s="144"/>
      <c r="G586" s="144"/>
      <c r="H586" s="144"/>
    </row>
    <row r="587">
      <c r="B587" s="144"/>
      <c r="C587" s="144"/>
      <c r="D587" s="144"/>
      <c r="E587" s="144"/>
      <c r="F587" s="144"/>
      <c r="G587" s="144"/>
      <c r="H587" s="144"/>
    </row>
    <row r="588">
      <c r="B588" s="144"/>
      <c r="C588" s="144"/>
      <c r="D588" s="144"/>
      <c r="E588" s="144"/>
      <c r="F588" s="144"/>
      <c r="G588" s="144"/>
      <c r="H588" s="144"/>
    </row>
    <row r="589">
      <c r="B589" s="144"/>
      <c r="C589" s="144"/>
      <c r="D589" s="144"/>
      <c r="E589" s="144"/>
      <c r="F589" s="144"/>
      <c r="G589" s="144"/>
      <c r="H589" s="144"/>
    </row>
    <row r="590">
      <c r="B590" s="144"/>
      <c r="C590" s="144"/>
      <c r="D590" s="144"/>
      <c r="E590" s="144"/>
      <c r="F590" s="144"/>
      <c r="G590" s="144"/>
      <c r="H590" s="144"/>
    </row>
    <row r="591">
      <c r="B591" s="144"/>
      <c r="C591" s="144"/>
      <c r="D591" s="144"/>
      <c r="E591" s="144"/>
      <c r="F591" s="144"/>
      <c r="G591" s="144"/>
      <c r="H591" s="144"/>
    </row>
    <row r="592">
      <c r="B592" s="144"/>
      <c r="C592" s="144"/>
      <c r="D592" s="144"/>
      <c r="E592" s="144"/>
      <c r="F592" s="144"/>
      <c r="G592" s="144"/>
      <c r="H592" s="144"/>
    </row>
    <row r="593">
      <c r="B593" s="144"/>
      <c r="C593" s="144"/>
      <c r="D593" s="144"/>
      <c r="E593" s="144"/>
      <c r="F593" s="144"/>
      <c r="G593" s="144"/>
      <c r="H593" s="144"/>
    </row>
    <row r="594">
      <c r="B594" s="144"/>
      <c r="C594" s="144"/>
      <c r="D594" s="144"/>
      <c r="E594" s="144"/>
      <c r="F594" s="144"/>
      <c r="G594" s="144"/>
      <c r="H594" s="144"/>
    </row>
    <row r="595">
      <c r="B595" s="144"/>
      <c r="C595" s="144"/>
      <c r="D595" s="144"/>
      <c r="E595" s="144"/>
      <c r="F595" s="144"/>
      <c r="G595" s="144"/>
      <c r="H595" s="144"/>
    </row>
    <row r="596">
      <c r="B596" s="144"/>
      <c r="C596" s="144"/>
      <c r="D596" s="144"/>
      <c r="E596" s="144"/>
      <c r="F596" s="144"/>
      <c r="G596" s="144"/>
      <c r="H596" s="144"/>
    </row>
    <row r="597">
      <c r="B597" s="144"/>
      <c r="C597" s="144"/>
      <c r="D597" s="144"/>
      <c r="E597" s="144"/>
      <c r="F597" s="144"/>
      <c r="G597" s="144"/>
      <c r="H597" s="144"/>
    </row>
    <row r="598">
      <c r="B598" s="144"/>
      <c r="C598" s="144"/>
      <c r="D598" s="144"/>
      <c r="E598" s="144"/>
      <c r="F598" s="144"/>
      <c r="G598" s="144"/>
      <c r="H598" s="144"/>
    </row>
    <row r="599">
      <c r="B599" s="144"/>
      <c r="C599" s="144"/>
      <c r="D599" s="144"/>
      <c r="E599" s="144"/>
      <c r="F599" s="144"/>
      <c r="G599" s="144"/>
      <c r="H599" s="144"/>
    </row>
    <row r="600">
      <c r="B600" s="144"/>
      <c r="C600" s="144"/>
      <c r="D600" s="144"/>
      <c r="E600" s="144"/>
      <c r="F600" s="144"/>
      <c r="G600" s="144"/>
      <c r="H600" s="144"/>
    </row>
    <row r="601">
      <c r="B601" s="144"/>
      <c r="C601" s="144"/>
      <c r="D601" s="144"/>
      <c r="E601" s="144"/>
      <c r="F601" s="144"/>
      <c r="G601" s="144"/>
      <c r="H601" s="144"/>
    </row>
    <row r="602">
      <c r="B602" s="144"/>
      <c r="C602" s="144"/>
      <c r="D602" s="144"/>
      <c r="E602" s="144"/>
      <c r="F602" s="144"/>
      <c r="G602" s="144"/>
      <c r="H602" s="144"/>
    </row>
    <row r="603">
      <c r="B603" s="144"/>
      <c r="C603" s="144"/>
      <c r="D603" s="144"/>
      <c r="E603" s="144"/>
      <c r="F603" s="144"/>
      <c r="G603" s="144"/>
      <c r="H603" s="144"/>
    </row>
    <row r="604">
      <c r="B604" s="144"/>
      <c r="C604" s="144"/>
      <c r="D604" s="144"/>
      <c r="E604" s="144"/>
      <c r="F604" s="144"/>
      <c r="G604" s="144"/>
      <c r="H604" s="144"/>
    </row>
    <row r="605">
      <c r="B605" s="144"/>
      <c r="C605" s="144"/>
      <c r="D605" s="144"/>
      <c r="E605" s="144"/>
      <c r="F605" s="144"/>
      <c r="G605" s="144"/>
      <c r="H605" s="144"/>
    </row>
    <row r="606">
      <c r="B606" s="144"/>
      <c r="C606" s="144"/>
      <c r="D606" s="144"/>
      <c r="E606" s="144"/>
      <c r="F606" s="144"/>
      <c r="G606" s="144"/>
      <c r="H606" s="144"/>
    </row>
    <row r="607">
      <c r="B607" s="144"/>
      <c r="C607" s="144"/>
      <c r="D607" s="144"/>
      <c r="E607" s="144"/>
      <c r="F607" s="144"/>
      <c r="G607" s="144"/>
      <c r="H607" s="144"/>
    </row>
    <row r="608">
      <c r="B608" s="144"/>
      <c r="C608" s="144"/>
      <c r="D608" s="144"/>
      <c r="E608" s="144"/>
      <c r="F608" s="144"/>
      <c r="G608" s="144"/>
      <c r="H608" s="144"/>
    </row>
    <row r="609">
      <c r="B609" s="144"/>
      <c r="C609" s="144"/>
      <c r="D609" s="144"/>
      <c r="E609" s="144"/>
      <c r="F609" s="144"/>
      <c r="G609" s="144"/>
      <c r="H609" s="144"/>
    </row>
    <row r="610">
      <c r="B610" s="144"/>
      <c r="C610" s="144"/>
      <c r="D610" s="144"/>
      <c r="E610" s="144"/>
      <c r="F610" s="144"/>
      <c r="G610" s="144"/>
      <c r="H610" s="144"/>
    </row>
    <row r="611">
      <c r="B611" s="144"/>
      <c r="C611" s="144"/>
      <c r="D611" s="144"/>
      <c r="E611" s="144"/>
      <c r="F611" s="144"/>
      <c r="G611" s="144"/>
      <c r="H611" s="144"/>
    </row>
    <row r="612">
      <c r="B612" s="144"/>
      <c r="C612" s="144"/>
      <c r="D612" s="144"/>
      <c r="E612" s="144"/>
      <c r="F612" s="144"/>
      <c r="G612" s="144"/>
      <c r="H612" s="144"/>
    </row>
    <row r="613">
      <c r="B613" s="144"/>
      <c r="C613" s="144"/>
      <c r="D613" s="144"/>
      <c r="E613" s="144"/>
      <c r="F613" s="144"/>
      <c r="G613" s="144"/>
      <c r="H613" s="144"/>
    </row>
    <row r="614">
      <c r="B614" s="144"/>
      <c r="C614" s="144"/>
      <c r="D614" s="144"/>
      <c r="E614" s="144"/>
      <c r="F614" s="144"/>
      <c r="G614" s="144"/>
      <c r="H614" s="144"/>
    </row>
    <row r="615">
      <c r="B615" s="144"/>
      <c r="C615" s="144"/>
      <c r="D615" s="144"/>
      <c r="E615" s="144"/>
      <c r="F615" s="144"/>
      <c r="G615" s="144"/>
      <c r="H615" s="144"/>
    </row>
    <row r="616">
      <c r="B616" s="144"/>
      <c r="C616" s="144"/>
      <c r="D616" s="144"/>
      <c r="E616" s="144"/>
      <c r="F616" s="144"/>
      <c r="G616" s="144"/>
      <c r="H616" s="144"/>
    </row>
    <row r="617">
      <c r="B617" s="144"/>
      <c r="C617" s="144"/>
      <c r="D617" s="144"/>
      <c r="E617" s="144"/>
      <c r="F617" s="144"/>
      <c r="G617" s="144"/>
      <c r="H617" s="144"/>
    </row>
    <row r="618">
      <c r="B618" s="144"/>
      <c r="C618" s="144"/>
      <c r="D618" s="144"/>
      <c r="E618" s="144"/>
      <c r="F618" s="144"/>
      <c r="G618" s="144"/>
      <c r="H618" s="144"/>
    </row>
    <row r="619">
      <c r="B619" s="144"/>
      <c r="C619" s="144"/>
      <c r="D619" s="144"/>
      <c r="E619" s="144"/>
      <c r="F619" s="144"/>
      <c r="G619" s="144"/>
      <c r="H619" s="144"/>
    </row>
    <row r="620">
      <c r="B620" s="144"/>
      <c r="C620" s="144"/>
      <c r="D620" s="144"/>
      <c r="E620" s="144"/>
      <c r="F620" s="144"/>
      <c r="G620" s="144"/>
      <c r="H620" s="144"/>
    </row>
    <row r="621">
      <c r="B621" s="144"/>
      <c r="C621" s="144"/>
      <c r="D621" s="144"/>
      <c r="E621" s="144"/>
      <c r="F621" s="144"/>
      <c r="G621" s="144"/>
      <c r="H621" s="144"/>
    </row>
    <row r="622">
      <c r="B622" s="144"/>
      <c r="C622" s="144"/>
      <c r="D622" s="144"/>
      <c r="E622" s="144"/>
      <c r="F622" s="144"/>
      <c r="G622" s="144"/>
      <c r="H622" s="144"/>
    </row>
    <row r="623">
      <c r="B623" s="144"/>
      <c r="C623" s="144"/>
      <c r="D623" s="144"/>
      <c r="E623" s="144"/>
      <c r="F623" s="144"/>
      <c r="G623" s="144"/>
      <c r="H623" s="144"/>
    </row>
    <row r="624">
      <c r="B624" s="144"/>
      <c r="C624" s="144"/>
      <c r="D624" s="144"/>
      <c r="E624" s="144"/>
      <c r="F624" s="144"/>
      <c r="G624" s="144"/>
      <c r="H624" s="144"/>
    </row>
    <row r="625">
      <c r="B625" s="144"/>
      <c r="C625" s="144"/>
      <c r="D625" s="144"/>
      <c r="E625" s="144"/>
      <c r="F625" s="144"/>
      <c r="G625" s="144"/>
      <c r="H625" s="144"/>
    </row>
    <row r="626">
      <c r="B626" s="144"/>
      <c r="C626" s="144"/>
      <c r="D626" s="144"/>
      <c r="E626" s="144"/>
      <c r="F626" s="144"/>
      <c r="G626" s="144"/>
      <c r="H626" s="144"/>
    </row>
    <row r="627">
      <c r="B627" s="144"/>
      <c r="C627" s="144"/>
      <c r="D627" s="144"/>
      <c r="E627" s="144"/>
      <c r="F627" s="144"/>
      <c r="G627" s="144"/>
      <c r="H627" s="144"/>
    </row>
    <row r="628">
      <c r="B628" s="144"/>
      <c r="C628" s="144"/>
      <c r="D628" s="144"/>
      <c r="E628" s="144"/>
      <c r="F628" s="144"/>
      <c r="G628" s="144"/>
      <c r="H628" s="144"/>
    </row>
    <row r="629">
      <c r="B629" s="144"/>
      <c r="C629" s="144"/>
      <c r="D629" s="144"/>
      <c r="E629" s="144"/>
      <c r="F629" s="144"/>
      <c r="G629" s="144"/>
      <c r="H629" s="144"/>
    </row>
    <row r="630">
      <c r="B630" s="144"/>
      <c r="C630" s="144"/>
      <c r="D630" s="144"/>
      <c r="E630" s="144"/>
      <c r="F630" s="144"/>
      <c r="G630" s="144"/>
      <c r="H630" s="144"/>
    </row>
    <row r="631">
      <c r="B631" s="144"/>
      <c r="C631" s="144"/>
      <c r="D631" s="144"/>
      <c r="E631" s="144"/>
      <c r="F631" s="144"/>
      <c r="G631" s="144"/>
      <c r="H631" s="144"/>
    </row>
    <row r="632">
      <c r="B632" s="144"/>
      <c r="C632" s="144"/>
      <c r="D632" s="144"/>
      <c r="E632" s="144"/>
      <c r="F632" s="144"/>
      <c r="G632" s="144"/>
      <c r="H632" s="144"/>
    </row>
    <row r="633">
      <c r="B633" s="144"/>
      <c r="C633" s="144"/>
      <c r="D633" s="144"/>
      <c r="E633" s="144"/>
      <c r="F633" s="144"/>
      <c r="G633" s="144"/>
      <c r="H633" s="144"/>
    </row>
    <row r="634">
      <c r="B634" s="144"/>
      <c r="C634" s="144"/>
      <c r="D634" s="144"/>
      <c r="E634" s="144"/>
      <c r="F634" s="144"/>
      <c r="G634" s="144"/>
      <c r="H634" s="144"/>
    </row>
    <row r="635">
      <c r="B635" s="144"/>
      <c r="C635" s="144"/>
      <c r="D635" s="144"/>
      <c r="E635" s="144"/>
      <c r="F635" s="144"/>
      <c r="G635" s="144"/>
      <c r="H635" s="144"/>
    </row>
    <row r="636">
      <c r="B636" s="144"/>
      <c r="C636" s="144"/>
      <c r="D636" s="144"/>
      <c r="E636" s="144"/>
      <c r="F636" s="144"/>
      <c r="G636" s="144"/>
      <c r="H636" s="144"/>
    </row>
    <row r="637">
      <c r="B637" s="144"/>
      <c r="C637" s="144"/>
      <c r="D637" s="144"/>
      <c r="E637" s="144"/>
      <c r="F637" s="144"/>
      <c r="G637" s="144"/>
      <c r="H637" s="144"/>
    </row>
    <row r="638">
      <c r="B638" s="144"/>
      <c r="C638" s="144"/>
      <c r="D638" s="144"/>
      <c r="E638" s="144"/>
      <c r="F638" s="144"/>
      <c r="G638" s="144"/>
      <c r="H638" s="144"/>
    </row>
    <row r="639">
      <c r="B639" s="144"/>
      <c r="C639" s="144"/>
      <c r="D639" s="144"/>
      <c r="E639" s="144"/>
      <c r="F639" s="144"/>
      <c r="G639" s="144"/>
      <c r="H639" s="144"/>
    </row>
    <row r="640">
      <c r="B640" s="144"/>
      <c r="C640" s="144"/>
      <c r="D640" s="144"/>
      <c r="E640" s="144"/>
      <c r="F640" s="144"/>
      <c r="G640" s="144"/>
      <c r="H640" s="144"/>
    </row>
    <row r="641">
      <c r="B641" s="144"/>
      <c r="C641" s="144"/>
      <c r="D641" s="144"/>
      <c r="E641" s="144"/>
      <c r="F641" s="144"/>
      <c r="G641" s="144"/>
      <c r="H641" s="144"/>
    </row>
    <row r="642">
      <c r="B642" s="144"/>
      <c r="C642" s="144"/>
      <c r="D642" s="144"/>
      <c r="E642" s="144"/>
      <c r="F642" s="144"/>
      <c r="G642" s="144"/>
      <c r="H642" s="144"/>
    </row>
    <row r="643">
      <c r="B643" s="144"/>
      <c r="C643" s="144"/>
      <c r="D643" s="144"/>
      <c r="E643" s="144"/>
      <c r="F643" s="144"/>
      <c r="G643" s="144"/>
      <c r="H643" s="144"/>
    </row>
    <row r="644">
      <c r="B644" s="144"/>
      <c r="C644" s="144"/>
      <c r="D644" s="144"/>
      <c r="E644" s="144"/>
      <c r="F644" s="144"/>
      <c r="G644" s="144"/>
      <c r="H644" s="144"/>
    </row>
    <row r="645">
      <c r="B645" s="144"/>
      <c r="C645" s="144"/>
      <c r="D645" s="144"/>
      <c r="E645" s="144"/>
      <c r="F645" s="144"/>
      <c r="G645" s="144"/>
      <c r="H645" s="144"/>
    </row>
    <row r="646">
      <c r="B646" s="144"/>
      <c r="C646" s="144"/>
      <c r="D646" s="144"/>
      <c r="E646" s="144"/>
      <c r="F646" s="144"/>
      <c r="G646" s="144"/>
      <c r="H646" s="144"/>
    </row>
    <row r="647">
      <c r="B647" s="144"/>
      <c r="C647" s="144"/>
      <c r="D647" s="144"/>
      <c r="E647" s="144"/>
      <c r="F647" s="144"/>
      <c r="G647" s="144"/>
      <c r="H647" s="144"/>
    </row>
    <row r="648">
      <c r="B648" s="144"/>
      <c r="C648" s="144"/>
      <c r="D648" s="144"/>
      <c r="E648" s="144"/>
      <c r="F648" s="144"/>
      <c r="G648" s="144"/>
      <c r="H648" s="144"/>
    </row>
    <row r="649">
      <c r="B649" s="144"/>
      <c r="C649" s="144"/>
      <c r="D649" s="144"/>
      <c r="E649" s="144"/>
      <c r="F649" s="144"/>
      <c r="G649" s="144"/>
      <c r="H649" s="144"/>
    </row>
    <row r="650">
      <c r="B650" s="144"/>
      <c r="C650" s="144"/>
      <c r="D650" s="144"/>
      <c r="E650" s="144"/>
      <c r="F650" s="144"/>
      <c r="G650" s="144"/>
      <c r="H650" s="144"/>
    </row>
    <row r="651">
      <c r="B651" s="144"/>
      <c r="C651" s="144"/>
      <c r="D651" s="144"/>
      <c r="E651" s="144"/>
      <c r="F651" s="144"/>
      <c r="G651" s="144"/>
      <c r="H651" s="144"/>
    </row>
    <row r="652">
      <c r="B652" s="144"/>
      <c r="C652" s="144"/>
      <c r="D652" s="144"/>
      <c r="E652" s="144"/>
      <c r="F652" s="144"/>
      <c r="G652" s="144"/>
      <c r="H652" s="144"/>
    </row>
    <row r="653">
      <c r="B653" s="144"/>
      <c r="C653" s="144"/>
      <c r="D653" s="144"/>
      <c r="E653" s="144"/>
      <c r="F653" s="144"/>
      <c r="G653" s="144"/>
      <c r="H653" s="144"/>
    </row>
    <row r="654">
      <c r="B654" s="144"/>
      <c r="C654" s="144"/>
      <c r="D654" s="144"/>
      <c r="E654" s="144"/>
      <c r="F654" s="144"/>
      <c r="G654" s="144"/>
      <c r="H654" s="144"/>
    </row>
    <row r="655">
      <c r="B655" s="144"/>
      <c r="C655" s="144"/>
      <c r="D655" s="144"/>
      <c r="E655" s="144"/>
      <c r="F655" s="144"/>
      <c r="G655" s="144"/>
      <c r="H655" s="144"/>
    </row>
    <row r="656">
      <c r="B656" s="144"/>
      <c r="C656" s="144"/>
      <c r="D656" s="144"/>
      <c r="E656" s="144"/>
      <c r="F656" s="144"/>
      <c r="G656" s="144"/>
      <c r="H656" s="144"/>
    </row>
    <row r="657">
      <c r="B657" s="144"/>
      <c r="C657" s="144"/>
      <c r="D657" s="144"/>
      <c r="E657" s="144"/>
      <c r="F657" s="144"/>
      <c r="G657" s="144"/>
      <c r="H657" s="144"/>
    </row>
    <row r="658">
      <c r="B658" s="144"/>
      <c r="C658" s="144"/>
      <c r="D658" s="144"/>
      <c r="E658" s="144"/>
      <c r="F658" s="144"/>
      <c r="G658" s="144"/>
      <c r="H658" s="144"/>
    </row>
    <row r="659">
      <c r="B659" s="144"/>
      <c r="C659" s="144"/>
      <c r="D659" s="144"/>
      <c r="E659" s="144"/>
      <c r="F659" s="144"/>
      <c r="G659" s="144"/>
      <c r="H659" s="144"/>
    </row>
    <row r="660">
      <c r="B660" s="144"/>
      <c r="C660" s="144"/>
      <c r="D660" s="144"/>
      <c r="E660" s="144"/>
      <c r="F660" s="144"/>
      <c r="G660" s="144"/>
      <c r="H660" s="144"/>
    </row>
    <row r="661">
      <c r="B661" s="144"/>
      <c r="C661" s="144"/>
      <c r="D661" s="144"/>
      <c r="E661" s="144"/>
      <c r="F661" s="144"/>
      <c r="G661" s="144"/>
      <c r="H661" s="144"/>
    </row>
    <row r="662">
      <c r="B662" s="144"/>
      <c r="C662" s="144"/>
      <c r="D662" s="144"/>
      <c r="E662" s="144"/>
      <c r="F662" s="144"/>
      <c r="G662" s="144"/>
      <c r="H662" s="144"/>
    </row>
    <row r="663">
      <c r="B663" s="144"/>
      <c r="C663" s="144"/>
      <c r="D663" s="144"/>
      <c r="E663" s="144"/>
      <c r="F663" s="144"/>
      <c r="G663" s="144"/>
      <c r="H663" s="144"/>
    </row>
    <row r="664">
      <c r="B664" s="144"/>
      <c r="C664" s="144"/>
      <c r="D664" s="144"/>
      <c r="E664" s="144"/>
      <c r="F664" s="144"/>
      <c r="G664" s="144"/>
      <c r="H664" s="144"/>
    </row>
    <row r="665">
      <c r="B665" s="144"/>
      <c r="C665" s="144"/>
      <c r="D665" s="144"/>
      <c r="E665" s="144"/>
      <c r="F665" s="144"/>
      <c r="G665" s="144"/>
      <c r="H665" s="144"/>
    </row>
    <row r="666">
      <c r="B666" s="144"/>
      <c r="C666" s="144"/>
      <c r="D666" s="144"/>
      <c r="E666" s="144"/>
      <c r="F666" s="144"/>
      <c r="G666" s="144"/>
      <c r="H666" s="144"/>
    </row>
    <row r="667">
      <c r="B667" s="144"/>
      <c r="C667" s="144"/>
      <c r="D667" s="144"/>
      <c r="E667" s="144"/>
      <c r="F667" s="144"/>
      <c r="G667" s="144"/>
      <c r="H667" s="144"/>
    </row>
    <row r="668">
      <c r="B668" s="144"/>
      <c r="C668" s="144"/>
      <c r="D668" s="144"/>
      <c r="E668" s="144"/>
      <c r="F668" s="144"/>
      <c r="G668" s="144"/>
      <c r="H668" s="144"/>
    </row>
    <row r="669">
      <c r="B669" s="144"/>
      <c r="C669" s="144"/>
      <c r="D669" s="144"/>
      <c r="E669" s="144"/>
      <c r="F669" s="144"/>
      <c r="G669" s="144"/>
      <c r="H669" s="144"/>
    </row>
    <row r="670">
      <c r="B670" s="144"/>
      <c r="C670" s="144"/>
      <c r="D670" s="144"/>
      <c r="E670" s="144"/>
      <c r="F670" s="144"/>
      <c r="G670" s="144"/>
      <c r="H670" s="144"/>
    </row>
    <row r="671">
      <c r="B671" s="144"/>
      <c r="C671" s="144"/>
      <c r="D671" s="144"/>
      <c r="E671" s="144"/>
      <c r="F671" s="144"/>
      <c r="G671" s="144"/>
      <c r="H671" s="144"/>
    </row>
    <row r="672">
      <c r="B672" s="144"/>
      <c r="C672" s="144"/>
      <c r="D672" s="144"/>
      <c r="E672" s="144"/>
      <c r="F672" s="144"/>
      <c r="G672" s="144"/>
      <c r="H672" s="144"/>
    </row>
    <row r="673">
      <c r="B673" s="144"/>
      <c r="C673" s="144"/>
      <c r="D673" s="144"/>
      <c r="E673" s="144"/>
      <c r="F673" s="144"/>
      <c r="G673" s="144"/>
      <c r="H673" s="144"/>
    </row>
    <row r="674">
      <c r="B674" s="144"/>
      <c r="C674" s="144"/>
      <c r="D674" s="144"/>
      <c r="E674" s="144"/>
      <c r="F674" s="144"/>
      <c r="G674" s="144"/>
      <c r="H674" s="144"/>
    </row>
    <row r="675">
      <c r="B675" s="144"/>
      <c r="C675" s="144"/>
      <c r="D675" s="144"/>
      <c r="E675" s="144"/>
      <c r="F675" s="144"/>
      <c r="G675" s="144"/>
      <c r="H675" s="144"/>
    </row>
    <row r="676">
      <c r="B676" s="144"/>
      <c r="C676" s="144"/>
      <c r="D676" s="144"/>
      <c r="E676" s="144"/>
      <c r="F676" s="144"/>
      <c r="G676" s="144"/>
      <c r="H676" s="144"/>
    </row>
    <row r="677">
      <c r="B677" s="144"/>
      <c r="C677" s="144"/>
      <c r="D677" s="144"/>
      <c r="E677" s="144"/>
      <c r="F677" s="144"/>
      <c r="G677" s="144"/>
      <c r="H677" s="144"/>
    </row>
    <row r="678">
      <c r="B678" s="144"/>
      <c r="C678" s="144"/>
      <c r="D678" s="144"/>
      <c r="E678" s="144"/>
      <c r="F678" s="144"/>
      <c r="G678" s="144"/>
      <c r="H678" s="144"/>
    </row>
    <row r="679">
      <c r="B679" s="144"/>
      <c r="C679" s="144"/>
      <c r="D679" s="144"/>
      <c r="E679" s="144"/>
      <c r="F679" s="144"/>
      <c r="G679" s="144"/>
      <c r="H679" s="144"/>
    </row>
    <row r="680">
      <c r="B680" s="144"/>
      <c r="C680" s="144"/>
      <c r="D680" s="144"/>
      <c r="E680" s="144"/>
      <c r="F680" s="144"/>
      <c r="G680" s="144"/>
      <c r="H680" s="144"/>
    </row>
    <row r="681">
      <c r="B681" s="144"/>
      <c r="C681" s="144"/>
      <c r="D681" s="144"/>
      <c r="E681" s="144"/>
      <c r="F681" s="144"/>
      <c r="G681" s="144"/>
      <c r="H681" s="144"/>
    </row>
    <row r="682">
      <c r="B682" s="144"/>
      <c r="C682" s="144"/>
      <c r="D682" s="144"/>
      <c r="E682" s="144"/>
      <c r="F682" s="144"/>
      <c r="G682" s="144"/>
      <c r="H682" s="144"/>
    </row>
    <row r="683">
      <c r="B683" s="144"/>
      <c r="C683" s="144"/>
      <c r="D683" s="144"/>
      <c r="E683" s="144"/>
      <c r="F683" s="144"/>
      <c r="G683" s="144"/>
      <c r="H683" s="144"/>
    </row>
    <row r="684">
      <c r="B684" s="144"/>
      <c r="C684" s="144"/>
      <c r="D684" s="144"/>
      <c r="E684" s="144"/>
      <c r="F684" s="144"/>
      <c r="G684" s="144"/>
      <c r="H684" s="144"/>
    </row>
    <row r="685">
      <c r="B685" s="144"/>
      <c r="C685" s="144"/>
      <c r="D685" s="144"/>
      <c r="E685" s="144"/>
      <c r="F685" s="144"/>
      <c r="G685" s="144"/>
      <c r="H685" s="144"/>
    </row>
    <row r="686">
      <c r="B686" s="144"/>
      <c r="C686" s="144"/>
      <c r="D686" s="144"/>
      <c r="E686" s="144"/>
      <c r="F686" s="144"/>
      <c r="G686" s="144"/>
      <c r="H686" s="144"/>
    </row>
    <row r="687">
      <c r="B687" s="144"/>
      <c r="C687" s="144"/>
      <c r="D687" s="144"/>
      <c r="E687" s="144"/>
      <c r="F687" s="144"/>
      <c r="G687" s="144"/>
      <c r="H687" s="144"/>
    </row>
    <row r="688">
      <c r="B688" s="144"/>
      <c r="C688" s="144"/>
      <c r="D688" s="144"/>
      <c r="E688" s="144"/>
      <c r="F688" s="144"/>
      <c r="G688" s="144"/>
      <c r="H688" s="144"/>
    </row>
    <row r="689">
      <c r="B689" s="144"/>
      <c r="C689" s="144"/>
      <c r="D689" s="144"/>
      <c r="E689" s="144"/>
      <c r="F689" s="144"/>
      <c r="G689" s="144"/>
      <c r="H689" s="144"/>
    </row>
    <row r="690">
      <c r="B690" s="144"/>
      <c r="C690" s="144"/>
      <c r="D690" s="144"/>
      <c r="E690" s="144"/>
      <c r="F690" s="144"/>
      <c r="G690" s="144"/>
      <c r="H690" s="144"/>
    </row>
    <row r="691">
      <c r="B691" s="144"/>
      <c r="C691" s="144"/>
      <c r="D691" s="144"/>
      <c r="E691" s="144"/>
      <c r="F691" s="144"/>
      <c r="G691" s="144"/>
      <c r="H691" s="144"/>
    </row>
    <row r="692">
      <c r="B692" s="144"/>
      <c r="C692" s="144"/>
      <c r="D692" s="144"/>
      <c r="E692" s="144"/>
      <c r="F692" s="144"/>
      <c r="G692" s="144"/>
      <c r="H692" s="144"/>
    </row>
    <row r="693">
      <c r="B693" s="144"/>
      <c r="C693" s="144"/>
      <c r="D693" s="144"/>
      <c r="E693" s="144"/>
      <c r="F693" s="144"/>
      <c r="G693" s="144"/>
      <c r="H693" s="144"/>
    </row>
    <row r="694">
      <c r="B694" s="144"/>
      <c r="C694" s="144"/>
      <c r="D694" s="144"/>
      <c r="E694" s="144"/>
      <c r="F694" s="144"/>
      <c r="G694" s="144"/>
      <c r="H694" s="144"/>
    </row>
    <row r="695">
      <c r="B695" s="144"/>
      <c r="C695" s="144"/>
      <c r="D695" s="144"/>
      <c r="E695" s="144"/>
      <c r="F695" s="144"/>
      <c r="G695" s="144"/>
      <c r="H695" s="144"/>
    </row>
    <row r="696">
      <c r="B696" s="144"/>
      <c r="C696" s="144"/>
      <c r="D696" s="144"/>
      <c r="E696" s="144"/>
      <c r="F696" s="144"/>
      <c r="G696" s="144"/>
      <c r="H696" s="144"/>
    </row>
    <row r="697">
      <c r="B697" s="144"/>
      <c r="C697" s="144"/>
      <c r="D697" s="144"/>
      <c r="E697" s="144"/>
      <c r="F697" s="144"/>
      <c r="G697" s="144"/>
      <c r="H697" s="144"/>
    </row>
    <row r="698">
      <c r="B698" s="144"/>
      <c r="C698" s="144"/>
      <c r="D698" s="144"/>
      <c r="E698" s="144"/>
      <c r="F698" s="144"/>
      <c r="G698" s="144"/>
      <c r="H698" s="144"/>
    </row>
    <row r="699">
      <c r="B699" s="144"/>
      <c r="C699" s="144"/>
      <c r="D699" s="144"/>
      <c r="E699" s="144"/>
      <c r="F699" s="144"/>
      <c r="G699" s="144"/>
      <c r="H699" s="144"/>
    </row>
    <row r="700">
      <c r="B700" s="144"/>
      <c r="C700" s="144"/>
      <c r="D700" s="144"/>
      <c r="E700" s="144"/>
      <c r="F700" s="144"/>
      <c r="G700" s="144"/>
      <c r="H700" s="144"/>
    </row>
    <row r="701">
      <c r="B701" s="144"/>
      <c r="C701" s="144"/>
      <c r="D701" s="144"/>
      <c r="E701" s="144"/>
      <c r="F701" s="144"/>
      <c r="G701" s="144"/>
      <c r="H701" s="144"/>
    </row>
    <row r="702">
      <c r="B702" s="144"/>
      <c r="C702" s="144"/>
      <c r="D702" s="144"/>
      <c r="E702" s="144"/>
      <c r="F702" s="144"/>
      <c r="G702" s="144"/>
      <c r="H702" s="144"/>
    </row>
    <row r="703">
      <c r="B703" s="144"/>
      <c r="C703" s="144"/>
      <c r="D703" s="144"/>
      <c r="E703" s="144"/>
      <c r="F703" s="144"/>
      <c r="G703" s="144"/>
      <c r="H703" s="144"/>
    </row>
    <row r="704">
      <c r="B704" s="144"/>
      <c r="C704" s="144"/>
      <c r="D704" s="144"/>
      <c r="E704" s="144"/>
      <c r="F704" s="144"/>
      <c r="G704" s="144"/>
      <c r="H704" s="144"/>
    </row>
    <row r="705">
      <c r="B705" s="144"/>
      <c r="C705" s="144"/>
      <c r="D705" s="144"/>
      <c r="E705" s="144"/>
      <c r="F705" s="144"/>
      <c r="G705" s="144"/>
      <c r="H705" s="144"/>
    </row>
    <row r="706">
      <c r="B706" s="144"/>
      <c r="C706" s="144"/>
      <c r="D706" s="144"/>
      <c r="E706" s="144"/>
      <c r="F706" s="144"/>
      <c r="G706" s="144"/>
      <c r="H706" s="144"/>
    </row>
    <row r="707">
      <c r="B707" s="144"/>
      <c r="C707" s="144"/>
      <c r="D707" s="144"/>
      <c r="E707" s="144"/>
      <c r="F707" s="144"/>
      <c r="G707" s="144"/>
      <c r="H707" s="144"/>
    </row>
    <row r="708">
      <c r="B708" s="144"/>
      <c r="C708" s="144"/>
      <c r="D708" s="144"/>
      <c r="E708" s="144"/>
      <c r="F708" s="144"/>
      <c r="G708" s="144"/>
      <c r="H708" s="144"/>
    </row>
    <row r="709">
      <c r="B709" s="144"/>
      <c r="C709" s="144"/>
      <c r="D709" s="144"/>
      <c r="E709" s="144"/>
      <c r="F709" s="144"/>
      <c r="G709" s="144"/>
      <c r="H709" s="144"/>
    </row>
    <row r="710">
      <c r="B710" s="144"/>
      <c r="C710" s="144"/>
      <c r="D710" s="144"/>
      <c r="E710" s="144"/>
      <c r="F710" s="144"/>
      <c r="G710" s="144"/>
      <c r="H710" s="144"/>
    </row>
    <row r="711">
      <c r="B711" s="144"/>
      <c r="C711" s="144"/>
      <c r="D711" s="144"/>
      <c r="E711" s="144"/>
      <c r="F711" s="144"/>
      <c r="G711" s="144"/>
      <c r="H711" s="144"/>
    </row>
    <row r="712">
      <c r="B712" s="144"/>
      <c r="C712" s="144"/>
      <c r="D712" s="144"/>
      <c r="E712" s="144"/>
      <c r="F712" s="144"/>
      <c r="G712" s="144"/>
      <c r="H712" s="144"/>
    </row>
    <row r="713">
      <c r="B713" s="144"/>
      <c r="C713" s="144"/>
      <c r="D713" s="144"/>
      <c r="E713" s="144"/>
      <c r="F713" s="144"/>
      <c r="G713" s="144"/>
      <c r="H713" s="144"/>
    </row>
    <row r="714">
      <c r="B714" s="144"/>
      <c r="C714" s="144"/>
      <c r="D714" s="144"/>
      <c r="E714" s="144"/>
      <c r="F714" s="144"/>
      <c r="G714" s="144"/>
      <c r="H714" s="144"/>
    </row>
    <row r="715">
      <c r="B715" s="144"/>
      <c r="C715" s="144"/>
      <c r="D715" s="144"/>
      <c r="E715" s="144"/>
      <c r="F715" s="144"/>
      <c r="G715" s="144"/>
      <c r="H715" s="144"/>
    </row>
    <row r="716">
      <c r="B716" s="144"/>
      <c r="C716" s="144"/>
      <c r="D716" s="144"/>
      <c r="E716" s="144"/>
      <c r="F716" s="144"/>
      <c r="G716" s="144"/>
      <c r="H716" s="144"/>
    </row>
    <row r="717">
      <c r="B717" s="144"/>
      <c r="C717" s="144"/>
      <c r="D717" s="144"/>
      <c r="E717" s="144"/>
      <c r="F717" s="144"/>
      <c r="G717" s="144"/>
      <c r="H717" s="144"/>
    </row>
    <row r="718">
      <c r="B718" s="144"/>
      <c r="C718" s="144"/>
      <c r="D718" s="144"/>
      <c r="E718" s="144"/>
      <c r="F718" s="144"/>
      <c r="G718" s="144"/>
      <c r="H718" s="144"/>
    </row>
    <row r="719">
      <c r="B719" s="144"/>
      <c r="C719" s="144"/>
      <c r="D719" s="144"/>
      <c r="E719" s="144"/>
      <c r="F719" s="144"/>
      <c r="G719" s="144"/>
      <c r="H719" s="144"/>
    </row>
    <row r="720">
      <c r="B720" s="144"/>
      <c r="C720" s="144"/>
      <c r="D720" s="144"/>
      <c r="E720" s="144"/>
      <c r="F720" s="144"/>
      <c r="G720" s="144"/>
      <c r="H720" s="144"/>
    </row>
    <row r="721">
      <c r="B721" s="144"/>
      <c r="C721" s="144"/>
      <c r="D721" s="144"/>
      <c r="E721" s="144"/>
      <c r="F721" s="144"/>
      <c r="G721" s="144"/>
      <c r="H721" s="144"/>
    </row>
    <row r="722">
      <c r="B722" s="144"/>
      <c r="C722" s="144"/>
      <c r="D722" s="144"/>
      <c r="E722" s="144"/>
      <c r="F722" s="144"/>
      <c r="G722" s="144"/>
      <c r="H722" s="144"/>
    </row>
    <row r="723">
      <c r="B723" s="144"/>
      <c r="C723" s="144"/>
      <c r="D723" s="144"/>
      <c r="E723" s="144"/>
      <c r="F723" s="144"/>
      <c r="G723" s="144"/>
      <c r="H723" s="144"/>
    </row>
    <row r="724">
      <c r="B724" s="144"/>
      <c r="C724" s="144"/>
      <c r="D724" s="144"/>
      <c r="E724" s="144"/>
      <c r="F724" s="144"/>
      <c r="G724" s="144"/>
      <c r="H724" s="144"/>
    </row>
    <row r="725">
      <c r="B725" s="144"/>
      <c r="C725" s="144"/>
      <c r="D725" s="144"/>
      <c r="E725" s="144"/>
      <c r="F725" s="144"/>
      <c r="G725" s="144"/>
      <c r="H725" s="144"/>
    </row>
    <row r="726">
      <c r="B726" s="144"/>
      <c r="C726" s="144"/>
      <c r="D726" s="144"/>
      <c r="E726" s="144"/>
      <c r="F726" s="144"/>
      <c r="G726" s="144"/>
      <c r="H726" s="144"/>
    </row>
    <row r="727">
      <c r="B727" s="144"/>
      <c r="C727" s="144"/>
      <c r="D727" s="144"/>
      <c r="E727" s="144"/>
      <c r="F727" s="144"/>
      <c r="G727" s="144"/>
      <c r="H727" s="144"/>
    </row>
    <row r="728">
      <c r="B728" s="144"/>
      <c r="C728" s="144"/>
      <c r="D728" s="144"/>
      <c r="E728" s="144"/>
      <c r="F728" s="144"/>
      <c r="G728" s="144"/>
      <c r="H728" s="144"/>
    </row>
    <row r="729">
      <c r="B729" s="144"/>
      <c r="C729" s="144"/>
      <c r="D729" s="144"/>
      <c r="E729" s="144"/>
      <c r="F729" s="144"/>
      <c r="G729" s="144"/>
      <c r="H729" s="144"/>
    </row>
    <row r="730">
      <c r="B730" s="144"/>
      <c r="C730" s="144"/>
      <c r="D730" s="144"/>
      <c r="E730" s="144"/>
      <c r="F730" s="144"/>
      <c r="G730" s="144"/>
      <c r="H730" s="144"/>
    </row>
    <row r="731">
      <c r="B731" s="144"/>
      <c r="C731" s="144"/>
      <c r="D731" s="144"/>
      <c r="E731" s="144"/>
      <c r="F731" s="144"/>
      <c r="G731" s="144"/>
      <c r="H731" s="144"/>
    </row>
    <row r="732">
      <c r="B732" s="144"/>
      <c r="C732" s="144"/>
      <c r="D732" s="144"/>
      <c r="E732" s="144"/>
      <c r="F732" s="144"/>
      <c r="G732" s="144"/>
      <c r="H732" s="144"/>
    </row>
    <row r="733">
      <c r="B733" s="144"/>
      <c r="C733" s="144"/>
      <c r="D733" s="144"/>
      <c r="E733" s="144"/>
      <c r="F733" s="144"/>
      <c r="G733" s="144"/>
      <c r="H733" s="144"/>
    </row>
    <row r="734">
      <c r="B734" s="144"/>
      <c r="C734" s="144"/>
      <c r="D734" s="144"/>
      <c r="E734" s="144"/>
      <c r="F734" s="144"/>
      <c r="G734" s="144"/>
      <c r="H734" s="144"/>
    </row>
    <row r="735">
      <c r="B735" s="144"/>
      <c r="C735" s="144"/>
      <c r="D735" s="144"/>
      <c r="E735" s="144"/>
      <c r="F735" s="144"/>
      <c r="G735" s="144"/>
      <c r="H735" s="144"/>
    </row>
    <row r="736">
      <c r="B736" s="144"/>
      <c r="C736" s="144"/>
      <c r="D736" s="144"/>
      <c r="E736" s="144"/>
      <c r="F736" s="144"/>
      <c r="G736" s="144"/>
      <c r="H736" s="144"/>
    </row>
    <row r="737">
      <c r="B737" s="144"/>
      <c r="C737" s="144"/>
      <c r="D737" s="144"/>
      <c r="E737" s="144"/>
      <c r="F737" s="144"/>
      <c r="G737" s="144"/>
      <c r="H737" s="144"/>
    </row>
    <row r="738">
      <c r="B738" s="144"/>
      <c r="C738" s="144"/>
      <c r="D738" s="144"/>
      <c r="E738" s="144"/>
      <c r="F738" s="144"/>
      <c r="G738" s="144"/>
      <c r="H738" s="144"/>
    </row>
    <row r="739">
      <c r="B739" s="144"/>
      <c r="C739" s="144"/>
      <c r="D739" s="144"/>
      <c r="E739" s="144"/>
      <c r="F739" s="144"/>
      <c r="G739" s="144"/>
      <c r="H739" s="144"/>
    </row>
    <row r="740">
      <c r="B740" s="144"/>
      <c r="C740" s="144"/>
      <c r="D740" s="144"/>
      <c r="E740" s="144"/>
      <c r="F740" s="144"/>
      <c r="G740" s="144"/>
      <c r="H740" s="144"/>
    </row>
    <row r="741">
      <c r="B741" s="144"/>
      <c r="C741" s="144"/>
      <c r="D741" s="144"/>
      <c r="E741" s="144"/>
      <c r="F741" s="144"/>
      <c r="G741" s="144"/>
      <c r="H741" s="144"/>
    </row>
    <row r="742">
      <c r="B742" s="144"/>
      <c r="C742" s="144"/>
      <c r="D742" s="144"/>
      <c r="E742" s="144"/>
      <c r="F742" s="144"/>
      <c r="G742" s="144"/>
      <c r="H742" s="144"/>
    </row>
    <row r="743">
      <c r="B743" s="144"/>
      <c r="C743" s="144"/>
      <c r="D743" s="144"/>
      <c r="E743" s="144"/>
      <c r="F743" s="144"/>
      <c r="G743" s="144"/>
      <c r="H743" s="144"/>
    </row>
    <row r="744">
      <c r="B744" s="144"/>
      <c r="C744" s="144"/>
      <c r="D744" s="144"/>
      <c r="E744" s="144"/>
      <c r="F744" s="144"/>
      <c r="G744" s="144"/>
      <c r="H744" s="144"/>
    </row>
    <row r="745">
      <c r="B745" s="144"/>
      <c r="C745" s="144"/>
      <c r="D745" s="144"/>
      <c r="E745" s="144"/>
      <c r="F745" s="144"/>
      <c r="G745" s="144"/>
      <c r="H745" s="144"/>
    </row>
    <row r="746">
      <c r="B746" s="144"/>
      <c r="C746" s="144"/>
      <c r="D746" s="144"/>
      <c r="E746" s="144"/>
      <c r="F746" s="144"/>
      <c r="G746" s="144"/>
      <c r="H746" s="144"/>
    </row>
    <row r="747">
      <c r="B747" s="144"/>
      <c r="C747" s="144"/>
      <c r="D747" s="144"/>
      <c r="E747" s="144"/>
      <c r="F747" s="144"/>
      <c r="G747" s="144"/>
      <c r="H747" s="144"/>
    </row>
    <row r="748">
      <c r="B748" s="144"/>
      <c r="C748" s="144"/>
      <c r="D748" s="144"/>
      <c r="E748" s="144"/>
      <c r="F748" s="144"/>
      <c r="G748" s="144"/>
      <c r="H748" s="144"/>
    </row>
    <row r="749">
      <c r="B749" s="144"/>
      <c r="C749" s="144"/>
      <c r="D749" s="144"/>
      <c r="E749" s="144"/>
      <c r="F749" s="144"/>
      <c r="G749" s="144"/>
      <c r="H749" s="144"/>
    </row>
    <row r="750">
      <c r="B750" s="144"/>
      <c r="C750" s="144"/>
      <c r="D750" s="144"/>
      <c r="E750" s="144"/>
      <c r="F750" s="144"/>
      <c r="G750" s="144"/>
      <c r="H750" s="144"/>
    </row>
    <row r="751">
      <c r="B751" s="144"/>
      <c r="C751" s="144"/>
      <c r="D751" s="144"/>
      <c r="E751" s="144"/>
      <c r="F751" s="144"/>
      <c r="G751" s="144"/>
      <c r="H751" s="144"/>
    </row>
    <row r="752">
      <c r="B752" s="144"/>
      <c r="C752" s="144"/>
      <c r="D752" s="144"/>
      <c r="E752" s="144"/>
      <c r="F752" s="144"/>
      <c r="G752" s="144"/>
      <c r="H752" s="144"/>
    </row>
    <row r="753">
      <c r="B753" s="144"/>
      <c r="C753" s="144"/>
      <c r="D753" s="144"/>
      <c r="E753" s="144"/>
      <c r="F753" s="144"/>
      <c r="G753" s="144"/>
      <c r="H753" s="144"/>
    </row>
    <row r="754">
      <c r="B754" s="144"/>
      <c r="C754" s="144"/>
      <c r="D754" s="144"/>
      <c r="E754" s="144"/>
      <c r="F754" s="144"/>
      <c r="G754" s="144"/>
      <c r="H754" s="144"/>
    </row>
    <row r="755">
      <c r="B755" s="144"/>
      <c r="C755" s="144"/>
      <c r="D755" s="144"/>
      <c r="E755" s="144"/>
      <c r="F755" s="144"/>
      <c r="G755" s="144"/>
      <c r="H755" s="144"/>
    </row>
    <row r="756">
      <c r="B756" s="144"/>
      <c r="C756" s="144"/>
      <c r="D756" s="144"/>
      <c r="E756" s="144"/>
      <c r="F756" s="144"/>
      <c r="G756" s="144"/>
      <c r="H756" s="144"/>
    </row>
    <row r="757">
      <c r="B757" s="144"/>
      <c r="C757" s="144"/>
      <c r="D757" s="144"/>
      <c r="E757" s="144"/>
      <c r="F757" s="144"/>
      <c r="G757" s="144"/>
      <c r="H757" s="144"/>
    </row>
    <row r="758">
      <c r="B758" s="144"/>
      <c r="C758" s="144"/>
      <c r="D758" s="144"/>
      <c r="E758" s="144"/>
      <c r="F758" s="144"/>
      <c r="G758" s="144"/>
      <c r="H758" s="144"/>
    </row>
    <row r="759">
      <c r="B759" s="144"/>
      <c r="C759" s="144"/>
      <c r="D759" s="144"/>
      <c r="E759" s="144"/>
      <c r="F759" s="144"/>
      <c r="G759" s="144"/>
      <c r="H759" s="144"/>
    </row>
    <row r="760">
      <c r="B760" s="144"/>
      <c r="C760" s="144"/>
      <c r="D760" s="144"/>
      <c r="E760" s="144"/>
      <c r="F760" s="144"/>
      <c r="G760" s="144"/>
      <c r="H760" s="144"/>
    </row>
    <row r="761">
      <c r="B761" s="144"/>
      <c r="C761" s="144"/>
      <c r="D761" s="144"/>
      <c r="E761" s="144"/>
      <c r="F761" s="144"/>
      <c r="G761" s="144"/>
      <c r="H761" s="144"/>
    </row>
    <row r="762">
      <c r="B762" s="144"/>
      <c r="C762" s="144"/>
      <c r="D762" s="144"/>
      <c r="E762" s="144"/>
      <c r="F762" s="144"/>
      <c r="G762" s="144"/>
      <c r="H762" s="144"/>
    </row>
    <row r="763">
      <c r="B763" s="144"/>
      <c r="C763" s="144"/>
      <c r="D763" s="144"/>
      <c r="E763" s="144"/>
      <c r="F763" s="144"/>
      <c r="G763" s="144"/>
      <c r="H763" s="144"/>
    </row>
    <row r="764">
      <c r="B764" s="144"/>
      <c r="C764" s="144"/>
      <c r="D764" s="144"/>
      <c r="E764" s="144"/>
      <c r="F764" s="144"/>
      <c r="G764" s="144"/>
      <c r="H764" s="144"/>
    </row>
    <row r="765">
      <c r="B765" s="144"/>
      <c r="C765" s="144"/>
      <c r="D765" s="144"/>
      <c r="E765" s="144"/>
      <c r="F765" s="144"/>
      <c r="G765" s="144"/>
      <c r="H765" s="144"/>
    </row>
    <row r="766">
      <c r="B766" s="144"/>
      <c r="C766" s="144"/>
      <c r="D766" s="144"/>
      <c r="E766" s="144"/>
      <c r="F766" s="144"/>
      <c r="G766" s="144"/>
      <c r="H766" s="144"/>
    </row>
    <row r="767">
      <c r="B767" s="144"/>
      <c r="C767" s="144"/>
      <c r="D767" s="144"/>
      <c r="E767" s="144"/>
      <c r="F767" s="144"/>
      <c r="G767" s="144"/>
      <c r="H767" s="144"/>
    </row>
    <row r="768">
      <c r="B768" s="144"/>
      <c r="C768" s="144"/>
      <c r="D768" s="144"/>
      <c r="E768" s="144"/>
      <c r="F768" s="144"/>
      <c r="G768" s="144"/>
      <c r="H768" s="144"/>
    </row>
    <row r="769">
      <c r="B769" s="144"/>
      <c r="C769" s="144"/>
      <c r="D769" s="144"/>
      <c r="E769" s="144"/>
      <c r="F769" s="144"/>
      <c r="G769" s="144"/>
      <c r="H769" s="144"/>
    </row>
    <row r="770">
      <c r="B770" s="144"/>
      <c r="C770" s="144"/>
      <c r="D770" s="144"/>
      <c r="E770" s="144"/>
      <c r="F770" s="144"/>
      <c r="G770" s="144"/>
      <c r="H770" s="144"/>
    </row>
    <row r="771">
      <c r="B771" s="144"/>
      <c r="C771" s="144"/>
      <c r="D771" s="144"/>
      <c r="E771" s="144"/>
      <c r="F771" s="144"/>
      <c r="G771" s="144"/>
      <c r="H771" s="144"/>
    </row>
    <row r="772">
      <c r="B772" s="144"/>
      <c r="C772" s="144"/>
      <c r="D772" s="144"/>
      <c r="E772" s="144"/>
      <c r="F772" s="144"/>
      <c r="G772" s="144"/>
      <c r="H772" s="144"/>
    </row>
    <row r="773">
      <c r="B773" s="144"/>
      <c r="C773" s="144"/>
      <c r="D773" s="144"/>
      <c r="E773" s="144"/>
      <c r="F773" s="144"/>
      <c r="G773" s="144"/>
      <c r="H773" s="144"/>
    </row>
    <row r="774">
      <c r="B774" s="144"/>
      <c r="C774" s="144"/>
      <c r="D774" s="144"/>
      <c r="E774" s="144"/>
      <c r="F774" s="144"/>
      <c r="G774" s="144"/>
      <c r="H774" s="144"/>
    </row>
    <row r="775">
      <c r="B775" s="144"/>
      <c r="C775" s="144"/>
      <c r="D775" s="144"/>
      <c r="E775" s="144"/>
      <c r="F775" s="144"/>
      <c r="G775" s="144"/>
      <c r="H775" s="144"/>
    </row>
    <row r="776">
      <c r="B776" s="144"/>
      <c r="C776" s="144"/>
      <c r="D776" s="144"/>
      <c r="E776" s="144"/>
      <c r="F776" s="144"/>
      <c r="G776" s="144"/>
      <c r="H776" s="144"/>
    </row>
    <row r="777">
      <c r="B777" s="144"/>
      <c r="C777" s="144"/>
      <c r="D777" s="144"/>
      <c r="E777" s="144"/>
      <c r="F777" s="144"/>
      <c r="G777" s="144"/>
      <c r="H777" s="144"/>
    </row>
    <row r="778">
      <c r="B778" s="144"/>
      <c r="C778" s="144"/>
      <c r="D778" s="144"/>
      <c r="E778" s="144"/>
      <c r="F778" s="144"/>
      <c r="G778" s="144"/>
      <c r="H778" s="144"/>
    </row>
    <row r="779">
      <c r="B779" s="144"/>
      <c r="C779" s="144"/>
      <c r="D779" s="144"/>
      <c r="E779" s="144"/>
      <c r="F779" s="144"/>
      <c r="G779" s="144"/>
      <c r="H779" s="144"/>
    </row>
    <row r="780">
      <c r="B780" s="144"/>
      <c r="C780" s="144"/>
      <c r="D780" s="144"/>
      <c r="E780" s="144"/>
      <c r="F780" s="144"/>
      <c r="G780" s="144"/>
      <c r="H780" s="144"/>
    </row>
    <row r="781">
      <c r="B781" s="144"/>
      <c r="C781" s="144"/>
      <c r="D781" s="144"/>
      <c r="E781" s="144"/>
      <c r="F781" s="144"/>
      <c r="G781" s="144"/>
      <c r="H781" s="144"/>
    </row>
    <row r="782">
      <c r="B782" s="144"/>
      <c r="C782" s="144"/>
      <c r="D782" s="144"/>
      <c r="E782" s="144"/>
      <c r="F782" s="144"/>
      <c r="G782" s="144"/>
      <c r="H782" s="144"/>
    </row>
    <row r="783">
      <c r="B783" s="144"/>
      <c r="C783" s="144"/>
      <c r="D783" s="144"/>
      <c r="E783" s="144"/>
      <c r="F783" s="144"/>
      <c r="G783" s="144"/>
      <c r="H783" s="144"/>
    </row>
    <row r="784">
      <c r="B784" s="144"/>
      <c r="C784" s="144"/>
      <c r="D784" s="144"/>
      <c r="E784" s="144"/>
      <c r="F784" s="144"/>
      <c r="G784" s="144"/>
      <c r="H784" s="144"/>
    </row>
    <row r="785">
      <c r="B785" s="144"/>
      <c r="C785" s="144"/>
      <c r="D785" s="144"/>
      <c r="E785" s="144"/>
      <c r="F785" s="144"/>
      <c r="G785" s="144"/>
      <c r="H785" s="144"/>
    </row>
    <row r="786">
      <c r="B786" s="144"/>
      <c r="C786" s="144"/>
      <c r="D786" s="144"/>
      <c r="E786" s="144"/>
      <c r="F786" s="144"/>
      <c r="G786" s="144"/>
      <c r="H786" s="144"/>
    </row>
    <row r="787">
      <c r="B787" s="144"/>
      <c r="C787" s="144"/>
      <c r="D787" s="144"/>
      <c r="E787" s="144"/>
      <c r="F787" s="144"/>
      <c r="G787" s="144"/>
      <c r="H787" s="144"/>
    </row>
    <row r="788">
      <c r="B788" s="144"/>
      <c r="C788" s="144"/>
      <c r="D788" s="144"/>
      <c r="E788" s="144"/>
      <c r="F788" s="144"/>
      <c r="G788" s="144"/>
      <c r="H788" s="144"/>
    </row>
    <row r="789">
      <c r="B789" s="144"/>
      <c r="C789" s="144"/>
      <c r="D789" s="144"/>
      <c r="E789" s="144"/>
      <c r="F789" s="144"/>
      <c r="G789" s="144"/>
      <c r="H789" s="144"/>
    </row>
    <row r="790">
      <c r="B790" s="144"/>
      <c r="C790" s="144"/>
      <c r="D790" s="144"/>
      <c r="E790" s="144"/>
      <c r="F790" s="144"/>
      <c r="G790" s="144"/>
      <c r="H790" s="144"/>
    </row>
    <row r="791">
      <c r="B791" s="144"/>
      <c r="C791" s="144"/>
      <c r="D791" s="144"/>
      <c r="E791" s="144"/>
      <c r="F791" s="144"/>
      <c r="G791" s="144"/>
      <c r="H791" s="144"/>
    </row>
    <row r="792">
      <c r="B792" s="144"/>
      <c r="C792" s="144"/>
      <c r="D792" s="144"/>
      <c r="E792" s="144"/>
      <c r="F792" s="144"/>
      <c r="G792" s="144"/>
      <c r="H792" s="144"/>
    </row>
    <row r="793">
      <c r="B793" s="144"/>
      <c r="C793" s="144"/>
      <c r="D793" s="144"/>
      <c r="E793" s="144"/>
      <c r="F793" s="144"/>
      <c r="G793" s="144"/>
      <c r="H793" s="144"/>
    </row>
    <row r="794">
      <c r="B794" s="144"/>
      <c r="C794" s="144"/>
      <c r="D794" s="144"/>
      <c r="E794" s="144"/>
      <c r="F794" s="144"/>
      <c r="G794" s="144"/>
      <c r="H794" s="144"/>
    </row>
    <row r="795">
      <c r="B795" s="144"/>
      <c r="C795" s="144"/>
      <c r="D795" s="144"/>
      <c r="E795" s="144"/>
      <c r="F795" s="144"/>
      <c r="G795" s="144"/>
      <c r="H795" s="144"/>
    </row>
    <row r="796">
      <c r="B796" s="144"/>
      <c r="C796" s="144"/>
      <c r="D796" s="144"/>
      <c r="E796" s="144"/>
      <c r="F796" s="144"/>
      <c r="G796" s="144"/>
      <c r="H796" s="144"/>
    </row>
    <row r="797">
      <c r="B797" s="144"/>
      <c r="C797" s="144"/>
      <c r="D797" s="144"/>
      <c r="E797" s="144"/>
      <c r="F797" s="144"/>
      <c r="G797" s="144"/>
      <c r="H797" s="144"/>
    </row>
    <row r="798">
      <c r="B798" s="144"/>
      <c r="C798" s="144"/>
      <c r="D798" s="144"/>
      <c r="E798" s="144"/>
      <c r="F798" s="144"/>
      <c r="G798" s="144"/>
      <c r="H798" s="144"/>
    </row>
    <row r="799">
      <c r="B799" s="144"/>
      <c r="C799" s="144"/>
      <c r="D799" s="144"/>
      <c r="E799" s="144"/>
      <c r="F799" s="144"/>
      <c r="G799" s="144"/>
      <c r="H799" s="144"/>
    </row>
    <row r="800">
      <c r="B800" s="144"/>
      <c r="C800" s="144"/>
      <c r="D800" s="144"/>
      <c r="E800" s="144"/>
      <c r="F800" s="144"/>
      <c r="G800" s="144"/>
      <c r="H800" s="144"/>
    </row>
    <row r="801">
      <c r="B801" s="144"/>
      <c r="C801" s="144"/>
      <c r="D801" s="144"/>
      <c r="E801" s="144"/>
      <c r="F801" s="144"/>
      <c r="G801" s="144"/>
      <c r="H801" s="144"/>
    </row>
    <row r="802">
      <c r="B802" s="144"/>
      <c r="C802" s="144"/>
      <c r="D802" s="144"/>
      <c r="E802" s="144"/>
      <c r="F802" s="144"/>
      <c r="G802" s="144"/>
      <c r="H802" s="144"/>
    </row>
    <row r="803">
      <c r="B803" s="144"/>
      <c r="C803" s="144"/>
      <c r="D803" s="144"/>
      <c r="E803" s="144"/>
      <c r="F803" s="144"/>
      <c r="G803" s="144"/>
      <c r="H803" s="144"/>
    </row>
    <row r="804">
      <c r="B804" s="144"/>
      <c r="C804" s="144"/>
      <c r="D804" s="144"/>
      <c r="E804" s="144"/>
      <c r="F804" s="144"/>
      <c r="G804" s="144"/>
      <c r="H804" s="144"/>
    </row>
    <row r="805">
      <c r="B805" s="144"/>
      <c r="C805" s="144"/>
      <c r="D805" s="144"/>
      <c r="E805" s="144"/>
      <c r="F805" s="144"/>
      <c r="G805" s="144"/>
      <c r="H805" s="144"/>
    </row>
    <row r="806">
      <c r="B806" s="144"/>
      <c r="C806" s="144"/>
      <c r="D806" s="144"/>
      <c r="E806" s="144"/>
      <c r="F806" s="144"/>
      <c r="G806" s="144"/>
      <c r="H806" s="144"/>
    </row>
    <row r="807">
      <c r="B807" s="144"/>
      <c r="C807" s="144"/>
      <c r="D807" s="144"/>
      <c r="E807" s="144"/>
      <c r="F807" s="144"/>
      <c r="G807" s="144"/>
      <c r="H807" s="144"/>
    </row>
    <row r="808">
      <c r="B808" s="144"/>
      <c r="C808" s="144"/>
      <c r="D808" s="144"/>
      <c r="E808" s="144"/>
      <c r="F808" s="144"/>
      <c r="G808" s="144"/>
      <c r="H808" s="144"/>
    </row>
    <row r="809">
      <c r="B809" s="144"/>
      <c r="C809" s="144"/>
      <c r="D809" s="144"/>
      <c r="E809" s="144"/>
      <c r="F809" s="144"/>
      <c r="G809" s="144"/>
      <c r="H809" s="144"/>
    </row>
    <row r="810">
      <c r="B810" s="144"/>
      <c r="C810" s="144"/>
      <c r="D810" s="144"/>
      <c r="E810" s="144"/>
      <c r="F810" s="144"/>
      <c r="G810" s="144"/>
      <c r="H810" s="144"/>
    </row>
    <row r="811">
      <c r="B811" s="144"/>
      <c r="C811" s="144"/>
      <c r="D811" s="144"/>
      <c r="E811" s="144"/>
      <c r="F811" s="144"/>
      <c r="G811" s="144"/>
      <c r="H811" s="144"/>
    </row>
    <row r="812">
      <c r="B812" s="144"/>
      <c r="C812" s="144"/>
      <c r="D812" s="144"/>
      <c r="E812" s="144"/>
      <c r="F812" s="144"/>
      <c r="G812" s="144"/>
      <c r="H812" s="144"/>
    </row>
    <row r="813">
      <c r="B813" s="144"/>
      <c r="C813" s="144"/>
      <c r="D813" s="144"/>
      <c r="E813" s="144"/>
      <c r="F813" s="144"/>
      <c r="G813" s="144"/>
      <c r="H813" s="144"/>
    </row>
    <row r="814">
      <c r="B814" s="144"/>
      <c r="C814" s="144"/>
      <c r="D814" s="144"/>
      <c r="E814" s="144"/>
      <c r="F814" s="144"/>
      <c r="G814" s="144"/>
      <c r="H814" s="144"/>
    </row>
    <row r="815">
      <c r="B815" s="144"/>
      <c r="C815" s="144"/>
      <c r="D815" s="144"/>
      <c r="E815" s="144"/>
      <c r="F815" s="144"/>
      <c r="G815" s="144"/>
      <c r="H815" s="144"/>
    </row>
    <row r="816">
      <c r="B816" s="144"/>
      <c r="C816" s="144"/>
      <c r="D816" s="144"/>
      <c r="E816" s="144"/>
      <c r="F816" s="144"/>
      <c r="G816" s="144"/>
      <c r="H816" s="144"/>
    </row>
    <row r="817">
      <c r="B817" s="144"/>
      <c r="C817" s="144"/>
      <c r="D817" s="144"/>
      <c r="E817" s="144"/>
      <c r="F817" s="144"/>
      <c r="G817" s="144"/>
      <c r="H817" s="144"/>
    </row>
    <row r="818">
      <c r="B818" s="144"/>
      <c r="C818" s="144"/>
      <c r="D818" s="144"/>
      <c r="E818" s="144"/>
      <c r="F818" s="144"/>
      <c r="G818" s="144"/>
      <c r="H818" s="144"/>
    </row>
    <row r="819">
      <c r="B819" s="144"/>
      <c r="C819" s="144"/>
      <c r="D819" s="144"/>
      <c r="E819" s="144"/>
      <c r="F819" s="144"/>
      <c r="G819" s="144"/>
      <c r="H819" s="144"/>
    </row>
    <row r="820">
      <c r="B820" s="144"/>
      <c r="C820" s="144"/>
      <c r="D820" s="144"/>
      <c r="E820" s="144"/>
      <c r="F820" s="144"/>
      <c r="G820" s="144"/>
      <c r="H820" s="144"/>
    </row>
    <row r="821">
      <c r="B821" s="144"/>
      <c r="C821" s="144"/>
      <c r="D821" s="144"/>
      <c r="E821" s="144"/>
      <c r="F821" s="144"/>
      <c r="G821" s="144"/>
      <c r="H821" s="144"/>
    </row>
    <row r="822">
      <c r="B822" s="144"/>
      <c r="C822" s="144"/>
      <c r="D822" s="144"/>
      <c r="E822" s="144"/>
      <c r="F822" s="144"/>
      <c r="G822" s="144"/>
      <c r="H822" s="144"/>
    </row>
    <row r="823">
      <c r="B823" s="144"/>
      <c r="C823" s="144"/>
      <c r="D823" s="144"/>
      <c r="E823" s="144"/>
      <c r="F823" s="144"/>
      <c r="G823" s="144"/>
      <c r="H823" s="144"/>
    </row>
    <row r="824">
      <c r="B824" s="144"/>
      <c r="C824" s="144"/>
      <c r="D824" s="144"/>
      <c r="E824" s="144"/>
      <c r="F824" s="144"/>
      <c r="G824" s="144"/>
      <c r="H824" s="144"/>
    </row>
    <row r="825">
      <c r="B825" s="144"/>
      <c r="C825" s="144"/>
      <c r="D825" s="144"/>
      <c r="E825" s="144"/>
      <c r="F825" s="144"/>
      <c r="G825" s="144"/>
      <c r="H825" s="144"/>
    </row>
    <row r="826">
      <c r="B826" s="144"/>
      <c r="C826" s="144"/>
      <c r="D826" s="144"/>
      <c r="E826" s="144"/>
      <c r="F826" s="144"/>
      <c r="G826" s="144"/>
      <c r="H826" s="144"/>
    </row>
    <row r="827">
      <c r="B827" s="144"/>
      <c r="C827" s="144"/>
      <c r="D827" s="144"/>
      <c r="E827" s="144"/>
      <c r="F827" s="144"/>
      <c r="G827" s="144"/>
      <c r="H827" s="144"/>
    </row>
    <row r="828">
      <c r="B828" s="144"/>
      <c r="C828" s="144"/>
      <c r="D828" s="144"/>
      <c r="E828" s="144"/>
      <c r="F828" s="144"/>
      <c r="G828" s="144"/>
      <c r="H828" s="144"/>
    </row>
    <row r="829">
      <c r="B829" s="144"/>
      <c r="C829" s="144"/>
      <c r="D829" s="144"/>
      <c r="E829" s="144"/>
      <c r="F829" s="144"/>
      <c r="G829" s="144"/>
      <c r="H829" s="144"/>
    </row>
    <row r="830">
      <c r="B830" s="144"/>
      <c r="C830" s="144"/>
      <c r="D830" s="144"/>
      <c r="E830" s="144"/>
      <c r="F830" s="144"/>
      <c r="G830" s="144"/>
      <c r="H830" s="144"/>
    </row>
    <row r="831">
      <c r="B831" s="144"/>
      <c r="C831" s="144"/>
      <c r="D831" s="144"/>
      <c r="E831" s="144"/>
      <c r="F831" s="144"/>
      <c r="G831" s="144"/>
      <c r="H831" s="144"/>
    </row>
    <row r="832">
      <c r="B832" s="144"/>
      <c r="C832" s="144"/>
      <c r="D832" s="144"/>
      <c r="E832" s="144"/>
      <c r="F832" s="144"/>
      <c r="G832" s="144"/>
      <c r="H832" s="144"/>
    </row>
    <row r="833">
      <c r="B833" s="144"/>
      <c r="C833" s="144"/>
      <c r="D833" s="144"/>
      <c r="E833" s="144"/>
      <c r="F833" s="144"/>
      <c r="G833" s="144"/>
      <c r="H833" s="144"/>
    </row>
    <row r="834">
      <c r="B834" s="144"/>
      <c r="C834" s="144"/>
      <c r="D834" s="144"/>
      <c r="E834" s="144"/>
      <c r="F834" s="144"/>
      <c r="G834" s="144"/>
      <c r="H834" s="144"/>
    </row>
    <row r="835">
      <c r="B835" s="144"/>
      <c r="C835" s="144"/>
      <c r="D835" s="144"/>
      <c r="E835" s="144"/>
      <c r="F835" s="144"/>
      <c r="G835" s="144"/>
      <c r="H835" s="144"/>
    </row>
    <row r="836">
      <c r="B836" s="144"/>
      <c r="C836" s="144"/>
      <c r="D836" s="144"/>
      <c r="E836" s="144"/>
      <c r="F836" s="144"/>
      <c r="G836" s="144"/>
      <c r="H836" s="144"/>
    </row>
    <row r="837">
      <c r="B837" s="144"/>
      <c r="C837" s="144"/>
      <c r="D837" s="144"/>
      <c r="E837" s="144"/>
      <c r="F837" s="144"/>
      <c r="G837" s="144"/>
      <c r="H837" s="144"/>
    </row>
    <row r="838">
      <c r="B838" s="144"/>
      <c r="C838" s="144"/>
      <c r="D838" s="144"/>
      <c r="E838" s="144"/>
      <c r="F838" s="144"/>
      <c r="G838" s="144"/>
      <c r="H838" s="144"/>
    </row>
    <row r="839">
      <c r="B839" s="144"/>
      <c r="C839" s="144"/>
      <c r="D839" s="144"/>
      <c r="E839" s="144"/>
      <c r="F839" s="144"/>
      <c r="G839" s="144"/>
      <c r="H839" s="144"/>
    </row>
    <row r="840">
      <c r="B840" s="144"/>
      <c r="C840" s="144"/>
      <c r="D840" s="144"/>
      <c r="E840" s="144"/>
      <c r="F840" s="144"/>
      <c r="G840" s="144"/>
      <c r="H840" s="144"/>
    </row>
    <row r="841">
      <c r="B841" s="144"/>
      <c r="C841" s="144"/>
      <c r="D841" s="144"/>
      <c r="E841" s="144"/>
      <c r="F841" s="144"/>
      <c r="G841" s="144"/>
      <c r="H841" s="144"/>
    </row>
    <row r="842">
      <c r="B842" s="144"/>
      <c r="C842" s="144"/>
      <c r="D842" s="144"/>
      <c r="E842" s="144"/>
      <c r="F842" s="144"/>
      <c r="G842" s="144"/>
      <c r="H842" s="144"/>
    </row>
    <row r="843">
      <c r="B843" s="144"/>
      <c r="C843" s="144"/>
      <c r="D843" s="144"/>
      <c r="E843" s="144"/>
      <c r="F843" s="144"/>
      <c r="G843" s="144"/>
      <c r="H843" s="144"/>
    </row>
    <row r="844">
      <c r="B844" s="144"/>
      <c r="C844" s="144"/>
      <c r="D844" s="144"/>
      <c r="E844" s="144"/>
      <c r="F844" s="144"/>
      <c r="G844" s="144"/>
      <c r="H844" s="144"/>
    </row>
    <row r="845">
      <c r="B845" s="144"/>
      <c r="C845" s="144"/>
      <c r="D845" s="144"/>
      <c r="E845" s="144"/>
      <c r="F845" s="144"/>
      <c r="G845" s="144"/>
      <c r="H845" s="144"/>
    </row>
    <row r="846">
      <c r="B846" s="144"/>
      <c r="C846" s="144"/>
      <c r="D846" s="144"/>
      <c r="E846" s="144"/>
      <c r="F846" s="144"/>
      <c r="G846" s="144"/>
      <c r="H846" s="144"/>
    </row>
    <row r="847">
      <c r="B847" s="144"/>
      <c r="C847" s="144"/>
      <c r="D847" s="144"/>
      <c r="E847" s="144"/>
      <c r="F847" s="144"/>
      <c r="G847" s="144"/>
      <c r="H847" s="144"/>
    </row>
    <row r="848">
      <c r="B848" s="144"/>
      <c r="C848" s="144"/>
      <c r="D848" s="144"/>
      <c r="E848" s="144"/>
      <c r="F848" s="144"/>
      <c r="G848" s="144"/>
      <c r="H848" s="144"/>
    </row>
    <row r="849">
      <c r="B849" s="144"/>
      <c r="C849" s="144"/>
      <c r="D849" s="144"/>
      <c r="E849" s="144"/>
      <c r="F849" s="144"/>
      <c r="G849" s="144"/>
      <c r="H849" s="144"/>
    </row>
    <row r="850">
      <c r="B850" s="144"/>
      <c r="C850" s="144"/>
      <c r="D850" s="144"/>
      <c r="E850" s="144"/>
      <c r="F850" s="144"/>
      <c r="G850" s="144"/>
      <c r="H850" s="144"/>
    </row>
    <row r="851">
      <c r="B851" s="144"/>
      <c r="C851" s="144"/>
      <c r="D851" s="144"/>
      <c r="E851" s="144"/>
      <c r="F851" s="144"/>
      <c r="G851" s="144"/>
      <c r="H851" s="144"/>
    </row>
    <row r="852">
      <c r="B852" s="144"/>
      <c r="C852" s="144"/>
      <c r="D852" s="144"/>
      <c r="E852" s="144"/>
      <c r="F852" s="144"/>
      <c r="G852" s="144"/>
      <c r="H852" s="144"/>
    </row>
    <row r="853">
      <c r="B853" s="144"/>
      <c r="C853" s="144"/>
      <c r="D853" s="144"/>
      <c r="E853" s="144"/>
      <c r="F853" s="144"/>
      <c r="G853" s="144"/>
      <c r="H853" s="144"/>
    </row>
    <row r="854">
      <c r="B854" s="144"/>
      <c r="C854" s="144"/>
      <c r="D854" s="144"/>
      <c r="E854" s="144"/>
      <c r="F854" s="144"/>
      <c r="G854" s="144"/>
      <c r="H854" s="144"/>
    </row>
    <row r="855">
      <c r="B855" s="144"/>
      <c r="C855" s="144"/>
      <c r="D855" s="144"/>
      <c r="E855" s="144"/>
      <c r="F855" s="144"/>
      <c r="G855" s="144"/>
      <c r="H855" s="144"/>
    </row>
    <row r="856">
      <c r="B856" s="144"/>
      <c r="C856" s="144"/>
      <c r="D856" s="144"/>
      <c r="E856" s="144"/>
      <c r="F856" s="144"/>
      <c r="G856" s="144"/>
      <c r="H856" s="144"/>
    </row>
    <row r="857">
      <c r="B857" s="144"/>
      <c r="C857" s="144"/>
      <c r="D857" s="144"/>
      <c r="E857" s="144"/>
      <c r="F857" s="144"/>
      <c r="G857" s="144"/>
      <c r="H857" s="144"/>
    </row>
    <row r="858">
      <c r="B858" s="144"/>
      <c r="C858" s="144"/>
      <c r="D858" s="144"/>
      <c r="E858" s="144"/>
      <c r="F858" s="144"/>
      <c r="G858" s="144"/>
      <c r="H858" s="144"/>
    </row>
    <row r="859">
      <c r="B859" s="144"/>
      <c r="C859" s="144"/>
      <c r="D859" s="144"/>
      <c r="E859" s="144"/>
      <c r="F859" s="144"/>
      <c r="G859" s="144"/>
      <c r="H859" s="144"/>
    </row>
    <row r="860">
      <c r="B860" s="144"/>
      <c r="C860" s="144"/>
      <c r="D860" s="144"/>
      <c r="E860" s="144"/>
      <c r="F860" s="144"/>
      <c r="G860" s="144"/>
      <c r="H860" s="144"/>
    </row>
    <row r="861">
      <c r="B861" s="144"/>
      <c r="C861" s="144"/>
      <c r="D861" s="144"/>
      <c r="E861" s="144"/>
      <c r="F861" s="144"/>
      <c r="G861" s="144"/>
      <c r="H861" s="144"/>
    </row>
    <row r="862">
      <c r="B862" s="144"/>
      <c r="C862" s="144"/>
      <c r="D862" s="144"/>
      <c r="E862" s="144"/>
      <c r="F862" s="144"/>
      <c r="G862" s="144"/>
      <c r="H862" s="144"/>
    </row>
    <row r="863">
      <c r="B863" s="144"/>
      <c r="C863" s="144"/>
      <c r="D863" s="144"/>
      <c r="E863" s="144"/>
      <c r="F863" s="144"/>
      <c r="G863" s="144"/>
      <c r="H863" s="144"/>
    </row>
    <row r="864">
      <c r="B864" s="144"/>
      <c r="C864" s="144"/>
      <c r="D864" s="144"/>
      <c r="E864" s="144"/>
      <c r="F864" s="144"/>
      <c r="G864" s="144"/>
      <c r="H864" s="144"/>
    </row>
    <row r="865">
      <c r="B865" s="144"/>
      <c r="C865" s="144"/>
      <c r="D865" s="144"/>
      <c r="E865" s="144"/>
      <c r="F865" s="144"/>
      <c r="G865" s="144"/>
      <c r="H865" s="144"/>
    </row>
    <row r="866">
      <c r="B866" s="144"/>
      <c r="C866" s="144"/>
      <c r="D866" s="144"/>
      <c r="E866" s="144"/>
      <c r="F866" s="144"/>
      <c r="G866" s="144"/>
      <c r="H866" s="144"/>
    </row>
    <row r="867">
      <c r="B867" s="144"/>
      <c r="C867" s="144"/>
      <c r="D867" s="144"/>
      <c r="E867" s="144"/>
      <c r="F867" s="144"/>
      <c r="G867" s="144"/>
      <c r="H867" s="144"/>
    </row>
    <row r="868">
      <c r="B868" s="144"/>
      <c r="C868" s="144"/>
      <c r="D868" s="144"/>
      <c r="E868" s="144"/>
      <c r="F868" s="144"/>
      <c r="G868" s="144"/>
      <c r="H868" s="144"/>
    </row>
    <row r="869">
      <c r="B869" s="144"/>
      <c r="C869" s="144"/>
      <c r="D869" s="144"/>
      <c r="E869" s="144"/>
      <c r="F869" s="144"/>
      <c r="G869" s="144"/>
      <c r="H869" s="144"/>
    </row>
    <row r="870">
      <c r="B870" s="144"/>
      <c r="C870" s="144"/>
      <c r="D870" s="144"/>
      <c r="E870" s="144"/>
      <c r="F870" s="144"/>
      <c r="G870" s="144"/>
      <c r="H870" s="144"/>
    </row>
    <row r="871">
      <c r="B871" s="144"/>
      <c r="C871" s="144"/>
      <c r="D871" s="144"/>
      <c r="E871" s="144"/>
      <c r="F871" s="144"/>
      <c r="G871" s="144"/>
      <c r="H871" s="144"/>
    </row>
    <row r="872">
      <c r="B872" s="144"/>
      <c r="C872" s="144"/>
      <c r="D872" s="144"/>
      <c r="E872" s="144"/>
      <c r="F872" s="144"/>
      <c r="G872" s="144"/>
      <c r="H872" s="144"/>
    </row>
    <row r="873">
      <c r="B873" s="144"/>
      <c r="C873" s="144"/>
      <c r="D873" s="144"/>
      <c r="E873" s="144"/>
      <c r="F873" s="144"/>
      <c r="G873" s="144"/>
      <c r="H873" s="144"/>
    </row>
    <row r="874">
      <c r="B874" s="144"/>
      <c r="C874" s="144"/>
      <c r="D874" s="144"/>
      <c r="E874" s="144"/>
      <c r="F874" s="144"/>
      <c r="G874" s="144"/>
      <c r="H874" s="144"/>
    </row>
    <row r="875">
      <c r="B875" s="144"/>
      <c r="C875" s="144"/>
      <c r="D875" s="144"/>
      <c r="E875" s="144"/>
      <c r="F875" s="144"/>
      <c r="G875" s="144"/>
      <c r="H875" s="144"/>
    </row>
    <row r="876">
      <c r="B876" s="144"/>
      <c r="C876" s="144"/>
      <c r="D876" s="144"/>
      <c r="E876" s="144"/>
      <c r="F876" s="144"/>
      <c r="G876" s="144"/>
      <c r="H876" s="144"/>
    </row>
    <row r="877">
      <c r="B877" s="144"/>
      <c r="C877" s="144"/>
      <c r="D877" s="144"/>
      <c r="E877" s="144"/>
      <c r="F877" s="144"/>
      <c r="G877" s="144"/>
      <c r="H877" s="144"/>
    </row>
    <row r="878">
      <c r="B878" s="144"/>
      <c r="C878" s="144"/>
      <c r="D878" s="144"/>
      <c r="E878" s="144"/>
      <c r="F878" s="144"/>
      <c r="G878" s="144"/>
      <c r="H878" s="144"/>
    </row>
    <row r="879">
      <c r="B879" s="144"/>
      <c r="C879" s="144"/>
      <c r="D879" s="144"/>
      <c r="E879" s="144"/>
      <c r="F879" s="144"/>
      <c r="G879" s="144"/>
      <c r="H879" s="144"/>
    </row>
    <row r="880">
      <c r="B880" s="144"/>
      <c r="C880" s="144"/>
      <c r="D880" s="144"/>
      <c r="E880" s="144"/>
      <c r="F880" s="144"/>
      <c r="G880" s="144"/>
      <c r="H880" s="144"/>
    </row>
    <row r="881">
      <c r="B881" s="144"/>
      <c r="C881" s="144"/>
      <c r="D881" s="144"/>
      <c r="E881" s="144"/>
      <c r="F881" s="144"/>
      <c r="G881" s="144"/>
      <c r="H881" s="144"/>
    </row>
    <row r="882">
      <c r="B882" s="144"/>
      <c r="C882" s="144"/>
      <c r="D882" s="144"/>
      <c r="E882" s="144"/>
      <c r="F882" s="144"/>
      <c r="G882" s="144"/>
      <c r="H882" s="144"/>
    </row>
    <row r="883">
      <c r="B883" s="144"/>
      <c r="C883" s="144"/>
      <c r="D883" s="144"/>
      <c r="E883" s="144"/>
      <c r="F883" s="144"/>
      <c r="G883" s="144"/>
      <c r="H883" s="144"/>
    </row>
    <row r="884">
      <c r="B884" s="144"/>
      <c r="C884" s="144"/>
      <c r="D884" s="144"/>
      <c r="E884" s="144"/>
      <c r="F884" s="144"/>
      <c r="G884" s="144"/>
      <c r="H884" s="144"/>
    </row>
    <row r="885">
      <c r="B885" s="144"/>
      <c r="C885" s="144"/>
      <c r="D885" s="144"/>
      <c r="E885" s="144"/>
      <c r="F885" s="144"/>
      <c r="G885" s="144"/>
      <c r="H885" s="144"/>
    </row>
    <row r="886">
      <c r="B886" s="144"/>
      <c r="C886" s="144"/>
      <c r="D886" s="144"/>
      <c r="E886" s="144"/>
      <c r="F886" s="144"/>
      <c r="G886" s="144"/>
      <c r="H886" s="144"/>
    </row>
    <row r="887">
      <c r="B887" s="144"/>
      <c r="C887" s="144"/>
      <c r="D887" s="144"/>
      <c r="E887" s="144"/>
      <c r="F887" s="144"/>
      <c r="G887" s="144"/>
      <c r="H887" s="144"/>
    </row>
    <row r="888">
      <c r="B888" s="144"/>
      <c r="C888" s="144"/>
      <c r="D888" s="144"/>
      <c r="E888" s="144"/>
      <c r="F888" s="144"/>
      <c r="G888" s="144"/>
      <c r="H888" s="144"/>
    </row>
    <row r="889">
      <c r="B889" s="144"/>
      <c r="C889" s="144"/>
      <c r="D889" s="144"/>
      <c r="E889" s="144"/>
      <c r="F889" s="144"/>
      <c r="G889" s="144"/>
      <c r="H889" s="144"/>
    </row>
    <row r="890">
      <c r="B890" s="144"/>
      <c r="C890" s="144"/>
      <c r="D890" s="144"/>
      <c r="E890" s="144"/>
      <c r="F890" s="144"/>
      <c r="G890" s="144"/>
      <c r="H890" s="144"/>
    </row>
    <row r="891">
      <c r="B891" s="144"/>
      <c r="C891" s="144"/>
      <c r="D891" s="144"/>
      <c r="E891" s="144"/>
      <c r="F891" s="144"/>
      <c r="G891" s="144"/>
      <c r="H891" s="144"/>
    </row>
    <row r="892">
      <c r="B892" s="144"/>
      <c r="C892" s="144"/>
      <c r="D892" s="144"/>
      <c r="E892" s="144"/>
      <c r="F892" s="144"/>
      <c r="G892" s="144"/>
      <c r="H892" s="144"/>
    </row>
    <row r="893">
      <c r="B893" s="144"/>
      <c r="C893" s="144"/>
      <c r="D893" s="144"/>
      <c r="E893" s="144"/>
      <c r="F893" s="144"/>
      <c r="G893" s="144"/>
      <c r="H893" s="144"/>
    </row>
    <row r="894">
      <c r="B894" s="144"/>
      <c r="C894" s="144"/>
      <c r="D894" s="144"/>
      <c r="E894" s="144"/>
      <c r="F894" s="144"/>
      <c r="G894" s="144"/>
      <c r="H894" s="144"/>
    </row>
    <row r="895">
      <c r="B895" s="144"/>
      <c r="C895" s="144"/>
      <c r="D895" s="144"/>
      <c r="E895" s="144"/>
      <c r="F895" s="144"/>
      <c r="G895" s="144"/>
      <c r="H895" s="144"/>
    </row>
    <row r="896">
      <c r="B896" s="144"/>
      <c r="C896" s="144"/>
      <c r="D896" s="144"/>
      <c r="E896" s="144"/>
      <c r="F896" s="144"/>
      <c r="G896" s="144"/>
      <c r="H896" s="144"/>
    </row>
    <row r="897">
      <c r="B897" s="144"/>
      <c r="C897" s="144"/>
      <c r="D897" s="144"/>
      <c r="E897" s="144"/>
      <c r="F897" s="144"/>
      <c r="G897" s="144"/>
      <c r="H897" s="144"/>
    </row>
    <row r="898">
      <c r="B898" s="144"/>
      <c r="C898" s="144"/>
      <c r="D898" s="144"/>
      <c r="E898" s="144"/>
      <c r="F898" s="144"/>
      <c r="G898" s="144"/>
      <c r="H898" s="144"/>
    </row>
    <row r="899">
      <c r="B899" s="144"/>
      <c r="C899" s="144"/>
      <c r="D899" s="144"/>
      <c r="E899" s="144"/>
      <c r="F899" s="144"/>
      <c r="G899" s="144"/>
      <c r="H899" s="144"/>
    </row>
    <row r="900">
      <c r="B900" s="144"/>
      <c r="C900" s="144"/>
      <c r="D900" s="144"/>
      <c r="E900" s="144"/>
      <c r="F900" s="144"/>
      <c r="G900" s="144"/>
      <c r="H900" s="144"/>
    </row>
    <row r="901">
      <c r="B901" s="144"/>
      <c r="C901" s="144"/>
      <c r="D901" s="144"/>
      <c r="E901" s="144"/>
      <c r="F901" s="144"/>
      <c r="G901" s="144"/>
      <c r="H901" s="144"/>
    </row>
    <row r="902">
      <c r="B902" s="144"/>
      <c r="C902" s="144"/>
      <c r="D902" s="144"/>
      <c r="E902" s="144"/>
      <c r="F902" s="144"/>
      <c r="G902" s="144"/>
      <c r="H902" s="144"/>
    </row>
    <row r="903">
      <c r="B903" s="144"/>
      <c r="C903" s="144"/>
      <c r="D903" s="144"/>
      <c r="E903" s="144"/>
      <c r="F903" s="144"/>
      <c r="G903" s="144"/>
      <c r="H903" s="144"/>
    </row>
    <row r="904">
      <c r="B904" s="144"/>
      <c r="C904" s="144"/>
      <c r="D904" s="144"/>
      <c r="E904" s="144"/>
      <c r="F904" s="144"/>
      <c r="G904" s="144"/>
      <c r="H904" s="144"/>
    </row>
    <row r="905">
      <c r="B905" s="144"/>
      <c r="C905" s="144"/>
      <c r="D905" s="144"/>
      <c r="E905" s="144"/>
      <c r="F905" s="144"/>
      <c r="G905" s="144"/>
      <c r="H905" s="144"/>
    </row>
    <row r="906">
      <c r="B906" s="144"/>
      <c r="C906" s="144"/>
      <c r="D906" s="144"/>
      <c r="E906" s="144"/>
      <c r="F906" s="144"/>
      <c r="G906" s="144"/>
      <c r="H906" s="144"/>
    </row>
    <row r="907">
      <c r="B907" s="144"/>
      <c r="C907" s="144"/>
      <c r="D907" s="144"/>
      <c r="E907" s="144"/>
      <c r="F907" s="144"/>
      <c r="G907" s="144"/>
      <c r="H907" s="144"/>
    </row>
    <row r="908">
      <c r="B908" s="144"/>
      <c r="C908" s="144"/>
      <c r="D908" s="144"/>
      <c r="E908" s="144"/>
      <c r="F908" s="144"/>
      <c r="G908" s="144"/>
      <c r="H908" s="144"/>
    </row>
    <row r="909">
      <c r="B909" s="144"/>
      <c r="C909" s="144"/>
      <c r="D909" s="144"/>
      <c r="E909" s="144"/>
      <c r="F909" s="144"/>
      <c r="G909" s="144"/>
      <c r="H909" s="144"/>
    </row>
    <row r="910">
      <c r="B910" s="144"/>
      <c r="C910" s="144"/>
      <c r="D910" s="144"/>
      <c r="E910" s="144"/>
      <c r="F910" s="144"/>
      <c r="G910" s="144"/>
      <c r="H910" s="144"/>
    </row>
    <row r="911">
      <c r="B911" s="144"/>
      <c r="C911" s="144"/>
      <c r="D911" s="144"/>
      <c r="E911" s="144"/>
      <c r="F911" s="144"/>
      <c r="G911" s="144"/>
      <c r="H911" s="144"/>
    </row>
    <row r="912">
      <c r="B912" s="144"/>
      <c r="C912" s="144"/>
      <c r="D912" s="144"/>
      <c r="E912" s="144"/>
      <c r="F912" s="144"/>
      <c r="G912" s="144"/>
      <c r="H912" s="144"/>
    </row>
    <row r="913">
      <c r="B913" s="144"/>
      <c r="C913" s="144"/>
      <c r="D913" s="144"/>
      <c r="E913" s="144"/>
      <c r="F913" s="144"/>
      <c r="G913" s="144"/>
      <c r="H913" s="144"/>
    </row>
    <row r="914">
      <c r="B914" s="144"/>
      <c r="C914" s="144"/>
      <c r="D914" s="144"/>
      <c r="E914" s="144"/>
      <c r="F914" s="144"/>
      <c r="G914" s="144"/>
      <c r="H914" s="144"/>
    </row>
    <row r="915">
      <c r="B915" s="144"/>
      <c r="C915" s="144"/>
      <c r="D915" s="144"/>
      <c r="E915" s="144"/>
      <c r="F915" s="144"/>
      <c r="G915" s="144"/>
      <c r="H915" s="144"/>
    </row>
    <row r="916">
      <c r="B916" s="144"/>
      <c r="C916" s="144"/>
      <c r="D916" s="144"/>
      <c r="E916" s="144"/>
      <c r="F916" s="144"/>
      <c r="G916" s="144"/>
      <c r="H916" s="144"/>
    </row>
    <row r="917">
      <c r="B917" s="144"/>
      <c r="C917" s="144"/>
      <c r="D917" s="144"/>
      <c r="E917" s="144"/>
      <c r="F917" s="144"/>
      <c r="G917" s="144"/>
      <c r="H917" s="144"/>
    </row>
    <row r="918">
      <c r="B918" s="144"/>
      <c r="C918" s="144"/>
      <c r="D918" s="144"/>
      <c r="E918" s="144"/>
      <c r="F918" s="144"/>
      <c r="G918" s="144"/>
      <c r="H918" s="144"/>
    </row>
    <row r="919">
      <c r="B919" s="144"/>
      <c r="C919" s="144"/>
      <c r="D919" s="144"/>
      <c r="E919" s="144"/>
      <c r="F919" s="144"/>
      <c r="G919" s="144"/>
      <c r="H919" s="144"/>
    </row>
    <row r="920">
      <c r="B920" s="144"/>
      <c r="C920" s="144"/>
      <c r="D920" s="144"/>
      <c r="E920" s="144"/>
      <c r="F920" s="144"/>
      <c r="G920" s="144"/>
      <c r="H920" s="144"/>
    </row>
    <row r="921">
      <c r="B921" s="144"/>
      <c r="C921" s="144"/>
      <c r="D921" s="144"/>
      <c r="E921" s="144"/>
      <c r="F921" s="144"/>
      <c r="G921" s="144"/>
      <c r="H921" s="144"/>
    </row>
    <row r="922">
      <c r="B922" s="144"/>
      <c r="C922" s="144"/>
      <c r="D922" s="144"/>
      <c r="E922" s="144"/>
      <c r="F922" s="144"/>
      <c r="G922" s="144"/>
      <c r="H922" s="144"/>
    </row>
    <row r="923">
      <c r="B923" s="144"/>
      <c r="C923" s="144"/>
      <c r="D923" s="144"/>
      <c r="E923" s="144"/>
      <c r="F923" s="144"/>
      <c r="G923" s="144"/>
      <c r="H923" s="144"/>
    </row>
    <row r="924">
      <c r="B924" s="144"/>
      <c r="C924" s="144"/>
      <c r="D924" s="144"/>
      <c r="E924" s="144"/>
      <c r="F924" s="144"/>
      <c r="G924" s="144"/>
      <c r="H924" s="144"/>
    </row>
    <row r="925">
      <c r="B925" s="144"/>
      <c r="C925" s="144"/>
      <c r="D925" s="144"/>
      <c r="E925" s="144"/>
      <c r="F925" s="144"/>
      <c r="G925" s="144"/>
      <c r="H925" s="144"/>
    </row>
    <row r="926">
      <c r="B926" s="144"/>
      <c r="C926" s="144"/>
      <c r="D926" s="144"/>
      <c r="E926" s="144"/>
      <c r="F926" s="144"/>
      <c r="G926" s="144"/>
      <c r="H926" s="144"/>
    </row>
    <row r="927">
      <c r="B927" s="144"/>
      <c r="C927" s="144"/>
      <c r="D927" s="144"/>
      <c r="E927" s="144"/>
      <c r="F927" s="144"/>
      <c r="G927" s="144"/>
      <c r="H927" s="144"/>
    </row>
    <row r="928">
      <c r="B928" s="144"/>
      <c r="C928" s="144"/>
      <c r="D928" s="144"/>
      <c r="E928" s="144"/>
      <c r="F928" s="144"/>
      <c r="G928" s="144"/>
      <c r="H928" s="144"/>
    </row>
    <row r="929">
      <c r="B929" s="144"/>
      <c r="C929" s="144"/>
      <c r="D929" s="144"/>
      <c r="E929" s="144"/>
      <c r="F929" s="144"/>
      <c r="G929" s="144"/>
      <c r="H929" s="144"/>
    </row>
    <row r="930">
      <c r="B930" s="144"/>
      <c r="C930" s="144"/>
      <c r="D930" s="144"/>
      <c r="E930" s="144"/>
      <c r="F930" s="144"/>
      <c r="G930" s="144"/>
      <c r="H930" s="144"/>
    </row>
    <row r="931">
      <c r="B931" s="144"/>
      <c r="C931" s="144"/>
      <c r="D931" s="144"/>
      <c r="E931" s="144"/>
      <c r="F931" s="144"/>
      <c r="G931" s="144"/>
      <c r="H931" s="144"/>
    </row>
    <row r="932">
      <c r="B932" s="144"/>
      <c r="C932" s="144"/>
      <c r="D932" s="144"/>
      <c r="E932" s="144"/>
      <c r="F932" s="144"/>
      <c r="G932" s="144"/>
      <c r="H932" s="144"/>
    </row>
    <row r="933">
      <c r="B933" s="144"/>
      <c r="C933" s="144"/>
      <c r="D933" s="144"/>
      <c r="E933" s="144"/>
      <c r="F933" s="144"/>
      <c r="G933" s="144"/>
      <c r="H933" s="144"/>
    </row>
    <row r="934">
      <c r="B934" s="144"/>
      <c r="C934" s="144"/>
      <c r="D934" s="144"/>
      <c r="E934" s="144"/>
      <c r="F934" s="144"/>
      <c r="G934" s="144"/>
      <c r="H934" s="144"/>
    </row>
    <row r="935">
      <c r="B935" s="144"/>
      <c r="C935" s="144"/>
      <c r="D935" s="144"/>
      <c r="E935" s="144"/>
      <c r="F935" s="144"/>
      <c r="G935" s="144"/>
      <c r="H935" s="144"/>
    </row>
    <row r="936">
      <c r="B936" s="144"/>
      <c r="C936" s="144"/>
      <c r="D936" s="144"/>
      <c r="E936" s="144"/>
      <c r="F936" s="144"/>
      <c r="G936" s="144"/>
      <c r="H936" s="144"/>
    </row>
    <row r="937">
      <c r="B937" s="144"/>
      <c r="C937" s="144"/>
      <c r="D937" s="144"/>
      <c r="E937" s="144"/>
      <c r="F937" s="144"/>
      <c r="G937" s="144"/>
      <c r="H937" s="144"/>
    </row>
    <row r="938">
      <c r="B938" s="144"/>
      <c r="C938" s="144"/>
      <c r="D938" s="144"/>
      <c r="E938" s="144"/>
      <c r="F938" s="144"/>
      <c r="G938" s="144"/>
      <c r="H938" s="144"/>
    </row>
    <row r="939">
      <c r="B939" s="144"/>
      <c r="C939" s="144"/>
      <c r="D939" s="144"/>
      <c r="E939" s="144"/>
      <c r="F939" s="144"/>
      <c r="G939" s="144"/>
      <c r="H939" s="144"/>
    </row>
    <row r="940">
      <c r="B940" s="144"/>
      <c r="C940" s="144"/>
      <c r="D940" s="144"/>
      <c r="E940" s="144"/>
      <c r="F940" s="144"/>
      <c r="G940" s="144"/>
      <c r="H940" s="144"/>
    </row>
    <row r="941">
      <c r="B941" s="144"/>
      <c r="C941" s="144"/>
      <c r="D941" s="144"/>
      <c r="E941" s="144"/>
      <c r="F941" s="144"/>
      <c r="G941" s="144"/>
      <c r="H941" s="144"/>
    </row>
    <row r="942">
      <c r="B942" s="144"/>
      <c r="C942" s="144"/>
      <c r="D942" s="144"/>
      <c r="E942" s="144"/>
      <c r="F942" s="144"/>
      <c r="G942" s="144"/>
      <c r="H942" s="144"/>
    </row>
    <row r="943">
      <c r="B943" s="144"/>
      <c r="C943" s="144"/>
      <c r="D943" s="144"/>
      <c r="E943" s="144"/>
      <c r="F943" s="144"/>
      <c r="G943" s="144"/>
      <c r="H943" s="144"/>
    </row>
    <row r="944">
      <c r="B944" s="144"/>
      <c r="C944" s="144"/>
      <c r="D944" s="144"/>
      <c r="E944" s="144"/>
      <c r="F944" s="144"/>
      <c r="G944" s="144"/>
      <c r="H944" s="144"/>
    </row>
    <row r="945">
      <c r="B945" s="144"/>
      <c r="C945" s="144"/>
      <c r="D945" s="144"/>
      <c r="E945" s="144"/>
      <c r="F945" s="144"/>
      <c r="G945" s="144"/>
      <c r="H945" s="144"/>
    </row>
    <row r="946">
      <c r="B946" s="144"/>
      <c r="C946" s="144"/>
      <c r="D946" s="144"/>
      <c r="E946" s="144"/>
      <c r="F946" s="144"/>
      <c r="G946" s="144"/>
      <c r="H946" s="144"/>
    </row>
    <row r="947">
      <c r="B947" s="144"/>
      <c r="C947" s="144"/>
      <c r="D947" s="144"/>
      <c r="E947" s="144"/>
      <c r="F947" s="144"/>
      <c r="G947" s="144"/>
      <c r="H947" s="144"/>
    </row>
    <row r="948">
      <c r="B948" s="144"/>
      <c r="C948" s="144"/>
      <c r="D948" s="144"/>
      <c r="E948" s="144"/>
      <c r="F948" s="144"/>
      <c r="G948" s="144"/>
      <c r="H948" s="144"/>
    </row>
    <row r="949">
      <c r="B949" s="144"/>
      <c r="C949" s="144"/>
      <c r="D949" s="144"/>
      <c r="E949" s="144"/>
      <c r="F949" s="144"/>
      <c r="G949" s="144"/>
      <c r="H949" s="144"/>
    </row>
    <row r="950">
      <c r="B950" s="144"/>
      <c r="C950" s="144"/>
      <c r="D950" s="144"/>
      <c r="E950" s="144"/>
      <c r="F950" s="144"/>
      <c r="G950" s="144"/>
      <c r="H950" s="144"/>
    </row>
    <row r="951">
      <c r="B951" s="144"/>
      <c r="C951" s="144"/>
      <c r="D951" s="144"/>
      <c r="E951" s="144"/>
      <c r="F951" s="144"/>
      <c r="G951" s="144"/>
      <c r="H951" s="144"/>
    </row>
    <row r="952">
      <c r="B952" s="144"/>
      <c r="C952" s="144"/>
      <c r="D952" s="144"/>
      <c r="E952" s="144"/>
      <c r="F952" s="144"/>
      <c r="G952" s="144"/>
      <c r="H952" s="144"/>
    </row>
    <row r="953">
      <c r="B953" s="144"/>
      <c r="C953" s="144"/>
      <c r="D953" s="144"/>
      <c r="E953" s="144"/>
      <c r="F953" s="144"/>
      <c r="G953" s="144"/>
      <c r="H953" s="144"/>
    </row>
    <row r="954">
      <c r="B954" s="144"/>
      <c r="C954" s="144"/>
      <c r="D954" s="144"/>
      <c r="E954" s="144"/>
      <c r="F954" s="144"/>
      <c r="G954" s="144"/>
      <c r="H954" s="144"/>
    </row>
    <row r="955">
      <c r="B955" s="144"/>
      <c r="C955" s="144"/>
      <c r="D955" s="144"/>
      <c r="E955" s="144"/>
      <c r="F955" s="144"/>
      <c r="G955" s="144"/>
      <c r="H955" s="144"/>
    </row>
    <row r="956">
      <c r="B956" s="144"/>
      <c r="C956" s="144"/>
      <c r="D956" s="144"/>
      <c r="E956" s="144"/>
      <c r="F956" s="144"/>
      <c r="G956" s="144"/>
      <c r="H956" s="144"/>
    </row>
    <row r="957">
      <c r="B957" s="144"/>
      <c r="C957" s="144"/>
      <c r="D957" s="144"/>
      <c r="E957" s="144"/>
      <c r="F957" s="144"/>
      <c r="G957" s="144"/>
      <c r="H957" s="144"/>
    </row>
    <row r="958">
      <c r="B958" s="144"/>
      <c r="C958" s="144"/>
      <c r="D958" s="144"/>
      <c r="E958" s="144"/>
      <c r="F958" s="144"/>
      <c r="G958" s="144"/>
      <c r="H958" s="144"/>
    </row>
    <row r="959">
      <c r="B959" s="144"/>
      <c r="C959" s="144"/>
      <c r="D959" s="144"/>
      <c r="E959" s="144"/>
      <c r="F959" s="144"/>
      <c r="G959" s="144"/>
      <c r="H959" s="144"/>
    </row>
    <row r="960">
      <c r="B960" s="144"/>
      <c r="C960" s="144"/>
      <c r="D960" s="144"/>
      <c r="E960" s="144"/>
      <c r="F960" s="144"/>
      <c r="G960" s="144"/>
      <c r="H960" s="144"/>
    </row>
    <row r="961">
      <c r="B961" s="144"/>
      <c r="C961" s="144"/>
      <c r="D961" s="144"/>
      <c r="E961" s="144"/>
      <c r="F961" s="144"/>
      <c r="G961" s="144"/>
      <c r="H961" s="144"/>
    </row>
    <row r="962">
      <c r="B962" s="144"/>
      <c r="C962" s="144"/>
      <c r="D962" s="144"/>
      <c r="E962" s="144"/>
      <c r="F962" s="144"/>
      <c r="G962" s="144"/>
      <c r="H962" s="144"/>
    </row>
    <row r="963">
      <c r="B963" s="144"/>
      <c r="C963" s="144"/>
      <c r="D963" s="144"/>
      <c r="E963" s="144"/>
      <c r="F963" s="144"/>
      <c r="G963" s="144"/>
      <c r="H963" s="144"/>
    </row>
    <row r="964">
      <c r="B964" s="144"/>
      <c r="C964" s="144"/>
      <c r="D964" s="144"/>
      <c r="E964" s="144"/>
      <c r="F964" s="144"/>
      <c r="G964" s="144"/>
      <c r="H964" s="144"/>
    </row>
    <row r="965">
      <c r="B965" s="144"/>
      <c r="C965" s="144"/>
      <c r="D965" s="144"/>
      <c r="E965" s="144"/>
      <c r="F965" s="144"/>
      <c r="G965" s="144"/>
      <c r="H965" s="144"/>
    </row>
    <row r="966">
      <c r="B966" s="144"/>
      <c r="C966" s="144"/>
      <c r="D966" s="144"/>
      <c r="E966" s="144"/>
      <c r="F966" s="144"/>
      <c r="G966" s="144"/>
      <c r="H966" s="144"/>
    </row>
    <row r="967">
      <c r="B967" s="144"/>
      <c r="C967" s="144"/>
      <c r="D967" s="144"/>
      <c r="E967" s="144"/>
      <c r="F967" s="144"/>
      <c r="G967" s="144"/>
      <c r="H967" s="144"/>
    </row>
    <row r="968">
      <c r="B968" s="144"/>
      <c r="C968" s="144"/>
      <c r="D968" s="144"/>
      <c r="E968" s="144"/>
      <c r="F968" s="144"/>
      <c r="G968" s="144"/>
      <c r="H968" s="144"/>
    </row>
    <row r="969">
      <c r="B969" s="144"/>
      <c r="C969" s="144"/>
      <c r="D969" s="144"/>
      <c r="E969" s="144"/>
      <c r="F969" s="144"/>
      <c r="G969" s="144"/>
      <c r="H969" s="144"/>
    </row>
    <row r="970">
      <c r="B970" s="144"/>
      <c r="C970" s="144"/>
      <c r="D970" s="144"/>
      <c r="E970" s="144"/>
      <c r="F970" s="144"/>
      <c r="G970" s="144"/>
      <c r="H970" s="144"/>
    </row>
    <row r="971">
      <c r="B971" s="144"/>
      <c r="C971" s="144"/>
      <c r="D971" s="144"/>
      <c r="E971" s="144"/>
      <c r="F971" s="144"/>
      <c r="G971" s="144"/>
      <c r="H971" s="144"/>
    </row>
    <row r="972">
      <c r="B972" s="144"/>
      <c r="C972" s="144"/>
      <c r="D972" s="144"/>
      <c r="E972" s="144"/>
      <c r="F972" s="144"/>
      <c r="G972" s="144"/>
      <c r="H972" s="144"/>
    </row>
    <row r="973">
      <c r="B973" s="144"/>
      <c r="C973" s="144"/>
      <c r="D973" s="144"/>
      <c r="E973" s="144"/>
      <c r="F973" s="144"/>
      <c r="G973" s="144"/>
      <c r="H973" s="144"/>
    </row>
    <row r="974">
      <c r="B974" s="144"/>
      <c r="C974" s="144"/>
      <c r="D974" s="144"/>
      <c r="E974" s="144"/>
      <c r="F974" s="144"/>
      <c r="G974" s="144"/>
      <c r="H974" s="144"/>
    </row>
    <row r="975">
      <c r="B975" s="144"/>
      <c r="C975" s="144"/>
      <c r="D975" s="144"/>
      <c r="E975" s="144"/>
      <c r="F975" s="144"/>
      <c r="G975" s="144"/>
      <c r="H975" s="144"/>
    </row>
    <row r="976">
      <c r="B976" s="144"/>
      <c r="C976" s="144"/>
      <c r="D976" s="144"/>
      <c r="E976" s="144"/>
      <c r="F976" s="144"/>
      <c r="G976" s="144"/>
      <c r="H976" s="144"/>
    </row>
    <row r="977">
      <c r="B977" s="144"/>
      <c r="C977" s="144"/>
      <c r="D977" s="144"/>
      <c r="E977" s="144"/>
      <c r="F977" s="144"/>
      <c r="G977" s="144"/>
      <c r="H977" s="144"/>
    </row>
    <row r="978">
      <c r="B978" s="144"/>
      <c r="C978" s="144"/>
      <c r="D978" s="144"/>
      <c r="E978" s="144"/>
      <c r="F978" s="144"/>
      <c r="G978" s="144"/>
      <c r="H978" s="144"/>
    </row>
    <row r="979">
      <c r="B979" s="144"/>
      <c r="C979" s="144"/>
      <c r="D979" s="144"/>
      <c r="E979" s="144"/>
      <c r="F979" s="144"/>
      <c r="G979" s="144"/>
      <c r="H979" s="144"/>
    </row>
    <row r="980">
      <c r="B980" s="144"/>
      <c r="C980" s="144"/>
      <c r="D980" s="144"/>
      <c r="E980" s="144"/>
      <c r="F980" s="144"/>
      <c r="G980" s="144"/>
      <c r="H980" s="144"/>
    </row>
    <row r="981">
      <c r="B981" s="144"/>
      <c r="C981" s="144"/>
      <c r="D981" s="144"/>
      <c r="E981" s="144"/>
      <c r="F981" s="144"/>
      <c r="G981" s="144"/>
      <c r="H981" s="144"/>
    </row>
    <row r="982">
      <c r="B982" s="144"/>
      <c r="C982" s="144"/>
      <c r="D982" s="144"/>
      <c r="E982" s="144"/>
      <c r="F982" s="144"/>
      <c r="G982" s="144"/>
      <c r="H982" s="144"/>
    </row>
    <row r="983">
      <c r="B983" s="144"/>
      <c r="C983" s="144"/>
      <c r="D983" s="144"/>
      <c r="E983" s="144"/>
      <c r="F983" s="144"/>
      <c r="G983" s="144"/>
      <c r="H983" s="144"/>
    </row>
    <row r="984">
      <c r="B984" s="144"/>
      <c r="C984" s="144"/>
      <c r="D984" s="144"/>
      <c r="E984" s="144"/>
      <c r="F984" s="144"/>
      <c r="G984" s="144"/>
      <c r="H984" s="144"/>
    </row>
    <row r="985">
      <c r="B985" s="144"/>
      <c r="C985" s="144"/>
      <c r="D985" s="144"/>
      <c r="E985" s="144"/>
      <c r="F985" s="144"/>
      <c r="G985" s="144"/>
      <c r="H985" s="144"/>
    </row>
    <row r="986">
      <c r="B986" s="144"/>
      <c r="C986" s="144"/>
      <c r="D986" s="144"/>
      <c r="E986" s="144"/>
      <c r="F986" s="144"/>
      <c r="G986" s="144"/>
      <c r="H986" s="144"/>
    </row>
    <row r="987">
      <c r="B987" s="144"/>
      <c r="C987" s="144"/>
      <c r="D987" s="144"/>
      <c r="E987" s="144"/>
      <c r="F987" s="144"/>
      <c r="G987" s="144"/>
      <c r="H987" s="144"/>
    </row>
    <row r="988">
      <c r="B988" s="144"/>
      <c r="C988" s="144"/>
      <c r="D988" s="144"/>
      <c r="E988" s="144"/>
      <c r="F988" s="144"/>
      <c r="G988" s="144"/>
      <c r="H988" s="144"/>
    </row>
    <row r="989">
      <c r="B989" s="144"/>
      <c r="C989" s="144"/>
      <c r="D989" s="144"/>
      <c r="E989" s="144"/>
      <c r="F989" s="144"/>
      <c r="G989" s="144"/>
      <c r="H989" s="144"/>
    </row>
    <row r="990">
      <c r="B990" s="144"/>
      <c r="C990" s="144"/>
      <c r="D990" s="144"/>
      <c r="E990" s="144"/>
      <c r="F990" s="144"/>
      <c r="G990" s="144"/>
      <c r="H990" s="144"/>
    </row>
    <row r="991">
      <c r="B991" s="144"/>
      <c r="C991" s="144"/>
      <c r="D991" s="144"/>
      <c r="E991" s="144"/>
      <c r="F991" s="144"/>
      <c r="G991" s="144"/>
      <c r="H991" s="144"/>
    </row>
    <row r="992">
      <c r="B992" s="144"/>
      <c r="C992" s="144"/>
      <c r="D992" s="144"/>
      <c r="E992" s="144"/>
      <c r="F992" s="144"/>
      <c r="G992" s="144"/>
      <c r="H992" s="144"/>
    </row>
    <row r="993">
      <c r="B993" s="144"/>
      <c r="C993" s="144"/>
      <c r="D993" s="144"/>
      <c r="E993" s="144"/>
      <c r="F993" s="144"/>
      <c r="G993" s="144"/>
      <c r="H993" s="144"/>
    </row>
    <row r="994">
      <c r="B994" s="144"/>
      <c r="C994" s="144"/>
      <c r="D994" s="144"/>
      <c r="E994" s="144"/>
      <c r="F994" s="144"/>
      <c r="G994" s="144"/>
      <c r="H994" s="144"/>
    </row>
    <row r="995">
      <c r="B995" s="144"/>
      <c r="C995" s="144"/>
      <c r="D995" s="144"/>
      <c r="E995" s="144"/>
      <c r="F995" s="144"/>
      <c r="G995" s="144"/>
      <c r="H995" s="144"/>
    </row>
    <row r="996">
      <c r="B996" s="144"/>
      <c r="C996" s="144"/>
      <c r="D996" s="144"/>
      <c r="E996" s="144"/>
      <c r="F996" s="144"/>
      <c r="G996" s="144"/>
      <c r="H996" s="144"/>
    </row>
    <row r="997">
      <c r="B997" s="144"/>
      <c r="C997" s="144"/>
      <c r="D997" s="144"/>
      <c r="E997" s="144"/>
      <c r="F997" s="144"/>
      <c r="G997" s="144"/>
      <c r="H997" s="144"/>
    </row>
    <row r="998">
      <c r="B998" s="144"/>
      <c r="C998" s="144"/>
      <c r="D998" s="144"/>
      <c r="E998" s="144"/>
      <c r="F998" s="144"/>
      <c r="G998" s="144"/>
      <c r="H998" s="144"/>
    </row>
    <row r="999">
      <c r="B999" s="144"/>
      <c r="C999" s="144"/>
      <c r="D999" s="144"/>
      <c r="E999" s="144"/>
      <c r="F999" s="144"/>
      <c r="G999" s="144"/>
      <c r="H999" s="144"/>
    </row>
    <row r="1000">
      <c r="B1000" s="144"/>
      <c r="C1000" s="144"/>
      <c r="D1000" s="144"/>
      <c r="E1000" s="144"/>
      <c r="F1000" s="144"/>
      <c r="G1000" s="144"/>
      <c r="H1000" s="144"/>
    </row>
  </sheetData>
  <mergeCells count="7">
    <mergeCell ref="B3:H3"/>
    <mergeCell ref="B4:H4"/>
    <mergeCell ref="B6:H6"/>
    <mergeCell ref="B8:H8"/>
    <mergeCell ref="B9:H9"/>
    <mergeCell ref="B10:H10"/>
    <mergeCell ref="B11:H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4.0" topLeftCell="E1" activePane="topRight" state="frozen"/>
      <selection activeCell="F2" sqref="F2" pane="topRight"/>
    </sheetView>
  </sheetViews>
  <sheetFormatPr customHeight="1" defaultColWidth="12.63" defaultRowHeight="15.75"/>
  <cols>
    <col customWidth="1" min="1" max="1" width="3.13"/>
    <col customWidth="1" min="2" max="2" width="24.63"/>
    <col customWidth="1" min="3" max="3" width="29.63"/>
    <col customWidth="1" min="4" max="7" width="33.13"/>
    <col customWidth="1" min="8" max="8" width="17.13"/>
    <col customWidth="1" min="9" max="9" width="20.13"/>
    <col customWidth="1" min="10" max="12" width="13.38"/>
    <col customWidth="1" min="13" max="13" width="15.38"/>
    <col customWidth="1" min="14" max="15" width="13.38"/>
    <col customWidth="1" min="16" max="16" width="14.13"/>
    <col customWidth="1" min="17" max="71" width="4.63"/>
    <col customWidth="1" min="72" max="73" width="3.88"/>
    <col hidden="1" min="74" max="92" width="12.63"/>
  </cols>
  <sheetData>
    <row r="1" ht="18.0" customHeight="1">
      <c r="A1" s="897"/>
      <c r="B1" s="898"/>
      <c r="C1" s="898"/>
      <c r="D1" s="898"/>
      <c r="E1" s="898"/>
      <c r="F1" s="898"/>
      <c r="G1" s="898"/>
      <c r="H1" s="899"/>
      <c r="I1" s="900" t="s">
        <v>806</v>
      </c>
      <c r="J1" s="899"/>
      <c r="K1" s="899"/>
      <c r="L1" s="899"/>
      <c r="M1" s="899"/>
      <c r="N1" s="899"/>
      <c r="O1" s="899"/>
      <c r="P1" s="899"/>
      <c r="Q1" s="898"/>
      <c r="R1" s="898"/>
      <c r="S1" s="898"/>
      <c r="T1" s="898"/>
      <c r="U1" s="898"/>
      <c r="V1" s="898"/>
      <c r="W1" s="898"/>
      <c r="X1" s="898"/>
      <c r="Y1" s="898"/>
      <c r="Z1" s="898"/>
      <c r="AA1" s="898"/>
      <c r="AB1" s="898"/>
      <c r="AC1" s="898"/>
      <c r="AD1" s="898"/>
      <c r="AE1" s="898"/>
      <c r="AF1" s="901"/>
      <c r="AG1" s="902"/>
      <c r="AH1" s="902"/>
      <c r="AI1" s="902"/>
      <c r="AJ1" s="902"/>
      <c r="AK1" s="902"/>
      <c r="AL1" s="902"/>
      <c r="AM1" s="902"/>
      <c r="AN1" s="902"/>
      <c r="AO1" s="902"/>
      <c r="AP1" s="902"/>
      <c r="AQ1" s="902"/>
      <c r="AR1" s="902"/>
      <c r="AS1" s="902"/>
      <c r="AT1" s="902"/>
      <c r="AU1" s="902"/>
      <c r="AV1" s="902"/>
      <c r="AW1" s="902"/>
      <c r="AX1" s="902"/>
      <c r="AY1" s="902"/>
      <c r="AZ1" s="902"/>
      <c r="BA1" s="902"/>
      <c r="BB1" s="902"/>
      <c r="BC1" s="902"/>
      <c r="BD1" s="902"/>
      <c r="BE1" s="902"/>
      <c r="BF1" s="902"/>
      <c r="BG1" s="902"/>
      <c r="BH1" s="902"/>
      <c r="BI1" s="902"/>
      <c r="BJ1" s="902"/>
      <c r="BK1" s="902"/>
      <c r="BL1" s="902"/>
      <c r="BM1" s="902"/>
      <c r="BN1" s="902"/>
      <c r="BO1" s="902"/>
      <c r="BP1" s="902"/>
      <c r="BQ1" s="902"/>
      <c r="BR1" s="902"/>
      <c r="BS1" s="902"/>
      <c r="BT1" s="898"/>
      <c r="BU1" s="903"/>
      <c r="BV1" s="904"/>
      <c r="BW1" s="904"/>
      <c r="BX1" s="904"/>
      <c r="BY1" s="904"/>
      <c r="BZ1" s="904"/>
      <c r="CA1" s="904"/>
      <c r="CB1" s="904"/>
      <c r="CC1" s="904"/>
      <c r="CD1" s="904"/>
      <c r="CE1" s="904"/>
      <c r="CF1" s="904"/>
      <c r="CG1" s="904"/>
      <c r="CH1" s="904"/>
      <c r="CI1" s="904"/>
      <c r="CJ1" s="904"/>
      <c r="CK1" s="904"/>
      <c r="CL1" s="904"/>
      <c r="CM1" s="904"/>
      <c r="CN1" s="904"/>
    </row>
    <row r="2" ht="30.0" customHeight="1">
      <c r="A2" s="898"/>
      <c r="B2" s="905" t="s">
        <v>807</v>
      </c>
      <c r="C2" s="906" t="s">
        <v>808</v>
      </c>
      <c r="D2" s="907"/>
      <c r="E2" s="908"/>
      <c r="F2" s="909"/>
      <c r="G2" s="907"/>
      <c r="H2" s="910"/>
      <c r="I2" s="911"/>
      <c r="J2" s="910"/>
      <c r="K2" s="910"/>
      <c r="L2" s="910"/>
      <c r="M2" s="912"/>
      <c r="N2" s="912"/>
      <c r="O2" s="912"/>
      <c r="P2" s="912"/>
      <c r="Q2" s="913"/>
      <c r="R2" s="913"/>
      <c r="S2" s="913"/>
      <c r="T2" s="913"/>
      <c r="U2" s="913"/>
      <c r="V2" s="913"/>
      <c r="W2" s="913"/>
      <c r="X2" s="913"/>
      <c r="Y2" s="913"/>
      <c r="Z2" s="913"/>
      <c r="AA2" s="913"/>
      <c r="AB2" s="913"/>
      <c r="AC2" s="913"/>
      <c r="AD2" s="913"/>
      <c r="AE2" s="913"/>
      <c r="AF2" s="901"/>
      <c r="AG2" s="902"/>
      <c r="AH2" s="902"/>
      <c r="AI2" s="902"/>
      <c r="AJ2" s="902"/>
      <c r="AK2" s="902"/>
      <c r="AL2" s="902"/>
      <c r="AM2" s="902"/>
      <c r="AN2" s="902"/>
      <c r="AO2" s="902"/>
      <c r="AP2" s="902"/>
      <c r="AQ2" s="902"/>
      <c r="AR2" s="902"/>
      <c r="AS2" s="902"/>
      <c r="AT2" s="902"/>
      <c r="AU2" s="902"/>
      <c r="AV2" s="902"/>
      <c r="AW2" s="902"/>
      <c r="AX2" s="902"/>
      <c r="AY2" s="902"/>
      <c r="AZ2" s="902"/>
      <c r="BA2" s="902"/>
      <c r="BB2" s="902"/>
      <c r="BC2" s="902"/>
      <c r="BD2" s="902"/>
      <c r="BE2" s="902"/>
      <c r="BF2" s="902"/>
      <c r="BG2" s="902"/>
      <c r="BH2" s="902"/>
      <c r="BI2" s="902"/>
      <c r="BJ2" s="902"/>
      <c r="BK2" s="902"/>
      <c r="BL2" s="902"/>
      <c r="BM2" s="902"/>
      <c r="BN2" s="902"/>
      <c r="BO2" s="902"/>
      <c r="BP2" s="902"/>
      <c r="BQ2" s="902"/>
      <c r="BR2" s="902"/>
      <c r="BS2" s="902"/>
      <c r="BT2" s="898"/>
      <c r="BU2" s="903"/>
      <c r="BV2" s="904"/>
      <c r="BW2" s="904"/>
      <c r="BX2" s="904"/>
      <c r="BY2" s="904"/>
      <c r="BZ2" s="904"/>
      <c r="CA2" s="904"/>
      <c r="CB2" s="904"/>
      <c r="CC2" s="904"/>
      <c r="CD2" s="904"/>
      <c r="CE2" s="904"/>
      <c r="CF2" s="904"/>
      <c r="CG2" s="904"/>
      <c r="CH2" s="904"/>
      <c r="CI2" s="904"/>
      <c r="CJ2" s="904"/>
      <c r="CK2" s="904"/>
      <c r="CL2" s="904"/>
      <c r="CM2" s="904"/>
      <c r="CN2" s="904"/>
    </row>
    <row r="3" ht="30.0" customHeight="1">
      <c r="A3" s="898"/>
      <c r="B3" s="914" t="s">
        <v>809</v>
      </c>
      <c r="C3" s="915" t="s">
        <v>810</v>
      </c>
      <c r="D3" s="907"/>
      <c r="E3" s="908"/>
      <c r="F3" s="909"/>
      <c r="G3" s="907"/>
      <c r="H3" s="907"/>
      <c r="I3" s="916"/>
      <c r="J3" s="907"/>
      <c r="K3" s="907"/>
      <c r="L3" s="907"/>
      <c r="M3" s="917"/>
      <c r="N3" s="917"/>
      <c r="O3" s="907"/>
      <c r="P3" s="917"/>
      <c r="Q3" s="913"/>
      <c r="R3" s="913"/>
      <c r="S3" s="913"/>
      <c r="T3" s="913"/>
      <c r="U3" s="913"/>
      <c r="V3" s="913"/>
      <c r="W3" s="913"/>
      <c r="X3" s="913"/>
      <c r="Y3" s="913"/>
      <c r="Z3" s="913"/>
      <c r="AA3" s="913"/>
      <c r="AB3" s="918"/>
      <c r="AC3" s="913"/>
      <c r="AD3" s="913"/>
      <c r="AE3" s="913"/>
      <c r="AF3" s="901"/>
      <c r="AG3" s="902"/>
      <c r="AH3" s="902"/>
      <c r="AI3" s="902"/>
      <c r="AJ3" s="902"/>
      <c r="AK3" s="902"/>
      <c r="AL3" s="902"/>
      <c r="AM3" s="902"/>
      <c r="AN3" s="902"/>
      <c r="AO3" s="902"/>
      <c r="AP3" s="902"/>
      <c r="AQ3" s="902"/>
      <c r="AR3" s="902"/>
      <c r="AS3" s="902"/>
      <c r="AT3" s="902"/>
      <c r="AU3" s="902"/>
      <c r="AV3" s="902"/>
      <c r="AW3" s="902"/>
      <c r="AX3" s="902"/>
      <c r="AY3" s="902"/>
      <c r="AZ3" s="902"/>
      <c r="BA3" s="902"/>
      <c r="BB3" s="902"/>
      <c r="BC3" s="902"/>
      <c r="BD3" s="902"/>
      <c r="BE3" s="902"/>
      <c r="BF3" s="902"/>
      <c r="BG3" s="902"/>
      <c r="BH3" s="902"/>
      <c r="BI3" s="902"/>
      <c r="BJ3" s="902"/>
      <c r="BK3" s="902"/>
      <c r="BL3" s="902"/>
      <c r="BM3" s="902"/>
      <c r="BN3" s="902"/>
      <c r="BO3" s="902"/>
      <c r="BP3" s="902"/>
      <c r="BQ3" s="902"/>
      <c r="BR3" s="902"/>
      <c r="BS3" s="902"/>
      <c r="BT3" s="898"/>
      <c r="BU3" s="903"/>
      <c r="BV3" s="904"/>
      <c r="BW3" s="904"/>
      <c r="BX3" s="904"/>
      <c r="BY3" s="904"/>
      <c r="BZ3" s="904"/>
      <c r="CA3" s="904"/>
      <c r="CB3" s="904"/>
      <c r="CC3" s="904"/>
      <c r="CD3" s="904"/>
      <c r="CE3" s="904"/>
      <c r="CF3" s="904"/>
      <c r="CG3" s="904"/>
      <c r="CH3" s="904"/>
      <c r="CI3" s="904"/>
      <c r="CJ3" s="904"/>
      <c r="CK3" s="904"/>
      <c r="CL3" s="904"/>
      <c r="CM3" s="904"/>
      <c r="CN3" s="904"/>
    </row>
    <row r="4" ht="30.0" customHeight="1">
      <c r="A4" s="898"/>
      <c r="B4" s="914" t="s">
        <v>811</v>
      </c>
      <c r="C4" s="915" t="s">
        <v>812</v>
      </c>
      <c r="D4" s="907"/>
      <c r="E4" s="907"/>
      <c r="F4" s="919"/>
      <c r="G4" s="907"/>
      <c r="H4" s="907"/>
      <c r="I4" s="916"/>
      <c r="J4" s="907"/>
      <c r="K4" s="907"/>
      <c r="L4" s="907"/>
      <c r="M4" s="912"/>
      <c r="N4" s="912"/>
      <c r="O4" s="907"/>
      <c r="P4" s="920"/>
      <c r="Q4" s="913"/>
      <c r="R4" s="913"/>
      <c r="S4" s="913"/>
      <c r="T4" s="913"/>
      <c r="U4" s="913"/>
      <c r="V4" s="913"/>
      <c r="W4" s="913"/>
      <c r="X4" s="913"/>
      <c r="Y4" s="913"/>
      <c r="Z4" s="913"/>
      <c r="AA4" s="921"/>
      <c r="AB4" s="913"/>
      <c r="AC4" s="922"/>
      <c r="AD4" s="918"/>
      <c r="AE4" s="921"/>
      <c r="AF4" s="901"/>
      <c r="AG4" s="902"/>
      <c r="AH4" s="902"/>
      <c r="AI4" s="902"/>
      <c r="AJ4" s="902"/>
      <c r="AK4" s="902"/>
      <c r="AL4" s="902"/>
      <c r="AM4" s="902"/>
      <c r="AN4" s="902"/>
      <c r="AO4" s="902"/>
      <c r="AP4" s="902"/>
      <c r="AQ4" s="902"/>
      <c r="AR4" s="902"/>
      <c r="AS4" s="902"/>
      <c r="AT4" s="902"/>
      <c r="AU4" s="902"/>
      <c r="AV4" s="902"/>
      <c r="AW4" s="902"/>
      <c r="AX4" s="902"/>
      <c r="AY4" s="902"/>
      <c r="AZ4" s="902"/>
      <c r="BA4" s="902"/>
      <c r="BB4" s="902"/>
      <c r="BC4" s="902"/>
      <c r="BD4" s="902"/>
      <c r="BE4" s="902"/>
      <c r="BF4" s="902"/>
      <c r="BG4" s="902"/>
      <c r="BH4" s="902"/>
      <c r="BI4" s="902"/>
      <c r="BJ4" s="902"/>
      <c r="BK4" s="902"/>
      <c r="BL4" s="902"/>
      <c r="BM4" s="902"/>
      <c r="BN4" s="902"/>
      <c r="BO4" s="902"/>
      <c r="BP4" s="902"/>
      <c r="BQ4" s="902"/>
      <c r="BR4" s="902"/>
      <c r="BS4" s="902"/>
      <c r="BT4" s="898"/>
      <c r="BU4" s="903"/>
      <c r="BV4" s="904"/>
      <c r="BW4" s="904"/>
      <c r="BX4" s="904"/>
      <c r="BY4" s="904"/>
      <c r="BZ4" s="904"/>
      <c r="CA4" s="904"/>
      <c r="CB4" s="904"/>
      <c r="CC4" s="904"/>
      <c r="CD4" s="904"/>
      <c r="CE4" s="904"/>
      <c r="CF4" s="904"/>
      <c r="CG4" s="904"/>
      <c r="CH4" s="904"/>
      <c r="CI4" s="904"/>
      <c r="CJ4" s="904"/>
      <c r="CK4" s="904"/>
      <c r="CL4" s="904"/>
      <c r="CM4" s="904"/>
      <c r="CN4" s="904"/>
    </row>
    <row r="5" ht="21.0" customHeight="1">
      <c r="A5" s="898"/>
      <c r="B5" s="923"/>
      <c r="C5" s="923"/>
      <c r="D5" s="923"/>
      <c r="E5" s="923"/>
      <c r="F5" s="923"/>
      <c r="G5" s="923"/>
      <c r="H5" s="910"/>
      <c r="I5" s="910"/>
      <c r="J5" s="910"/>
      <c r="K5" s="910"/>
      <c r="L5" s="910"/>
      <c r="M5" s="910"/>
      <c r="N5" s="910"/>
      <c r="O5" s="910"/>
      <c r="P5" s="910"/>
      <c r="Q5" s="924"/>
      <c r="R5" s="924"/>
      <c r="S5" s="924"/>
      <c r="T5" s="924"/>
      <c r="U5" s="924"/>
      <c r="V5" s="924"/>
      <c r="W5" s="924"/>
      <c r="X5" s="924"/>
      <c r="Y5" s="924"/>
      <c r="Z5" s="924"/>
      <c r="AA5" s="924"/>
      <c r="AB5" s="924"/>
      <c r="AC5" s="924"/>
      <c r="AD5" s="924"/>
      <c r="AE5" s="924"/>
      <c r="AF5" s="924"/>
      <c r="AG5" s="924"/>
      <c r="AH5" s="924"/>
      <c r="AI5" s="924"/>
      <c r="AJ5" s="924"/>
      <c r="AK5" s="924"/>
      <c r="AL5" s="924"/>
      <c r="AM5" s="924"/>
      <c r="AN5" s="924"/>
      <c r="AO5" s="924"/>
      <c r="AP5" s="924"/>
      <c r="AQ5" s="924"/>
      <c r="AR5" s="924"/>
      <c r="AS5" s="924"/>
      <c r="AT5" s="924"/>
      <c r="AU5" s="924"/>
      <c r="AV5" s="924"/>
      <c r="AW5" s="924"/>
      <c r="AX5" s="924"/>
      <c r="AY5" s="924"/>
      <c r="AZ5" s="924"/>
      <c r="BA5" s="924"/>
      <c r="BB5" s="924"/>
      <c r="BC5" s="924"/>
      <c r="BD5" s="924"/>
      <c r="BE5" s="924"/>
      <c r="BF5" s="924"/>
      <c r="BG5" s="924"/>
      <c r="BH5" s="924"/>
      <c r="BI5" s="924"/>
      <c r="BJ5" s="924"/>
      <c r="BK5" s="924"/>
      <c r="BL5" s="924"/>
      <c r="BM5" s="924"/>
      <c r="BN5" s="924"/>
      <c r="BO5" s="924"/>
      <c r="BP5" s="924"/>
      <c r="BQ5" s="924"/>
      <c r="BR5" s="924"/>
      <c r="BS5" s="924"/>
      <c r="BT5" s="924"/>
      <c r="BU5" s="925"/>
      <c r="BV5" s="903"/>
      <c r="BW5" s="903"/>
      <c r="BX5" s="903"/>
      <c r="BY5" s="903"/>
      <c r="BZ5" s="903"/>
      <c r="CA5" s="903"/>
      <c r="CB5" s="903"/>
      <c r="CC5" s="903"/>
      <c r="CD5" s="903"/>
      <c r="CE5" s="903"/>
      <c r="CF5" s="903"/>
      <c r="CG5" s="903"/>
      <c r="CH5" s="903"/>
      <c r="CI5" s="903"/>
      <c r="CJ5" s="903"/>
      <c r="CK5" s="903"/>
      <c r="CL5" s="903"/>
      <c r="CM5" s="903"/>
      <c r="CN5" s="903"/>
    </row>
    <row r="6" ht="46.5" customHeight="1">
      <c r="A6" s="898"/>
      <c r="B6" s="926" t="s">
        <v>813</v>
      </c>
      <c r="C6" s="927"/>
      <c r="D6" s="928"/>
      <c r="E6" s="929"/>
      <c r="F6" s="929"/>
      <c r="G6" s="929"/>
      <c r="H6" s="930" t="s">
        <v>814</v>
      </c>
      <c r="I6" s="928"/>
      <c r="J6" s="931" t="s">
        <v>815</v>
      </c>
      <c r="K6" s="927"/>
      <c r="L6" s="927"/>
      <c r="M6" s="927"/>
      <c r="N6" s="927"/>
      <c r="O6" s="927"/>
      <c r="P6" s="928"/>
      <c r="Q6" s="932">
        <v>2024.0</v>
      </c>
      <c r="R6" s="927"/>
      <c r="S6" s="927"/>
      <c r="T6" s="927"/>
      <c r="U6" s="927"/>
      <c r="V6" s="927"/>
      <c r="W6" s="927"/>
      <c r="X6" s="927"/>
      <c r="Y6" s="927"/>
      <c r="Z6" s="927"/>
      <c r="AA6" s="927"/>
      <c r="AB6" s="927"/>
      <c r="AC6" s="927"/>
      <c r="AD6" s="927"/>
      <c r="AE6" s="927"/>
      <c r="AF6" s="927"/>
      <c r="AG6" s="927"/>
      <c r="AH6" s="927"/>
      <c r="AI6" s="927"/>
      <c r="AJ6" s="927"/>
      <c r="AK6" s="927"/>
      <c r="AL6" s="927"/>
      <c r="AM6" s="927"/>
      <c r="AN6" s="927"/>
      <c r="AO6" s="927"/>
      <c r="AP6" s="933">
        <v>2025.0</v>
      </c>
      <c r="AQ6" s="927"/>
      <c r="AR6" s="927"/>
      <c r="AS6" s="927"/>
      <c r="AT6" s="927"/>
      <c r="AU6" s="927"/>
      <c r="AV6" s="927"/>
      <c r="AW6" s="927"/>
      <c r="AX6" s="927"/>
      <c r="AY6" s="927"/>
      <c r="AZ6" s="927"/>
      <c r="BA6" s="927"/>
      <c r="BB6" s="927"/>
      <c r="BC6" s="927"/>
      <c r="BD6" s="927"/>
      <c r="BE6" s="927"/>
      <c r="BF6" s="927"/>
      <c r="BG6" s="927"/>
      <c r="BH6" s="927"/>
      <c r="BI6" s="927"/>
      <c r="BJ6" s="927"/>
      <c r="BK6" s="927"/>
      <c r="BL6" s="927"/>
      <c r="BM6" s="927"/>
      <c r="BN6" s="927"/>
      <c r="BO6" s="927"/>
      <c r="BP6" s="927"/>
      <c r="BQ6" s="927"/>
      <c r="BR6" s="927"/>
      <c r="BS6" s="934"/>
      <c r="BT6" s="924"/>
      <c r="BU6" s="925"/>
      <c r="BV6" s="904"/>
      <c r="BW6" s="904"/>
      <c r="BX6" s="904"/>
      <c r="BY6" s="904"/>
      <c r="BZ6" s="904"/>
      <c r="CA6" s="904"/>
      <c r="CB6" s="904"/>
      <c r="CC6" s="904"/>
      <c r="CD6" s="904"/>
      <c r="CE6" s="904"/>
      <c r="CF6" s="904"/>
      <c r="CG6" s="904"/>
      <c r="CH6" s="904"/>
      <c r="CI6" s="904"/>
      <c r="CJ6" s="904"/>
      <c r="CK6" s="904"/>
      <c r="CL6" s="904"/>
      <c r="CM6" s="904"/>
      <c r="CN6" s="904"/>
    </row>
    <row r="7" ht="27.0" customHeight="1">
      <c r="A7" s="898"/>
      <c r="B7" s="935" t="s">
        <v>816</v>
      </c>
      <c r="C7" s="936" t="s">
        <v>817</v>
      </c>
      <c r="D7" s="937" t="s">
        <v>818</v>
      </c>
      <c r="E7" s="937" t="s">
        <v>819</v>
      </c>
      <c r="F7" s="937" t="s">
        <v>820</v>
      </c>
      <c r="G7" s="937" t="s">
        <v>419</v>
      </c>
      <c r="H7" s="938" t="s">
        <v>821</v>
      </c>
      <c r="I7" s="938" t="s">
        <v>822</v>
      </c>
      <c r="J7" s="938" t="s">
        <v>823</v>
      </c>
      <c r="K7" s="938" t="s">
        <v>824</v>
      </c>
      <c r="L7" s="938" t="s">
        <v>825</v>
      </c>
      <c r="M7" s="938" t="s">
        <v>826</v>
      </c>
      <c r="N7" s="938" t="s">
        <v>827</v>
      </c>
      <c r="O7" s="938" t="s">
        <v>828</v>
      </c>
      <c r="P7" s="938" t="s">
        <v>829</v>
      </c>
      <c r="Q7" s="939" t="s">
        <v>377</v>
      </c>
      <c r="R7" s="940"/>
      <c r="S7" s="559"/>
      <c r="T7" s="939" t="s">
        <v>830</v>
      </c>
      <c r="U7" s="940"/>
      <c r="V7" s="940"/>
      <c r="W7" s="559"/>
      <c r="X7" s="939" t="s">
        <v>556</v>
      </c>
      <c r="Y7" s="940"/>
      <c r="Z7" s="940"/>
      <c r="AA7" s="940"/>
      <c r="AB7" s="940"/>
      <c r="AC7" s="939" t="s">
        <v>831</v>
      </c>
      <c r="AD7" s="940"/>
      <c r="AE7" s="940"/>
      <c r="AF7" s="940"/>
      <c r="AG7" s="939" t="s">
        <v>557</v>
      </c>
      <c r="AH7" s="940"/>
      <c r="AI7" s="940"/>
      <c r="AJ7" s="559"/>
      <c r="AK7" s="939" t="s">
        <v>558</v>
      </c>
      <c r="AL7" s="940"/>
      <c r="AM7" s="940"/>
      <c r="AN7" s="940"/>
      <c r="AO7" s="559"/>
      <c r="AP7" s="939" t="s">
        <v>559</v>
      </c>
      <c r="AQ7" s="940"/>
      <c r="AR7" s="940"/>
      <c r="AS7" s="940"/>
      <c r="AT7" s="939" t="s">
        <v>832</v>
      </c>
      <c r="AU7" s="940"/>
      <c r="AV7" s="940"/>
      <c r="AW7" s="559"/>
      <c r="AX7" s="939" t="s">
        <v>349</v>
      </c>
      <c r="AY7" s="940"/>
      <c r="AZ7" s="940"/>
      <c r="BA7" s="940"/>
      <c r="BB7" s="559"/>
      <c r="BC7" s="939" t="s">
        <v>833</v>
      </c>
      <c r="BD7" s="940"/>
      <c r="BE7" s="940"/>
      <c r="BF7" s="559"/>
      <c r="BG7" s="939" t="s">
        <v>362</v>
      </c>
      <c r="BH7" s="940"/>
      <c r="BI7" s="940"/>
      <c r="BJ7" s="559"/>
      <c r="BK7" s="939" t="s">
        <v>371</v>
      </c>
      <c r="BL7" s="940"/>
      <c r="BM7" s="940"/>
      <c r="BN7" s="940"/>
      <c r="BO7" s="559"/>
      <c r="BP7" s="939" t="s">
        <v>377</v>
      </c>
      <c r="BQ7" s="940"/>
      <c r="BR7" s="940"/>
      <c r="BS7" s="559"/>
      <c r="BT7" s="906"/>
      <c r="BU7" s="941"/>
      <c r="BV7" s="942"/>
      <c r="BW7" s="771"/>
      <c r="BX7" s="771"/>
      <c r="CC7" s="904"/>
      <c r="CD7" s="904"/>
      <c r="CE7" s="904"/>
      <c r="CF7" s="904"/>
      <c r="CG7" s="904"/>
      <c r="CH7" s="904"/>
      <c r="CI7" s="904"/>
      <c r="CJ7" s="904"/>
      <c r="CK7" s="904"/>
      <c r="CL7" s="904"/>
      <c r="CM7" s="904"/>
      <c r="CN7" s="904"/>
    </row>
    <row r="8" ht="18.0" customHeight="1">
      <c r="A8" s="898"/>
      <c r="C8" s="557"/>
      <c r="D8" s="404"/>
      <c r="E8" s="404"/>
      <c r="F8" s="404"/>
      <c r="G8" s="404"/>
      <c r="H8" s="404"/>
      <c r="I8" s="404"/>
      <c r="J8" s="404"/>
      <c r="K8" s="404"/>
      <c r="L8" s="404"/>
      <c r="M8" s="404"/>
      <c r="N8" s="404"/>
      <c r="O8" s="404"/>
      <c r="P8" s="404"/>
      <c r="Q8" s="943" t="s">
        <v>834</v>
      </c>
      <c r="R8" s="943" t="s">
        <v>835</v>
      </c>
      <c r="S8" s="943" t="s">
        <v>836</v>
      </c>
      <c r="T8" s="943" t="s">
        <v>837</v>
      </c>
      <c r="U8" s="943" t="s">
        <v>838</v>
      </c>
      <c r="V8" s="943" t="str">
        <f t="shared" ref="V8:BS8" si="1">U8+7</f>
        <v>#VALUE!</v>
      </c>
      <c r="W8" s="943" t="str">
        <f t="shared" si="1"/>
        <v>#VALUE!</v>
      </c>
      <c r="X8" s="943" t="str">
        <f t="shared" si="1"/>
        <v>#VALUE!</v>
      </c>
      <c r="Y8" s="943" t="str">
        <f t="shared" si="1"/>
        <v>#VALUE!</v>
      </c>
      <c r="Z8" s="943" t="str">
        <f t="shared" si="1"/>
        <v>#VALUE!</v>
      </c>
      <c r="AA8" s="943" t="str">
        <f t="shared" si="1"/>
        <v>#VALUE!</v>
      </c>
      <c r="AB8" s="943" t="str">
        <f t="shared" si="1"/>
        <v>#VALUE!</v>
      </c>
      <c r="AC8" s="943" t="str">
        <f t="shared" si="1"/>
        <v>#VALUE!</v>
      </c>
      <c r="AD8" s="943" t="str">
        <f t="shared" si="1"/>
        <v>#VALUE!</v>
      </c>
      <c r="AE8" s="943" t="str">
        <f t="shared" si="1"/>
        <v>#VALUE!</v>
      </c>
      <c r="AF8" s="943" t="str">
        <f t="shared" si="1"/>
        <v>#VALUE!</v>
      </c>
      <c r="AG8" s="943" t="str">
        <f t="shared" si="1"/>
        <v>#VALUE!</v>
      </c>
      <c r="AH8" s="943" t="str">
        <f t="shared" si="1"/>
        <v>#VALUE!</v>
      </c>
      <c r="AI8" s="943" t="str">
        <f t="shared" si="1"/>
        <v>#VALUE!</v>
      </c>
      <c r="AJ8" s="943" t="str">
        <f t="shared" si="1"/>
        <v>#VALUE!</v>
      </c>
      <c r="AK8" s="943" t="str">
        <f t="shared" si="1"/>
        <v>#VALUE!</v>
      </c>
      <c r="AL8" s="943" t="str">
        <f t="shared" si="1"/>
        <v>#VALUE!</v>
      </c>
      <c r="AM8" s="943" t="str">
        <f t="shared" si="1"/>
        <v>#VALUE!</v>
      </c>
      <c r="AN8" s="943" t="str">
        <f t="shared" si="1"/>
        <v>#VALUE!</v>
      </c>
      <c r="AO8" s="943" t="str">
        <f t="shared" si="1"/>
        <v>#VALUE!</v>
      </c>
      <c r="AP8" s="943" t="str">
        <f t="shared" si="1"/>
        <v>#VALUE!</v>
      </c>
      <c r="AQ8" s="943" t="str">
        <f t="shared" si="1"/>
        <v>#VALUE!</v>
      </c>
      <c r="AR8" s="943" t="str">
        <f t="shared" si="1"/>
        <v>#VALUE!</v>
      </c>
      <c r="AS8" s="943" t="str">
        <f t="shared" si="1"/>
        <v>#VALUE!</v>
      </c>
      <c r="AT8" s="943" t="str">
        <f t="shared" si="1"/>
        <v>#VALUE!</v>
      </c>
      <c r="AU8" s="943" t="str">
        <f t="shared" si="1"/>
        <v>#VALUE!</v>
      </c>
      <c r="AV8" s="943" t="str">
        <f t="shared" si="1"/>
        <v>#VALUE!</v>
      </c>
      <c r="AW8" s="943" t="str">
        <f t="shared" si="1"/>
        <v>#VALUE!</v>
      </c>
      <c r="AX8" s="943" t="str">
        <f t="shared" si="1"/>
        <v>#VALUE!</v>
      </c>
      <c r="AY8" s="943" t="str">
        <f t="shared" si="1"/>
        <v>#VALUE!</v>
      </c>
      <c r="AZ8" s="943" t="str">
        <f t="shared" si="1"/>
        <v>#VALUE!</v>
      </c>
      <c r="BA8" s="943" t="str">
        <f t="shared" si="1"/>
        <v>#VALUE!</v>
      </c>
      <c r="BB8" s="943" t="str">
        <f t="shared" si="1"/>
        <v>#VALUE!</v>
      </c>
      <c r="BC8" s="943" t="str">
        <f t="shared" si="1"/>
        <v>#VALUE!</v>
      </c>
      <c r="BD8" s="943" t="str">
        <f t="shared" si="1"/>
        <v>#VALUE!</v>
      </c>
      <c r="BE8" s="943" t="str">
        <f t="shared" si="1"/>
        <v>#VALUE!</v>
      </c>
      <c r="BF8" s="943" t="str">
        <f t="shared" si="1"/>
        <v>#VALUE!</v>
      </c>
      <c r="BG8" s="943" t="str">
        <f t="shared" si="1"/>
        <v>#VALUE!</v>
      </c>
      <c r="BH8" s="943" t="str">
        <f t="shared" si="1"/>
        <v>#VALUE!</v>
      </c>
      <c r="BI8" s="943" t="str">
        <f t="shared" si="1"/>
        <v>#VALUE!</v>
      </c>
      <c r="BJ8" s="943" t="str">
        <f t="shared" si="1"/>
        <v>#VALUE!</v>
      </c>
      <c r="BK8" s="943" t="str">
        <f t="shared" si="1"/>
        <v>#VALUE!</v>
      </c>
      <c r="BL8" s="943" t="str">
        <f t="shared" si="1"/>
        <v>#VALUE!</v>
      </c>
      <c r="BM8" s="943" t="str">
        <f t="shared" si="1"/>
        <v>#VALUE!</v>
      </c>
      <c r="BN8" s="943" t="str">
        <f t="shared" si="1"/>
        <v>#VALUE!</v>
      </c>
      <c r="BO8" s="943" t="str">
        <f t="shared" si="1"/>
        <v>#VALUE!</v>
      </c>
      <c r="BP8" s="943" t="str">
        <f t="shared" si="1"/>
        <v>#VALUE!</v>
      </c>
      <c r="BQ8" s="943" t="str">
        <f t="shared" si="1"/>
        <v>#VALUE!</v>
      </c>
      <c r="BR8" s="943" t="str">
        <f t="shared" si="1"/>
        <v>#VALUE!</v>
      </c>
      <c r="BS8" s="943" t="str">
        <f t="shared" si="1"/>
        <v>#VALUE!</v>
      </c>
      <c r="BT8" s="944"/>
      <c r="BU8" s="945"/>
      <c r="BV8" s="946">
        <v>18.0</v>
      </c>
      <c r="BW8" s="946">
        <v>25.0</v>
      </c>
      <c r="BX8" s="946">
        <v>2.0</v>
      </c>
      <c r="BY8" s="946">
        <v>9.0</v>
      </c>
      <c r="BZ8" s="946">
        <v>16.0</v>
      </c>
      <c r="CA8" s="946">
        <v>23.0</v>
      </c>
      <c r="CB8" s="946">
        <v>30.0</v>
      </c>
      <c r="CC8" s="904"/>
      <c r="CD8" s="904"/>
      <c r="CE8" s="904"/>
      <c r="CF8" s="904"/>
      <c r="CG8" s="904"/>
      <c r="CH8" s="904"/>
      <c r="CI8" s="904"/>
      <c r="CJ8" s="904"/>
      <c r="CK8" s="904"/>
      <c r="CL8" s="904"/>
      <c r="CM8" s="904"/>
      <c r="CN8" s="904"/>
    </row>
    <row r="9" ht="39.0" customHeight="1">
      <c r="A9" s="898"/>
      <c r="C9" s="559"/>
      <c r="D9" s="407"/>
      <c r="E9" s="407"/>
      <c r="F9" s="407"/>
      <c r="G9" s="404"/>
      <c r="H9" s="404"/>
      <c r="I9" s="404"/>
      <c r="J9" s="404"/>
      <c r="K9" s="404"/>
      <c r="L9" s="407"/>
      <c r="M9" s="407"/>
      <c r="N9" s="407"/>
      <c r="O9" s="407"/>
      <c r="P9" s="407"/>
      <c r="Q9" s="947"/>
      <c r="R9" s="948"/>
      <c r="S9" s="948"/>
      <c r="T9" s="948"/>
      <c r="U9" s="948"/>
      <c r="V9" s="949"/>
      <c r="W9" s="949"/>
      <c r="X9" s="950"/>
      <c r="Y9" s="950"/>
      <c r="Z9" s="950"/>
      <c r="AA9" s="950"/>
      <c r="AB9" s="950"/>
      <c r="AC9" s="950"/>
      <c r="AD9" s="950"/>
      <c r="AE9" s="950"/>
      <c r="AF9" s="950"/>
      <c r="AG9" s="949"/>
      <c r="AH9" s="949"/>
      <c r="AI9" s="949"/>
      <c r="AJ9" s="949"/>
      <c r="AK9" s="949"/>
      <c r="AL9" s="949"/>
      <c r="AM9" s="949"/>
      <c r="AN9" s="949"/>
      <c r="AO9" s="949"/>
      <c r="AP9" s="951" t="s">
        <v>839</v>
      </c>
      <c r="AQ9" s="771"/>
      <c r="AR9" s="771"/>
      <c r="AS9" s="771"/>
      <c r="AT9" s="771"/>
      <c r="AU9" s="771"/>
      <c r="AV9" s="771"/>
      <c r="AW9" s="772"/>
      <c r="AX9" s="948"/>
      <c r="AY9" s="948"/>
      <c r="AZ9" s="948"/>
      <c r="BA9" s="948"/>
      <c r="BB9" s="948"/>
      <c r="BC9" s="948"/>
      <c r="BD9" s="948"/>
      <c r="BE9" s="948"/>
      <c r="BF9" s="948"/>
      <c r="BG9" s="948"/>
      <c r="BH9" s="948"/>
      <c r="BI9" s="948"/>
      <c r="BJ9" s="948"/>
      <c r="BK9" s="951" t="s">
        <v>840</v>
      </c>
      <c r="BL9" s="771"/>
      <c r="BM9" s="771"/>
      <c r="BN9" s="771"/>
      <c r="BO9" s="771"/>
      <c r="BP9" s="771"/>
      <c r="BQ9" s="771"/>
      <c r="BR9" s="771"/>
      <c r="BS9" s="772"/>
      <c r="BT9" s="952"/>
      <c r="BU9" s="953"/>
      <c r="BV9" s="954"/>
      <c r="BW9" s="954"/>
      <c r="BX9" s="954"/>
      <c r="BY9" s="954"/>
      <c r="BZ9" s="954"/>
      <c r="CA9" s="954"/>
      <c r="CB9" s="954"/>
      <c r="CC9" s="954"/>
      <c r="CD9" s="954"/>
      <c r="CE9" s="954"/>
      <c r="CF9" s="954"/>
      <c r="CG9" s="954"/>
      <c r="CH9" s="954"/>
      <c r="CI9" s="954"/>
      <c r="CJ9" s="954"/>
      <c r="CK9" s="954"/>
      <c r="CL9" s="954"/>
      <c r="CM9" s="954"/>
      <c r="CN9" s="954"/>
    </row>
    <row r="10" ht="51.75" customHeight="1">
      <c r="A10" s="898"/>
      <c r="B10" s="955" t="s">
        <v>841</v>
      </c>
      <c r="C10" s="956" t="s">
        <v>842</v>
      </c>
      <c r="D10" s="957" t="s">
        <v>843</v>
      </c>
      <c r="E10" s="957" t="s">
        <v>844</v>
      </c>
      <c r="F10" s="957" t="s">
        <v>845</v>
      </c>
      <c r="G10" s="958" t="s">
        <v>846</v>
      </c>
      <c r="H10" s="959">
        <f t="shared" ref="H10:H11" si="2">L10/K10</f>
        <v>5366.420455</v>
      </c>
      <c r="I10" s="959" t="str">
        <f t="shared" ref="I10:I11" si="3">H10/#REF!*100</f>
        <v>#REF!</v>
      </c>
      <c r="J10" s="960" t="str">
        <f t="shared" ref="J10:J12" si="4">O10/I10</f>
        <v>#REF!</v>
      </c>
      <c r="K10" s="961">
        <v>40.0</v>
      </c>
      <c r="L10" s="960">
        <f t="shared" ref="L10:L12" si="5">O10/0.88</f>
        <v>214656.8182</v>
      </c>
      <c r="M10" s="960">
        <f t="shared" ref="M10:M12" si="6">L10*0.02</f>
        <v>4293.136364</v>
      </c>
      <c r="N10" s="960">
        <f t="shared" ref="N10:N12" si="7">L10*0.85</f>
        <v>182458.2955</v>
      </c>
      <c r="O10" s="960">
        <v>188898.0</v>
      </c>
      <c r="P10" s="960">
        <f t="shared" ref="P10:P12" si="8">O10*1.001</f>
        <v>189086.898</v>
      </c>
      <c r="Q10" s="962"/>
      <c r="R10" s="963"/>
      <c r="S10" s="963"/>
      <c r="T10" s="963"/>
      <c r="U10" s="963"/>
      <c r="V10" s="964"/>
      <c r="W10" s="964"/>
      <c r="X10" s="965">
        <v>94448.76</v>
      </c>
      <c r="Y10" s="966"/>
      <c r="Z10" s="966"/>
      <c r="AA10" s="966"/>
      <c r="AB10" s="967"/>
      <c r="AC10" s="965">
        <v>94449.0</v>
      </c>
      <c r="AD10" s="966"/>
      <c r="AE10" s="966"/>
      <c r="AF10" s="967"/>
      <c r="AG10" s="964"/>
      <c r="AH10" s="964"/>
      <c r="AI10" s="964"/>
      <c r="AJ10" s="964"/>
      <c r="AK10" s="964"/>
      <c r="AL10" s="964"/>
      <c r="AM10" s="964"/>
      <c r="AN10" s="964"/>
      <c r="AO10" s="964"/>
      <c r="AP10" s="963"/>
      <c r="AQ10" s="963"/>
      <c r="AR10" s="963"/>
      <c r="AS10" s="963"/>
      <c r="AT10" s="963"/>
      <c r="AU10" s="963"/>
      <c r="AV10" s="963"/>
      <c r="AW10" s="963"/>
      <c r="AX10" s="963"/>
      <c r="AY10" s="963"/>
      <c r="AZ10" s="963"/>
      <c r="BA10" s="963"/>
      <c r="BB10" s="963"/>
      <c r="BC10" s="963"/>
      <c r="BD10" s="963"/>
      <c r="BE10" s="963"/>
      <c r="BF10" s="963"/>
      <c r="BG10" s="963"/>
      <c r="BH10" s="963"/>
      <c r="BI10" s="963"/>
      <c r="BJ10" s="963"/>
      <c r="BK10" s="963"/>
      <c r="BL10" s="963"/>
      <c r="BM10" s="963"/>
      <c r="BN10" s="963"/>
      <c r="BO10" s="963"/>
      <c r="BP10" s="963"/>
      <c r="BQ10" s="963"/>
      <c r="BR10" s="963"/>
      <c r="BS10" s="963"/>
      <c r="BT10" s="952"/>
      <c r="BU10" s="953"/>
      <c r="BV10" s="954"/>
      <c r="BW10" s="954"/>
      <c r="BX10" s="954"/>
      <c r="BY10" s="954"/>
      <c r="BZ10" s="954"/>
      <c r="CA10" s="954"/>
      <c r="CB10" s="954"/>
      <c r="CC10" s="954"/>
      <c r="CD10" s="954"/>
      <c r="CE10" s="954"/>
      <c r="CF10" s="954"/>
      <c r="CG10" s="954"/>
      <c r="CH10" s="954"/>
      <c r="CI10" s="954"/>
      <c r="CJ10" s="954"/>
      <c r="CK10" s="954"/>
      <c r="CL10" s="954"/>
      <c r="CM10" s="954"/>
      <c r="CN10" s="954"/>
    </row>
    <row r="11" ht="51.75" customHeight="1">
      <c r="A11" s="898"/>
      <c r="B11" s="485"/>
      <c r="C11" s="956" t="s">
        <v>847</v>
      </c>
      <c r="D11" s="957" t="s">
        <v>843</v>
      </c>
      <c r="E11" s="957" t="s">
        <v>844</v>
      </c>
      <c r="F11" s="957" t="s">
        <v>848</v>
      </c>
      <c r="G11" s="958" t="s">
        <v>846</v>
      </c>
      <c r="H11" s="959">
        <f t="shared" si="2"/>
        <v>91717.2803</v>
      </c>
      <c r="I11" s="959" t="str">
        <f t="shared" si="3"/>
        <v>#REF!</v>
      </c>
      <c r="J11" s="960" t="str">
        <f t="shared" si="4"/>
        <v>#REF!</v>
      </c>
      <c r="K11" s="961">
        <v>6.0</v>
      </c>
      <c r="L11" s="960">
        <f t="shared" si="5"/>
        <v>550303.6818</v>
      </c>
      <c r="M11" s="960">
        <f t="shared" si="6"/>
        <v>11006.07364</v>
      </c>
      <c r="N11" s="960">
        <f t="shared" si="7"/>
        <v>467758.1295</v>
      </c>
      <c r="O11" s="960">
        <f>sum(Q11:BS11)</f>
        <v>484267.24</v>
      </c>
      <c r="P11" s="960">
        <f t="shared" si="8"/>
        <v>484751.5072</v>
      </c>
      <c r="Q11" s="968"/>
      <c r="R11" s="969"/>
      <c r="S11" s="969"/>
      <c r="T11" s="969"/>
      <c r="U11" s="969"/>
      <c r="V11" s="970"/>
      <c r="W11" s="970"/>
      <c r="X11" s="971">
        <v>94449.28</v>
      </c>
      <c r="Y11" s="972"/>
      <c r="Z11" s="972"/>
      <c r="AA11" s="972"/>
      <c r="AB11" s="973"/>
      <c r="AC11" s="971">
        <v>94449.28</v>
      </c>
      <c r="AD11" s="972"/>
      <c r="AE11" s="972"/>
      <c r="AF11" s="973"/>
      <c r="AG11" s="970"/>
      <c r="AH11" s="970"/>
      <c r="AI11" s="970"/>
      <c r="AJ11" s="970"/>
      <c r="AK11" s="970"/>
      <c r="AL11" s="970"/>
      <c r="AM11" s="970"/>
      <c r="AN11" s="970"/>
      <c r="AO11" s="970"/>
      <c r="AP11" s="969"/>
      <c r="AQ11" s="969"/>
      <c r="AR11" s="969"/>
      <c r="AS11" s="969"/>
      <c r="AT11" s="971">
        <f>73842.17*2</f>
        <v>147684.34</v>
      </c>
      <c r="AU11" s="972"/>
      <c r="AV11" s="972"/>
      <c r="AW11" s="973"/>
      <c r="AX11" s="969"/>
      <c r="AY11" s="969"/>
      <c r="AZ11" s="969"/>
      <c r="BA11" s="969"/>
      <c r="BB11" s="969"/>
      <c r="BC11" s="969"/>
      <c r="BD11" s="969"/>
      <c r="BE11" s="969"/>
      <c r="BF11" s="969"/>
      <c r="BG11" s="971">
        <f>73842.17*2</f>
        <v>147684.34</v>
      </c>
      <c r="BH11" s="972"/>
      <c r="BI11" s="972"/>
      <c r="BJ11" s="973"/>
      <c r="BK11" s="969"/>
      <c r="BL11" s="969"/>
      <c r="BM11" s="969"/>
      <c r="BN11" s="969"/>
      <c r="BO11" s="969"/>
      <c r="BP11" s="969"/>
      <c r="BQ11" s="969"/>
      <c r="BR11" s="969"/>
      <c r="BS11" s="969"/>
      <c r="BT11" s="952"/>
      <c r="BU11" s="953"/>
      <c r="BV11" s="954"/>
      <c r="BW11" s="954"/>
      <c r="BX11" s="954"/>
      <c r="BY11" s="954"/>
      <c r="BZ11" s="954"/>
      <c r="CA11" s="954"/>
      <c r="CB11" s="954"/>
      <c r="CC11" s="954"/>
      <c r="CD11" s="954"/>
      <c r="CE11" s="954"/>
      <c r="CF11" s="954"/>
      <c r="CG11" s="954"/>
      <c r="CH11" s="954"/>
      <c r="CI11" s="954"/>
      <c r="CJ11" s="954"/>
      <c r="CK11" s="954"/>
      <c r="CL11" s="954"/>
      <c r="CM11" s="954"/>
      <c r="CN11" s="954"/>
    </row>
    <row r="12" ht="51.75" customHeight="1">
      <c r="A12" s="898"/>
      <c r="B12" s="485"/>
      <c r="C12" s="974" t="s">
        <v>849</v>
      </c>
      <c r="D12" s="957" t="s">
        <v>850</v>
      </c>
      <c r="E12" s="958" t="s">
        <v>851</v>
      </c>
      <c r="F12" s="958" t="s">
        <v>852</v>
      </c>
      <c r="G12" s="958" t="s">
        <v>853</v>
      </c>
      <c r="H12" s="959">
        <v>468357.0</v>
      </c>
      <c r="I12" s="959">
        <v>1765.0</v>
      </c>
      <c r="J12" s="960">
        <f t="shared" si="4"/>
        <v>2673.89915</v>
      </c>
      <c r="K12" s="961">
        <f>L12/H12</f>
        <v>11.4506475</v>
      </c>
      <c r="L12" s="960">
        <f t="shared" si="5"/>
        <v>5362990.909</v>
      </c>
      <c r="M12" s="960">
        <f t="shared" si="6"/>
        <v>107259.8182</v>
      </c>
      <c r="N12" s="960">
        <f t="shared" si="7"/>
        <v>4558542.273</v>
      </c>
      <c r="O12" s="960">
        <f>4773587+5266-59421</f>
        <v>4719432</v>
      </c>
      <c r="P12" s="960">
        <f t="shared" si="8"/>
        <v>4724151.432</v>
      </c>
      <c r="Q12" s="968"/>
      <c r="R12" s="969"/>
      <c r="S12" s="969"/>
      <c r="T12" s="969"/>
      <c r="U12" s="969"/>
      <c r="V12" s="975">
        <v>792819.0</v>
      </c>
      <c r="W12" s="976"/>
      <c r="X12" s="975">
        <v>974232.82</v>
      </c>
      <c r="Y12" s="977"/>
      <c r="Z12" s="977"/>
      <c r="AA12" s="977"/>
      <c r="AB12" s="976"/>
      <c r="AC12" s="975">
        <v>745594.27</v>
      </c>
      <c r="AD12" s="977"/>
      <c r="AE12" s="977"/>
      <c r="AF12" s="976"/>
      <c r="AG12" s="970"/>
      <c r="AH12" s="970"/>
      <c r="AI12" s="970"/>
      <c r="AJ12" s="970"/>
      <c r="AK12" s="970"/>
      <c r="AL12" s="970"/>
      <c r="AM12" s="970"/>
      <c r="AN12" s="978">
        <v>141673.93</v>
      </c>
      <c r="AO12" s="973"/>
      <c r="AP12" s="969"/>
      <c r="AQ12" s="969"/>
      <c r="AR12" s="969"/>
      <c r="AS12" s="969"/>
      <c r="AT12" s="975">
        <f>330572.49-5000</f>
        <v>325572.49</v>
      </c>
      <c r="AU12" s="977"/>
      <c r="AV12" s="977"/>
      <c r="AW12" s="976"/>
      <c r="AX12" s="975">
        <f>330572.49-5000</f>
        <v>325572.49</v>
      </c>
      <c r="AY12" s="977"/>
      <c r="AZ12" s="977"/>
      <c r="BA12" s="969"/>
      <c r="BB12" s="969"/>
      <c r="BC12" s="969"/>
      <c r="BD12" s="969"/>
      <c r="BE12" s="969"/>
      <c r="BF12" s="969"/>
      <c r="BG12" s="975">
        <f>285829.03-5000</f>
        <v>280829.03</v>
      </c>
      <c r="BH12" s="977"/>
      <c r="BI12" s="977"/>
      <c r="BJ12" s="976"/>
      <c r="BK12" s="975">
        <f>273902.92-5000</f>
        <v>268902.92</v>
      </c>
      <c r="BL12" s="977"/>
      <c r="BM12" s="977"/>
      <c r="BN12" s="969"/>
      <c r="BO12" s="969"/>
      <c r="BP12" s="969"/>
      <c r="BQ12" s="969"/>
      <c r="BR12" s="969"/>
      <c r="BS12" s="969"/>
      <c r="BT12" s="952"/>
      <c r="BU12" s="953"/>
      <c r="BV12" s="904"/>
      <c r="BW12" s="904"/>
      <c r="BX12" s="904"/>
      <c r="BY12" s="904"/>
      <c r="BZ12" s="904"/>
      <c r="CA12" s="904"/>
      <c r="CB12" s="904"/>
      <c r="CC12" s="904"/>
      <c r="CD12" s="904"/>
      <c r="CE12" s="904"/>
      <c r="CF12" s="904"/>
      <c r="CG12" s="904"/>
      <c r="CH12" s="904"/>
      <c r="CI12" s="904"/>
      <c r="CJ12" s="904"/>
      <c r="CK12" s="904"/>
      <c r="CL12" s="904"/>
      <c r="CM12" s="904"/>
      <c r="CN12" s="904"/>
    </row>
    <row r="13" ht="51.75" customHeight="1">
      <c r="A13" s="898"/>
      <c r="B13" s="485"/>
      <c r="C13" s="407"/>
      <c r="D13" s="957" t="s">
        <v>854</v>
      </c>
      <c r="E13" s="958" t="s">
        <v>855</v>
      </c>
      <c r="F13" s="958" t="s">
        <v>856</v>
      </c>
      <c r="G13" s="958" t="s">
        <v>853</v>
      </c>
      <c r="H13" s="404"/>
      <c r="I13" s="407"/>
      <c r="J13" s="404"/>
      <c r="K13" s="407"/>
      <c r="L13" s="404"/>
      <c r="M13" s="404"/>
      <c r="N13" s="404"/>
      <c r="O13" s="404"/>
      <c r="P13" s="404"/>
      <c r="Q13" s="968"/>
      <c r="R13" s="969"/>
      <c r="S13" s="969"/>
      <c r="T13" s="969"/>
      <c r="U13" s="969"/>
      <c r="V13" s="979"/>
      <c r="W13" s="980"/>
      <c r="X13" s="979"/>
      <c r="Y13" s="981"/>
      <c r="Z13" s="981"/>
      <c r="AA13" s="981"/>
      <c r="AB13" s="980"/>
      <c r="AC13" s="979"/>
      <c r="AD13" s="981"/>
      <c r="AE13" s="981"/>
      <c r="AF13" s="980"/>
      <c r="AG13" s="970"/>
      <c r="AH13" s="970"/>
      <c r="AI13" s="970"/>
      <c r="AJ13" s="970"/>
      <c r="AK13" s="970"/>
      <c r="AL13" s="970"/>
      <c r="AM13" s="970"/>
      <c r="AN13" s="982"/>
      <c r="AO13" s="982"/>
      <c r="AP13" s="969"/>
      <c r="AQ13" s="969"/>
      <c r="AR13" s="969"/>
      <c r="AS13" s="969"/>
      <c r="AT13" s="969"/>
      <c r="AU13" s="969"/>
      <c r="AV13" s="969"/>
      <c r="AW13" s="969"/>
      <c r="AX13" s="969"/>
      <c r="AY13" s="969"/>
      <c r="AZ13" s="969"/>
      <c r="BA13" s="969"/>
      <c r="BB13" s="969"/>
      <c r="BC13" s="969"/>
      <c r="BD13" s="969"/>
      <c r="BE13" s="969"/>
      <c r="BF13" s="969"/>
      <c r="BG13" s="969"/>
      <c r="BH13" s="969"/>
      <c r="BI13" s="969"/>
      <c r="BJ13" s="969"/>
      <c r="BK13" s="969"/>
      <c r="BL13" s="969"/>
      <c r="BM13" s="969"/>
      <c r="BN13" s="969"/>
      <c r="BO13" s="969"/>
      <c r="BP13" s="969"/>
      <c r="BQ13" s="969"/>
      <c r="BR13" s="969"/>
      <c r="BS13" s="969"/>
      <c r="BT13" s="952"/>
      <c r="BU13" s="953"/>
      <c r="BV13" s="904"/>
      <c r="BW13" s="904"/>
      <c r="BX13" s="904"/>
      <c r="BY13" s="904"/>
      <c r="BZ13" s="904"/>
      <c r="CA13" s="904"/>
      <c r="CB13" s="904"/>
      <c r="CC13" s="904"/>
      <c r="CD13" s="904"/>
      <c r="CE13" s="904"/>
      <c r="CF13" s="904"/>
      <c r="CG13" s="904"/>
      <c r="CH13" s="904"/>
      <c r="CI13" s="904"/>
      <c r="CJ13" s="904"/>
      <c r="CK13" s="904"/>
      <c r="CL13" s="904"/>
      <c r="CM13" s="904"/>
      <c r="CN13" s="904"/>
    </row>
    <row r="14" ht="51.75" customHeight="1">
      <c r="A14" s="898"/>
      <c r="B14" s="485"/>
      <c r="C14" s="956" t="s">
        <v>857</v>
      </c>
      <c r="D14" s="957" t="s">
        <v>858</v>
      </c>
      <c r="E14" s="958" t="s">
        <v>859</v>
      </c>
      <c r="F14" s="958" t="s">
        <v>860</v>
      </c>
      <c r="G14" s="958" t="s">
        <v>846</v>
      </c>
      <c r="H14" s="959">
        <f>L14/K14</f>
        <v>10207.44318</v>
      </c>
      <c r="I14" s="959">
        <v>39.0</v>
      </c>
      <c r="J14" s="960">
        <f t="shared" ref="J14:J15" si="9">O14/I14</f>
        <v>9212.871795</v>
      </c>
      <c r="K14" s="961">
        <v>40.0</v>
      </c>
      <c r="L14" s="960">
        <f t="shared" ref="L14:L15" si="10">O14/0.88</f>
        <v>408297.7273</v>
      </c>
      <c r="M14" s="960">
        <f t="shared" ref="M14:M15" si="11">L14*0.02</f>
        <v>8165.954545</v>
      </c>
      <c r="N14" s="960">
        <f t="shared" ref="N14:N15" si="12">L14*0.85</f>
        <v>347053.0682</v>
      </c>
      <c r="O14" s="960">
        <v>359302.0</v>
      </c>
      <c r="P14" s="960">
        <f t="shared" ref="P14:P15" si="13">O14*1.001</f>
        <v>359661.302</v>
      </c>
      <c r="Q14" s="983"/>
      <c r="R14" s="984"/>
      <c r="S14" s="984"/>
      <c r="T14" s="984"/>
      <c r="U14" s="984"/>
      <c r="V14" s="975">
        <v>47224.64</v>
      </c>
      <c r="W14" s="976"/>
      <c r="X14" s="975">
        <v>70836.96</v>
      </c>
      <c r="Y14" s="977"/>
      <c r="Z14" s="977"/>
      <c r="AA14" s="977"/>
      <c r="AB14" s="976"/>
      <c r="AC14" s="975">
        <v>55252.28</v>
      </c>
      <c r="AD14" s="977"/>
      <c r="AE14" s="977"/>
      <c r="AF14" s="976"/>
      <c r="AG14" s="985"/>
      <c r="AH14" s="985"/>
      <c r="AI14" s="985"/>
      <c r="AJ14" s="985"/>
      <c r="AK14" s="985"/>
      <c r="AL14" s="985"/>
      <c r="AM14" s="985"/>
      <c r="AN14" s="986">
        <v>28334.79</v>
      </c>
      <c r="AO14" s="976"/>
      <c r="AP14" s="984"/>
      <c r="AQ14" s="984"/>
      <c r="AR14" s="984"/>
      <c r="AS14" s="984"/>
      <c r="AT14" s="975">
        <v>51947.11</v>
      </c>
      <c r="AU14" s="977"/>
      <c r="AV14" s="977"/>
      <c r="AW14" s="976"/>
      <c r="AX14" s="975">
        <v>49036.18</v>
      </c>
      <c r="AY14" s="977"/>
      <c r="AZ14" s="977"/>
      <c r="BA14" s="984"/>
      <c r="BB14" s="984"/>
      <c r="BC14" s="984"/>
      <c r="BD14" s="984"/>
      <c r="BE14" s="984"/>
      <c r="BF14" s="984"/>
      <c r="BG14" s="984"/>
      <c r="BH14" s="984"/>
      <c r="BI14" s="984"/>
      <c r="BJ14" s="984"/>
      <c r="BK14" s="984"/>
      <c r="BL14" s="984"/>
      <c r="BM14" s="984"/>
      <c r="BN14" s="984"/>
      <c r="BO14" s="984"/>
      <c r="BP14" s="984"/>
      <c r="BQ14" s="984"/>
      <c r="BR14" s="984"/>
      <c r="BS14" s="984"/>
      <c r="BT14" s="952"/>
      <c r="BU14" s="953"/>
      <c r="BV14" s="904"/>
      <c r="BW14" s="904"/>
      <c r="BX14" s="904"/>
      <c r="BY14" s="904"/>
      <c r="BZ14" s="904"/>
      <c r="CA14" s="904"/>
      <c r="CB14" s="904"/>
      <c r="CC14" s="904"/>
      <c r="CD14" s="904"/>
      <c r="CE14" s="904"/>
      <c r="CF14" s="904"/>
      <c r="CG14" s="904"/>
      <c r="CH14" s="904"/>
      <c r="CI14" s="904"/>
      <c r="CJ14" s="904"/>
      <c r="CK14" s="904"/>
      <c r="CL14" s="904"/>
      <c r="CM14" s="904"/>
      <c r="CN14" s="904"/>
    </row>
    <row r="15" ht="51.75" customHeight="1">
      <c r="A15" s="898"/>
      <c r="B15" s="485"/>
      <c r="C15" s="987" t="s">
        <v>861</v>
      </c>
      <c r="D15" s="988" t="s">
        <v>862</v>
      </c>
      <c r="E15" s="957" t="s">
        <v>863</v>
      </c>
      <c r="F15" s="958" t="s">
        <v>864</v>
      </c>
      <c r="G15" s="958" t="s">
        <v>865</v>
      </c>
      <c r="H15" s="959">
        <v>270576.0</v>
      </c>
      <c r="I15" s="959" t="str">
        <f>H15/#REF!*100</f>
        <v>#REF!</v>
      </c>
      <c r="J15" s="960" t="str">
        <f t="shared" si="9"/>
        <v>#REF!</v>
      </c>
      <c r="K15" s="961">
        <f>L15/H15</f>
        <v>4.879010636</v>
      </c>
      <c r="L15" s="960">
        <f t="shared" si="10"/>
        <v>1320143.182</v>
      </c>
      <c r="M15" s="960">
        <f t="shared" si="11"/>
        <v>26402.86364</v>
      </c>
      <c r="N15" s="960">
        <f t="shared" si="12"/>
        <v>1122121.705</v>
      </c>
      <c r="O15" s="960">
        <v>1161726.0</v>
      </c>
      <c r="P15" s="960">
        <f t="shared" si="13"/>
        <v>1162887.726</v>
      </c>
      <c r="Q15" s="968"/>
      <c r="R15" s="969"/>
      <c r="S15" s="969"/>
      <c r="T15" s="969"/>
      <c r="U15" s="969"/>
      <c r="V15" s="975">
        <v>94449.28</v>
      </c>
      <c r="W15" s="976"/>
      <c r="X15" s="975">
        <v>236123.21</v>
      </c>
      <c r="Y15" s="977"/>
      <c r="Z15" s="977"/>
      <c r="AA15" s="977"/>
      <c r="AB15" s="976"/>
      <c r="AC15" s="975">
        <v>236123.21</v>
      </c>
      <c r="AD15" s="977"/>
      <c r="AE15" s="977"/>
      <c r="AF15" s="976"/>
      <c r="AG15" s="970"/>
      <c r="AH15" s="970"/>
      <c r="AI15" s="970"/>
      <c r="AJ15" s="970"/>
      <c r="AK15" s="970"/>
      <c r="AL15" s="970"/>
      <c r="AM15" s="970"/>
      <c r="AN15" s="986">
        <v>85004.36</v>
      </c>
      <c r="AO15" s="976"/>
      <c r="AP15" s="969"/>
      <c r="AQ15" s="969"/>
      <c r="AR15" s="969"/>
      <c r="AS15" s="969"/>
      <c r="AT15" s="975">
        <v>94449.28</v>
      </c>
      <c r="AU15" s="977"/>
      <c r="AV15" s="977"/>
      <c r="AW15" s="976"/>
      <c r="AX15" s="975">
        <v>94449.28</v>
      </c>
      <c r="AY15" s="977"/>
      <c r="AZ15" s="976"/>
      <c r="BA15" s="969"/>
      <c r="BB15" s="969"/>
      <c r="BC15" s="969"/>
      <c r="BD15" s="969"/>
      <c r="BE15" s="969"/>
      <c r="BF15" s="969"/>
      <c r="BG15" s="975">
        <v>94449.28</v>
      </c>
      <c r="BH15" s="977"/>
      <c r="BI15" s="977"/>
      <c r="BJ15" s="976"/>
      <c r="BK15" s="975">
        <v>28334.79</v>
      </c>
      <c r="BL15" s="977"/>
      <c r="BM15" s="977"/>
      <c r="BN15" s="969"/>
      <c r="BO15" s="969"/>
      <c r="BP15" s="969"/>
      <c r="BQ15" s="969"/>
      <c r="BR15" s="969"/>
      <c r="BS15" s="969"/>
      <c r="BT15" s="952"/>
      <c r="BU15" s="953"/>
      <c r="BV15" s="904"/>
      <c r="BW15" s="904"/>
      <c r="BX15" s="904"/>
      <c r="BY15" s="904"/>
      <c r="BZ15" s="904"/>
      <c r="CA15" s="904"/>
      <c r="CB15" s="904"/>
      <c r="CC15" s="904"/>
      <c r="CD15" s="904"/>
      <c r="CE15" s="904"/>
      <c r="CF15" s="904"/>
      <c r="CG15" s="904"/>
      <c r="CH15" s="904"/>
      <c r="CI15" s="904"/>
      <c r="CJ15" s="904"/>
      <c r="CK15" s="904"/>
      <c r="CL15" s="904"/>
      <c r="CM15" s="904"/>
      <c r="CN15" s="904"/>
    </row>
    <row r="16" ht="51.75" customHeight="1">
      <c r="A16" s="898"/>
      <c r="B16" s="560"/>
      <c r="C16" s="407"/>
      <c r="D16" s="940"/>
      <c r="E16" s="989" t="s">
        <v>866</v>
      </c>
      <c r="F16" s="958" t="s">
        <v>867</v>
      </c>
      <c r="G16" s="958" t="s">
        <v>865</v>
      </c>
      <c r="H16" s="404"/>
      <c r="I16" s="404"/>
      <c r="J16" s="404"/>
      <c r="K16" s="407"/>
      <c r="L16" s="404"/>
      <c r="M16" s="404"/>
      <c r="N16" s="404"/>
      <c r="O16" s="404"/>
      <c r="P16" s="404"/>
      <c r="Q16" s="990"/>
      <c r="R16" s="991"/>
      <c r="S16" s="991"/>
      <c r="T16" s="991"/>
      <c r="U16" s="991"/>
      <c r="V16" s="992"/>
      <c r="W16" s="993"/>
      <c r="X16" s="992"/>
      <c r="Y16" s="940"/>
      <c r="Z16" s="940"/>
      <c r="AA16" s="940"/>
      <c r="AB16" s="993"/>
      <c r="AC16" s="992"/>
      <c r="AD16" s="940"/>
      <c r="AE16" s="940"/>
      <c r="AF16" s="993"/>
      <c r="AG16" s="994"/>
      <c r="AH16" s="994"/>
      <c r="AI16" s="994"/>
      <c r="AJ16" s="994"/>
      <c r="AK16" s="994"/>
      <c r="AL16" s="994"/>
      <c r="AM16" s="994"/>
      <c r="AN16" s="992"/>
      <c r="AO16" s="993"/>
      <c r="AP16" s="991"/>
      <c r="AQ16" s="991"/>
      <c r="AR16" s="991"/>
      <c r="AS16" s="991"/>
      <c r="AT16" s="992"/>
      <c r="AU16" s="940"/>
      <c r="AV16" s="940"/>
      <c r="AW16" s="993"/>
      <c r="AX16" s="992"/>
      <c r="AY16" s="940"/>
      <c r="AZ16" s="993"/>
      <c r="BA16" s="991"/>
      <c r="BB16" s="991"/>
      <c r="BC16" s="991"/>
      <c r="BD16" s="991"/>
      <c r="BE16" s="991"/>
      <c r="BF16" s="991"/>
      <c r="BG16" s="992"/>
      <c r="BH16" s="940"/>
      <c r="BI16" s="940"/>
      <c r="BJ16" s="993"/>
      <c r="BK16" s="992"/>
      <c r="BL16" s="940"/>
      <c r="BM16" s="940"/>
      <c r="BN16" s="991"/>
      <c r="BO16" s="991"/>
      <c r="BP16" s="991"/>
      <c r="BQ16" s="991"/>
      <c r="BR16" s="991"/>
      <c r="BS16" s="991"/>
      <c r="BT16" s="952"/>
      <c r="BU16" s="953"/>
      <c r="BV16" s="904"/>
      <c r="BW16" s="904"/>
      <c r="BX16" s="904"/>
      <c r="BY16" s="904"/>
      <c r="BZ16" s="904"/>
      <c r="CA16" s="904"/>
      <c r="CB16" s="904"/>
      <c r="CC16" s="904"/>
      <c r="CD16" s="904"/>
      <c r="CE16" s="904"/>
      <c r="CF16" s="904"/>
      <c r="CG16" s="904"/>
      <c r="CH16" s="904"/>
      <c r="CI16" s="904"/>
      <c r="CJ16" s="904"/>
      <c r="CK16" s="904"/>
      <c r="CL16" s="904"/>
      <c r="CM16" s="904"/>
      <c r="CN16" s="904"/>
    </row>
    <row r="17" ht="37.5" customHeight="1">
      <c r="A17" s="898"/>
      <c r="B17" s="995"/>
      <c r="C17" s="996"/>
      <c r="D17" s="997"/>
      <c r="E17" s="997"/>
      <c r="F17" s="997"/>
      <c r="G17" s="997"/>
      <c r="H17" s="998"/>
      <c r="I17" s="998"/>
      <c r="J17" s="999"/>
      <c r="K17" s="998"/>
      <c r="L17" s="1000">
        <f t="shared" ref="L17:P17" si="14">sum(L10:L16)</f>
        <v>7856392.318</v>
      </c>
      <c r="M17" s="1000">
        <f t="shared" si="14"/>
        <v>157127.8464</v>
      </c>
      <c r="N17" s="1000">
        <f t="shared" si="14"/>
        <v>6677933.47</v>
      </c>
      <c r="O17" s="1000">
        <f t="shared" si="14"/>
        <v>6913625.24</v>
      </c>
      <c r="P17" s="1000">
        <f t="shared" si="14"/>
        <v>6920538.865</v>
      </c>
      <c r="Q17" s="1001"/>
      <c r="R17" s="1001"/>
      <c r="S17" s="1001"/>
      <c r="T17" s="1001"/>
      <c r="U17" s="1001"/>
      <c r="V17" s="1001"/>
      <c r="W17" s="1001"/>
      <c r="X17" s="1001"/>
      <c r="Y17" s="1001"/>
      <c r="Z17" s="1001"/>
      <c r="AA17" s="1001"/>
      <c r="AB17" s="1001"/>
      <c r="AC17" s="1001"/>
      <c r="AD17" s="1001"/>
      <c r="AE17" s="1001"/>
      <c r="AF17" s="1001"/>
      <c r="AG17" s="1001"/>
      <c r="AH17" s="1001"/>
      <c r="AI17" s="1001"/>
      <c r="AJ17" s="1001"/>
      <c r="AK17" s="1001"/>
      <c r="AL17" s="1001"/>
      <c r="AM17" s="1001"/>
      <c r="AN17" s="1001"/>
      <c r="AO17" s="1001"/>
      <c r="AP17" s="1001"/>
      <c r="AQ17" s="1001"/>
      <c r="AR17" s="1001"/>
      <c r="AS17" s="1001"/>
      <c r="AT17" s="1001"/>
      <c r="AU17" s="1001"/>
      <c r="AV17" s="1001"/>
      <c r="AW17" s="1002"/>
      <c r="AX17" s="1003"/>
      <c r="AY17" s="1003"/>
      <c r="AZ17" s="1003"/>
      <c r="BA17" s="1003"/>
      <c r="BB17" s="1004"/>
      <c r="BC17" s="1001"/>
      <c r="BD17" s="1001"/>
      <c r="BE17" s="1001"/>
      <c r="BF17" s="1001"/>
      <c r="BG17" s="1001"/>
      <c r="BH17" s="1001"/>
      <c r="BI17" s="1001"/>
      <c r="BJ17" s="1001"/>
      <c r="BK17" s="1004"/>
      <c r="BL17" s="1004"/>
      <c r="BM17" s="1004"/>
      <c r="BN17" s="1004"/>
      <c r="BO17" s="1004"/>
      <c r="BP17" s="1001"/>
      <c r="BQ17" s="1001"/>
      <c r="BR17" s="1001"/>
      <c r="BS17" s="1001"/>
      <c r="BT17" s="952"/>
      <c r="BU17" s="953"/>
      <c r="BV17" s="1005"/>
      <c r="BW17" s="1005"/>
      <c r="BX17" s="1005"/>
      <c r="BY17" s="1005"/>
      <c r="BZ17" s="1005"/>
      <c r="CA17" s="1005"/>
      <c r="CB17" s="1005"/>
      <c r="CC17" s="1005"/>
      <c r="CD17" s="1005"/>
      <c r="CE17" s="1005"/>
      <c r="CF17" s="1005"/>
      <c r="CG17" s="1005"/>
      <c r="CH17" s="1005"/>
      <c r="CI17" s="1005"/>
      <c r="CJ17" s="1005"/>
      <c r="CK17" s="1005"/>
      <c r="CL17" s="1005"/>
      <c r="CM17" s="1005"/>
      <c r="CN17" s="1005"/>
    </row>
    <row r="18">
      <c r="A18" s="1006"/>
      <c r="B18" s="1007"/>
      <c r="C18" s="1008"/>
      <c r="D18" s="1008"/>
      <c r="E18" s="1008"/>
      <c r="F18" s="1008"/>
      <c r="G18" s="1009"/>
      <c r="H18" s="1009"/>
      <c r="I18" s="1008"/>
      <c r="J18" s="1008"/>
      <c r="K18" s="1008"/>
      <c r="L18" s="1008"/>
      <c r="M18" s="1008"/>
      <c r="N18" s="1008"/>
      <c r="O18" s="1008"/>
      <c r="P18" s="1010"/>
      <c r="Q18" s="1007"/>
      <c r="R18" s="1007"/>
      <c r="S18" s="1007"/>
      <c r="T18" s="1011"/>
      <c r="U18" s="1007"/>
      <c r="V18" s="1007"/>
      <c r="W18" s="1007"/>
      <c r="X18" s="1007"/>
      <c r="Y18" s="1007"/>
      <c r="Z18" s="1007"/>
      <c r="AA18" s="1007"/>
      <c r="AB18" s="1007"/>
      <c r="AC18" s="1007"/>
      <c r="AD18" s="1007"/>
      <c r="AE18" s="1007"/>
      <c r="AF18" s="1012"/>
      <c r="AG18" s="1013"/>
      <c r="AH18" s="1013"/>
      <c r="AI18" s="1013"/>
      <c r="AJ18" s="1013"/>
      <c r="AK18" s="1013"/>
      <c r="AL18" s="1013"/>
      <c r="AM18" s="1013"/>
      <c r="AN18" s="1013"/>
      <c r="AO18" s="1013"/>
      <c r="AP18" s="1013"/>
      <c r="AQ18" s="1013"/>
      <c r="AR18" s="1013"/>
      <c r="AS18" s="1013"/>
      <c r="AT18" s="1013"/>
      <c r="AU18" s="1013"/>
      <c r="AV18" s="1013"/>
      <c r="AW18" s="1013"/>
      <c r="AX18" s="1013"/>
      <c r="AY18" s="1013"/>
      <c r="AZ18" s="1013"/>
      <c r="BA18" s="1013"/>
      <c r="BB18" s="1013"/>
      <c r="BC18" s="1013"/>
      <c r="BD18" s="1013"/>
      <c r="BE18" s="1013"/>
      <c r="BF18" s="1013"/>
      <c r="BG18" s="1013"/>
      <c r="BH18" s="1013"/>
      <c r="BI18" s="1013"/>
      <c r="BJ18" s="1013"/>
      <c r="BK18" s="1013"/>
      <c r="BL18" s="1013"/>
      <c r="BM18" s="1013"/>
      <c r="BN18" s="1013"/>
      <c r="BO18" s="1013"/>
      <c r="BP18" s="1013"/>
      <c r="BQ18" s="1013"/>
      <c r="BR18" s="1013"/>
      <c r="BS18" s="1013"/>
      <c r="BT18" s="1007"/>
      <c r="BU18" s="1014"/>
      <c r="BV18" s="1015"/>
      <c r="BW18" s="1015"/>
      <c r="BX18" s="1015"/>
      <c r="BY18" s="1015"/>
      <c r="BZ18" s="1015"/>
      <c r="CA18" s="1015"/>
      <c r="CB18" s="1015"/>
      <c r="CC18" s="1015"/>
      <c r="CD18" s="1015"/>
      <c r="CE18" s="1015"/>
      <c r="CF18" s="1015"/>
      <c r="CG18" s="1015"/>
      <c r="CH18" s="1015"/>
      <c r="CI18" s="1015"/>
      <c r="CJ18" s="1015"/>
      <c r="CK18" s="1015"/>
      <c r="CL18" s="1015"/>
      <c r="CM18" s="1015"/>
      <c r="CN18" s="1015"/>
    </row>
    <row r="19">
      <c r="A19" s="1006"/>
      <c r="B19" s="1007"/>
      <c r="C19" s="1008"/>
      <c r="D19" s="1008"/>
      <c r="E19" s="1008"/>
      <c r="F19" s="1008"/>
      <c r="G19" s="1010"/>
      <c r="H19" s="1016"/>
      <c r="I19" s="1017"/>
      <c r="J19" s="1010"/>
      <c r="K19" s="1010"/>
      <c r="L19" s="1010"/>
      <c r="M19" s="1010"/>
      <c r="N19" s="1010"/>
      <c r="O19" s="1010"/>
      <c r="P19" s="1010"/>
      <c r="Q19" s="1007"/>
      <c r="R19" s="1007"/>
      <c r="S19" s="1007"/>
      <c r="T19" s="1007"/>
      <c r="U19" s="1007"/>
      <c r="V19" s="1007"/>
      <c r="W19" s="1007"/>
      <c r="X19" s="1007"/>
      <c r="Y19" s="1007"/>
      <c r="Z19" s="1007"/>
      <c r="AA19" s="1007"/>
      <c r="AB19" s="1007"/>
      <c r="AC19" s="1007"/>
      <c r="AD19" s="1007"/>
      <c r="AE19" s="1007"/>
      <c r="AF19" s="1012"/>
      <c r="AG19" s="1013"/>
      <c r="AH19" s="1013"/>
      <c r="AI19" s="1013"/>
      <c r="AJ19" s="1013"/>
      <c r="AK19" s="1013"/>
      <c r="AL19" s="1013"/>
      <c r="AM19" s="1013"/>
      <c r="AN19" s="1013"/>
      <c r="AO19" s="1013"/>
      <c r="AP19" s="1013"/>
      <c r="AQ19" s="1013"/>
      <c r="AR19" s="1013"/>
      <c r="AS19" s="1013"/>
      <c r="AT19" s="1013"/>
      <c r="AU19" s="1013"/>
      <c r="AV19" s="1013"/>
      <c r="AW19" s="1013"/>
      <c r="AX19" s="1013"/>
      <c r="AY19" s="1013"/>
      <c r="AZ19" s="1013"/>
      <c r="BA19" s="1013"/>
      <c r="BB19" s="1013"/>
      <c r="BC19" s="1013"/>
      <c r="BD19" s="1013"/>
      <c r="BE19" s="1013"/>
      <c r="BF19" s="1013"/>
      <c r="BG19" s="1013"/>
      <c r="BH19" s="1013"/>
      <c r="BI19" s="1013"/>
      <c r="BJ19" s="1013"/>
      <c r="BK19" s="1013"/>
      <c r="BL19" s="1013"/>
      <c r="BM19" s="1013"/>
      <c r="BN19" s="1013"/>
      <c r="BO19" s="1013"/>
      <c r="BP19" s="1013"/>
      <c r="BQ19" s="1013"/>
      <c r="BR19" s="1013"/>
      <c r="BS19" s="1013"/>
      <c r="BT19" s="1007"/>
      <c r="BU19" s="1014"/>
      <c r="BV19" s="1015"/>
      <c r="BW19" s="1015"/>
      <c r="BX19" s="1015"/>
      <c r="BY19" s="1015"/>
      <c r="BZ19" s="1015"/>
      <c r="CA19" s="1015"/>
      <c r="CB19" s="1015"/>
      <c r="CC19" s="1015"/>
      <c r="CD19" s="1015"/>
      <c r="CE19" s="1015"/>
      <c r="CF19" s="1015"/>
      <c r="CG19" s="1015"/>
      <c r="CH19" s="1015"/>
      <c r="CI19" s="1015"/>
      <c r="CJ19" s="1015"/>
      <c r="CK19" s="1015"/>
      <c r="CL19" s="1015"/>
      <c r="CM19" s="1015"/>
      <c r="CN19" s="1015"/>
    </row>
    <row r="20">
      <c r="A20" s="1018"/>
      <c r="B20" s="1019"/>
      <c r="C20" s="1020"/>
      <c r="D20" s="1020"/>
      <c r="E20" s="1020"/>
      <c r="F20" s="1020"/>
      <c r="G20" s="1021"/>
      <c r="H20" s="1021"/>
      <c r="I20" s="1022"/>
      <c r="J20" s="1023"/>
      <c r="K20" s="1023"/>
      <c r="L20" s="1023"/>
      <c r="M20" s="1023"/>
      <c r="N20" s="1023"/>
      <c r="O20" s="1023"/>
      <c r="P20" s="1023"/>
      <c r="Q20" s="1014"/>
      <c r="R20" s="1014"/>
      <c r="S20" s="1014"/>
      <c r="T20" s="1014"/>
      <c r="U20" s="1014"/>
      <c r="V20" s="1014"/>
      <c r="W20" s="1014"/>
      <c r="X20" s="1014"/>
      <c r="Y20" s="1014"/>
      <c r="Z20" s="1014"/>
      <c r="AA20" s="1014"/>
      <c r="AB20" s="1014"/>
      <c r="AC20" s="1014"/>
      <c r="AD20" s="1014"/>
      <c r="AE20" s="1014"/>
      <c r="AF20" s="1024"/>
      <c r="AG20" s="1025"/>
      <c r="AH20" s="1025"/>
      <c r="AI20" s="1025"/>
      <c r="AJ20" s="1025"/>
      <c r="AK20" s="1025"/>
      <c r="AL20" s="1025"/>
      <c r="AM20" s="1025"/>
      <c r="AN20" s="1025"/>
      <c r="AO20" s="1025"/>
      <c r="AP20" s="1025"/>
      <c r="AQ20" s="1025"/>
      <c r="AR20" s="1025"/>
      <c r="AS20" s="1025"/>
      <c r="AT20" s="1025"/>
      <c r="AU20" s="1025"/>
      <c r="AV20" s="1025"/>
      <c r="AW20" s="1025"/>
      <c r="AX20" s="1025"/>
      <c r="AY20" s="1025"/>
      <c r="AZ20" s="1025"/>
      <c r="BA20" s="1025"/>
      <c r="BB20" s="1025"/>
      <c r="BC20" s="1025"/>
      <c r="BD20" s="1025"/>
      <c r="BE20" s="1025"/>
      <c r="BF20" s="1025"/>
      <c r="BG20" s="1025"/>
      <c r="BH20" s="1025"/>
      <c r="BI20" s="1025"/>
      <c r="BJ20" s="1025"/>
      <c r="BK20" s="1025"/>
      <c r="BL20" s="1025"/>
      <c r="BM20" s="1025"/>
      <c r="BN20" s="1025"/>
      <c r="BO20" s="1025"/>
      <c r="BP20" s="1025"/>
      <c r="BQ20" s="1025"/>
      <c r="BR20" s="1025"/>
      <c r="BS20" s="1025"/>
      <c r="BT20" s="1014"/>
      <c r="BU20" s="1014"/>
      <c r="BV20" s="1015"/>
      <c r="BW20" s="1015"/>
      <c r="BX20" s="1015"/>
      <c r="BY20" s="1015"/>
      <c r="BZ20" s="1015"/>
      <c r="CA20" s="1015"/>
      <c r="CB20" s="1015"/>
      <c r="CC20" s="1015"/>
      <c r="CD20" s="1015"/>
      <c r="CE20" s="1015"/>
      <c r="CF20" s="1015"/>
      <c r="CG20" s="1015"/>
      <c r="CH20" s="1015"/>
      <c r="CI20" s="1015"/>
      <c r="CJ20" s="1015"/>
      <c r="CK20" s="1015"/>
      <c r="CL20" s="1015"/>
      <c r="CM20" s="1015"/>
      <c r="CN20" s="1015"/>
    </row>
    <row r="21">
      <c r="A21" s="1026"/>
      <c r="B21" s="1026"/>
      <c r="C21" s="1026"/>
      <c r="D21" s="1026"/>
      <c r="E21" s="1026"/>
      <c r="F21" s="1026"/>
      <c r="G21" s="1026"/>
      <c r="H21" s="1027"/>
      <c r="I21" s="1027"/>
      <c r="J21" s="1027"/>
      <c r="K21" s="1027"/>
      <c r="L21" s="1027"/>
      <c r="M21" s="1027"/>
      <c r="N21" s="1027"/>
      <c r="O21" s="1027"/>
      <c r="P21" s="1027"/>
      <c r="Q21" s="1026"/>
      <c r="R21" s="1026"/>
      <c r="S21" s="1026"/>
      <c r="T21" s="1026"/>
      <c r="U21" s="1026"/>
      <c r="V21" s="1026"/>
      <c r="W21" s="1026"/>
      <c r="X21" s="1026"/>
      <c r="Y21" s="1026"/>
      <c r="Z21" s="1026"/>
      <c r="AA21" s="1026"/>
      <c r="AB21" s="1026"/>
      <c r="AC21" s="1026"/>
      <c r="AD21" s="1026"/>
      <c r="AE21" s="1026"/>
      <c r="AF21" s="1026"/>
      <c r="AG21" s="1026"/>
      <c r="AH21" s="1026"/>
      <c r="AI21" s="1026"/>
      <c r="AJ21" s="1026"/>
      <c r="AK21" s="1026"/>
      <c r="AL21" s="1026"/>
      <c r="AM21" s="1026"/>
      <c r="AN21" s="1026"/>
      <c r="AO21" s="1026"/>
      <c r="AP21" s="1026"/>
      <c r="AQ21" s="1026"/>
      <c r="AR21" s="1026"/>
      <c r="AS21" s="1026"/>
      <c r="AT21" s="1026"/>
      <c r="AU21" s="1026"/>
      <c r="AV21" s="1026"/>
      <c r="AW21" s="1026"/>
      <c r="AX21" s="1026"/>
      <c r="AY21" s="1026"/>
      <c r="AZ21" s="1026"/>
      <c r="BA21" s="1026"/>
      <c r="BB21" s="1026"/>
      <c r="BC21" s="1026"/>
      <c r="BD21" s="1026"/>
      <c r="BE21" s="1026"/>
      <c r="BF21" s="1026"/>
      <c r="BG21" s="1026"/>
      <c r="BH21" s="1026"/>
      <c r="BI21" s="1026"/>
      <c r="BJ21" s="1026"/>
      <c r="BK21" s="1026"/>
      <c r="BL21" s="1026"/>
      <c r="BM21" s="1026"/>
      <c r="BN21" s="1026"/>
      <c r="BO21" s="1026"/>
      <c r="BP21" s="1026"/>
      <c r="BQ21" s="1026"/>
      <c r="BR21" s="1026"/>
      <c r="BS21" s="1026"/>
      <c r="BT21" s="1026"/>
      <c r="BU21" s="1026"/>
      <c r="BV21" s="1026"/>
      <c r="BW21" s="1026"/>
      <c r="BX21" s="1026"/>
      <c r="BY21" s="1026"/>
      <c r="BZ21" s="1026"/>
      <c r="CA21" s="1026"/>
      <c r="CB21" s="1026"/>
      <c r="CC21" s="1026"/>
      <c r="CD21" s="1026"/>
      <c r="CE21" s="1026"/>
      <c r="CF21" s="1026"/>
      <c r="CG21" s="1026"/>
      <c r="CH21" s="1026"/>
      <c r="CI21" s="1026"/>
      <c r="CJ21" s="1026"/>
      <c r="CK21" s="1026"/>
      <c r="CL21" s="1026"/>
      <c r="CM21" s="1026"/>
      <c r="CN21" s="1026"/>
    </row>
    <row r="22">
      <c r="A22" s="1026"/>
      <c r="B22" s="1026"/>
      <c r="C22" s="1026"/>
      <c r="D22" s="1026"/>
      <c r="E22" s="1026"/>
      <c r="F22" s="1026"/>
      <c r="G22" s="1026"/>
      <c r="H22" s="1027"/>
      <c r="I22" s="1027"/>
      <c r="J22" s="1027"/>
      <c r="K22" s="1027"/>
      <c r="L22" s="1027"/>
      <c r="M22" s="1027"/>
      <c r="N22" s="1027"/>
      <c r="O22" s="1027"/>
      <c r="P22" s="1027"/>
      <c r="Q22" s="1026"/>
      <c r="R22" s="1026"/>
      <c r="S22" s="1026"/>
      <c r="T22" s="1026"/>
      <c r="U22" s="1026"/>
      <c r="V22" s="1026"/>
      <c r="W22" s="1026"/>
      <c r="X22" s="1026"/>
      <c r="Y22" s="1026"/>
      <c r="Z22" s="1026"/>
      <c r="AA22" s="1026"/>
      <c r="AB22" s="1026"/>
      <c r="AC22" s="1026"/>
      <c r="AD22" s="1026"/>
      <c r="AE22" s="1026"/>
      <c r="AF22" s="1026"/>
      <c r="AG22" s="1026"/>
      <c r="AH22" s="1026"/>
      <c r="AI22" s="1026"/>
      <c r="AJ22" s="1026"/>
      <c r="AK22" s="1026"/>
      <c r="AL22" s="1026"/>
      <c r="AM22" s="1026"/>
      <c r="AN22" s="1026"/>
      <c r="AO22" s="1026"/>
      <c r="AP22" s="1026"/>
      <c r="AQ22" s="1026"/>
      <c r="AR22" s="1026"/>
      <c r="AS22" s="1026"/>
      <c r="AT22" s="1026"/>
      <c r="AU22" s="1026"/>
      <c r="AV22" s="1026"/>
      <c r="AW22" s="1026"/>
      <c r="AX22" s="1026"/>
      <c r="AY22" s="1026"/>
      <c r="AZ22" s="1026"/>
      <c r="BA22" s="1026"/>
      <c r="BB22" s="1026"/>
      <c r="BC22" s="1026"/>
      <c r="BD22" s="1026"/>
      <c r="BE22" s="1026"/>
      <c r="BF22" s="1026"/>
      <c r="BG22" s="1026"/>
      <c r="BH22" s="1026"/>
      <c r="BI22" s="1026"/>
      <c r="BJ22" s="1026"/>
      <c r="BK22" s="1026"/>
      <c r="BL22" s="1026"/>
      <c r="BM22" s="1026"/>
      <c r="BN22" s="1026"/>
      <c r="BO22" s="1026"/>
      <c r="BP22" s="1026"/>
      <c r="BQ22" s="1026"/>
      <c r="BR22" s="1026"/>
      <c r="BS22" s="1026"/>
      <c r="BT22" s="1026"/>
      <c r="BU22" s="1026"/>
      <c r="BV22" s="1026"/>
      <c r="BW22" s="1026"/>
      <c r="BX22" s="1026"/>
      <c r="BY22" s="1026"/>
      <c r="BZ22" s="1026"/>
      <c r="CA22" s="1026"/>
      <c r="CB22" s="1026"/>
      <c r="CC22" s="1026"/>
      <c r="CD22" s="1026"/>
      <c r="CE22" s="1026"/>
      <c r="CF22" s="1026"/>
      <c r="CG22" s="1026"/>
      <c r="CH22" s="1026"/>
      <c r="CI22" s="1026"/>
      <c r="CJ22" s="1026"/>
      <c r="CK22" s="1026"/>
      <c r="CL22" s="1026"/>
      <c r="CM22" s="1026"/>
      <c r="CN22" s="1026"/>
    </row>
    <row r="23">
      <c r="A23" s="1026"/>
      <c r="B23" s="1026"/>
      <c r="C23" s="1026"/>
      <c r="D23" s="1026"/>
      <c r="E23" s="1026"/>
      <c r="F23" s="1026"/>
      <c r="G23" s="1026"/>
      <c r="H23" s="1027"/>
      <c r="I23" s="1027"/>
      <c r="J23" s="1027"/>
      <c r="K23" s="1027"/>
      <c r="L23" s="1027"/>
      <c r="M23" s="1027"/>
      <c r="N23" s="1027"/>
      <c r="O23" s="1027"/>
      <c r="P23" s="1027"/>
      <c r="Q23" s="1026"/>
      <c r="R23" s="1026"/>
      <c r="S23" s="1026"/>
      <c r="T23" s="1026"/>
      <c r="U23" s="1026"/>
      <c r="V23" s="1026"/>
      <c r="W23" s="1026"/>
      <c r="X23" s="1026"/>
      <c r="Y23" s="1026"/>
      <c r="Z23" s="1026"/>
      <c r="AA23" s="1026"/>
      <c r="AB23" s="1026"/>
      <c r="AC23" s="1026"/>
      <c r="AD23" s="1026"/>
      <c r="AE23" s="1026"/>
      <c r="AF23" s="1026"/>
      <c r="AG23" s="1026"/>
      <c r="AH23" s="1026"/>
      <c r="AI23" s="1026"/>
      <c r="AJ23" s="1026"/>
      <c r="AK23" s="1026"/>
      <c r="AL23" s="1026"/>
      <c r="AM23" s="1026"/>
      <c r="AN23" s="1026"/>
      <c r="AO23" s="1026"/>
      <c r="AP23" s="1026"/>
      <c r="AQ23" s="1026"/>
      <c r="AR23" s="1026"/>
      <c r="AS23" s="1026"/>
      <c r="AT23" s="1026"/>
      <c r="AU23" s="1026"/>
      <c r="AV23" s="1026"/>
      <c r="AW23" s="1026"/>
      <c r="AX23" s="1026"/>
      <c r="AY23" s="1026"/>
      <c r="AZ23" s="1026"/>
      <c r="BA23" s="1026"/>
      <c r="BB23" s="1026"/>
      <c r="BC23" s="1026"/>
      <c r="BD23" s="1026"/>
      <c r="BE23" s="1026"/>
      <c r="BF23" s="1026"/>
      <c r="BG23" s="1026"/>
      <c r="BH23" s="1026"/>
      <c r="BI23" s="1026"/>
      <c r="BJ23" s="1026"/>
      <c r="BK23" s="1026"/>
      <c r="BL23" s="1026"/>
      <c r="BM23" s="1026"/>
      <c r="BN23" s="1026"/>
      <c r="BO23" s="1026"/>
      <c r="BP23" s="1026"/>
      <c r="BQ23" s="1026"/>
      <c r="BR23" s="1026"/>
      <c r="BS23" s="1026"/>
      <c r="BT23" s="1026"/>
      <c r="BU23" s="1026"/>
      <c r="BV23" s="1026"/>
      <c r="BW23" s="1026"/>
      <c r="BX23" s="1026"/>
      <c r="BY23" s="1026"/>
      <c r="BZ23" s="1026"/>
      <c r="CA23" s="1026"/>
      <c r="CB23" s="1026"/>
      <c r="CC23" s="1026"/>
      <c r="CD23" s="1026"/>
      <c r="CE23" s="1026"/>
      <c r="CF23" s="1026"/>
      <c r="CG23" s="1026"/>
      <c r="CH23" s="1026"/>
      <c r="CI23" s="1026"/>
      <c r="CJ23" s="1026"/>
      <c r="CK23" s="1026"/>
      <c r="CL23" s="1026"/>
      <c r="CM23" s="1026"/>
      <c r="CN23" s="1026"/>
    </row>
    <row r="24">
      <c r="A24" s="1026"/>
      <c r="B24" s="1026"/>
      <c r="C24" s="1026"/>
      <c r="D24" s="1026"/>
      <c r="E24" s="1026"/>
      <c r="F24" s="1026"/>
      <c r="G24" s="1026"/>
      <c r="H24" s="1027"/>
      <c r="I24" s="1027"/>
      <c r="J24" s="1027"/>
      <c r="K24" s="1027"/>
      <c r="L24" s="1027"/>
      <c r="M24" s="1027"/>
      <c r="N24" s="1027"/>
      <c r="O24" s="1027"/>
      <c r="P24" s="1027"/>
      <c r="Q24" s="1026"/>
      <c r="R24" s="1026"/>
      <c r="S24" s="1026"/>
      <c r="T24" s="1026"/>
      <c r="U24" s="1026"/>
      <c r="V24" s="1026"/>
      <c r="W24" s="1026"/>
      <c r="X24" s="1026"/>
      <c r="Y24" s="1026"/>
      <c r="Z24" s="1026"/>
      <c r="AA24" s="1026"/>
      <c r="AB24" s="1026"/>
      <c r="AC24" s="1026"/>
      <c r="AD24" s="1026"/>
      <c r="AE24" s="1026"/>
      <c r="AF24" s="1026"/>
      <c r="AG24" s="1026"/>
      <c r="AH24" s="1026"/>
      <c r="AI24" s="1026"/>
      <c r="AJ24" s="1026"/>
      <c r="AK24" s="1026"/>
      <c r="AL24" s="1026"/>
      <c r="AM24" s="1026"/>
      <c r="AN24" s="1026"/>
      <c r="AO24" s="1026"/>
      <c r="AP24" s="1026"/>
      <c r="AQ24" s="1026"/>
      <c r="AR24" s="1026"/>
      <c r="AS24" s="1026"/>
      <c r="AT24" s="1026"/>
      <c r="AU24" s="1026"/>
      <c r="AV24" s="1026"/>
      <c r="AW24" s="1026"/>
      <c r="AX24" s="1026"/>
      <c r="AY24" s="1026"/>
      <c r="AZ24" s="1026"/>
      <c r="BA24" s="1026"/>
      <c r="BB24" s="1026"/>
      <c r="BC24" s="1026"/>
      <c r="BD24" s="1026"/>
      <c r="BE24" s="1026"/>
      <c r="BF24" s="1026"/>
      <c r="BG24" s="1026"/>
      <c r="BH24" s="1026"/>
      <c r="BI24" s="1026"/>
      <c r="BJ24" s="1026"/>
      <c r="BK24" s="1026"/>
      <c r="BL24" s="1026"/>
      <c r="BM24" s="1026"/>
      <c r="BN24" s="1026"/>
      <c r="BO24" s="1026"/>
      <c r="BP24" s="1026"/>
      <c r="BQ24" s="1026"/>
      <c r="BR24" s="1026"/>
      <c r="BS24" s="1026"/>
      <c r="BT24" s="1026"/>
      <c r="BU24" s="1026"/>
      <c r="BV24" s="1026"/>
      <c r="BW24" s="1026"/>
      <c r="BX24" s="1026"/>
      <c r="BY24" s="1026"/>
      <c r="BZ24" s="1026"/>
      <c r="CA24" s="1026"/>
      <c r="CB24" s="1026"/>
      <c r="CC24" s="1026"/>
      <c r="CD24" s="1026"/>
      <c r="CE24" s="1026"/>
      <c r="CF24" s="1026"/>
      <c r="CG24" s="1026"/>
      <c r="CH24" s="1026"/>
      <c r="CI24" s="1026"/>
      <c r="CJ24" s="1026"/>
      <c r="CK24" s="1026"/>
      <c r="CL24" s="1026"/>
      <c r="CM24" s="1026"/>
      <c r="CN24" s="1026"/>
    </row>
    <row r="25">
      <c r="A25" s="1026"/>
      <c r="B25" s="1026"/>
      <c r="C25" s="1026"/>
      <c r="D25" s="1026"/>
      <c r="E25" s="1026"/>
      <c r="F25" s="1026"/>
      <c r="G25" s="1026"/>
      <c r="H25" s="1027"/>
      <c r="I25" s="1027"/>
      <c r="J25" s="1027"/>
      <c r="K25" s="1027"/>
      <c r="L25" s="1027"/>
      <c r="M25" s="1027"/>
      <c r="N25" s="1027"/>
      <c r="O25" s="1027"/>
      <c r="P25" s="1027"/>
      <c r="Q25" s="1026"/>
      <c r="R25" s="1026"/>
      <c r="S25" s="1026"/>
      <c r="T25" s="1026"/>
      <c r="U25" s="1026"/>
      <c r="V25" s="1026"/>
      <c r="W25" s="1026"/>
      <c r="X25" s="1026"/>
      <c r="Y25" s="1026"/>
      <c r="Z25" s="1026"/>
      <c r="AA25" s="1026"/>
      <c r="AB25" s="1026"/>
      <c r="AC25" s="1026"/>
      <c r="AD25" s="1026"/>
      <c r="AE25" s="1026"/>
      <c r="AF25" s="1026"/>
      <c r="AG25" s="1026"/>
      <c r="AH25" s="1026"/>
      <c r="AI25" s="1026"/>
      <c r="AJ25" s="1026"/>
      <c r="AK25" s="1026"/>
      <c r="AL25" s="1026"/>
      <c r="AM25" s="1026"/>
      <c r="AN25" s="1026"/>
      <c r="AO25" s="1026"/>
      <c r="AP25" s="1026"/>
      <c r="AQ25" s="1026"/>
      <c r="AR25" s="1026"/>
      <c r="AS25" s="1026"/>
      <c r="AT25" s="1026"/>
      <c r="AU25" s="1026"/>
      <c r="AV25" s="1026"/>
      <c r="AW25" s="1026"/>
      <c r="AX25" s="1026"/>
      <c r="AY25" s="1026"/>
      <c r="AZ25" s="1026"/>
      <c r="BA25" s="1026"/>
      <c r="BB25" s="1026"/>
      <c r="BC25" s="1026"/>
      <c r="BD25" s="1026"/>
      <c r="BE25" s="1026"/>
      <c r="BF25" s="1026"/>
      <c r="BG25" s="1026"/>
      <c r="BH25" s="1026"/>
      <c r="BI25" s="1026"/>
      <c r="BJ25" s="1026"/>
      <c r="BK25" s="1026"/>
      <c r="BL25" s="1026"/>
      <c r="BM25" s="1026"/>
      <c r="BN25" s="1026"/>
      <c r="BO25" s="1026"/>
      <c r="BP25" s="1026"/>
      <c r="BQ25" s="1026"/>
      <c r="BR25" s="1026"/>
      <c r="BS25" s="1026"/>
      <c r="BT25" s="1026"/>
      <c r="BU25" s="1026"/>
      <c r="BV25" s="1026"/>
      <c r="BW25" s="1026"/>
      <c r="BX25" s="1026"/>
      <c r="BY25" s="1026"/>
      <c r="BZ25" s="1026"/>
      <c r="CA25" s="1026"/>
      <c r="CB25" s="1026"/>
      <c r="CC25" s="1026"/>
      <c r="CD25" s="1026"/>
      <c r="CE25" s="1026"/>
      <c r="CF25" s="1026"/>
      <c r="CG25" s="1026"/>
      <c r="CH25" s="1026"/>
      <c r="CI25" s="1026"/>
      <c r="CJ25" s="1026"/>
      <c r="CK25" s="1026"/>
      <c r="CL25" s="1026"/>
      <c r="CM25" s="1026"/>
      <c r="CN25" s="1026"/>
    </row>
    <row r="26">
      <c r="A26" s="1026"/>
      <c r="B26" s="1026"/>
      <c r="C26" s="1026"/>
      <c r="D26" s="1026"/>
      <c r="E26" s="1026"/>
      <c r="F26" s="1026"/>
      <c r="G26" s="1026"/>
      <c r="H26" s="1027"/>
      <c r="I26" s="1027"/>
      <c r="J26" s="1027"/>
      <c r="K26" s="1027"/>
      <c r="L26" s="1027"/>
      <c r="M26" s="1027"/>
      <c r="N26" s="1027"/>
      <c r="O26" s="1027"/>
      <c r="P26" s="1027"/>
      <c r="Q26" s="1026"/>
      <c r="R26" s="1026"/>
      <c r="S26" s="1026"/>
      <c r="T26" s="1026"/>
      <c r="U26" s="1026"/>
      <c r="V26" s="1026"/>
      <c r="W26" s="1026"/>
      <c r="X26" s="1026"/>
      <c r="Y26" s="1026"/>
      <c r="Z26" s="1026"/>
      <c r="AA26" s="1026"/>
      <c r="AB26" s="1026"/>
      <c r="AC26" s="1026"/>
      <c r="AD26" s="1026"/>
      <c r="AE26" s="1026"/>
      <c r="AF26" s="1026"/>
      <c r="AG26" s="1026"/>
      <c r="AH26" s="1026"/>
      <c r="AI26" s="1026"/>
      <c r="AJ26" s="1026"/>
      <c r="AK26" s="1026"/>
      <c r="AL26" s="1026"/>
      <c r="AM26" s="1026"/>
      <c r="AN26" s="1026"/>
      <c r="AO26" s="1026"/>
      <c r="AP26" s="1026"/>
      <c r="AQ26" s="1026"/>
      <c r="AR26" s="1026"/>
      <c r="AS26" s="1026"/>
      <c r="AT26" s="1026"/>
      <c r="AU26" s="1026"/>
      <c r="AV26" s="1026"/>
      <c r="AW26" s="1026"/>
      <c r="AX26" s="1026"/>
      <c r="AY26" s="1026"/>
      <c r="AZ26" s="1026"/>
      <c r="BA26" s="1026"/>
      <c r="BB26" s="1026"/>
      <c r="BC26" s="1026"/>
      <c r="BD26" s="1026"/>
      <c r="BE26" s="1026"/>
      <c r="BF26" s="1026"/>
      <c r="BG26" s="1026"/>
      <c r="BH26" s="1026"/>
      <c r="BI26" s="1026"/>
      <c r="BJ26" s="1026"/>
      <c r="BK26" s="1026"/>
      <c r="BL26" s="1026"/>
      <c r="BM26" s="1026"/>
      <c r="BN26" s="1026"/>
      <c r="BO26" s="1026"/>
      <c r="BP26" s="1026"/>
      <c r="BQ26" s="1026"/>
      <c r="BR26" s="1026"/>
      <c r="BS26" s="1026"/>
      <c r="BT26" s="1026"/>
      <c r="BU26" s="1026"/>
      <c r="BV26" s="1026"/>
      <c r="BW26" s="1026"/>
      <c r="BX26" s="1026"/>
      <c r="BY26" s="1026"/>
      <c r="BZ26" s="1026"/>
      <c r="CA26" s="1026"/>
      <c r="CB26" s="1026"/>
      <c r="CC26" s="1026"/>
      <c r="CD26" s="1026"/>
      <c r="CE26" s="1026"/>
      <c r="CF26" s="1026"/>
      <c r="CG26" s="1026"/>
      <c r="CH26" s="1026"/>
      <c r="CI26" s="1026"/>
      <c r="CJ26" s="1026"/>
      <c r="CK26" s="1026"/>
      <c r="CL26" s="1026"/>
      <c r="CM26" s="1026"/>
      <c r="CN26" s="1026"/>
    </row>
    <row r="27">
      <c r="A27" s="1026"/>
      <c r="B27" s="1026"/>
      <c r="C27" s="1026"/>
      <c r="D27" s="1026"/>
      <c r="E27" s="1026"/>
      <c r="F27" s="1026"/>
      <c r="G27" s="1026"/>
      <c r="H27" s="1027"/>
      <c r="I27" s="1027"/>
      <c r="J27" s="1027"/>
      <c r="K27" s="1027"/>
      <c r="L27" s="1027"/>
      <c r="M27" s="1027"/>
      <c r="N27" s="1027"/>
      <c r="O27" s="1027"/>
      <c r="P27" s="1027"/>
      <c r="Q27" s="1026"/>
      <c r="R27" s="1026"/>
      <c r="S27" s="1026"/>
      <c r="T27" s="1026"/>
      <c r="U27" s="1026"/>
      <c r="V27" s="1026"/>
      <c r="W27" s="1026"/>
      <c r="X27" s="1026"/>
      <c r="Y27" s="1026"/>
      <c r="Z27" s="1026"/>
      <c r="AA27" s="1026"/>
      <c r="AB27" s="1026"/>
      <c r="AC27" s="1026"/>
      <c r="AD27" s="1026"/>
      <c r="AE27" s="1026"/>
      <c r="AF27" s="1026"/>
      <c r="AG27" s="1026"/>
      <c r="AH27" s="1026"/>
      <c r="AI27" s="1026"/>
      <c r="AJ27" s="1026"/>
      <c r="AK27" s="1026"/>
      <c r="AL27" s="1026"/>
      <c r="AM27" s="1026"/>
      <c r="AN27" s="1026"/>
      <c r="AO27" s="1026"/>
      <c r="AP27" s="1026"/>
      <c r="AQ27" s="1026"/>
      <c r="AR27" s="1026"/>
      <c r="AS27" s="1026"/>
      <c r="AT27" s="1026"/>
      <c r="AU27" s="1026"/>
      <c r="AV27" s="1026"/>
      <c r="AW27" s="1026"/>
      <c r="AX27" s="1026"/>
      <c r="AY27" s="1026"/>
      <c r="AZ27" s="1026"/>
      <c r="BA27" s="1026"/>
      <c r="BB27" s="1026"/>
      <c r="BC27" s="1026"/>
      <c r="BD27" s="1026"/>
      <c r="BE27" s="1026"/>
      <c r="BF27" s="1026"/>
      <c r="BG27" s="1026"/>
      <c r="BH27" s="1026"/>
      <c r="BI27" s="1026"/>
      <c r="BJ27" s="1026"/>
      <c r="BK27" s="1026"/>
      <c r="BL27" s="1026"/>
      <c r="BM27" s="1026"/>
      <c r="BN27" s="1026"/>
      <c r="BO27" s="1026"/>
      <c r="BP27" s="1026"/>
      <c r="BQ27" s="1026"/>
      <c r="BR27" s="1026"/>
      <c r="BS27" s="1026"/>
      <c r="BT27" s="1026"/>
      <c r="BU27" s="1026"/>
      <c r="BV27" s="1026"/>
      <c r="BW27" s="1026"/>
      <c r="BX27" s="1026"/>
      <c r="BY27" s="1026"/>
      <c r="BZ27" s="1026"/>
      <c r="CA27" s="1026"/>
      <c r="CB27" s="1026"/>
      <c r="CC27" s="1026"/>
      <c r="CD27" s="1026"/>
      <c r="CE27" s="1026"/>
      <c r="CF27" s="1026"/>
      <c r="CG27" s="1026"/>
      <c r="CH27" s="1026"/>
      <c r="CI27" s="1026"/>
      <c r="CJ27" s="1026"/>
      <c r="CK27" s="1026"/>
      <c r="CL27" s="1026"/>
      <c r="CM27" s="1026"/>
      <c r="CN27" s="1026"/>
    </row>
    <row r="28">
      <c r="A28" s="1026"/>
      <c r="B28" s="1026"/>
      <c r="C28" s="1026"/>
      <c r="D28" s="1026"/>
      <c r="E28" s="1026"/>
      <c r="F28" s="1026"/>
      <c r="G28" s="1026"/>
      <c r="H28" s="1027"/>
      <c r="I28" s="1027"/>
      <c r="J28" s="1027"/>
      <c r="K28" s="1027"/>
      <c r="L28" s="1027"/>
      <c r="M28" s="1027"/>
      <c r="N28" s="1027"/>
      <c r="O28" s="1027"/>
      <c r="P28" s="1027"/>
      <c r="Q28" s="1026"/>
      <c r="R28" s="1026"/>
      <c r="S28" s="1026"/>
      <c r="T28" s="1026"/>
      <c r="U28" s="1026"/>
      <c r="V28" s="1026"/>
      <c r="W28" s="1026"/>
      <c r="X28" s="1026"/>
      <c r="Y28" s="1026"/>
      <c r="Z28" s="1026"/>
      <c r="AA28" s="1026"/>
      <c r="AB28" s="1026"/>
      <c r="AC28" s="1026"/>
      <c r="AD28" s="1026"/>
      <c r="AE28" s="1026"/>
      <c r="AF28" s="1026"/>
      <c r="AG28" s="1026"/>
      <c r="AH28" s="1026"/>
      <c r="AI28" s="1026"/>
      <c r="AJ28" s="1026"/>
      <c r="AK28" s="1026"/>
      <c r="AL28" s="1026"/>
      <c r="AM28" s="1026"/>
      <c r="AN28" s="1026"/>
      <c r="AO28" s="1026"/>
      <c r="AP28" s="1026"/>
      <c r="AQ28" s="1026"/>
      <c r="AR28" s="1026"/>
      <c r="AS28" s="1026"/>
      <c r="AT28" s="1026"/>
      <c r="AU28" s="1026"/>
      <c r="AV28" s="1026"/>
      <c r="AW28" s="1026"/>
      <c r="AX28" s="1026"/>
      <c r="AY28" s="1026"/>
      <c r="AZ28" s="1026"/>
      <c r="BA28" s="1026"/>
      <c r="BB28" s="1026"/>
      <c r="BC28" s="1026"/>
      <c r="BD28" s="1026"/>
      <c r="BE28" s="1026"/>
      <c r="BF28" s="1026"/>
      <c r="BG28" s="1026"/>
      <c r="BH28" s="1026"/>
      <c r="BI28" s="1026"/>
      <c r="BJ28" s="1026"/>
      <c r="BK28" s="1026"/>
      <c r="BL28" s="1026"/>
      <c r="BM28" s="1026"/>
      <c r="BN28" s="1026"/>
      <c r="BO28" s="1026"/>
      <c r="BP28" s="1026"/>
      <c r="BQ28" s="1026"/>
      <c r="BR28" s="1026"/>
      <c r="BS28" s="1026"/>
      <c r="BT28" s="1026"/>
      <c r="BU28" s="1026"/>
      <c r="BV28" s="1026"/>
      <c r="BW28" s="1026"/>
      <c r="BX28" s="1026"/>
      <c r="BY28" s="1026"/>
      <c r="BZ28" s="1026"/>
      <c r="CA28" s="1026"/>
      <c r="CB28" s="1026"/>
      <c r="CC28" s="1026"/>
      <c r="CD28" s="1026"/>
      <c r="CE28" s="1026"/>
      <c r="CF28" s="1026"/>
      <c r="CG28" s="1026"/>
      <c r="CH28" s="1026"/>
      <c r="CI28" s="1026"/>
      <c r="CJ28" s="1026"/>
      <c r="CK28" s="1026"/>
      <c r="CL28" s="1026"/>
      <c r="CM28" s="1026"/>
      <c r="CN28" s="1026"/>
    </row>
    <row r="29">
      <c r="A29" s="1026"/>
      <c r="B29" s="1026"/>
      <c r="C29" s="1026"/>
      <c r="D29" s="1026"/>
      <c r="E29" s="1026"/>
      <c r="F29" s="1026"/>
      <c r="G29" s="1026"/>
      <c r="H29" s="1027"/>
      <c r="I29" s="1027"/>
      <c r="J29" s="1027"/>
      <c r="K29" s="1027"/>
      <c r="L29" s="1027"/>
      <c r="M29" s="1027"/>
      <c r="N29" s="1027"/>
      <c r="O29" s="1027"/>
      <c r="P29" s="1027"/>
      <c r="Q29" s="1026"/>
      <c r="R29" s="1026"/>
      <c r="S29" s="1026"/>
      <c r="T29" s="1026"/>
      <c r="U29" s="1026"/>
      <c r="V29" s="1026"/>
      <c r="W29" s="1026"/>
      <c r="X29" s="1026"/>
      <c r="Y29" s="1026"/>
      <c r="Z29" s="1026"/>
      <c r="AA29" s="1026"/>
      <c r="AB29" s="1026"/>
      <c r="AC29" s="1026"/>
      <c r="AD29" s="1026"/>
      <c r="AE29" s="1026"/>
      <c r="AF29" s="1026"/>
      <c r="AG29" s="1026"/>
      <c r="AH29" s="1026"/>
      <c r="AI29" s="1026"/>
      <c r="AJ29" s="1026"/>
      <c r="AK29" s="1026"/>
      <c r="AL29" s="1026"/>
      <c r="AM29" s="1026"/>
      <c r="AN29" s="1026"/>
      <c r="AO29" s="1026"/>
      <c r="AP29" s="1026"/>
      <c r="AQ29" s="1026"/>
      <c r="AR29" s="1026"/>
      <c r="AS29" s="1026"/>
      <c r="AT29" s="1026"/>
      <c r="AU29" s="1026"/>
      <c r="AV29" s="1026"/>
      <c r="AW29" s="1026"/>
      <c r="AX29" s="1026"/>
      <c r="AY29" s="1026"/>
      <c r="AZ29" s="1026"/>
      <c r="BA29" s="1026"/>
      <c r="BB29" s="1026"/>
      <c r="BC29" s="1026"/>
      <c r="BD29" s="1026"/>
      <c r="BE29" s="1026"/>
      <c r="BF29" s="1026"/>
      <c r="BG29" s="1026"/>
      <c r="BH29" s="1026"/>
      <c r="BI29" s="1026"/>
      <c r="BJ29" s="1026"/>
      <c r="BK29" s="1026"/>
      <c r="BL29" s="1026"/>
      <c r="BM29" s="1026"/>
      <c r="BN29" s="1026"/>
      <c r="BO29" s="1026"/>
      <c r="BP29" s="1026"/>
      <c r="BQ29" s="1026"/>
      <c r="BR29" s="1026"/>
      <c r="BS29" s="1026"/>
      <c r="BT29" s="1026"/>
      <c r="BU29" s="1026"/>
      <c r="BV29" s="1026"/>
      <c r="BW29" s="1026"/>
      <c r="BX29" s="1026"/>
      <c r="BY29" s="1026"/>
      <c r="BZ29" s="1026"/>
      <c r="CA29" s="1026"/>
      <c r="CB29" s="1026"/>
      <c r="CC29" s="1026"/>
      <c r="CD29" s="1026"/>
      <c r="CE29" s="1026"/>
      <c r="CF29" s="1026"/>
      <c r="CG29" s="1026"/>
      <c r="CH29" s="1026"/>
      <c r="CI29" s="1026"/>
      <c r="CJ29" s="1026"/>
      <c r="CK29" s="1026"/>
      <c r="CL29" s="1026"/>
      <c r="CM29" s="1026"/>
      <c r="CN29" s="1026"/>
    </row>
    <row r="30">
      <c r="A30" s="1026"/>
      <c r="B30" s="1026"/>
      <c r="C30" s="1026"/>
      <c r="D30" s="1026"/>
      <c r="E30" s="1026"/>
      <c r="F30" s="1026"/>
      <c r="G30" s="1026"/>
      <c r="H30" s="1027"/>
      <c r="I30" s="1027"/>
      <c r="J30" s="1027"/>
      <c r="K30" s="1027"/>
      <c r="L30" s="1027"/>
      <c r="M30" s="1027"/>
      <c r="N30" s="1027"/>
      <c r="O30" s="1027"/>
      <c r="P30" s="1027"/>
      <c r="Q30" s="1026"/>
      <c r="R30" s="1026"/>
      <c r="S30" s="1026"/>
      <c r="T30" s="1026"/>
      <c r="U30" s="1026"/>
      <c r="V30" s="1026"/>
      <c r="W30" s="1026"/>
      <c r="X30" s="1026"/>
      <c r="Y30" s="1026"/>
      <c r="Z30" s="1026"/>
      <c r="AA30" s="1026"/>
      <c r="AB30" s="1026"/>
      <c r="AC30" s="1026"/>
      <c r="AD30" s="1026"/>
      <c r="AE30" s="1026"/>
      <c r="AF30" s="1026"/>
      <c r="AG30" s="1026"/>
      <c r="AH30" s="1026"/>
      <c r="AI30" s="1026"/>
      <c r="AJ30" s="1026"/>
      <c r="AK30" s="1026"/>
      <c r="AL30" s="1026"/>
      <c r="AM30" s="1026"/>
      <c r="AN30" s="1026"/>
      <c r="AO30" s="1026"/>
      <c r="AP30" s="1026"/>
      <c r="AQ30" s="1026"/>
      <c r="AR30" s="1026"/>
      <c r="AS30" s="1026"/>
      <c r="AT30" s="1026"/>
      <c r="AU30" s="1026"/>
      <c r="AV30" s="1026"/>
      <c r="AW30" s="1026"/>
      <c r="AX30" s="1026"/>
      <c r="AY30" s="1026"/>
      <c r="AZ30" s="1026"/>
      <c r="BA30" s="1026"/>
      <c r="BB30" s="1026"/>
      <c r="BC30" s="1026"/>
      <c r="BD30" s="1026"/>
      <c r="BE30" s="1026"/>
      <c r="BF30" s="1026"/>
      <c r="BG30" s="1026"/>
      <c r="BH30" s="1026"/>
      <c r="BI30" s="1026"/>
      <c r="BJ30" s="1026"/>
      <c r="BK30" s="1026"/>
      <c r="BL30" s="1026"/>
      <c r="BM30" s="1026"/>
      <c r="BN30" s="1026"/>
      <c r="BO30" s="1026"/>
      <c r="BP30" s="1026"/>
      <c r="BQ30" s="1026"/>
      <c r="BR30" s="1026"/>
      <c r="BS30" s="1026"/>
      <c r="BT30" s="1026"/>
      <c r="BU30" s="1026"/>
      <c r="BV30" s="1026"/>
      <c r="BW30" s="1026"/>
      <c r="BX30" s="1026"/>
      <c r="BY30" s="1026"/>
      <c r="BZ30" s="1026"/>
      <c r="CA30" s="1026"/>
      <c r="CB30" s="1026"/>
      <c r="CC30" s="1026"/>
      <c r="CD30" s="1026"/>
      <c r="CE30" s="1026"/>
      <c r="CF30" s="1026"/>
      <c r="CG30" s="1026"/>
      <c r="CH30" s="1026"/>
      <c r="CI30" s="1026"/>
      <c r="CJ30" s="1026"/>
      <c r="CK30" s="1026"/>
      <c r="CL30" s="1026"/>
      <c r="CM30" s="1026"/>
      <c r="CN30" s="1026"/>
    </row>
    <row r="31">
      <c r="A31" s="1026"/>
      <c r="B31" s="1026"/>
      <c r="C31" s="1026"/>
      <c r="D31" s="1026"/>
      <c r="E31" s="1026"/>
      <c r="F31" s="1026"/>
      <c r="G31" s="1026"/>
      <c r="H31" s="1027"/>
      <c r="I31" s="1027"/>
      <c r="J31" s="1027"/>
      <c r="K31" s="1027"/>
      <c r="L31" s="1027"/>
      <c r="M31" s="1027"/>
      <c r="N31" s="1027"/>
      <c r="O31" s="1027"/>
      <c r="P31" s="1027"/>
      <c r="Q31" s="1026"/>
      <c r="R31" s="1026"/>
      <c r="S31" s="1026"/>
      <c r="T31" s="1026"/>
      <c r="U31" s="1026"/>
      <c r="V31" s="1026"/>
      <c r="W31" s="1026"/>
      <c r="X31" s="1026"/>
      <c r="Y31" s="1026"/>
      <c r="Z31" s="1026"/>
      <c r="AA31" s="1026"/>
      <c r="AB31" s="1026"/>
      <c r="AC31" s="1026"/>
      <c r="AD31" s="1026"/>
      <c r="AE31" s="1026"/>
      <c r="AF31" s="1026"/>
      <c r="AG31" s="1026"/>
      <c r="AH31" s="1026"/>
      <c r="AI31" s="1026"/>
      <c r="AJ31" s="1026"/>
      <c r="AK31" s="1026"/>
      <c r="AL31" s="1026"/>
      <c r="AM31" s="1026"/>
      <c r="AN31" s="1026"/>
      <c r="AO31" s="1026"/>
      <c r="AP31" s="1026"/>
      <c r="AQ31" s="1026"/>
      <c r="AR31" s="1026"/>
      <c r="AS31" s="1026"/>
      <c r="AT31" s="1026"/>
      <c r="AU31" s="1026"/>
      <c r="AV31" s="1026"/>
      <c r="AW31" s="1026"/>
      <c r="AX31" s="1026"/>
      <c r="AY31" s="1026"/>
      <c r="AZ31" s="1026"/>
      <c r="BA31" s="1026"/>
      <c r="BB31" s="1026"/>
      <c r="BC31" s="1026"/>
      <c r="BD31" s="1026"/>
      <c r="BE31" s="1026"/>
      <c r="BF31" s="1026"/>
      <c r="BG31" s="1026"/>
      <c r="BH31" s="1026"/>
      <c r="BI31" s="1026"/>
      <c r="BJ31" s="1026"/>
      <c r="BK31" s="1026"/>
      <c r="BL31" s="1026"/>
      <c r="BM31" s="1026"/>
      <c r="BN31" s="1026"/>
      <c r="BO31" s="1026"/>
      <c r="BP31" s="1026"/>
      <c r="BQ31" s="1026"/>
      <c r="BR31" s="1026"/>
      <c r="BS31" s="1026"/>
      <c r="BT31" s="1026"/>
      <c r="BU31" s="1026"/>
      <c r="BV31" s="1026"/>
      <c r="BW31" s="1026"/>
      <c r="BX31" s="1026"/>
      <c r="BY31" s="1026"/>
      <c r="BZ31" s="1026"/>
      <c r="CA31" s="1026"/>
      <c r="CB31" s="1026"/>
      <c r="CC31" s="1026"/>
      <c r="CD31" s="1026"/>
      <c r="CE31" s="1026"/>
      <c r="CF31" s="1026"/>
      <c r="CG31" s="1026"/>
      <c r="CH31" s="1026"/>
      <c r="CI31" s="1026"/>
      <c r="CJ31" s="1026"/>
      <c r="CK31" s="1026"/>
      <c r="CL31" s="1026"/>
      <c r="CM31" s="1026"/>
      <c r="CN31" s="1026"/>
    </row>
    <row r="32">
      <c r="A32" s="1026"/>
      <c r="B32" s="1026"/>
      <c r="C32" s="1026"/>
      <c r="D32" s="1026"/>
      <c r="E32" s="1026"/>
      <c r="F32" s="1026"/>
      <c r="G32" s="1026"/>
      <c r="H32" s="1027"/>
      <c r="I32" s="1027"/>
      <c r="J32" s="1027"/>
      <c r="K32" s="1027"/>
      <c r="L32" s="1027"/>
      <c r="M32" s="1027"/>
      <c r="N32" s="1027"/>
      <c r="O32" s="1027"/>
      <c r="P32" s="1027"/>
      <c r="Q32" s="1026"/>
      <c r="R32" s="1026"/>
      <c r="S32" s="1026"/>
      <c r="T32" s="1026"/>
      <c r="U32" s="1026"/>
      <c r="V32" s="1026"/>
      <c r="W32" s="1026"/>
      <c r="X32" s="1026"/>
      <c r="Y32" s="1026"/>
      <c r="Z32" s="1026"/>
      <c r="AA32" s="1026"/>
      <c r="AB32" s="1026"/>
      <c r="AC32" s="1026"/>
      <c r="AD32" s="1026"/>
      <c r="AE32" s="1026"/>
      <c r="AF32" s="1026"/>
      <c r="AG32" s="1026"/>
      <c r="AH32" s="1026"/>
      <c r="AI32" s="1026"/>
      <c r="AJ32" s="1026"/>
      <c r="AK32" s="1026"/>
      <c r="AL32" s="1026"/>
      <c r="AM32" s="1026"/>
      <c r="AN32" s="1026"/>
      <c r="AO32" s="1026"/>
      <c r="AP32" s="1026"/>
      <c r="AQ32" s="1026"/>
      <c r="AR32" s="1026"/>
      <c r="AS32" s="1026"/>
      <c r="AT32" s="1026"/>
      <c r="AU32" s="1026"/>
      <c r="AV32" s="1026"/>
      <c r="AW32" s="1026"/>
      <c r="AX32" s="1026"/>
      <c r="AY32" s="1026"/>
      <c r="AZ32" s="1026"/>
      <c r="BA32" s="1026"/>
      <c r="BB32" s="1026"/>
      <c r="BC32" s="1026"/>
      <c r="BD32" s="1026"/>
      <c r="BE32" s="1026"/>
      <c r="BF32" s="1026"/>
      <c r="BG32" s="1026"/>
      <c r="BH32" s="1026"/>
      <c r="BI32" s="1026"/>
      <c r="BJ32" s="1026"/>
      <c r="BK32" s="1026"/>
      <c r="BL32" s="1026"/>
      <c r="BM32" s="1026"/>
      <c r="BN32" s="1026"/>
      <c r="BO32" s="1026"/>
      <c r="BP32" s="1026"/>
      <c r="BQ32" s="1026"/>
      <c r="BR32" s="1026"/>
      <c r="BS32" s="1026"/>
      <c r="BT32" s="1026"/>
      <c r="BU32" s="1026"/>
      <c r="BV32" s="1026"/>
      <c r="BW32" s="1026"/>
      <c r="BX32" s="1026"/>
      <c r="BY32" s="1026"/>
      <c r="BZ32" s="1026"/>
      <c r="CA32" s="1026"/>
      <c r="CB32" s="1026"/>
      <c r="CC32" s="1026"/>
      <c r="CD32" s="1026"/>
      <c r="CE32" s="1026"/>
      <c r="CF32" s="1026"/>
      <c r="CG32" s="1026"/>
      <c r="CH32" s="1026"/>
      <c r="CI32" s="1026"/>
      <c r="CJ32" s="1026"/>
      <c r="CK32" s="1026"/>
      <c r="CL32" s="1026"/>
      <c r="CM32" s="1026"/>
      <c r="CN32" s="1026"/>
    </row>
    <row r="33">
      <c r="A33" s="1026"/>
      <c r="B33" s="1026"/>
      <c r="C33" s="1026"/>
      <c r="D33" s="1026"/>
      <c r="E33" s="1026"/>
      <c r="F33" s="1026"/>
      <c r="G33" s="1026"/>
      <c r="H33" s="1027"/>
      <c r="I33" s="1027"/>
      <c r="J33" s="1027"/>
      <c r="K33" s="1027"/>
      <c r="L33" s="1027"/>
      <c r="M33" s="1027"/>
      <c r="N33" s="1027"/>
      <c r="O33" s="1027"/>
      <c r="P33" s="1027"/>
      <c r="Q33" s="1026"/>
      <c r="R33" s="1026"/>
      <c r="S33" s="1026"/>
      <c r="T33" s="1026"/>
      <c r="U33" s="1026"/>
      <c r="V33" s="1026"/>
      <c r="W33" s="1026"/>
      <c r="X33" s="1026"/>
      <c r="Y33" s="1026"/>
      <c r="Z33" s="1026"/>
      <c r="AA33" s="1026"/>
      <c r="AB33" s="1026"/>
      <c r="AC33" s="1026"/>
      <c r="AD33" s="1026"/>
      <c r="AE33" s="1026"/>
      <c r="AF33" s="1026"/>
      <c r="AG33" s="1026"/>
      <c r="AH33" s="1026"/>
      <c r="AI33" s="1026"/>
      <c r="AJ33" s="1026"/>
      <c r="AK33" s="1026"/>
      <c r="AL33" s="1026"/>
      <c r="AM33" s="1026"/>
      <c r="AN33" s="1026"/>
      <c r="AO33" s="1026"/>
      <c r="AP33" s="1026"/>
      <c r="AQ33" s="1026"/>
      <c r="AR33" s="1026"/>
      <c r="AS33" s="1026"/>
      <c r="AT33" s="1026"/>
      <c r="AU33" s="1026"/>
      <c r="AV33" s="1026"/>
      <c r="AW33" s="1026"/>
      <c r="AX33" s="1026"/>
      <c r="AY33" s="1026"/>
      <c r="AZ33" s="1026"/>
      <c r="BA33" s="1026"/>
      <c r="BB33" s="1026"/>
      <c r="BC33" s="1026"/>
      <c r="BD33" s="1026"/>
      <c r="BE33" s="1026"/>
      <c r="BF33" s="1026"/>
      <c r="BG33" s="1026"/>
      <c r="BH33" s="1026"/>
      <c r="BI33" s="1026"/>
      <c r="BJ33" s="1026"/>
      <c r="BK33" s="1026"/>
      <c r="BL33" s="1026"/>
      <c r="BM33" s="1026"/>
      <c r="BN33" s="1026"/>
      <c r="BO33" s="1026"/>
      <c r="BP33" s="1026"/>
      <c r="BQ33" s="1026"/>
      <c r="BR33" s="1026"/>
      <c r="BS33" s="1026"/>
      <c r="BT33" s="1026"/>
      <c r="BU33" s="1026"/>
      <c r="BV33" s="1026"/>
      <c r="BW33" s="1026"/>
      <c r="BX33" s="1026"/>
      <c r="BY33" s="1026"/>
      <c r="BZ33" s="1026"/>
      <c r="CA33" s="1026"/>
      <c r="CB33" s="1026"/>
      <c r="CC33" s="1026"/>
      <c r="CD33" s="1026"/>
      <c r="CE33" s="1026"/>
      <c r="CF33" s="1026"/>
      <c r="CG33" s="1026"/>
      <c r="CH33" s="1026"/>
      <c r="CI33" s="1026"/>
      <c r="CJ33" s="1026"/>
      <c r="CK33" s="1026"/>
      <c r="CL33" s="1026"/>
      <c r="CM33" s="1026"/>
      <c r="CN33" s="1026"/>
    </row>
    <row r="34">
      <c r="A34" s="1026"/>
      <c r="B34" s="1026"/>
      <c r="C34" s="1026"/>
      <c r="D34" s="1026"/>
      <c r="E34" s="1026"/>
      <c r="F34" s="1026"/>
      <c r="G34" s="1026"/>
      <c r="H34" s="1027"/>
      <c r="I34" s="1027"/>
      <c r="J34" s="1027"/>
      <c r="K34" s="1027"/>
      <c r="L34" s="1027"/>
      <c r="M34" s="1027"/>
      <c r="N34" s="1027"/>
      <c r="O34" s="1027"/>
      <c r="P34" s="1027"/>
      <c r="Q34" s="1026"/>
      <c r="R34" s="1026"/>
      <c r="S34" s="1026"/>
      <c r="T34" s="1026"/>
      <c r="U34" s="1026"/>
      <c r="V34" s="1026"/>
      <c r="W34" s="1026"/>
      <c r="X34" s="1026"/>
      <c r="Y34" s="1026"/>
      <c r="Z34" s="1026"/>
      <c r="AA34" s="1026"/>
      <c r="AB34" s="1026"/>
      <c r="AC34" s="1026"/>
      <c r="AD34" s="1026"/>
      <c r="AE34" s="1026"/>
      <c r="AF34" s="1026"/>
      <c r="AG34" s="1026"/>
      <c r="AH34" s="1026"/>
      <c r="AI34" s="1026"/>
      <c r="AJ34" s="1026"/>
      <c r="AK34" s="1026"/>
      <c r="AL34" s="1026"/>
      <c r="AM34" s="1026"/>
      <c r="AN34" s="1026"/>
      <c r="AO34" s="1026"/>
      <c r="AP34" s="1026"/>
      <c r="AQ34" s="1026"/>
      <c r="AR34" s="1026"/>
      <c r="AS34" s="1026"/>
      <c r="AT34" s="1026"/>
      <c r="AU34" s="1026"/>
      <c r="AV34" s="1026"/>
      <c r="AW34" s="1026"/>
      <c r="AX34" s="1026"/>
      <c r="AY34" s="1026"/>
      <c r="AZ34" s="1026"/>
      <c r="BA34" s="1026"/>
      <c r="BB34" s="1026"/>
      <c r="BC34" s="1026"/>
      <c r="BD34" s="1026"/>
      <c r="BE34" s="1026"/>
      <c r="BF34" s="1026"/>
      <c r="BG34" s="1026"/>
      <c r="BH34" s="1026"/>
      <c r="BI34" s="1026"/>
      <c r="BJ34" s="1026"/>
      <c r="BK34" s="1026"/>
      <c r="BL34" s="1026"/>
      <c r="BM34" s="1026"/>
      <c r="BN34" s="1026"/>
      <c r="BO34" s="1026"/>
      <c r="BP34" s="1026"/>
      <c r="BQ34" s="1026"/>
      <c r="BR34" s="1026"/>
      <c r="BS34" s="1026"/>
      <c r="BT34" s="1026"/>
      <c r="BU34" s="1026"/>
      <c r="BV34" s="1026"/>
      <c r="BW34" s="1026"/>
      <c r="BX34" s="1026"/>
      <c r="BY34" s="1026"/>
      <c r="BZ34" s="1026"/>
      <c r="CA34" s="1026"/>
      <c r="CB34" s="1026"/>
      <c r="CC34" s="1026"/>
      <c r="CD34" s="1026"/>
      <c r="CE34" s="1026"/>
      <c r="CF34" s="1026"/>
      <c r="CG34" s="1026"/>
      <c r="CH34" s="1026"/>
      <c r="CI34" s="1026"/>
      <c r="CJ34" s="1026"/>
      <c r="CK34" s="1026"/>
      <c r="CL34" s="1026"/>
      <c r="CM34" s="1026"/>
      <c r="CN34" s="1026"/>
    </row>
    <row r="35">
      <c r="A35" s="1026"/>
      <c r="B35" s="1026"/>
      <c r="C35" s="1026"/>
      <c r="D35" s="1026"/>
      <c r="E35" s="1026"/>
      <c r="F35" s="1026"/>
      <c r="G35" s="1026"/>
      <c r="H35" s="1027"/>
      <c r="I35" s="1027"/>
      <c r="J35" s="1027"/>
      <c r="K35" s="1027"/>
      <c r="L35" s="1027"/>
      <c r="M35" s="1027"/>
      <c r="N35" s="1027"/>
      <c r="O35" s="1027"/>
      <c r="P35" s="1027"/>
      <c r="Q35" s="1026"/>
      <c r="R35" s="1026"/>
      <c r="S35" s="1026"/>
      <c r="T35" s="1026"/>
      <c r="U35" s="1026"/>
      <c r="V35" s="1026"/>
      <c r="W35" s="1026"/>
      <c r="X35" s="1026"/>
      <c r="Y35" s="1026"/>
      <c r="Z35" s="1026"/>
      <c r="AA35" s="1026"/>
      <c r="AB35" s="1026"/>
      <c r="AC35" s="1026"/>
      <c r="AD35" s="1026"/>
      <c r="AE35" s="1026"/>
      <c r="AF35" s="1026"/>
      <c r="AG35" s="1026"/>
      <c r="AH35" s="1026"/>
      <c r="AI35" s="1026"/>
      <c r="AJ35" s="1026"/>
      <c r="AK35" s="1026"/>
      <c r="AL35" s="1026"/>
      <c r="AM35" s="1026"/>
      <c r="AN35" s="1026"/>
      <c r="AO35" s="1026"/>
      <c r="AP35" s="1026"/>
      <c r="AQ35" s="1026"/>
      <c r="AR35" s="1026"/>
      <c r="AS35" s="1026"/>
      <c r="AT35" s="1026"/>
      <c r="AU35" s="1026"/>
      <c r="AV35" s="1026"/>
      <c r="AW35" s="1026"/>
      <c r="AX35" s="1026"/>
      <c r="AY35" s="1026"/>
      <c r="AZ35" s="1026"/>
      <c r="BA35" s="1026"/>
      <c r="BB35" s="1026"/>
      <c r="BC35" s="1026"/>
      <c r="BD35" s="1026"/>
      <c r="BE35" s="1026"/>
      <c r="BF35" s="1026"/>
      <c r="BG35" s="1026"/>
      <c r="BH35" s="1026"/>
      <c r="BI35" s="1026"/>
      <c r="BJ35" s="1026"/>
      <c r="BK35" s="1026"/>
      <c r="BL35" s="1026"/>
      <c r="BM35" s="1026"/>
      <c r="BN35" s="1026"/>
      <c r="BO35" s="1026"/>
      <c r="BP35" s="1026"/>
      <c r="BQ35" s="1026"/>
      <c r="BR35" s="1026"/>
      <c r="BS35" s="1026"/>
      <c r="BT35" s="1026"/>
      <c r="BU35" s="1026"/>
      <c r="BV35" s="1026"/>
      <c r="BW35" s="1026"/>
      <c r="BX35" s="1026"/>
      <c r="BY35" s="1026"/>
      <c r="BZ35" s="1026"/>
      <c r="CA35" s="1026"/>
      <c r="CB35" s="1026"/>
      <c r="CC35" s="1026"/>
      <c r="CD35" s="1026"/>
      <c r="CE35" s="1026"/>
      <c r="CF35" s="1026"/>
      <c r="CG35" s="1026"/>
      <c r="CH35" s="1026"/>
      <c r="CI35" s="1026"/>
      <c r="CJ35" s="1026"/>
      <c r="CK35" s="1026"/>
      <c r="CL35" s="1026"/>
      <c r="CM35" s="1026"/>
      <c r="CN35" s="1026"/>
    </row>
    <row r="36">
      <c r="A36" s="1026"/>
      <c r="B36" s="1026"/>
      <c r="C36" s="1026"/>
      <c r="D36" s="1026"/>
      <c r="E36" s="1026"/>
      <c r="F36" s="1026"/>
      <c r="G36" s="1026"/>
      <c r="H36" s="1027"/>
      <c r="I36" s="1027"/>
      <c r="J36" s="1027"/>
      <c r="K36" s="1027"/>
      <c r="L36" s="1027"/>
      <c r="M36" s="1027"/>
      <c r="N36" s="1027"/>
      <c r="O36" s="1027"/>
      <c r="P36" s="1027"/>
      <c r="Q36" s="1026"/>
      <c r="R36" s="1026"/>
      <c r="S36" s="1026"/>
      <c r="T36" s="1026"/>
      <c r="U36" s="1026"/>
      <c r="V36" s="1026"/>
      <c r="W36" s="1026"/>
      <c r="X36" s="1026"/>
      <c r="Y36" s="1026"/>
      <c r="Z36" s="1026"/>
      <c r="AA36" s="1026"/>
      <c r="AB36" s="1026"/>
      <c r="AC36" s="1026"/>
      <c r="AD36" s="1026"/>
      <c r="AE36" s="1026"/>
      <c r="AF36" s="1026"/>
      <c r="AG36" s="1026"/>
      <c r="AH36" s="1026"/>
      <c r="AI36" s="1026"/>
      <c r="AJ36" s="1026"/>
      <c r="AK36" s="1026"/>
      <c r="AL36" s="1026"/>
      <c r="AM36" s="1026"/>
      <c r="AN36" s="1026"/>
      <c r="AO36" s="1026"/>
      <c r="AP36" s="1026"/>
      <c r="AQ36" s="1026"/>
      <c r="AR36" s="1026"/>
      <c r="AS36" s="1026"/>
      <c r="AT36" s="1026"/>
      <c r="AU36" s="1026"/>
      <c r="AV36" s="1026"/>
      <c r="AW36" s="1026"/>
      <c r="AX36" s="1026"/>
      <c r="AY36" s="1026"/>
      <c r="AZ36" s="1026"/>
      <c r="BA36" s="1026"/>
      <c r="BB36" s="1026"/>
      <c r="BC36" s="1026"/>
      <c r="BD36" s="1026"/>
      <c r="BE36" s="1026"/>
      <c r="BF36" s="1026"/>
      <c r="BG36" s="1026"/>
      <c r="BH36" s="1026"/>
      <c r="BI36" s="1026"/>
      <c r="BJ36" s="1026"/>
      <c r="BK36" s="1026"/>
      <c r="BL36" s="1026"/>
      <c r="BM36" s="1026"/>
      <c r="BN36" s="1026"/>
      <c r="BO36" s="1026"/>
      <c r="BP36" s="1026"/>
      <c r="BQ36" s="1026"/>
      <c r="BR36" s="1026"/>
      <c r="BS36" s="1026"/>
      <c r="BT36" s="1026"/>
      <c r="BU36" s="1026"/>
      <c r="BV36" s="1026"/>
      <c r="BW36" s="1026"/>
      <c r="BX36" s="1026"/>
      <c r="BY36" s="1026"/>
      <c r="BZ36" s="1026"/>
      <c r="CA36" s="1026"/>
      <c r="CB36" s="1026"/>
      <c r="CC36" s="1026"/>
      <c r="CD36" s="1026"/>
      <c r="CE36" s="1026"/>
      <c r="CF36" s="1026"/>
      <c r="CG36" s="1026"/>
      <c r="CH36" s="1026"/>
      <c r="CI36" s="1026"/>
      <c r="CJ36" s="1026"/>
      <c r="CK36" s="1026"/>
      <c r="CL36" s="1026"/>
      <c r="CM36" s="1026"/>
      <c r="CN36" s="1026"/>
    </row>
    <row r="37">
      <c r="A37" s="1026"/>
      <c r="B37" s="1026"/>
      <c r="C37" s="1026"/>
      <c r="D37" s="1026"/>
      <c r="E37" s="1026"/>
      <c r="F37" s="1026"/>
      <c r="G37" s="1026"/>
      <c r="H37" s="1027"/>
      <c r="I37" s="1027"/>
      <c r="J37" s="1027"/>
      <c r="K37" s="1027"/>
      <c r="L37" s="1027"/>
      <c r="M37" s="1027"/>
      <c r="N37" s="1027"/>
      <c r="O37" s="1027"/>
      <c r="P37" s="1027"/>
      <c r="Q37" s="1026"/>
      <c r="R37" s="1026"/>
      <c r="S37" s="1026"/>
      <c r="T37" s="1026"/>
      <c r="U37" s="1026"/>
      <c r="V37" s="1026"/>
      <c r="W37" s="1026"/>
      <c r="X37" s="1026"/>
      <c r="Y37" s="1026"/>
      <c r="Z37" s="1026"/>
      <c r="AA37" s="1026"/>
      <c r="AB37" s="1026"/>
      <c r="AC37" s="1026"/>
      <c r="AD37" s="1026"/>
      <c r="AE37" s="1026"/>
      <c r="AF37" s="1026"/>
      <c r="AG37" s="1026"/>
      <c r="AH37" s="1026"/>
      <c r="AI37" s="1026"/>
      <c r="AJ37" s="1026"/>
      <c r="AK37" s="1026"/>
      <c r="AL37" s="1026"/>
      <c r="AM37" s="1026"/>
      <c r="AN37" s="1026"/>
      <c r="AO37" s="1026"/>
      <c r="AP37" s="1026"/>
      <c r="AQ37" s="1026"/>
      <c r="AR37" s="1026"/>
      <c r="AS37" s="1026"/>
      <c r="AT37" s="1026"/>
      <c r="AU37" s="1026"/>
      <c r="AV37" s="1026"/>
      <c r="AW37" s="1026"/>
      <c r="AX37" s="1026"/>
      <c r="AY37" s="1026"/>
      <c r="AZ37" s="1026"/>
      <c r="BA37" s="1026"/>
      <c r="BB37" s="1026"/>
      <c r="BC37" s="1026"/>
      <c r="BD37" s="1026"/>
      <c r="BE37" s="1026"/>
      <c r="BF37" s="1026"/>
      <c r="BG37" s="1026"/>
      <c r="BH37" s="1026"/>
      <c r="BI37" s="1026"/>
      <c r="BJ37" s="1026"/>
      <c r="BK37" s="1026"/>
      <c r="BL37" s="1026"/>
      <c r="BM37" s="1026"/>
      <c r="BN37" s="1026"/>
      <c r="BO37" s="1026"/>
      <c r="BP37" s="1026"/>
      <c r="BQ37" s="1026"/>
      <c r="BR37" s="1026"/>
      <c r="BS37" s="1026"/>
      <c r="BT37" s="1026"/>
      <c r="BU37" s="1026"/>
      <c r="BV37" s="1026"/>
      <c r="BW37" s="1026"/>
      <c r="BX37" s="1026"/>
      <c r="BY37" s="1026"/>
      <c r="BZ37" s="1026"/>
      <c r="CA37" s="1026"/>
      <c r="CB37" s="1026"/>
      <c r="CC37" s="1026"/>
      <c r="CD37" s="1026"/>
      <c r="CE37" s="1026"/>
      <c r="CF37" s="1026"/>
      <c r="CG37" s="1026"/>
      <c r="CH37" s="1026"/>
      <c r="CI37" s="1026"/>
      <c r="CJ37" s="1026"/>
      <c r="CK37" s="1026"/>
      <c r="CL37" s="1026"/>
      <c r="CM37" s="1026"/>
      <c r="CN37" s="1026"/>
    </row>
    <row r="38">
      <c r="A38" s="1026"/>
      <c r="B38" s="1026"/>
      <c r="C38" s="1026"/>
      <c r="D38" s="1026"/>
      <c r="E38" s="1026"/>
      <c r="F38" s="1026"/>
      <c r="G38" s="1026"/>
      <c r="H38" s="1027"/>
      <c r="I38" s="1027"/>
      <c r="J38" s="1027"/>
      <c r="K38" s="1027"/>
      <c r="L38" s="1027"/>
      <c r="M38" s="1027"/>
      <c r="N38" s="1027"/>
      <c r="O38" s="1027"/>
      <c r="P38" s="1027"/>
      <c r="Q38" s="1026"/>
      <c r="R38" s="1026"/>
      <c r="S38" s="1026"/>
      <c r="T38" s="1026"/>
      <c r="U38" s="1026"/>
      <c r="V38" s="1026"/>
      <c r="W38" s="1026"/>
      <c r="X38" s="1026"/>
      <c r="Y38" s="1026"/>
      <c r="Z38" s="1026"/>
      <c r="AA38" s="1026"/>
      <c r="AB38" s="1026"/>
      <c r="AC38" s="1026"/>
      <c r="AD38" s="1026"/>
      <c r="AE38" s="1026"/>
      <c r="AF38" s="1026"/>
      <c r="AG38" s="1026"/>
      <c r="AH38" s="1026"/>
      <c r="AI38" s="1026"/>
      <c r="AJ38" s="1026"/>
      <c r="AK38" s="1026"/>
      <c r="AL38" s="1026"/>
      <c r="AM38" s="1026"/>
      <c r="AN38" s="1026"/>
      <c r="AO38" s="1026"/>
      <c r="AP38" s="1026"/>
      <c r="AQ38" s="1026"/>
      <c r="AR38" s="1026"/>
      <c r="AS38" s="1026"/>
      <c r="AT38" s="1026"/>
      <c r="AU38" s="1026"/>
      <c r="AV38" s="1026"/>
      <c r="AW38" s="1026"/>
      <c r="AX38" s="1026"/>
      <c r="AY38" s="1026"/>
      <c r="AZ38" s="1026"/>
      <c r="BA38" s="1026"/>
      <c r="BB38" s="1026"/>
      <c r="BC38" s="1026"/>
      <c r="BD38" s="1026"/>
      <c r="BE38" s="1026"/>
      <c r="BF38" s="1026"/>
      <c r="BG38" s="1026"/>
      <c r="BH38" s="1026"/>
      <c r="BI38" s="1026"/>
      <c r="BJ38" s="1026"/>
      <c r="BK38" s="1026"/>
      <c r="BL38" s="1026"/>
      <c r="BM38" s="1026"/>
      <c r="BN38" s="1026"/>
      <c r="BO38" s="1026"/>
      <c r="BP38" s="1026"/>
      <c r="BQ38" s="1026"/>
      <c r="BR38" s="1026"/>
      <c r="BS38" s="1026"/>
      <c r="BT38" s="1026"/>
      <c r="BU38" s="1026"/>
      <c r="BV38" s="1026"/>
      <c r="BW38" s="1026"/>
      <c r="BX38" s="1026"/>
      <c r="BY38" s="1026"/>
      <c r="BZ38" s="1026"/>
      <c r="CA38" s="1026"/>
      <c r="CB38" s="1026"/>
      <c r="CC38" s="1026"/>
      <c r="CD38" s="1026"/>
      <c r="CE38" s="1026"/>
      <c r="CF38" s="1026"/>
      <c r="CG38" s="1026"/>
      <c r="CH38" s="1026"/>
      <c r="CI38" s="1026"/>
      <c r="CJ38" s="1026"/>
      <c r="CK38" s="1026"/>
      <c r="CL38" s="1026"/>
      <c r="CM38" s="1026"/>
      <c r="CN38" s="1026"/>
    </row>
    <row r="39">
      <c r="A39" s="1026"/>
      <c r="B39" s="1026"/>
      <c r="C39" s="1026"/>
      <c r="D39" s="1026"/>
      <c r="E39" s="1026"/>
      <c r="F39" s="1026"/>
      <c r="G39" s="1026"/>
      <c r="H39" s="1027"/>
      <c r="I39" s="1027"/>
      <c r="J39" s="1027"/>
      <c r="K39" s="1027"/>
      <c r="L39" s="1027"/>
      <c r="M39" s="1027"/>
      <c r="N39" s="1027"/>
      <c r="O39" s="1027"/>
      <c r="P39" s="1027"/>
      <c r="Q39" s="1026"/>
      <c r="R39" s="1026"/>
      <c r="S39" s="1026"/>
      <c r="T39" s="1026"/>
      <c r="U39" s="1026"/>
      <c r="V39" s="1026"/>
      <c r="W39" s="1026"/>
      <c r="X39" s="1026"/>
      <c r="Y39" s="1026"/>
      <c r="Z39" s="1026"/>
      <c r="AA39" s="1026"/>
      <c r="AB39" s="1026"/>
      <c r="AC39" s="1026"/>
      <c r="AD39" s="1026"/>
      <c r="AE39" s="1026"/>
      <c r="AF39" s="1026"/>
      <c r="AG39" s="1026"/>
      <c r="AH39" s="1026"/>
      <c r="AI39" s="1026"/>
      <c r="AJ39" s="1026"/>
      <c r="AK39" s="1026"/>
      <c r="AL39" s="1026"/>
      <c r="AM39" s="1026"/>
      <c r="AN39" s="1026"/>
      <c r="AO39" s="1026"/>
      <c r="AP39" s="1026"/>
      <c r="AQ39" s="1026"/>
      <c r="AR39" s="1026"/>
      <c r="AS39" s="1026"/>
      <c r="AT39" s="1026"/>
      <c r="AU39" s="1026"/>
      <c r="AV39" s="1026"/>
      <c r="AW39" s="1026"/>
      <c r="AX39" s="1026"/>
      <c r="AY39" s="1026"/>
      <c r="AZ39" s="1026"/>
      <c r="BA39" s="1026"/>
      <c r="BB39" s="1026"/>
      <c r="BC39" s="1026"/>
      <c r="BD39" s="1026"/>
      <c r="BE39" s="1026"/>
      <c r="BF39" s="1026"/>
      <c r="BG39" s="1026"/>
      <c r="BH39" s="1026"/>
      <c r="BI39" s="1026"/>
      <c r="BJ39" s="1026"/>
      <c r="BK39" s="1026"/>
      <c r="BL39" s="1026"/>
      <c r="BM39" s="1026"/>
      <c r="BN39" s="1026"/>
      <c r="BO39" s="1026"/>
      <c r="BP39" s="1026"/>
      <c r="BQ39" s="1026"/>
      <c r="BR39" s="1026"/>
      <c r="BS39" s="1026"/>
      <c r="BT39" s="1026"/>
      <c r="BU39" s="1026"/>
      <c r="BV39" s="1026"/>
      <c r="BW39" s="1026"/>
      <c r="BX39" s="1026"/>
      <c r="BY39" s="1026"/>
      <c r="BZ39" s="1026"/>
      <c r="CA39" s="1026"/>
      <c r="CB39" s="1026"/>
      <c r="CC39" s="1026"/>
      <c r="CD39" s="1026"/>
      <c r="CE39" s="1026"/>
      <c r="CF39" s="1026"/>
      <c r="CG39" s="1026"/>
      <c r="CH39" s="1026"/>
      <c r="CI39" s="1026"/>
      <c r="CJ39" s="1026"/>
      <c r="CK39" s="1026"/>
      <c r="CL39" s="1026"/>
      <c r="CM39" s="1026"/>
      <c r="CN39" s="1026"/>
    </row>
    <row r="40">
      <c r="A40" s="1026"/>
      <c r="B40" s="1026"/>
      <c r="C40" s="1026"/>
      <c r="D40" s="1026"/>
      <c r="E40" s="1026"/>
      <c r="F40" s="1026"/>
      <c r="G40" s="1026"/>
      <c r="H40" s="1027"/>
      <c r="I40" s="1027"/>
      <c r="J40" s="1027"/>
      <c r="K40" s="1027"/>
      <c r="L40" s="1027"/>
      <c r="M40" s="1027"/>
      <c r="N40" s="1027"/>
      <c r="O40" s="1027"/>
      <c r="P40" s="1027"/>
      <c r="Q40" s="1026"/>
      <c r="R40" s="1026"/>
      <c r="S40" s="1026"/>
      <c r="T40" s="1026"/>
      <c r="U40" s="1026"/>
      <c r="V40" s="1026"/>
      <c r="W40" s="1026"/>
      <c r="X40" s="1026"/>
      <c r="Y40" s="1026"/>
      <c r="Z40" s="1026"/>
      <c r="AA40" s="1026"/>
      <c r="AB40" s="1026"/>
      <c r="AC40" s="1026"/>
      <c r="AD40" s="1026"/>
      <c r="AE40" s="1026"/>
      <c r="AF40" s="1026"/>
      <c r="AG40" s="1026"/>
      <c r="AH40" s="1026"/>
      <c r="AI40" s="1026"/>
      <c r="AJ40" s="1026"/>
      <c r="AK40" s="1026"/>
      <c r="AL40" s="1026"/>
      <c r="AM40" s="1026"/>
      <c r="AN40" s="1026"/>
      <c r="AO40" s="1026"/>
      <c r="AP40" s="1026"/>
      <c r="AQ40" s="1026"/>
      <c r="AR40" s="1026"/>
      <c r="AS40" s="1026"/>
      <c r="AT40" s="1026"/>
      <c r="AU40" s="1026"/>
      <c r="AV40" s="1026"/>
      <c r="AW40" s="1026"/>
      <c r="AX40" s="1026"/>
      <c r="AY40" s="1026"/>
      <c r="AZ40" s="1026"/>
      <c r="BA40" s="1026"/>
      <c r="BB40" s="1026"/>
      <c r="BC40" s="1026"/>
      <c r="BD40" s="1026"/>
      <c r="BE40" s="1026"/>
      <c r="BF40" s="1026"/>
      <c r="BG40" s="1026"/>
      <c r="BH40" s="1026"/>
      <c r="BI40" s="1026"/>
      <c r="BJ40" s="1026"/>
      <c r="BK40" s="1026"/>
      <c r="BL40" s="1026"/>
      <c r="BM40" s="1026"/>
      <c r="BN40" s="1026"/>
      <c r="BO40" s="1026"/>
      <c r="BP40" s="1026"/>
      <c r="BQ40" s="1026"/>
      <c r="BR40" s="1026"/>
      <c r="BS40" s="1026"/>
      <c r="BT40" s="1026"/>
      <c r="BU40" s="1026"/>
      <c r="BV40" s="1026"/>
      <c r="BW40" s="1026"/>
      <c r="BX40" s="1026"/>
      <c r="BY40" s="1026"/>
      <c r="BZ40" s="1026"/>
      <c r="CA40" s="1026"/>
      <c r="CB40" s="1026"/>
      <c r="CC40" s="1026"/>
      <c r="CD40" s="1026"/>
      <c r="CE40" s="1026"/>
      <c r="CF40" s="1026"/>
      <c r="CG40" s="1026"/>
      <c r="CH40" s="1026"/>
      <c r="CI40" s="1026"/>
      <c r="CJ40" s="1026"/>
      <c r="CK40" s="1026"/>
      <c r="CL40" s="1026"/>
      <c r="CM40" s="1026"/>
      <c r="CN40" s="1026"/>
    </row>
    <row r="41">
      <c r="A41" s="1026"/>
      <c r="B41" s="1026"/>
      <c r="C41" s="1026"/>
      <c r="D41" s="1026"/>
      <c r="E41" s="1026"/>
      <c r="F41" s="1026"/>
      <c r="G41" s="1026"/>
      <c r="H41" s="1027"/>
      <c r="I41" s="1027"/>
      <c r="J41" s="1027"/>
      <c r="K41" s="1027"/>
      <c r="L41" s="1027"/>
      <c r="M41" s="1027"/>
      <c r="N41" s="1027"/>
      <c r="O41" s="1027"/>
      <c r="P41" s="1027"/>
      <c r="Q41" s="1026"/>
      <c r="R41" s="1026"/>
      <c r="S41" s="1026"/>
      <c r="T41" s="1026"/>
      <c r="U41" s="1026"/>
      <c r="V41" s="1026"/>
      <c r="W41" s="1026"/>
      <c r="X41" s="1026"/>
      <c r="Y41" s="1026"/>
      <c r="Z41" s="1026"/>
      <c r="AA41" s="1026"/>
      <c r="AB41" s="1026"/>
      <c r="AC41" s="1026"/>
      <c r="AD41" s="1026"/>
      <c r="AE41" s="1026"/>
      <c r="AF41" s="1026"/>
      <c r="AG41" s="1026"/>
      <c r="AH41" s="1026"/>
      <c r="AI41" s="1026"/>
      <c r="AJ41" s="1026"/>
      <c r="AK41" s="1026"/>
      <c r="AL41" s="1026"/>
      <c r="AM41" s="1026"/>
      <c r="AN41" s="1026"/>
      <c r="AO41" s="1026"/>
      <c r="AP41" s="1026"/>
      <c r="AQ41" s="1026"/>
      <c r="AR41" s="1026"/>
      <c r="AS41" s="1026"/>
      <c r="AT41" s="1026"/>
      <c r="AU41" s="1026"/>
      <c r="AV41" s="1026"/>
      <c r="AW41" s="1026"/>
      <c r="AX41" s="1026"/>
      <c r="AY41" s="1026"/>
      <c r="AZ41" s="1026"/>
      <c r="BA41" s="1026"/>
      <c r="BB41" s="1026"/>
      <c r="BC41" s="1026"/>
      <c r="BD41" s="1026"/>
      <c r="BE41" s="1026"/>
      <c r="BF41" s="1026"/>
      <c r="BG41" s="1026"/>
      <c r="BH41" s="1026"/>
      <c r="BI41" s="1026"/>
      <c r="BJ41" s="1026"/>
      <c r="BK41" s="1026"/>
      <c r="BL41" s="1026"/>
      <c r="BM41" s="1026"/>
      <c r="BN41" s="1026"/>
      <c r="BO41" s="1026"/>
      <c r="BP41" s="1026"/>
      <c r="BQ41" s="1026"/>
      <c r="BR41" s="1026"/>
      <c r="BS41" s="1026"/>
      <c r="BT41" s="1026"/>
      <c r="BU41" s="1026"/>
      <c r="BV41" s="1026"/>
      <c r="BW41" s="1026"/>
      <c r="BX41" s="1026"/>
      <c r="BY41" s="1026"/>
      <c r="BZ41" s="1026"/>
      <c r="CA41" s="1026"/>
      <c r="CB41" s="1026"/>
      <c r="CC41" s="1026"/>
      <c r="CD41" s="1026"/>
      <c r="CE41" s="1026"/>
      <c r="CF41" s="1026"/>
      <c r="CG41" s="1026"/>
      <c r="CH41" s="1026"/>
      <c r="CI41" s="1026"/>
      <c r="CJ41" s="1026"/>
      <c r="CK41" s="1026"/>
      <c r="CL41" s="1026"/>
      <c r="CM41" s="1026"/>
      <c r="CN41" s="1026"/>
    </row>
    <row r="42">
      <c r="A42" s="1026"/>
      <c r="B42" s="1026"/>
      <c r="C42" s="1026"/>
      <c r="D42" s="1026"/>
      <c r="E42" s="1026"/>
      <c r="F42" s="1026"/>
      <c r="G42" s="1026"/>
      <c r="H42" s="1027"/>
      <c r="I42" s="1027"/>
      <c r="J42" s="1027"/>
      <c r="K42" s="1027"/>
      <c r="L42" s="1027"/>
      <c r="M42" s="1027"/>
      <c r="N42" s="1027"/>
      <c r="O42" s="1027"/>
      <c r="P42" s="1027"/>
      <c r="Q42" s="1026"/>
      <c r="R42" s="1026"/>
      <c r="S42" s="1026"/>
      <c r="T42" s="1026"/>
      <c r="U42" s="1026"/>
      <c r="V42" s="1026"/>
      <c r="W42" s="1026"/>
      <c r="X42" s="1026"/>
      <c r="Y42" s="1026"/>
      <c r="Z42" s="1026"/>
      <c r="AA42" s="1026"/>
      <c r="AB42" s="1026"/>
      <c r="AC42" s="1026"/>
      <c r="AD42" s="1026"/>
      <c r="AE42" s="1026"/>
      <c r="AF42" s="1026"/>
      <c r="AG42" s="1026"/>
      <c r="AH42" s="1026"/>
      <c r="AI42" s="1026"/>
      <c r="AJ42" s="1026"/>
      <c r="AK42" s="1026"/>
      <c r="AL42" s="1026"/>
      <c r="AM42" s="1026"/>
      <c r="AN42" s="1026"/>
      <c r="AO42" s="1026"/>
      <c r="AP42" s="1026"/>
      <c r="AQ42" s="1026"/>
      <c r="AR42" s="1026"/>
      <c r="AS42" s="1026"/>
      <c r="AT42" s="1026"/>
      <c r="AU42" s="1026"/>
      <c r="AV42" s="1026"/>
      <c r="AW42" s="1026"/>
      <c r="AX42" s="1026"/>
      <c r="AY42" s="1026"/>
      <c r="AZ42" s="1026"/>
      <c r="BA42" s="1026"/>
      <c r="BB42" s="1026"/>
      <c r="BC42" s="1026"/>
      <c r="BD42" s="1026"/>
      <c r="BE42" s="1026"/>
      <c r="BF42" s="1026"/>
      <c r="BG42" s="1026"/>
      <c r="BH42" s="1026"/>
      <c r="BI42" s="1026"/>
      <c r="BJ42" s="1026"/>
      <c r="BK42" s="1026"/>
      <c r="BL42" s="1026"/>
      <c r="BM42" s="1026"/>
      <c r="BN42" s="1026"/>
      <c r="BO42" s="1026"/>
      <c r="BP42" s="1026"/>
      <c r="BQ42" s="1026"/>
      <c r="BR42" s="1026"/>
      <c r="BS42" s="1026"/>
      <c r="BT42" s="1026"/>
      <c r="BU42" s="1026"/>
      <c r="BV42" s="1026"/>
      <c r="BW42" s="1026"/>
      <c r="BX42" s="1026"/>
      <c r="BY42" s="1026"/>
      <c r="BZ42" s="1026"/>
      <c r="CA42" s="1026"/>
      <c r="CB42" s="1026"/>
      <c r="CC42" s="1026"/>
      <c r="CD42" s="1026"/>
      <c r="CE42" s="1026"/>
      <c r="CF42" s="1026"/>
      <c r="CG42" s="1026"/>
      <c r="CH42" s="1026"/>
      <c r="CI42" s="1026"/>
      <c r="CJ42" s="1026"/>
      <c r="CK42" s="1026"/>
      <c r="CL42" s="1026"/>
      <c r="CM42" s="1026"/>
      <c r="CN42" s="1026"/>
    </row>
    <row r="43">
      <c r="A43" s="1026"/>
      <c r="B43" s="1026"/>
      <c r="C43" s="1026"/>
      <c r="D43" s="1026"/>
      <c r="E43" s="1026"/>
      <c r="F43" s="1026"/>
      <c r="G43" s="1026"/>
      <c r="H43" s="1027"/>
      <c r="I43" s="1027"/>
      <c r="J43" s="1027"/>
      <c r="K43" s="1027"/>
      <c r="L43" s="1027"/>
      <c r="M43" s="1027"/>
      <c r="N43" s="1027"/>
      <c r="O43" s="1027"/>
      <c r="P43" s="1027"/>
      <c r="Q43" s="1026"/>
      <c r="R43" s="1026"/>
      <c r="S43" s="1026"/>
      <c r="T43" s="1026"/>
      <c r="U43" s="1026"/>
      <c r="V43" s="1026"/>
      <c r="W43" s="1026"/>
      <c r="X43" s="1026"/>
      <c r="Y43" s="1026"/>
      <c r="Z43" s="1026"/>
      <c r="AA43" s="1026"/>
      <c r="AB43" s="1026"/>
      <c r="AC43" s="1026"/>
      <c r="AD43" s="1026"/>
      <c r="AE43" s="1026"/>
      <c r="AF43" s="1026"/>
      <c r="AG43" s="1026"/>
      <c r="AH43" s="1026"/>
      <c r="AI43" s="1026"/>
      <c r="AJ43" s="1026"/>
      <c r="AK43" s="1026"/>
      <c r="AL43" s="1026"/>
      <c r="AM43" s="1026"/>
      <c r="AN43" s="1026"/>
      <c r="AO43" s="1026"/>
      <c r="AP43" s="1026"/>
      <c r="AQ43" s="1026"/>
      <c r="AR43" s="1026"/>
      <c r="AS43" s="1026"/>
      <c r="AT43" s="1026"/>
      <c r="AU43" s="1026"/>
      <c r="AV43" s="1026"/>
      <c r="AW43" s="1026"/>
      <c r="AX43" s="1026"/>
      <c r="AY43" s="1026"/>
      <c r="AZ43" s="1026"/>
      <c r="BA43" s="1026"/>
      <c r="BB43" s="1026"/>
      <c r="BC43" s="1026"/>
      <c r="BD43" s="1026"/>
      <c r="BE43" s="1026"/>
      <c r="BF43" s="1026"/>
      <c r="BG43" s="1026"/>
      <c r="BH43" s="1026"/>
      <c r="BI43" s="1026"/>
      <c r="BJ43" s="1026"/>
      <c r="BK43" s="1026"/>
      <c r="BL43" s="1026"/>
      <c r="BM43" s="1026"/>
      <c r="BN43" s="1026"/>
      <c r="BO43" s="1026"/>
      <c r="BP43" s="1026"/>
      <c r="BQ43" s="1026"/>
      <c r="BR43" s="1026"/>
      <c r="BS43" s="1026"/>
      <c r="BT43" s="1026"/>
      <c r="BU43" s="1026"/>
      <c r="BV43" s="1026"/>
      <c r="BW43" s="1026"/>
      <c r="BX43" s="1026"/>
      <c r="BY43" s="1026"/>
      <c r="BZ43" s="1026"/>
      <c r="CA43" s="1026"/>
      <c r="CB43" s="1026"/>
      <c r="CC43" s="1026"/>
      <c r="CD43" s="1026"/>
      <c r="CE43" s="1026"/>
      <c r="CF43" s="1026"/>
      <c r="CG43" s="1026"/>
      <c r="CH43" s="1026"/>
      <c r="CI43" s="1026"/>
      <c r="CJ43" s="1026"/>
      <c r="CK43" s="1026"/>
      <c r="CL43" s="1026"/>
      <c r="CM43" s="1026"/>
      <c r="CN43" s="1026"/>
    </row>
    <row r="44">
      <c r="A44" s="1026"/>
      <c r="B44" s="1026"/>
      <c r="C44" s="1026"/>
      <c r="D44" s="1026"/>
      <c r="E44" s="1026"/>
      <c r="F44" s="1026"/>
      <c r="G44" s="1026"/>
      <c r="H44" s="1027"/>
      <c r="I44" s="1027"/>
      <c r="J44" s="1027"/>
      <c r="K44" s="1027"/>
      <c r="L44" s="1027"/>
      <c r="M44" s="1027"/>
      <c r="N44" s="1027"/>
      <c r="O44" s="1027"/>
      <c r="P44" s="1027"/>
      <c r="Q44" s="1026"/>
      <c r="R44" s="1026"/>
      <c r="S44" s="1026"/>
      <c r="T44" s="1026"/>
      <c r="U44" s="1026"/>
      <c r="V44" s="1026"/>
      <c r="W44" s="1026"/>
      <c r="X44" s="1026"/>
      <c r="Y44" s="1026"/>
      <c r="Z44" s="1026"/>
      <c r="AA44" s="1026"/>
      <c r="AB44" s="1026"/>
      <c r="AC44" s="1026"/>
      <c r="AD44" s="1026"/>
      <c r="AE44" s="1026"/>
      <c r="AF44" s="1026"/>
      <c r="AG44" s="1026"/>
      <c r="AH44" s="1026"/>
      <c r="AI44" s="1026"/>
      <c r="AJ44" s="1026"/>
      <c r="AK44" s="1026"/>
      <c r="AL44" s="1026"/>
      <c r="AM44" s="1026"/>
      <c r="AN44" s="1026"/>
      <c r="AO44" s="1026"/>
      <c r="AP44" s="1026"/>
      <c r="AQ44" s="1026"/>
      <c r="AR44" s="1026"/>
      <c r="AS44" s="1026"/>
      <c r="AT44" s="1026"/>
      <c r="AU44" s="1026"/>
      <c r="AV44" s="1026"/>
      <c r="AW44" s="1026"/>
      <c r="AX44" s="1026"/>
      <c r="AY44" s="1026"/>
      <c r="AZ44" s="1026"/>
      <c r="BA44" s="1026"/>
      <c r="BB44" s="1026"/>
      <c r="BC44" s="1026"/>
      <c r="BD44" s="1026"/>
      <c r="BE44" s="1026"/>
      <c r="BF44" s="1026"/>
      <c r="BG44" s="1026"/>
      <c r="BH44" s="1026"/>
      <c r="BI44" s="1026"/>
      <c r="BJ44" s="1026"/>
      <c r="BK44" s="1026"/>
      <c r="BL44" s="1026"/>
      <c r="BM44" s="1026"/>
      <c r="BN44" s="1026"/>
      <c r="BO44" s="1026"/>
      <c r="BP44" s="1026"/>
      <c r="BQ44" s="1026"/>
      <c r="BR44" s="1026"/>
      <c r="BS44" s="1026"/>
      <c r="BT44" s="1026"/>
      <c r="BU44" s="1026"/>
      <c r="BV44" s="1026"/>
      <c r="BW44" s="1026"/>
      <c r="BX44" s="1026"/>
      <c r="BY44" s="1026"/>
      <c r="BZ44" s="1026"/>
      <c r="CA44" s="1026"/>
      <c r="CB44" s="1026"/>
      <c r="CC44" s="1026"/>
      <c r="CD44" s="1026"/>
      <c r="CE44" s="1026"/>
      <c r="CF44" s="1026"/>
      <c r="CG44" s="1026"/>
      <c r="CH44" s="1026"/>
      <c r="CI44" s="1026"/>
      <c r="CJ44" s="1026"/>
      <c r="CK44" s="1026"/>
      <c r="CL44" s="1026"/>
      <c r="CM44" s="1026"/>
      <c r="CN44" s="1026"/>
    </row>
    <row r="45">
      <c r="A45" s="1026"/>
      <c r="B45" s="1026"/>
      <c r="C45" s="1026"/>
      <c r="D45" s="1026"/>
      <c r="E45" s="1026"/>
      <c r="F45" s="1026"/>
      <c r="G45" s="1026"/>
      <c r="H45" s="1027"/>
      <c r="I45" s="1027"/>
      <c r="J45" s="1027"/>
      <c r="K45" s="1027"/>
      <c r="L45" s="1027"/>
      <c r="M45" s="1027"/>
      <c r="N45" s="1027"/>
      <c r="O45" s="1027"/>
      <c r="P45" s="1027"/>
      <c r="Q45" s="1026"/>
      <c r="R45" s="1026"/>
      <c r="S45" s="1026"/>
      <c r="T45" s="1026"/>
      <c r="U45" s="1026"/>
      <c r="V45" s="1026"/>
      <c r="W45" s="1026"/>
      <c r="X45" s="1026"/>
      <c r="Y45" s="1026"/>
      <c r="Z45" s="1026"/>
      <c r="AA45" s="1026"/>
      <c r="AB45" s="1026"/>
      <c r="AC45" s="1026"/>
      <c r="AD45" s="1026"/>
      <c r="AE45" s="1026"/>
      <c r="AF45" s="1026"/>
      <c r="AG45" s="1026"/>
      <c r="AH45" s="1026"/>
      <c r="AI45" s="1026"/>
      <c r="AJ45" s="1026"/>
      <c r="AK45" s="1026"/>
      <c r="AL45" s="1026"/>
      <c r="AM45" s="1026"/>
      <c r="AN45" s="1026"/>
      <c r="AO45" s="1026"/>
      <c r="AP45" s="1026"/>
      <c r="AQ45" s="1026"/>
      <c r="AR45" s="1026"/>
      <c r="AS45" s="1026"/>
      <c r="AT45" s="1026"/>
      <c r="AU45" s="1026"/>
      <c r="AV45" s="1026"/>
      <c r="AW45" s="1026"/>
      <c r="AX45" s="1026"/>
      <c r="AY45" s="1026"/>
      <c r="AZ45" s="1026"/>
      <c r="BA45" s="1026"/>
      <c r="BB45" s="1026"/>
      <c r="BC45" s="1026"/>
      <c r="BD45" s="1026"/>
      <c r="BE45" s="1026"/>
      <c r="BF45" s="1026"/>
      <c r="BG45" s="1026"/>
      <c r="BH45" s="1026"/>
      <c r="BI45" s="1026"/>
      <c r="BJ45" s="1026"/>
      <c r="BK45" s="1026"/>
      <c r="BL45" s="1026"/>
      <c r="BM45" s="1026"/>
      <c r="BN45" s="1026"/>
      <c r="BO45" s="1026"/>
      <c r="BP45" s="1026"/>
      <c r="BQ45" s="1026"/>
      <c r="BR45" s="1026"/>
      <c r="BS45" s="1026"/>
      <c r="BT45" s="1026"/>
      <c r="BU45" s="1026"/>
      <c r="BV45" s="1026"/>
      <c r="BW45" s="1026"/>
      <c r="BX45" s="1026"/>
      <c r="BY45" s="1026"/>
      <c r="BZ45" s="1026"/>
      <c r="CA45" s="1026"/>
      <c r="CB45" s="1026"/>
      <c r="CC45" s="1026"/>
      <c r="CD45" s="1026"/>
      <c r="CE45" s="1026"/>
      <c r="CF45" s="1026"/>
      <c r="CG45" s="1026"/>
      <c r="CH45" s="1026"/>
      <c r="CI45" s="1026"/>
      <c r="CJ45" s="1026"/>
      <c r="CK45" s="1026"/>
      <c r="CL45" s="1026"/>
      <c r="CM45" s="1026"/>
      <c r="CN45" s="1026"/>
    </row>
    <row r="46">
      <c r="A46" s="1026"/>
      <c r="B46" s="1026"/>
      <c r="C46" s="1026"/>
      <c r="D46" s="1026"/>
      <c r="E46" s="1026"/>
      <c r="F46" s="1026"/>
      <c r="G46" s="1026"/>
      <c r="H46" s="1027"/>
      <c r="I46" s="1027"/>
      <c r="J46" s="1027"/>
      <c r="K46" s="1027"/>
      <c r="L46" s="1027"/>
      <c r="M46" s="1027"/>
      <c r="N46" s="1027"/>
      <c r="O46" s="1027"/>
      <c r="P46" s="1027"/>
      <c r="Q46" s="1026"/>
      <c r="R46" s="1026"/>
      <c r="S46" s="1026"/>
      <c r="T46" s="1026"/>
      <c r="U46" s="1026"/>
      <c r="V46" s="1026"/>
      <c r="W46" s="1026"/>
      <c r="X46" s="1026"/>
      <c r="Y46" s="1026"/>
      <c r="Z46" s="1026"/>
      <c r="AA46" s="1026"/>
      <c r="AB46" s="1026"/>
      <c r="AC46" s="1026"/>
      <c r="AD46" s="1026"/>
      <c r="AE46" s="1026"/>
      <c r="AF46" s="1026"/>
      <c r="AG46" s="1026"/>
      <c r="AH46" s="1026"/>
      <c r="AI46" s="1026"/>
      <c r="AJ46" s="1026"/>
      <c r="AK46" s="1026"/>
      <c r="AL46" s="1026"/>
      <c r="AM46" s="1026"/>
      <c r="AN46" s="1026"/>
      <c r="AO46" s="1026"/>
      <c r="AP46" s="1026"/>
      <c r="AQ46" s="1026"/>
      <c r="AR46" s="1026"/>
      <c r="AS46" s="1026"/>
      <c r="AT46" s="1026"/>
      <c r="AU46" s="1026"/>
      <c r="AV46" s="1026"/>
      <c r="AW46" s="1026"/>
      <c r="AX46" s="1026"/>
      <c r="AY46" s="1026"/>
      <c r="AZ46" s="1026"/>
      <c r="BA46" s="1026"/>
      <c r="BB46" s="1026"/>
      <c r="BC46" s="1026"/>
      <c r="BD46" s="1026"/>
      <c r="BE46" s="1026"/>
      <c r="BF46" s="1026"/>
      <c r="BG46" s="1026"/>
      <c r="BH46" s="1026"/>
      <c r="BI46" s="1026"/>
      <c r="BJ46" s="1026"/>
      <c r="BK46" s="1026"/>
      <c r="BL46" s="1026"/>
      <c r="BM46" s="1026"/>
      <c r="BN46" s="1026"/>
      <c r="BO46" s="1026"/>
      <c r="BP46" s="1026"/>
      <c r="BQ46" s="1026"/>
      <c r="BR46" s="1026"/>
      <c r="BS46" s="1026"/>
      <c r="BT46" s="1026"/>
      <c r="BU46" s="1026"/>
      <c r="BV46" s="1026"/>
      <c r="BW46" s="1026"/>
      <c r="BX46" s="1026"/>
      <c r="BY46" s="1026"/>
      <c r="BZ46" s="1026"/>
      <c r="CA46" s="1026"/>
      <c r="CB46" s="1026"/>
      <c r="CC46" s="1026"/>
      <c r="CD46" s="1026"/>
      <c r="CE46" s="1026"/>
      <c r="CF46" s="1026"/>
      <c r="CG46" s="1026"/>
      <c r="CH46" s="1026"/>
      <c r="CI46" s="1026"/>
      <c r="CJ46" s="1026"/>
      <c r="CK46" s="1026"/>
      <c r="CL46" s="1026"/>
      <c r="CM46" s="1026"/>
      <c r="CN46" s="1026"/>
    </row>
    <row r="47">
      <c r="A47" s="1026"/>
      <c r="B47" s="1026"/>
      <c r="C47" s="1026"/>
      <c r="D47" s="1026"/>
      <c r="E47" s="1026"/>
      <c r="F47" s="1026"/>
      <c r="G47" s="1026"/>
      <c r="H47" s="1027"/>
      <c r="I47" s="1027"/>
      <c r="J47" s="1027"/>
      <c r="K47" s="1027"/>
      <c r="L47" s="1027"/>
      <c r="M47" s="1027"/>
      <c r="N47" s="1027"/>
      <c r="O47" s="1027"/>
      <c r="P47" s="1027"/>
      <c r="Q47" s="1026"/>
      <c r="R47" s="1026"/>
      <c r="S47" s="1026"/>
      <c r="T47" s="1026"/>
      <c r="U47" s="1026"/>
      <c r="V47" s="1026"/>
      <c r="W47" s="1026"/>
      <c r="X47" s="1026"/>
      <c r="Y47" s="1026"/>
      <c r="Z47" s="1026"/>
      <c r="AA47" s="1026"/>
      <c r="AB47" s="1026"/>
      <c r="AC47" s="1026"/>
      <c r="AD47" s="1026"/>
      <c r="AE47" s="1026"/>
      <c r="AF47" s="1026"/>
      <c r="AG47" s="1026"/>
      <c r="AH47" s="1026"/>
      <c r="AI47" s="1026"/>
      <c r="AJ47" s="1026"/>
      <c r="AK47" s="1026"/>
      <c r="AL47" s="1026"/>
      <c r="AM47" s="1026"/>
      <c r="AN47" s="1026"/>
      <c r="AO47" s="1026"/>
      <c r="AP47" s="1026"/>
      <c r="AQ47" s="1026"/>
      <c r="AR47" s="1026"/>
      <c r="AS47" s="1026"/>
      <c r="AT47" s="1026"/>
      <c r="AU47" s="1026"/>
      <c r="AV47" s="1026"/>
      <c r="AW47" s="1026"/>
      <c r="AX47" s="1026"/>
      <c r="AY47" s="1026"/>
      <c r="AZ47" s="1026"/>
      <c r="BA47" s="1026"/>
      <c r="BB47" s="1026"/>
      <c r="BC47" s="1026"/>
      <c r="BD47" s="1026"/>
      <c r="BE47" s="1026"/>
      <c r="BF47" s="1026"/>
      <c r="BG47" s="1026"/>
      <c r="BH47" s="1026"/>
      <c r="BI47" s="1026"/>
      <c r="BJ47" s="1026"/>
      <c r="BK47" s="1026"/>
      <c r="BL47" s="1026"/>
      <c r="BM47" s="1026"/>
      <c r="BN47" s="1026"/>
      <c r="BO47" s="1026"/>
      <c r="BP47" s="1026"/>
      <c r="BQ47" s="1026"/>
      <c r="BR47" s="1026"/>
      <c r="BS47" s="1026"/>
      <c r="BT47" s="1026"/>
      <c r="BU47" s="1026"/>
      <c r="BV47" s="1026"/>
      <c r="BW47" s="1026"/>
      <c r="BX47" s="1026"/>
      <c r="BY47" s="1026"/>
      <c r="BZ47" s="1026"/>
      <c r="CA47" s="1026"/>
      <c r="CB47" s="1026"/>
      <c r="CC47" s="1026"/>
      <c r="CD47" s="1026"/>
      <c r="CE47" s="1026"/>
      <c r="CF47" s="1026"/>
      <c r="CG47" s="1026"/>
      <c r="CH47" s="1026"/>
      <c r="CI47" s="1026"/>
      <c r="CJ47" s="1026"/>
      <c r="CK47" s="1026"/>
      <c r="CL47" s="1026"/>
      <c r="CM47" s="1026"/>
      <c r="CN47" s="1026"/>
    </row>
    <row r="48">
      <c r="A48" s="1026"/>
      <c r="B48" s="1026"/>
      <c r="C48" s="1026"/>
      <c r="D48" s="1026"/>
      <c r="E48" s="1026"/>
      <c r="F48" s="1026"/>
      <c r="G48" s="1026"/>
      <c r="H48" s="1027"/>
      <c r="I48" s="1027"/>
      <c r="J48" s="1027"/>
      <c r="K48" s="1027"/>
      <c r="L48" s="1027"/>
      <c r="M48" s="1027"/>
      <c r="N48" s="1027"/>
      <c r="O48" s="1027"/>
      <c r="P48" s="1027"/>
      <c r="Q48" s="1026"/>
      <c r="R48" s="1026"/>
      <c r="S48" s="1026"/>
      <c r="T48" s="1026"/>
      <c r="U48" s="1026"/>
      <c r="V48" s="1026"/>
      <c r="W48" s="1026"/>
      <c r="X48" s="1026"/>
      <c r="Y48" s="1026"/>
      <c r="Z48" s="1026"/>
      <c r="AA48" s="1026"/>
      <c r="AB48" s="1026"/>
      <c r="AC48" s="1026"/>
      <c r="AD48" s="1026"/>
      <c r="AE48" s="1026"/>
      <c r="AF48" s="1026"/>
      <c r="AG48" s="1026"/>
      <c r="AH48" s="1026"/>
      <c r="AI48" s="1026"/>
      <c r="AJ48" s="1026"/>
      <c r="AK48" s="1026"/>
      <c r="AL48" s="1026"/>
      <c r="AM48" s="1026"/>
      <c r="AN48" s="1026"/>
      <c r="AO48" s="1026"/>
      <c r="AP48" s="1026"/>
      <c r="AQ48" s="1026"/>
      <c r="AR48" s="1026"/>
      <c r="AS48" s="1026"/>
      <c r="AT48" s="1026"/>
      <c r="AU48" s="1026"/>
      <c r="AV48" s="1026"/>
      <c r="AW48" s="1026"/>
      <c r="AX48" s="1026"/>
      <c r="AY48" s="1026"/>
      <c r="AZ48" s="1026"/>
      <c r="BA48" s="1026"/>
      <c r="BB48" s="1026"/>
      <c r="BC48" s="1026"/>
      <c r="BD48" s="1026"/>
      <c r="BE48" s="1026"/>
      <c r="BF48" s="1026"/>
      <c r="BG48" s="1026"/>
      <c r="BH48" s="1026"/>
      <c r="BI48" s="1026"/>
      <c r="BJ48" s="1026"/>
      <c r="BK48" s="1026"/>
      <c r="BL48" s="1026"/>
      <c r="BM48" s="1026"/>
      <c r="BN48" s="1026"/>
      <c r="BO48" s="1026"/>
      <c r="BP48" s="1026"/>
      <c r="BQ48" s="1026"/>
      <c r="BR48" s="1026"/>
      <c r="BS48" s="1026"/>
      <c r="BT48" s="1026"/>
      <c r="BU48" s="1026"/>
      <c r="BV48" s="1026"/>
      <c r="BW48" s="1026"/>
      <c r="BX48" s="1026"/>
      <c r="BY48" s="1026"/>
      <c r="BZ48" s="1026"/>
      <c r="CA48" s="1026"/>
      <c r="CB48" s="1026"/>
      <c r="CC48" s="1026"/>
      <c r="CD48" s="1026"/>
      <c r="CE48" s="1026"/>
      <c r="CF48" s="1026"/>
      <c r="CG48" s="1026"/>
      <c r="CH48" s="1026"/>
      <c r="CI48" s="1026"/>
      <c r="CJ48" s="1026"/>
      <c r="CK48" s="1026"/>
      <c r="CL48" s="1026"/>
      <c r="CM48" s="1026"/>
      <c r="CN48" s="1026"/>
    </row>
    <row r="49">
      <c r="A49" s="1026"/>
      <c r="B49" s="1026"/>
      <c r="C49" s="1026"/>
      <c r="D49" s="1026"/>
      <c r="E49" s="1026"/>
      <c r="F49" s="1026"/>
      <c r="G49" s="1026"/>
      <c r="H49" s="1027"/>
      <c r="I49" s="1027"/>
      <c r="J49" s="1027"/>
      <c r="K49" s="1027"/>
      <c r="L49" s="1027"/>
      <c r="M49" s="1027"/>
      <c r="N49" s="1027"/>
      <c r="O49" s="1027"/>
      <c r="P49" s="1027"/>
      <c r="Q49" s="1026"/>
      <c r="R49" s="1026"/>
      <c r="S49" s="1026"/>
      <c r="T49" s="1026"/>
      <c r="U49" s="1026"/>
      <c r="V49" s="1026"/>
      <c r="W49" s="1026"/>
      <c r="X49" s="1026"/>
      <c r="Y49" s="1026"/>
      <c r="Z49" s="1026"/>
      <c r="AA49" s="1026"/>
      <c r="AB49" s="1026"/>
      <c r="AC49" s="1026"/>
      <c r="AD49" s="1026"/>
      <c r="AE49" s="1026"/>
      <c r="AF49" s="1026"/>
      <c r="AG49" s="1026"/>
      <c r="AH49" s="1026"/>
      <c r="AI49" s="1026"/>
      <c r="AJ49" s="1026"/>
      <c r="AK49" s="1026"/>
      <c r="AL49" s="1026"/>
      <c r="AM49" s="1026"/>
      <c r="AN49" s="1026"/>
      <c r="AO49" s="1026"/>
      <c r="AP49" s="1026"/>
      <c r="AQ49" s="1026"/>
      <c r="AR49" s="1026"/>
      <c r="AS49" s="1026"/>
      <c r="AT49" s="1026"/>
      <c r="AU49" s="1026"/>
      <c r="AV49" s="1026"/>
      <c r="AW49" s="1026"/>
      <c r="AX49" s="1026"/>
      <c r="AY49" s="1026"/>
      <c r="AZ49" s="1026"/>
      <c r="BA49" s="1026"/>
      <c r="BB49" s="1026"/>
      <c r="BC49" s="1026"/>
      <c r="BD49" s="1026"/>
      <c r="BE49" s="1026"/>
      <c r="BF49" s="1026"/>
      <c r="BG49" s="1026"/>
      <c r="BH49" s="1026"/>
      <c r="BI49" s="1026"/>
      <c r="BJ49" s="1026"/>
      <c r="BK49" s="1026"/>
      <c r="BL49" s="1026"/>
      <c r="BM49" s="1026"/>
      <c r="BN49" s="1026"/>
      <c r="BO49" s="1026"/>
      <c r="BP49" s="1026"/>
      <c r="BQ49" s="1026"/>
      <c r="BR49" s="1026"/>
      <c r="BS49" s="1026"/>
      <c r="BT49" s="1026"/>
      <c r="BU49" s="1026"/>
      <c r="BV49" s="1026"/>
      <c r="BW49" s="1026"/>
      <c r="BX49" s="1026"/>
      <c r="BY49" s="1026"/>
      <c r="BZ49" s="1026"/>
      <c r="CA49" s="1026"/>
      <c r="CB49" s="1026"/>
      <c r="CC49" s="1026"/>
      <c r="CD49" s="1026"/>
      <c r="CE49" s="1026"/>
      <c r="CF49" s="1026"/>
      <c r="CG49" s="1026"/>
      <c r="CH49" s="1026"/>
      <c r="CI49" s="1026"/>
      <c r="CJ49" s="1026"/>
      <c r="CK49" s="1026"/>
      <c r="CL49" s="1026"/>
      <c r="CM49" s="1026"/>
      <c r="CN49" s="1026"/>
    </row>
    <row r="50">
      <c r="A50" s="1026"/>
      <c r="B50" s="1026"/>
      <c r="C50" s="1026"/>
      <c r="D50" s="1026"/>
      <c r="E50" s="1026"/>
      <c r="F50" s="1026"/>
      <c r="G50" s="1026"/>
      <c r="H50" s="1027"/>
      <c r="I50" s="1027"/>
      <c r="J50" s="1027"/>
      <c r="K50" s="1027"/>
      <c r="L50" s="1027"/>
      <c r="M50" s="1027"/>
      <c r="N50" s="1027"/>
      <c r="O50" s="1027"/>
      <c r="P50" s="1027"/>
      <c r="Q50" s="1026"/>
      <c r="R50" s="1026"/>
      <c r="S50" s="1026"/>
      <c r="T50" s="1026"/>
      <c r="U50" s="1026"/>
      <c r="V50" s="1026"/>
      <c r="W50" s="1026"/>
      <c r="X50" s="1026"/>
      <c r="Y50" s="1026"/>
      <c r="Z50" s="1026"/>
      <c r="AA50" s="1026"/>
      <c r="AB50" s="1026"/>
      <c r="AC50" s="1026"/>
      <c r="AD50" s="1026"/>
      <c r="AE50" s="1026"/>
      <c r="AF50" s="1026"/>
      <c r="AG50" s="1026"/>
      <c r="AH50" s="1026"/>
      <c r="AI50" s="1026"/>
      <c r="AJ50" s="1026"/>
      <c r="AK50" s="1026"/>
      <c r="AL50" s="1026"/>
      <c r="AM50" s="1026"/>
      <c r="AN50" s="1026"/>
      <c r="AO50" s="1026"/>
      <c r="AP50" s="1026"/>
      <c r="AQ50" s="1026"/>
      <c r="AR50" s="1026"/>
      <c r="AS50" s="1026"/>
      <c r="AT50" s="1026"/>
      <c r="AU50" s="1026"/>
      <c r="AV50" s="1026"/>
      <c r="AW50" s="1026"/>
      <c r="AX50" s="1026"/>
      <c r="AY50" s="1026"/>
      <c r="AZ50" s="1026"/>
      <c r="BA50" s="1026"/>
      <c r="BB50" s="1026"/>
      <c r="BC50" s="1026"/>
      <c r="BD50" s="1026"/>
      <c r="BE50" s="1026"/>
      <c r="BF50" s="1026"/>
      <c r="BG50" s="1026"/>
      <c r="BH50" s="1026"/>
      <c r="BI50" s="1026"/>
      <c r="BJ50" s="1026"/>
      <c r="BK50" s="1026"/>
      <c r="BL50" s="1026"/>
      <c r="BM50" s="1026"/>
      <c r="BN50" s="1026"/>
      <c r="BO50" s="1026"/>
      <c r="BP50" s="1026"/>
      <c r="BQ50" s="1026"/>
      <c r="BR50" s="1026"/>
      <c r="BS50" s="1026"/>
      <c r="BT50" s="1026"/>
      <c r="BU50" s="1026"/>
      <c r="BV50" s="1026"/>
      <c r="BW50" s="1026"/>
      <c r="BX50" s="1026"/>
      <c r="BY50" s="1026"/>
      <c r="BZ50" s="1026"/>
      <c r="CA50" s="1026"/>
      <c r="CB50" s="1026"/>
      <c r="CC50" s="1026"/>
      <c r="CD50" s="1026"/>
      <c r="CE50" s="1026"/>
      <c r="CF50" s="1026"/>
      <c r="CG50" s="1026"/>
      <c r="CH50" s="1026"/>
      <c r="CI50" s="1026"/>
      <c r="CJ50" s="1026"/>
      <c r="CK50" s="1026"/>
      <c r="CL50" s="1026"/>
      <c r="CM50" s="1026"/>
      <c r="CN50" s="1026"/>
    </row>
    <row r="51">
      <c r="A51" s="1026"/>
      <c r="B51" s="1026"/>
      <c r="C51" s="1026"/>
      <c r="D51" s="1026"/>
      <c r="E51" s="1026"/>
      <c r="F51" s="1026"/>
      <c r="G51" s="1026"/>
      <c r="H51" s="1027"/>
      <c r="I51" s="1027"/>
      <c r="J51" s="1027"/>
      <c r="K51" s="1027"/>
      <c r="L51" s="1027"/>
      <c r="M51" s="1027"/>
      <c r="N51" s="1027"/>
      <c r="O51" s="1027"/>
      <c r="P51" s="1027"/>
      <c r="Q51" s="1026"/>
      <c r="R51" s="1026"/>
      <c r="S51" s="1026"/>
      <c r="T51" s="1026"/>
      <c r="U51" s="1026"/>
      <c r="V51" s="1026"/>
      <c r="W51" s="1026"/>
      <c r="X51" s="1026"/>
      <c r="Y51" s="1026"/>
      <c r="Z51" s="1026"/>
      <c r="AA51" s="1026"/>
      <c r="AB51" s="1026"/>
      <c r="AC51" s="1026"/>
      <c r="AD51" s="1026"/>
      <c r="AE51" s="1026"/>
      <c r="AF51" s="1026"/>
      <c r="AG51" s="1026"/>
      <c r="AH51" s="1026"/>
      <c r="AI51" s="1026"/>
      <c r="AJ51" s="1026"/>
      <c r="AK51" s="1026"/>
      <c r="AL51" s="1026"/>
      <c r="AM51" s="1026"/>
      <c r="AN51" s="1026"/>
      <c r="AO51" s="1026"/>
      <c r="AP51" s="1026"/>
      <c r="AQ51" s="1026"/>
      <c r="AR51" s="1026"/>
      <c r="AS51" s="1026"/>
      <c r="AT51" s="1026"/>
      <c r="AU51" s="1026"/>
      <c r="AV51" s="1026"/>
      <c r="AW51" s="1026"/>
      <c r="AX51" s="1026"/>
      <c r="AY51" s="1026"/>
      <c r="AZ51" s="1026"/>
      <c r="BA51" s="1026"/>
      <c r="BB51" s="1026"/>
      <c r="BC51" s="1026"/>
      <c r="BD51" s="1026"/>
      <c r="BE51" s="1026"/>
      <c r="BF51" s="1026"/>
      <c r="BG51" s="1026"/>
      <c r="BH51" s="1026"/>
      <c r="BI51" s="1026"/>
      <c r="BJ51" s="1026"/>
      <c r="BK51" s="1026"/>
      <c r="BL51" s="1026"/>
      <c r="BM51" s="1026"/>
      <c r="BN51" s="1026"/>
      <c r="BO51" s="1026"/>
      <c r="BP51" s="1026"/>
      <c r="BQ51" s="1026"/>
      <c r="BR51" s="1026"/>
      <c r="BS51" s="1026"/>
      <c r="BT51" s="1026"/>
      <c r="BU51" s="1026"/>
      <c r="BV51" s="1026"/>
      <c r="BW51" s="1026"/>
      <c r="BX51" s="1026"/>
      <c r="BY51" s="1026"/>
      <c r="BZ51" s="1026"/>
      <c r="CA51" s="1026"/>
      <c r="CB51" s="1026"/>
      <c r="CC51" s="1026"/>
      <c r="CD51" s="1026"/>
      <c r="CE51" s="1026"/>
      <c r="CF51" s="1026"/>
      <c r="CG51" s="1026"/>
      <c r="CH51" s="1026"/>
      <c r="CI51" s="1026"/>
      <c r="CJ51" s="1026"/>
      <c r="CK51" s="1026"/>
      <c r="CL51" s="1026"/>
      <c r="CM51" s="1026"/>
      <c r="CN51" s="1026"/>
    </row>
    <row r="52">
      <c r="A52" s="1026"/>
      <c r="B52" s="1026"/>
      <c r="C52" s="1026"/>
      <c r="D52" s="1026"/>
      <c r="E52" s="1026"/>
      <c r="F52" s="1026"/>
      <c r="G52" s="1026"/>
      <c r="H52" s="1027"/>
      <c r="I52" s="1027"/>
      <c r="J52" s="1027"/>
      <c r="K52" s="1027"/>
      <c r="L52" s="1027"/>
      <c r="M52" s="1027"/>
      <c r="N52" s="1027"/>
      <c r="O52" s="1027"/>
      <c r="P52" s="1027"/>
      <c r="Q52" s="1026"/>
      <c r="R52" s="1026"/>
      <c r="S52" s="1026"/>
      <c r="T52" s="1026"/>
      <c r="U52" s="1026"/>
      <c r="V52" s="1026"/>
      <c r="W52" s="1026"/>
      <c r="X52" s="1026"/>
      <c r="Y52" s="1026"/>
      <c r="Z52" s="1026"/>
      <c r="AA52" s="1026"/>
      <c r="AB52" s="1026"/>
      <c r="AC52" s="1026"/>
      <c r="AD52" s="1026"/>
      <c r="AE52" s="1026"/>
      <c r="AF52" s="1026"/>
      <c r="AG52" s="1026"/>
      <c r="AH52" s="1026"/>
      <c r="AI52" s="1026"/>
      <c r="AJ52" s="1026"/>
      <c r="AK52" s="1026"/>
      <c r="AL52" s="1026"/>
      <c r="AM52" s="1026"/>
      <c r="AN52" s="1026"/>
      <c r="AO52" s="1026"/>
      <c r="AP52" s="1026"/>
      <c r="AQ52" s="1026"/>
      <c r="AR52" s="1026"/>
      <c r="AS52" s="1026"/>
      <c r="AT52" s="1026"/>
      <c r="AU52" s="1026"/>
      <c r="AV52" s="1026"/>
      <c r="AW52" s="1026"/>
      <c r="AX52" s="1026"/>
      <c r="AY52" s="1026"/>
      <c r="AZ52" s="1026"/>
      <c r="BA52" s="1026"/>
      <c r="BB52" s="1026"/>
      <c r="BC52" s="1026"/>
      <c r="BD52" s="1026"/>
      <c r="BE52" s="1026"/>
      <c r="BF52" s="1026"/>
      <c r="BG52" s="1026"/>
      <c r="BH52" s="1026"/>
      <c r="BI52" s="1026"/>
      <c r="BJ52" s="1026"/>
      <c r="BK52" s="1026"/>
      <c r="BL52" s="1026"/>
      <c r="BM52" s="1026"/>
      <c r="BN52" s="1026"/>
      <c r="BO52" s="1026"/>
      <c r="BP52" s="1026"/>
      <c r="BQ52" s="1026"/>
      <c r="BR52" s="1026"/>
      <c r="BS52" s="1026"/>
      <c r="BT52" s="1026"/>
      <c r="BU52" s="1026"/>
      <c r="BV52" s="1026"/>
      <c r="BW52" s="1026"/>
      <c r="BX52" s="1026"/>
      <c r="BY52" s="1026"/>
      <c r="BZ52" s="1026"/>
      <c r="CA52" s="1026"/>
      <c r="CB52" s="1026"/>
      <c r="CC52" s="1026"/>
      <c r="CD52" s="1026"/>
      <c r="CE52" s="1026"/>
      <c r="CF52" s="1026"/>
      <c r="CG52" s="1026"/>
      <c r="CH52" s="1026"/>
      <c r="CI52" s="1026"/>
      <c r="CJ52" s="1026"/>
      <c r="CK52" s="1026"/>
      <c r="CL52" s="1026"/>
      <c r="CM52" s="1026"/>
      <c r="CN52" s="1026"/>
    </row>
    <row r="53">
      <c r="A53" s="1026"/>
      <c r="B53" s="1026"/>
      <c r="C53" s="1026"/>
      <c r="D53" s="1026"/>
      <c r="E53" s="1026"/>
      <c r="F53" s="1026"/>
      <c r="G53" s="1026"/>
      <c r="H53" s="1027"/>
      <c r="I53" s="1027"/>
      <c r="J53" s="1027"/>
      <c r="K53" s="1027"/>
      <c r="L53" s="1027"/>
      <c r="M53" s="1027"/>
      <c r="N53" s="1027"/>
      <c r="O53" s="1027"/>
      <c r="P53" s="1027"/>
      <c r="Q53" s="1026"/>
      <c r="R53" s="1026"/>
      <c r="S53" s="1026"/>
      <c r="T53" s="1026"/>
      <c r="U53" s="1026"/>
      <c r="V53" s="1026"/>
      <c r="W53" s="1026"/>
      <c r="X53" s="1026"/>
      <c r="Y53" s="1026"/>
      <c r="Z53" s="1026"/>
      <c r="AA53" s="1026"/>
      <c r="AB53" s="1026"/>
      <c r="AC53" s="1026"/>
      <c r="AD53" s="1026"/>
      <c r="AE53" s="1026"/>
      <c r="AF53" s="1026"/>
      <c r="AG53" s="1026"/>
      <c r="AH53" s="1026"/>
      <c r="AI53" s="1026"/>
      <c r="AJ53" s="1026"/>
      <c r="AK53" s="1026"/>
      <c r="AL53" s="1026"/>
      <c r="AM53" s="1026"/>
      <c r="AN53" s="1026"/>
      <c r="AO53" s="1026"/>
      <c r="AP53" s="1026"/>
      <c r="AQ53" s="1026"/>
      <c r="AR53" s="1026"/>
      <c r="AS53" s="1026"/>
      <c r="AT53" s="1026"/>
      <c r="AU53" s="1026"/>
      <c r="AV53" s="1026"/>
      <c r="AW53" s="1026"/>
      <c r="AX53" s="1026"/>
      <c r="AY53" s="1026"/>
      <c r="AZ53" s="1026"/>
      <c r="BA53" s="1026"/>
      <c r="BB53" s="1026"/>
      <c r="BC53" s="1026"/>
      <c r="BD53" s="1026"/>
      <c r="BE53" s="1026"/>
      <c r="BF53" s="1026"/>
      <c r="BG53" s="1026"/>
      <c r="BH53" s="1026"/>
      <c r="BI53" s="1026"/>
      <c r="BJ53" s="1026"/>
      <c r="BK53" s="1026"/>
      <c r="BL53" s="1026"/>
      <c r="BM53" s="1026"/>
      <c r="BN53" s="1026"/>
      <c r="BO53" s="1026"/>
      <c r="BP53" s="1026"/>
      <c r="BQ53" s="1026"/>
      <c r="BR53" s="1026"/>
      <c r="BS53" s="1026"/>
      <c r="BT53" s="1026"/>
      <c r="BU53" s="1026"/>
      <c r="BV53" s="1026"/>
      <c r="BW53" s="1026"/>
      <c r="BX53" s="1026"/>
      <c r="BY53" s="1026"/>
      <c r="BZ53" s="1026"/>
      <c r="CA53" s="1026"/>
      <c r="CB53" s="1026"/>
      <c r="CC53" s="1026"/>
      <c r="CD53" s="1026"/>
      <c r="CE53" s="1026"/>
      <c r="CF53" s="1026"/>
      <c r="CG53" s="1026"/>
      <c r="CH53" s="1026"/>
      <c r="CI53" s="1026"/>
      <c r="CJ53" s="1026"/>
      <c r="CK53" s="1026"/>
      <c r="CL53" s="1026"/>
      <c r="CM53" s="1026"/>
      <c r="CN53" s="1026"/>
    </row>
    <row r="54">
      <c r="A54" s="1026"/>
      <c r="B54" s="1026"/>
      <c r="C54" s="1026"/>
      <c r="D54" s="1026"/>
      <c r="E54" s="1026"/>
      <c r="F54" s="1026"/>
      <c r="G54" s="1026"/>
      <c r="H54" s="1027"/>
      <c r="I54" s="1027"/>
      <c r="J54" s="1027"/>
      <c r="K54" s="1027"/>
      <c r="L54" s="1027"/>
      <c r="M54" s="1027"/>
      <c r="N54" s="1027"/>
      <c r="O54" s="1027"/>
      <c r="P54" s="1027"/>
      <c r="Q54" s="1026"/>
      <c r="R54" s="1026"/>
      <c r="S54" s="1026"/>
      <c r="T54" s="1026"/>
      <c r="U54" s="1026"/>
      <c r="V54" s="1026"/>
      <c r="W54" s="1026"/>
      <c r="X54" s="1026"/>
      <c r="Y54" s="1026"/>
      <c r="Z54" s="1026"/>
      <c r="AA54" s="1026"/>
      <c r="AB54" s="1026"/>
      <c r="AC54" s="1026"/>
      <c r="AD54" s="1026"/>
      <c r="AE54" s="1026"/>
      <c r="AF54" s="1026"/>
      <c r="AG54" s="1026"/>
      <c r="AH54" s="1026"/>
      <c r="AI54" s="1026"/>
      <c r="AJ54" s="1026"/>
      <c r="AK54" s="1026"/>
      <c r="AL54" s="1026"/>
      <c r="AM54" s="1026"/>
      <c r="AN54" s="1026"/>
      <c r="AO54" s="1026"/>
      <c r="AP54" s="1026"/>
      <c r="AQ54" s="1026"/>
      <c r="AR54" s="1026"/>
      <c r="AS54" s="1026"/>
      <c r="AT54" s="1026"/>
      <c r="AU54" s="1026"/>
      <c r="AV54" s="1026"/>
      <c r="AW54" s="1026"/>
      <c r="AX54" s="1026"/>
      <c r="AY54" s="1026"/>
      <c r="AZ54" s="1026"/>
      <c r="BA54" s="1026"/>
      <c r="BB54" s="1026"/>
      <c r="BC54" s="1026"/>
      <c r="BD54" s="1026"/>
      <c r="BE54" s="1026"/>
      <c r="BF54" s="1026"/>
      <c r="BG54" s="1026"/>
      <c r="BH54" s="1026"/>
      <c r="BI54" s="1026"/>
      <c r="BJ54" s="1026"/>
      <c r="BK54" s="1026"/>
      <c r="BL54" s="1026"/>
      <c r="BM54" s="1026"/>
      <c r="BN54" s="1026"/>
      <c r="BO54" s="1026"/>
      <c r="BP54" s="1026"/>
      <c r="BQ54" s="1026"/>
      <c r="BR54" s="1026"/>
      <c r="BS54" s="1026"/>
      <c r="BT54" s="1026"/>
      <c r="BU54" s="1026"/>
      <c r="BV54" s="1026"/>
      <c r="BW54" s="1026"/>
      <c r="BX54" s="1026"/>
      <c r="BY54" s="1026"/>
      <c r="BZ54" s="1026"/>
      <c r="CA54" s="1026"/>
      <c r="CB54" s="1026"/>
      <c r="CC54" s="1026"/>
      <c r="CD54" s="1026"/>
      <c r="CE54" s="1026"/>
      <c r="CF54" s="1026"/>
      <c r="CG54" s="1026"/>
      <c r="CH54" s="1026"/>
      <c r="CI54" s="1026"/>
      <c r="CJ54" s="1026"/>
      <c r="CK54" s="1026"/>
      <c r="CL54" s="1026"/>
      <c r="CM54" s="1026"/>
      <c r="CN54" s="1026"/>
    </row>
    <row r="55">
      <c r="A55" s="1026"/>
      <c r="B55" s="1026"/>
      <c r="C55" s="1026"/>
      <c r="D55" s="1026"/>
      <c r="E55" s="1026"/>
      <c r="F55" s="1026"/>
      <c r="G55" s="1026"/>
      <c r="H55" s="1027"/>
      <c r="I55" s="1027"/>
      <c r="J55" s="1027"/>
      <c r="K55" s="1027"/>
      <c r="L55" s="1027"/>
      <c r="M55" s="1027"/>
      <c r="N55" s="1027"/>
      <c r="O55" s="1027"/>
      <c r="P55" s="1027"/>
      <c r="Q55" s="1026"/>
      <c r="R55" s="1026"/>
      <c r="S55" s="1026"/>
      <c r="T55" s="1026"/>
      <c r="U55" s="1026"/>
      <c r="V55" s="1026"/>
      <c r="W55" s="1026"/>
      <c r="X55" s="1026"/>
      <c r="Y55" s="1026"/>
      <c r="Z55" s="1026"/>
      <c r="AA55" s="1026"/>
      <c r="AB55" s="1026"/>
      <c r="AC55" s="1026"/>
      <c r="AD55" s="1026"/>
      <c r="AE55" s="1026"/>
      <c r="AF55" s="1026"/>
      <c r="AG55" s="1026"/>
      <c r="AH55" s="1026"/>
      <c r="AI55" s="1026"/>
      <c r="AJ55" s="1026"/>
      <c r="AK55" s="1026"/>
      <c r="AL55" s="1026"/>
      <c r="AM55" s="1026"/>
      <c r="AN55" s="1026"/>
      <c r="AO55" s="1026"/>
      <c r="AP55" s="1026"/>
      <c r="AQ55" s="1026"/>
      <c r="AR55" s="1026"/>
      <c r="AS55" s="1026"/>
      <c r="AT55" s="1026"/>
      <c r="AU55" s="1026"/>
      <c r="AV55" s="1026"/>
      <c r="AW55" s="1026"/>
      <c r="AX55" s="1026"/>
      <c r="AY55" s="1026"/>
      <c r="AZ55" s="1026"/>
      <c r="BA55" s="1026"/>
      <c r="BB55" s="1026"/>
      <c r="BC55" s="1026"/>
      <c r="BD55" s="1026"/>
      <c r="BE55" s="1026"/>
      <c r="BF55" s="1026"/>
      <c r="BG55" s="1026"/>
      <c r="BH55" s="1026"/>
      <c r="BI55" s="1026"/>
      <c r="BJ55" s="1026"/>
      <c r="BK55" s="1026"/>
      <c r="BL55" s="1026"/>
      <c r="BM55" s="1026"/>
      <c r="BN55" s="1026"/>
      <c r="BO55" s="1026"/>
      <c r="BP55" s="1026"/>
      <c r="BQ55" s="1026"/>
      <c r="BR55" s="1026"/>
      <c r="BS55" s="1026"/>
      <c r="BT55" s="1026"/>
      <c r="BU55" s="1026"/>
      <c r="BV55" s="1026"/>
      <c r="BW55" s="1026"/>
      <c r="BX55" s="1026"/>
      <c r="BY55" s="1026"/>
      <c r="BZ55" s="1026"/>
      <c r="CA55" s="1026"/>
      <c r="CB55" s="1026"/>
      <c r="CC55" s="1026"/>
      <c r="CD55" s="1026"/>
      <c r="CE55" s="1026"/>
      <c r="CF55" s="1026"/>
      <c r="CG55" s="1026"/>
      <c r="CH55" s="1026"/>
      <c r="CI55" s="1026"/>
      <c r="CJ55" s="1026"/>
      <c r="CK55" s="1026"/>
      <c r="CL55" s="1026"/>
      <c r="CM55" s="1026"/>
      <c r="CN55" s="1026"/>
    </row>
    <row r="56">
      <c r="A56" s="1026"/>
      <c r="B56" s="1026"/>
      <c r="C56" s="1026"/>
      <c r="D56" s="1026"/>
      <c r="E56" s="1026"/>
      <c r="F56" s="1026"/>
      <c r="G56" s="1026"/>
      <c r="H56" s="1027"/>
      <c r="I56" s="1027"/>
      <c r="J56" s="1027"/>
      <c r="K56" s="1027"/>
      <c r="L56" s="1027"/>
      <c r="M56" s="1027"/>
      <c r="N56" s="1027"/>
      <c r="O56" s="1027"/>
      <c r="P56" s="1027"/>
      <c r="Q56" s="1026"/>
      <c r="R56" s="1026"/>
      <c r="S56" s="1026"/>
      <c r="T56" s="1026"/>
      <c r="U56" s="1026"/>
      <c r="V56" s="1026"/>
      <c r="W56" s="1026"/>
      <c r="X56" s="1026"/>
      <c r="Y56" s="1026"/>
      <c r="Z56" s="1026"/>
      <c r="AA56" s="1026"/>
      <c r="AB56" s="1026"/>
      <c r="AC56" s="1026"/>
      <c r="AD56" s="1026"/>
      <c r="AE56" s="1026"/>
      <c r="AF56" s="1026"/>
      <c r="AG56" s="1026"/>
      <c r="AH56" s="1026"/>
      <c r="AI56" s="1026"/>
      <c r="AJ56" s="1026"/>
      <c r="AK56" s="1026"/>
      <c r="AL56" s="1026"/>
      <c r="AM56" s="1026"/>
      <c r="AN56" s="1026"/>
      <c r="AO56" s="1026"/>
      <c r="AP56" s="1026"/>
      <c r="AQ56" s="1026"/>
      <c r="AR56" s="1026"/>
      <c r="AS56" s="1026"/>
      <c r="AT56" s="1026"/>
      <c r="AU56" s="1026"/>
      <c r="AV56" s="1026"/>
      <c r="AW56" s="1026"/>
      <c r="AX56" s="1026"/>
      <c r="AY56" s="1026"/>
      <c r="AZ56" s="1026"/>
      <c r="BA56" s="1026"/>
      <c r="BB56" s="1026"/>
      <c r="BC56" s="1026"/>
      <c r="BD56" s="1026"/>
      <c r="BE56" s="1026"/>
      <c r="BF56" s="1026"/>
      <c r="BG56" s="1026"/>
      <c r="BH56" s="1026"/>
      <c r="BI56" s="1026"/>
      <c r="BJ56" s="1026"/>
      <c r="BK56" s="1026"/>
      <c r="BL56" s="1026"/>
      <c r="BM56" s="1026"/>
      <c r="BN56" s="1026"/>
      <c r="BO56" s="1026"/>
      <c r="BP56" s="1026"/>
      <c r="BQ56" s="1026"/>
      <c r="BR56" s="1026"/>
      <c r="BS56" s="1026"/>
      <c r="BT56" s="1026"/>
      <c r="BU56" s="1026"/>
      <c r="BV56" s="1026"/>
      <c r="BW56" s="1026"/>
      <c r="BX56" s="1026"/>
      <c r="BY56" s="1026"/>
      <c r="BZ56" s="1026"/>
      <c r="CA56" s="1026"/>
      <c r="CB56" s="1026"/>
      <c r="CC56" s="1026"/>
      <c r="CD56" s="1026"/>
      <c r="CE56" s="1026"/>
      <c r="CF56" s="1026"/>
      <c r="CG56" s="1026"/>
      <c r="CH56" s="1026"/>
      <c r="CI56" s="1026"/>
      <c r="CJ56" s="1026"/>
      <c r="CK56" s="1026"/>
      <c r="CL56" s="1026"/>
      <c r="CM56" s="1026"/>
      <c r="CN56" s="1026"/>
    </row>
    <row r="57">
      <c r="A57" s="1026"/>
      <c r="B57" s="1026"/>
      <c r="C57" s="1026"/>
      <c r="D57" s="1026"/>
      <c r="E57" s="1026"/>
      <c r="F57" s="1026"/>
      <c r="G57" s="1026"/>
      <c r="H57" s="1027"/>
      <c r="I57" s="1027"/>
      <c r="J57" s="1027"/>
      <c r="K57" s="1027"/>
      <c r="L57" s="1027"/>
      <c r="M57" s="1027"/>
      <c r="N57" s="1027"/>
      <c r="O57" s="1027"/>
      <c r="P57" s="1027"/>
      <c r="Q57" s="1026"/>
      <c r="R57" s="1026"/>
      <c r="S57" s="1026"/>
      <c r="T57" s="1026"/>
      <c r="U57" s="1026"/>
      <c r="V57" s="1026"/>
      <c r="W57" s="1026"/>
      <c r="X57" s="1026"/>
      <c r="Y57" s="1026"/>
      <c r="Z57" s="1026"/>
      <c r="AA57" s="1026"/>
      <c r="AB57" s="1026"/>
      <c r="AC57" s="1026"/>
      <c r="AD57" s="1026"/>
      <c r="AE57" s="1026"/>
      <c r="AF57" s="1026"/>
      <c r="AG57" s="1026"/>
      <c r="AH57" s="1026"/>
      <c r="AI57" s="1026"/>
      <c r="AJ57" s="1026"/>
      <c r="AK57" s="1026"/>
      <c r="AL57" s="1026"/>
      <c r="AM57" s="1026"/>
      <c r="AN57" s="1026"/>
      <c r="AO57" s="1026"/>
      <c r="AP57" s="1026"/>
      <c r="AQ57" s="1026"/>
      <c r="AR57" s="1026"/>
      <c r="AS57" s="1026"/>
      <c r="AT57" s="1026"/>
      <c r="AU57" s="1026"/>
      <c r="AV57" s="1026"/>
      <c r="AW57" s="1026"/>
      <c r="AX57" s="1026"/>
      <c r="AY57" s="1026"/>
      <c r="AZ57" s="1026"/>
      <c r="BA57" s="1026"/>
      <c r="BB57" s="1026"/>
      <c r="BC57" s="1026"/>
      <c r="BD57" s="1026"/>
      <c r="BE57" s="1026"/>
      <c r="BF57" s="1026"/>
      <c r="BG57" s="1026"/>
      <c r="BH57" s="1026"/>
      <c r="BI57" s="1026"/>
      <c r="BJ57" s="1026"/>
      <c r="BK57" s="1026"/>
      <c r="BL57" s="1026"/>
      <c r="BM57" s="1026"/>
      <c r="BN57" s="1026"/>
      <c r="BO57" s="1026"/>
      <c r="BP57" s="1026"/>
      <c r="BQ57" s="1026"/>
      <c r="BR57" s="1026"/>
      <c r="BS57" s="1026"/>
      <c r="BT57" s="1026"/>
      <c r="BU57" s="1026"/>
      <c r="BV57" s="1026"/>
      <c r="BW57" s="1026"/>
      <c r="BX57" s="1026"/>
      <c r="BY57" s="1026"/>
      <c r="BZ57" s="1026"/>
      <c r="CA57" s="1026"/>
      <c r="CB57" s="1026"/>
      <c r="CC57" s="1026"/>
      <c r="CD57" s="1026"/>
      <c r="CE57" s="1026"/>
      <c r="CF57" s="1026"/>
      <c r="CG57" s="1026"/>
      <c r="CH57" s="1026"/>
      <c r="CI57" s="1026"/>
      <c r="CJ57" s="1026"/>
      <c r="CK57" s="1026"/>
      <c r="CL57" s="1026"/>
      <c r="CM57" s="1026"/>
      <c r="CN57" s="1026"/>
    </row>
    <row r="58">
      <c r="A58" s="1026"/>
      <c r="B58" s="1026"/>
      <c r="C58" s="1026"/>
      <c r="D58" s="1026"/>
      <c r="E58" s="1026"/>
      <c r="F58" s="1026"/>
      <c r="G58" s="1026"/>
      <c r="H58" s="1027"/>
      <c r="I58" s="1027"/>
      <c r="J58" s="1027"/>
      <c r="K58" s="1027"/>
      <c r="L58" s="1027"/>
      <c r="M58" s="1027"/>
      <c r="N58" s="1027"/>
      <c r="O58" s="1027"/>
      <c r="P58" s="1027"/>
      <c r="Q58" s="1026"/>
      <c r="R58" s="1026"/>
      <c r="S58" s="1026"/>
      <c r="T58" s="1026"/>
      <c r="U58" s="1026"/>
      <c r="V58" s="1026"/>
      <c r="W58" s="1026"/>
      <c r="X58" s="1026"/>
      <c r="Y58" s="1026"/>
      <c r="Z58" s="1026"/>
      <c r="AA58" s="1026"/>
      <c r="AB58" s="1026"/>
      <c r="AC58" s="1026"/>
      <c r="AD58" s="1026"/>
      <c r="AE58" s="1026"/>
      <c r="AF58" s="1026"/>
      <c r="AG58" s="1026"/>
      <c r="AH58" s="1026"/>
      <c r="AI58" s="1026"/>
      <c r="AJ58" s="1026"/>
      <c r="AK58" s="1026"/>
      <c r="AL58" s="1026"/>
      <c r="AM58" s="1026"/>
      <c r="AN58" s="1026"/>
      <c r="AO58" s="1026"/>
      <c r="AP58" s="1026"/>
      <c r="AQ58" s="1026"/>
      <c r="AR58" s="1026"/>
      <c r="AS58" s="1026"/>
      <c r="AT58" s="1026"/>
      <c r="AU58" s="1026"/>
      <c r="AV58" s="1026"/>
      <c r="AW58" s="1026"/>
      <c r="AX58" s="1026"/>
      <c r="AY58" s="1026"/>
      <c r="AZ58" s="1026"/>
      <c r="BA58" s="1026"/>
      <c r="BB58" s="1026"/>
      <c r="BC58" s="1026"/>
      <c r="BD58" s="1026"/>
      <c r="BE58" s="1026"/>
      <c r="BF58" s="1026"/>
      <c r="BG58" s="1026"/>
      <c r="BH58" s="1026"/>
      <c r="BI58" s="1026"/>
      <c r="BJ58" s="1026"/>
      <c r="BK58" s="1026"/>
      <c r="BL58" s="1026"/>
      <c r="BM58" s="1026"/>
      <c r="BN58" s="1026"/>
      <c r="BO58" s="1026"/>
      <c r="BP58" s="1026"/>
      <c r="BQ58" s="1026"/>
      <c r="BR58" s="1026"/>
      <c r="BS58" s="1026"/>
      <c r="BT58" s="1026"/>
      <c r="BU58" s="1026"/>
      <c r="BV58" s="1026"/>
      <c r="BW58" s="1026"/>
      <c r="BX58" s="1026"/>
      <c r="BY58" s="1026"/>
      <c r="BZ58" s="1026"/>
      <c r="CA58" s="1026"/>
      <c r="CB58" s="1026"/>
      <c r="CC58" s="1026"/>
      <c r="CD58" s="1026"/>
      <c r="CE58" s="1026"/>
      <c r="CF58" s="1026"/>
      <c r="CG58" s="1026"/>
      <c r="CH58" s="1026"/>
      <c r="CI58" s="1026"/>
      <c r="CJ58" s="1026"/>
      <c r="CK58" s="1026"/>
      <c r="CL58" s="1026"/>
      <c r="CM58" s="1026"/>
      <c r="CN58" s="1026"/>
    </row>
    <row r="59">
      <c r="A59" s="1026"/>
      <c r="B59" s="1026"/>
      <c r="C59" s="1026"/>
      <c r="D59" s="1026"/>
      <c r="E59" s="1026"/>
      <c r="F59" s="1026"/>
      <c r="G59" s="1026"/>
      <c r="H59" s="1027"/>
      <c r="I59" s="1027"/>
      <c r="J59" s="1027"/>
      <c r="K59" s="1027"/>
      <c r="L59" s="1027"/>
      <c r="M59" s="1027"/>
      <c r="N59" s="1027"/>
      <c r="O59" s="1027"/>
      <c r="P59" s="1027"/>
      <c r="Q59" s="1026"/>
      <c r="R59" s="1026"/>
      <c r="S59" s="1026"/>
      <c r="T59" s="1026"/>
      <c r="U59" s="1026"/>
      <c r="V59" s="1026"/>
      <c r="W59" s="1026"/>
      <c r="X59" s="1026"/>
      <c r="Y59" s="1026"/>
      <c r="Z59" s="1026"/>
      <c r="AA59" s="1026"/>
      <c r="AB59" s="1026"/>
      <c r="AC59" s="1026"/>
      <c r="AD59" s="1026"/>
      <c r="AE59" s="1026"/>
      <c r="AF59" s="1026"/>
      <c r="AG59" s="1026"/>
      <c r="AH59" s="1026"/>
      <c r="AI59" s="1026"/>
      <c r="AJ59" s="1026"/>
      <c r="AK59" s="1026"/>
      <c r="AL59" s="1026"/>
      <c r="AM59" s="1026"/>
      <c r="AN59" s="1026"/>
      <c r="AO59" s="1026"/>
      <c r="AP59" s="1026"/>
      <c r="AQ59" s="1026"/>
      <c r="AR59" s="1026"/>
      <c r="AS59" s="1026"/>
      <c r="AT59" s="1026"/>
      <c r="AU59" s="1026"/>
      <c r="AV59" s="1026"/>
      <c r="AW59" s="1026"/>
      <c r="AX59" s="1026"/>
      <c r="AY59" s="1026"/>
      <c r="AZ59" s="1026"/>
      <c r="BA59" s="1026"/>
      <c r="BB59" s="1026"/>
      <c r="BC59" s="1026"/>
      <c r="BD59" s="1026"/>
      <c r="BE59" s="1026"/>
      <c r="BF59" s="1026"/>
      <c r="BG59" s="1026"/>
      <c r="BH59" s="1026"/>
      <c r="BI59" s="1026"/>
      <c r="BJ59" s="1026"/>
      <c r="BK59" s="1026"/>
      <c r="BL59" s="1026"/>
      <c r="BM59" s="1026"/>
      <c r="BN59" s="1026"/>
      <c r="BO59" s="1026"/>
      <c r="BP59" s="1026"/>
      <c r="BQ59" s="1026"/>
      <c r="BR59" s="1026"/>
      <c r="BS59" s="1026"/>
      <c r="BT59" s="1026"/>
      <c r="BU59" s="1026"/>
      <c r="BV59" s="1026"/>
      <c r="BW59" s="1026"/>
      <c r="BX59" s="1026"/>
      <c r="BY59" s="1026"/>
      <c r="BZ59" s="1026"/>
      <c r="CA59" s="1026"/>
      <c r="CB59" s="1026"/>
      <c r="CC59" s="1026"/>
      <c r="CD59" s="1026"/>
      <c r="CE59" s="1026"/>
      <c r="CF59" s="1026"/>
      <c r="CG59" s="1026"/>
      <c r="CH59" s="1026"/>
      <c r="CI59" s="1026"/>
      <c r="CJ59" s="1026"/>
      <c r="CK59" s="1026"/>
      <c r="CL59" s="1026"/>
      <c r="CM59" s="1026"/>
      <c r="CN59" s="1026"/>
    </row>
    <row r="60">
      <c r="A60" s="1026"/>
      <c r="B60" s="1026"/>
      <c r="C60" s="1026"/>
      <c r="D60" s="1026"/>
      <c r="E60" s="1026"/>
      <c r="F60" s="1026"/>
      <c r="G60" s="1026"/>
      <c r="H60" s="1027"/>
      <c r="I60" s="1027"/>
      <c r="J60" s="1027"/>
      <c r="K60" s="1027"/>
      <c r="L60" s="1027"/>
      <c r="M60" s="1027"/>
      <c r="N60" s="1027"/>
      <c r="O60" s="1027"/>
      <c r="P60" s="1027"/>
      <c r="Q60" s="1026"/>
      <c r="R60" s="1026"/>
      <c r="S60" s="1026"/>
      <c r="T60" s="1026"/>
      <c r="U60" s="1026"/>
      <c r="V60" s="1026"/>
      <c r="W60" s="1026"/>
      <c r="X60" s="1026"/>
      <c r="Y60" s="1026"/>
      <c r="Z60" s="1026"/>
      <c r="AA60" s="1026"/>
      <c r="AB60" s="1026"/>
      <c r="AC60" s="1026"/>
      <c r="AD60" s="1026"/>
      <c r="AE60" s="1026"/>
      <c r="AF60" s="1026"/>
      <c r="AG60" s="1026"/>
      <c r="AH60" s="1026"/>
      <c r="AI60" s="1026"/>
      <c r="AJ60" s="1026"/>
      <c r="AK60" s="1026"/>
      <c r="AL60" s="1026"/>
      <c r="AM60" s="1026"/>
      <c r="AN60" s="1026"/>
      <c r="AO60" s="1026"/>
      <c r="AP60" s="1026"/>
      <c r="AQ60" s="1026"/>
      <c r="AR60" s="1026"/>
      <c r="AS60" s="1026"/>
      <c r="AT60" s="1026"/>
      <c r="AU60" s="1026"/>
      <c r="AV60" s="1026"/>
      <c r="AW60" s="1026"/>
      <c r="AX60" s="1026"/>
      <c r="AY60" s="1026"/>
      <c r="AZ60" s="1026"/>
      <c r="BA60" s="1026"/>
      <c r="BB60" s="1026"/>
      <c r="BC60" s="1026"/>
      <c r="BD60" s="1026"/>
      <c r="BE60" s="1026"/>
      <c r="BF60" s="1026"/>
      <c r="BG60" s="1026"/>
      <c r="BH60" s="1026"/>
      <c r="BI60" s="1026"/>
      <c r="BJ60" s="1026"/>
      <c r="BK60" s="1026"/>
      <c r="BL60" s="1026"/>
      <c r="BM60" s="1026"/>
      <c r="BN60" s="1026"/>
      <c r="BO60" s="1026"/>
      <c r="BP60" s="1026"/>
      <c r="BQ60" s="1026"/>
      <c r="BR60" s="1026"/>
      <c r="BS60" s="1026"/>
      <c r="BT60" s="1026"/>
      <c r="BU60" s="1026"/>
      <c r="BV60" s="1026"/>
      <c r="BW60" s="1026"/>
      <c r="BX60" s="1026"/>
      <c r="BY60" s="1026"/>
      <c r="BZ60" s="1026"/>
      <c r="CA60" s="1026"/>
      <c r="CB60" s="1026"/>
      <c r="CC60" s="1026"/>
      <c r="CD60" s="1026"/>
      <c r="CE60" s="1026"/>
      <c r="CF60" s="1026"/>
      <c r="CG60" s="1026"/>
      <c r="CH60" s="1026"/>
      <c r="CI60" s="1026"/>
      <c r="CJ60" s="1026"/>
      <c r="CK60" s="1026"/>
      <c r="CL60" s="1026"/>
      <c r="CM60" s="1026"/>
      <c r="CN60" s="1026"/>
    </row>
    <row r="61">
      <c r="A61" s="1026"/>
      <c r="B61" s="1026"/>
      <c r="C61" s="1026"/>
      <c r="D61" s="1026"/>
      <c r="E61" s="1026"/>
      <c r="F61" s="1026"/>
      <c r="G61" s="1026"/>
      <c r="H61" s="1027"/>
      <c r="I61" s="1027"/>
      <c r="J61" s="1027"/>
      <c r="K61" s="1027"/>
      <c r="L61" s="1027"/>
      <c r="M61" s="1027"/>
      <c r="N61" s="1027"/>
      <c r="O61" s="1027"/>
      <c r="P61" s="1027"/>
      <c r="Q61" s="1026"/>
      <c r="R61" s="1026"/>
      <c r="S61" s="1026"/>
      <c r="T61" s="1026"/>
      <c r="U61" s="1026"/>
      <c r="V61" s="1026"/>
      <c r="W61" s="1026"/>
      <c r="X61" s="1026"/>
      <c r="Y61" s="1026"/>
      <c r="Z61" s="1026"/>
      <c r="AA61" s="1026"/>
      <c r="AB61" s="1026"/>
      <c r="AC61" s="1026"/>
      <c r="AD61" s="1026"/>
      <c r="AE61" s="1026"/>
      <c r="AF61" s="1026"/>
      <c r="AG61" s="1026"/>
      <c r="AH61" s="1026"/>
      <c r="AI61" s="1026"/>
      <c r="AJ61" s="1026"/>
      <c r="AK61" s="1026"/>
      <c r="AL61" s="1026"/>
      <c r="AM61" s="1026"/>
      <c r="AN61" s="1026"/>
      <c r="AO61" s="1026"/>
      <c r="AP61" s="1026"/>
      <c r="AQ61" s="1026"/>
      <c r="AR61" s="1026"/>
      <c r="AS61" s="1026"/>
      <c r="AT61" s="1026"/>
      <c r="AU61" s="1026"/>
      <c r="AV61" s="1026"/>
      <c r="AW61" s="1026"/>
      <c r="AX61" s="1026"/>
      <c r="AY61" s="1026"/>
      <c r="AZ61" s="1026"/>
      <c r="BA61" s="1026"/>
      <c r="BB61" s="1026"/>
      <c r="BC61" s="1026"/>
      <c r="BD61" s="1026"/>
      <c r="BE61" s="1026"/>
      <c r="BF61" s="1026"/>
      <c r="BG61" s="1026"/>
      <c r="BH61" s="1026"/>
      <c r="BI61" s="1026"/>
      <c r="BJ61" s="1026"/>
      <c r="BK61" s="1026"/>
      <c r="BL61" s="1026"/>
      <c r="BM61" s="1026"/>
      <c r="BN61" s="1026"/>
      <c r="BO61" s="1026"/>
      <c r="BP61" s="1026"/>
      <c r="BQ61" s="1026"/>
      <c r="BR61" s="1026"/>
      <c r="BS61" s="1026"/>
      <c r="BT61" s="1026"/>
      <c r="BU61" s="1026"/>
      <c r="BV61" s="1026"/>
      <c r="BW61" s="1026"/>
      <c r="BX61" s="1026"/>
      <c r="BY61" s="1026"/>
      <c r="BZ61" s="1026"/>
      <c r="CA61" s="1026"/>
      <c r="CB61" s="1026"/>
      <c r="CC61" s="1026"/>
      <c r="CD61" s="1026"/>
      <c r="CE61" s="1026"/>
      <c r="CF61" s="1026"/>
      <c r="CG61" s="1026"/>
      <c r="CH61" s="1026"/>
      <c r="CI61" s="1026"/>
      <c r="CJ61" s="1026"/>
      <c r="CK61" s="1026"/>
      <c r="CL61" s="1026"/>
      <c r="CM61" s="1026"/>
      <c r="CN61" s="1026"/>
    </row>
    <row r="62">
      <c r="A62" s="1026"/>
      <c r="B62" s="1026"/>
      <c r="C62" s="1026"/>
      <c r="D62" s="1026"/>
      <c r="E62" s="1026"/>
      <c r="F62" s="1026"/>
      <c r="G62" s="1026"/>
      <c r="H62" s="1027"/>
      <c r="I62" s="1027"/>
      <c r="J62" s="1027"/>
      <c r="K62" s="1027"/>
      <c r="L62" s="1027"/>
      <c r="M62" s="1027"/>
      <c r="N62" s="1027"/>
      <c r="O62" s="1027"/>
      <c r="P62" s="1027"/>
      <c r="Q62" s="1026"/>
      <c r="R62" s="1026"/>
      <c r="S62" s="1026"/>
      <c r="T62" s="1026"/>
      <c r="U62" s="1026"/>
      <c r="V62" s="1026"/>
      <c r="W62" s="1026"/>
      <c r="X62" s="1026"/>
      <c r="Y62" s="1026"/>
      <c r="Z62" s="1026"/>
      <c r="AA62" s="1026"/>
      <c r="AB62" s="1026"/>
      <c r="AC62" s="1026"/>
      <c r="AD62" s="1026"/>
      <c r="AE62" s="1026"/>
      <c r="AF62" s="1026"/>
      <c r="AG62" s="1026"/>
      <c r="AH62" s="1026"/>
      <c r="AI62" s="1026"/>
      <c r="AJ62" s="1026"/>
      <c r="AK62" s="1026"/>
      <c r="AL62" s="1026"/>
      <c r="AM62" s="1026"/>
      <c r="AN62" s="1026"/>
      <c r="AO62" s="1026"/>
      <c r="AP62" s="1026"/>
      <c r="AQ62" s="1026"/>
      <c r="AR62" s="1026"/>
      <c r="AS62" s="1026"/>
      <c r="AT62" s="1026"/>
      <c r="AU62" s="1026"/>
      <c r="AV62" s="1026"/>
      <c r="AW62" s="1026"/>
      <c r="AX62" s="1026"/>
      <c r="AY62" s="1026"/>
      <c r="AZ62" s="1026"/>
      <c r="BA62" s="1026"/>
      <c r="BB62" s="1026"/>
      <c r="BC62" s="1026"/>
      <c r="BD62" s="1026"/>
      <c r="BE62" s="1026"/>
      <c r="BF62" s="1026"/>
      <c r="BG62" s="1026"/>
      <c r="BH62" s="1026"/>
      <c r="BI62" s="1026"/>
      <c r="BJ62" s="1026"/>
      <c r="BK62" s="1026"/>
      <c r="BL62" s="1026"/>
      <c r="BM62" s="1026"/>
      <c r="BN62" s="1026"/>
      <c r="BO62" s="1026"/>
      <c r="BP62" s="1026"/>
      <c r="BQ62" s="1026"/>
      <c r="BR62" s="1026"/>
      <c r="BS62" s="1026"/>
      <c r="BT62" s="1026"/>
      <c r="BU62" s="1026"/>
      <c r="BV62" s="1026"/>
      <c r="BW62" s="1026"/>
      <c r="BX62" s="1026"/>
      <c r="BY62" s="1026"/>
      <c r="BZ62" s="1026"/>
      <c r="CA62" s="1026"/>
      <c r="CB62" s="1026"/>
      <c r="CC62" s="1026"/>
      <c r="CD62" s="1026"/>
      <c r="CE62" s="1026"/>
      <c r="CF62" s="1026"/>
      <c r="CG62" s="1026"/>
      <c r="CH62" s="1026"/>
      <c r="CI62" s="1026"/>
      <c r="CJ62" s="1026"/>
      <c r="CK62" s="1026"/>
      <c r="CL62" s="1026"/>
      <c r="CM62" s="1026"/>
      <c r="CN62" s="1026"/>
    </row>
    <row r="63">
      <c r="A63" s="1026"/>
      <c r="B63" s="1026"/>
      <c r="C63" s="1026"/>
      <c r="D63" s="1026"/>
      <c r="E63" s="1026"/>
      <c r="F63" s="1026"/>
      <c r="G63" s="1026"/>
      <c r="H63" s="1027"/>
      <c r="I63" s="1027"/>
      <c r="J63" s="1027"/>
      <c r="K63" s="1027"/>
      <c r="L63" s="1027"/>
      <c r="M63" s="1027"/>
      <c r="N63" s="1027"/>
      <c r="O63" s="1027"/>
      <c r="P63" s="1027"/>
      <c r="Q63" s="1026"/>
      <c r="R63" s="1026"/>
      <c r="S63" s="1026"/>
      <c r="T63" s="1026"/>
      <c r="U63" s="1026"/>
      <c r="V63" s="1026"/>
      <c r="W63" s="1026"/>
      <c r="X63" s="1026"/>
      <c r="Y63" s="1026"/>
      <c r="Z63" s="1026"/>
      <c r="AA63" s="1026"/>
      <c r="AB63" s="1026"/>
      <c r="AC63" s="1026"/>
      <c r="AD63" s="1026"/>
      <c r="AE63" s="1026"/>
      <c r="AF63" s="1026"/>
      <c r="AG63" s="1026"/>
      <c r="AH63" s="1026"/>
      <c r="AI63" s="1026"/>
      <c r="AJ63" s="1026"/>
      <c r="AK63" s="1026"/>
      <c r="AL63" s="1026"/>
      <c r="AM63" s="1026"/>
      <c r="AN63" s="1026"/>
      <c r="AO63" s="1026"/>
      <c r="AP63" s="1026"/>
      <c r="AQ63" s="1026"/>
      <c r="AR63" s="1026"/>
      <c r="AS63" s="1026"/>
      <c r="AT63" s="1026"/>
      <c r="AU63" s="1026"/>
      <c r="AV63" s="1026"/>
      <c r="AW63" s="1026"/>
      <c r="AX63" s="1026"/>
      <c r="AY63" s="1026"/>
      <c r="AZ63" s="1026"/>
      <c r="BA63" s="1026"/>
      <c r="BB63" s="1026"/>
      <c r="BC63" s="1026"/>
      <c r="BD63" s="1026"/>
      <c r="BE63" s="1026"/>
      <c r="BF63" s="1026"/>
      <c r="BG63" s="1026"/>
      <c r="BH63" s="1026"/>
      <c r="BI63" s="1026"/>
      <c r="BJ63" s="1026"/>
      <c r="BK63" s="1026"/>
      <c r="BL63" s="1026"/>
      <c r="BM63" s="1026"/>
      <c r="BN63" s="1026"/>
      <c r="BO63" s="1026"/>
      <c r="BP63" s="1026"/>
      <c r="BQ63" s="1026"/>
      <c r="BR63" s="1026"/>
      <c r="BS63" s="1026"/>
      <c r="BT63" s="1026"/>
      <c r="BU63" s="1026"/>
      <c r="BV63" s="1026"/>
      <c r="BW63" s="1026"/>
      <c r="BX63" s="1026"/>
      <c r="BY63" s="1026"/>
      <c r="BZ63" s="1026"/>
      <c r="CA63" s="1026"/>
      <c r="CB63" s="1026"/>
      <c r="CC63" s="1026"/>
      <c r="CD63" s="1026"/>
      <c r="CE63" s="1026"/>
      <c r="CF63" s="1026"/>
      <c r="CG63" s="1026"/>
      <c r="CH63" s="1026"/>
      <c r="CI63" s="1026"/>
      <c r="CJ63" s="1026"/>
      <c r="CK63" s="1026"/>
      <c r="CL63" s="1026"/>
      <c r="CM63" s="1026"/>
      <c r="CN63" s="1026"/>
    </row>
    <row r="64">
      <c r="A64" s="1026"/>
      <c r="B64" s="1026"/>
      <c r="C64" s="1026"/>
      <c r="D64" s="1026"/>
      <c r="E64" s="1026"/>
      <c r="F64" s="1026"/>
      <c r="G64" s="1026"/>
      <c r="H64" s="1027"/>
      <c r="I64" s="1027"/>
      <c r="J64" s="1027"/>
      <c r="K64" s="1027"/>
      <c r="L64" s="1027"/>
      <c r="M64" s="1027"/>
      <c r="N64" s="1027"/>
      <c r="O64" s="1027"/>
      <c r="P64" s="1027"/>
      <c r="Q64" s="1026"/>
      <c r="R64" s="1026"/>
      <c r="S64" s="1026"/>
      <c r="T64" s="1026"/>
      <c r="U64" s="1026"/>
      <c r="V64" s="1026"/>
      <c r="W64" s="1026"/>
      <c r="X64" s="1026"/>
      <c r="Y64" s="1026"/>
      <c r="Z64" s="1026"/>
      <c r="AA64" s="1026"/>
      <c r="AB64" s="1026"/>
      <c r="AC64" s="1026"/>
      <c r="AD64" s="1026"/>
      <c r="AE64" s="1026"/>
      <c r="AF64" s="1026"/>
      <c r="AG64" s="1026"/>
      <c r="AH64" s="1026"/>
      <c r="AI64" s="1026"/>
      <c r="AJ64" s="1026"/>
      <c r="AK64" s="1026"/>
      <c r="AL64" s="1026"/>
      <c r="AM64" s="1026"/>
      <c r="AN64" s="1026"/>
      <c r="AO64" s="1026"/>
      <c r="AP64" s="1026"/>
      <c r="AQ64" s="1026"/>
      <c r="AR64" s="1026"/>
      <c r="AS64" s="1026"/>
      <c r="AT64" s="1026"/>
      <c r="AU64" s="1026"/>
      <c r="AV64" s="1026"/>
      <c r="AW64" s="1026"/>
      <c r="AX64" s="1026"/>
      <c r="AY64" s="1026"/>
      <c r="AZ64" s="1026"/>
      <c r="BA64" s="1026"/>
      <c r="BB64" s="1026"/>
      <c r="BC64" s="1026"/>
      <c r="BD64" s="1026"/>
      <c r="BE64" s="1026"/>
      <c r="BF64" s="1026"/>
      <c r="BG64" s="1026"/>
      <c r="BH64" s="1026"/>
      <c r="BI64" s="1026"/>
      <c r="BJ64" s="1026"/>
      <c r="BK64" s="1026"/>
      <c r="BL64" s="1026"/>
      <c r="BM64" s="1026"/>
      <c r="BN64" s="1026"/>
      <c r="BO64" s="1026"/>
      <c r="BP64" s="1026"/>
      <c r="BQ64" s="1026"/>
      <c r="BR64" s="1026"/>
      <c r="BS64" s="1026"/>
      <c r="BT64" s="1026"/>
      <c r="BU64" s="1026"/>
      <c r="BV64" s="1026"/>
      <c r="BW64" s="1026"/>
      <c r="BX64" s="1026"/>
      <c r="BY64" s="1026"/>
      <c r="BZ64" s="1026"/>
      <c r="CA64" s="1026"/>
      <c r="CB64" s="1026"/>
      <c r="CC64" s="1026"/>
      <c r="CD64" s="1026"/>
      <c r="CE64" s="1026"/>
      <c r="CF64" s="1026"/>
      <c r="CG64" s="1026"/>
      <c r="CH64" s="1026"/>
      <c r="CI64" s="1026"/>
      <c r="CJ64" s="1026"/>
      <c r="CK64" s="1026"/>
      <c r="CL64" s="1026"/>
      <c r="CM64" s="1026"/>
      <c r="CN64" s="1026"/>
    </row>
    <row r="65">
      <c r="A65" s="1026"/>
      <c r="B65" s="1026"/>
      <c r="C65" s="1026"/>
      <c r="D65" s="1026"/>
      <c r="E65" s="1026"/>
      <c r="F65" s="1026"/>
      <c r="G65" s="1026"/>
      <c r="H65" s="1027"/>
      <c r="I65" s="1027"/>
      <c r="J65" s="1027"/>
      <c r="K65" s="1027"/>
      <c r="L65" s="1027"/>
      <c r="M65" s="1027"/>
      <c r="N65" s="1027"/>
      <c r="O65" s="1027"/>
      <c r="P65" s="1027"/>
      <c r="Q65" s="1026"/>
      <c r="R65" s="1026"/>
      <c r="S65" s="1026"/>
      <c r="T65" s="1026"/>
      <c r="U65" s="1026"/>
      <c r="V65" s="1026"/>
      <c r="W65" s="1026"/>
      <c r="X65" s="1026"/>
      <c r="Y65" s="1026"/>
      <c r="Z65" s="1026"/>
      <c r="AA65" s="1026"/>
      <c r="AB65" s="1026"/>
      <c r="AC65" s="1026"/>
      <c r="AD65" s="1026"/>
      <c r="AE65" s="1026"/>
      <c r="AF65" s="1026"/>
      <c r="AG65" s="1026"/>
      <c r="AH65" s="1026"/>
      <c r="AI65" s="1026"/>
      <c r="AJ65" s="1026"/>
      <c r="AK65" s="1026"/>
      <c r="AL65" s="1026"/>
      <c r="AM65" s="1026"/>
      <c r="AN65" s="1026"/>
      <c r="AO65" s="1026"/>
      <c r="AP65" s="1026"/>
      <c r="AQ65" s="1026"/>
      <c r="AR65" s="1026"/>
      <c r="AS65" s="1026"/>
      <c r="AT65" s="1026"/>
      <c r="AU65" s="1026"/>
      <c r="AV65" s="1026"/>
      <c r="AW65" s="1026"/>
      <c r="AX65" s="1026"/>
      <c r="AY65" s="1026"/>
      <c r="AZ65" s="1026"/>
      <c r="BA65" s="1026"/>
      <c r="BB65" s="1026"/>
      <c r="BC65" s="1026"/>
      <c r="BD65" s="1026"/>
      <c r="BE65" s="1026"/>
      <c r="BF65" s="1026"/>
      <c r="BG65" s="1026"/>
      <c r="BH65" s="1026"/>
      <c r="BI65" s="1026"/>
      <c r="BJ65" s="1026"/>
      <c r="BK65" s="1026"/>
      <c r="BL65" s="1026"/>
      <c r="BM65" s="1026"/>
      <c r="BN65" s="1026"/>
      <c r="BO65" s="1026"/>
      <c r="BP65" s="1026"/>
      <c r="BQ65" s="1026"/>
      <c r="BR65" s="1026"/>
      <c r="BS65" s="1026"/>
      <c r="BT65" s="1026"/>
      <c r="BU65" s="1026"/>
      <c r="BV65" s="1026"/>
      <c r="BW65" s="1026"/>
      <c r="BX65" s="1026"/>
      <c r="BY65" s="1026"/>
      <c r="BZ65" s="1026"/>
      <c r="CA65" s="1026"/>
      <c r="CB65" s="1026"/>
      <c r="CC65" s="1026"/>
      <c r="CD65" s="1026"/>
      <c r="CE65" s="1026"/>
      <c r="CF65" s="1026"/>
      <c r="CG65" s="1026"/>
      <c r="CH65" s="1026"/>
      <c r="CI65" s="1026"/>
      <c r="CJ65" s="1026"/>
      <c r="CK65" s="1026"/>
      <c r="CL65" s="1026"/>
      <c r="CM65" s="1026"/>
      <c r="CN65" s="1026"/>
    </row>
    <row r="66">
      <c r="A66" s="1026"/>
      <c r="B66" s="1026"/>
      <c r="C66" s="1026"/>
      <c r="D66" s="1026"/>
      <c r="E66" s="1026"/>
      <c r="F66" s="1026"/>
      <c r="G66" s="1026"/>
      <c r="H66" s="1027"/>
      <c r="I66" s="1027"/>
      <c r="J66" s="1027"/>
      <c r="K66" s="1027"/>
      <c r="L66" s="1027"/>
      <c r="M66" s="1027"/>
      <c r="N66" s="1027"/>
      <c r="O66" s="1027"/>
      <c r="P66" s="1027"/>
      <c r="Q66" s="1026"/>
      <c r="R66" s="1026"/>
      <c r="S66" s="1026"/>
      <c r="T66" s="1026"/>
      <c r="U66" s="1026"/>
      <c r="V66" s="1026"/>
      <c r="W66" s="1026"/>
      <c r="X66" s="1026"/>
      <c r="Y66" s="1026"/>
      <c r="Z66" s="1026"/>
      <c r="AA66" s="1026"/>
      <c r="AB66" s="1026"/>
      <c r="AC66" s="1026"/>
      <c r="AD66" s="1026"/>
      <c r="AE66" s="1026"/>
      <c r="AF66" s="1026"/>
      <c r="AG66" s="1026"/>
      <c r="AH66" s="1026"/>
      <c r="AI66" s="1026"/>
      <c r="AJ66" s="1026"/>
      <c r="AK66" s="1026"/>
      <c r="AL66" s="1026"/>
      <c r="AM66" s="1026"/>
      <c r="AN66" s="1026"/>
      <c r="AO66" s="1026"/>
      <c r="AP66" s="1026"/>
      <c r="AQ66" s="1026"/>
      <c r="AR66" s="1026"/>
      <c r="AS66" s="1026"/>
      <c r="AT66" s="1026"/>
      <c r="AU66" s="1026"/>
      <c r="AV66" s="1026"/>
      <c r="AW66" s="1026"/>
      <c r="AX66" s="1026"/>
      <c r="AY66" s="1026"/>
      <c r="AZ66" s="1026"/>
      <c r="BA66" s="1026"/>
      <c r="BB66" s="1026"/>
      <c r="BC66" s="1026"/>
      <c r="BD66" s="1026"/>
      <c r="BE66" s="1026"/>
      <c r="BF66" s="1026"/>
      <c r="BG66" s="1026"/>
      <c r="BH66" s="1026"/>
      <c r="BI66" s="1026"/>
      <c r="BJ66" s="1026"/>
      <c r="BK66" s="1026"/>
      <c r="BL66" s="1026"/>
      <c r="BM66" s="1026"/>
      <c r="BN66" s="1026"/>
      <c r="BO66" s="1026"/>
      <c r="BP66" s="1026"/>
      <c r="BQ66" s="1026"/>
      <c r="BR66" s="1026"/>
      <c r="BS66" s="1026"/>
      <c r="BT66" s="1026"/>
      <c r="BU66" s="1026"/>
      <c r="BV66" s="1026"/>
      <c r="BW66" s="1026"/>
      <c r="BX66" s="1026"/>
      <c r="BY66" s="1026"/>
      <c r="BZ66" s="1026"/>
      <c r="CA66" s="1026"/>
      <c r="CB66" s="1026"/>
      <c r="CC66" s="1026"/>
      <c r="CD66" s="1026"/>
      <c r="CE66" s="1026"/>
      <c r="CF66" s="1026"/>
      <c r="CG66" s="1026"/>
      <c r="CH66" s="1026"/>
      <c r="CI66" s="1026"/>
      <c r="CJ66" s="1026"/>
      <c r="CK66" s="1026"/>
      <c r="CL66" s="1026"/>
      <c r="CM66" s="1026"/>
      <c r="CN66" s="1026"/>
    </row>
    <row r="67">
      <c r="A67" s="1026"/>
      <c r="B67" s="1026"/>
      <c r="C67" s="1026"/>
      <c r="D67" s="1026"/>
      <c r="E67" s="1026"/>
      <c r="F67" s="1026"/>
      <c r="G67" s="1026"/>
      <c r="H67" s="1027"/>
      <c r="I67" s="1027"/>
      <c r="J67" s="1027"/>
      <c r="K67" s="1027"/>
      <c r="L67" s="1027"/>
      <c r="M67" s="1027"/>
      <c r="N67" s="1027"/>
      <c r="O67" s="1027"/>
      <c r="P67" s="1027"/>
      <c r="Q67" s="1026"/>
      <c r="R67" s="1026"/>
      <c r="S67" s="1026"/>
      <c r="T67" s="1026"/>
      <c r="U67" s="1026"/>
      <c r="V67" s="1026"/>
      <c r="W67" s="1026"/>
      <c r="X67" s="1026"/>
      <c r="Y67" s="1026"/>
      <c r="Z67" s="1026"/>
      <c r="AA67" s="1026"/>
      <c r="AB67" s="1026"/>
      <c r="AC67" s="1026"/>
      <c r="AD67" s="1026"/>
      <c r="AE67" s="1026"/>
      <c r="AF67" s="1026"/>
      <c r="AG67" s="1026"/>
      <c r="AH67" s="1026"/>
      <c r="AI67" s="1026"/>
      <c r="AJ67" s="1026"/>
      <c r="AK67" s="1026"/>
      <c r="AL67" s="1026"/>
      <c r="AM67" s="1026"/>
      <c r="AN67" s="1026"/>
      <c r="AO67" s="1026"/>
      <c r="AP67" s="1026"/>
      <c r="AQ67" s="1026"/>
      <c r="AR67" s="1026"/>
      <c r="AS67" s="1026"/>
      <c r="AT67" s="1026"/>
      <c r="AU67" s="1026"/>
      <c r="AV67" s="1026"/>
      <c r="AW67" s="1026"/>
      <c r="AX67" s="1026"/>
      <c r="AY67" s="1026"/>
      <c r="AZ67" s="1026"/>
      <c r="BA67" s="1026"/>
      <c r="BB67" s="1026"/>
      <c r="BC67" s="1026"/>
      <c r="BD67" s="1026"/>
      <c r="BE67" s="1026"/>
      <c r="BF67" s="1026"/>
      <c r="BG67" s="1026"/>
      <c r="BH67" s="1026"/>
      <c r="BI67" s="1026"/>
      <c r="BJ67" s="1026"/>
      <c r="BK67" s="1026"/>
      <c r="BL67" s="1026"/>
      <c r="BM67" s="1026"/>
      <c r="BN67" s="1026"/>
      <c r="BO67" s="1026"/>
      <c r="BP67" s="1026"/>
      <c r="BQ67" s="1026"/>
      <c r="BR67" s="1026"/>
      <c r="BS67" s="1026"/>
      <c r="BT67" s="1026"/>
      <c r="BU67" s="1026"/>
      <c r="BV67" s="1026"/>
      <c r="BW67" s="1026"/>
      <c r="BX67" s="1026"/>
      <c r="BY67" s="1026"/>
      <c r="BZ67" s="1026"/>
      <c r="CA67" s="1026"/>
      <c r="CB67" s="1026"/>
      <c r="CC67" s="1026"/>
      <c r="CD67" s="1026"/>
      <c r="CE67" s="1026"/>
      <c r="CF67" s="1026"/>
      <c r="CG67" s="1026"/>
      <c r="CH67" s="1026"/>
      <c r="CI67" s="1026"/>
      <c r="CJ67" s="1026"/>
      <c r="CK67" s="1026"/>
      <c r="CL67" s="1026"/>
      <c r="CM67" s="1026"/>
      <c r="CN67" s="1026"/>
    </row>
    <row r="68">
      <c r="A68" s="1026"/>
      <c r="B68" s="1026"/>
      <c r="C68" s="1026"/>
      <c r="D68" s="1026"/>
      <c r="E68" s="1026"/>
      <c r="F68" s="1026"/>
      <c r="G68" s="1026"/>
      <c r="H68" s="1027"/>
      <c r="I68" s="1027"/>
      <c r="J68" s="1027"/>
      <c r="K68" s="1027"/>
      <c r="L68" s="1027"/>
      <c r="M68" s="1027"/>
      <c r="N68" s="1027"/>
      <c r="O68" s="1027"/>
      <c r="P68" s="1027"/>
      <c r="Q68" s="1026"/>
      <c r="R68" s="1026"/>
      <c r="S68" s="1026"/>
      <c r="T68" s="1026"/>
      <c r="U68" s="1026"/>
      <c r="V68" s="1026"/>
      <c r="W68" s="1026"/>
      <c r="X68" s="1026"/>
      <c r="Y68" s="1026"/>
      <c r="Z68" s="1026"/>
      <c r="AA68" s="1026"/>
      <c r="AB68" s="1026"/>
      <c r="AC68" s="1026"/>
      <c r="AD68" s="1026"/>
      <c r="AE68" s="1026"/>
      <c r="AF68" s="1026"/>
      <c r="AG68" s="1026"/>
      <c r="AH68" s="1026"/>
      <c r="AI68" s="1026"/>
      <c r="AJ68" s="1026"/>
      <c r="AK68" s="1026"/>
      <c r="AL68" s="1026"/>
      <c r="AM68" s="1026"/>
      <c r="AN68" s="1026"/>
      <c r="AO68" s="1026"/>
      <c r="AP68" s="1026"/>
      <c r="AQ68" s="1026"/>
      <c r="AR68" s="1026"/>
      <c r="AS68" s="1026"/>
      <c r="AT68" s="1026"/>
      <c r="AU68" s="1026"/>
      <c r="AV68" s="1026"/>
      <c r="AW68" s="1026"/>
      <c r="AX68" s="1026"/>
      <c r="AY68" s="1026"/>
      <c r="AZ68" s="1026"/>
      <c r="BA68" s="1026"/>
      <c r="BB68" s="1026"/>
      <c r="BC68" s="1026"/>
      <c r="BD68" s="1026"/>
      <c r="BE68" s="1026"/>
      <c r="BF68" s="1026"/>
      <c r="BG68" s="1026"/>
      <c r="BH68" s="1026"/>
      <c r="BI68" s="1026"/>
      <c r="BJ68" s="1026"/>
      <c r="BK68" s="1026"/>
      <c r="BL68" s="1026"/>
      <c r="BM68" s="1026"/>
      <c r="BN68" s="1026"/>
      <c r="BO68" s="1026"/>
      <c r="BP68" s="1026"/>
      <c r="BQ68" s="1026"/>
      <c r="BR68" s="1026"/>
      <c r="BS68" s="1026"/>
      <c r="BT68" s="1026"/>
      <c r="BU68" s="1026"/>
      <c r="BV68" s="1026"/>
      <c r="BW68" s="1026"/>
      <c r="BX68" s="1026"/>
      <c r="BY68" s="1026"/>
      <c r="BZ68" s="1026"/>
      <c r="CA68" s="1026"/>
      <c r="CB68" s="1026"/>
      <c r="CC68" s="1026"/>
      <c r="CD68" s="1026"/>
      <c r="CE68" s="1026"/>
      <c r="CF68" s="1026"/>
      <c r="CG68" s="1026"/>
      <c r="CH68" s="1026"/>
      <c r="CI68" s="1026"/>
      <c r="CJ68" s="1026"/>
      <c r="CK68" s="1026"/>
      <c r="CL68" s="1026"/>
      <c r="CM68" s="1026"/>
      <c r="CN68" s="1026"/>
    </row>
    <row r="69">
      <c r="A69" s="1026"/>
      <c r="B69" s="1026"/>
      <c r="C69" s="1026"/>
      <c r="D69" s="1026"/>
      <c r="E69" s="1026"/>
      <c r="F69" s="1026"/>
      <c r="G69" s="1026"/>
      <c r="H69" s="1027"/>
      <c r="I69" s="1027"/>
      <c r="J69" s="1027"/>
      <c r="K69" s="1027"/>
      <c r="L69" s="1027"/>
      <c r="M69" s="1027"/>
      <c r="N69" s="1027"/>
      <c r="O69" s="1027"/>
      <c r="P69" s="1027"/>
      <c r="Q69" s="1026"/>
      <c r="R69" s="1026"/>
      <c r="S69" s="1026"/>
      <c r="T69" s="1026"/>
      <c r="U69" s="1026"/>
      <c r="V69" s="1026"/>
      <c r="W69" s="1026"/>
      <c r="X69" s="1026"/>
      <c r="Y69" s="1026"/>
      <c r="Z69" s="1026"/>
      <c r="AA69" s="1026"/>
      <c r="AB69" s="1026"/>
      <c r="AC69" s="1026"/>
      <c r="AD69" s="1026"/>
      <c r="AE69" s="1026"/>
      <c r="AF69" s="1026"/>
      <c r="AG69" s="1026"/>
      <c r="AH69" s="1026"/>
      <c r="AI69" s="1026"/>
      <c r="AJ69" s="1026"/>
      <c r="AK69" s="1026"/>
      <c r="AL69" s="1026"/>
      <c r="AM69" s="1026"/>
      <c r="AN69" s="1026"/>
      <c r="AO69" s="1026"/>
      <c r="AP69" s="1026"/>
      <c r="AQ69" s="1026"/>
      <c r="AR69" s="1026"/>
      <c r="AS69" s="1026"/>
      <c r="AT69" s="1026"/>
      <c r="AU69" s="1026"/>
      <c r="AV69" s="1026"/>
      <c r="AW69" s="1026"/>
      <c r="AX69" s="1026"/>
      <c r="AY69" s="1026"/>
      <c r="AZ69" s="1026"/>
      <c r="BA69" s="1026"/>
      <c r="BB69" s="1026"/>
      <c r="BC69" s="1026"/>
      <c r="BD69" s="1026"/>
      <c r="BE69" s="1026"/>
      <c r="BF69" s="1026"/>
      <c r="BG69" s="1026"/>
      <c r="BH69" s="1026"/>
      <c r="BI69" s="1026"/>
      <c r="BJ69" s="1026"/>
      <c r="BK69" s="1026"/>
      <c r="BL69" s="1026"/>
      <c r="BM69" s="1026"/>
      <c r="BN69" s="1026"/>
      <c r="BO69" s="1026"/>
      <c r="BP69" s="1026"/>
      <c r="BQ69" s="1026"/>
      <c r="BR69" s="1026"/>
      <c r="BS69" s="1026"/>
      <c r="BT69" s="1026"/>
      <c r="BU69" s="1026"/>
      <c r="BV69" s="1026"/>
      <c r="BW69" s="1026"/>
      <c r="BX69" s="1026"/>
      <c r="BY69" s="1026"/>
      <c r="BZ69" s="1026"/>
      <c r="CA69" s="1026"/>
      <c r="CB69" s="1026"/>
      <c r="CC69" s="1026"/>
      <c r="CD69" s="1026"/>
      <c r="CE69" s="1026"/>
      <c r="CF69" s="1026"/>
      <c r="CG69" s="1026"/>
      <c r="CH69" s="1026"/>
      <c r="CI69" s="1026"/>
      <c r="CJ69" s="1026"/>
      <c r="CK69" s="1026"/>
      <c r="CL69" s="1026"/>
      <c r="CM69" s="1026"/>
      <c r="CN69" s="1026"/>
    </row>
    <row r="70">
      <c r="A70" s="1026"/>
      <c r="B70" s="1026"/>
      <c r="C70" s="1026"/>
      <c r="D70" s="1026"/>
      <c r="E70" s="1026"/>
      <c r="F70" s="1026"/>
      <c r="G70" s="1026"/>
      <c r="H70" s="1027"/>
      <c r="I70" s="1027"/>
      <c r="J70" s="1027"/>
      <c r="K70" s="1027"/>
      <c r="L70" s="1027"/>
      <c r="M70" s="1027"/>
      <c r="N70" s="1027"/>
      <c r="O70" s="1027"/>
      <c r="P70" s="1027"/>
      <c r="Q70" s="1026"/>
      <c r="R70" s="1026"/>
      <c r="S70" s="1026"/>
      <c r="T70" s="1026"/>
      <c r="U70" s="1026"/>
      <c r="V70" s="1026"/>
      <c r="W70" s="1026"/>
      <c r="X70" s="1026"/>
      <c r="Y70" s="1026"/>
      <c r="Z70" s="1026"/>
      <c r="AA70" s="1026"/>
      <c r="AB70" s="1026"/>
      <c r="AC70" s="1026"/>
      <c r="AD70" s="1026"/>
      <c r="AE70" s="1026"/>
      <c r="AF70" s="1026"/>
      <c r="AG70" s="1026"/>
      <c r="AH70" s="1026"/>
      <c r="AI70" s="1026"/>
      <c r="AJ70" s="1026"/>
      <c r="AK70" s="1026"/>
      <c r="AL70" s="1026"/>
      <c r="AM70" s="1026"/>
      <c r="AN70" s="1026"/>
      <c r="AO70" s="1026"/>
      <c r="AP70" s="1026"/>
      <c r="AQ70" s="1026"/>
      <c r="AR70" s="1026"/>
      <c r="AS70" s="1026"/>
      <c r="AT70" s="1026"/>
      <c r="AU70" s="1026"/>
      <c r="AV70" s="1026"/>
      <c r="AW70" s="1026"/>
      <c r="AX70" s="1026"/>
      <c r="AY70" s="1026"/>
      <c r="AZ70" s="1026"/>
      <c r="BA70" s="1026"/>
      <c r="BB70" s="1026"/>
      <c r="BC70" s="1026"/>
      <c r="BD70" s="1026"/>
      <c r="BE70" s="1026"/>
      <c r="BF70" s="1026"/>
      <c r="BG70" s="1026"/>
      <c r="BH70" s="1026"/>
      <c r="BI70" s="1026"/>
      <c r="BJ70" s="1026"/>
      <c r="BK70" s="1026"/>
      <c r="BL70" s="1026"/>
      <c r="BM70" s="1026"/>
      <c r="BN70" s="1026"/>
      <c r="BO70" s="1026"/>
      <c r="BP70" s="1026"/>
      <c r="BQ70" s="1026"/>
      <c r="BR70" s="1026"/>
      <c r="BS70" s="1026"/>
      <c r="BT70" s="1026"/>
      <c r="BU70" s="1026"/>
      <c r="BV70" s="1026"/>
      <c r="BW70" s="1026"/>
      <c r="BX70" s="1026"/>
      <c r="BY70" s="1026"/>
      <c r="BZ70" s="1026"/>
      <c r="CA70" s="1026"/>
      <c r="CB70" s="1026"/>
      <c r="CC70" s="1026"/>
      <c r="CD70" s="1026"/>
      <c r="CE70" s="1026"/>
      <c r="CF70" s="1026"/>
      <c r="CG70" s="1026"/>
      <c r="CH70" s="1026"/>
      <c r="CI70" s="1026"/>
      <c r="CJ70" s="1026"/>
      <c r="CK70" s="1026"/>
      <c r="CL70" s="1026"/>
      <c r="CM70" s="1026"/>
      <c r="CN70" s="1026"/>
    </row>
    <row r="71">
      <c r="A71" s="1026"/>
      <c r="B71" s="1026"/>
      <c r="C71" s="1026"/>
      <c r="D71" s="1026"/>
      <c r="E71" s="1026"/>
      <c r="F71" s="1026"/>
      <c r="G71" s="1026"/>
      <c r="H71" s="1027"/>
      <c r="I71" s="1027"/>
      <c r="J71" s="1027"/>
      <c r="K71" s="1027"/>
      <c r="L71" s="1027"/>
      <c r="M71" s="1027"/>
      <c r="N71" s="1027"/>
      <c r="O71" s="1027"/>
      <c r="P71" s="1027"/>
      <c r="Q71" s="1026"/>
      <c r="R71" s="1026"/>
      <c r="S71" s="1026"/>
      <c r="T71" s="1026"/>
      <c r="U71" s="1026"/>
      <c r="V71" s="1026"/>
      <c r="W71" s="1026"/>
      <c r="X71" s="1026"/>
      <c r="Y71" s="1026"/>
      <c r="Z71" s="1026"/>
      <c r="AA71" s="1026"/>
      <c r="AB71" s="1026"/>
      <c r="AC71" s="1026"/>
      <c r="AD71" s="1026"/>
      <c r="AE71" s="1026"/>
      <c r="AF71" s="1026"/>
      <c r="AG71" s="1026"/>
      <c r="AH71" s="1026"/>
      <c r="AI71" s="1026"/>
      <c r="AJ71" s="1026"/>
      <c r="AK71" s="1026"/>
      <c r="AL71" s="1026"/>
      <c r="AM71" s="1026"/>
      <c r="AN71" s="1026"/>
      <c r="AO71" s="1026"/>
      <c r="AP71" s="1026"/>
      <c r="AQ71" s="1026"/>
      <c r="AR71" s="1026"/>
      <c r="AS71" s="1026"/>
      <c r="AT71" s="1026"/>
      <c r="AU71" s="1026"/>
      <c r="AV71" s="1026"/>
      <c r="AW71" s="1026"/>
      <c r="AX71" s="1026"/>
      <c r="AY71" s="1026"/>
      <c r="AZ71" s="1026"/>
      <c r="BA71" s="1026"/>
      <c r="BB71" s="1026"/>
      <c r="BC71" s="1026"/>
      <c r="BD71" s="1026"/>
      <c r="BE71" s="1026"/>
      <c r="BF71" s="1026"/>
      <c r="BG71" s="1026"/>
      <c r="BH71" s="1026"/>
      <c r="BI71" s="1026"/>
      <c r="BJ71" s="1026"/>
      <c r="BK71" s="1026"/>
      <c r="BL71" s="1026"/>
      <c r="BM71" s="1026"/>
      <c r="BN71" s="1026"/>
      <c r="BO71" s="1026"/>
      <c r="BP71" s="1026"/>
      <c r="BQ71" s="1026"/>
      <c r="BR71" s="1026"/>
      <c r="BS71" s="1026"/>
      <c r="BT71" s="1026"/>
      <c r="BU71" s="1026"/>
      <c r="BV71" s="1026"/>
      <c r="BW71" s="1026"/>
      <c r="BX71" s="1026"/>
      <c r="BY71" s="1026"/>
      <c r="BZ71" s="1026"/>
      <c r="CA71" s="1026"/>
      <c r="CB71" s="1026"/>
      <c r="CC71" s="1026"/>
      <c r="CD71" s="1026"/>
      <c r="CE71" s="1026"/>
      <c r="CF71" s="1026"/>
      <c r="CG71" s="1026"/>
      <c r="CH71" s="1026"/>
      <c r="CI71" s="1026"/>
      <c r="CJ71" s="1026"/>
      <c r="CK71" s="1026"/>
      <c r="CL71" s="1026"/>
      <c r="CM71" s="1026"/>
      <c r="CN71" s="1026"/>
    </row>
    <row r="72">
      <c r="A72" s="1026"/>
      <c r="B72" s="1026"/>
      <c r="C72" s="1026"/>
      <c r="D72" s="1026"/>
      <c r="E72" s="1026"/>
      <c r="F72" s="1026"/>
      <c r="G72" s="1026"/>
      <c r="H72" s="1027"/>
      <c r="I72" s="1027"/>
      <c r="J72" s="1027"/>
      <c r="K72" s="1027"/>
      <c r="L72" s="1027"/>
      <c r="M72" s="1027"/>
      <c r="N72" s="1027"/>
      <c r="O72" s="1027"/>
      <c r="P72" s="1027"/>
      <c r="Q72" s="1026"/>
      <c r="R72" s="1026"/>
      <c r="S72" s="1026"/>
      <c r="T72" s="1026"/>
      <c r="U72" s="1026"/>
      <c r="V72" s="1026"/>
      <c r="W72" s="1026"/>
      <c r="X72" s="1026"/>
      <c r="Y72" s="1026"/>
      <c r="Z72" s="1026"/>
      <c r="AA72" s="1026"/>
      <c r="AB72" s="1026"/>
      <c r="AC72" s="1026"/>
      <c r="AD72" s="1026"/>
      <c r="AE72" s="1026"/>
      <c r="AF72" s="1026"/>
      <c r="AG72" s="1026"/>
      <c r="AH72" s="1026"/>
      <c r="AI72" s="1026"/>
      <c r="AJ72" s="1026"/>
      <c r="AK72" s="1026"/>
      <c r="AL72" s="1026"/>
      <c r="AM72" s="1026"/>
      <c r="AN72" s="1026"/>
      <c r="AO72" s="1026"/>
      <c r="AP72" s="1026"/>
      <c r="AQ72" s="1026"/>
      <c r="AR72" s="1026"/>
      <c r="AS72" s="1026"/>
      <c r="AT72" s="1026"/>
      <c r="AU72" s="1026"/>
      <c r="AV72" s="1026"/>
      <c r="AW72" s="1026"/>
      <c r="AX72" s="1026"/>
      <c r="AY72" s="1026"/>
      <c r="AZ72" s="1026"/>
      <c r="BA72" s="1026"/>
      <c r="BB72" s="1026"/>
      <c r="BC72" s="1026"/>
      <c r="BD72" s="1026"/>
      <c r="BE72" s="1026"/>
      <c r="BF72" s="1026"/>
      <c r="BG72" s="1026"/>
      <c r="BH72" s="1026"/>
      <c r="BI72" s="1026"/>
      <c r="BJ72" s="1026"/>
      <c r="BK72" s="1026"/>
      <c r="BL72" s="1026"/>
      <c r="BM72" s="1026"/>
      <c r="BN72" s="1026"/>
      <c r="BO72" s="1026"/>
      <c r="BP72" s="1026"/>
      <c r="BQ72" s="1026"/>
      <c r="BR72" s="1026"/>
      <c r="BS72" s="1026"/>
      <c r="BT72" s="1026"/>
      <c r="BU72" s="1026"/>
      <c r="BV72" s="1026"/>
      <c r="BW72" s="1026"/>
      <c r="BX72" s="1026"/>
      <c r="BY72" s="1026"/>
      <c r="BZ72" s="1026"/>
      <c r="CA72" s="1026"/>
      <c r="CB72" s="1026"/>
      <c r="CC72" s="1026"/>
      <c r="CD72" s="1026"/>
      <c r="CE72" s="1026"/>
      <c r="CF72" s="1026"/>
      <c r="CG72" s="1026"/>
      <c r="CH72" s="1026"/>
      <c r="CI72" s="1026"/>
      <c r="CJ72" s="1026"/>
      <c r="CK72" s="1026"/>
      <c r="CL72" s="1026"/>
      <c r="CM72" s="1026"/>
      <c r="CN72" s="1026"/>
    </row>
    <row r="73">
      <c r="A73" s="1026"/>
      <c r="B73" s="1026"/>
      <c r="C73" s="1026"/>
      <c r="D73" s="1026"/>
      <c r="E73" s="1026"/>
      <c r="F73" s="1026"/>
      <c r="G73" s="1026"/>
      <c r="H73" s="1027"/>
      <c r="I73" s="1027"/>
      <c r="J73" s="1027"/>
      <c r="K73" s="1027"/>
      <c r="L73" s="1027"/>
      <c r="M73" s="1027"/>
      <c r="N73" s="1027"/>
      <c r="O73" s="1027"/>
      <c r="P73" s="1027"/>
      <c r="Q73" s="1026"/>
      <c r="R73" s="1026"/>
      <c r="S73" s="1026"/>
      <c r="T73" s="1026"/>
      <c r="U73" s="1026"/>
      <c r="V73" s="1026"/>
      <c r="W73" s="1026"/>
      <c r="X73" s="1026"/>
      <c r="Y73" s="1026"/>
      <c r="Z73" s="1026"/>
      <c r="AA73" s="1026"/>
      <c r="AB73" s="1026"/>
      <c r="AC73" s="1026"/>
      <c r="AD73" s="1026"/>
      <c r="AE73" s="1026"/>
      <c r="AF73" s="1026"/>
      <c r="AG73" s="1026"/>
      <c r="AH73" s="1026"/>
      <c r="AI73" s="1026"/>
      <c r="AJ73" s="1026"/>
      <c r="AK73" s="1026"/>
      <c r="AL73" s="1026"/>
      <c r="AM73" s="1026"/>
      <c r="AN73" s="1026"/>
      <c r="AO73" s="1026"/>
      <c r="AP73" s="1026"/>
      <c r="AQ73" s="1026"/>
      <c r="AR73" s="1026"/>
      <c r="AS73" s="1026"/>
      <c r="AT73" s="1026"/>
      <c r="AU73" s="1026"/>
      <c r="AV73" s="1026"/>
      <c r="AW73" s="1026"/>
      <c r="AX73" s="1026"/>
      <c r="AY73" s="1026"/>
      <c r="AZ73" s="1026"/>
      <c r="BA73" s="1026"/>
      <c r="BB73" s="1026"/>
      <c r="BC73" s="1026"/>
      <c r="BD73" s="1026"/>
      <c r="BE73" s="1026"/>
      <c r="BF73" s="1026"/>
      <c r="BG73" s="1026"/>
      <c r="BH73" s="1026"/>
      <c r="BI73" s="1026"/>
      <c r="BJ73" s="1026"/>
      <c r="BK73" s="1026"/>
      <c r="BL73" s="1026"/>
      <c r="BM73" s="1026"/>
      <c r="BN73" s="1026"/>
      <c r="BO73" s="1026"/>
      <c r="BP73" s="1026"/>
      <c r="BQ73" s="1026"/>
      <c r="BR73" s="1026"/>
      <c r="BS73" s="1026"/>
      <c r="BT73" s="1026"/>
      <c r="BU73" s="1026"/>
      <c r="BV73" s="1026"/>
      <c r="BW73" s="1026"/>
      <c r="BX73" s="1026"/>
      <c r="BY73" s="1026"/>
      <c r="BZ73" s="1026"/>
      <c r="CA73" s="1026"/>
      <c r="CB73" s="1026"/>
      <c r="CC73" s="1026"/>
      <c r="CD73" s="1026"/>
      <c r="CE73" s="1026"/>
      <c r="CF73" s="1026"/>
      <c r="CG73" s="1026"/>
      <c r="CH73" s="1026"/>
      <c r="CI73" s="1026"/>
      <c r="CJ73" s="1026"/>
      <c r="CK73" s="1026"/>
      <c r="CL73" s="1026"/>
      <c r="CM73" s="1026"/>
      <c r="CN73" s="1026"/>
    </row>
    <row r="74">
      <c r="A74" s="1026"/>
      <c r="B74" s="1026"/>
      <c r="C74" s="1026"/>
      <c r="D74" s="1026"/>
      <c r="E74" s="1026"/>
      <c r="F74" s="1026"/>
      <c r="G74" s="1026"/>
      <c r="H74" s="1027"/>
      <c r="I74" s="1027"/>
      <c r="J74" s="1027"/>
      <c r="K74" s="1027"/>
      <c r="L74" s="1027"/>
      <c r="M74" s="1027"/>
      <c r="N74" s="1027"/>
      <c r="O74" s="1027"/>
      <c r="P74" s="1027"/>
      <c r="Q74" s="1026"/>
      <c r="R74" s="1026"/>
      <c r="S74" s="1026"/>
      <c r="T74" s="1026"/>
      <c r="U74" s="1026"/>
      <c r="V74" s="1026"/>
      <c r="W74" s="1026"/>
      <c r="X74" s="1026"/>
      <c r="Y74" s="1026"/>
      <c r="Z74" s="1026"/>
      <c r="AA74" s="1026"/>
      <c r="AB74" s="1026"/>
      <c r="AC74" s="1026"/>
      <c r="AD74" s="1026"/>
      <c r="AE74" s="1026"/>
      <c r="AF74" s="1026"/>
      <c r="AG74" s="1026"/>
      <c r="AH74" s="1026"/>
      <c r="AI74" s="1026"/>
      <c r="AJ74" s="1026"/>
      <c r="AK74" s="1026"/>
      <c r="AL74" s="1026"/>
      <c r="AM74" s="1026"/>
      <c r="AN74" s="1026"/>
      <c r="AO74" s="1026"/>
      <c r="AP74" s="1026"/>
      <c r="AQ74" s="1026"/>
      <c r="AR74" s="1026"/>
      <c r="AS74" s="1026"/>
      <c r="AT74" s="1026"/>
      <c r="AU74" s="1026"/>
      <c r="AV74" s="1026"/>
      <c r="AW74" s="1026"/>
      <c r="AX74" s="1026"/>
      <c r="AY74" s="1026"/>
      <c r="AZ74" s="1026"/>
      <c r="BA74" s="1026"/>
      <c r="BB74" s="1026"/>
      <c r="BC74" s="1026"/>
      <c r="BD74" s="1026"/>
      <c r="BE74" s="1026"/>
      <c r="BF74" s="1026"/>
      <c r="BG74" s="1026"/>
      <c r="BH74" s="1026"/>
      <c r="BI74" s="1026"/>
      <c r="BJ74" s="1026"/>
      <c r="BK74" s="1026"/>
      <c r="BL74" s="1026"/>
      <c r="BM74" s="1026"/>
      <c r="BN74" s="1026"/>
      <c r="BO74" s="1026"/>
      <c r="BP74" s="1026"/>
      <c r="BQ74" s="1026"/>
      <c r="BR74" s="1026"/>
      <c r="BS74" s="1026"/>
      <c r="BT74" s="1026"/>
      <c r="BU74" s="1026"/>
      <c r="BV74" s="1026"/>
      <c r="BW74" s="1026"/>
      <c r="BX74" s="1026"/>
      <c r="BY74" s="1026"/>
      <c r="BZ74" s="1026"/>
      <c r="CA74" s="1026"/>
      <c r="CB74" s="1026"/>
      <c r="CC74" s="1026"/>
      <c r="CD74" s="1026"/>
      <c r="CE74" s="1026"/>
      <c r="CF74" s="1026"/>
      <c r="CG74" s="1026"/>
      <c r="CH74" s="1026"/>
      <c r="CI74" s="1026"/>
      <c r="CJ74" s="1026"/>
      <c r="CK74" s="1026"/>
      <c r="CL74" s="1026"/>
      <c r="CM74" s="1026"/>
      <c r="CN74" s="1026"/>
    </row>
    <row r="75">
      <c r="A75" s="1026"/>
      <c r="B75" s="1026"/>
      <c r="C75" s="1026"/>
      <c r="D75" s="1026"/>
      <c r="E75" s="1026"/>
      <c r="F75" s="1026"/>
      <c r="G75" s="1026"/>
      <c r="H75" s="1027"/>
      <c r="I75" s="1027"/>
      <c r="J75" s="1027"/>
      <c r="K75" s="1027"/>
      <c r="L75" s="1027"/>
      <c r="M75" s="1027"/>
      <c r="N75" s="1027"/>
      <c r="O75" s="1027"/>
      <c r="P75" s="1027"/>
      <c r="Q75" s="1026"/>
      <c r="R75" s="1026"/>
      <c r="S75" s="1026"/>
      <c r="T75" s="1026"/>
      <c r="U75" s="1026"/>
      <c r="V75" s="1026"/>
      <c r="W75" s="1026"/>
      <c r="X75" s="1026"/>
      <c r="Y75" s="1026"/>
      <c r="Z75" s="1026"/>
      <c r="AA75" s="1026"/>
      <c r="AB75" s="1026"/>
      <c r="AC75" s="1026"/>
      <c r="AD75" s="1026"/>
      <c r="AE75" s="1026"/>
      <c r="AF75" s="1026"/>
      <c r="AG75" s="1026"/>
      <c r="AH75" s="1026"/>
      <c r="AI75" s="1026"/>
      <c r="AJ75" s="1026"/>
      <c r="AK75" s="1026"/>
      <c r="AL75" s="1026"/>
      <c r="AM75" s="1026"/>
      <c r="AN75" s="1026"/>
      <c r="AO75" s="1026"/>
      <c r="AP75" s="1026"/>
      <c r="AQ75" s="1026"/>
      <c r="AR75" s="1026"/>
      <c r="AS75" s="1026"/>
      <c r="AT75" s="1026"/>
      <c r="AU75" s="1026"/>
      <c r="AV75" s="1026"/>
      <c r="AW75" s="1026"/>
      <c r="AX75" s="1026"/>
      <c r="AY75" s="1026"/>
      <c r="AZ75" s="1026"/>
      <c r="BA75" s="1026"/>
      <c r="BB75" s="1026"/>
      <c r="BC75" s="1026"/>
      <c r="BD75" s="1026"/>
      <c r="BE75" s="1026"/>
      <c r="BF75" s="1026"/>
      <c r="BG75" s="1026"/>
      <c r="BH75" s="1026"/>
      <c r="BI75" s="1026"/>
      <c r="BJ75" s="1026"/>
      <c r="BK75" s="1026"/>
      <c r="BL75" s="1026"/>
      <c r="BM75" s="1026"/>
      <c r="BN75" s="1026"/>
      <c r="BO75" s="1026"/>
      <c r="BP75" s="1026"/>
      <c r="BQ75" s="1026"/>
      <c r="BR75" s="1026"/>
      <c r="BS75" s="1026"/>
      <c r="BT75" s="1026"/>
      <c r="BU75" s="1026"/>
      <c r="BV75" s="1026"/>
      <c r="BW75" s="1026"/>
      <c r="BX75" s="1026"/>
      <c r="BY75" s="1026"/>
      <c r="BZ75" s="1026"/>
      <c r="CA75" s="1026"/>
      <c r="CB75" s="1026"/>
      <c r="CC75" s="1026"/>
      <c r="CD75" s="1026"/>
      <c r="CE75" s="1026"/>
      <c r="CF75" s="1026"/>
      <c r="CG75" s="1026"/>
      <c r="CH75" s="1026"/>
      <c r="CI75" s="1026"/>
      <c r="CJ75" s="1026"/>
      <c r="CK75" s="1026"/>
      <c r="CL75" s="1026"/>
      <c r="CM75" s="1026"/>
      <c r="CN75" s="1026"/>
    </row>
    <row r="76">
      <c r="A76" s="1026"/>
      <c r="B76" s="1026"/>
      <c r="C76" s="1026"/>
      <c r="D76" s="1026"/>
      <c r="E76" s="1026"/>
      <c r="F76" s="1026"/>
      <c r="G76" s="1026"/>
      <c r="H76" s="1027"/>
      <c r="I76" s="1027"/>
      <c r="J76" s="1027"/>
      <c r="K76" s="1027"/>
      <c r="L76" s="1027"/>
      <c r="M76" s="1027"/>
      <c r="N76" s="1027"/>
      <c r="O76" s="1027"/>
      <c r="P76" s="1027"/>
      <c r="Q76" s="1026"/>
      <c r="R76" s="1026"/>
      <c r="S76" s="1026"/>
      <c r="T76" s="1026"/>
      <c r="U76" s="1026"/>
      <c r="V76" s="1026"/>
      <c r="W76" s="1026"/>
      <c r="X76" s="1026"/>
      <c r="Y76" s="1026"/>
      <c r="Z76" s="1026"/>
      <c r="AA76" s="1026"/>
      <c r="AB76" s="1026"/>
      <c r="AC76" s="1026"/>
      <c r="AD76" s="1026"/>
      <c r="AE76" s="1026"/>
      <c r="AF76" s="1026"/>
      <c r="AG76" s="1026"/>
      <c r="AH76" s="1026"/>
      <c r="AI76" s="1026"/>
      <c r="AJ76" s="1026"/>
      <c r="AK76" s="1026"/>
      <c r="AL76" s="1026"/>
      <c r="AM76" s="1026"/>
      <c r="AN76" s="1026"/>
      <c r="AO76" s="1026"/>
      <c r="AP76" s="1026"/>
      <c r="AQ76" s="1026"/>
      <c r="AR76" s="1026"/>
      <c r="AS76" s="1026"/>
      <c r="AT76" s="1026"/>
      <c r="AU76" s="1026"/>
      <c r="AV76" s="1026"/>
      <c r="AW76" s="1026"/>
      <c r="AX76" s="1026"/>
      <c r="AY76" s="1026"/>
      <c r="AZ76" s="1026"/>
      <c r="BA76" s="1026"/>
      <c r="BB76" s="1026"/>
      <c r="BC76" s="1026"/>
      <c r="BD76" s="1026"/>
      <c r="BE76" s="1026"/>
      <c r="BF76" s="1026"/>
      <c r="BG76" s="1026"/>
      <c r="BH76" s="1026"/>
      <c r="BI76" s="1026"/>
      <c r="BJ76" s="1026"/>
      <c r="BK76" s="1026"/>
      <c r="BL76" s="1026"/>
      <c r="BM76" s="1026"/>
      <c r="BN76" s="1026"/>
      <c r="BO76" s="1026"/>
      <c r="BP76" s="1026"/>
      <c r="BQ76" s="1026"/>
      <c r="BR76" s="1026"/>
      <c r="BS76" s="1026"/>
      <c r="BT76" s="1026"/>
      <c r="BU76" s="1026"/>
      <c r="BV76" s="1026"/>
      <c r="BW76" s="1026"/>
      <c r="BX76" s="1026"/>
      <c r="BY76" s="1026"/>
      <c r="BZ76" s="1026"/>
      <c r="CA76" s="1026"/>
      <c r="CB76" s="1026"/>
      <c r="CC76" s="1026"/>
      <c r="CD76" s="1026"/>
      <c r="CE76" s="1026"/>
      <c r="CF76" s="1026"/>
      <c r="CG76" s="1026"/>
      <c r="CH76" s="1026"/>
      <c r="CI76" s="1026"/>
      <c r="CJ76" s="1026"/>
      <c r="CK76" s="1026"/>
      <c r="CL76" s="1026"/>
      <c r="CM76" s="1026"/>
      <c r="CN76" s="1026"/>
    </row>
    <row r="77">
      <c r="A77" s="1026"/>
      <c r="B77" s="1026"/>
      <c r="C77" s="1026"/>
      <c r="D77" s="1026"/>
      <c r="E77" s="1026"/>
      <c r="F77" s="1026"/>
      <c r="G77" s="1026"/>
      <c r="H77" s="1027"/>
      <c r="I77" s="1027"/>
      <c r="J77" s="1027"/>
      <c r="K77" s="1027"/>
      <c r="L77" s="1027"/>
      <c r="M77" s="1027"/>
      <c r="N77" s="1027"/>
      <c r="O77" s="1027"/>
      <c r="P77" s="1027"/>
      <c r="Q77" s="1026"/>
      <c r="R77" s="1026"/>
      <c r="S77" s="1026"/>
      <c r="T77" s="1026"/>
      <c r="U77" s="1026"/>
      <c r="V77" s="1026"/>
      <c r="W77" s="1026"/>
      <c r="X77" s="1026"/>
      <c r="Y77" s="1026"/>
      <c r="Z77" s="1026"/>
      <c r="AA77" s="1026"/>
      <c r="AB77" s="1026"/>
      <c r="AC77" s="1026"/>
      <c r="AD77" s="1026"/>
      <c r="AE77" s="1026"/>
      <c r="AF77" s="1026"/>
      <c r="AG77" s="1026"/>
      <c r="AH77" s="1026"/>
      <c r="AI77" s="1026"/>
      <c r="AJ77" s="1026"/>
      <c r="AK77" s="1026"/>
      <c r="AL77" s="1026"/>
      <c r="AM77" s="1026"/>
      <c r="AN77" s="1026"/>
      <c r="AO77" s="1026"/>
      <c r="AP77" s="1026"/>
      <c r="AQ77" s="1026"/>
      <c r="AR77" s="1026"/>
      <c r="AS77" s="1026"/>
      <c r="AT77" s="1026"/>
      <c r="AU77" s="1026"/>
      <c r="AV77" s="1026"/>
      <c r="AW77" s="1026"/>
      <c r="AX77" s="1026"/>
      <c r="AY77" s="1026"/>
      <c r="AZ77" s="1026"/>
      <c r="BA77" s="1026"/>
      <c r="BB77" s="1026"/>
      <c r="BC77" s="1026"/>
      <c r="BD77" s="1026"/>
      <c r="BE77" s="1026"/>
      <c r="BF77" s="1026"/>
      <c r="BG77" s="1026"/>
      <c r="BH77" s="1026"/>
      <c r="BI77" s="1026"/>
      <c r="BJ77" s="1026"/>
      <c r="BK77" s="1026"/>
      <c r="BL77" s="1026"/>
      <c r="BM77" s="1026"/>
      <c r="BN77" s="1026"/>
      <c r="BO77" s="1026"/>
      <c r="BP77" s="1026"/>
      <c r="BQ77" s="1026"/>
      <c r="BR77" s="1026"/>
      <c r="BS77" s="1026"/>
      <c r="BT77" s="1026"/>
      <c r="BU77" s="1026"/>
      <c r="BV77" s="1026"/>
      <c r="BW77" s="1026"/>
      <c r="BX77" s="1026"/>
      <c r="BY77" s="1026"/>
      <c r="BZ77" s="1026"/>
      <c r="CA77" s="1026"/>
      <c r="CB77" s="1026"/>
      <c r="CC77" s="1026"/>
      <c r="CD77" s="1026"/>
      <c r="CE77" s="1026"/>
      <c r="CF77" s="1026"/>
      <c r="CG77" s="1026"/>
      <c r="CH77" s="1026"/>
      <c r="CI77" s="1026"/>
      <c r="CJ77" s="1026"/>
      <c r="CK77" s="1026"/>
      <c r="CL77" s="1026"/>
      <c r="CM77" s="1026"/>
      <c r="CN77" s="1026"/>
    </row>
    <row r="78">
      <c r="A78" s="1026"/>
      <c r="B78" s="1026"/>
      <c r="C78" s="1026"/>
      <c r="D78" s="1026"/>
      <c r="E78" s="1026"/>
      <c r="F78" s="1026"/>
      <c r="G78" s="1026"/>
      <c r="H78" s="1027"/>
      <c r="I78" s="1027"/>
      <c r="J78" s="1027"/>
      <c r="K78" s="1027"/>
      <c r="L78" s="1027"/>
      <c r="M78" s="1027"/>
      <c r="N78" s="1027"/>
      <c r="O78" s="1027"/>
      <c r="P78" s="1027"/>
      <c r="Q78" s="1026"/>
      <c r="R78" s="1026"/>
      <c r="S78" s="1026"/>
      <c r="T78" s="1026"/>
      <c r="U78" s="1026"/>
      <c r="V78" s="1026"/>
      <c r="W78" s="1026"/>
      <c r="X78" s="1026"/>
      <c r="Y78" s="1026"/>
      <c r="Z78" s="1026"/>
      <c r="AA78" s="1026"/>
      <c r="AB78" s="1026"/>
      <c r="AC78" s="1026"/>
      <c r="AD78" s="1026"/>
      <c r="AE78" s="1026"/>
      <c r="AF78" s="1026"/>
      <c r="AG78" s="1026"/>
      <c r="AH78" s="1026"/>
      <c r="AI78" s="1026"/>
      <c r="AJ78" s="1026"/>
      <c r="AK78" s="1026"/>
      <c r="AL78" s="1026"/>
      <c r="AM78" s="1026"/>
      <c r="AN78" s="1026"/>
      <c r="AO78" s="1026"/>
      <c r="AP78" s="1026"/>
      <c r="AQ78" s="1026"/>
      <c r="AR78" s="1026"/>
      <c r="AS78" s="1026"/>
      <c r="AT78" s="1026"/>
      <c r="AU78" s="1026"/>
      <c r="AV78" s="1026"/>
      <c r="AW78" s="1026"/>
      <c r="AX78" s="1026"/>
      <c r="AY78" s="1026"/>
      <c r="AZ78" s="1026"/>
      <c r="BA78" s="1026"/>
      <c r="BB78" s="1026"/>
      <c r="BC78" s="1026"/>
      <c r="BD78" s="1026"/>
      <c r="BE78" s="1026"/>
      <c r="BF78" s="1026"/>
      <c r="BG78" s="1026"/>
      <c r="BH78" s="1026"/>
      <c r="BI78" s="1026"/>
      <c r="BJ78" s="1026"/>
      <c r="BK78" s="1026"/>
      <c r="BL78" s="1026"/>
      <c r="BM78" s="1026"/>
      <c r="BN78" s="1026"/>
      <c r="BO78" s="1026"/>
      <c r="BP78" s="1026"/>
      <c r="BQ78" s="1026"/>
      <c r="BR78" s="1026"/>
      <c r="BS78" s="1026"/>
      <c r="BT78" s="1026"/>
      <c r="BU78" s="1026"/>
      <c r="BV78" s="1026"/>
      <c r="BW78" s="1026"/>
      <c r="BX78" s="1026"/>
      <c r="BY78" s="1026"/>
      <c r="BZ78" s="1026"/>
      <c r="CA78" s="1026"/>
      <c r="CB78" s="1026"/>
      <c r="CC78" s="1026"/>
      <c r="CD78" s="1026"/>
      <c r="CE78" s="1026"/>
      <c r="CF78" s="1026"/>
      <c r="CG78" s="1026"/>
      <c r="CH78" s="1026"/>
      <c r="CI78" s="1026"/>
      <c r="CJ78" s="1026"/>
      <c r="CK78" s="1026"/>
      <c r="CL78" s="1026"/>
      <c r="CM78" s="1026"/>
      <c r="CN78" s="1026"/>
    </row>
    <row r="79">
      <c r="A79" s="1026"/>
      <c r="B79" s="1026"/>
      <c r="C79" s="1026"/>
      <c r="D79" s="1026"/>
      <c r="E79" s="1026"/>
      <c r="F79" s="1026"/>
      <c r="G79" s="1026"/>
      <c r="H79" s="1027"/>
      <c r="I79" s="1027"/>
      <c r="J79" s="1027"/>
      <c r="K79" s="1027"/>
      <c r="L79" s="1027"/>
      <c r="M79" s="1027"/>
      <c r="N79" s="1027"/>
      <c r="O79" s="1027"/>
      <c r="P79" s="1027"/>
      <c r="Q79" s="1026"/>
      <c r="R79" s="1026"/>
      <c r="S79" s="1026"/>
      <c r="T79" s="1026"/>
      <c r="U79" s="1026"/>
      <c r="V79" s="1026"/>
      <c r="W79" s="1026"/>
      <c r="X79" s="1026"/>
      <c r="Y79" s="1026"/>
      <c r="Z79" s="1026"/>
      <c r="AA79" s="1026"/>
      <c r="AB79" s="1026"/>
      <c r="AC79" s="1026"/>
      <c r="AD79" s="1026"/>
      <c r="AE79" s="1026"/>
      <c r="AF79" s="1026"/>
      <c r="AG79" s="1026"/>
      <c r="AH79" s="1026"/>
      <c r="AI79" s="1026"/>
      <c r="AJ79" s="1026"/>
      <c r="AK79" s="1026"/>
      <c r="AL79" s="1026"/>
      <c r="AM79" s="1026"/>
      <c r="AN79" s="1026"/>
      <c r="AO79" s="1026"/>
      <c r="AP79" s="1026"/>
      <c r="AQ79" s="1026"/>
      <c r="AR79" s="1026"/>
      <c r="AS79" s="1026"/>
      <c r="AT79" s="1026"/>
      <c r="AU79" s="1026"/>
      <c r="AV79" s="1026"/>
      <c r="AW79" s="1026"/>
      <c r="AX79" s="1026"/>
      <c r="AY79" s="1026"/>
      <c r="AZ79" s="1026"/>
      <c r="BA79" s="1026"/>
      <c r="BB79" s="1026"/>
      <c r="BC79" s="1026"/>
      <c r="BD79" s="1026"/>
      <c r="BE79" s="1026"/>
      <c r="BF79" s="1026"/>
      <c r="BG79" s="1026"/>
      <c r="BH79" s="1026"/>
      <c r="BI79" s="1026"/>
      <c r="BJ79" s="1026"/>
      <c r="BK79" s="1026"/>
      <c r="BL79" s="1026"/>
      <c r="BM79" s="1026"/>
      <c r="BN79" s="1026"/>
      <c r="BO79" s="1026"/>
      <c r="BP79" s="1026"/>
      <c r="BQ79" s="1026"/>
      <c r="BR79" s="1026"/>
      <c r="BS79" s="1026"/>
      <c r="BT79" s="1026"/>
      <c r="BU79" s="1026"/>
      <c r="BV79" s="1026"/>
      <c r="BW79" s="1026"/>
      <c r="BX79" s="1026"/>
      <c r="BY79" s="1026"/>
      <c r="BZ79" s="1026"/>
      <c r="CA79" s="1026"/>
      <c r="CB79" s="1026"/>
      <c r="CC79" s="1026"/>
      <c r="CD79" s="1026"/>
      <c r="CE79" s="1026"/>
      <c r="CF79" s="1026"/>
      <c r="CG79" s="1026"/>
      <c r="CH79" s="1026"/>
      <c r="CI79" s="1026"/>
      <c r="CJ79" s="1026"/>
      <c r="CK79" s="1026"/>
      <c r="CL79" s="1026"/>
      <c r="CM79" s="1026"/>
      <c r="CN79" s="1026"/>
    </row>
    <row r="80">
      <c r="A80" s="1026"/>
      <c r="B80" s="1026"/>
      <c r="C80" s="1026"/>
      <c r="D80" s="1026"/>
      <c r="E80" s="1026"/>
      <c r="F80" s="1026"/>
      <c r="G80" s="1026"/>
      <c r="H80" s="1027"/>
      <c r="I80" s="1027"/>
      <c r="J80" s="1027"/>
      <c r="K80" s="1027"/>
      <c r="L80" s="1027"/>
      <c r="M80" s="1027"/>
      <c r="N80" s="1027"/>
      <c r="O80" s="1027"/>
      <c r="P80" s="1027"/>
      <c r="Q80" s="1026"/>
      <c r="R80" s="1026"/>
      <c r="S80" s="1026"/>
      <c r="T80" s="1026"/>
      <c r="U80" s="1026"/>
      <c r="V80" s="1026"/>
      <c r="W80" s="1026"/>
      <c r="X80" s="1026"/>
      <c r="Y80" s="1026"/>
      <c r="Z80" s="1026"/>
      <c r="AA80" s="1026"/>
      <c r="AB80" s="1026"/>
      <c r="AC80" s="1026"/>
      <c r="AD80" s="1026"/>
      <c r="AE80" s="1026"/>
      <c r="AF80" s="1026"/>
      <c r="AG80" s="1026"/>
      <c r="AH80" s="1026"/>
      <c r="AI80" s="1026"/>
      <c r="AJ80" s="1026"/>
      <c r="AK80" s="1026"/>
      <c r="AL80" s="1026"/>
      <c r="AM80" s="1026"/>
      <c r="AN80" s="1026"/>
      <c r="AO80" s="1026"/>
      <c r="AP80" s="1026"/>
      <c r="AQ80" s="1026"/>
      <c r="AR80" s="1026"/>
      <c r="AS80" s="1026"/>
      <c r="AT80" s="1026"/>
      <c r="AU80" s="1026"/>
      <c r="AV80" s="1026"/>
      <c r="AW80" s="1026"/>
      <c r="AX80" s="1026"/>
      <c r="AY80" s="1026"/>
      <c r="AZ80" s="1026"/>
      <c r="BA80" s="1026"/>
      <c r="BB80" s="1026"/>
      <c r="BC80" s="1026"/>
      <c r="BD80" s="1026"/>
      <c r="BE80" s="1026"/>
      <c r="BF80" s="1026"/>
      <c r="BG80" s="1026"/>
      <c r="BH80" s="1026"/>
      <c r="BI80" s="1026"/>
      <c r="BJ80" s="1026"/>
      <c r="BK80" s="1026"/>
      <c r="BL80" s="1026"/>
      <c r="BM80" s="1026"/>
      <c r="BN80" s="1026"/>
      <c r="BO80" s="1026"/>
      <c r="BP80" s="1026"/>
      <c r="BQ80" s="1026"/>
      <c r="BR80" s="1026"/>
      <c r="BS80" s="1026"/>
      <c r="BT80" s="1026"/>
      <c r="BU80" s="1026"/>
      <c r="BV80" s="1026"/>
      <c r="BW80" s="1026"/>
      <c r="BX80" s="1026"/>
      <c r="BY80" s="1026"/>
      <c r="BZ80" s="1026"/>
      <c r="CA80" s="1026"/>
      <c r="CB80" s="1026"/>
      <c r="CC80" s="1026"/>
      <c r="CD80" s="1026"/>
      <c r="CE80" s="1026"/>
      <c r="CF80" s="1026"/>
      <c r="CG80" s="1026"/>
      <c r="CH80" s="1026"/>
      <c r="CI80" s="1026"/>
      <c r="CJ80" s="1026"/>
      <c r="CK80" s="1026"/>
      <c r="CL80" s="1026"/>
      <c r="CM80" s="1026"/>
      <c r="CN80" s="1026"/>
    </row>
    <row r="81">
      <c r="A81" s="1026"/>
      <c r="B81" s="1026"/>
      <c r="C81" s="1026"/>
      <c r="D81" s="1026"/>
      <c r="E81" s="1026"/>
      <c r="F81" s="1026"/>
      <c r="G81" s="1026"/>
      <c r="H81" s="1027"/>
      <c r="I81" s="1027"/>
      <c r="J81" s="1027"/>
      <c r="K81" s="1027"/>
      <c r="L81" s="1027"/>
      <c r="M81" s="1027"/>
      <c r="N81" s="1027"/>
      <c r="O81" s="1027"/>
      <c r="P81" s="1027"/>
      <c r="Q81" s="1026"/>
      <c r="R81" s="1026"/>
      <c r="S81" s="1026"/>
      <c r="T81" s="1026"/>
      <c r="U81" s="1026"/>
      <c r="V81" s="1026"/>
      <c r="W81" s="1026"/>
      <c r="X81" s="1026"/>
      <c r="Y81" s="1026"/>
      <c r="Z81" s="1026"/>
      <c r="AA81" s="1026"/>
      <c r="AB81" s="1026"/>
      <c r="AC81" s="1026"/>
      <c r="AD81" s="1026"/>
      <c r="AE81" s="1026"/>
      <c r="AF81" s="1026"/>
      <c r="AG81" s="1026"/>
      <c r="AH81" s="1026"/>
      <c r="AI81" s="1026"/>
      <c r="AJ81" s="1026"/>
      <c r="AK81" s="1026"/>
      <c r="AL81" s="1026"/>
      <c r="AM81" s="1026"/>
      <c r="AN81" s="1026"/>
      <c r="AO81" s="1026"/>
      <c r="AP81" s="1026"/>
      <c r="AQ81" s="1026"/>
      <c r="AR81" s="1026"/>
      <c r="AS81" s="1026"/>
      <c r="AT81" s="1026"/>
      <c r="AU81" s="1026"/>
      <c r="AV81" s="1026"/>
      <c r="AW81" s="1026"/>
      <c r="AX81" s="1026"/>
      <c r="AY81" s="1026"/>
      <c r="AZ81" s="1026"/>
      <c r="BA81" s="1026"/>
      <c r="BB81" s="1026"/>
      <c r="BC81" s="1026"/>
      <c r="BD81" s="1026"/>
      <c r="BE81" s="1026"/>
      <c r="BF81" s="1026"/>
      <c r="BG81" s="1026"/>
      <c r="BH81" s="1026"/>
      <c r="BI81" s="1026"/>
      <c r="BJ81" s="1026"/>
      <c r="BK81" s="1026"/>
      <c r="BL81" s="1026"/>
      <c r="BM81" s="1026"/>
      <c r="BN81" s="1026"/>
      <c r="BO81" s="1026"/>
      <c r="BP81" s="1026"/>
      <c r="BQ81" s="1026"/>
      <c r="BR81" s="1026"/>
      <c r="BS81" s="1026"/>
      <c r="BT81" s="1026"/>
      <c r="BU81" s="1026"/>
      <c r="BV81" s="1026"/>
      <c r="BW81" s="1026"/>
      <c r="BX81" s="1026"/>
      <c r="BY81" s="1026"/>
      <c r="BZ81" s="1026"/>
      <c r="CA81" s="1026"/>
      <c r="CB81" s="1026"/>
      <c r="CC81" s="1026"/>
      <c r="CD81" s="1026"/>
      <c r="CE81" s="1026"/>
      <c r="CF81" s="1026"/>
      <c r="CG81" s="1026"/>
      <c r="CH81" s="1026"/>
      <c r="CI81" s="1026"/>
      <c r="CJ81" s="1026"/>
      <c r="CK81" s="1026"/>
      <c r="CL81" s="1026"/>
      <c r="CM81" s="1026"/>
      <c r="CN81" s="1026"/>
    </row>
    <row r="82">
      <c r="A82" s="1026"/>
      <c r="B82" s="1026"/>
      <c r="C82" s="1026"/>
      <c r="D82" s="1026"/>
      <c r="E82" s="1026"/>
      <c r="F82" s="1026"/>
      <c r="G82" s="1026"/>
      <c r="H82" s="1027"/>
      <c r="I82" s="1027"/>
      <c r="J82" s="1027"/>
      <c r="K82" s="1027"/>
      <c r="L82" s="1027"/>
      <c r="M82" s="1027"/>
      <c r="N82" s="1027"/>
      <c r="O82" s="1027"/>
      <c r="P82" s="1027"/>
      <c r="Q82" s="1026"/>
      <c r="R82" s="1026"/>
      <c r="S82" s="1026"/>
      <c r="T82" s="1026"/>
      <c r="U82" s="1026"/>
      <c r="V82" s="1026"/>
      <c r="W82" s="1026"/>
      <c r="X82" s="1026"/>
      <c r="Y82" s="1026"/>
      <c r="Z82" s="1026"/>
      <c r="AA82" s="1026"/>
      <c r="AB82" s="1026"/>
      <c r="AC82" s="1026"/>
      <c r="AD82" s="1026"/>
      <c r="AE82" s="1026"/>
      <c r="AF82" s="1026"/>
      <c r="AG82" s="1026"/>
      <c r="AH82" s="1026"/>
      <c r="AI82" s="1026"/>
      <c r="AJ82" s="1026"/>
      <c r="AK82" s="1026"/>
      <c r="AL82" s="1026"/>
      <c r="AM82" s="1026"/>
      <c r="AN82" s="1026"/>
      <c r="AO82" s="1026"/>
      <c r="AP82" s="1026"/>
      <c r="AQ82" s="1026"/>
      <c r="AR82" s="1026"/>
      <c r="AS82" s="1026"/>
      <c r="AT82" s="1026"/>
      <c r="AU82" s="1026"/>
      <c r="AV82" s="1026"/>
      <c r="AW82" s="1026"/>
      <c r="AX82" s="1026"/>
      <c r="AY82" s="1026"/>
      <c r="AZ82" s="1026"/>
      <c r="BA82" s="1026"/>
      <c r="BB82" s="1026"/>
      <c r="BC82" s="1026"/>
      <c r="BD82" s="1026"/>
      <c r="BE82" s="1026"/>
      <c r="BF82" s="1026"/>
      <c r="BG82" s="1026"/>
      <c r="BH82" s="1026"/>
      <c r="BI82" s="1026"/>
      <c r="BJ82" s="1026"/>
      <c r="BK82" s="1026"/>
      <c r="BL82" s="1026"/>
      <c r="BM82" s="1026"/>
      <c r="BN82" s="1026"/>
      <c r="BO82" s="1026"/>
      <c r="BP82" s="1026"/>
      <c r="BQ82" s="1026"/>
      <c r="BR82" s="1026"/>
      <c r="BS82" s="1026"/>
      <c r="BT82" s="1026"/>
      <c r="BU82" s="1026"/>
      <c r="BV82" s="1026"/>
      <c r="BW82" s="1026"/>
      <c r="BX82" s="1026"/>
      <c r="BY82" s="1026"/>
      <c r="BZ82" s="1026"/>
      <c r="CA82" s="1026"/>
      <c r="CB82" s="1026"/>
      <c r="CC82" s="1026"/>
      <c r="CD82" s="1026"/>
      <c r="CE82" s="1026"/>
      <c r="CF82" s="1026"/>
      <c r="CG82" s="1026"/>
      <c r="CH82" s="1026"/>
      <c r="CI82" s="1026"/>
      <c r="CJ82" s="1026"/>
      <c r="CK82" s="1026"/>
      <c r="CL82" s="1026"/>
      <c r="CM82" s="1026"/>
      <c r="CN82" s="1026"/>
    </row>
    <row r="83">
      <c r="A83" s="1026"/>
      <c r="B83" s="1026"/>
      <c r="C83" s="1026"/>
      <c r="D83" s="1026"/>
      <c r="E83" s="1026"/>
      <c r="F83" s="1026"/>
      <c r="G83" s="1026"/>
      <c r="H83" s="1027"/>
      <c r="I83" s="1027"/>
      <c r="J83" s="1027"/>
      <c r="K83" s="1027"/>
      <c r="L83" s="1027"/>
      <c r="M83" s="1027"/>
      <c r="N83" s="1027"/>
      <c r="O83" s="1027"/>
      <c r="P83" s="1027"/>
      <c r="Q83" s="1026"/>
      <c r="R83" s="1026"/>
      <c r="S83" s="1026"/>
      <c r="T83" s="1026"/>
      <c r="U83" s="1026"/>
      <c r="V83" s="1026"/>
      <c r="W83" s="1026"/>
      <c r="X83" s="1026"/>
      <c r="Y83" s="1026"/>
      <c r="Z83" s="1026"/>
      <c r="AA83" s="1026"/>
      <c r="AB83" s="1026"/>
      <c r="AC83" s="1026"/>
      <c r="AD83" s="1026"/>
      <c r="AE83" s="1026"/>
      <c r="AF83" s="1026"/>
      <c r="AG83" s="1026"/>
      <c r="AH83" s="1026"/>
      <c r="AI83" s="1026"/>
      <c r="AJ83" s="1026"/>
      <c r="AK83" s="1026"/>
      <c r="AL83" s="1026"/>
      <c r="AM83" s="1026"/>
      <c r="AN83" s="1026"/>
      <c r="AO83" s="1026"/>
      <c r="AP83" s="1026"/>
      <c r="AQ83" s="1026"/>
      <c r="AR83" s="1026"/>
      <c r="AS83" s="1026"/>
      <c r="AT83" s="1026"/>
      <c r="AU83" s="1026"/>
      <c r="AV83" s="1026"/>
      <c r="AW83" s="1026"/>
      <c r="AX83" s="1026"/>
      <c r="AY83" s="1026"/>
      <c r="AZ83" s="1026"/>
      <c r="BA83" s="1026"/>
      <c r="BB83" s="1026"/>
      <c r="BC83" s="1026"/>
      <c r="BD83" s="1026"/>
      <c r="BE83" s="1026"/>
      <c r="BF83" s="1026"/>
      <c r="BG83" s="1026"/>
      <c r="BH83" s="1026"/>
      <c r="BI83" s="1026"/>
      <c r="BJ83" s="1026"/>
      <c r="BK83" s="1026"/>
      <c r="BL83" s="1026"/>
      <c r="BM83" s="1026"/>
      <c r="BN83" s="1026"/>
      <c r="BO83" s="1026"/>
      <c r="BP83" s="1026"/>
      <c r="BQ83" s="1026"/>
      <c r="BR83" s="1026"/>
      <c r="BS83" s="1026"/>
      <c r="BT83" s="1026"/>
      <c r="BU83" s="1026"/>
      <c r="BV83" s="1026"/>
      <c r="BW83" s="1026"/>
      <c r="BX83" s="1026"/>
      <c r="BY83" s="1026"/>
      <c r="BZ83" s="1026"/>
      <c r="CA83" s="1026"/>
      <c r="CB83" s="1026"/>
      <c r="CC83" s="1026"/>
      <c r="CD83" s="1026"/>
      <c r="CE83" s="1026"/>
      <c r="CF83" s="1026"/>
      <c r="CG83" s="1026"/>
      <c r="CH83" s="1026"/>
      <c r="CI83" s="1026"/>
      <c r="CJ83" s="1026"/>
      <c r="CK83" s="1026"/>
      <c r="CL83" s="1026"/>
      <c r="CM83" s="1026"/>
      <c r="CN83" s="1026"/>
    </row>
    <row r="84">
      <c r="A84" s="1026"/>
      <c r="B84" s="1026"/>
      <c r="C84" s="1026"/>
      <c r="D84" s="1026"/>
      <c r="E84" s="1026"/>
      <c r="F84" s="1026"/>
      <c r="G84" s="1026"/>
      <c r="H84" s="1027"/>
      <c r="I84" s="1027"/>
      <c r="J84" s="1027"/>
      <c r="K84" s="1027"/>
      <c r="L84" s="1027"/>
      <c r="M84" s="1027"/>
      <c r="N84" s="1027"/>
      <c r="O84" s="1027"/>
      <c r="P84" s="1027"/>
      <c r="Q84" s="1026"/>
      <c r="R84" s="1026"/>
      <c r="S84" s="1026"/>
      <c r="T84" s="1026"/>
      <c r="U84" s="1026"/>
      <c r="V84" s="1026"/>
      <c r="W84" s="1026"/>
      <c r="X84" s="1026"/>
      <c r="Y84" s="1026"/>
      <c r="Z84" s="1026"/>
      <c r="AA84" s="1026"/>
      <c r="AB84" s="1026"/>
      <c r="AC84" s="1026"/>
      <c r="AD84" s="1026"/>
      <c r="AE84" s="1026"/>
      <c r="AF84" s="1026"/>
      <c r="AG84" s="1026"/>
      <c r="AH84" s="1026"/>
      <c r="AI84" s="1026"/>
      <c r="AJ84" s="1026"/>
      <c r="AK84" s="1026"/>
      <c r="AL84" s="1026"/>
      <c r="AM84" s="1026"/>
      <c r="AN84" s="1026"/>
      <c r="AO84" s="1026"/>
      <c r="AP84" s="1026"/>
      <c r="AQ84" s="1026"/>
      <c r="AR84" s="1026"/>
      <c r="AS84" s="1026"/>
      <c r="AT84" s="1026"/>
      <c r="AU84" s="1026"/>
      <c r="AV84" s="1026"/>
      <c r="AW84" s="1026"/>
      <c r="AX84" s="1026"/>
      <c r="AY84" s="1026"/>
      <c r="AZ84" s="1026"/>
      <c r="BA84" s="1026"/>
      <c r="BB84" s="1026"/>
      <c r="BC84" s="1026"/>
      <c r="BD84" s="1026"/>
      <c r="BE84" s="1026"/>
      <c r="BF84" s="1026"/>
      <c r="BG84" s="1026"/>
      <c r="BH84" s="1026"/>
      <c r="BI84" s="1026"/>
      <c r="BJ84" s="1026"/>
      <c r="BK84" s="1026"/>
      <c r="BL84" s="1026"/>
      <c r="BM84" s="1026"/>
      <c r="BN84" s="1026"/>
      <c r="BO84" s="1026"/>
      <c r="BP84" s="1026"/>
      <c r="BQ84" s="1026"/>
      <c r="BR84" s="1026"/>
      <c r="BS84" s="1026"/>
      <c r="BT84" s="1026"/>
      <c r="BU84" s="1026"/>
      <c r="BV84" s="1026"/>
      <c r="BW84" s="1026"/>
      <c r="BX84" s="1026"/>
      <c r="BY84" s="1026"/>
      <c r="BZ84" s="1026"/>
      <c r="CA84" s="1026"/>
      <c r="CB84" s="1026"/>
      <c r="CC84" s="1026"/>
      <c r="CD84" s="1026"/>
      <c r="CE84" s="1026"/>
      <c r="CF84" s="1026"/>
      <c r="CG84" s="1026"/>
      <c r="CH84" s="1026"/>
      <c r="CI84" s="1026"/>
      <c r="CJ84" s="1026"/>
      <c r="CK84" s="1026"/>
      <c r="CL84" s="1026"/>
      <c r="CM84" s="1026"/>
      <c r="CN84" s="1026"/>
    </row>
    <row r="85">
      <c r="A85" s="1026"/>
      <c r="B85" s="1026"/>
      <c r="C85" s="1026"/>
      <c r="D85" s="1026"/>
      <c r="E85" s="1026"/>
      <c r="F85" s="1026"/>
      <c r="G85" s="1026"/>
      <c r="H85" s="1027"/>
      <c r="I85" s="1027"/>
      <c r="J85" s="1027"/>
      <c r="K85" s="1027"/>
      <c r="L85" s="1027"/>
      <c r="M85" s="1027"/>
      <c r="N85" s="1027"/>
      <c r="O85" s="1027"/>
      <c r="P85" s="1027"/>
      <c r="Q85" s="1026"/>
      <c r="R85" s="1026"/>
      <c r="S85" s="1026"/>
      <c r="T85" s="1026"/>
      <c r="U85" s="1026"/>
      <c r="V85" s="1026"/>
      <c r="W85" s="1026"/>
      <c r="X85" s="1026"/>
      <c r="Y85" s="1026"/>
      <c r="Z85" s="1026"/>
      <c r="AA85" s="1026"/>
      <c r="AB85" s="1026"/>
      <c r="AC85" s="1026"/>
      <c r="AD85" s="1026"/>
      <c r="AE85" s="1026"/>
      <c r="AF85" s="1026"/>
      <c r="AG85" s="1026"/>
      <c r="AH85" s="1026"/>
      <c r="AI85" s="1026"/>
      <c r="AJ85" s="1026"/>
      <c r="AK85" s="1026"/>
      <c r="AL85" s="1026"/>
      <c r="AM85" s="1026"/>
      <c r="AN85" s="1026"/>
      <c r="AO85" s="1026"/>
      <c r="AP85" s="1026"/>
      <c r="AQ85" s="1026"/>
      <c r="AR85" s="1026"/>
      <c r="AS85" s="1026"/>
      <c r="AT85" s="1026"/>
      <c r="AU85" s="1026"/>
      <c r="AV85" s="1026"/>
      <c r="AW85" s="1026"/>
      <c r="AX85" s="1026"/>
      <c r="AY85" s="1026"/>
      <c r="AZ85" s="1026"/>
      <c r="BA85" s="1026"/>
      <c r="BB85" s="1026"/>
      <c r="BC85" s="1026"/>
      <c r="BD85" s="1026"/>
      <c r="BE85" s="1026"/>
      <c r="BF85" s="1026"/>
      <c r="BG85" s="1026"/>
      <c r="BH85" s="1026"/>
      <c r="BI85" s="1026"/>
      <c r="BJ85" s="1026"/>
      <c r="BK85" s="1026"/>
      <c r="BL85" s="1026"/>
      <c r="BM85" s="1026"/>
      <c r="BN85" s="1026"/>
      <c r="BO85" s="1026"/>
      <c r="BP85" s="1026"/>
      <c r="BQ85" s="1026"/>
      <c r="BR85" s="1026"/>
      <c r="BS85" s="1026"/>
      <c r="BT85" s="1026"/>
      <c r="BU85" s="1026"/>
      <c r="BV85" s="1026"/>
      <c r="BW85" s="1026"/>
      <c r="BX85" s="1026"/>
      <c r="BY85" s="1026"/>
      <c r="BZ85" s="1026"/>
      <c r="CA85" s="1026"/>
      <c r="CB85" s="1026"/>
      <c r="CC85" s="1026"/>
      <c r="CD85" s="1026"/>
      <c r="CE85" s="1026"/>
      <c r="CF85" s="1026"/>
      <c r="CG85" s="1026"/>
      <c r="CH85" s="1026"/>
      <c r="CI85" s="1026"/>
      <c r="CJ85" s="1026"/>
      <c r="CK85" s="1026"/>
      <c r="CL85" s="1026"/>
      <c r="CM85" s="1026"/>
      <c r="CN85" s="1026"/>
    </row>
    <row r="86">
      <c r="A86" s="1026"/>
      <c r="B86" s="1026"/>
      <c r="C86" s="1026"/>
      <c r="D86" s="1026"/>
      <c r="E86" s="1026"/>
      <c r="F86" s="1026"/>
      <c r="G86" s="1026"/>
      <c r="H86" s="1027"/>
      <c r="I86" s="1027"/>
      <c r="J86" s="1027"/>
      <c r="K86" s="1027"/>
      <c r="L86" s="1027"/>
      <c r="M86" s="1027"/>
      <c r="N86" s="1027"/>
      <c r="O86" s="1027"/>
      <c r="P86" s="1027"/>
      <c r="Q86" s="1026"/>
      <c r="R86" s="1026"/>
      <c r="S86" s="1026"/>
      <c r="T86" s="1026"/>
      <c r="U86" s="1026"/>
      <c r="V86" s="1026"/>
      <c r="W86" s="1026"/>
      <c r="X86" s="1026"/>
      <c r="Y86" s="1026"/>
      <c r="Z86" s="1026"/>
      <c r="AA86" s="1026"/>
      <c r="AB86" s="1026"/>
      <c r="AC86" s="1026"/>
      <c r="AD86" s="1026"/>
      <c r="AE86" s="1026"/>
      <c r="AF86" s="1026"/>
      <c r="AG86" s="1026"/>
      <c r="AH86" s="1026"/>
      <c r="AI86" s="1026"/>
      <c r="AJ86" s="1026"/>
      <c r="AK86" s="1026"/>
      <c r="AL86" s="1026"/>
      <c r="AM86" s="1026"/>
      <c r="AN86" s="1026"/>
      <c r="AO86" s="1026"/>
      <c r="AP86" s="1026"/>
      <c r="AQ86" s="1026"/>
      <c r="AR86" s="1026"/>
      <c r="AS86" s="1026"/>
      <c r="AT86" s="1026"/>
      <c r="AU86" s="1026"/>
      <c r="AV86" s="1026"/>
      <c r="AW86" s="1026"/>
      <c r="AX86" s="1026"/>
      <c r="AY86" s="1026"/>
      <c r="AZ86" s="1026"/>
      <c r="BA86" s="1026"/>
      <c r="BB86" s="1026"/>
      <c r="BC86" s="1026"/>
      <c r="BD86" s="1026"/>
      <c r="BE86" s="1026"/>
      <c r="BF86" s="1026"/>
      <c r="BG86" s="1026"/>
      <c r="BH86" s="1026"/>
      <c r="BI86" s="1026"/>
      <c r="BJ86" s="1026"/>
      <c r="BK86" s="1026"/>
      <c r="BL86" s="1026"/>
      <c r="BM86" s="1026"/>
      <c r="BN86" s="1026"/>
      <c r="BO86" s="1026"/>
      <c r="BP86" s="1026"/>
      <c r="BQ86" s="1026"/>
      <c r="BR86" s="1026"/>
      <c r="BS86" s="1026"/>
      <c r="BT86" s="1026"/>
      <c r="BU86" s="1026"/>
      <c r="BV86" s="1026"/>
      <c r="BW86" s="1026"/>
      <c r="BX86" s="1026"/>
      <c r="BY86" s="1026"/>
      <c r="BZ86" s="1026"/>
      <c r="CA86" s="1026"/>
      <c r="CB86" s="1026"/>
      <c r="CC86" s="1026"/>
      <c r="CD86" s="1026"/>
      <c r="CE86" s="1026"/>
      <c r="CF86" s="1026"/>
      <c r="CG86" s="1026"/>
      <c r="CH86" s="1026"/>
      <c r="CI86" s="1026"/>
      <c r="CJ86" s="1026"/>
      <c r="CK86" s="1026"/>
      <c r="CL86" s="1026"/>
      <c r="CM86" s="1026"/>
      <c r="CN86" s="1026"/>
    </row>
    <row r="87">
      <c r="A87" s="1026"/>
      <c r="B87" s="1026"/>
      <c r="C87" s="1026"/>
      <c r="D87" s="1026"/>
      <c r="E87" s="1026"/>
      <c r="F87" s="1026"/>
      <c r="G87" s="1026"/>
      <c r="H87" s="1027"/>
      <c r="I87" s="1027"/>
      <c r="J87" s="1027"/>
      <c r="K87" s="1027"/>
      <c r="L87" s="1027"/>
      <c r="M87" s="1027"/>
      <c r="N87" s="1027"/>
      <c r="O87" s="1027"/>
      <c r="P87" s="1027"/>
      <c r="Q87" s="1026"/>
      <c r="R87" s="1026"/>
      <c r="S87" s="1026"/>
      <c r="T87" s="1026"/>
      <c r="U87" s="1026"/>
      <c r="V87" s="1026"/>
      <c r="W87" s="1026"/>
      <c r="X87" s="1026"/>
      <c r="Y87" s="1026"/>
      <c r="Z87" s="1026"/>
      <c r="AA87" s="1026"/>
      <c r="AB87" s="1026"/>
      <c r="AC87" s="1026"/>
      <c r="AD87" s="1026"/>
      <c r="AE87" s="1026"/>
      <c r="AF87" s="1026"/>
      <c r="AG87" s="1026"/>
      <c r="AH87" s="1026"/>
      <c r="AI87" s="1026"/>
      <c r="AJ87" s="1026"/>
      <c r="AK87" s="1026"/>
      <c r="AL87" s="1026"/>
      <c r="AM87" s="1026"/>
      <c r="AN87" s="1026"/>
      <c r="AO87" s="1026"/>
      <c r="AP87" s="1026"/>
      <c r="AQ87" s="1026"/>
      <c r="AR87" s="1026"/>
      <c r="AS87" s="1026"/>
      <c r="AT87" s="1026"/>
      <c r="AU87" s="1026"/>
      <c r="AV87" s="1026"/>
      <c r="AW87" s="1026"/>
      <c r="AX87" s="1026"/>
      <c r="AY87" s="1026"/>
      <c r="AZ87" s="1026"/>
      <c r="BA87" s="1026"/>
      <c r="BB87" s="1026"/>
      <c r="BC87" s="1026"/>
      <c r="BD87" s="1026"/>
      <c r="BE87" s="1026"/>
      <c r="BF87" s="1026"/>
      <c r="BG87" s="1026"/>
      <c r="BH87" s="1026"/>
      <c r="BI87" s="1026"/>
      <c r="BJ87" s="1026"/>
      <c r="BK87" s="1026"/>
      <c r="BL87" s="1026"/>
      <c r="BM87" s="1026"/>
      <c r="BN87" s="1026"/>
      <c r="BO87" s="1026"/>
      <c r="BP87" s="1026"/>
      <c r="BQ87" s="1026"/>
      <c r="BR87" s="1026"/>
      <c r="BS87" s="1026"/>
      <c r="BT87" s="1026"/>
      <c r="BU87" s="1026"/>
      <c r="BV87" s="1026"/>
      <c r="BW87" s="1026"/>
      <c r="BX87" s="1026"/>
      <c r="BY87" s="1026"/>
      <c r="BZ87" s="1026"/>
      <c r="CA87" s="1026"/>
      <c r="CB87" s="1026"/>
      <c r="CC87" s="1026"/>
      <c r="CD87" s="1026"/>
      <c r="CE87" s="1026"/>
      <c r="CF87" s="1026"/>
      <c r="CG87" s="1026"/>
      <c r="CH87" s="1026"/>
      <c r="CI87" s="1026"/>
      <c r="CJ87" s="1026"/>
      <c r="CK87" s="1026"/>
      <c r="CL87" s="1026"/>
      <c r="CM87" s="1026"/>
      <c r="CN87" s="1026"/>
    </row>
    <row r="88">
      <c r="A88" s="1026"/>
      <c r="B88" s="1026"/>
      <c r="C88" s="1026"/>
      <c r="D88" s="1026"/>
      <c r="E88" s="1026"/>
      <c r="F88" s="1026"/>
      <c r="G88" s="1026"/>
      <c r="H88" s="1027"/>
      <c r="I88" s="1027"/>
      <c r="J88" s="1027"/>
      <c r="K88" s="1027"/>
      <c r="L88" s="1027"/>
      <c r="M88" s="1027"/>
      <c r="N88" s="1027"/>
      <c r="O88" s="1027"/>
      <c r="P88" s="1027"/>
      <c r="Q88" s="1026"/>
      <c r="R88" s="1026"/>
      <c r="S88" s="1026"/>
      <c r="T88" s="1026"/>
      <c r="U88" s="1026"/>
      <c r="V88" s="1026"/>
      <c r="W88" s="1026"/>
      <c r="X88" s="1026"/>
      <c r="Y88" s="1026"/>
      <c r="Z88" s="1026"/>
      <c r="AA88" s="1026"/>
      <c r="AB88" s="1026"/>
      <c r="AC88" s="1026"/>
      <c r="AD88" s="1026"/>
      <c r="AE88" s="1026"/>
      <c r="AF88" s="1026"/>
      <c r="AG88" s="1026"/>
      <c r="AH88" s="1026"/>
      <c r="AI88" s="1026"/>
      <c r="AJ88" s="1026"/>
      <c r="AK88" s="1026"/>
      <c r="AL88" s="1026"/>
      <c r="AM88" s="1026"/>
      <c r="AN88" s="1026"/>
      <c r="AO88" s="1026"/>
      <c r="AP88" s="1026"/>
      <c r="AQ88" s="1026"/>
      <c r="AR88" s="1026"/>
      <c r="AS88" s="1026"/>
      <c r="AT88" s="1026"/>
      <c r="AU88" s="1026"/>
      <c r="AV88" s="1026"/>
      <c r="AW88" s="1026"/>
      <c r="AX88" s="1026"/>
      <c r="AY88" s="1026"/>
      <c r="AZ88" s="1026"/>
      <c r="BA88" s="1026"/>
      <c r="BB88" s="1026"/>
      <c r="BC88" s="1026"/>
      <c r="BD88" s="1026"/>
      <c r="BE88" s="1026"/>
      <c r="BF88" s="1026"/>
      <c r="BG88" s="1026"/>
      <c r="BH88" s="1026"/>
      <c r="BI88" s="1026"/>
      <c r="BJ88" s="1026"/>
      <c r="BK88" s="1026"/>
      <c r="BL88" s="1026"/>
      <c r="BM88" s="1026"/>
      <c r="BN88" s="1026"/>
      <c r="BO88" s="1026"/>
      <c r="BP88" s="1026"/>
      <c r="BQ88" s="1026"/>
      <c r="BR88" s="1026"/>
      <c r="BS88" s="1026"/>
      <c r="BT88" s="1026"/>
      <c r="BU88" s="1026"/>
      <c r="BV88" s="1026"/>
      <c r="BW88" s="1026"/>
      <c r="BX88" s="1026"/>
      <c r="BY88" s="1026"/>
      <c r="BZ88" s="1026"/>
      <c r="CA88" s="1026"/>
      <c r="CB88" s="1026"/>
      <c r="CC88" s="1026"/>
      <c r="CD88" s="1026"/>
      <c r="CE88" s="1026"/>
      <c r="CF88" s="1026"/>
      <c r="CG88" s="1026"/>
      <c r="CH88" s="1026"/>
      <c r="CI88" s="1026"/>
      <c r="CJ88" s="1026"/>
      <c r="CK88" s="1026"/>
      <c r="CL88" s="1026"/>
      <c r="CM88" s="1026"/>
      <c r="CN88" s="1026"/>
    </row>
    <row r="89">
      <c r="A89" s="1026"/>
      <c r="B89" s="1026"/>
      <c r="C89" s="1026"/>
      <c r="D89" s="1026"/>
      <c r="E89" s="1026"/>
      <c r="F89" s="1026"/>
      <c r="G89" s="1026"/>
      <c r="H89" s="1027"/>
      <c r="I89" s="1027"/>
      <c r="J89" s="1027"/>
      <c r="K89" s="1027"/>
      <c r="L89" s="1027"/>
      <c r="M89" s="1027"/>
      <c r="N89" s="1027"/>
      <c r="O89" s="1027"/>
      <c r="P89" s="1027"/>
      <c r="Q89" s="1026"/>
      <c r="R89" s="1026"/>
      <c r="S89" s="1026"/>
      <c r="T89" s="1026"/>
      <c r="U89" s="1026"/>
      <c r="V89" s="1026"/>
      <c r="W89" s="1026"/>
      <c r="X89" s="1026"/>
      <c r="Y89" s="1026"/>
      <c r="Z89" s="1026"/>
      <c r="AA89" s="1026"/>
      <c r="AB89" s="1026"/>
      <c r="AC89" s="1026"/>
      <c r="AD89" s="1026"/>
      <c r="AE89" s="1026"/>
      <c r="AF89" s="1026"/>
      <c r="AG89" s="1026"/>
      <c r="AH89" s="1026"/>
      <c r="AI89" s="1026"/>
      <c r="AJ89" s="1026"/>
      <c r="AK89" s="1026"/>
      <c r="AL89" s="1026"/>
      <c r="AM89" s="1026"/>
      <c r="AN89" s="1026"/>
      <c r="AO89" s="1026"/>
      <c r="AP89" s="1026"/>
      <c r="AQ89" s="1026"/>
      <c r="AR89" s="1026"/>
      <c r="AS89" s="1026"/>
      <c r="AT89" s="1026"/>
      <c r="AU89" s="1026"/>
      <c r="AV89" s="1026"/>
      <c r="AW89" s="1026"/>
      <c r="AX89" s="1026"/>
      <c r="AY89" s="1026"/>
      <c r="AZ89" s="1026"/>
      <c r="BA89" s="1026"/>
      <c r="BB89" s="1026"/>
      <c r="BC89" s="1026"/>
      <c r="BD89" s="1026"/>
      <c r="BE89" s="1026"/>
      <c r="BF89" s="1026"/>
      <c r="BG89" s="1026"/>
      <c r="BH89" s="1026"/>
      <c r="BI89" s="1026"/>
      <c r="BJ89" s="1026"/>
      <c r="BK89" s="1026"/>
      <c r="BL89" s="1026"/>
      <c r="BM89" s="1026"/>
      <c r="BN89" s="1026"/>
      <c r="BO89" s="1026"/>
      <c r="BP89" s="1026"/>
      <c r="BQ89" s="1026"/>
      <c r="BR89" s="1026"/>
      <c r="BS89" s="1026"/>
      <c r="BT89" s="1026"/>
      <c r="BU89" s="1026"/>
      <c r="BV89" s="1026"/>
      <c r="BW89" s="1026"/>
      <c r="BX89" s="1026"/>
      <c r="BY89" s="1026"/>
      <c r="BZ89" s="1026"/>
      <c r="CA89" s="1026"/>
      <c r="CB89" s="1026"/>
      <c r="CC89" s="1026"/>
      <c r="CD89" s="1026"/>
      <c r="CE89" s="1026"/>
      <c r="CF89" s="1026"/>
      <c r="CG89" s="1026"/>
      <c r="CH89" s="1026"/>
      <c r="CI89" s="1026"/>
      <c r="CJ89" s="1026"/>
      <c r="CK89" s="1026"/>
      <c r="CL89" s="1026"/>
      <c r="CM89" s="1026"/>
      <c r="CN89" s="1026"/>
    </row>
    <row r="90">
      <c r="A90" s="1026"/>
      <c r="B90" s="1026"/>
      <c r="C90" s="1026"/>
      <c r="D90" s="1026"/>
      <c r="E90" s="1026"/>
      <c r="F90" s="1026"/>
      <c r="G90" s="1026"/>
      <c r="H90" s="1027"/>
      <c r="I90" s="1027"/>
      <c r="J90" s="1027"/>
      <c r="K90" s="1027"/>
      <c r="L90" s="1027"/>
      <c r="M90" s="1027"/>
      <c r="N90" s="1027"/>
      <c r="O90" s="1027"/>
      <c r="P90" s="1027"/>
      <c r="Q90" s="1026"/>
      <c r="R90" s="1026"/>
      <c r="S90" s="1026"/>
      <c r="T90" s="1026"/>
      <c r="U90" s="1026"/>
      <c r="V90" s="1026"/>
      <c r="W90" s="1026"/>
      <c r="X90" s="1026"/>
      <c r="Y90" s="1026"/>
      <c r="Z90" s="1026"/>
      <c r="AA90" s="1026"/>
      <c r="AB90" s="1026"/>
      <c r="AC90" s="1026"/>
      <c r="AD90" s="1026"/>
      <c r="AE90" s="1026"/>
      <c r="AF90" s="1026"/>
      <c r="AG90" s="1026"/>
      <c r="AH90" s="1026"/>
      <c r="AI90" s="1026"/>
      <c r="AJ90" s="1026"/>
      <c r="AK90" s="1026"/>
      <c r="AL90" s="1026"/>
      <c r="AM90" s="1026"/>
      <c r="AN90" s="1026"/>
      <c r="AO90" s="1026"/>
      <c r="AP90" s="1026"/>
      <c r="AQ90" s="1026"/>
      <c r="AR90" s="1026"/>
      <c r="AS90" s="1026"/>
      <c r="AT90" s="1026"/>
      <c r="AU90" s="1026"/>
      <c r="AV90" s="1026"/>
      <c r="AW90" s="1026"/>
      <c r="AX90" s="1026"/>
      <c r="AY90" s="1026"/>
      <c r="AZ90" s="1026"/>
      <c r="BA90" s="1026"/>
      <c r="BB90" s="1026"/>
      <c r="BC90" s="1026"/>
      <c r="BD90" s="1026"/>
      <c r="BE90" s="1026"/>
      <c r="BF90" s="1026"/>
      <c r="BG90" s="1026"/>
      <c r="BH90" s="1026"/>
      <c r="BI90" s="1026"/>
      <c r="BJ90" s="1026"/>
      <c r="BK90" s="1026"/>
      <c r="BL90" s="1026"/>
      <c r="BM90" s="1026"/>
      <c r="BN90" s="1026"/>
      <c r="BO90" s="1026"/>
      <c r="BP90" s="1026"/>
      <c r="BQ90" s="1026"/>
      <c r="BR90" s="1026"/>
      <c r="BS90" s="1026"/>
      <c r="BT90" s="1026"/>
      <c r="BU90" s="1026"/>
      <c r="BV90" s="1026"/>
      <c r="BW90" s="1026"/>
      <c r="BX90" s="1026"/>
      <c r="BY90" s="1026"/>
      <c r="BZ90" s="1026"/>
      <c r="CA90" s="1026"/>
      <c r="CB90" s="1026"/>
      <c r="CC90" s="1026"/>
      <c r="CD90" s="1026"/>
      <c r="CE90" s="1026"/>
      <c r="CF90" s="1026"/>
      <c r="CG90" s="1026"/>
      <c r="CH90" s="1026"/>
      <c r="CI90" s="1026"/>
      <c r="CJ90" s="1026"/>
      <c r="CK90" s="1026"/>
      <c r="CL90" s="1026"/>
      <c r="CM90" s="1026"/>
      <c r="CN90" s="1026"/>
    </row>
    <row r="91">
      <c r="A91" s="1026"/>
      <c r="B91" s="1026"/>
      <c r="C91" s="1026"/>
      <c r="D91" s="1026"/>
      <c r="E91" s="1026"/>
      <c r="F91" s="1026"/>
      <c r="G91" s="1026"/>
      <c r="H91" s="1027"/>
      <c r="I91" s="1027"/>
      <c r="J91" s="1027"/>
      <c r="K91" s="1027"/>
      <c r="L91" s="1027"/>
      <c r="M91" s="1027"/>
      <c r="N91" s="1027"/>
      <c r="O91" s="1027"/>
      <c r="P91" s="1027"/>
      <c r="Q91" s="1026"/>
      <c r="R91" s="1026"/>
      <c r="S91" s="1026"/>
      <c r="T91" s="1026"/>
      <c r="U91" s="1026"/>
      <c r="V91" s="1026"/>
      <c r="W91" s="1026"/>
      <c r="X91" s="1026"/>
      <c r="Y91" s="1026"/>
      <c r="Z91" s="1026"/>
      <c r="AA91" s="1026"/>
      <c r="AB91" s="1026"/>
      <c r="AC91" s="1026"/>
      <c r="AD91" s="1026"/>
      <c r="AE91" s="1026"/>
      <c r="AF91" s="1026"/>
      <c r="AG91" s="1026"/>
      <c r="AH91" s="1026"/>
      <c r="AI91" s="1026"/>
      <c r="AJ91" s="1026"/>
      <c r="AK91" s="1026"/>
      <c r="AL91" s="1026"/>
      <c r="AM91" s="1026"/>
      <c r="AN91" s="1026"/>
      <c r="AO91" s="1026"/>
      <c r="AP91" s="1026"/>
      <c r="AQ91" s="1026"/>
      <c r="AR91" s="1026"/>
      <c r="AS91" s="1026"/>
      <c r="AT91" s="1026"/>
      <c r="AU91" s="1026"/>
      <c r="AV91" s="1026"/>
      <c r="AW91" s="1026"/>
      <c r="AX91" s="1026"/>
      <c r="AY91" s="1026"/>
      <c r="AZ91" s="1026"/>
      <c r="BA91" s="1026"/>
      <c r="BB91" s="1026"/>
      <c r="BC91" s="1026"/>
      <c r="BD91" s="1026"/>
      <c r="BE91" s="1026"/>
      <c r="BF91" s="1026"/>
      <c r="BG91" s="1026"/>
      <c r="BH91" s="1026"/>
      <c r="BI91" s="1026"/>
      <c r="BJ91" s="1026"/>
      <c r="BK91" s="1026"/>
      <c r="BL91" s="1026"/>
      <c r="BM91" s="1026"/>
      <c r="BN91" s="1026"/>
      <c r="BO91" s="1026"/>
      <c r="BP91" s="1026"/>
      <c r="BQ91" s="1026"/>
      <c r="BR91" s="1026"/>
      <c r="BS91" s="1026"/>
      <c r="BT91" s="1026"/>
      <c r="BU91" s="1026"/>
      <c r="BV91" s="1026"/>
      <c r="BW91" s="1026"/>
      <c r="BX91" s="1026"/>
      <c r="BY91" s="1026"/>
      <c r="BZ91" s="1026"/>
      <c r="CA91" s="1026"/>
      <c r="CB91" s="1026"/>
      <c r="CC91" s="1026"/>
      <c r="CD91" s="1026"/>
      <c r="CE91" s="1026"/>
      <c r="CF91" s="1026"/>
      <c r="CG91" s="1026"/>
      <c r="CH91" s="1026"/>
      <c r="CI91" s="1026"/>
      <c r="CJ91" s="1026"/>
      <c r="CK91" s="1026"/>
      <c r="CL91" s="1026"/>
      <c r="CM91" s="1026"/>
      <c r="CN91" s="1026"/>
    </row>
    <row r="92">
      <c r="A92" s="1026"/>
      <c r="B92" s="1026"/>
      <c r="C92" s="1026"/>
      <c r="D92" s="1026"/>
      <c r="E92" s="1026"/>
      <c r="F92" s="1026"/>
      <c r="G92" s="1026"/>
      <c r="H92" s="1027"/>
      <c r="I92" s="1027"/>
      <c r="J92" s="1027"/>
      <c r="K92" s="1027"/>
      <c r="L92" s="1027"/>
      <c r="M92" s="1027"/>
      <c r="N92" s="1027"/>
      <c r="O92" s="1027"/>
      <c r="P92" s="1027"/>
      <c r="Q92" s="1026"/>
      <c r="R92" s="1026"/>
      <c r="S92" s="1026"/>
      <c r="T92" s="1026"/>
      <c r="U92" s="1026"/>
      <c r="V92" s="1026"/>
      <c r="W92" s="1026"/>
      <c r="X92" s="1026"/>
      <c r="Y92" s="1026"/>
      <c r="Z92" s="1026"/>
      <c r="AA92" s="1026"/>
      <c r="AB92" s="1026"/>
      <c r="AC92" s="1026"/>
      <c r="AD92" s="1026"/>
      <c r="AE92" s="1026"/>
      <c r="AF92" s="1026"/>
      <c r="AG92" s="1026"/>
      <c r="AH92" s="1026"/>
      <c r="AI92" s="1026"/>
      <c r="AJ92" s="1026"/>
      <c r="AK92" s="1026"/>
      <c r="AL92" s="1026"/>
      <c r="AM92" s="1026"/>
      <c r="AN92" s="1026"/>
      <c r="AO92" s="1026"/>
      <c r="AP92" s="1026"/>
      <c r="AQ92" s="1026"/>
      <c r="AR92" s="1026"/>
      <c r="AS92" s="1026"/>
      <c r="AT92" s="1026"/>
      <c r="AU92" s="1026"/>
      <c r="AV92" s="1026"/>
      <c r="AW92" s="1026"/>
      <c r="AX92" s="1026"/>
      <c r="AY92" s="1026"/>
      <c r="AZ92" s="1026"/>
      <c r="BA92" s="1026"/>
      <c r="BB92" s="1026"/>
      <c r="BC92" s="1026"/>
      <c r="BD92" s="1026"/>
      <c r="BE92" s="1026"/>
      <c r="BF92" s="1026"/>
      <c r="BG92" s="1026"/>
      <c r="BH92" s="1026"/>
      <c r="BI92" s="1026"/>
      <c r="BJ92" s="1026"/>
      <c r="BK92" s="1026"/>
      <c r="BL92" s="1026"/>
      <c r="BM92" s="1026"/>
      <c r="BN92" s="1026"/>
      <c r="BO92" s="1026"/>
      <c r="BP92" s="1026"/>
      <c r="BQ92" s="1026"/>
      <c r="BR92" s="1026"/>
      <c r="BS92" s="1026"/>
      <c r="BT92" s="1026"/>
      <c r="BU92" s="1026"/>
      <c r="BV92" s="1026"/>
      <c r="BW92" s="1026"/>
      <c r="BX92" s="1026"/>
      <c r="BY92" s="1026"/>
      <c r="BZ92" s="1026"/>
      <c r="CA92" s="1026"/>
      <c r="CB92" s="1026"/>
      <c r="CC92" s="1026"/>
      <c r="CD92" s="1026"/>
      <c r="CE92" s="1026"/>
      <c r="CF92" s="1026"/>
      <c r="CG92" s="1026"/>
      <c r="CH92" s="1026"/>
      <c r="CI92" s="1026"/>
      <c r="CJ92" s="1026"/>
      <c r="CK92" s="1026"/>
      <c r="CL92" s="1026"/>
      <c r="CM92" s="1026"/>
      <c r="CN92" s="1026"/>
    </row>
    <row r="93">
      <c r="A93" s="1026"/>
      <c r="B93" s="1026"/>
      <c r="C93" s="1026"/>
      <c r="D93" s="1026"/>
      <c r="E93" s="1026"/>
      <c r="F93" s="1026"/>
      <c r="G93" s="1026"/>
      <c r="H93" s="1027"/>
      <c r="I93" s="1027"/>
      <c r="J93" s="1027"/>
      <c r="K93" s="1027"/>
      <c r="L93" s="1027"/>
      <c r="M93" s="1027"/>
      <c r="N93" s="1027"/>
      <c r="O93" s="1027"/>
      <c r="P93" s="1027"/>
      <c r="Q93" s="1026"/>
      <c r="R93" s="1026"/>
      <c r="S93" s="1026"/>
      <c r="T93" s="1026"/>
      <c r="U93" s="1026"/>
      <c r="V93" s="1026"/>
      <c r="W93" s="1026"/>
      <c r="X93" s="1026"/>
      <c r="Y93" s="1026"/>
      <c r="Z93" s="1026"/>
      <c r="AA93" s="1026"/>
      <c r="AB93" s="1026"/>
      <c r="AC93" s="1026"/>
      <c r="AD93" s="1026"/>
      <c r="AE93" s="1026"/>
      <c r="AF93" s="1026"/>
      <c r="AG93" s="1026"/>
      <c r="AH93" s="1026"/>
      <c r="AI93" s="1026"/>
      <c r="AJ93" s="1026"/>
      <c r="AK93" s="1026"/>
      <c r="AL93" s="1026"/>
      <c r="AM93" s="1026"/>
      <c r="AN93" s="1026"/>
      <c r="AO93" s="1026"/>
      <c r="AP93" s="1026"/>
      <c r="AQ93" s="1026"/>
      <c r="AR93" s="1026"/>
      <c r="AS93" s="1026"/>
      <c r="AT93" s="1026"/>
      <c r="AU93" s="1026"/>
      <c r="AV93" s="1026"/>
      <c r="AW93" s="1026"/>
      <c r="AX93" s="1026"/>
      <c r="AY93" s="1026"/>
      <c r="AZ93" s="1026"/>
      <c r="BA93" s="1026"/>
      <c r="BB93" s="1026"/>
      <c r="BC93" s="1026"/>
      <c r="BD93" s="1026"/>
      <c r="BE93" s="1026"/>
      <c r="BF93" s="1026"/>
      <c r="BG93" s="1026"/>
      <c r="BH93" s="1026"/>
      <c r="BI93" s="1026"/>
      <c r="BJ93" s="1026"/>
      <c r="BK93" s="1026"/>
      <c r="BL93" s="1026"/>
      <c r="BM93" s="1026"/>
      <c r="BN93" s="1026"/>
      <c r="BO93" s="1026"/>
      <c r="BP93" s="1026"/>
      <c r="BQ93" s="1026"/>
      <c r="BR93" s="1026"/>
      <c r="BS93" s="1026"/>
      <c r="BT93" s="1026"/>
      <c r="BU93" s="1026"/>
      <c r="BV93" s="1026"/>
      <c r="BW93" s="1026"/>
      <c r="BX93" s="1026"/>
      <c r="BY93" s="1026"/>
      <c r="BZ93" s="1026"/>
      <c r="CA93" s="1026"/>
      <c r="CB93" s="1026"/>
      <c r="CC93" s="1026"/>
      <c r="CD93" s="1026"/>
      <c r="CE93" s="1026"/>
      <c r="CF93" s="1026"/>
      <c r="CG93" s="1026"/>
      <c r="CH93" s="1026"/>
      <c r="CI93" s="1026"/>
      <c r="CJ93" s="1026"/>
      <c r="CK93" s="1026"/>
      <c r="CL93" s="1026"/>
      <c r="CM93" s="1026"/>
      <c r="CN93" s="1026"/>
    </row>
    <row r="94">
      <c r="A94" s="1026"/>
      <c r="B94" s="1026"/>
      <c r="C94" s="1026"/>
      <c r="D94" s="1026"/>
      <c r="E94" s="1026"/>
      <c r="F94" s="1026"/>
      <c r="G94" s="1026"/>
      <c r="H94" s="1027"/>
      <c r="I94" s="1027"/>
      <c r="J94" s="1027"/>
      <c r="K94" s="1027"/>
      <c r="L94" s="1027"/>
      <c r="M94" s="1027"/>
      <c r="N94" s="1027"/>
      <c r="O94" s="1027"/>
      <c r="P94" s="1027"/>
      <c r="Q94" s="1026"/>
      <c r="R94" s="1026"/>
      <c r="S94" s="1026"/>
      <c r="T94" s="1026"/>
      <c r="U94" s="1026"/>
      <c r="V94" s="1026"/>
      <c r="W94" s="1026"/>
      <c r="X94" s="1026"/>
      <c r="Y94" s="1026"/>
      <c r="Z94" s="1026"/>
      <c r="AA94" s="1026"/>
      <c r="AB94" s="1026"/>
      <c r="AC94" s="1026"/>
      <c r="AD94" s="1026"/>
      <c r="AE94" s="1026"/>
      <c r="AF94" s="1026"/>
      <c r="AG94" s="1026"/>
      <c r="AH94" s="1026"/>
      <c r="AI94" s="1026"/>
      <c r="AJ94" s="1026"/>
      <c r="AK94" s="1026"/>
      <c r="AL94" s="1026"/>
      <c r="AM94" s="1026"/>
      <c r="AN94" s="1026"/>
      <c r="AO94" s="1026"/>
      <c r="AP94" s="1026"/>
      <c r="AQ94" s="1026"/>
      <c r="AR94" s="1026"/>
      <c r="AS94" s="1026"/>
      <c r="AT94" s="1026"/>
      <c r="AU94" s="1026"/>
      <c r="AV94" s="1026"/>
      <c r="AW94" s="1026"/>
      <c r="AX94" s="1026"/>
      <c r="AY94" s="1026"/>
      <c r="AZ94" s="1026"/>
      <c r="BA94" s="1026"/>
      <c r="BB94" s="1026"/>
      <c r="BC94" s="1026"/>
      <c r="BD94" s="1026"/>
      <c r="BE94" s="1026"/>
      <c r="BF94" s="1026"/>
      <c r="BG94" s="1026"/>
      <c r="BH94" s="1026"/>
      <c r="BI94" s="1026"/>
      <c r="BJ94" s="1026"/>
      <c r="BK94" s="1026"/>
      <c r="BL94" s="1026"/>
      <c r="BM94" s="1026"/>
      <c r="BN94" s="1026"/>
      <c r="BO94" s="1026"/>
      <c r="BP94" s="1026"/>
      <c r="BQ94" s="1026"/>
      <c r="BR94" s="1026"/>
      <c r="BS94" s="1026"/>
      <c r="BT94" s="1026"/>
      <c r="BU94" s="1026"/>
      <c r="BV94" s="1026"/>
      <c r="BW94" s="1026"/>
      <c r="BX94" s="1026"/>
      <c r="BY94" s="1026"/>
      <c r="BZ94" s="1026"/>
      <c r="CA94" s="1026"/>
      <c r="CB94" s="1026"/>
      <c r="CC94" s="1026"/>
      <c r="CD94" s="1026"/>
      <c r="CE94" s="1026"/>
      <c r="CF94" s="1026"/>
      <c r="CG94" s="1026"/>
      <c r="CH94" s="1026"/>
      <c r="CI94" s="1026"/>
      <c r="CJ94" s="1026"/>
      <c r="CK94" s="1026"/>
      <c r="CL94" s="1026"/>
      <c r="CM94" s="1026"/>
      <c r="CN94" s="1026"/>
    </row>
    <row r="95">
      <c r="A95" s="1026"/>
      <c r="B95" s="1026"/>
      <c r="C95" s="1026"/>
      <c r="D95" s="1026"/>
      <c r="E95" s="1026"/>
      <c r="F95" s="1026"/>
      <c r="G95" s="1026"/>
      <c r="H95" s="1027"/>
      <c r="I95" s="1027"/>
      <c r="J95" s="1027"/>
      <c r="K95" s="1027"/>
      <c r="L95" s="1027"/>
      <c r="M95" s="1027"/>
      <c r="N95" s="1027"/>
      <c r="O95" s="1027"/>
      <c r="P95" s="1027"/>
      <c r="Q95" s="1026"/>
      <c r="R95" s="1026"/>
      <c r="S95" s="1026"/>
      <c r="T95" s="1026"/>
      <c r="U95" s="1026"/>
      <c r="V95" s="1026"/>
      <c r="W95" s="1026"/>
      <c r="X95" s="1026"/>
      <c r="Y95" s="1026"/>
      <c r="Z95" s="1026"/>
      <c r="AA95" s="1026"/>
      <c r="AB95" s="1026"/>
      <c r="AC95" s="1026"/>
      <c r="AD95" s="1026"/>
      <c r="AE95" s="1026"/>
      <c r="AF95" s="1026"/>
      <c r="AG95" s="1026"/>
      <c r="AH95" s="1026"/>
      <c r="AI95" s="1026"/>
      <c r="AJ95" s="1026"/>
      <c r="AK95" s="1026"/>
      <c r="AL95" s="1026"/>
      <c r="AM95" s="1026"/>
      <c r="AN95" s="1026"/>
      <c r="AO95" s="1026"/>
      <c r="AP95" s="1026"/>
      <c r="AQ95" s="1026"/>
      <c r="AR95" s="1026"/>
      <c r="AS95" s="1026"/>
      <c r="AT95" s="1026"/>
      <c r="AU95" s="1026"/>
      <c r="AV95" s="1026"/>
      <c r="AW95" s="1026"/>
      <c r="AX95" s="1026"/>
      <c r="AY95" s="1026"/>
      <c r="AZ95" s="1026"/>
      <c r="BA95" s="1026"/>
      <c r="BB95" s="1026"/>
      <c r="BC95" s="1026"/>
      <c r="BD95" s="1026"/>
      <c r="BE95" s="1026"/>
      <c r="BF95" s="1026"/>
      <c r="BG95" s="1026"/>
      <c r="BH95" s="1026"/>
      <c r="BI95" s="1026"/>
      <c r="BJ95" s="1026"/>
      <c r="BK95" s="1026"/>
      <c r="BL95" s="1026"/>
      <c r="BM95" s="1026"/>
      <c r="BN95" s="1026"/>
      <c r="BO95" s="1026"/>
      <c r="BP95" s="1026"/>
      <c r="BQ95" s="1026"/>
      <c r="BR95" s="1026"/>
      <c r="BS95" s="1026"/>
      <c r="BT95" s="1026"/>
      <c r="BU95" s="1026"/>
      <c r="BV95" s="1026"/>
      <c r="BW95" s="1026"/>
      <c r="BX95" s="1026"/>
      <c r="BY95" s="1026"/>
      <c r="BZ95" s="1026"/>
      <c r="CA95" s="1026"/>
      <c r="CB95" s="1026"/>
      <c r="CC95" s="1026"/>
      <c r="CD95" s="1026"/>
      <c r="CE95" s="1026"/>
      <c r="CF95" s="1026"/>
      <c r="CG95" s="1026"/>
      <c r="CH95" s="1026"/>
      <c r="CI95" s="1026"/>
      <c r="CJ95" s="1026"/>
      <c r="CK95" s="1026"/>
      <c r="CL95" s="1026"/>
      <c r="CM95" s="1026"/>
      <c r="CN95" s="1026"/>
    </row>
    <row r="96">
      <c r="A96" s="1026"/>
      <c r="B96" s="1026"/>
      <c r="C96" s="1026"/>
      <c r="D96" s="1026"/>
      <c r="E96" s="1026"/>
      <c r="F96" s="1026"/>
      <c r="G96" s="1026"/>
      <c r="H96" s="1027"/>
      <c r="I96" s="1027"/>
      <c r="J96" s="1027"/>
      <c r="K96" s="1027"/>
      <c r="L96" s="1027"/>
      <c r="M96" s="1027"/>
      <c r="N96" s="1027"/>
      <c r="O96" s="1027"/>
      <c r="P96" s="1027"/>
      <c r="Q96" s="1026"/>
      <c r="R96" s="1026"/>
      <c r="S96" s="1026"/>
      <c r="T96" s="1026"/>
      <c r="U96" s="1026"/>
      <c r="V96" s="1026"/>
      <c r="W96" s="1026"/>
      <c r="X96" s="1026"/>
      <c r="Y96" s="1026"/>
      <c r="Z96" s="1026"/>
      <c r="AA96" s="1026"/>
      <c r="AB96" s="1026"/>
      <c r="AC96" s="1026"/>
      <c r="AD96" s="1026"/>
      <c r="AE96" s="1026"/>
      <c r="AF96" s="1026"/>
      <c r="AG96" s="1026"/>
      <c r="AH96" s="1026"/>
      <c r="AI96" s="1026"/>
      <c r="AJ96" s="1026"/>
      <c r="AK96" s="1026"/>
      <c r="AL96" s="1026"/>
      <c r="AM96" s="1026"/>
      <c r="AN96" s="1026"/>
      <c r="AO96" s="1026"/>
      <c r="AP96" s="1026"/>
      <c r="AQ96" s="1026"/>
      <c r="AR96" s="1026"/>
      <c r="AS96" s="1026"/>
      <c r="AT96" s="1026"/>
      <c r="AU96" s="1026"/>
      <c r="AV96" s="1026"/>
      <c r="AW96" s="1026"/>
      <c r="AX96" s="1026"/>
      <c r="AY96" s="1026"/>
      <c r="AZ96" s="1026"/>
      <c r="BA96" s="1026"/>
      <c r="BB96" s="1026"/>
      <c r="BC96" s="1026"/>
      <c r="BD96" s="1026"/>
      <c r="BE96" s="1026"/>
      <c r="BF96" s="1026"/>
      <c r="BG96" s="1026"/>
      <c r="BH96" s="1026"/>
      <c r="BI96" s="1026"/>
      <c r="BJ96" s="1026"/>
      <c r="BK96" s="1026"/>
      <c r="BL96" s="1026"/>
      <c r="BM96" s="1026"/>
      <c r="BN96" s="1026"/>
      <c r="BO96" s="1026"/>
      <c r="BP96" s="1026"/>
      <c r="BQ96" s="1026"/>
      <c r="BR96" s="1026"/>
      <c r="BS96" s="1026"/>
      <c r="BT96" s="1026"/>
      <c r="BU96" s="1026"/>
      <c r="BV96" s="1026"/>
      <c r="BW96" s="1026"/>
      <c r="BX96" s="1026"/>
      <c r="BY96" s="1026"/>
      <c r="BZ96" s="1026"/>
      <c r="CA96" s="1026"/>
      <c r="CB96" s="1026"/>
      <c r="CC96" s="1026"/>
      <c r="CD96" s="1026"/>
      <c r="CE96" s="1026"/>
      <c r="CF96" s="1026"/>
      <c r="CG96" s="1026"/>
      <c r="CH96" s="1026"/>
      <c r="CI96" s="1026"/>
      <c r="CJ96" s="1026"/>
      <c r="CK96" s="1026"/>
      <c r="CL96" s="1026"/>
      <c r="CM96" s="1026"/>
      <c r="CN96" s="1026"/>
    </row>
    <row r="97">
      <c r="A97" s="1026"/>
      <c r="B97" s="1026"/>
      <c r="C97" s="1026"/>
      <c r="D97" s="1026"/>
      <c r="E97" s="1026"/>
      <c r="F97" s="1026"/>
      <c r="G97" s="1026"/>
      <c r="H97" s="1027"/>
      <c r="I97" s="1027"/>
      <c r="J97" s="1027"/>
      <c r="K97" s="1027"/>
      <c r="L97" s="1027"/>
      <c r="M97" s="1027"/>
      <c r="N97" s="1027"/>
      <c r="O97" s="1027"/>
      <c r="P97" s="1027"/>
      <c r="Q97" s="1026"/>
      <c r="R97" s="1026"/>
      <c r="S97" s="1026"/>
      <c r="T97" s="1026"/>
      <c r="U97" s="1026"/>
      <c r="V97" s="1026"/>
      <c r="W97" s="1026"/>
      <c r="X97" s="1026"/>
      <c r="Y97" s="1026"/>
      <c r="Z97" s="1026"/>
      <c r="AA97" s="1026"/>
      <c r="AB97" s="1026"/>
      <c r="AC97" s="1026"/>
      <c r="AD97" s="1026"/>
      <c r="AE97" s="1026"/>
      <c r="AF97" s="1026"/>
      <c r="AG97" s="1026"/>
      <c r="AH97" s="1026"/>
      <c r="AI97" s="1026"/>
      <c r="AJ97" s="1026"/>
      <c r="AK97" s="1026"/>
      <c r="AL97" s="1026"/>
      <c r="AM97" s="1026"/>
      <c r="AN97" s="1026"/>
      <c r="AO97" s="1026"/>
      <c r="AP97" s="1026"/>
      <c r="AQ97" s="1026"/>
      <c r="AR97" s="1026"/>
      <c r="AS97" s="1026"/>
      <c r="AT97" s="1026"/>
      <c r="AU97" s="1026"/>
      <c r="AV97" s="1026"/>
      <c r="AW97" s="1026"/>
      <c r="AX97" s="1026"/>
      <c r="AY97" s="1026"/>
      <c r="AZ97" s="1026"/>
      <c r="BA97" s="1026"/>
      <c r="BB97" s="1026"/>
      <c r="BC97" s="1026"/>
      <c r="BD97" s="1026"/>
      <c r="BE97" s="1026"/>
      <c r="BF97" s="1026"/>
      <c r="BG97" s="1026"/>
      <c r="BH97" s="1026"/>
      <c r="BI97" s="1026"/>
      <c r="BJ97" s="1026"/>
      <c r="BK97" s="1026"/>
      <c r="BL97" s="1026"/>
      <c r="BM97" s="1026"/>
      <c r="BN97" s="1026"/>
      <c r="BO97" s="1026"/>
      <c r="BP97" s="1026"/>
      <c r="BQ97" s="1026"/>
      <c r="BR97" s="1026"/>
      <c r="BS97" s="1026"/>
      <c r="BT97" s="1026"/>
      <c r="BU97" s="1026"/>
      <c r="BV97" s="1026"/>
      <c r="BW97" s="1026"/>
      <c r="BX97" s="1026"/>
      <c r="BY97" s="1026"/>
      <c r="BZ97" s="1026"/>
      <c r="CA97" s="1026"/>
      <c r="CB97" s="1026"/>
      <c r="CC97" s="1026"/>
      <c r="CD97" s="1026"/>
      <c r="CE97" s="1026"/>
      <c r="CF97" s="1026"/>
      <c r="CG97" s="1026"/>
      <c r="CH97" s="1026"/>
      <c r="CI97" s="1026"/>
      <c r="CJ97" s="1026"/>
      <c r="CK97" s="1026"/>
      <c r="CL97" s="1026"/>
      <c r="CM97" s="1026"/>
      <c r="CN97" s="1026"/>
    </row>
    <row r="98">
      <c r="A98" s="1026"/>
      <c r="B98" s="1026"/>
      <c r="C98" s="1026"/>
      <c r="D98" s="1026"/>
      <c r="E98" s="1026"/>
      <c r="F98" s="1026"/>
      <c r="G98" s="1026"/>
      <c r="H98" s="1027"/>
      <c r="I98" s="1027"/>
      <c r="J98" s="1027"/>
      <c r="K98" s="1027"/>
      <c r="L98" s="1027"/>
      <c r="M98" s="1027"/>
      <c r="N98" s="1027"/>
      <c r="O98" s="1027"/>
      <c r="P98" s="1027"/>
      <c r="Q98" s="1026"/>
      <c r="R98" s="1026"/>
      <c r="S98" s="1026"/>
      <c r="T98" s="1026"/>
      <c r="U98" s="1026"/>
      <c r="V98" s="1026"/>
      <c r="W98" s="1026"/>
      <c r="X98" s="1026"/>
      <c r="Y98" s="1026"/>
      <c r="Z98" s="1026"/>
      <c r="AA98" s="1026"/>
      <c r="AB98" s="1026"/>
      <c r="AC98" s="1026"/>
      <c r="AD98" s="1026"/>
      <c r="AE98" s="1026"/>
      <c r="AF98" s="1026"/>
      <c r="AG98" s="1026"/>
      <c r="AH98" s="1026"/>
      <c r="AI98" s="1026"/>
      <c r="AJ98" s="1026"/>
      <c r="AK98" s="1026"/>
      <c r="AL98" s="1026"/>
      <c r="AM98" s="1026"/>
      <c r="AN98" s="1026"/>
      <c r="AO98" s="1026"/>
      <c r="AP98" s="1026"/>
      <c r="AQ98" s="1026"/>
      <c r="AR98" s="1026"/>
      <c r="AS98" s="1026"/>
      <c r="AT98" s="1026"/>
      <c r="AU98" s="1026"/>
      <c r="AV98" s="1026"/>
      <c r="AW98" s="1026"/>
      <c r="AX98" s="1026"/>
      <c r="AY98" s="1026"/>
      <c r="AZ98" s="1026"/>
      <c r="BA98" s="1026"/>
      <c r="BB98" s="1026"/>
      <c r="BC98" s="1026"/>
      <c r="BD98" s="1026"/>
      <c r="BE98" s="1026"/>
      <c r="BF98" s="1026"/>
      <c r="BG98" s="1026"/>
      <c r="BH98" s="1026"/>
      <c r="BI98" s="1026"/>
      <c r="BJ98" s="1026"/>
      <c r="BK98" s="1026"/>
      <c r="BL98" s="1026"/>
      <c r="BM98" s="1026"/>
      <c r="BN98" s="1026"/>
      <c r="BO98" s="1026"/>
      <c r="BP98" s="1026"/>
      <c r="BQ98" s="1026"/>
      <c r="BR98" s="1026"/>
      <c r="BS98" s="1026"/>
      <c r="BT98" s="1026"/>
      <c r="BU98" s="1026"/>
      <c r="BV98" s="1026"/>
      <c r="BW98" s="1026"/>
      <c r="BX98" s="1026"/>
      <c r="BY98" s="1026"/>
      <c r="BZ98" s="1026"/>
      <c r="CA98" s="1026"/>
      <c r="CB98" s="1026"/>
      <c r="CC98" s="1026"/>
      <c r="CD98" s="1026"/>
      <c r="CE98" s="1026"/>
      <c r="CF98" s="1026"/>
      <c r="CG98" s="1026"/>
      <c r="CH98" s="1026"/>
      <c r="CI98" s="1026"/>
      <c r="CJ98" s="1026"/>
      <c r="CK98" s="1026"/>
      <c r="CL98" s="1026"/>
      <c r="CM98" s="1026"/>
      <c r="CN98" s="1026"/>
    </row>
    <row r="99">
      <c r="A99" s="1026"/>
      <c r="B99" s="1026"/>
      <c r="C99" s="1026"/>
      <c r="D99" s="1026"/>
      <c r="E99" s="1026"/>
      <c r="F99" s="1026"/>
      <c r="G99" s="1026"/>
      <c r="H99" s="1027"/>
      <c r="I99" s="1027"/>
      <c r="J99" s="1027"/>
      <c r="K99" s="1027"/>
      <c r="L99" s="1027"/>
      <c r="M99" s="1027"/>
      <c r="N99" s="1027"/>
      <c r="O99" s="1027"/>
      <c r="P99" s="1027"/>
      <c r="Q99" s="1026"/>
      <c r="R99" s="1026"/>
      <c r="S99" s="1026"/>
      <c r="T99" s="1026"/>
      <c r="U99" s="1026"/>
      <c r="V99" s="1026"/>
      <c r="W99" s="1026"/>
      <c r="X99" s="1026"/>
      <c r="Y99" s="1026"/>
      <c r="Z99" s="1026"/>
      <c r="AA99" s="1026"/>
      <c r="AB99" s="1026"/>
      <c r="AC99" s="1026"/>
      <c r="AD99" s="1026"/>
      <c r="AE99" s="1026"/>
      <c r="AF99" s="1026"/>
      <c r="AG99" s="1026"/>
      <c r="AH99" s="1026"/>
      <c r="AI99" s="1026"/>
      <c r="AJ99" s="1026"/>
      <c r="AK99" s="1026"/>
      <c r="AL99" s="1026"/>
      <c r="AM99" s="1026"/>
      <c r="AN99" s="1026"/>
      <c r="AO99" s="1026"/>
      <c r="AP99" s="1026"/>
      <c r="AQ99" s="1026"/>
      <c r="AR99" s="1026"/>
      <c r="AS99" s="1026"/>
      <c r="AT99" s="1026"/>
      <c r="AU99" s="1026"/>
      <c r="AV99" s="1026"/>
      <c r="AW99" s="1026"/>
      <c r="AX99" s="1026"/>
      <c r="AY99" s="1026"/>
      <c r="AZ99" s="1026"/>
      <c r="BA99" s="1026"/>
      <c r="BB99" s="1026"/>
      <c r="BC99" s="1026"/>
      <c r="BD99" s="1026"/>
      <c r="BE99" s="1026"/>
      <c r="BF99" s="1026"/>
      <c r="BG99" s="1026"/>
      <c r="BH99" s="1026"/>
      <c r="BI99" s="1026"/>
      <c r="BJ99" s="1026"/>
      <c r="BK99" s="1026"/>
      <c r="BL99" s="1026"/>
      <c r="BM99" s="1026"/>
      <c r="BN99" s="1026"/>
      <c r="BO99" s="1026"/>
      <c r="BP99" s="1026"/>
      <c r="BQ99" s="1026"/>
      <c r="BR99" s="1026"/>
      <c r="BS99" s="1026"/>
      <c r="BT99" s="1026"/>
      <c r="BU99" s="1026"/>
      <c r="BV99" s="1026"/>
      <c r="BW99" s="1026"/>
      <c r="BX99" s="1026"/>
      <c r="BY99" s="1026"/>
      <c r="BZ99" s="1026"/>
      <c r="CA99" s="1026"/>
      <c r="CB99" s="1026"/>
      <c r="CC99" s="1026"/>
      <c r="CD99" s="1026"/>
      <c r="CE99" s="1026"/>
      <c r="CF99" s="1026"/>
      <c r="CG99" s="1026"/>
      <c r="CH99" s="1026"/>
      <c r="CI99" s="1026"/>
      <c r="CJ99" s="1026"/>
      <c r="CK99" s="1026"/>
      <c r="CL99" s="1026"/>
      <c r="CM99" s="1026"/>
      <c r="CN99" s="1026"/>
    </row>
    <row r="100">
      <c r="A100" s="1026"/>
      <c r="B100" s="1026"/>
      <c r="C100" s="1026"/>
      <c r="D100" s="1026"/>
      <c r="E100" s="1026"/>
      <c r="F100" s="1026"/>
      <c r="G100" s="1026"/>
      <c r="H100" s="1027"/>
      <c r="I100" s="1027"/>
      <c r="J100" s="1027"/>
      <c r="K100" s="1027"/>
      <c r="L100" s="1027"/>
      <c r="M100" s="1027"/>
      <c r="N100" s="1027"/>
      <c r="O100" s="1027"/>
      <c r="P100" s="1027"/>
      <c r="Q100" s="1026"/>
      <c r="R100" s="1026"/>
      <c r="S100" s="1026"/>
      <c r="T100" s="1026"/>
      <c r="U100" s="1026"/>
      <c r="V100" s="1026"/>
      <c r="W100" s="1026"/>
      <c r="X100" s="1026"/>
      <c r="Y100" s="1026"/>
      <c r="Z100" s="1026"/>
      <c r="AA100" s="1026"/>
      <c r="AB100" s="1026"/>
      <c r="AC100" s="1026"/>
      <c r="AD100" s="1026"/>
      <c r="AE100" s="1026"/>
      <c r="AF100" s="1026"/>
      <c r="AG100" s="1026"/>
      <c r="AH100" s="1026"/>
      <c r="AI100" s="1026"/>
      <c r="AJ100" s="1026"/>
      <c r="AK100" s="1026"/>
      <c r="AL100" s="1026"/>
      <c r="AM100" s="1026"/>
      <c r="AN100" s="1026"/>
      <c r="AO100" s="1026"/>
      <c r="AP100" s="1026"/>
      <c r="AQ100" s="1026"/>
      <c r="AR100" s="1026"/>
      <c r="AS100" s="1026"/>
      <c r="AT100" s="1026"/>
      <c r="AU100" s="1026"/>
      <c r="AV100" s="1026"/>
      <c r="AW100" s="1026"/>
      <c r="AX100" s="1026"/>
      <c r="AY100" s="1026"/>
      <c r="AZ100" s="1026"/>
      <c r="BA100" s="1026"/>
      <c r="BB100" s="1026"/>
      <c r="BC100" s="1026"/>
      <c r="BD100" s="1026"/>
      <c r="BE100" s="1026"/>
      <c r="BF100" s="1026"/>
      <c r="BG100" s="1026"/>
      <c r="BH100" s="1026"/>
      <c r="BI100" s="1026"/>
      <c r="BJ100" s="1026"/>
      <c r="BK100" s="1026"/>
      <c r="BL100" s="1026"/>
      <c r="BM100" s="1026"/>
      <c r="BN100" s="1026"/>
      <c r="BO100" s="1026"/>
      <c r="BP100" s="1026"/>
      <c r="BQ100" s="1026"/>
      <c r="BR100" s="1026"/>
      <c r="BS100" s="1026"/>
      <c r="BT100" s="1026"/>
      <c r="BU100" s="1026"/>
      <c r="BV100" s="1026"/>
      <c r="BW100" s="1026"/>
      <c r="BX100" s="1026"/>
      <c r="BY100" s="1026"/>
      <c r="BZ100" s="1026"/>
      <c r="CA100" s="1026"/>
      <c r="CB100" s="1026"/>
      <c r="CC100" s="1026"/>
      <c r="CD100" s="1026"/>
      <c r="CE100" s="1026"/>
      <c r="CF100" s="1026"/>
      <c r="CG100" s="1026"/>
      <c r="CH100" s="1026"/>
      <c r="CI100" s="1026"/>
      <c r="CJ100" s="1026"/>
      <c r="CK100" s="1026"/>
      <c r="CL100" s="1026"/>
      <c r="CM100" s="1026"/>
      <c r="CN100" s="1026"/>
    </row>
    <row r="101">
      <c r="A101" s="1026"/>
      <c r="B101" s="1026"/>
      <c r="C101" s="1026"/>
      <c r="D101" s="1026"/>
      <c r="E101" s="1026"/>
      <c r="F101" s="1026"/>
      <c r="G101" s="1026"/>
      <c r="H101" s="1027"/>
      <c r="I101" s="1027"/>
      <c r="J101" s="1027"/>
      <c r="K101" s="1027"/>
      <c r="L101" s="1027"/>
      <c r="M101" s="1027"/>
      <c r="N101" s="1027"/>
      <c r="O101" s="1027"/>
      <c r="P101" s="1027"/>
      <c r="Q101" s="1026"/>
      <c r="R101" s="1026"/>
      <c r="S101" s="1026"/>
      <c r="T101" s="1026"/>
      <c r="U101" s="1026"/>
      <c r="V101" s="1026"/>
      <c r="W101" s="1026"/>
      <c r="X101" s="1026"/>
      <c r="Y101" s="1026"/>
      <c r="Z101" s="1026"/>
      <c r="AA101" s="1026"/>
      <c r="AB101" s="1026"/>
      <c r="AC101" s="1026"/>
      <c r="AD101" s="1026"/>
      <c r="AE101" s="1026"/>
      <c r="AF101" s="1026"/>
      <c r="AG101" s="1026"/>
      <c r="AH101" s="1026"/>
      <c r="AI101" s="1026"/>
      <c r="AJ101" s="1026"/>
      <c r="AK101" s="1026"/>
      <c r="AL101" s="1026"/>
      <c r="AM101" s="1026"/>
      <c r="AN101" s="1026"/>
      <c r="AO101" s="1026"/>
      <c r="AP101" s="1026"/>
      <c r="AQ101" s="1026"/>
      <c r="AR101" s="1026"/>
      <c r="AS101" s="1026"/>
      <c r="AT101" s="1026"/>
      <c r="AU101" s="1026"/>
      <c r="AV101" s="1026"/>
      <c r="AW101" s="1026"/>
      <c r="AX101" s="1026"/>
      <c r="AY101" s="1026"/>
      <c r="AZ101" s="1026"/>
      <c r="BA101" s="1026"/>
      <c r="BB101" s="1026"/>
      <c r="BC101" s="1026"/>
      <c r="BD101" s="1026"/>
      <c r="BE101" s="1026"/>
      <c r="BF101" s="1026"/>
      <c r="BG101" s="1026"/>
      <c r="BH101" s="1026"/>
      <c r="BI101" s="1026"/>
      <c r="BJ101" s="1026"/>
      <c r="BK101" s="1026"/>
      <c r="BL101" s="1026"/>
      <c r="BM101" s="1026"/>
      <c r="BN101" s="1026"/>
      <c r="BO101" s="1026"/>
      <c r="BP101" s="1026"/>
      <c r="BQ101" s="1026"/>
      <c r="BR101" s="1026"/>
      <c r="BS101" s="1026"/>
      <c r="BT101" s="1026"/>
      <c r="BU101" s="1026"/>
      <c r="BV101" s="1026"/>
      <c r="BW101" s="1026"/>
      <c r="BX101" s="1026"/>
      <c r="BY101" s="1026"/>
      <c r="BZ101" s="1026"/>
      <c r="CA101" s="1026"/>
      <c r="CB101" s="1026"/>
      <c r="CC101" s="1026"/>
      <c r="CD101" s="1026"/>
      <c r="CE101" s="1026"/>
      <c r="CF101" s="1026"/>
      <c r="CG101" s="1026"/>
      <c r="CH101" s="1026"/>
      <c r="CI101" s="1026"/>
      <c r="CJ101" s="1026"/>
      <c r="CK101" s="1026"/>
      <c r="CL101" s="1026"/>
      <c r="CM101" s="1026"/>
      <c r="CN101" s="1026"/>
    </row>
    <row r="102">
      <c r="A102" s="1026"/>
      <c r="B102" s="1026"/>
      <c r="C102" s="1026"/>
      <c r="D102" s="1026"/>
      <c r="E102" s="1026"/>
      <c r="F102" s="1026"/>
      <c r="G102" s="1026"/>
      <c r="H102" s="1027"/>
      <c r="I102" s="1027"/>
      <c r="J102" s="1027"/>
      <c r="K102" s="1027"/>
      <c r="L102" s="1027"/>
      <c r="M102" s="1027"/>
      <c r="N102" s="1027"/>
      <c r="O102" s="1027"/>
      <c r="P102" s="1027"/>
      <c r="Q102" s="1026"/>
      <c r="R102" s="1026"/>
      <c r="S102" s="1026"/>
      <c r="T102" s="1026"/>
      <c r="U102" s="1026"/>
      <c r="V102" s="1026"/>
      <c r="W102" s="1026"/>
      <c r="X102" s="1026"/>
      <c r="Y102" s="1026"/>
      <c r="Z102" s="1026"/>
      <c r="AA102" s="1026"/>
      <c r="AB102" s="1026"/>
      <c r="AC102" s="1026"/>
      <c r="AD102" s="1026"/>
      <c r="AE102" s="1026"/>
      <c r="AF102" s="1026"/>
      <c r="AG102" s="1026"/>
      <c r="AH102" s="1026"/>
      <c r="AI102" s="1026"/>
      <c r="AJ102" s="1026"/>
      <c r="AK102" s="1026"/>
      <c r="AL102" s="1026"/>
      <c r="AM102" s="1026"/>
      <c r="AN102" s="1026"/>
      <c r="AO102" s="1026"/>
      <c r="AP102" s="1026"/>
      <c r="AQ102" s="1026"/>
      <c r="AR102" s="1026"/>
      <c r="AS102" s="1026"/>
      <c r="AT102" s="1026"/>
      <c r="AU102" s="1026"/>
      <c r="AV102" s="1026"/>
      <c r="AW102" s="1026"/>
      <c r="AX102" s="1026"/>
      <c r="AY102" s="1026"/>
      <c r="AZ102" s="1026"/>
      <c r="BA102" s="1026"/>
      <c r="BB102" s="1026"/>
      <c r="BC102" s="1026"/>
      <c r="BD102" s="1026"/>
      <c r="BE102" s="1026"/>
      <c r="BF102" s="1026"/>
      <c r="BG102" s="1026"/>
      <c r="BH102" s="1026"/>
      <c r="BI102" s="1026"/>
      <c r="BJ102" s="1026"/>
      <c r="BK102" s="1026"/>
      <c r="BL102" s="1026"/>
      <c r="BM102" s="1026"/>
      <c r="BN102" s="1026"/>
      <c r="BO102" s="1026"/>
      <c r="BP102" s="1026"/>
      <c r="BQ102" s="1026"/>
      <c r="BR102" s="1026"/>
      <c r="BS102" s="1026"/>
      <c r="BT102" s="1026"/>
      <c r="BU102" s="1026"/>
      <c r="BV102" s="1026"/>
      <c r="BW102" s="1026"/>
      <c r="BX102" s="1026"/>
      <c r="BY102" s="1026"/>
      <c r="BZ102" s="1026"/>
      <c r="CA102" s="1026"/>
      <c r="CB102" s="1026"/>
      <c r="CC102" s="1026"/>
      <c r="CD102" s="1026"/>
      <c r="CE102" s="1026"/>
      <c r="CF102" s="1026"/>
      <c r="CG102" s="1026"/>
      <c r="CH102" s="1026"/>
      <c r="CI102" s="1026"/>
      <c r="CJ102" s="1026"/>
      <c r="CK102" s="1026"/>
      <c r="CL102" s="1026"/>
      <c r="CM102" s="1026"/>
      <c r="CN102" s="1026"/>
    </row>
    <row r="103">
      <c r="A103" s="1026"/>
      <c r="B103" s="1026"/>
      <c r="C103" s="1026"/>
      <c r="D103" s="1026"/>
      <c r="E103" s="1026"/>
      <c r="F103" s="1026"/>
      <c r="G103" s="1026"/>
      <c r="H103" s="1027"/>
      <c r="I103" s="1027"/>
      <c r="J103" s="1027"/>
      <c r="K103" s="1027"/>
      <c r="L103" s="1027"/>
      <c r="M103" s="1027"/>
      <c r="N103" s="1027"/>
      <c r="O103" s="1027"/>
      <c r="P103" s="1027"/>
      <c r="Q103" s="1026"/>
      <c r="R103" s="1026"/>
      <c r="S103" s="1026"/>
      <c r="T103" s="1026"/>
      <c r="U103" s="1026"/>
      <c r="V103" s="1026"/>
      <c r="W103" s="1026"/>
      <c r="X103" s="1026"/>
      <c r="Y103" s="1026"/>
      <c r="Z103" s="1026"/>
      <c r="AA103" s="1026"/>
      <c r="AB103" s="1026"/>
      <c r="AC103" s="1026"/>
      <c r="AD103" s="1026"/>
      <c r="AE103" s="1026"/>
      <c r="AF103" s="1026"/>
      <c r="AG103" s="1026"/>
      <c r="AH103" s="1026"/>
      <c r="AI103" s="1026"/>
      <c r="AJ103" s="1026"/>
      <c r="AK103" s="1026"/>
      <c r="AL103" s="1026"/>
      <c r="AM103" s="1026"/>
      <c r="AN103" s="1026"/>
      <c r="AO103" s="1026"/>
      <c r="AP103" s="1026"/>
      <c r="AQ103" s="1026"/>
      <c r="AR103" s="1026"/>
      <c r="AS103" s="1026"/>
      <c r="AT103" s="1026"/>
      <c r="AU103" s="1026"/>
      <c r="AV103" s="1026"/>
      <c r="AW103" s="1026"/>
      <c r="AX103" s="1026"/>
      <c r="AY103" s="1026"/>
      <c r="AZ103" s="1026"/>
      <c r="BA103" s="1026"/>
      <c r="BB103" s="1026"/>
      <c r="BC103" s="1026"/>
      <c r="BD103" s="1026"/>
      <c r="BE103" s="1026"/>
      <c r="BF103" s="1026"/>
      <c r="BG103" s="1026"/>
      <c r="BH103" s="1026"/>
      <c r="BI103" s="1026"/>
      <c r="BJ103" s="1026"/>
      <c r="BK103" s="1026"/>
      <c r="BL103" s="1026"/>
      <c r="BM103" s="1026"/>
      <c r="BN103" s="1026"/>
      <c r="BO103" s="1026"/>
      <c r="BP103" s="1026"/>
      <c r="BQ103" s="1026"/>
      <c r="BR103" s="1026"/>
      <c r="BS103" s="1026"/>
      <c r="BT103" s="1026"/>
      <c r="BU103" s="1026"/>
      <c r="BV103" s="1026"/>
      <c r="BW103" s="1026"/>
      <c r="BX103" s="1026"/>
      <c r="BY103" s="1026"/>
      <c r="BZ103" s="1026"/>
      <c r="CA103" s="1026"/>
      <c r="CB103" s="1026"/>
      <c r="CC103" s="1026"/>
      <c r="CD103" s="1026"/>
      <c r="CE103" s="1026"/>
      <c r="CF103" s="1026"/>
      <c r="CG103" s="1026"/>
      <c r="CH103" s="1026"/>
      <c r="CI103" s="1026"/>
      <c r="CJ103" s="1026"/>
      <c r="CK103" s="1026"/>
      <c r="CL103" s="1026"/>
      <c r="CM103" s="1026"/>
      <c r="CN103" s="1026"/>
    </row>
    <row r="104">
      <c r="A104" s="1026"/>
      <c r="B104" s="1026"/>
      <c r="C104" s="1026"/>
      <c r="D104" s="1026"/>
      <c r="E104" s="1026"/>
      <c r="F104" s="1026"/>
      <c r="G104" s="1026"/>
      <c r="H104" s="1027"/>
      <c r="I104" s="1027"/>
      <c r="J104" s="1027"/>
      <c r="K104" s="1027"/>
      <c r="L104" s="1027"/>
      <c r="M104" s="1027"/>
      <c r="N104" s="1027"/>
      <c r="O104" s="1027"/>
      <c r="P104" s="1027"/>
      <c r="Q104" s="1026"/>
      <c r="R104" s="1026"/>
      <c r="S104" s="1026"/>
      <c r="T104" s="1026"/>
      <c r="U104" s="1026"/>
      <c r="V104" s="1026"/>
      <c r="W104" s="1026"/>
      <c r="X104" s="1026"/>
      <c r="Y104" s="1026"/>
      <c r="Z104" s="1026"/>
      <c r="AA104" s="1026"/>
      <c r="AB104" s="1026"/>
      <c r="AC104" s="1026"/>
      <c r="AD104" s="1026"/>
      <c r="AE104" s="1026"/>
      <c r="AF104" s="1026"/>
      <c r="AG104" s="1026"/>
      <c r="AH104" s="1026"/>
      <c r="AI104" s="1026"/>
      <c r="AJ104" s="1026"/>
      <c r="AK104" s="1026"/>
      <c r="AL104" s="1026"/>
      <c r="AM104" s="1026"/>
      <c r="AN104" s="1026"/>
      <c r="AO104" s="1026"/>
      <c r="AP104" s="1026"/>
      <c r="AQ104" s="1026"/>
      <c r="AR104" s="1026"/>
      <c r="AS104" s="1026"/>
      <c r="AT104" s="1026"/>
      <c r="AU104" s="1026"/>
      <c r="AV104" s="1026"/>
      <c r="AW104" s="1026"/>
      <c r="AX104" s="1026"/>
      <c r="AY104" s="1026"/>
      <c r="AZ104" s="1026"/>
      <c r="BA104" s="1026"/>
      <c r="BB104" s="1026"/>
      <c r="BC104" s="1026"/>
      <c r="BD104" s="1026"/>
      <c r="BE104" s="1026"/>
      <c r="BF104" s="1026"/>
      <c r="BG104" s="1026"/>
      <c r="BH104" s="1026"/>
      <c r="BI104" s="1026"/>
      <c r="BJ104" s="1026"/>
      <c r="BK104" s="1026"/>
      <c r="BL104" s="1026"/>
      <c r="BM104" s="1026"/>
      <c r="BN104" s="1026"/>
      <c r="BO104" s="1026"/>
      <c r="BP104" s="1026"/>
      <c r="BQ104" s="1026"/>
      <c r="BR104" s="1026"/>
      <c r="BS104" s="1026"/>
      <c r="BT104" s="1026"/>
      <c r="BU104" s="1026"/>
      <c r="BV104" s="1026"/>
      <c r="BW104" s="1026"/>
      <c r="BX104" s="1026"/>
      <c r="BY104" s="1026"/>
      <c r="BZ104" s="1026"/>
      <c r="CA104" s="1026"/>
      <c r="CB104" s="1026"/>
      <c r="CC104" s="1026"/>
      <c r="CD104" s="1026"/>
      <c r="CE104" s="1026"/>
      <c r="CF104" s="1026"/>
      <c r="CG104" s="1026"/>
      <c r="CH104" s="1026"/>
      <c r="CI104" s="1026"/>
      <c r="CJ104" s="1026"/>
      <c r="CK104" s="1026"/>
      <c r="CL104" s="1026"/>
      <c r="CM104" s="1026"/>
      <c r="CN104" s="1026"/>
    </row>
    <row r="105">
      <c r="A105" s="1026"/>
      <c r="B105" s="1026"/>
      <c r="C105" s="1026"/>
      <c r="D105" s="1026"/>
      <c r="E105" s="1026"/>
      <c r="F105" s="1026"/>
      <c r="G105" s="1026"/>
      <c r="H105" s="1027"/>
      <c r="I105" s="1027"/>
      <c r="J105" s="1027"/>
      <c r="K105" s="1027"/>
      <c r="L105" s="1027"/>
      <c r="M105" s="1027"/>
      <c r="N105" s="1027"/>
      <c r="O105" s="1027"/>
      <c r="P105" s="1027"/>
      <c r="Q105" s="1026"/>
      <c r="R105" s="1026"/>
      <c r="S105" s="1026"/>
      <c r="T105" s="1026"/>
      <c r="U105" s="1026"/>
      <c r="V105" s="1026"/>
      <c r="W105" s="1026"/>
      <c r="X105" s="1026"/>
      <c r="Y105" s="1026"/>
      <c r="Z105" s="1026"/>
      <c r="AA105" s="1026"/>
      <c r="AB105" s="1026"/>
      <c r="AC105" s="1026"/>
      <c r="AD105" s="1026"/>
      <c r="AE105" s="1026"/>
      <c r="AF105" s="1026"/>
      <c r="AG105" s="1026"/>
      <c r="AH105" s="1026"/>
      <c r="AI105" s="1026"/>
      <c r="AJ105" s="1026"/>
      <c r="AK105" s="1026"/>
      <c r="AL105" s="1026"/>
      <c r="AM105" s="1026"/>
      <c r="AN105" s="1026"/>
      <c r="AO105" s="1026"/>
      <c r="AP105" s="1026"/>
      <c r="AQ105" s="1026"/>
      <c r="AR105" s="1026"/>
      <c r="AS105" s="1026"/>
      <c r="AT105" s="1026"/>
      <c r="AU105" s="1026"/>
      <c r="AV105" s="1026"/>
      <c r="AW105" s="1026"/>
      <c r="AX105" s="1026"/>
      <c r="AY105" s="1026"/>
      <c r="AZ105" s="1026"/>
      <c r="BA105" s="1026"/>
      <c r="BB105" s="1026"/>
      <c r="BC105" s="1026"/>
      <c r="BD105" s="1026"/>
      <c r="BE105" s="1026"/>
      <c r="BF105" s="1026"/>
      <c r="BG105" s="1026"/>
      <c r="BH105" s="1026"/>
      <c r="BI105" s="1026"/>
      <c r="BJ105" s="1026"/>
      <c r="BK105" s="1026"/>
      <c r="BL105" s="1026"/>
      <c r="BM105" s="1026"/>
      <c r="BN105" s="1026"/>
      <c r="BO105" s="1026"/>
      <c r="BP105" s="1026"/>
      <c r="BQ105" s="1026"/>
      <c r="BR105" s="1026"/>
      <c r="BS105" s="1026"/>
      <c r="BT105" s="1026"/>
      <c r="BU105" s="1026"/>
      <c r="BV105" s="1026"/>
      <c r="BW105" s="1026"/>
      <c r="BX105" s="1026"/>
      <c r="BY105" s="1026"/>
      <c r="BZ105" s="1026"/>
      <c r="CA105" s="1026"/>
      <c r="CB105" s="1026"/>
      <c r="CC105" s="1026"/>
      <c r="CD105" s="1026"/>
      <c r="CE105" s="1026"/>
      <c r="CF105" s="1026"/>
      <c r="CG105" s="1026"/>
      <c r="CH105" s="1026"/>
      <c r="CI105" s="1026"/>
      <c r="CJ105" s="1026"/>
      <c r="CK105" s="1026"/>
      <c r="CL105" s="1026"/>
      <c r="CM105" s="1026"/>
      <c r="CN105" s="1026"/>
    </row>
    <row r="106">
      <c r="A106" s="1026"/>
      <c r="B106" s="1026"/>
      <c r="C106" s="1026"/>
      <c r="D106" s="1026"/>
      <c r="E106" s="1026"/>
      <c r="F106" s="1026"/>
      <c r="G106" s="1026"/>
      <c r="H106" s="1027"/>
      <c r="I106" s="1027"/>
      <c r="J106" s="1027"/>
      <c r="K106" s="1027"/>
      <c r="L106" s="1027"/>
      <c r="M106" s="1027"/>
      <c r="N106" s="1027"/>
      <c r="O106" s="1027"/>
      <c r="P106" s="1027"/>
      <c r="Q106" s="1026"/>
      <c r="R106" s="1026"/>
      <c r="S106" s="1026"/>
      <c r="T106" s="1026"/>
      <c r="U106" s="1026"/>
      <c r="V106" s="1026"/>
      <c r="W106" s="1026"/>
      <c r="X106" s="1026"/>
      <c r="Y106" s="1026"/>
      <c r="Z106" s="1026"/>
      <c r="AA106" s="1026"/>
      <c r="AB106" s="1026"/>
      <c r="AC106" s="1026"/>
      <c r="AD106" s="1026"/>
      <c r="AE106" s="1026"/>
      <c r="AF106" s="1026"/>
      <c r="AG106" s="1026"/>
      <c r="AH106" s="1026"/>
      <c r="AI106" s="1026"/>
      <c r="AJ106" s="1026"/>
      <c r="AK106" s="1026"/>
      <c r="AL106" s="1026"/>
      <c r="AM106" s="1026"/>
      <c r="AN106" s="1026"/>
      <c r="AO106" s="1026"/>
      <c r="AP106" s="1026"/>
      <c r="AQ106" s="1026"/>
      <c r="AR106" s="1026"/>
      <c r="AS106" s="1026"/>
      <c r="AT106" s="1026"/>
      <c r="AU106" s="1026"/>
      <c r="AV106" s="1026"/>
      <c r="AW106" s="1026"/>
      <c r="AX106" s="1026"/>
      <c r="AY106" s="1026"/>
      <c r="AZ106" s="1026"/>
      <c r="BA106" s="1026"/>
      <c r="BB106" s="1026"/>
      <c r="BC106" s="1026"/>
      <c r="BD106" s="1026"/>
      <c r="BE106" s="1026"/>
      <c r="BF106" s="1026"/>
      <c r="BG106" s="1026"/>
      <c r="BH106" s="1026"/>
      <c r="BI106" s="1026"/>
      <c r="BJ106" s="1026"/>
      <c r="BK106" s="1026"/>
      <c r="BL106" s="1026"/>
      <c r="BM106" s="1026"/>
      <c r="BN106" s="1026"/>
      <c r="BO106" s="1026"/>
      <c r="BP106" s="1026"/>
      <c r="BQ106" s="1026"/>
      <c r="BR106" s="1026"/>
      <c r="BS106" s="1026"/>
      <c r="BT106" s="1026"/>
      <c r="BU106" s="1026"/>
      <c r="BV106" s="1026"/>
      <c r="BW106" s="1026"/>
      <c r="BX106" s="1026"/>
      <c r="BY106" s="1026"/>
      <c r="BZ106" s="1026"/>
      <c r="CA106" s="1026"/>
      <c r="CB106" s="1026"/>
      <c r="CC106" s="1026"/>
      <c r="CD106" s="1026"/>
      <c r="CE106" s="1026"/>
      <c r="CF106" s="1026"/>
      <c r="CG106" s="1026"/>
      <c r="CH106" s="1026"/>
      <c r="CI106" s="1026"/>
      <c r="CJ106" s="1026"/>
      <c r="CK106" s="1026"/>
      <c r="CL106" s="1026"/>
      <c r="CM106" s="1026"/>
      <c r="CN106" s="1026"/>
    </row>
    <row r="107">
      <c r="A107" s="1026"/>
      <c r="B107" s="1026"/>
      <c r="C107" s="1026"/>
      <c r="D107" s="1026"/>
      <c r="E107" s="1026"/>
      <c r="F107" s="1026"/>
      <c r="G107" s="1026"/>
      <c r="H107" s="1027"/>
      <c r="I107" s="1027"/>
      <c r="J107" s="1027"/>
      <c r="K107" s="1027"/>
      <c r="L107" s="1027"/>
      <c r="M107" s="1027"/>
      <c r="N107" s="1027"/>
      <c r="O107" s="1027"/>
      <c r="P107" s="1027"/>
      <c r="Q107" s="1026"/>
      <c r="R107" s="1026"/>
      <c r="S107" s="1026"/>
      <c r="T107" s="1026"/>
      <c r="U107" s="1026"/>
      <c r="V107" s="1026"/>
      <c r="W107" s="1026"/>
      <c r="X107" s="1026"/>
      <c r="Y107" s="1026"/>
      <c r="Z107" s="1026"/>
      <c r="AA107" s="1026"/>
      <c r="AB107" s="1026"/>
      <c r="AC107" s="1026"/>
      <c r="AD107" s="1026"/>
      <c r="AE107" s="1026"/>
      <c r="AF107" s="1026"/>
      <c r="AG107" s="1026"/>
      <c r="AH107" s="1026"/>
      <c r="AI107" s="1026"/>
      <c r="AJ107" s="1026"/>
      <c r="AK107" s="1026"/>
      <c r="AL107" s="1026"/>
      <c r="AM107" s="1026"/>
      <c r="AN107" s="1026"/>
      <c r="AO107" s="1026"/>
      <c r="AP107" s="1026"/>
      <c r="AQ107" s="1026"/>
      <c r="AR107" s="1026"/>
      <c r="AS107" s="1026"/>
      <c r="AT107" s="1026"/>
      <c r="AU107" s="1026"/>
      <c r="AV107" s="1026"/>
      <c r="AW107" s="1026"/>
      <c r="AX107" s="1026"/>
      <c r="AY107" s="1026"/>
      <c r="AZ107" s="1026"/>
      <c r="BA107" s="1026"/>
      <c r="BB107" s="1026"/>
      <c r="BC107" s="1026"/>
      <c r="BD107" s="1026"/>
      <c r="BE107" s="1026"/>
      <c r="BF107" s="1026"/>
      <c r="BG107" s="1026"/>
      <c r="BH107" s="1026"/>
      <c r="BI107" s="1026"/>
      <c r="BJ107" s="1026"/>
      <c r="BK107" s="1026"/>
      <c r="BL107" s="1026"/>
      <c r="BM107" s="1026"/>
      <c r="BN107" s="1026"/>
      <c r="BO107" s="1026"/>
      <c r="BP107" s="1026"/>
      <c r="BQ107" s="1026"/>
      <c r="BR107" s="1026"/>
      <c r="BS107" s="1026"/>
      <c r="BT107" s="1026"/>
      <c r="BU107" s="1026"/>
      <c r="BV107" s="1026"/>
      <c r="BW107" s="1026"/>
      <c r="BX107" s="1026"/>
      <c r="BY107" s="1026"/>
      <c r="BZ107" s="1026"/>
      <c r="CA107" s="1026"/>
      <c r="CB107" s="1026"/>
      <c r="CC107" s="1026"/>
      <c r="CD107" s="1026"/>
      <c r="CE107" s="1026"/>
      <c r="CF107" s="1026"/>
      <c r="CG107" s="1026"/>
      <c r="CH107" s="1026"/>
      <c r="CI107" s="1026"/>
      <c r="CJ107" s="1026"/>
      <c r="CK107" s="1026"/>
      <c r="CL107" s="1026"/>
      <c r="CM107" s="1026"/>
      <c r="CN107" s="1026"/>
    </row>
    <row r="108">
      <c r="A108" s="1026"/>
      <c r="B108" s="1026"/>
      <c r="C108" s="1026"/>
      <c r="D108" s="1026"/>
      <c r="E108" s="1026"/>
      <c r="F108" s="1026"/>
      <c r="G108" s="1026"/>
      <c r="H108" s="1027"/>
      <c r="I108" s="1027"/>
      <c r="J108" s="1027"/>
      <c r="K108" s="1027"/>
      <c r="L108" s="1027"/>
      <c r="M108" s="1027"/>
      <c r="N108" s="1027"/>
      <c r="O108" s="1027"/>
      <c r="P108" s="1027"/>
      <c r="Q108" s="1026"/>
      <c r="R108" s="1026"/>
      <c r="S108" s="1026"/>
      <c r="T108" s="1026"/>
      <c r="U108" s="1026"/>
      <c r="V108" s="1026"/>
      <c r="W108" s="1026"/>
      <c r="X108" s="1026"/>
      <c r="Y108" s="1026"/>
      <c r="Z108" s="1026"/>
      <c r="AA108" s="1026"/>
      <c r="AB108" s="1026"/>
      <c r="AC108" s="1026"/>
      <c r="AD108" s="1026"/>
      <c r="AE108" s="1026"/>
      <c r="AF108" s="1026"/>
      <c r="AG108" s="1026"/>
      <c r="AH108" s="1026"/>
      <c r="AI108" s="1026"/>
      <c r="AJ108" s="1026"/>
      <c r="AK108" s="1026"/>
      <c r="AL108" s="1026"/>
      <c r="AM108" s="1026"/>
      <c r="AN108" s="1026"/>
      <c r="AO108" s="1026"/>
      <c r="AP108" s="1026"/>
      <c r="AQ108" s="1026"/>
      <c r="AR108" s="1026"/>
      <c r="AS108" s="1026"/>
      <c r="AT108" s="1026"/>
      <c r="AU108" s="1026"/>
      <c r="AV108" s="1026"/>
      <c r="AW108" s="1026"/>
      <c r="AX108" s="1026"/>
      <c r="AY108" s="1026"/>
      <c r="AZ108" s="1026"/>
      <c r="BA108" s="1026"/>
      <c r="BB108" s="1026"/>
      <c r="BC108" s="1026"/>
      <c r="BD108" s="1026"/>
      <c r="BE108" s="1026"/>
      <c r="BF108" s="1026"/>
      <c r="BG108" s="1026"/>
      <c r="BH108" s="1026"/>
      <c r="BI108" s="1026"/>
      <c r="BJ108" s="1026"/>
      <c r="BK108" s="1026"/>
      <c r="BL108" s="1026"/>
      <c r="BM108" s="1026"/>
      <c r="BN108" s="1026"/>
      <c r="BO108" s="1026"/>
      <c r="BP108" s="1026"/>
      <c r="BQ108" s="1026"/>
      <c r="BR108" s="1026"/>
      <c r="BS108" s="1026"/>
      <c r="BT108" s="1026"/>
      <c r="BU108" s="1026"/>
      <c r="BV108" s="1026"/>
      <c r="BW108" s="1026"/>
      <c r="BX108" s="1026"/>
      <c r="BY108" s="1026"/>
      <c r="BZ108" s="1026"/>
      <c r="CA108" s="1026"/>
      <c r="CB108" s="1026"/>
      <c r="CC108" s="1026"/>
      <c r="CD108" s="1026"/>
      <c r="CE108" s="1026"/>
      <c r="CF108" s="1026"/>
      <c r="CG108" s="1026"/>
      <c r="CH108" s="1026"/>
      <c r="CI108" s="1026"/>
      <c r="CJ108" s="1026"/>
      <c r="CK108" s="1026"/>
      <c r="CL108" s="1026"/>
      <c r="CM108" s="1026"/>
      <c r="CN108" s="1026"/>
    </row>
    <row r="109">
      <c r="A109" s="1026"/>
      <c r="B109" s="1026"/>
      <c r="C109" s="1026"/>
      <c r="D109" s="1026"/>
      <c r="E109" s="1026"/>
      <c r="F109" s="1026"/>
      <c r="G109" s="1026"/>
      <c r="H109" s="1027"/>
      <c r="I109" s="1027"/>
      <c r="J109" s="1027"/>
      <c r="K109" s="1027"/>
      <c r="L109" s="1027"/>
      <c r="M109" s="1027"/>
      <c r="N109" s="1027"/>
      <c r="O109" s="1027"/>
      <c r="P109" s="1027"/>
      <c r="Q109" s="1026"/>
      <c r="R109" s="1026"/>
      <c r="S109" s="1026"/>
      <c r="T109" s="1026"/>
      <c r="U109" s="1026"/>
      <c r="V109" s="1026"/>
      <c r="W109" s="1026"/>
      <c r="X109" s="1026"/>
      <c r="Y109" s="1026"/>
      <c r="Z109" s="1026"/>
      <c r="AA109" s="1026"/>
      <c r="AB109" s="1026"/>
      <c r="AC109" s="1026"/>
      <c r="AD109" s="1026"/>
      <c r="AE109" s="1026"/>
      <c r="AF109" s="1026"/>
      <c r="AG109" s="1026"/>
      <c r="AH109" s="1026"/>
      <c r="AI109" s="1026"/>
      <c r="AJ109" s="1026"/>
      <c r="AK109" s="1026"/>
      <c r="AL109" s="1026"/>
      <c r="AM109" s="1026"/>
      <c r="AN109" s="1026"/>
      <c r="AO109" s="1026"/>
      <c r="AP109" s="1026"/>
      <c r="AQ109" s="1026"/>
      <c r="AR109" s="1026"/>
      <c r="AS109" s="1026"/>
      <c r="AT109" s="1026"/>
      <c r="AU109" s="1026"/>
      <c r="AV109" s="1026"/>
      <c r="AW109" s="1026"/>
      <c r="AX109" s="1026"/>
      <c r="AY109" s="1026"/>
      <c r="AZ109" s="1026"/>
      <c r="BA109" s="1026"/>
      <c r="BB109" s="1026"/>
      <c r="BC109" s="1026"/>
      <c r="BD109" s="1026"/>
      <c r="BE109" s="1026"/>
      <c r="BF109" s="1026"/>
      <c r="BG109" s="1026"/>
      <c r="BH109" s="1026"/>
      <c r="BI109" s="1026"/>
      <c r="BJ109" s="1026"/>
      <c r="BK109" s="1026"/>
      <c r="BL109" s="1026"/>
      <c r="BM109" s="1026"/>
      <c r="BN109" s="1026"/>
      <c r="BO109" s="1026"/>
      <c r="BP109" s="1026"/>
      <c r="BQ109" s="1026"/>
      <c r="BR109" s="1026"/>
      <c r="BS109" s="1026"/>
      <c r="BT109" s="1026"/>
      <c r="BU109" s="1026"/>
      <c r="BV109" s="1026"/>
      <c r="BW109" s="1026"/>
      <c r="BX109" s="1026"/>
      <c r="BY109" s="1026"/>
      <c r="BZ109" s="1026"/>
      <c r="CA109" s="1026"/>
      <c r="CB109" s="1026"/>
      <c r="CC109" s="1026"/>
      <c r="CD109" s="1026"/>
      <c r="CE109" s="1026"/>
      <c r="CF109" s="1026"/>
      <c r="CG109" s="1026"/>
      <c r="CH109" s="1026"/>
      <c r="CI109" s="1026"/>
      <c r="CJ109" s="1026"/>
      <c r="CK109" s="1026"/>
      <c r="CL109" s="1026"/>
      <c r="CM109" s="1026"/>
      <c r="CN109" s="1026"/>
    </row>
    <row r="110">
      <c r="A110" s="1026"/>
      <c r="B110" s="1026"/>
      <c r="C110" s="1026"/>
      <c r="D110" s="1026"/>
      <c r="E110" s="1026"/>
      <c r="F110" s="1026"/>
      <c r="G110" s="1026"/>
      <c r="H110" s="1027"/>
      <c r="I110" s="1027"/>
      <c r="J110" s="1027"/>
      <c r="K110" s="1027"/>
      <c r="L110" s="1027"/>
      <c r="M110" s="1027"/>
      <c r="N110" s="1027"/>
      <c r="O110" s="1027"/>
      <c r="P110" s="1027"/>
      <c r="Q110" s="1026"/>
      <c r="R110" s="1026"/>
      <c r="S110" s="1026"/>
      <c r="T110" s="1026"/>
      <c r="U110" s="1026"/>
      <c r="V110" s="1026"/>
      <c r="W110" s="1026"/>
      <c r="X110" s="1026"/>
      <c r="Y110" s="1026"/>
      <c r="Z110" s="1026"/>
      <c r="AA110" s="1026"/>
      <c r="AB110" s="1026"/>
      <c r="AC110" s="1026"/>
      <c r="AD110" s="1026"/>
      <c r="AE110" s="1026"/>
      <c r="AF110" s="1026"/>
      <c r="AG110" s="1026"/>
      <c r="AH110" s="1026"/>
      <c r="AI110" s="1026"/>
      <c r="AJ110" s="1026"/>
      <c r="AK110" s="1026"/>
      <c r="AL110" s="1026"/>
      <c r="AM110" s="1026"/>
      <c r="AN110" s="1026"/>
      <c r="AO110" s="1026"/>
      <c r="AP110" s="1026"/>
      <c r="AQ110" s="1026"/>
      <c r="AR110" s="1026"/>
      <c r="AS110" s="1026"/>
      <c r="AT110" s="1026"/>
      <c r="AU110" s="1026"/>
      <c r="AV110" s="1026"/>
      <c r="AW110" s="1026"/>
      <c r="AX110" s="1026"/>
      <c r="AY110" s="1026"/>
      <c r="AZ110" s="1026"/>
      <c r="BA110" s="1026"/>
      <c r="BB110" s="1026"/>
      <c r="BC110" s="1026"/>
      <c r="BD110" s="1026"/>
      <c r="BE110" s="1026"/>
      <c r="BF110" s="1026"/>
      <c r="BG110" s="1026"/>
      <c r="BH110" s="1026"/>
      <c r="BI110" s="1026"/>
      <c r="BJ110" s="1026"/>
      <c r="BK110" s="1026"/>
      <c r="BL110" s="1026"/>
      <c r="BM110" s="1026"/>
      <c r="BN110" s="1026"/>
      <c r="BO110" s="1026"/>
      <c r="BP110" s="1026"/>
      <c r="BQ110" s="1026"/>
      <c r="BR110" s="1026"/>
      <c r="BS110" s="1026"/>
      <c r="BT110" s="1026"/>
      <c r="BU110" s="1026"/>
      <c r="BV110" s="1026"/>
      <c r="BW110" s="1026"/>
      <c r="BX110" s="1026"/>
      <c r="BY110" s="1026"/>
      <c r="BZ110" s="1026"/>
      <c r="CA110" s="1026"/>
      <c r="CB110" s="1026"/>
      <c r="CC110" s="1026"/>
      <c r="CD110" s="1026"/>
      <c r="CE110" s="1026"/>
      <c r="CF110" s="1026"/>
      <c r="CG110" s="1026"/>
      <c r="CH110" s="1026"/>
      <c r="CI110" s="1026"/>
      <c r="CJ110" s="1026"/>
      <c r="CK110" s="1026"/>
      <c r="CL110" s="1026"/>
      <c r="CM110" s="1026"/>
      <c r="CN110" s="1026"/>
    </row>
    <row r="111">
      <c r="A111" s="1026"/>
      <c r="B111" s="1026"/>
      <c r="C111" s="1026"/>
      <c r="D111" s="1026"/>
      <c r="E111" s="1026"/>
      <c r="F111" s="1026"/>
      <c r="G111" s="1026"/>
      <c r="H111" s="1027"/>
      <c r="I111" s="1027"/>
      <c r="J111" s="1027"/>
      <c r="K111" s="1027"/>
      <c r="L111" s="1027"/>
      <c r="M111" s="1027"/>
      <c r="N111" s="1027"/>
      <c r="O111" s="1027"/>
      <c r="P111" s="1027"/>
      <c r="Q111" s="1026"/>
      <c r="R111" s="1026"/>
      <c r="S111" s="1026"/>
      <c r="T111" s="1026"/>
      <c r="U111" s="1026"/>
      <c r="V111" s="1026"/>
      <c r="W111" s="1026"/>
      <c r="X111" s="1026"/>
      <c r="Y111" s="1026"/>
      <c r="Z111" s="1026"/>
      <c r="AA111" s="1026"/>
      <c r="AB111" s="1026"/>
      <c r="AC111" s="1026"/>
      <c r="AD111" s="1026"/>
      <c r="AE111" s="1026"/>
      <c r="AF111" s="1026"/>
      <c r="AG111" s="1026"/>
      <c r="AH111" s="1026"/>
      <c r="AI111" s="1026"/>
      <c r="AJ111" s="1026"/>
      <c r="AK111" s="1026"/>
      <c r="AL111" s="1026"/>
      <c r="AM111" s="1026"/>
      <c r="AN111" s="1026"/>
      <c r="AO111" s="1026"/>
      <c r="AP111" s="1026"/>
      <c r="AQ111" s="1026"/>
      <c r="AR111" s="1026"/>
      <c r="AS111" s="1026"/>
      <c r="AT111" s="1026"/>
      <c r="AU111" s="1026"/>
      <c r="AV111" s="1026"/>
      <c r="AW111" s="1026"/>
      <c r="AX111" s="1026"/>
      <c r="AY111" s="1026"/>
      <c r="AZ111" s="1026"/>
      <c r="BA111" s="1026"/>
      <c r="BB111" s="1026"/>
      <c r="BC111" s="1026"/>
      <c r="BD111" s="1026"/>
      <c r="BE111" s="1026"/>
      <c r="BF111" s="1026"/>
      <c r="BG111" s="1026"/>
      <c r="BH111" s="1026"/>
      <c r="BI111" s="1026"/>
      <c r="BJ111" s="1026"/>
      <c r="BK111" s="1026"/>
      <c r="BL111" s="1026"/>
      <c r="BM111" s="1026"/>
      <c r="BN111" s="1026"/>
      <c r="BO111" s="1026"/>
      <c r="BP111" s="1026"/>
      <c r="BQ111" s="1026"/>
      <c r="BR111" s="1026"/>
      <c r="BS111" s="1026"/>
      <c r="BT111" s="1026"/>
      <c r="BU111" s="1026"/>
      <c r="BV111" s="1026"/>
      <c r="BW111" s="1026"/>
      <c r="BX111" s="1026"/>
      <c r="BY111" s="1026"/>
      <c r="BZ111" s="1026"/>
      <c r="CA111" s="1026"/>
      <c r="CB111" s="1026"/>
      <c r="CC111" s="1026"/>
      <c r="CD111" s="1026"/>
      <c r="CE111" s="1026"/>
      <c r="CF111" s="1026"/>
      <c r="CG111" s="1026"/>
      <c r="CH111" s="1026"/>
      <c r="CI111" s="1026"/>
      <c r="CJ111" s="1026"/>
      <c r="CK111" s="1026"/>
      <c r="CL111" s="1026"/>
      <c r="CM111" s="1026"/>
      <c r="CN111" s="1026"/>
    </row>
    <row r="112">
      <c r="A112" s="1026"/>
      <c r="B112" s="1026"/>
      <c r="C112" s="1026"/>
      <c r="D112" s="1026"/>
      <c r="E112" s="1026"/>
      <c r="F112" s="1026"/>
      <c r="G112" s="1026"/>
      <c r="H112" s="1027"/>
      <c r="I112" s="1027"/>
      <c r="J112" s="1027"/>
      <c r="K112" s="1027"/>
      <c r="L112" s="1027"/>
      <c r="M112" s="1027"/>
      <c r="N112" s="1027"/>
      <c r="O112" s="1027"/>
      <c r="P112" s="1027"/>
      <c r="Q112" s="1026"/>
      <c r="R112" s="1026"/>
      <c r="S112" s="1026"/>
      <c r="T112" s="1026"/>
      <c r="U112" s="1026"/>
      <c r="V112" s="1026"/>
      <c r="W112" s="1026"/>
      <c r="X112" s="1026"/>
      <c r="Y112" s="1026"/>
      <c r="Z112" s="1026"/>
      <c r="AA112" s="1026"/>
      <c r="AB112" s="1026"/>
      <c r="AC112" s="1026"/>
      <c r="AD112" s="1026"/>
      <c r="AE112" s="1026"/>
      <c r="AF112" s="1026"/>
      <c r="AG112" s="1026"/>
      <c r="AH112" s="1026"/>
      <c r="AI112" s="1026"/>
      <c r="AJ112" s="1026"/>
      <c r="AK112" s="1026"/>
      <c r="AL112" s="1026"/>
      <c r="AM112" s="1026"/>
      <c r="AN112" s="1026"/>
      <c r="AO112" s="1026"/>
      <c r="AP112" s="1026"/>
      <c r="AQ112" s="1026"/>
      <c r="AR112" s="1026"/>
      <c r="AS112" s="1026"/>
      <c r="AT112" s="1026"/>
      <c r="AU112" s="1026"/>
      <c r="AV112" s="1026"/>
      <c r="AW112" s="1026"/>
      <c r="AX112" s="1026"/>
      <c r="AY112" s="1026"/>
      <c r="AZ112" s="1026"/>
      <c r="BA112" s="1026"/>
      <c r="BB112" s="1026"/>
      <c r="BC112" s="1026"/>
      <c r="BD112" s="1026"/>
      <c r="BE112" s="1026"/>
      <c r="BF112" s="1026"/>
      <c r="BG112" s="1026"/>
      <c r="BH112" s="1026"/>
      <c r="BI112" s="1026"/>
      <c r="BJ112" s="1026"/>
      <c r="BK112" s="1026"/>
      <c r="BL112" s="1026"/>
      <c r="BM112" s="1026"/>
      <c r="BN112" s="1026"/>
      <c r="BO112" s="1026"/>
      <c r="BP112" s="1026"/>
      <c r="BQ112" s="1026"/>
      <c r="BR112" s="1026"/>
      <c r="BS112" s="1026"/>
      <c r="BT112" s="1026"/>
      <c r="BU112" s="1026"/>
      <c r="BV112" s="1026"/>
      <c r="BW112" s="1026"/>
      <c r="BX112" s="1026"/>
      <c r="BY112" s="1026"/>
      <c r="BZ112" s="1026"/>
      <c r="CA112" s="1026"/>
      <c r="CB112" s="1026"/>
      <c r="CC112" s="1026"/>
      <c r="CD112" s="1026"/>
      <c r="CE112" s="1026"/>
      <c r="CF112" s="1026"/>
      <c r="CG112" s="1026"/>
      <c r="CH112" s="1026"/>
      <c r="CI112" s="1026"/>
      <c r="CJ112" s="1026"/>
      <c r="CK112" s="1026"/>
      <c r="CL112" s="1026"/>
      <c r="CM112" s="1026"/>
      <c r="CN112" s="1026"/>
    </row>
    <row r="113">
      <c r="A113" s="1026"/>
      <c r="B113" s="1026"/>
      <c r="C113" s="1026"/>
      <c r="D113" s="1026"/>
      <c r="E113" s="1026"/>
      <c r="F113" s="1026"/>
      <c r="G113" s="1026"/>
      <c r="H113" s="1027"/>
      <c r="I113" s="1027"/>
      <c r="J113" s="1027"/>
      <c r="K113" s="1027"/>
      <c r="L113" s="1027"/>
      <c r="M113" s="1027"/>
      <c r="N113" s="1027"/>
      <c r="O113" s="1027"/>
      <c r="P113" s="1027"/>
      <c r="Q113" s="1026"/>
      <c r="R113" s="1026"/>
      <c r="S113" s="1026"/>
      <c r="T113" s="1026"/>
      <c r="U113" s="1026"/>
      <c r="V113" s="1026"/>
      <c r="W113" s="1026"/>
      <c r="X113" s="1026"/>
      <c r="Y113" s="1026"/>
      <c r="Z113" s="1026"/>
      <c r="AA113" s="1026"/>
      <c r="AB113" s="1026"/>
      <c r="AC113" s="1026"/>
      <c r="AD113" s="1026"/>
      <c r="AE113" s="1026"/>
      <c r="AF113" s="1026"/>
      <c r="AG113" s="1026"/>
      <c r="AH113" s="1026"/>
      <c r="AI113" s="1026"/>
      <c r="AJ113" s="1026"/>
      <c r="AK113" s="1026"/>
      <c r="AL113" s="1026"/>
      <c r="AM113" s="1026"/>
      <c r="AN113" s="1026"/>
      <c r="AO113" s="1026"/>
      <c r="AP113" s="1026"/>
      <c r="AQ113" s="1026"/>
      <c r="AR113" s="1026"/>
      <c r="AS113" s="1026"/>
      <c r="AT113" s="1026"/>
      <c r="AU113" s="1026"/>
      <c r="AV113" s="1026"/>
      <c r="AW113" s="1026"/>
      <c r="AX113" s="1026"/>
      <c r="AY113" s="1026"/>
      <c r="AZ113" s="1026"/>
      <c r="BA113" s="1026"/>
      <c r="BB113" s="1026"/>
      <c r="BC113" s="1026"/>
      <c r="BD113" s="1026"/>
      <c r="BE113" s="1026"/>
      <c r="BF113" s="1026"/>
      <c r="BG113" s="1026"/>
      <c r="BH113" s="1026"/>
      <c r="BI113" s="1026"/>
      <c r="BJ113" s="1026"/>
      <c r="BK113" s="1026"/>
      <c r="BL113" s="1026"/>
      <c r="BM113" s="1026"/>
      <c r="BN113" s="1026"/>
      <c r="BO113" s="1026"/>
      <c r="BP113" s="1026"/>
      <c r="BQ113" s="1026"/>
      <c r="BR113" s="1026"/>
      <c r="BS113" s="1026"/>
      <c r="BT113" s="1026"/>
      <c r="BU113" s="1026"/>
      <c r="BV113" s="1026"/>
      <c r="BW113" s="1026"/>
      <c r="BX113" s="1026"/>
      <c r="BY113" s="1026"/>
      <c r="BZ113" s="1026"/>
      <c r="CA113" s="1026"/>
      <c r="CB113" s="1026"/>
      <c r="CC113" s="1026"/>
      <c r="CD113" s="1026"/>
      <c r="CE113" s="1026"/>
      <c r="CF113" s="1026"/>
      <c r="CG113" s="1026"/>
      <c r="CH113" s="1026"/>
      <c r="CI113" s="1026"/>
      <c r="CJ113" s="1026"/>
      <c r="CK113" s="1026"/>
      <c r="CL113" s="1026"/>
      <c r="CM113" s="1026"/>
      <c r="CN113" s="1026"/>
    </row>
    <row r="114">
      <c r="A114" s="1026"/>
      <c r="B114" s="1026"/>
      <c r="C114" s="1026"/>
      <c r="D114" s="1026"/>
      <c r="E114" s="1026"/>
      <c r="F114" s="1026"/>
      <c r="G114" s="1026"/>
      <c r="H114" s="1027"/>
      <c r="I114" s="1027"/>
      <c r="J114" s="1027"/>
      <c r="K114" s="1027"/>
      <c r="L114" s="1027"/>
      <c r="M114" s="1027"/>
      <c r="N114" s="1027"/>
      <c r="O114" s="1027"/>
      <c r="P114" s="1027"/>
      <c r="Q114" s="1026"/>
      <c r="R114" s="1026"/>
      <c r="S114" s="1026"/>
      <c r="T114" s="1026"/>
      <c r="U114" s="1026"/>
      <c r="V114" s="1026"/>
      <c r="W114" s="1026"/>
      <c r="X114" s="1026"/>
      <c r="Y114" s="1026"/>
      <c r="Z114" s="1026"/>
      <c r="AA114" s="1026"/>
      <c r="AB114" s="1026"/>
      <c r="AC114" s="1026"/>
      <c r="AD114" s="1026"/>
      <c r="AE114" s="1026"/>
      <c r="AF114" s="1026"/>
      <c r="AG114" s="1026"/>
      <c r="AH114" s="1026"/>
      <c r="AI114" s="1026"/>
      <c r="AJ114" s="1026"/>
      <c r="AK114" s="1026"/>
      <c r="AL114" s="1026"/>
      <c r="AM114" s="1026"/>
      <c r="AN114" s="1026"/>
      <c r="AO114" s="1026"/>
      <c r="AP114" s="1026"/>
      <c r="AQ114" s="1026"/>
      <c r="AR114" s="1026"/>
      <c r="AS114" s="1026"/>
      <c r="AT114" s="1026"/>
      <c r="AU114" s="1026"/>
      <c r="AV114" s="1026"/>
      <c r="AW114" s="1026"/>
      <c r="AX114" s="1026"/>
      <c r="AY114" s="1026"/>
      <c r="AZ114" s="1026"/>
      <c r="BA114" s="1026"/>
      <c r="BB114" s="1026"/>
      <c r="BC114" s="1026"/>
      <c r="BD114" s="1026"/>
      <c r="BE114" s="1026"/>
      <c r="BF114" s="1026"/>
      <c r="BG114" s="1026"/>
      <c r="BH114" s="1026"/>
      <c r="BI114" s="1026"/>
      <c r="BJ114" s="1026"/>
      <c r="BK114" s="1026"/>
      <c r="BL114" s="1026"/>
      <c r="BM114" s="1026"/>
      <c r="BN114" s="1026"/>
      <c r="BO114" s="1026"/>
      <c r="BP114" s="1026"/>
      <c r="BQ114" s="1026"/>
      <c r="BR114" s="1026"/>
      <c r="BS114" s="1026"/>
      <c r="BT114" s="1026"/>
      <c r="BU114" s="1026"/>
      <c r="BV114" s="1026"/>
      <c r="BW114" s="1026"/>
      <c r="BX114" s="1026"/>
      <c r="BY114" s="1026"/>
      <c r="BZ114" s="1026"/>
      <c r="CA114" s="1026"/>
      <c r="CB114" s="1026"/>
      <c r="CC114" s="1026"/>
      <c r="CD114" s="1026"/>
      <c r="CE114" s="1026"/>
      <c r="CF114" s="1026"/>
      <c r="CG114" s="1026"/>
      <c r="CH114" s="1026"/>
      <c r="CI114" s="1026"/>
      <c r="CJ114" s="1026"/>
      <c r="CK114" s="1026"/>
      <c r="CL114" s="1026"/>
      <c r="CM114" s="1026"/>
      <c r="CN114" s="1026"/>
    </row>
    <row r="115">
      <c r="A115" s="1026"/>
      <c r="B115" s="1026"/>
      <c r="C115" s="1026"/>
      <c r="D115" s="1026"/>
      <c r="E115" s="1026"/>
      <c r="F115" s="1026"/>
      <c r="G115" s="1026"/>
      <c r="H115" s="1027"/>
      <c r="I115" s="1027"/>
      <c r="J115" s="1027"/>
      <c r="K115" s="1027"/>
      <c r="L115" s="1027"/>
      <c r="M115" s="1027"/>
      <c r="N115" s="1027"/>
      <c r="O115" s="1027"/>
      <c r="P115" s="1027"/>
      <c r="Q115" s="1026"/>
      <c r="R115" s="1026"/>
      <c r="S115" s="1026"/>
      <c r="T115" s="1026"/>
      <c r="U115" s="1026"/>
      <c r="V115" s="1026"/>
      <c r="W115" s="1026"/>
      <c r="X115" s="1026"/>
      <c r="Y115" s="1026"/>
      <c r="Z115" s="1026"/>
      <c r="AA115" s="1026"/>
      <c r="AB115" s="1026"/>
      <c r="AC115" s="1026"/>
      <c r="AD115" s="1026"/>
      <c r="AE115" s="1026"/>
      <c r="AF115" s="1026"/>
      <c r="AG115" s="1026"/>
      <c r="AH115" s="1026"/>
      <c r="AI115" s="1026"/>
      <c r="AJ115" s="1026"/>
      <c r="AK115" s="1026"/>
      <c r="AL115" s="1026"/>
      <c r="AM115" s="1026"/>
      <c r="AN115" s="1026"/>
      <c r="AO115" s="1026"/>
      <c r="AP115" s="1026"/>
      <c r="AQ115" s="1026"/>
      <c r="AR115" s="1026"/>
      <c r="AS115" s="1026"/>
      <c r="AT115" s="1026"/>
      <c r="AU115" s="1026"/>
      <c r="AV115" s="1026"/>
      <c r="AW115" s="1026"/>
      <c r="AX115" s="1026"/>
      <c r="AY115" s="1026"/>
      <c r="AZ115" s="1026"/>
      <c r="BA115" s="1026"/>
      <c r="BB115" s="1026"/>
      <c r="BC115" s="1026"/>
      <c r="BD115" s="1026"/>
      <c r="BE115" s="1026"/>
      <c r="BF115" s="1026"/>
      <c r="BG115" s="1026"/>
      <c r="BH115" s="1026"/>
      <c r="BI115" s="1026"/>
      <c r="BJ115" s="1026"/>
      <c r="BK115" s="1026"/>
      <c r="BL115" s="1026"/>
      <c r="BM115" s="1026"/>
      <c r="BN115" s="1026"/>
      <c r="BO115" s="1026"/>
      <c r="BP115" s="1026"/>
      <c r="BQ115" s="1026"/>
      <c r="BR115" s="1026"/>
      <c r="BS115" s="1026"/>
      <c r="BT115" s="1026"/>
      <c r="BU115" s="1026"/>
      <c r="BV115" s="1026"/>
      <c r="BW115" s="1026"/>
      <c r="BX115" s="1026"/>
      <c r="BY115" s="1026"/>
      <c r="BZ115" s="1026"/>
      <c r="CA115" s="1026"/>
      <c r="CB115" s="1026"/>
      <c r="CC115" s="1026"/>
      <c r="CD115" s="1026"/>
      <c r="CE115" s="1026"/>
      <c r="CF115" s="1026"/>
      <c r="CG115" s="1026"/>
      <c r="CH115" s="1026"/>
      <c r="CI115" s="1026"/>
      <c r="CJ115" s="1026"/>
      <c r="CK115" s="1026"/>
      <c r="CL115" s="1026"/>
      <c r="CM115" s="1026"/>
      <c r="CN115" s="1026"/>
    </row>
    <row r="116">
      <c r="A116" s="1026"/>
      <c r="B116" s="1026"/>
      <c r="C116" s="1026"/>
      <c r="D116" s="1026"/>
      <c r="E116" s="1026"/>
      <c r="F116" s="1026"/>
      <c r="G116" s="1026"/>
      <c r="H116" s="1027"/>
      <c r="I116" s="1027"/>
      <c r="J116" s="1027"/>
      <c r="K116" s="1027"/>
      <c r="L116" s="1027"/>
      <c r="M116" s="1027"/>
      <c r="N116" s="1027"/>
      <c r="O116" s="1027"/>
      <c r="P116" s="1027"/>
      <c r="Q116" s="1026"/>
      <c r="R116" s="1026"/>
      <c r="S116" s="1026"/>
      <c r="T116" s="1026"/>
      <c r="U116" s="1026"/>
      <c r="V116" s="1026"/>
      <c r="W116" s="1026"/>
      <c r="X116" s="1026"/>
      <c r="Y116" s="1026"/>
      <c r="Z116" s="1026"/>
      <c r="AA116" s="1026"/>
      <c r="AB116" s="1026"/>
      <c r="AC116" s="1026"/>
      <c r="AD116" s="1026"/>
      <c r="AE116" s="1026"/>
      <c r="AF116" s="1026"/>
      <c r="AG116" s="1026"/>
      <c r="AH116" s="1026"/>
      <c r="AI116" s="1026"/>
      <c r="AJ116" s="1026"/>
      <c r="AK116" s="1026"/>
      <c r="AL116" s="1026"/>
      <c r="AM116" s="1026"/>
      <c r="AN116" s="1026"/>
      <c r="AO116" s="1026"/>
      <c r="AP116" s="1026"/>
      <c r="AQ116" s="1026"/>
      <c r="AR116" s="1026"/>
      <c r="AS116" s="1026"/>
      <c r="AT116" s="1026"/>
      <c r="AU116" s="1026"/>
      <c r="AV116" s="1026"/>
      <c r="AW116" s="1026"/>
      <c r="AX116" s="1026"/>
      <c r="AY116" s="1026"/>
      <c r="AZ116" s="1026"/>
      <c r="BA116" s="1026"/>
      <c r="BB116" s="1026"/>
      <c r="BC116" s="1026"/>
      <c r="BD116" s="1026"/>
      <c r="BE116" s="1026"/>
      <c r="BF116" s="1026"/>
      <c r="BG116" s="1026"/>
      <c r="BH116" s="1026"/>
      <c r="BI116" s="1026"/>
      <c r="BJ116" s="1026"/>
      <c r="BK116" s="1026"/>
      <c r="BL116" s="1026"/>
      <c r="BM116" s="1026"/>
      <c r="BN116" s="1026"/>
      <c r="BO116" s="1026"/>
      <c r="BP116" s="1026"/>
      <c r="BQ116" s="1026"/>
      <c r="BR116" s="1026"/>
      <c r="BS116" s="1026"/>
      <c r="BT116" s="1026"/>
      <c r="BU116" s="1026"/>
      <c r="BV116" s="1026"/>
      <c r="BW116" s="1026"/>
      <c r="BX116" s="1026"/>
      <c r="BY116" s="1026"/>
      <c r="BZ116" s="1026"/>
      <c r="CA116" s="1026"/>
      <c r="CB116" s="1026"/>
      <c r="CC116" s="1026"/>
      <c r="CD116" s="1026"/>
      <c r="CE116" s="1026"/>
      <c r="CF116" s="1026"/>
      <c r="CG116" s="1026"/>
      <c r="CH116" s="1026"/>
      <c r="CI116" s="1026"/>
      <c r="CJ116" s="1026"/>
      <c r="CK116" s="1026"/>
      <c r="CL116" s="1026"/>
      <c r="CM116" s="1026"/>
      <c r="CN116" s="1026"/>
    </row>
    <row r="117">
      <c r="A117" s="1026"/>
      <c r="B117" s="1026"/>
      <c r="C117" s="1026"/>
      <c r="D117" s="1026"/>
      <c r="E117" s="1026"/>
      <c r="F117" s="1026"/>
      <c r="G117" s="1026"/>
      <c r="H117" s="1027"/>
      <c r="I117" s="1027"/>
      <c r="J117" s="1027"/>
      <c r="K117" s="1027"/>
      <c r="L117" s="1027"/>
      <c r="M117" s="1027"/>
      <c r="N117" s="1027"/>
      <c r="O117" s="1027"/>
      <c r="P117" s="1027"/>
      <c r="Q117" s="1026"/>
      <c r="R117" s="1026"/>
      <c r="S117" s="1026"/>
      <c r="T117" s="1026"/>
      <c r="U117" s="1026"/>
      <c r="V117" s="1026"/>
      <c r="W117" s="1026"/>
      <c r="X117" s="1026"/>
      <c r="Y117" s="1026"/>
      <c r="Z117" s="1026"/>
      <c r="AA117" s="1026"/>
      <c r="AB117" s="1026"/>
      <c r="AC117" s="1026"/>
      <c r="AD117" s="1026"/>
      <c r="AE117" s="1026"/>
      <c r="AF117" s="1026"/>
      <c r="AG117" s="1026"/>
      <c r="AH117" s="1026"/>
      <c r="AI117" s="1026"/>
      <c r="AJ117" s="1026"/>
      <c r="AK117" s="1026"/>
      <c r="AL117" s="1026"/>
      <c r="AM117" s="1026"/>
      <c r="AN117" s="1026"/>
      <c r="AO117" s="1026"/>
      <c r="AP117" s="1026"/>
      <c r="AQ117" s="1026"/>
      <c r="AR117" s="1026"/>
      <c r="AS117" s="1026"/>
      <c r="AT117" s="1026"/>
      <c r="AU117" s="1026"/>
      <c r="AV117" s="1026"/>
      <c r="AW117" s="1026"/>
      <c r="AX117" s="1026"/>
      <c r="AY117" s="1026"/>
      <c r="AZ117" s="1026"/>
      <c r="BA117" s="1026"/>
      <c r="BB117" s="1026"/>
      <c r="BC117" s="1026"/>
      <c r="BD117" s="1026"/>
      <c r="BE117" s="1026"/>
      <c r="BF117" s="1026"/>
      <c r="BG117" s="1026"/>
      <c r="BH117" s="1026"/>
      <c r="BI117" s="1026"/>
      <c r="BJ117" s="1026"/>
      <c r="BK117" s="1026"/>
      <c r="BL117" s="1026"/>
      <c r="BM117" s="1026"/>
      <c r="BN117" s="1026"/>
      <c r="BO117" s="1026"/>
      <c r="BP117" s="1026"/>
      <c r="BQ117" s="1026"/>
      <c r="BR117" s="1026"/>
      <c r="BS117" s="1026"/>
      <c r="BT117" s="1026"/>
      <c r="BU117" s="1026"/>
      <c r="BV117" s="1026"/>
      <c r="BW117" s="1026"/>
      <c r="BX117" s="1026"/>
      <c r="BY117" s="1026"/>
      <c r="BZ117" s="1026"/>
      <c r="CA117" s="1026"/>
      <c r="CB117" s="1026"/>
      <c r="CC117" s="1026"/>
      <c r="CD117" s="1026"/>
      <c r="CE117" s="1026"/>
      <c r="CF117" s="1026"/>
      <c r="CG117" s="1026"/>
      <c r="CH117" s="1026"/>
      <c r="CI117" s="1026"/>
      <c r="CJ117" s="1026"/>
      <c r="CK117" s="1026"/>
      <c r="CL117" s="1026"/>
      <c r="CM117" s="1026"/>
      <c r="CN117" s="1026"/>
    </row>
    <row r="118">
      <c r="A118" s="1026"/>
      <c r="B118" s="1026"/>
      <c r="C118" s="1026"/>
      <c r="D118" s="1026"/>
      <c r="E118" s="1026"/>
      <c r="F118" s="1026"/>
      <c r="G118" s="1026"/>
      <c r="H118" s="1027"/>
      <c r="I118" s="1027"/>
      <c r="J118" s="1027"/>
      <c r="K118" s="1027"/>
      <c r="L118" s="1027"/>
      <c r="M118" s="1027"/>
      <c r="N118" s="1027"/>
      <c r="O118" s="1027"/>
      <c r="P118" s="1027"/>
      <c r="Q118" s="1026"/>
      <c r="R118" s="1026"/>
      <c r="S118" s="1026"/>
      <c r="T118" s="1026"/>
      <c r="U118" s="1026"/>
      <c r="V118" s="1026"/>
      <c r="W118" s="1026"/>
      <c r="X118" s="1026"/>
      <c r="Y118" s="1026"/>
      <c r="Z118" s="1026"/>
      <c r="AA118" s="1026"/>
      <c r="AB118" s="1026"/>
      <c r="AC118" s="1026"/>
      <c r="AD118" s="1026"/>
      <c r="AE118" s="1026"/>
      <c r="AF118" s="1026"/>
      <c r="AG118" s="1026"/>
      <c r="AH118" s="1026"/>
      <c r="AI118" s="1026"/>
      <c r="AJ118" s="1026"/>
      <c r="AK118" s="1026"/>
      <c r="AL118" s="1026"/>
      <c r="AM118" s="1026"/>
      <c r="AN118" s="1026"/>
      <c r="AO118" s="1026"/>
      <c r="AP118" s="1026"/>
      <c r="AQ118" s="1026"/>
      <c r="AR118" s="1026"/>
      <c r="AS118" s="1026"/>
      <c r="AT118" s="1026"/>
      <c r="AU118" s="1026"/>
      <c r="AV118" s="1026"/>
      <c r="AW118" s="1026"/>
      <c r="AX118" s="1026"/>
      <c r="AY118" s="1026"/>
      <c r="AZ118" s="1026"/>
      <c r="BA118" s="1026"/>
      <c r="BB118" s="1026"/>
      <c r="BC118" s="1026"/>
      <c r="BD118" s="1026"/>
      <c r="BE118" s="1026"/>
      <c r="BF118" s="1026"/>
      <c r="BG118" s="1026"/>
      <c r="BH118" s="1026"/>
      <c r="BI118" s="1026"/>
      <c r="BJ118" s="1026"/>
      <c r="BK118" s="1026"/>
      <c r="BL118" s="1026"/>
      <c r="BM118" s="1026"/>
      <c r="BN118" s="1026"/>
      <c r="BO118" s="1026"/>
      <c r="BP118" s="1026"/>
      <c r="BQ118" s="1026"/>
      <c r="BR118" s="1026"/>
      <c r="BS118" s="1026"/>
      <c r="BT118" s="1026"/>
      <c r="BU118" s="1026"/>
      <c r="BV118" s="1026"/>
      <c r="BW118" s="1026"/>
      <c r="BX118" s="1026"/>
      <c r="BY118" s="1026"/>
      <c r="BZ118" s="1026"/>
      <c r="CA118" s="1026"/>
      <c r="CB118" s="1026"/>
      <c r="CC118" s="1026"/>
      <c r="CD118" s="1026"/>
      <c r="CE118" s="1026"/>
      <c r="CF118" s="1026"/>
      <c r="CG118" s="1026"/>
      <c r="CH118" s="1026"/>
      <c r="CI118" s="1026"/>
      <c r="CJ118" s="1026"/>
      <c r="CK118" s="1026"/>
      <c r="CL118" s="1026"/>
      <c r="CM118" s="1026"/>
      <c r="CN118" s="1026"/>
    </row>
    <row r="119">
      <c r="A119" s="1026"/>
      <c r="B119" s="1026"/>
      <c r="C119" s="1026"/>
      <c r="D119" s="1026"/>
      <c r="E119" s="1026"/>
      <c r="F119" s="1026"/>
      <c r="G119" s="1026"/>
      <c r="H119" s="1027"/>
      <c r="I119" s="1027"/>
      <c r="J119" s="1027"/>
      <c r="K119" s="1027"/>
      <c r="L119" s="1027"/>
      <c r="M119" s="1027"/>
      <c r="N119" s="1027"/>
      <c r="O119" s="1027"/>
      <c r="P119" s="1027"/>
      <c r="Q119" s="1026"/>
      <c r="R119" s="1026"/>
      <c r="S119" s="1026"/>
      <c r="T119" s="1026"/>
      <c r="U119" s="1026"/>
      <c r="V119" s="1026"/>
      <c r="W119" s="1026"/>
      <c r="X119" s="1026"/>
      <c r="Y119" s="1026"/>
      <c r="Z119" s="1026"/>
      <c r="AA119" s="1026"/>
      <c r="AB119" s="1026"/>
      <c r="AC119" s="1026"/>
      <c r="AD119" s="1026"/>
      <c r="AE119" s="1026"/>
      <c r="AF119" s="1026"/>
      <c r="AG119" s="1026"/>
      <c r="AH119" s="1026"/>
      <c r="AI119" s="1026"/>
      <c r="AJ119" s="1026"/>
      <c r="AK119" s="1026"/>
      <c r="AL119" s="1026"/>
      <c r="AM119" s="1026"/>
      <c r="AN119" s="1026"/>
      <c r="AO119" s="1026"/>
      <c r="AP119" s="1026"/>
      <c r="AQ119" s="1026"/>
      <c r="AR119" s="1026"/>
      <c r="AS119" s="1026"/>
      <c r="AT119" s="1026"/>
      <c r="AU119" s="1026"/>
      <c r="AV119" s="1026"/>
      <c r="AW119" s="1026"/>
      <c r="AX119" s="1026"/>
      <c r="AY119" s="1026"/>
      <c r="AZ119" s="1026"/>
      <c r="BA119" s="1026"/>
      <c r="BB119" s="1026"/>
      <c r="BC119" s="1026"/>
      <c r="BD119" s="1026"/>
      <c r="BE119" s="1026"/>
      <c r="BF119" s="1026"/>
      <c r="BG119" s="1026"/>
      <c r="BH119" s="1026"/>
      <c r="BI119" s="1026"/>
      <c r="BJ119" s="1026"/>
      <c r="BK119" s="1026"/>
      <c r="BL119" s="1026"/>
      <c r="BM119" s="1026"/>
      <c r="BN119" s="1026"/>
      <c r="BO119" s="1026"/>
      <c r="BP119" s="1026"/>
      <c r="BQ119" s="1026"/>
      <c r="BR119" s="1026"/>
      <c r="BS119" s="1026"/>
      <c r="BT119" s="1026"/>
      <c r="BU119" s="1026"/>
      <c r="BV119" s="1026"/>
      <c r="BW119" s="1026"/>
      <c r="BX119" s="1026"/>
      <c r="BY119" s="1026"/>
      <c r="BZ119" s="1026"/>
      <c r="CA119" s="1026"/>
      <c r="CB119" s="1026"/>
      <c r="CC119" s="1026"/>
      <c r="CD119" s="1026"/>
      <c r="CE119" s="1026"/>
      <c r="CF119" s="1026"/>
      <c r="CG119" s="1026"/>
      <c r="CH119" s="1026"/>
      <c r="CI119" s="1026"/>
      <c r="CJ119" s="1026"/>
      <c r="CK119" s="1026"/>
      <c r="CL119" s="1026"/>
      <c r="CM119" s="1026"/>
      <c r="CN119" s="1026"/>
    </row>
    <row r="120">
      <c r="A120" s="1026"/>
      <c r="B120" s="1026"/>
      <c r="C120" s="1026"/>
      <c r="D120" s="1026"/>
      <c r="E120" s="1026"/>
      <c r="F120" s="1026"/>
      <c r="G120" s="1026"/>
      <c r="H120" s="1027"/>
      <c r="I120" s="1027"/>
      <c r="J120" s="1027"/>
      <c r="K120" s="1027"/>
      <c r="L120" s="1027"/>
      <c r="M120" s="1027"/>
      <c r="N120" s="1027"/>
      <c r="O120" s="1027"/>
      <c r="P120" s="1027"/>
      <c r="Q120" s="1026"/>
      <c r="R120" s="1026"/>
      <c r="S120" s="1026"/>
      <c r="T120" s="1026"/>
      <c r="U120" s="1026"/>
      <c r="V120" s="1026"/>
      <c r="W120" s="1026"/>
      <c r="X120" s="1026"/>
      <c r="Y120" s="1026"/>
      <c r="Z120" s="1026"/>
      <c r="AA120" s="1026"/>
      <c r="AB120" s="1026"/>
      <c r="AC120" s="1026"/>
      <c r="AD120" s="1026"/>
      <c r="AE120" s="1026"/>
      <c r="AF120" s="1026"/>
      <c r="AG120" s="1026"/>
      <c r="AH120" s="1026"/>
      <c r="AI120" s="1026"/>
      <c r="AJ120" s="1026"/>
      <c r="AK120" s="1026"/>
      <c r="AL120" s="1026"/>
      <c r="AM120" s="1026"/>
      <c r="AN120" s="1026"/>
      <c r="AO120" s="1026"/>
      <c r="AP120" s="1026"/>
      <c r="AQ120" s="1026"/>
      <c r="AR120" s="1026"/>
      <c r="AS120" s="1026"/>
      <c r="AT120" s="1026"/>
      <c r="AU120" s="1026"/>
      <c r="AV120" s="1026"/>
      <c r="AW120" s="1026"/>
      <c r="AX120" s="1026"/>
      <c r="AY120" s="1026"/>
      <c r="AZ120" s="1026"/>
      <c r="BA120" s="1026"/>
      <c r="BB120" s="1026"/>
      <c r="BC120" s="1026"/>
      <c r="BD120" s="1026"/>
      <c r="BE120" s="1026"/>
      <c r="BF120" s="1026"/>
      <c r="BG120" s="1026"/>
      <c r="BH120" s="1026"/>
      <c r="BI120" s="1026"/>
      <c r="BJ120" s="1026"/>
      <c r="BK120" s="1026"/>
      <c r="BL120" s="1026"/>
      <c r="BM120" s="1026"/>
      <c r="BN120" s="1026"/>
      <c r="BO120" s="1026"/>
      <c r="BP120" s="1026"/>
      <c r="BQ120" s="1026"/>
      <c r="BR120" s="1026"/>
      <c r="BS120" s="1026"/>
      <c r="BT120" s="1026"/>
      <c r="BU120" s="1026"/>
      <c r="BV120" s="1026"/>
      <c r="BW120" s="1026"/>
      <c r="BX120" s="1026"/>
      <c r="BY120" s="1026"/>
      <c r="BZ120" s="1026"/>
      <c r="CA120" s="1026"/>
      <c r="CB120" s="1026"/>
      <c r="CC120" s="1026"/>
      <c r="CD120" s="1026"/>
      <c r="CE120" s="1026"/>
      <c r="CF120" s="1026"/>
      <c r="CG120" s="1026"/>
      <c r="CH120" s="1026"/>
      <c r="CI120" s="1026"/>
      <c r="CJ120" s="1026"/>
      <c r="CK120" s="1026"/>
      <c r="CL120" s="1026"/>
      <c r="CM120" s="1026"/>
      <c r="CN120" s="1026"/>
    </row>
    <row r="121">
      <c r="A121" s="1026"/>
      <c r="B121" s="1026"/>
      <c r="C121" s="1026"/>
      <c r="D121" s="1026"/>
      <c r="E121" s="1026"/>
      <c r="F121" s="1026"/>
      <c r="G121" s="1026"/>
      <c r="H121" s="1027"/>
      <c r="I121" s="1027"/>
      <c r="J121" s="1027"/>
      <c r="K121" s="1027"/>
      <c r="L121" s="1027"/>
      <c r="M121" s="1027"/>
      <c r="N121" s="1027"/>
      <c r="O121" s="1027"/>
      <c r="P121" s="1027"/>
      <c r="Q121" s="1026"/>
      <c r="R121" s="1026"/>
      <c r="S121" s="1026"/>
      <c r="T121" s="1026"/>
      <c r="U121" s="1026"/>
      <c r="V121" s="1026"/>
      <c r="W121" s="1026"/>
      <c r="X121" s="1026"/>
      <c r="Y121" s="1026"/>
      <c r="Z121" s="1026"/>
      <c r="AA121" s="1026"/>
      <c r="AB121" s="1026"/>
      <c r="AC121" s="1026"/>
      <c r="AD121" s="1026"/>
      <c r="AE121" s="1026"/>
      <c r="AF121" s="1026"/>
      <c r="AG121" s="1026"/>
      <c r="AH121" s="1026"/>
      <c r="AI121" s="1026"/>
      <c r="AJ121" s="1026"/>
      <c r="AK121" s="1026"/>
      <c r="AL121" s="1026"/>
      <c r="AM121" s="1026"/>
      <c r="AN121" s="1026"/>
      <c r="AO121" s="1026"/>
      <c r="AP121" s="1026"/>
      <c r="AQ121" s="1026"/>
      <c r="AR121" s="1026"/>
      <c r="AS121" s="1026"/>
      <c r="AT121" s="1026"/>
      <c r="AU121" s="1026"/>
      <c r="AV121" s="1026"/>
      <c r="AW121" s="1026"/>
      <c r="AX121" s="1026"/>
      <c r="AY121" s="1026"/>
      <c r="AZ121" s="1026"/>
      <c r="BA121" s="1026"/>
      <c r="BB121" s="1026"/>
      <c r="BC121" s="1026"/>
      <c r="BD121" s="1026"/>
      <c r="BE121" s="1026"/>
      <c r="BF121" s="1026"/>
      <c r="BG121" s="1026"/>
      <c r="BH121" s="1026"/>
      <c r="BI121" s="1026"/>
      <c r="BJ121" s="1026"/>
      <c r="BK121" s="1026"/>
      <c r="BL121" s="1026"/>
      <c r="BM121" s="1026"/>
      <c r="BN121" s="1026"/>
      <c r="BO121" s="1026"/>
      <c r="BP121" s="1026"/>
      <c r="BQ121" s="1026"/>
      <c r="BR121" s="1026"/>
      <c r="BS121" s="1026"/>
      <c r="BT121" s="1026"/>
      <c r="BU121" s="1026"/>
      <c r="BV121" s="1026"/>
      <c r="BW121" s="1026"/>
      <c r="BX121" s="1026"/>
      <c r="BY121" s="1026"/>
      <c r="BZ121" s="1026"/>
      <c r="CA121" s="1026"/>
      <c r="CB121" s="1026"/>
      <c r="CC121" s="1026"/>
      <c r="CD121" s="1026"/>
      <c r="CE121" s="1026"/>
      <c r="CF121" s="1026"/>
      <c r="CG121" s="1026"/>
      <c r="CH121" s="1026"/>
      <c r="CI121" s="1026"/>
      <c r="CJ121" s="1026"/>
      <c r="CK121" s="1026"/>
      <c r="CL121" s="1026"/>
      <c r="CM121" s="1026"/>
      <c r="CN121" s="1026"/>
    </row>
    <row r="122">
      <c r="A122" s="1026"/>
      <c r="B122" s="1026"/>
      <c r="C122" s="1026"/>
      <c r="D122" s="1026"/>
      <c r="E122" s="1026"/>
      <c r="F122" s="1026"/>
      <c r="G122" s="1026"/>
      <c r="H122" s="1027"/>
      <c r="I122" s="1027"/>
      <c r="J122" s="1027"/>
      <c r="K122" s="1027"/>
      <c r="L122" s="1027"/>
      <c r="M122" s="1027"/>
      <c r="N122" s="1027"/>
      <c r="O122" s="1027"/>
      <c r="P122" s="1027"/>
      <c r="Q122" s="1026"/>
      <c r="R122" s="1026"/>
      <c r="S122" s="1026"/>
      <c r="T122" s="1026"/>
      <c r="U122" s="1026"/>
      <c r="V122" s="1026"/>
      <c r="W122" s="1026"/>
      <c r="X122" s="1026"/>
      <c r="Y122" s="1026"/>
      <c r="Z122" s="1026"/>
      <c r="AA122" s="1026"/>
      <c r="AB122" s="1026"/>
      <c r="AC122" s="1026"/>
      <c r="AD122" s="1026"/>
      <c r="AE122" s="1026"/>
      <c r="AF122" s="1026"/>
      <c r="AG122" s="1026"/>
      <c r="AH122" s="1026"/>
      <c r="AI122" s="1026"/>
      <c r="AJ122" s="1026"/>
      <c r="AK122" s="1026"/>
      <c r="AL122" s="1026"/>
      <c r="AM122" s="1026"/>
      <c r="AN122" s="1026"/>
      <c r="AO122" s="1026"/>
      <c r="AP122" s="1026"/>
      <c r="AQ122" s="1026"/>
      <c r="AR122" s="1026"/>
      <c r="AS122" s="1026"/>
      <c r="AT122" s="1026"/>
      <c r="AU122" s="1026"/>
      <c r="AV122" s="1026"/>
      <c r="AW122" s="1026"/>
      <c r="AX122" s="1026"/>
      <c r="AY122" s="1026"/>
      <c r="AZ122" s="1026"/>
      <c r="BA122" s="1026"/>
      <c r="BB122" s="1026"/>
      <c r="BC122" s="1026"/>
      <c r="BD122" s="1026"/>
      <c r="BE122" s="1026"/>
      <c r="BF122" s="1026"/>
      <c r="BG122" s="1026"/>
      <c r="BH122" s="1026"/>
      <c r="BI122" s="1026"/>
      <c r="BJ122" s="1026"/>
      <c r="BK122" s="1026"/>
      <c r="BL122" s="1026"/>
      <c r="BM122" s="1026"/>
      <c r="BN122" s="1026"/>
      <c r="BO122" s="1026"/>
      <c r="BP122" s="1026"/>
      <c r="BQ122" s="1026"/>
      <c r="BR122" s="1026"/>
      <c r="BS122" s="1026"/>
      <c r="BT122" s="1026"/>
      <c r="BU122" s="1026"/>
      <c r="BV122" s="1026"/>
      <c r="BW122" s="1026"/>
      <c r="BX122" s="1026"/>
      <c r="BY122" s="1026"/>
      <c r="BZ122" s="1026"/>
      <c r="CA122" s="1026"/>
      <c r="CB122" s="1026"/>
      <c r="CC122" s="1026"/>
      <c r="CD122" s="1026"/>
      <c r="CE122" s="1026"/>
      <c r="CF122" s="1026"/>
      <c r="CG122" s="1026"/>
      <c r="CH122" s="1026"/>
      <c r="CI122" s="1026"/>
      <c r="CJ122" s="1026"/>
      <c r="CK122" s="1026"/>
      <c r="CL122" s="1026"/>
      <c r="CM122" s="1026"/>
      <c r="CN122" s="1026"/>
    </row>
    <row r="123">
      <c r="A123" s="1026"/>
      <c r="B123" s="1026"/>
      <c r="C123" s="1026"/>
      <c r="D123" s="1026"/>
      <c r="E123" s="1026"/>
      <c r="F123" s="1026"/>
      <c r="G123" s="1026"/>
      <c r="H123" s="1027"/>
      <c r="I123" s="1027"/>
      <c r="J123" s="1027"/>
      <c r="K123" s="1027"/>
      <c r="L123" s="1027"/>
      <c r="M123" s="1027"/>
      <c r="N123" s="1027"/>
      <c r="O123" s="1027"/>
      <c r="P123" s="1027"/>
      <c r="Q123" s="1026"/>
      <c r="R123" s="1026"/>
      <c r="S123" s="1026"/>
      <c r="T123" s="1026"/>
      <c r="U123" s="1026"/>
      <c r="V123" s="1026"/>
      <c r="W123" s="1026"/>
      <c r="X123" s="1026"/>
      <c r="Y123" s="1026"/>
      <c r="Z123" s="1026"/>
      <c r="AA123" s="1026"/>
      <c r="AB123" s="1026"/>
      <c r="AC123" s="1026"/>
      <c r="AD123" s="1026"/>
      <c r="AE123" s="1026"/>
      <c r="AF123" s="1026"/>
      <c r="AG123" s="1026"/>
      <c r="AH123" s="1026"/>
      <c r="AI123" s="1026"/>
      <c r="AJ123" s="1026"/>
      <c r="AK123" s="1026"/>
      <c r="AL123" s="1026"/>
      <c r="AM123" s="1026"/>
      <c r="AN123" s="1026"/>
      <c r="AO123" s="1026"/>
      <c r="AP123" s="1026"/>
      <c r="AQ123" s="1026"/>
      <c r="AR123" s="1026"/>
      <c r="AS123" s="1026"/>
      <c r="AT123" s="1026"/>
      <c r="AU123" s="1026"/>
      <c r="AV123" s="1026"/>
      <c r="AW123" s="1026"/>
      <c r="AX123" s="1026"/>
      <c r="AY123" s="1026"/>
      <c r="AZ123" s="1026"/>
      <c r="BA123" s="1026"/>
      <c r="BB123" s="1026"/>
      <c r="BC123" s="1026"/>
      <c r="BD123" s="1026"/>
      <c r="BE123" s="1026"/>
      <c r="BF123" s="1026"/>
      <c r="BG123" s="1026"/>
      <c r="BH123" s="1026"/>
      <c r="BI123" s="1026"/>
      <c r="BJ123" s="1026"/>
      <c r="BK123" s="1026"/>
      <c r="BL123" s="1026"/>
      <c r="BM123" s="1026"/>
      <c r="BN123" s="1026"/>
      <c r="BO123" s="1026"/>
      <c r="BP123" s="1026"/>
      <c r="BQ123" s="1026"/>
      <c r="BR123" s="1026"/>
      <c r="BS123" s="1026"/>
      <c r="BT123" s="1026"/>
      <c r="BU123" s="1026"/>
      <c r="BV123" s="1026"/>
      <c r="BW123" s="1026"/>
      <c r="BX123" s="1026"/>
      <c r="BY123" s="1026"/>
      <c r="BZ123" s="1026"/>
      <c r="CA123" s="1026"/>
      <c r="CB123" s="1026"/>
      <c r="CC123" s="1026"/>
      <c r="CD123" s="1026"/>
      <c r="CE123" s="1026"/>
      <c r="CF123" s="1026"/>
      <c r="CG123" s="1026"/>
      <c r="CH123" s="1026"/>
      <c r="CI123" s="1026"/>
      <c r="CJ123" s="1026"/>
      <c r="CK123" s="1026"/>
      <c r="CL123" s="1026"/>
      <c r="CM123" s="1026"/>
      <c r="CN123" s="1026"/>
    </row>
    <row r="124">
      <c r="A124" s="1026"/>
      <c r="B124" s="1026"/>
      <c r="C124" s="1026"/>
      <c r="D124" s="1026"/>
      <c r="E124" s="1026"/>
      <c r="F124" s="1026"/>
      <c r="G124" s="1026"/>
      <c r="H124" s="1027"/>
      <c r="I124" s="1027"/>
      <c r="J124" s="1027"/>
      <c r="K124" s="1027"/>
      <c r="L124" s="1027"/>
      <c r="M124" s="1027"/>
      <c r="N124" s="1027"/>
      <c r="O124" s="1027"/>
      <c r="P124" s="1027"/>
      <c r="Q124" s="1026"/>
      <c r="R124" s="1026"/>
      <c r="S124" s="1026"/>
      <c r="T124" s="1026"/>
      <c r="U124" s="1026"/>
      <c r="V124" s="1026"/>
      <c r="W124" s="1026"/>
      <c r="X124" s="1026"/>
      <c r="Y124" s="1026"/>
      <c r="Z124" s="1026"/>
      <c r="AA124" s="1026"/>
      <c r="AB124" s="1026"/>
      <c r="AC124" s="1026"/>
      <c r="AD124" s="1026"/>
      <c r="AE124" s="1026"/>
      <c r="AF124" s="1026"/>
      <c r="AG124" s="1026"/>
      <c r="AH124" s="1026"/>
      <c r="AI124" s="1026"/>
      <c r="AJ124" s="1026"/>
      <c r="AK124" s="1026"/>
      <c r="AL124" s="1026"/>
      <c r="AM124" s="1026"/>
      <c r="AN124" s="1026"/>
      <c r="AO124" s="1026"/>
      <c r="AP124" s="1026"/>
      <c r="AQ124" s="1026"/>
      <c r="AR124" s="1026"/>
      <c r="AS124" s="1026"/>
      <c r="AT124" s="1026"/>
      <c r="AU124" s="1026"/>
      <c r="AV124" s="1026"/>
      <c r="AW124" s="1026"/>
      <c r="AX124" s="1026"/>
      <c r="AY124" s="1026"/>
      <c r="AZ124" s="1026"/>
      <c r="BA124" s="1026"/>
      <c r="BB124" s="1026"/>
      <c r="BC124" s="1026"/>
      <c r="BD124" s="1026"/>
      <c r="BE124" s="1026"/>
      <c r="BF124" s="1026"/>
      <c r="BG124" s="1026"/>
      <c r="BH124" s="1026"/>
      <c r="BI124" s="1026"/>
      <c r="BJ124" s="1026"/>
      <c r="BK124" s="1026"/>
      <c r="BL124" s="1026"/>
      <c r="BM124" s="1026"/>
      <c r="BN124" s="1026"/>
      <c r="BO124" s="1026"/>
      <c r="BP124" s="1026"/>
      <c r="BQ124" s="1026"/>
      <c r="BR124" s="1026"/>
      <c r="BS124" s="1026"/>
      <c r="BT124" s="1026"/>
      <c r="BU124" s="1026"/>
      <c r="BV124" s="1026"/>
      <c r="BW124" s="1026"/>
      <c r="BX124" s="1026"/>
      <c r="BY124" s="1026"/>
      <c r="BZ124" s="1026"/>
      <c r="CA124" s="1026"/>
      <c r="CB124" s="1026"/>
      <c r="CC124" s="1026"/>
      <c r="CD124" s="1026"/>
      <c r="CE124" s="1026"/>
      <c r="CF124" s="1026"/>
      <c r="CG124" s="1026"/>
      <c r="CH124" s="1026"/>
      <c r="CI124" s="1026"/>
      <c r="CJ124" s="1026"/>
      <c r="CK124" s="1026"/>
      <c r="CL124" s="1026"/>
      <c r="CM124" s="1026"/>
      <c r="CN124" s="1026"/>
    </row>
    <row r="125">
      <c r="A125" s="1026"/>
      <c r="B125" s="1026"/>
      <c r="C125" s="1026"/>
      <c r="D125" s="1026"/>
      <c r="E125" s="1026"/>
      <c r="F125" s="1026"/>
      <c r="G125" s="1026"/>
      <c r="H125" s="1027"/>
      <c r="I125" s="1027"/>
      <c r="J125" s="1027"/>
      <c r="K125" s="1027"/>
      <c r="L125" s="1027"/>
      <c r="M125" s="1027"/>
      <c r="N125" s="1027"/>
      <c r="O125" s="1027"/>
      <c r="P125" s="1027"/>
      <c r="Q125" s="1026"/>
      <c r="R125" s="1026"/>
      <c r="S125" s="1026"/>
      <c r="T125" s="1026"/>
      <c r="U125" s="1026"/>
      <c r="V125" s="1026"/>
      <c r="W125" s="1026"/>
      <c r="X125" s="1026"/>
      <c r="Y125" s="1026"/>
      <c r="Z125" s="1026"/>
      <c r="AA125" s="1026"/>
      <c r="AB125" s="1026"/>
      <c r="AC125" s="1026"/>
      <c r="AD125" s="1026"/>
      <c r="AE125" s="1026"/>
      <c r="AF125" s="1026"/>
      <c r="AG125" s="1026"/>
      <c r="AH125" s="1026"/>
      <c r="AI125" s="1026"/>
      <c r="AJ125" s="1026"/>
      <c r="AK125" s="1026"/>
      <c r="AL125" s="1026"/>
      <c r="AM125" s="1026"/>
      <c r="AN125" s="1026"/>
      <c r="AO125" s="1026"/>
      <c r="AP125" s="1026"/>
      <c r="AQ125" s="1026"/>
      <c r="AR125" s="1026"/>
      <c r="AS125" s="1026"/>
      <c r="AT125" s="1026"/>
      <c r="AU125" s="1026"/>
      <c r="AV125" s="1026"/>
      <c r="AW125" s="1026"/>
      <c r="AX125" s="1026"/>
      <c r="AY125" s="1026"/>
      <c r="AZ125" s="1026"/>
      <c r="BA125" s="1026"/>
      <c r="BB125" s="1026"/>
      <c r="BC125" s="1026"/>
      <c r="BD125" s="1026"/>
      <c r="BE125" s="1026"/>
      <c r="BF125" s="1026"/>
      <c r="BG125" s="1026"/>
      <c r="BH125" s="1026"/>
      <c r="BI125" s="1026"/>
      <c r="BJ125" s="1026"/>
      <c r="BK125" s="1026"/>
      <c r="BL125" s="1026"/>
      <c r="BM125" s="1026"/>
      <c r="BN125" s="1026"/>
      <c r="BO125" s="1026"/>
      <c r="BP125" s="1026"/>
      <c r="BQ125" s="1026"/>
      <c r="BR125" s="1026"/>
      <c r="BS125" s="1026"/>
      <c r="BT125" s="1026"/>
      <c r="BU125" s="1026"/>
      <c r="BV125" s="1026"/>
      <c r="BW125" s="1026"/>
      <c r="BX125" s="1026"/>
      <c r="BY125" s="1026"/>
      <c r="BZ125" s="1026"/>
      <c r="CA125" s="1026"/>
      <c r="CB125" s="1026"/>
      <c r="CC125" s="1026"/>
      <c r="CD125" s="1026"/>
      <c r="CE125" s="1026"/>
      <c r="CF125" s="1026"/>
      <c r="CG125" s="1026"/>
      <c r="CH125" s="1026"/>
      <c r="CI125" s="1026"/>
      <c r="CJ125" s="1026"/>
      <c r="CK125" s="1026"/>
      <c r="CL125" s="1026"/>
      <c r="CM125" s="1026"/>
      <c r="CN125" s="1026"/>
    </row>
    <row r="126">
      <c r="A126" s="1026"/>
      <c r="B126" s="1026"/>
      <c r="C126" s="1026"/>
      <c r="D126" s="1026"/>
      <c r="E126" s="1026"/>
      <c r="F126" s="1026"/>
      <c r="G126" s="1026"/>
      <c r="H126" s="1027"/>
      <c r="I126" s="1027"/>
      <c r="J126" s="1027"/>
      <c r="K126" s="1027"/>
      <c r="L126" s="1027"/>
      <c r="M126" s="1027"/>
      <c r="N126" s="1027"/>
      <c r="O126" s="1027"/>
      <c r="P126" s="1027"/>
      <c r="Q126" s="1026"/>
      <c r="R126" s="1026"/>
      <c r="S126" s="1026"/>
      <c r="T126" s="1026"/>
      <c r="U126" s="1026"/>
      <c r="V126" s="1026"/>
      <c r="W126" s="1026"/>
      <c r="X126" s="1026"/>
      <c r="Y126" s="1026"/>
      <c r="Z126" s="1026"/>
      <c r="AA126" s="1026"/>
      <c r="AB126" s="1026"/>
      <c r="AC126" s="1026"/>
      <c r="AD126" s="1026"/>
      <c r="AE126" s="1026"/>
      <c r="AF126" s="1026"/>
      <c r="AG126" s="1026"/>
      <c r="AH126" s="1026"/>
      <c r="AI126" s="1026"/>
      <c r="AJ126" s="1026"/>
      <c r="AK126" s="1026"/>
      <c r="AL126" s="1026"/>
      <c r="AM126" s="1026"/>
      <c r="AN126" s="1026"/>
      <c r="AO126" s="1026"/>
      <c r="AP126" s="1026"/>
      <c r="AQ126" s="1026"/>
      <c r="AR126" s="1026"/>
      <c r="AS126" s="1026"/>
      <c r="AT126" s="1026"/>
      <c r="AU126" s="1026"/>
      <c r="AV126" s="1026"/>
      <c r="AW126" s="1026"/>
      <c r="AX126" s="1026"/>
      <c r="AY126" s="1026"/>
      <c r="AZ126" s="1026"/>
      <c r="BA126" s="1026"/>
      <c r="BB126" s="1026"/>
      <c r="BC126" s="1026"/>
      <c r="BD126" s="1026"/>
      <c r="BE126" s="1026"/>
      <c r="BF126" s="1026"/>
      <c r="BG126" s="1026"/>
      <c r="BH126" s="1026"/>
      <c r="BI126" s="1026"/>
      <c r="BJ126" s="1026"/>
      <c r="BK126" s="1026"/>
      <c r="BL126" s="1026"/>
      <c r="BM126" s="1026"/>
      <c r="BN126" s="1026"/>
      <c r="BO126" s="1026"/>
      <c r="BP126" s="1026"/>
      <c r="BQ126" s="1026"/>
      <c r="BR126" s="1026"/>
      <c r="BS126" s="1026"/>
      <c r="BT126" s="1026"/>
      <c r="BU126" s="1026"/>
      <c r="BV126" s="1026"/>
      <c r="BW126" s="1026"/>
      <c r="BX126" s="1026"/>
      <c r="BY126" s="1026"/>
      <c r="BZ126" s="1026"/>
      <c r="CA126" s="1026"/>
      <c r="CB126" s="1026"/>
      <c r="CC126" s="1026"/>
      <c r="CD126" s="1026"/>
      <c r="CE126" s="1026"/>
      <c r="CF126" s="1026"/>
      <c r="CG126" s="1026"/>
      <c r="CH126" s="1026"/>
      <c r="CI126" s="1026"/>
      <c r="CJ126" s="1026"/>
      <c r="CK126" s="1026"/>
      <c r="CL126" s="1026"/>
      <c r="CM126" s="1026"/>
      <c r="CN126" s="1026"/>
    </row>
    <row r="127">
      <c r="A127" s="1026"/>
      <c r="B127" s="1026"/>
      <c r="C127" s="1026"/>
      <c r="D127" s="1026"/>
      <c r="E127" s="1026"/>
      <c r="F127" s="1026"/>
      <c r="G127" s="1026"/>
      <c r="H127" s="1027"/>
      <c r="I127" s="1027"/>
      <c r="J127" s="1027"/>
      <c r="K127" s="1027"/>
      <c r="L127" s="1027"/>
      <c r="M127" s="1027"/>
      <c r="N127" s="1027"/>
      <c r="O127" s="1027"/>
      <c r="P127" s="1027"/>
      <c r="Q127" s="1026"/>
      <c r="R127" s="1026"/>
      <c r="S127" s="1026"/>
      <c r="T127" s="1026"/>
      <c r="U127" s="1026"/>
      <c r="V127" s="1026"/>
      <c r="W127" s="1026"/>
      <c r="X127" s="1026"/>
      <c r="Y127" s="1026"/>
      <c r="Z127" s="1026"/>
      <c r="AA127" s="1026"/>
      <c r="AB127" s="1026"/>
      <c r="AC127" s="1026"/>
      <c r="AD127" s="1026"/>
      <c r="AE127" s="1026"/>
      <c r="AF127" s="1026"/>
      <c r="AG127" s="1026"/>
      <c r="AH127" s="1026"/>
      <c r="AI127" s="1026"/>
      <c r="AJ127" s="1026"/>
      <c r="AK127" s="1026"/>
      <c r="AL127" s="1026"/>
      <c r="AM127" s="1026"/>
      <c r="AN127" s="1026"/>
      <c r="AO127" s="1026"/>
      <c r="AP127" s="1026"/>
      <c r="AQ127" s="1026"/>
      <c r="AR127" s="1026"/>
      <c r="AS127" s="1026"/>
      <c r="AT127" s="1026"/>
      <c r="AU127" s="1026"/>
      <c r="AV127" s="1026"/>
      <c r="AW127" s="1026"/>
      <c r="AX127" s="1026"/>
      <c r="AY127" s="1026"/>
      <c r="AZ127" s="1026"/>
      <c r="BA127" s="1026"/>
      <c r="BB127" s="1026"/>
      <c r="BC127" s="1026"/>
      <c r="BD127" s="1026"/>
      <c r="BE127" s="1026"/>
      <c r="BF127" s="1026"/>
      <c r="BG127" s="1026"/>
      <c r="BH127" s="1026"/>
      <c r="BI127" s="1026"/>
      <c r="BJ127" s="1026"/>
      <c r="BK127" s="1026"/>
      <c r="BL127" s="1026"/>
      <c r="BM127" s="1026"/>
      <c r="BN127" s="1026"/>
      <c r="BO127" s="1026"/>
      <c r="BP127" s="1026"/>
      <c r="BQ127" s="1026"/>
      <c r="BR127" s="1026"/>
      <c r="BS127" s="1026"/>
      <c r="BT127" s="1026"/>
      <c r="BU127" s="1026"/>
      <c r="BV127" s="1026"/>
      <c r="BW127" s="1026"/>
      <c r="BX127" s="1026"/>
      <c r="BY127" s="1026"/>
      <c r="BZ127" s="1026"/>
      <c r="CA127" s="1026"/>
      <c r="CB127" s="1026"/>
      <c r="CC127" s="1026"/>
      <c r="CD127" s="1026"/>
      <c r="CE127" s="1026"/>
      <c r="CF127" s="1026"/>
      <c r="CG127" s="1026"/>
      <c r="CH127" s="1026"/>
      <c r="CI127" s="1026"/>
      <c r="CJ127" s="1026"/>
      <c r="CK127" s="1026"/>
      <c r="CL127" s="1026"/>
      <c r="CM127" s="1026"/>
      <c r="CN127" s="1026"/>
    </row>
    <row r="128">
      <c r="A128" s="1026"/>
      <c r="B128" s="1026"/>
      <c r="C128" s="1026"/>
      <c r="D128" s="1026"/>
      <c r="E128" s="1026"/>
      <c r="F128" s="1026"/>
      <c r="G128" s="1026"/>
      <c r="H128" s="1027"/>
      <c r="I128" s="1027"/>
      <c r="J128" s="1027"/>
      <c r="K128" s="1027"/>
      <c r="L128" s="1027"/>
      <c r="M128" s="1027"/>
      <c r="N128" s="1027"/>
      <c r="O128" s="1027"/>
      <c r="P128" s="1027"/>
      <c r="Q128" s="1026"/>
      <c r="R128" s="1026"/>
      <c r="S128" s="1026"/>
      <c r="T128" s="1026"/>
      <c r="U128" s="1026"/>
      <c r="V128" s="1026"/>
      <c r="W128" s="1026"/>
      <c r="X128" s="1026"/>
      <c r="Y128" s="1026"/>
      <c r="Z128" s="1026"/>
      <c r="AA128" s="1026"/>
      <c r="AB128" s="1026"/>
      <c r="AC128" s="1026"/>
      <c r="AD128" s="1026"/>
      <c r="AE128" s="1026"/>
      <c r="AF128" s="1026"/>
      <c r="AG128" s="1026"/>
      <c r="AH128" s="1026"/>
      <c r="AI128" s="1026"/>
      <c r="AJ128" s="1026"/>
      <c r="AK128" s="1026"/>
      <c r="AL128" s="1026"/>
      <c r="AM128" s="1026"/>
      <c r="AN128" s="1026"/>
      <c r="AO128" s="1026"/>
      <c r="AP128" s="1026"/>
      <c r="AQ128" s="1026"/>
      <c r="AR128" s="1026"/>
      <c r="AS128" s="1026"/>
      <c r="AT128" s="1026"/>
      <c r="AU128" s="1026"/>
      <c r="AV128" s="1026"/>
      <c r="AW128" s="1026"/>
      <c r="AX128" s="1026"/>
      <c r="AY128" s="1026"/>
      <c r="AZ128" s="1026"/>
      <c r="BA128" s="1026"/>
      <c r="BB128" s="1026"/>
      <c r="BC128" s="1026"/>
      <c r="BD128" s="1026"/>
      <c r="BE128" s="1026"/>
      <c r="BF128" s="1026"/>
      <c r="BG128" s="1026"/>
      <c r="BH128" s="1026"/>
      <c r="BI128" s="1026"/>
      <c r="BJ128" s="1026"/>
      <c r="BK128" s="1026"/>
      <c r="BL128" s="1026"/>
      <c r="BM128" s="1026"/>
      <c r="BN128" s="1026"/>
      <c r="BO128" s="1026"/>
      <c r="BP128" s="1026"/>
      <c r="BQ128" s="1026"/>
      <c r="BR128" s="1026"/>
      <c r="BS128" s="1026"/>
      <c r="BT128" s="1026"/>
      <c r="BU128" s="1026"/>
      <c r="BV128" s="1026"/>
      <c r="BW128" s="1026"/>
      <c r="BX128" s="1026"/>
      <c r="BY128" s="1026"/>
      <c r="BZ128" s="1026"/>
      <c r="CA128" s="1026"/>
      <c r="CB128" s="1026"/>
      <c r="CC128" s="1026"/>
      <c r="CD128" s="1026"/>
      <c r="CE128" s="1026"/>
      <c r="CF128" s="1026"/>
      <c r="CG128" s="1026"/>
      <c r="CH128" s="1026"/>
      <c r="CI128" s="1026"/>
      <c r="CJ128" s="1026"/>
      <c r="CK128" s="1026"/>
      <c r="CL128" s="1026"/>
      <c r="CM128" s="1026"/>
      <c r="CN128" s="1026"/>
    </row>
    <row r="129">
      <c r="A129" s="1026"/>
      <c r="B129" s="1026"/>
      <c r="C129" s="1026"/>
      <c r="D129" s="1026"/>
      <c r="E129" s="1026"/>
      <c r="F129" s="1026"/>
      <c r="G129" s="1026"/>
      <c r="H129" s="1027"/>
      <c r="I129" s="1027"/>
      <c r="J129" s="1027"/>
      <c r="K129" s="1027"/>
      <c r="L129" s="1027"/>
      <c r="M129" s="1027"/>
      <c r="N129" s="1027"/>
      <c r="O129" s="1027"/>
      <c r="P129" s="1027"/>
      <c r="Q129" s="1026"/>
      <c r="R129" s="1026"/>
      <c r="S129" s="1026"/>
      <c r="T129" s="1026"/>
      <c r="U129" s="1026"/>
      <c r="V129" s="1026"/>
      <c r="W129" s="1026"/>
      <c r="X129" s="1026"/>
      <c r="Y129" s="1026"/>
      <c r="Z129" s="1026"/>
      <c r="AA129" s="1026"/>
      <c r="AB129" s="1026"/>
      <c r="AC129" s="1026"/>
      <c r="AD129" s="1026"/>
      <c r="AE129" s="1026"/>
      <c r="AF129" s="1026"/>
      <c r="AG129" s="1026"/>
      <c r="AH129" s="1026"/>
      <c r="AI129" s="1026"/>
      <c r="AJ129" s="1026"/>
      <c r="AK129" s="1026"/>
      <c r="AL129" s="1026"/>
      <c r="AM129" s="1026"/>
      <c r="AN129" s="1026"/>
      <c r="AO129" s="1026"/>
      <c r="AP129" s="1026"/>
      <c r="AQ129" s="1026"/>
      <c r="AR129" s="1026"/>
      <c r="AS129" s="1026"/>
      <c r="AT129" s="1026"/>
      <c r="AU129" s="1026"/>
      <c r="AV129" s="1026"/>
      <c r="AW129" s="1026"/>
      <c r="AX129" s="1026"/>
      <c r="AY129" s="1026"/>
      <c r="AZ129" s="1026"/>
      <c r="BA129" s="1026"/>
      <c r="BB129" s="1026"/>
      <c r="BC129" s="1026"/>
      <c r="BD129" s="1026"/>
      <c r="BE129" s="1026"/>
      <c r="BF129" s="1026"/>
      <c r="BG129" s="1026"/>
      <c r="BH129" s="1026"/>
      <c r="BI129" s="1026"/>
      <c r="BJ129" s="1026"/>
      <c r="BK129" s="1026"/>
      <c r="BL129" s="1026"/>
      <c r="BM129" s="1026"/>
      <c r="BN129" s="1026"/>
      <c r="BO129" s="1026"/>
      <c r="BP129" s="1026"/>
      <c r="BQ129" s="1026"/>
      <c r="BR129" s="1026"/>
      <c r="BS129" s="1026"/>
      <c r="BT129" s="1026"/>
      <c r="BU129" s="1026"/>
      <c r="BV129" s="1026"/>
      <c r="BW129" s="1026"/>
      <c r="BX129" s="1026"/>
      <c r="BY129" s="1026"/>
      <c r="BZ129" s="1026"/>
      <c r="CA129" s="1026"/>
      <c r="CB129" s="1026"/>
      <c r="CC129" s="1026"/>
      <c r="CD129" s="1026"/>
      <c r="CE129" s="1026"/>
      <c r="CF129" s="1026"/>
      <c r="CG129" s="1026"/>
      <c r="CH129" s="1026"/>
      <c r="CI129" s="1026"/>
      <c r="CJ129" s="1026"/>
      <c r="CK129" s="1026"/>
      <c r="CL129" s="1026"/>
      <c r="CM129" s="1026"/>
      <c r="CN129" s="1026"/>
    </row>
    <row r="130">
      <c r="A130" s="1026"/>
      <c r="B130" s="1026"/>
      <c r="C130" s="1026"/>
      <c r="D130" s="1026"/>
      <c r="E130" s="1026"/>
      <c r="F130" s="1026"/>
      <c r="G130" s="1026"/>
      <c r="H130" s="1027"/>
      <c r="I130" s="1027"/>
      <c r="J130" s="1027"/>
      <c r="K130" s="1027"/>
      <c r="L130" s="1027"/>
      <c r="M130" s="1027"/>
      <c r="N130" s="1027"/>
      <c r="O130" s="1027"/>
      <c r="P130" s="1027"/>
      <c r="Q130" s="1026"/>
      <c r="R130" s="1026"/>
      <c r="S130" s="1026"/>
      <c r="T130" s="1026"/>
      <c r="U130" s="1026"/>
      <c r="V130" s="1026"/>
      <c r="W130" s="1026"/>
      <c r="X130" s="1026"/>
      <c r="Y130" s="1026"/>
      <c r="Z130" s="1026"/>
      <c r="AA130" s="1026"/>
      <c r="AB130" s="1026"/>
      <c r="AC130" s="1026"/>
      <c r="AD130" s="1026"/>
      <c r="AE130" s="1026"/>
      <c r="AF130" s="1026"/>
      <c r="AG130" s="1026"/>
      <c r="AH130" s="1026"/>
      <c r="AI130" s="1026"/>
      <c r="AJ130" s="1026"/>
      <c r="AK130" s="1026"/>
      <c r="AL130" s="1026"/>
      <c r="AM130" s="1026"/>
      <c r="AN130" s="1026"/>
      <c r="AO130" s="1026"/>
      <c r="AP130" s="1026"/>
      <c r="AQ130" s="1026"/>
      <c r="AR130" s="1026"/>
      <c r="AS130" s="1026"/>
      <c r="AT130" s="1026"/>
      <c r="AU130" s="1026"/>
      <c r="AV130" s="1026"/>
      <c r="AW130" s="1026"/>
      <c r="AX130" s="1026"/>
      <c r="AY130" s="1026"/>
      <c r="AZ130" s="1026"/>
      <c r="BA130" s="1026"/>
      <c r="BB130" s="1026"/>
      <c r="BC130" s="1026"/>
      <c r="BD130" s="1026"/>
      <c r="BE130" s="1026"/>
      <c r="BF130" s="1026"/>
      <c r="BG130" s="1026"/>
      <c r="BH130" s="1026"/>
      <c r="BI130" s="1026"/>
      <c r="BJ130" s="1026"/>
      <c r="BK130" s="1026"/>
      <c r="BL130" s="1026"/>
      <c r="BM130" s="1026"/>
      <c r="BN130" s="1026"/>
      <c r="BO130" s="1026"/>
      <c r="BP130" s="1026"/>
      <c r="BQ130" s="1026"/>
      <c r="BR130" s="1026"/>
      <c r="BS130" s="1026"/>
      <c r="BT130" s="1026"/>
      <c r="BU130" s="1026"/>
      <c r="BV130" s="1026"/>
      <c r="BW130" s="1026"/>
      <c r="BX130" s="1026"/>
      <c r="BY130" s="1026"/>
      <c r="BZ130" s="1026"/>
      <c r="CA130" s="1026"/>
      <c r="CB130" s="1026"/>
      <c r="CC130" s="1026"/>
      <c r="CD130" s="1026"/>
      <c r="CE130" s="1026"/>
      <c r="CF130" s="1026"/>
      <c r="CG130" s="1026"/>
      <c r="CH130" s="1026"/>
      <c r="CI130" s="1026"/>
      <c r="CJ130" s="1026"/>
      <c r="CK130" s="1026"/>
      <c r="CL130" s="1026"/>
      <c r="CM130" s="1026"/>
      <c r="CN130" s="1026"/>
    </row>
    <row r="131">
      <c r="A131" s="1026"/>
      <c r="B131" s="1026"/>
      <c r="C131" s="1026"/>
      <c r="D131" s="1026"/>
      <c r="E131" s="1026"/>
      <c r="F131" s="1026"/>
      <c r="G131" s="1026"/>
      <c r="H131" s="1027"/>
      <c r="I131" s="1027"/>
      <c r="J131" s="1027"/>
      <c r="K131" s="1027"/>
      <c r="L131" s="1027"/>
      <c r="M131" s="1027"/>
      <c r="N131" s="1027"/>
      <c r="O131" s="1027"/>
      <c r="P131" s="1027"/>
      <c r="Q131" s="1026"/>
      <c r="R131" s="1026"/>
      <c r="S131" s="1026"/>
      <c r="T131" s="1026"/>
      <c r="U131" s="1026"/>
      <c r="V131" s="1026"/>
      <c r="W131" s="1026"/>
      <c r="X131" s="1026"/>
      <c r="Y131" s="1026"/>
      <c r="Z131" s="1026"/>
      <c r="AA131" s="1026"/>
      <c r="AB131" s="1026"/>
      <c r="AC131" s="1026"/>
      <c r="AD131" s="1026"/>
      <c r="AE131" s="1026"/>
      <c r="AF131" s="1026"/>
      <c r="AG131" s="1026"/>
      <c r="AH131" s="1026"/>
      <c r="AI131" s="1026"/>
      <c r="AJ131" s="1026"/>
      <c r="AK131" s="1026"/>
      <c r="AL131" s="1026"/>
      <c r="AM131" s="1026"/>
      <c r="AN131" s="1026"/>
      <c r="AO131" s="1026"/>
      <c r="AP131" s="1026"/>
      <c r="AQ131" s="1026"/>
      <c r="AR131" s="1026"/>
      <c r="AS131" s="1026"/>
      <c r="AT131" s="1026"/>
      <c r="AU131" s="1026"/>
      <c r="AV131" s="1026"/>
      <c r="AW131" s="1026"/>
      <c r="AX131" s="1026"/>
      <c r="AY131" s="1026"/>
      <c r="AZ131" s="1026"/>
      <c r="BA131" s="1026"/>
      <c r="BB131" s="1026"/>
      <c r="BC131" s="1026"/>
      <c r="BD131" s="1026"/>
      <c r="BE131" s="1026"/>
      <c r="BF131" s="1026"/>
      <c r="BG131" s="1026"/>
      <c r="BH131" s="1026"/>
      <c r="BI131" s="1026"/>
      <c r="BJ131" s="1026"/>
      <c r="BK131" s="1026"/>
      <c r="BL131" s="1026"/>
      <c r="BM131" s="1026"/>
      <c r="BN131" s="1026"/>
      <c r="BO131" s="1026"/>
      <c r="BP131" s="1026"/>
      <c r="BQ131" s="1026"/>
      <c r="BR131" s="1026"/>
      <c r="BS131" s="1026"/>
      <c r="BT131" s="1026"/>
      <c r="BU131" s="1026"/>
      <c r="BV131" s="1026"/>
      <c r="BW131" s="1026"/>
      <c r="BX131" s="1026"/>
      <c r="BY131" s="1026"/>
      <c r="BZ131" s="1026"/>
      <c r="CA131" s="1026"/>
      <c r="CB131" s="1026"/>
      <c r="CC131" s="1026"/>
      <c r="CD131" s="1026"/>
      <c r="CE131" s="1026"/>
      <c r="CF131" s="1026"/>
      <c r="CG131" s="1026"/>
      <c r="CH131" s="1026"/>
      <c r="CI131" s="1026"/>
      <c r="CJ131" s="1026"/>
      <c r="CK131" s="1026"/>
      <c r="CL131" s="1026"/>
      <c r="CM131" s="1026"/>
      <c r="CN131" s="1026"/>
    </row>
    <row r="132">
      <c r="A132" s="1026"/>
      <c r="B132" s="1026"/>
      <c r="C132" s="1026"/>
      <c r="D132" s="1026"/>
      <c r="E132" s="1026"/>
      <c r="F132" s="1026"/>
      <c r="G132" s="1026"/>
      <c r="H132" s="1027"/>
      <c r="I132" s="1027"/>
      <c r="J132" s="1027"/>
      <c r="K132" s="1027"/>
      <c r="L132" s="1027"/>
      <c r="M132" s="1027"/>
      <c r="N132" s="1027"/>
      <c r="O132" s="1027"/>
      <c r="P132" s="1027"/>
      <c r="Q132" s="1026"/>
      <c r="R132" s="1026"/>
      <c r="S132" s="1026"/>
      <c r="T132" s="1026"/>
      <c r="U132" s="1026"/>
      <c r="V132" s="1026"/>
      <c r="W132" s="1026"/>
      <c r="X132" s="1026"/>
      <c r="Y132" s="1026"/>
      <c r="Z132" s="1026"/>
      <c r="AA132" s="1026"/>
      <c r="AB132" s="1026"/>
      <c r="AC132" s="1026"/>
      <c r="AD132" s="1026"/>
      <c r="AE132" s="1026"/>
      <c r="AF132" s="1026"/>
      <c r="AG132" s="1026"/>
      <c r="AH132" s="1026"/>
      <c r="AI132" s="1026"/>
      <c r="AJ132" s="1026"/>
      <c r="AK132" s="1026"/>
      <c r="AL132" s="1026"/>
      <c r="AM132" s="1026"/>
      <c r="AN132" s="1026"/>
      <c r="AO132" s="1026"/>
      <c r="AP132" s="1026"/>
      <c r="AQ132" s="1026"/>
      <c r="AR132" s="1026"/>
      <c r="AS132" s="1026"/>
      <c r="AT132" s="1026"/>
      <c r="AU132" s="1026"/>
      <c r="AV132" s="1026"/>
      <c r="AW132" s="1026"/>
      <c r="AX132" s="1026"/>
      <c r="AY132" s="1026"/>
      <c r="AZ132" s="1026"/>
      <c r="BA132" s="1026"/>
      <c r="BB132" s="1026"/>
      <c r="BC132" s="1026"/>
      <c r="BD132" s="1026"/>
      <c r="BE132" s="1026"/>
      <c r="BF132" s="1026"/>
      <c r="BG132" s="1026"/>
      <c r="BH132" s="1026"/>
      <c r="BI132" s="1026"/>
      <c r="BJ132" s="1026"/>
      <c r="BK132" s="1026"/>
      <c r="BL132" s="1026"/>
      <c r="BM132" s="1026"/>
      <c r="BN132" s="1026"/>
      <c r="BO132" s="1026"/>
      <c r="BP132" s="1026"/>
      <c r="BQ132" s="1026"/>
      <c r="BR132" s="1026"/>
      <c r="BS132" s="1026"/>
      <c r="BT132" s="1026"/>
      <c r="BU132" s="1026"/>
      <c r="BV132" s="1026"/>
      <c r="BW132" s="1026"/>
      <c r="BX132" s="1026"/>
      <c r="BY132" s="1026"/>
      <c r="BZ132" s="1026"/>
      <c r="CA132" s="1026"/>
      <c r="CB132" s="1026"/>
      <c r="CC132" s="1026"/>
      <c r="CD132" s="1026"/>
      <c r="CE132" s="1026"/>
      <c r="CF132" s="1026"/>
      <c r="CG132" s="1026"/>
      <c r="CH132" s="1026"/>
      <c r="CI132" s="1026"/>
      <c r="CJ132" s="1026"/>
      <c r="CK132" s="1026"/>
      <c r="CL132" s="1026"/>
      <c r="CM132" s="1026"/>
      <c r="CN132" s="1026"/>
    </row>
    <row r="133">
      <c r="A133" s="1026"/>
      <c r="B133" s="1026"/>
      <c r="C133" s="1026"/>
      <c r="D133" s="1026"/>
      <c r="E133" s="1026"/>
      <c r="F133" s="1026"/>
      <c r="G133" s="1026"/>
      <c r="H133" s="1027"/>
      <c r="I133" s="1027"/>
      <c r="J133" s="1027"/>
      <c r="K133" s="1027"/>
      <c r="L133" s="1027"/>
      <c r="M133" s="1027"/>
      <c r="N133" s="1027"/>
      <c r="O133" s="1027"/>
      <c r="P133" s="1027"/>
      <c r="Q133" s="1026"/>
      <c r="R133" s="1026"/>
      <c r="S133" s="1026"/>
      <c r="T133" s="1026"/>
      <c r="U133" s="1026"/>
      <c r="V133" s="1026"/>
      <c r="W133" s="1026"/>
      <c r="X133" s="1026"/>
      <c r="Y133" s="1026"/>
      <c r="Z133" s="1026"/>
      <c r="AA133" s="1026"/>
      <c r="AB133" s="1026"/>
      <c r="AC133" s="1026"/>
      <c r="AD133" s="1026"/>
      <c r="AE133" s="1026"/>
      <c r="AF133" s="1026"/>
      <c r="AG133" s="1026"/>
      <c r="AH133" s="1026"/>
      <c r="AI133" s="1026"/>
      <c r="AJ133" s="1026"/>
      <c r="AK133" s="1026"/>
      <c r="AL133" s="1026"/>
      <c r="AM133" s="1026"/>
      <c r="AN133" s="1026"/>
      <c r="AO133" s="1026"/>
      <c r="AP133" s="1026"/>
      <c r="AQ133" s="1026"/>
      <c r="AR133" s="1026"/>
      <c r="AS133" s="1026"/>
      <c r="AT133" s="1026"/>
      <c r="AU133" s="1026"/>
      <c r="AV133" s="1026"/>
      <c r="AW133" s="1026"/>
      <c r="AX133" s="1026"/>
      <c r="AY133" s="1026"/>
      <c r="AZ133" s="1026"/>
      <c r="BA133" s="1026"/>
      <c r="BB133" s="1026"/>
      <c r="BC133" s="1026"/>
      <c r="BD133" s="1026"/>
      <c r="BE133" s="1026"/>
      <c r="BF133" s="1026"/>
      <c r="BG133" s="1026"/>
      <c r="BH133" s="1026"/>
      <c r="BI133" s="1026"/>
      <c r="BJ133" s="1026"/>
      <c r="BK133" s="1026"/>
      <c r="BL133" s="1026"/>
      <c r="BM133" s="1026"/>
      <c r="BN133" s="1026"/>
      <c r="BO133" s="1026"/>
      <c r="BP133" s="1026"/>
      <c r="BQ133" s="1026"/>
      <c r="BR133" s="1026"/>
      <c r="BS133" s="1026"/>
      <c r="BT133" s="1026"/>
      <c r="BU133" s="1026"/>
      <c r="BV133" s="1026"/>
      <c r="BW133" s="1026"/>
      <c r="BX133" s="1026"/>
      <c r="BY133" s="1026"/>
      <c r="BZ133" s="1026"/>
      <c r="CA133" s="1026"/>
      <c r="CB133" s="1026"/>
      <c r="CC133" s="1026"/>
      <c r="CD133" s="1026"/>
      <c r="CE133" s="1026"/>
      <c r="CF133" s="1026"/>
      <c r="CG133" s="1026"/>
      <c r="CH133" s="1026"/>
      <c r="CI133" s="1026"/>
      <c r="CJ133" s="1026"/>
      <c r="CK133" s="1026"/>
      <c r="CL133" s="1026"/>
      <c r="CM133" s="1026"/>
      <c r="CN133" s="1026"/>
    </row>
    <row r="134">
      <c r="A134" s="1026"/>
      <c r="B134" s="1026"/>
      <c r="C134" s="1026"/>
      <c r="D134" s="1026"/>
      <c r="E134" s="1026"/>
      <c r="F134" s="1026"/>
      <c r="G134" s="1026"/>
      <c r="H134" s="1027"/>
      <c r="I134" s="1027"/>
      <c r="J134" s="1027"/>
      <c r="K134" s="1027"/>
      <c r="L134" s="1027"/>
      <c r="M134" s="1027"/>
      <c r="N134" s="1027"/>
      <c r="O134" s="1027"/>
      <c r="P134" s="1027"/>
      <c r="Q134" s="1026"/>
      <c r="R134" s="1026"/>
      <c r="S134" s="1026"/>
      <c r="T134" s="1026"/>
      <c r="U134" s="1026"/>
      <c r="V134" s="1026"/>
      <c r="W134" s="1026"/>
      <c r="X134" s="1026"/>
      <c r="Y134" s="1026"/>
      <c r="Z134" s="1026"/>
      <c r="AA134" s="1026"/>
      <c r="AB134" s="1026"/>
      <c r="AC134" s="1026"/>
      <c r="AD134" s="1026"/>
      <c r="AE134" s="1026"/>
      <c r="AF134" s="1026"/>
      <c r="AG134" s="1026"/>
      <c r="AH134" s="1026"/>
      <c r="AI134" s="1026"/>
      <c r="AJ134" s="1026"/>
      <c r="AK134" s="1026"/>
      <c r="AL134" s="1026"/>
      <c r="AM134" s="1026"/>
      <c r="AN134" s="1026"/>
      <c r="AO134" s="1026"/>
      <c r="AP134" s="1026"/>
      <c r="AQ134" s="1026"/>
      <c r="AR134" s="1026"/>
      <c r="AS134" s="1026"/>
      <c r="AT134" s="1026"/>
      <c r="AU134" s="1026"/>
      <c r="AV134" s="1026"/>
      <c r="AW134" s="1026"/>
      <c r="AX134" s="1026"/>
      <c r="AY134" s="1026"/>
      <c r="AZ134" s="1026"/>
      <c r="BA134" s="1026"/>
      <c r="BB134" s="1026"/>
      <c r="BC134" s="1026"/>
      <c r="BD134" s="1026"/>
      <c r="BE134" s="1026"/>
      <c r="BF134" s="1026"/>
      <c r="BG134" s="1026"/>
      <c r="BH134" s="1026"/>
      <c r="BI134" s="1026"/>
      <c r="BJ134" s="1026"/>
      <c r="BK134" s="1026"/>
      <c r="BL134" s="1026"/>
      <c r="BM134" s="1026"/>
      <c r="BN134" s="1026"/>
      <c r="BO134" s="1026"/>
      <c r="BP134" s="1026"/>
      <c r="BQ134" s="1026"/>
      <c r="BR134" s="1026"/>
      <c r="BS134" s="1026"/>
      <c r="BT134" s="1026"/>
      <c r="BU134" s="1026"/>
      <c r="BV134" s="1026"/>
      <c r="BW134" s="1026"/>
      <c r="BX134" s="1026"/>
      <c r="BY134" s="1026"/>
      <c r="BZ134" s="1026"/>
      <c r="CA134" s="1026"/>
      <c r="CB134" s="1026"/>
      <c r="CC134" s="1026"/>
      <c r="CD134" s="1026"/>
      <c r="CE134" s="1026"/>
      <c r="CF134" s="1026"/>
      <c r="CG134" s="1026"/>
      <c r="CH134" s="1026"/>
      <c r="CI134" s="1026"/>
      <c r="CJ134" s="1026"/>
      <c r="CK134" s="1026"/>
      <c r="CL134" s="1026"/>
      <c r="CM134" s="1026"/>
      <c r="CN134" s="1026"/>
    </row>
    <row r="135">
      <c r="A135" s="1026"/>
      <c r="B135" s="1026"/>
      <c r="C135" s="1026"/>
      <c r="D135" s="1026"/>
      <c r="E135" s="1026"/>
      <c r="F135" s="1026"/>
      <c r="G135" s="1026"/>
      <c r="H135" s="1027"/>
      <c r="I135" s="1027"/>
      <c r="J135" s="1027"/>
      <c r="K135" s="1027"/>
      <c r="L135" s="1027"/>
      <c r="M135" s="1027"/>
      <c r="N135" s="1027"/>
      <c r="O135" s="1027"/>
      <c r="P135" s="1027"/>
      <c r="Q135" s="1026"/>
      <c r="R135" s="1026"/>
      <c r="S135" s="1026"/>
      <c r="T135" s="1026"/>
      <c r="U135" s="1026"/>
      <c r="V135" s="1026"/>
      <c r="W135" s="1026"/>
      <c r="X135" s="1026"/>
      <c r="Y135" s="1026"/>
      <c r="Z135" s="1026"/>
      <c r="AA135" s="1026"/>
      <c r="AB135" s="1026"/>
      <c r="AC135" s="1026"/>
      <c r="AD135" s="1026"/>
      <c r="AE135" s="1026"/>
      <c r="AF135" s="1026"/>
      <c r="AG135" s="1026"/>
      <c r="AH135" s="1026"/>
      <c r="AI135" s="1026"/>
      <c r="AJ135" s="1026"/>
      <c r="AK135" s="1026"/>
      <c r="AL135" s="1026"/>
      <c r="AM135" s="1026"/>
      <c r="AN135" s="1026"/>
      <c r="AO135" s="1026"/>
      <c r="AP135" s="1026"/>
      <c r="AQ135" s="1026"/>
      <c r="AR135" s="1026"/>
      <c r="AS135" s="1026"/>
      <c r="AT135" s="1026"/>
      <c r="AU135" s="1026"/>
      <c r="AV135" s="1026"/>
      <c r="AW135" s="1026"/>
      <c r="AX135" s="1026"/>
      <c r="AY135" s="1026"/>
      <c r="AZ135" s="1026"/>
      <c r="BA135" s="1026"/>
      <c r="BB135" s="1026"/>
      <c r="BC135" s="1026"/>
      <c r="BD135" s="1026"/>
      <c r="BE135" s="1026"/>
      <c r="BF135" s="1026"/>
      <c r="BG135" s="1026"/>
      <c r="BH135" s="1026"/>
      <c r="BI135" s="1026"/>
      <c r="BJ135" s="1026"/>
      <c r="BK135" s="1026"/>
      <c r="BL135" s="1026"/>
      <c r="BM135" s="1026"/>
      <c r="BN135" s="1026"/>
      <c r="BO135" s="1026"/>
      <c r="BP135" s="1026"/>
      <c r="BQ135" s="1026"/>
      <c r="BR135" s="1026"/>
      <c r="BS135" s="1026"/>
      <c r="BT135" s="1026"/>
      <c r="BU135" s="1026"/>
      <c r="BV135" s="1026"/>
      <c r="BW135" s="1026"/>
      <c r="BX135" s="1026"/>
      <c r="BY135" s="1026"/>
      <c r="BZ135" s="1026"/>
      <c r="CA135" s="1026"/>
      <c r="CB135" s="1026"/>
      <c r="CC135" s="1026"/>
      <c r="CD135" s="1026"/>
      <c r="CE135" s="1026"/>
      <c r="CF135" s="1026"/>
      <c r="CG135" s="1026"/>
      <c r="CH135" s="1026"/>
      <c r="CI135" s="1026"/>
      <c r="CJ135" s="1026"/>
      <c r="CK135" s="1026"/>
      <c r="CL135" s="1026"/>
      <c r="CM135" s="1026"/>
      <c r="CN135" s="1026"/>
    </row>
    <row r="136">
      <c r="A136" s="1026"/>
      <c r="B136" s="1026"/>
      <c r="C136" s="1026"/>
      <c r="D136" s="1026"/>
      <c r="E136" s="1026"/>
      <c r="F136" s="1026"/>
      <c r="G136" s="1026"/>
      <c r="H136" s="1027"/>
      <c r="I136" s="1027"/>
      <c r="J136" s="1027"/>
      <c r="K136" s="1027"/>
      <c r="L136" s="1027"/>
      <c r="M136" s="1027"/>
      <c r="N136" s="1027"/>
      <c r="O136" s="1027"/>
      <c r="P136" s="1027"/>
      <c r="Q136" s="1026"/>
      <c r="R136" s="1026"/>
      <c r="S136" s="1026"/>
      <c r="T136" s="1026"/>
      <c r="U136" s="1026"/>
      <c r="V136" s="1026"/>
      <c r="W136" s="1026"/>
      <c r="X136" s="1026"/>
      <c r="Y136" s="1026"/>
      <c r="Z136" s="1026"/>
      <c r="AA136" s="1026"/>
      <c r="AB136" s="1026"/>
      <c r="AC136" s="1026"/>
      <c r="AD136" s="1026"/>
      <c r="AE136" s="1026"/>
      <c r="AF136" s="1026"/>
      <c r="AG136" s="1026"/>
      <c r="AH136" s="1026"/>
      <c r="AI136" s="1026"/>
      <c r="AJ136" s="1026"/>
      <c r="AK136" s="1026"/>
      <c r="AL136" s="1026"/>
      <c r="AM136" s="1026"/>
      <c r="AN136" s="1026"/>
      <c r="AO136" s="1026"/>
      <c r="AP136" s="1026"/>
      <c r="AQ136" s="1026"/>
      <c r="AR136" s="1026"/>
      <c r="AS136" s="1026"/>
      <c r="AT136" s="1026"/>
      <c r="AU136" s="1026"/>
      <c r="AV136" s="1026"/>
      <c r="AW136" s="1026"/>
      <c r="AX136" s="1026"/>
      <c r="AY136" s="1026"/>
      <c r="AZ136" s="1026"/>
      <c r="BA136" s="1026"/>
      <c r="BB136" s="1026"/>
      <c r="BC136" s="1026"/>
      <c r="BD136" s="1026"/>
      <c r="BE136" s="1026"/>
      <c r="BF136" s="1026"/>
      <c r="BG136" s="1026"/>
      <c r="BH136" s="1026"/>
      <c r="BI136" s="1026"/>
      <c r="BJ136" s="1026"/>
      <c r="BK136" s="1026"/>
      <c r="BL136" s="1026"/>
      <c r="BM136" s="1026"/>
      <c r="BN136" s="1026"/>
      <c r="BO136" s="1026"/>
      <c r="BP136" s="1026"/>
      <c r="BQ136" s="1026"/>
      <c r="BR136" s="1026"/>
      <c r="BS136" s="1026"/>
      <c r="BT136" s="1026"/>
      <c r="BU136" s="1026"/>
      <c r="BV136" s="1026"/>
      <c r="BW136" s="1026"/>
      <c r="BX136" s="1026"/>
      <c r="BY136" s="1026"/>
      <c r="BZ136" s="1026"/>
      <c r="CA136" s="1026"/>
      <c r="CB136" s="1026"/>
      <c r="CC136" s="1026"/>
      <c r="CD136" s="1026"/>
      <c r="CE136" s="1026"/>
      <c r="CF136" s="1026"/>
      <c r="CG136" s="1026"/>
      <c r="CH136" s="1026"/>
      <c r="CI136" s="1026"/>
      <c r="CJ136" s="1026"/>
      <c r="CK136" s="1026"/>
      <c r="CL136" s="1026"/>
      <c r="CM136" s="1026"/>
      <c r="CN136" s="1026"/>
    </row>
    <row r="137">
      <c r="A137" s="1026"/>
      <c r="B137" s="1026"/>
      <c r="C137" s="1026"/>
      <c r="D137" s="1026"/>
      <c r="E137" s="1026"/>
      <c r="F137" s="1026"/>
      <c r="G137" s="1026"/>
      <c r="H137" s="1027"/>
      <c r="I137" s="1027"/>
      <c r="J137" s="1027"/>
      <c r="K137" s="1027"/>
      <c r="L137" s="1027"/>
      <c r="M137" s="1027"/>
      <c r="N137" s="1027"/>
      <c r="O137" s="1027"/>
      <c r="P137" s="1027"/>
      <c r="Q137" s="1026"/>
      <c r="R137" s="1026"/>
      <c r="S137" s="1026"/>
      <c r="T137" s="1026"/>
      <c r="U137" s="1026"/>
      <c r="V137" s="1026"/>
      <c r="W137" s="1026"/>
      <c r="X137" s="1026"/>
      <c r="Y137" s="1026"/>
      <c r="Z137" s="1026"/>
      <c r="AA137" s="1026"/>
      <c r="AB137" s="1026"/>
      <c r="AC137" s="1026"/>
      <c r="AD137" s="1026"/>
      <c r="AE137" s="1026"/>
      <c r="AF137" s="1026"/>
      <c r="AG137" s="1026"/>
      <c r="AH137" s="1026"/>
      <c r="AI137" s="1026"/>
      <c r="AJ137" s="1026"/>
      <c r="AK137" s="1026"/>
      <c r="AL137" s="1026"/>
      <c r="AM137" s="1026"/>
      <c r="AN137" s="1026"/>
      <c r="AO137" s="1026"/>
      <c r="AP137" s="1026"/>
      <c r="AQ137" s="1026"/>
      <c r="AR137" s="1026"/>
      <c r="AS137" s="1026"/>
      <c r="AT137" s="1026"/>
      <c r="AU137" s="1026"/>
      <c r="AV137" s="1026"/>
      <c r="AW137" s="1026"/>
      <c r="AX137" s="1026"/>
      <c r="AY137" s="1026"/>
      <c r="AZ137" s="1026"/>
      <c r="BA137" s="1026"/>
      <c r="BB137" s="1026"/>
      <c r="BC137" s="1026"/>
      <c r="BD137" s="1026"/>
      <c r="BE137" s="1026"/>
      <c r="BF137" s="1026"/>
      <c r="BG137" s="1026"/>
      <c r="BH137" s="1026"/>
      <c r="BI137" s="1026"/>
      <c r="BJ137" s="1026"/>
      <c r="BK137" s="1026"/>
      <c r="BL137" s="1026"/>
      <c r="BM137" s="1026"/>
      <c r="BN137" s="1026"/>
      <c r="BO137" s="1026"/>
      <c r="BP137" s="1026"/>
      <c r="BQ137" s="1026"/>
      <c r="BR137" s="1026"/>
      <c r="BS137" s="1026"/>
      <c r="BT137" s="1026"/>
      <c r="BU137" s="1026"/>
      <c r="BV137" s="1026"/>
      <c r="BW137" s="1026"/>
      <c r="BX137" s="1026"/>
      <c r="BY137" s="1026"/>
      <c r="BZ137" s="1026"/>
      <c r="CA137" s="1026"/>
      <c r="CB137" s="1026"/>
      <c r="CC137" s="1026"/>
      <c r="CD137" s="1026"/>
      <c r="CE137" s="1026"/>
      <c r="CF137" s="1026"/>
      <c r="CG137" s="1026"/>
      <c r="CH137" s="1026"/>
      <c r="CI137" s="1026"/>
      <c r="CJ137" s="1026"/>
      <c r="CK137" s="1026"/>
      <c r="CL137" s="1026"/>
      <c r="CM137" s="1026"/>
      <c r="CN137" s="1026"/>
    </row>
    <row r="138">
      <c r="A138" s="1026"/>
      <c r="B138" s="1026"/>
      <c r="C138" s="1026"/>
      <c r="D138" s="1026"/>
      <c r="E138" s="1026"/>
      <c r="F138" s="1026"/>
      <c r="G138" s="1026"/>
      <c r="H138" s="1027"/>
      <c r="I138" s="1027"/>
      <c r="J138" s="1027"/>
      <c r="K138" s="1027"/>
      <c r="L138" s="1027"/>
      <c r="M138" s="1027"/>
      <c r="N138" s="1027"/>
      <c r="O138" s="1027"/>
      <c r="P138" s="1027"/>
      <c r="Q138" s="1026"/>
      <c r="R138" s="1026"/>
      <c r="S138" s="1026"/>
      <c r="T138" s="1026"/>
      <c r="U138" s="1026"/>
      <c r="V138" s="1026"/>
      <c r="W138" s="1026"/>
      <c r="X138" s="1026"/>
      <c r="Y138" s="1026"/>
      <c r="Z138" s="1026"/>
      <c r="AA138" s="1026"/>
      <c r="AB138" s="1026"/>
      <c r="AC138" s="1026"/>
      <c r="AD138" s="1026"/>
      <c r="AE138" s="1026"/>
      <c r="AF138" s="1026"/>
      <c r="AG138" s="1026"/>
      <c r="AH138" s="1026"/>
      <c r="AI138" s="1026"/>
      <c r="AJ138" s="1026"/>
      <c r="AK138" s="1026"/>
      <c r="AL138" s="1026"/>
      <c r="AM138" s="1026"/>
      <c r="AN138" s="1026"/>
      <c r="AO138" s="1026"/>
      <c r="AP138" s="1026"/>
      <c r="AQ138" s="1026"/>
      <c r="AR138" s="1026"/>
      <c r="AS138" s="1026"/>
      <c r="AT138" s="1026"/>
      <c r="AU138" s="1026"/>
      <c r="AV138" s="1026"/>
      <c r="AW138" s="1026"/>
      <c r="AX138" s="1026"/>
      <c r="AY138" s="1026"/>
      <c r="AZ138" s="1026"/>
      <c r="BA138" s="1026"/>
      <c r="BB138" s="1026"/>
      <c r="BC138" s="1026"/>
      <c r="BD138" s="1026"/>
      <c r="BE138" s="1026"/>
      <c r="BF138" s="1026"/>
      <c r="BG138" s="1026"/>
      <c r="BH138" s="1026"/>
      <c r="BI138" s="1026"/>
      <c r="BJ138" s="1026"/>
      <c r="BK138" s="1026"/>
      <c r="BL138" s="1026"/>
      <c r="BM138" s="1026"/>
      <c r="BN138" s="1026"/>
      <c r="BO138" s="1026"/>
      <c r="BP138" s="1026"/>
      <c r="BQ138" s="1026"/>
      <c r="BR138" s="1026"/>
      <c r="BS138" s="1026"/>
      <c r="BT138" s="1026"/>
      <c r="BU138" s="1026"/>
      <c r="BV138" s="1026"/>
      <c r="BW138" s="1026"/>
      <c r="BX138" s="1026"/>
      <c r="BY138" s="1026"/>
      <c r="BZ138" s="1026"/>
      <c r="CA138" s="1026"/>
      <c r="CB138" s="1026"/>
      <c r="CC138" s="1026"/>
      <c r="CD138" s="1026"/>
      <c r="CE138" s="1026"/>
      <c r="CF138" s="1026"/>
      <c r="CG138" s="1026"/>
      <c r="CH138" s="1026"/>
      <c r="CI138" s="1026"/>
      <c r="CJ138" s="1026"/>
      <c r="CK138" s="1026"/>
      <c r="CL138" s="1026"/>
      <c r="CM138" s="1026"/>
      <c r="CN138" s="1026"/>
    </row>
    <row r="139">
      <c r="A139" s="1026"/>
      <c r="B139" s="1026"/>
      <c r="C139" s="1026"/>
      <c r="D139" s="1026"/>
      <c r="E139" s="1026"/>
      <c r="F139" s="1026"/>
      <c r="G139" s="1026"/>
      <c r="H139" s="1027"/>
      <c r="I139" s="1027"/>
      <c r="J139" s="1027"/>
      <c r="K139" s="1027"/>
      <c r="L139" s="1027"/>
      <c r="M139" s="1027"/>
      <c r="N139" s="1027"/>
      <c r="O139" s="1027"/>
      <c r="P139" s="1027"/>
      <c r="Q139" s="1026"/>
      <c r="R139" s="1026"/>
      <c r="S139" s="1026"/>
      <c r="T139" s="1026"/>
      <c r="U139" s="1026"/>
      <c r="V139" s="1026"/>
      <c r="W139" s="1026"/>
      <c r="X139" s="1026"/>
      <c r="Y139" s="1026"/>
      <c r="Z139" s="1026"/>
      <c r="AA139" s="1026"/>
      <c r="AB139" s="1026"/>
      <c r="AC139" s="1026"/>
      <c r="AD139" s="1026"/>
      <c r="AE139" s="1026"/>
      <c r="AF139" s="1026"/>
      <c r="AG139" s="1026"/>
      <c r="AH139" s="1026"/>
      <c r="AI139" s="1026"/>
      <c r="AJ139" s="1026"/>
      <c r="AK139" s="1026"/>
      <c r="AL139" s="1026"/>
      <c r="AM139" s="1026"/>
      <c r="AN139" s="1026"/>
      <c r="AO139" s="1026"/>
      <c r="AP139" s="1026"/>
      <c r="AQ139" s="1026"/>
      <c r="AR139" s="1026"/>
      <c r="AS139" s="1026"/>
      <c r="AT139" s="1026"/>
      <c r="AU139" s="1026"/>
      <c r="AV139" s="1026"/>
      <c r="AW139" s="1026"/>
      <c r="AX139" s="1026"/>
      <c r="AY139" s="1026"/>
      <c r="AZ139" s="1026"/>
      <c r="BA139" s="1026"/>
      <c r="BB139" s="1026"/>
      <c r="BC139" s="1026"/>
      <c r="BD139" s="1026"/>
      <c r="BE139" s="1026"/>
      <c r="BF139" s="1026"/>
      <c r="BG139" s="1026"/>
      <c r="BH139" s="1026"/>
      <c r="BI139" s="1026"/>
      <c r="BJ139" s="1026"/>
      <c r="BK139" s="1026"/>
      <c r="BL139" s="1026"/>
      <c r="BM139" s="1026"/>
      <c r="BN139" s="1026"/>
      <c r="BO139" s="1026"/>
      <c r="BP139" s="1026"/>
      <c r="BQ139" s="1026"/>
      <c r="BR139" s="1026"/>
      <c r="BS139" s="1026"/>
      <c r="BT139" s="1026"/>
      <c r="BU139" s="1026"/>
      <c r="BV139" s="1026"/>
      <c r="BW139" s="1026"/>
      <c r="BX139" s="1026"/>
      <c r="BY139" s="1026"/>
      <c r="BZ139" s="1026"/>
      <c r="CA139" s="1026"/>
      <c r="CB139" s="1026"/>
      <c r="CC139" s="1026"/>
      <c r="CD139" s="1026"/>
      <c r="CE139" s="1026"/>
      <c r="CF139" s="1026"/>
      <c r="CG139" s="1026"/>
      <c r="CH139" s="1026"/>
      <c r="CI139" s="1026"/>
      <c r="CJ139" s="1026"/>
      <c r="CK139" s="1026"/>
      <c r="CL139" s="1026"/>
      <c r="CM139" s="1026"/>
      <c r="CN139" s="1026"/>
    </row>
    <row r="140">
      <c r="A140" s="1026"/>
      <c r="B140" s="1026"/>
      <c r="C140" s="1026"/>
      <c r="D140" s="1026"/>
      <c r="E140" s="1026"/>
      <c r="F140" s="1026"/>
      <c r="G140" s="1026"/>
      <c r="H140" s="1027"/>
      <c r="I140" s="1027"/>
      <c r="J140" s="1027"/>
      <c r="K140" s="1027"/>
      <c r="L140" s="1027"/>
      <c r="M140" s="1027"/>
      <c r="N140" s="1027"/>
      <c r="O140" s="1027"/>
      <c r="P140" s="1027"/>
      <c r="Q140" s="1026"/>
      <c r="R140" s="1026"/>
      <c r="S140" s="1026"/>
      <c r="T140" s="1026"/>
      <c r="U140" s="1026"/>
      <c r="V140" s="1026"/>
      <c r="W140" s="1026"/>
      <c r="X140" s="1026"/>
      <c r="Y140" s="1026"/>
      <c r="Z140" s="1026"/>
      <c r="AA140" s="1026"/>
      <c r="AB140" s="1026"/>
      <c r="AC140" s="1026"/>
      <c r="AD140" s="1026"/>
      <c r="AE140" s="1026"/>
      <c r="AF140" s="1026"/>
      <c r="AG140" s="1026"/>
      <c r="AH140" s="1026"/>
      <c r="AI140" s="1026"/>
      <c r="AJ140" s="1026"/>
      <c r="AK140" s="1026"/>
      <c r="AL140" s="1026"/>
      <c r="AM140" s="1026"/>
      <c r="AN140" s="1026"/>
      <c r="AO140" s="1026"/>
      <c r="AP140" s="1026"/>
      <c r="AQ140" s="1026"/>
      <c r="AR140" s="1026"/>
      <c r="AS140" s="1026"/>
      <c r="AT140" s="1026"/>
      <c r="AU140" s="1026"/>
      <c r="AV140" s="1026"/>
      <c r="AW140" s="1026"/>
      <c r="AX140" s="1026"/>
      <c r="AY140" s="1026"/>
      <c r="AZ140" s="1026"/>
      <c r="BA140" s="1026"/>
      <c r="BB140" s="1026"/>
      <c r="BC140" s="1026"/>
      <c r="BD140" s="1026"/>
      <c r="BE140" s="1026"/>
      <c r="BF140" s="1026"/>
      <c r="BG140" s="1026"/>
      <c r="BH140" s="1026"/>
      <c r="BI140" s="1026"/>
      <c r="BJ140" s="1026"/>
      <c r="BK140" s="1026"/>
      <c r="BL140" s="1026"/>
      <c r="BM140" s="1026"/>
      <c r="BN140" s="1026"/>
      <c r="BO140" s="1026"/>
      <c r="BP140" s="1026"/>
      <c r="BQ140" s="1026"/>
      <c r="BR140" s="1026"/>
      <c r="BS140" s="1026"/>
      <c r="BT140" s="1026"/>
      <c r="BU140" s="1026"/>
      <c r="BV140" s="1026"/>
      <c r="BW140" s="1026"/>
      <c r="BX140" s="1026"/>
      <c r="BY140" s="1026"/>
      <c r="BZ140" s="1026"/>
      <c r="CA140" s="1026"/>
      <c r="CB140" s="1026"/>
      <c r="CC140" s="1026"/>
      <c r="CD140" s="1026"/>
      <c r="CE140" s="1026"/>
      <c r="CF140" s="1026"/>
      <c r="CG140" s="1026"/>
      <c r="CH140" s="1026"/>
      <c r="CI140" s="1026"/>
      <c r="CJ140" s="1026"/>
      <c r="CK140" s="1026"/>
      <c r="CL140" s="1026"/>
      <c r="CM140" s="1026"/>
      <c r="CN140" s="1026"/>
    </row>
    <row r="141">
      <c r="A141" s="1026"/>
      <c r="B141" s="1026"/>
      <c r="C141" s="1026"/>
      <c r="D141" s="1026"/>
      <c r="E141" s="1026"/>
      <c r="F141" s="1026"/>
      <c r="G141" s="1026"/>
      <c r="H141" s="1027"/>
      <c r="I141" s="1027"/>
      <c r="J141" s="1027"/>
      <c r="K141" s="1027"/>
      <c r="L141" s="1027"/>
      <c r="M141" s="1027"/>
      <c r="N141" s="1027"/>
      <c r="O141" s="1027"/>
      <c r="P141" s="1027"/>
      <c r="Q141" s="1026"/>
      <c r="R141" s="1026"/>
      <c r="S141" s="1026"/>
      <c r="T141" s="1026"/>
      <c r="U141" s="1026"/>
      <c r="V141" s="1026"/>
      <c r="W141" s="1026"/>
      <c r="X141" s="1026"/>
      <c r="Y141" s="1026"/>
      <c r="Z141" s="1026"/>
      <c r="AA141" s="1026"/>
      <c r="AB141" s="1026"/>
      <c r="AC141" s="1026"/>
      <c r="AD141" s="1026"/>
      <c r="AE141" s="1026"/>
      <c r="AF141" s="1026"/>
      <c r="AG141" s="1026"/>
      <c r="AH141" s="1026"/>
      <c r="AI141" s="1026"/>
      <c r="AJ141" s="1026"/>
      <c r="AK141" s="1026"/>
      <c r="AL141" s="1026"/>
      <c r="AM141" s="1026"/>
      <c r="AN141" s="1026"/>
      <c r="AO141" s="1026"/>
      <c r="AP141" s="1026"/>
      <c r="AQ141" s="1026"/>
      <c r="AR141" s="1026"/>
      <c r="AS141" s="1026"/>
      <c r="AT141" s="1026"/>
      <c r="AU141" s="1026"/>
      <c r="AV141" s="1026"/>
      <c r="AW141" s="1026"/>
      <c r="AX141" s="1026"/>
      <c r="AY141" s="1026"/>
      <c r="AZ141" s="1026"/>
      <c r="BA141" s="1026"/>
      <c r="BB141" s="1026"/>
      <c r="BC141" s="1026"/>
      <c r="BD141" s="1026"/>
      <c r="BE141" s="1026"/>
      <c r="BF141" s="1026"/>
      <c r="BG141" s="1026"/>
      <c r="BH141" s="1026"/>
      <c r="BI141" s="1026"/>
      <c r="BJ141" s="1026"/>
      <c r="BK141" s="1026"/>
      <c r="BL141" s="1026"/>
      <c r="BM141" s="1026"/>
      <c r="BN141" s="1026"/>
      <c r="BO141" s="1026"/>
      <c r="BP141" s="1026"/>
      <c r="BQ141" s="1026"/>
      <c r="BR141" s="1026"/>
      <c r="BS141" s="1026"/>
      <c r="BT141" s="1026"/>
      <c r="BU141" s="1026"/>
      <c r="BV141" s="1026"/>
      <c r="BW141" s="1026"/>
      <c r="BX141" s="1026"/>
      <c r="BY141" s="1026"/>
      <c r="BZ141" s="1026"/>
      <c r="CA141" s="1026"/>
      <c r="CB141" s="1026"/>
      <c r="CC141" s="1026"/>
      <c r="CD141" s="1026"/>
      <c r="CE141" s="1026"/>
      <c r="CF141" s="1026"/>
      <c r="CG141" s="1026"/>
      <c r="CH141" s="1026"/>
      <c r="CI141" s="1026"/>
      <c r="CJ141" s="1026"/>
      <c r="CK141" s="1026"/>
      <c r="CL141" s="1026"/>
      <c r="CM141" s="1026"/>
      <c r="CN141" s="1026"/>
    </row>
    <row r="142">
      <c r="A142" s="1026"/>
      <c r="B142" s="1026"/>
      <c r="C142" s="1026"/>
      <c r="D142" s="1026"/>
      <c r="E142" s="1026"/>
      <c r="F142" s="1026"/>
      <c r="G142" s="1026"/>
      <c r="H142" s="1027"/>
      <c r="I142" s="1027"/>
      <c r="J142" s="1027"/>
      <c r="K142" s="1027"/>
      <c r="L142" s="1027"/>
      <c r="M142" s="1027"/>
      <c r="N142" s="1027"/>
      <c r="O142" s="1027"/>
      <c r="P142" s="1027"/>
      <c r="Q142" s="1026"/>
      <c r="R142" s="1026"/>
      <c r="S142" s="1026"/>
      <c r="T142" s="1026"/>
      <c r="U142" s="1026"/>
      <c r="V142" s="1026"/>
      <c r="W142" s="1026"/>
      <c r="X142" s="1026"/>
      <c r="Y142" s="1026"/>
      <c r="Z142" s="1026"/>
      <c r="AA142" s="1026"/>
      <c r="AB142" s="1026"/>
      <c r="AC142" s="1026"/>
      <c r="AD142" s="1026"/>
      <c r="AE142" s="1026"/>
      <c r="AF142" s="1026"/>
      <c r="AG142" s="1026"/>
      <c r="AH142" s="1026"/>
      <c r="AI142" s="1026"/>
      <c r="AJ142" s="1026"/>
      <c r="AK142" s="1026"/>
      <c r="AL142" s="1026"/>
      <c r="AM142" s="1026"/>
      <c r="AN142" s="1026"/>
      <c r="AO142" s="1026"/>
      <c r="AP142" s="1026"/>
      <c r="AQ142" s="1026"/>
      <c r="AR142" s="1026"/>
      <c r="AS142" s="1026"/>
      <c r="AT142" s="1026"/>
      <c r="AU142" s="1026"/>
      <c r="AV142" s="1026"/>
      <c r="AW142" s="1026"/>
      <c r="AX142" s="1026"/>
      <c r="AY142" s="1026"/>
      <c r="AZ142" s="1026"/>
      <c r="BA142" s="1026"/>
      <c r="BB142" s="1026"/>
      <c r="BC142" s="1026"/>
      <c r="BD142" s="1026"/>
      <c r="BE142" s="1026"/>
      <c r="BF142" s="1026"/>
      <c r="BG142" s="1026"/>
      <c r="BH142" s="1026"/>
      <c r="BI142" s="1026"/>
      <c r="BJ142" s="1026"/>
      <c r="BK142" s="1026"/>
      <c r="BL142" s="1026"/>
      <c r="BM142" s="1026"/>
      <c r="BN142" s="1026"/>
      <c r="BO142" s="1026"/>
      <c r="BP142" s="1026"/>
      <c r="BQ142" s="1026"/>
      <c r="BR142" s="1026"/>
      <c r="BS142" s="1026"/>
      <c r="BT142" s="1026"/>
      <c r="BU142" s="1026"/>
      <c r="BV142" s="1026"/>
      <c r="BW142" s="1026"/>
      <c r="BX142" s="1026"/>
      <c r="BY142" s="1026"/>
      <c r="BZ142" s="1026"/>
      <c r="CA142" s="1026"/>
      <c r="CB142" s="1026"/>
      <c r="CC142" s="1026"/>
      <c r="CD142" s="1026"/>
      <c r="CE142" s="1026"/>
      <c r="CF142" s="1026"/>
      <c r="CG142" s="1026"/>
      <c r="CH142" s="1026"/>
      <c r="CI142" s="1026"/>
      <c r="CJ142" s="1026"/>
      <c r="CK142" s="1026"/>
      <c r="CL142" s="1026"/>
      <c r="CM142" s="1026"/>
      <c r="CN142" s="1026"/>
    </row>
    <row r="143">
      <c r="A143" s="1026"/>
      <c r="B143" s="1026"/>
      <c r="C143" s="1026"/>
      <c r="D143" s="1026"/>
      <c r="E143" s="1026"/>
      <c r="F143" s="1026"/>
      <c r="G143" s="1026"/>
      <c r="H143" s="1027"/>
      <c r="I143" s="1027"/>
      <c r="J143" s="1027"/>
      <c r="K143" s="1027"/>
      <c r="L143" s="1027"/>
      <c r="M143" s="1027"/>
      <c r="N143" s="1027"/>
      <c r="O143" s="1027"/>
      <c r="P143" s="1027"/>
      <c r="Q143" s="1026"/>
      <c r="R143" s="1026"/>
      <c r="S143" s="1026"/>
      <c r="T143" s="1026"/>
      <c r="U143" s="1026"/>
      <c r="V143" s="1026"/>
      <c r="W143" s="1026"/>
      <c r="X143" s="1026"/>
      <c r="Y143" s="1026"/>
      <c r="Z143" s="1026"/>
      <c r="AA143" s="1026"/>
      <c r="AB143" s="1026"/>
      <c r="AC143" s="1026"/>
      <c r="AD143" s="1026"/>
      <c r="AE143" s="1026"/>
      <c r="AF143" s="1026"/>
      <c r="AG143" s="1026"/>
      <c r="AH143" s="1026"/>
      <c r="AI143" s="1026"/>
      <c r="AJ143" s="1026"/>
      <c r="AK143" s="1026"/>
      <c r="AL143" s="1026"/>
      <c r="AM143" s="1026"/>
      <c r="AN143" s="1026"/>
      <c r="AO143" s="1026"/>
      <c r="AP143" s="1026"/>
      <c r="AQ143" s="1026"/>
      <c r="AR143" s="1026"/>
      <c r="AS143" s="1026"/>
      <c r="AT143" s="1026"/>
      <c r="AU143" s="1026"/>
      <c r="AV143" s="1026"/>
      <c r="AW143" s="1026"/>
      <c r="AX143" s="1026"/>
      <c r="AY143" s="1026"/>
      <c r="AZ143" s="1026"/>
      <c r="BA143" s="1026"/>
      <c r="BB143" s="1026"/>
      <c r="BC143" s="1026"/>
      <c r="BD143" s="1026"/>
      <c r="BE143" s="1026"/>
      <c r="BF143" s="1026"/>
      <c r="BG143" s="1026"/>
      <c r="BH143" s="1026"/>
      <c r="BI143" s="1026"/>
      <c r="BJ143" s="1026"/>
      <c r="BK143" s="1026"/>
      <c r="BL143" s="1026"/>
      <c r="BM143" s="1026"/>
      <c r="BN143" s="1026"/>
      <c r="BO143" s="1026"/>
      <c r="BP143" s="1026"/>
      <c r="BQ143" s="1026"/>
      <c r="BR143" s="1026"/>
      <c r="BS143" s="1026"/>
      <c r="BT143" s="1026"/>
      <c r="BU143" s="1026"/>
      <c r="BV143" s="1026"/>
      <c r="BW143" s="1026"/>
      <c r="BX143" s="1026"/>
      <c r="BY143" s="1026"/>
      <c r="BZ143" s="1026"/>
      <c r="CA143" s="1026"/>
      <c r="CB143" s="1026"/>
      <c r="CC143" s="1026"/>
      <c r="CD143" s="1026"/>
      <c r="CE143" s="1026"/>
      <c r="CF143" s="1026"/>
      <c r="CG143" s="1026"/>
      <c r="CH143" s="1026"/>
      <c r="CI143" s="1026"/>
      <c r="CJ143" s="1026"/>
      <c r="CK143" s="1026"/>
      <c r="CL143" s="1026"/>
      <c r="CM143" s="1026"/>
      <c r="CN143" s="1026"/>
    </row>
    <row r="144">
      <c r="A144" s="1026"/>
      <c r="B144" s="1026"/>
      <c r="C144" s="1026"/>
      <c r="D144" s="1026"/>
      <c r="E144" s="1026"/>
      <c r="F144" s="1026"/>
      <c r="G144" s="1026"/>
      <c r="H144" s="1027"/>
      <c r="I144" s="1027"/>
      <c r="J144" s="1027"/>
      <c r="K144" s="1027"/>
      <c r="L144" s="1027"/>
      <c r="M144" s="1027"/>
      <c r="N144" s="1027"/>
      <c r="O144" s="1027"/>
      <c r="P144" s="1027"/>
      <c r="Q144" s="1026"/>
      <c r="R144" s="1026"/>
      <c r="S144" s="1026"/>
      <c r="T144" s="1026"/>
      <c r="U144" s="1026"/>
      <c r="V144" s="1026"/>
      <c r="W144" s="1026"/>
      <c r="X144" s="1026"/>
      <c r="Y144" s="1026"/>
      <c r="Z144" s="1026"/>
      <c r="AA144" s="1026"/>
      <c r="AB144" s="1026"/>
      <c r="AC144" s="1026"/>
      <c r="AD144" s="1026"/>
      <c r="AE144" s="1026"/>
      <c r="AF144" s="1026"/>
      <c r="AG144" s="1026"/>
      <c r="AH144" s="1026"/>
      <c r="AI144" s="1026"/>
      <c r="AJ144" s="1026"/>
      <c r="AK144" s="1026"/>
      <c r="AL144" s="1026"/>
      <c r="AM144" s="1026"/>
      <c r="AN144" s="1026"/>
      <c r="AO144" s="1026"/>
      <c r="AP144" s="1026"/>
      <c r="AQ144" s="1026"/>
      <c r="AR144" s="1026"/>
      <c r="AS144" s="1026"/>
      <c r="AT144" s="1026"/>
      <c r="AU144" s="1026"/>
      <c r="AV144" s="1026"/>
      <c r="AW144" s="1026"/>
      <c r="AX144" s="1026"/>
      <c r="AY144" s="1026"/>
      <c r="AZ144" s="1026"/>
      <c r="BA144" s="1026"/>
      <c r="BB144" s="1026"/>
      <c r="BC144" s="1026"/>
      <c r="BD144" s="1026"/>
      <c r="BE144" s="1026"/>
      <c r="BF144" s="1026"/>
      <c r="BG144" s="1026"/>
      <c r="BH144" s="1026"/>
      <c r="BI144" s="1026"/>
      <c r="BJ144" s="1026"/>
      <c r="BK144" s="1026"/>
      <c r="BL144" s="1026"/>
      <c r="BM144" s="1026"/>
      <c r="BN144" s="1026"/>
      <c r="BO144" s="1026"/>
      <c r="BP144" s="1026"/>
      <c r="BQ144" s="1026"/>
      <c r="BR144" s="1026"/>
      <c r="BS144" s="1026"/>
      <c r="BT144" s="1026"/>
      <c r="BU144" s="1026"/>
      <c r="BV144" s="1026"/>
      <c r="BW144" s="1026"/>
      <c r="BX144" s="1026"/>
      <c r="BY144" s="1026"/>
      <c r="BZ144" s="1026"/>
      <c r="CA144" s="1026"/>
      <c r="CB144" s="1026"/>
      <c r="CC144" s="1026"/>
      <c r="CD144" s="1026"/>
      <c r="CE144" s="1026"/>
      <c r="CF144" s="1026"/>
      <c r="CG144" s="1026"/>
      <c r="CH144" s="1026"/>
      <c r="CI144" s="1026"/>
      <c r="CJ144" s="1026"/>
      <c r="CK144" s="1026"/>
      <c r="CL144" s="1026"/>
      <c r="CM144" s="1026"/>
      <c r="CN144" s="1026"/>
    </row>
    <row r="145">
      <c r="A145" s="1026"/>
      <c r="B145" s="1026"/>
      <c r="C145" s="1026"/>
      <c r="D145" s="1026"/>
      <c r="E145" s="1026"/>
      <c r="F145" s="1026"/>
      <c r="G145" s="1026"/>
      <c r="H145" s="1027"/>
      <c r="I145" s="1027"/>
      <c r="J145" s="1027"/>
      <c r="K145" s="1027"/>
      <c r="L145" s="1027"/>
      <c r="M145" s="1027"/>
      <c r="N145" s="1027"/>
      <c r="O145" s="1027"/>
      <c r="P145" s="1027"/>
      <c r="Q145" s="1026"/>
      <c r="R145" s="1026"/>
      <c r="S145" s="1026"/>
      <c r="T145" s="1026"/>
      <c r="U145" s="1026"/>
      <c r="V145" s="1026"/>
      <c r="W145" s="1026"/>
      <c r="X145" s="1026"/>
      <c r="Y145" s="1026"/>
      <c r="Z145" s="1026"/>
      <c r="AA145" s="1026"/>
      <c r="AB145" s="1026"/>
      <c r="AC145" s="1026"/>
      <c r="AD145" s="1026"/>
      <c r="AE145" s="1026"/>
      <c r="AF145" s="1026"/>
      <c r="AG145" s="1026"/>
      <c r="AH145" s="1026"/>
      <c r="AI145" s="1026"/>
      <c r="AJ145" s="1026"/>
      <c r="AK145" s="1026"/>
      <c r="AL145" s="1026"/>
      <c r="AM145" s="1026"/>
      <c r="AN145" s="1026"/>
      <c r="AO145" s="1026"/>
      <c r="AP145" s="1026"/>
      <c r="AQ145" s="1026"/>
      <c r="AR145" s="1026"/>
      <c r="AS145" s="1026"/>
      <c r="AT145" s="1026"/>
      <c r="AU145" s="1026"/>
      <c r="AV145" s="1026"/>
      <c r="AW145" s="1026"/>
      <c r="AX145" s="1026"/>
      <c r="AY145" s="1026"/>
      <c r="AZ145" s="1026"/>
      <c r="BA145" s="1026"/>
      <c r="BB145" s="1026"/>
      <c r="BC145" s="1026"/>
      <c r="BD145" s="1026"/>
      <c r="BE145" s="1026"/>
      <c r="BF145" s="1026"/>
      <c r="BG145" s="1026"/>
      <c r="BH145" s="1026"/>
      <c r="BI145" s="1026"/>
      <c r="BJ145" s="1026"/>
      <c r="BK145" s="1026"/>
      <c r="BL145" s="1026"/>
      <c r="BM145" s="1026"/>
      <c r="BN145" s="1026"/>
      <c r="BO145" s="1026"/>
      <c r="BP145" s="1026"/>
      <c r="BQ145" s="1026"/>
      <c r="BR145" s="1026"/>
      <c r="BS145" s="1026"/>
      <c r="BT145" s="1026"/>
      <c r="BU145" s="1026"/>
      <c r="BV145" s="1026"/>
      <c r="BW145" s="1026"/>
      <c r="BX145" s="1026"/>
      <c r="BY145" s="1026"/>
      <c r="BZ145" s="1026"/>
      <c r="CA145" s="1026"/>
      <c r="CB145" s="1026"/>
      <c r="CC145" s="1026"/>
      <c r="CD145" s="1026"/>
      <c r="CE145" s="1026"/>
      <c r="CF145" s="1026"/>
      <c r="CG145" s="1026"/>
      <c r="CH145" s="1026"/>
      <c r="CI145" s="1026"/>
      <c r="CJ145" s="1026"/>
      <c r="CK145" s="1026"/>
      <c r="CL145" s="1026"/>
      <c r="CM145" s="1026"/>
      <c r="CN145" s="1026"/>
    </row>
    <row r="146">
      <c r="A146" s="1026"/>
      <c r="B146" s="1026"/>
      <c r="C146" s="1026"/>
      <c r="D146" s="1026"/>
      <c r="E146" s="1026"/>
      <c r="F146" s="1026"/>
      <c r="G146" s="1026"/>
      <c r="H146" s="1027"/>
      <c r="I146" s="1027"/>
      <c r="J146" s="1027"/>
      <c r="K146" s="1027"/>
      <c r="L146" s="1027"/>
      <c r="M146" s="1027"/>
      <c r="N146" s="1027"/>
      <c r="O146" s="1027"/>
      <c r="P146" s="1027"/>
      <c r="Q146" s="1026"/>
      <c r="R146" s="1026"/>
      <c r="S146" s="1026"/>
      <c r="T146" s="1026"/>
      <c r="U146" s="1026"/>
      <c r="V146" s="1026"/>
      <c r="W146" s="1026"/>
      <c r="X146" s="1026"/>
      <c r="Y146" s="1026"/>
      <c r="Z146" s="1026"/>
      <c r="AA146" s="1026"/>
      <c r="AB146" s="1026"/>
      <c r="AC146" s="1026"/>
      <c r="AD146" s="1026"/>
      <c r="AE146" s="1026"/>
      <c r="AF146" s="1026"/>
      <c r="AG146" s="1026"/>
      <c r="AH146" s="1026"/>
      <c r="AI146" s="1026"/>
      <c r="AJ146" s="1026"/>
      <c r="AK146" s="1026"/>
      <c r="AL146" s="1026"/>
      <c r="AM146" s="1026"/>
      <c r="AN146" s="1026"/>
      <c r="AO146" s="1026"/>
      <c r="AP146" s="1026"/>
      <c r="AQ146" s="1026"/>
      <c r="AR146" s="1026"/>
      <c r="AS146" s="1026"/>
      <c r="AT146" s="1026"/>
      <c r="AU146" s="1026"/>
      <c r="AV146" s="1026"/>
      <c r="AW146" s="1026"/>
      <c r="AX146" s="1026"/>
      <c r="AY146" s="1026"/>
      <c r="AZ146" s="1026"/>
      <c r="BA146" s="1026"/>
      <c r="BB146" s="1026"/>
      <c r="BC146" s="1026"/>
      <c r="BD146" s="1026"/>
      <c r="BE146" s="1026"/>
      <c r="BF146" s="1026"/>
      <c r="BG146" s="1026"/>
      <c r="BH146" s="1026"/>
      <c r="BI146" s="1026"/>
      <c r="BJ146" s="1026"/>
      <c r="BK146" s="1026"/>
      <c r="BL146" s="1026"/>
      <c r="BM146" s="1026"/>
      <c r="BN146" s="1026"/>
      <c r="BO146" s="1026"/>
      <c r="BP146" s="1026"/>
      <c r="BQ146" s="1026"/>
      <c r="BR146" s="1026"/>
      <c r="BS146" s="1026"/>
      <c r="BT146" s="1026"/>
      <c r="BU146" s="1026"/>
      <c r="BV146" s="1026"/>
      <c r="BW146" s="1026"/>
      <c r="BX146" s="1026"/>
      <c r="BY146" s="1026"/>
      <c r="BZ146" s="1026"/>
      <c r="CA146" s="1026"/>
      <c r="CB146" s="1026"/>
      <c r="CC146" s="1026"/>
      <c r="CD146" s="1026"/>
      <c r="CE146" s="1026"/>
      <c r="CF146" s="1026"/>
      <c r="CG146" s="1026"/>
      <c r="CH146" s="1026"/>
      <c r="CI146" s="1026"/>
      <c r="CJ146" s="1026"/>
      <c r="CK146" s="1026"/>
      <c r="CL146" s="1026"/>
      <c r="CM146" s="1026"/>
      <c r="CN146" s="1026"/>
    </row>
    <row r="147">
      <c r="A147" s="1026"/>
      <c r="B147" s="1026"/>
      <c r="C147" s="1026"/>
      <c r="D147" s="1026"/>
      <c r="E147" s="1026"/>
      <c r="F147" s="1026"/>
      <c r="G147" s="1026"/>
      <c r="H147" s="1027"/>
      <c r="I147" s="1027"/>
      <c r="J147" s="1027"/>
      <c r="K147" s="1027"/>
      <c r="L147" s="1027"/>
      <c r="M147" s="1027"/>
      <c r="N147" s="1027"/>
      <c r="O147" s="1027"/>
      <c r="P147" s="1027"/>
      <c r="Q147" s="1026"/>
      <c r="R147" s="1026"/>
      <c r="S147" s="1026"/>
      <c r="T147" s="1026"/>
      <c r="U147" s="1026"/>
      <c r="V147" s="1026"/>
      <c r="W147" s="1026"/>
      <c r="X147" s="1026"/>
      <c r="Y147" s="1026"/>
      <c r="Z147" s="1026"/>
      <c r="AA147" s="1026"/>
      <c r="AB147" s="1026"/>
      <c r="AC147" s="1026"/>
      <c r="AD147" s="1026"/>
      <c r="AE147" s="1026"/>
      <c r="AF147" s="1026"/>
      <c r="AG147" s="1026"/>
      <c r="AH147" s="1026"/>
      <c r="AI147" s="1026"/>
      <c r="AJ147" s="1026"/>
      <c r="AK147" s="1026"/>
      <c r="AL147" s="1026"/>
      <c r="AM147" s="1026"/>
      <c r="AN147" s="1026"/>
      <c r="AO147" s="1026"/>
      <c r="AP147" s="1026"/>
      <c r="AQ147" s="1026"/>
      <c r="AR147" s="1026"/>
      <c r="AS147" s="1026"/>
      <c r="AT147" s="1026"/>
      <c r="AU147" s="1026"/>
      <c r="AV147" s="1026"/>
      <c r="AW147" s="1026"/>
      <c r="AX147" s="1026"/>
      <c r="AY147" s="1026"/>
      <c r="AZ147" s="1026"/>
      <c r="BA147" s="1026"/>
      <c r="BB147" s="1026"/>
      <c r="BC147" s="1026"/>
      <c r="BD147" s="1026"/>
      <c r="BE147" s="1026"/>
      <c r="BF147" s="1026"/>
      <c r="BG147" s="1026"/>
      <c r="BH147" s="1026"/>
      <c r="BI147" s="1026"/>
      <c r="BJ147" s="1026"/>
      <c r="BK147" s="1026"/>
      <c r="BL147" s="1026"/>
      <c r="BM147" s="1026"/>
      <c r="BN147" s="1026"/>
      <c r="BO147" s="1026"/>
      <c r="BP147" s="1026"/>
      <c r="BQ147" s="1026"/>
      <c r="BR147" s="1026"/>
      <c r="BS147" s="1026"/>
      <c r="BT147" s="1026"/>
      <c r="BU147" s="1026"/>
      <c r="BV147" s="1026"/>
      <c r="BW147" s="1026"/>
      <c r="BX147" s="1026"/>
      <c r="BY147" s="1026"/>
      <c r="BZ147" s="1026"/>
      <c r="CA147" s="1026"/>
      <c r="CB147" s="1026"/>
      <c r="CC147" s="1026"/>
      <c r="CD147" s="1026"/>
      <c r="CE147" s="1026"/>
      <c r="CF147" s="1026"/>
      <c r="CG147" s="1026"/>
      <c r="CH147" s="1026"/>
      <c r="CI147" s="1026"/>
      <c r="CJ147" s="1026"/>
      <c r="CK147" s="1026"/>
      <c r="CL147" s="1026"/>
      <c r="CM147" s="1026"/>
      <c r="CN147" s="1026"/>
    </row>
    <row r="148">
      <c r="A148" s="1026"/>
      <c r="B148" s="1026"/>
      <c r="C148" s="1026"/>
      <c r="D148" s="1026"/>
      <c r="E148" s="1026"/>
      <c r="F148" s="1026"/>
      <c r="G148" s="1026"/>
      <c r="H148" s="1027"/>
      <c r="I148" s="1027"/>
      <c r="J148" s="1027"/>
      <c r="K148" s="1027"/>
      <c r="L148" s="1027"/>
      <c r="M148" s="1027"/>
      <c r="N148" s="1027"/>
      <c r="O148" s="1027"/>
      <c r="P148" s="1027"/>
      <c r="Q148" s="1026"/>
      <c r="R148" s="1026"/>
      <c r="S148" s="1026"/>
      <c r="T148" s="1026"/>
      <c r="U148" s="1026"/>
      <c r="V148" s="1026"/>
      <c r="W148" s="1026"/>
      <c r="X148" s="1026"/>
      <c r="Y148" s="1026"/>
      <c r="Z148" s="1026"/>
      <c r="AA148" s="1026"/>
      <c r="AB148" s="1026"/>
      <c r="AC148" s="1026"/>
      <c r="AD148" s="1026"/>
      <c r="AE148" s="1026"/>
      <c r="AF148" s="1026"/>
      <c r="AG148" s="1026"/>
      <c r="AH148" s="1026"/>
      <c r="AI148" s="1026"/>
      <c r="AJ148" s="1026"/>
      <c r="AK148" s="1026"/>
      <c r="AL148" s="1026"/>
      <c r="AM148" s="1026"/>
      <c r="AN148" s="1026"/>
      <c r="AO148" s="1026"/>
      <c r="AP148" s="1026"/>
      <c r="AQ148" s="1026"/>
      <c r="AR148" s="1026"/>
      <c r="AS148" s="1026"/>
      <c r="AT148" s="1026"/>
      <c r="AU148" s="1026"/>
      <c r="AV148" s="1026"/>
      <c r="AW148" s="1026"/>
      <c r="AX148" s="1026"/>
      <c r="AY148" s="1026"/>
      <c r="AZ148" s="1026"/>
      <c r="BA148" s="1026"/>
      <c r="BB148" s="1026"/>
      <c r="BC148" s="1026"/>
      <c r="BD148" s="1026"/>
      <c r="BE148" s="1026"/>
      <c r="BF148" s="1026"/>
      <c r="BG148" s="1026"/>
      <c r="BH148" s="1026"/>
      <c r="BI148" s="1026"/>
      <c r="BJ148" s="1026"/>
      <c r="BK148" s="1026"/>
      <c r="BL148" s="1026"/>
      <c r="BM148" s="1026"/>
      <c r="BN148" s="1026"/>
      <c r="BO148" s="1026"/>
      <c r="BP148" s="1026"/>
      <c r="BQ148" s="1026"/>
      <c r="BR148" s="1026"/>
      <c r="BS148" s="1026"/>
      <c r="BT148" s="1026"/>
      <c r="BU148" s="1026"/>
      <c r="BV148" s="1026"/>
      <c r="BW148" s="1026"/>
      <c r="BX148" s="1026"/>
      <c r="BY148" s="1026"/>
      <c r="BZ148" s="1026"/>
      <c r="CA148" s="1026"/>
      <c r="CB148" s="1026"/>
      <c r="CC148" s="1026"/>
      <c r="CD148" s="1026"/>
      <c r="CE148" s="1026"/>
      <c r="CF148" s="1026"/>
      <c r="CG148" s="1026"/>
      <c r="CH148" s="1026"/>
      <c r="CI148" s="1026"/>
      <c r="CJ148" s="1026"/>
      <c r="CK148" s="1026"/>
      <c r="CL148" s="1026"/>
      <c r="CM148" s="1026"/>
      <c r="CN148" s="1026"/>
    </row>
    <row r="149">
      <c r="A149" s="1026"/>
      <c r="B149" s="1026"/>
      <c r="C149" s="1026"/>
      <c r="D149" s="1026"/>
      <c r="E149" s="1026"/>
      <c r="F149" s="1026"/>
      <c r="G149" s="1026"/>
      <c r="H149" s="1027"/>
      <c r="I149" s="1027"/>
      <c r="J149" s="1027"/>
      <c r="K149" s="1027"/>
      <c r="L149" s="1027"/>
      <c r="M149" s="1027"/>
      <c r="N149" s="1027"/>
      <c r="O149" s="1027"/>
      <c r="P149" s="1027"/>
      <c r="Q149" s="1026"/>
      <c r="R149" s="1026"/>
      <c r="S149" s="1026"/>
      <c r="T149" s="1026"/>
      <c r="U149" s="1026"/>
      <c r="V149" s="1026"/>
      <c r="W149" s="1026"/>
      <c r="X149" s="1026"/>
      <c r="Y149" s="1026"/>
      <c r="Z149" s="1026"/>
      <c r="AA149" s="1026"/>
      <c r="AB149" s="1026"/>
      <c r="AC149" s="1026"/>
      <c r="AD149" s="1026"/>
      <c r="AE149" s="1026"/>
      <c r="AF149" s="1026"/>
      <c r="AG149" s="1026"/>
      <c r="AH149" s="1026"/>
      <c r="AI149" s="1026"/>
      <c r="AJ149" s="1026"/>
      <c r="AK149" s="1026"/>
      <c r="AL149" s="1026"/>
      <c r="AM149" s="1026"/>
      <c r="AN149" s="1026"/>
      <c r="AO149" s="1026"/>
      <c r="AP149" s="1026"/>
      <c r="AQ149" s="1026"/>
      <c r="AR149" s="1026"/>
      <c r="AS149" s="1026"/>
      <c r="AT149" s="1026"/>
      <c r="AU149" s="1026"/>
      <c r="AV149" s="1026"/>
      <c r="AW149" s="1026"/>
      <c r="AX149" s="1026"/>
      <c r="AY149" s="1026"/>
      <c r="AZ149" s="1026"/>
      <c r="BA149" s="1026"/>
      <c r="BB149" s="1026"/>
      <c r="BC149" s="1026"/>
      <c r="BD149" s="1026"/>
      <c r="BE149" s="1026"/>
      <c r="BF149" s="1026"/>
      <c r="BG149" s="1026"/>
      <c r="BH149" s="1026"/>
      <c r="BI149" s="1026"/>
      <c r="BJ149" s="1026"/>
      <c r="BK149" s="1026"/>
      <c r="BL149" s="1026"/>
      <c r="BM149" s="1026"/>
      <c r="BN149" s="1026"/>
      <c r="BO149" s="1026"/>
      <c r="BP149" s="1026"/>
      <c r="BQ149" s="1026"/>
      <c r="BR149" s="1026"/>
      <c r="BS149" s="1026"/>
      <c r="BT149" s="1026"/>
      <c r="BU149" s="1026"/>
      <c r="BV149" s="1026"/>
      <c r="BW149" s="1026"/>
      <c r="BX149" s="1026"/>
      <c r="BY149" s="1026"/>
      <c r="BZ149" s="1026"/>
      <c r="CA149" s="1026"/>
      <c r="CB149" s="1026"/>
      <c r="CC149" s="1026"/>
      <c r="CD149" s="1026"/>
      <c r="CE149" s="1026"/>
      <c r="CF149" s="1026"/>
      <c r="CG149" s="1026"/>
      <c r="CH149" s="1026"/>
      <c r="CI149" s="1026"/>
      <c r="CJ149" s="1026"/>
      <c r="CK149" s="1026"/>
      <c r="CL149" s="1026"/>
      <c r="CM149" s="1026"/>
      <c r="CN149" s="1026"/>
    </row>
    <row r="150">
      <c r="A150" s="1026"/>
      <c r="B150" s="1026"/>
      <c r="C150" s="1026"/>
      <c r="D150" s="1026"/>
      <c r="E150" s="1026"/>
      <c r="F150" s="1026"/>
      <c r="G150" s="1026"/>
      <c r="H150" s="1027"/>
      <c r="I150" s="1027"/>
      <c r="J150" s="1027"/>
      <c r="K150" s="1027"/>
      <c r="L150" s="1027"/>
      <c r="M150" s="1027"/>
      <c r="N150" s="1027"/>
      <c r="O150" s="1027"/>
      <c r="P150" s="1027"/>
      <c r="Q150" s="1026"/>
      <c r="R150" s="1026"/>
      <c r="S150" s="1026"/>
      <c r="T150" s="1026"/>
      <c r="U150" s="1026"/>
      <c r="V150" s="1026"/>
      <c r="W150" s="1026"/>
      <c r="X150" s="1026"/>
      <c r="Y150" s="1026"/>
      <c r="Z150" s="1026"/>
      <c r="AA150" s="1026"/>
      <c r="AB150" s="1026"/>
      <c r="AC150" s="1026"/>
      <c r="AD150" s="1026"/>
      <c r="AE150" s="1026"/>
      <c r="AF150" s="1026"/>
      <c r="AG150" s="1026"/>
      <c r="AH150" s="1026"/>
      <c r="AI150" s="1026"/>
      <c r="AJ150" s="1026"/>
      <c r="AK150" s="1026"/>
      <c r="AL150" s="1026"/>
      <c r="AM150" s="1026"/>
      <c r="AN150" s="1026"/>
      <c r="AO150" s="1026"/>
      <c r="AP150" s="1026"/>
      <c r="AQ150" s="1026"/>
      <c r="AR150" s="1026"/>
      <c r="AS150" s="1026"/>
      <c r="AT150" s="1026"/>
      <c r="AU150" s="1026"/>
      <c r="AV150" s="1026"/>
      <c r="AW150" s="1026"/>
      <c r="AX150" s="1026"/>
      <c r="AY150" s="1026"/>
      <c r="AZ150" s="1026"/>
      <c r="BA150" s="1026"/>
      <c r="BB150" s="1026"/>
      <c r="BC150" s="1026"/>
      <c r="BD150" s="1026"/>
      <c r="BE150" s="1026"/>
      <c r="BF150" s="1026"/>
      <c r="BG150" s="1026"/>
      <c r="BH150" s="1026"/>
      <c r="BI150" s="1026"/>
      <c r="BJ150" s="1026"/>
      <c r="BK150" s="1026"/>
      <c r="BL150" s="1026"/>
      <c r="BM150" s="1026"/>
      <c r="BN150" s="1026"/>
      <c r="BO150" s="1026"/>
      <c r="BP150" s="1026"/>
      <c r="BQ150" s="1026"/>
      <c r="BR150" s="1026"/>
      <c r="BS150" s="1026"/>
      <c r="BT150" s="1026"/>
      <c r="BU150" s="1026"/>
      <c r="BV150" s="1026"/>
      <c r="BW150" s="1026"/>
      <c r="BX150" s="1026"/>
      <c r="BY150" s="1026"/>
      <c r="BZ150" s="1026"/>
      <c r="CA150" s="1026"/>
      <c r="CB150" s="1026"/>
      <c r="CC150" s="1026"/>
      <c r="CD150" s="1026"/>
      <c r="CE150" s="1026"/>
      <c r="CF150" s="1026"/>
      <c r="CG150" s="1026"/>
      <c r="CH150" s="1026"/>
      <c r="CI150" s="1026"/>
      <c r="CJ150" s="1026"/>
      <c r="CK150" s="1026"/>
      <c r="CL150" s="1026"/>
      <c r="CM150" s="1026"/>
      <c r="CN150" s="1026"/>
    </row>
    <row r="151">
      <c r="A151" s="1026"/>
      <c r="B151" s="1026"/>
      <c r="C151" s="1026"/>
      <c r="D151" s="1026"/>
      <c r="E151" s="1026"/>
      <c r="F151" s="1026"/>
      <c r="G151" s="1026"/>
      <c r="H151" s="1027"/>
      <c r="I151" s="1027"/>
      <c r="J151" s="1027"/>
      <c r="K151" s="1027"/>
      <c r="L151" s="1027"/>
      <c r="M151" s="1027"/>
      <c r="N151" s="1027"/>
      <c r="O151" s="1027"/>
      <c r="P151" s="1027"/>
      <c r="Q151" s="1026"/>
      <c r="R151" s="1026"/>
      <c r="S151" s="1026"/>
      <c r="T151" s="1026"/>
      <c r="U151" s="1026"/>
      <c r="V151" s="1026"/>
      <c r="W151" s="1026"/>
      <c r="X151" s="1026"/>
      <c r="Y151" s="1026"/>
      <c r="Z151" s="1026"/>
      <c r="AA151" s="1026"/>
      <c r="AB151" s="1026"/>
      <c r="AC151" s="1026"/>
      <c r="AD151" s="1026"/>
      <c r="AE151" s="1026"/>
      <c r="AF151" s="1026"/>
      <c r="AG151" s="1026"/>
      <c r="AH151" s="1026"/>
      <c r="AI151" s="1026"/>
      <c r="AJ151" s="1026"/>
      <c r="AK151" s="1026"/>
      <c r="AL151" s="1026"/>
      <c r="AM151" s="1026"/>
      <c r="AN151" s="1026"/>
      <c r="AO151" s="1026"/>
      <c r="AP151" s="1026"/>
      <c r="AQ151" s="1026"/>
      <c r="AR151" s="1026"/>
      <c r="AS151" s="1026"/>
      <c r="AT151" s="1026"/>
      <c r="AU151" s="1026"/>
      <c r="AV151" s="1026"/>
      <c r="AW151" s="1026"/>
      <c r="AX151" s="1026"/>
      <c r="AY151" s="1026"/>
      <c r="AZ151" s="1026"/>
      <c r="BA151" s="1026"/>
      <c r="BB151" s="1026"/>
      <c r="BC151" s="1026"/>
      <c r="BD151" s="1026"/>
      <c r="BE151" s="1026"/>
      <c r="BF151" s="1026"/>
      <c r="BG151" s="1026"/>
      <c r="BH151" s="1026"/>
      <c r="BI151" s="1026"/>
      <c r="BJ151" s="1026"/>
      <c r="BK151" s="1026"/>
      <c r="BL151" s="1026"/>
      <c r="BM151" s="1026"/>
      <c r="BN151" s="1026"/>
      <c r="BO151" s="1026"/>
      <c r="BP151" s="1026"/>
      <c r="BQ151" s="1026"/>
      <c r="BR151" s="1026"/>
      <c r="BS151" s="1026"/>
      <c r="BT151" s="1026"/>
      <c r="BU151" s="1026"/>
      <c r="BV151" s="1026"/>
      <c r="BW151" s="1026"/>
      <c r="BX151" s="1026"/>
      <c r="BY151" s="1026"/>
      <c r="BZ151" s="1026"/>
      <c r="CA151" s="1026"/>
      <c r="CB151" s="1026"/>
      <c r="CC151" s="1026"/>
      <c r="CD151" s="1026"/>
      <c r="CE151" s="1026"/>
      <c r="CF151" s="1026"/>
      <c r="CG151" s="1026"/>
      <c r="CH151" s="1026"/>
      <c r="CI151" s="1026"/>
      <c r="CJ151" s="1026"/>
      <c r="CK151" s="1026"/>
      <c r="CL151" s="1026"/>
      <c r="CM151" s="1026"/>
      <c r="CN151" s="1026"/>
    </row>
    <row r="152">
      <c r="A152" s="1026"/>
      <c r="B152" s="1026"/>
      <c r="C152" s="1026"/>
      <c r="D152" s="1026"/>
      <c r="E152" s="1026"/>
      <c r="F152" s="1026"/>
      <c r="G152" s="1026"/>
      <c r="H152" s="1027"/>
      <c r="I152" s="1027"/>
      <c r="J152" s="1027"/>
      <c r="K152" s="1027"/>
      <c r="L152" s="1027"/>
      <c r="M152" s="1027"/>
      <c r="N152" s="1027"/>
      <c r="O152" s="1027"/>
      <c r="P152" s="1027"/>
      <c r="Q152" s="1026"/>
      <c r="R152" s="1026"/>
      <c r="S152" s="1026"/>
      <c r="T152" s="1026"/>
      <c r="U152" s="1026"/>
      <c r="V152" s="1026"/>
      <c r="W152" s="1026"/>
      <c r="X152" s="1026"/>
      <c r="Y152" s="1026"/>
      <c r="Z152" s="1026"/>
      <c r="AA152" s="1026"/>
      <c r="AB152" s="1026"/>
      <c r="AC152" s="1026"/>
      <c r="AD152" s="1026"/>
      <c r="AE152" s="1026"/>
      <c r="AF152" s="1026"/>
      <c r="AG152" s="1026"/>
      <c r="AH152" s="1026"/>
      <c r="AI152" s="1026"/>
      <c r="AJ152" s="1026"/>
      <c r="AK152" s="1026"/>
      <c r="AL152" s="1026"/>
      <c r="AM152" s="1026"/>
      <c r="AN152" s="1026"/>
      <c r="AO152" s="1026"/>
      <c r="AP152" s="1026"/>
      <c r="AQ152" s="1026"/>
      <c r="AR152" s="1026"/>
      <c r="AS152" s="1026"/>
      <c r="AT152" s="1026"/>
      <c r="AU152" s="1026"/>
      <c r="AV152" s="1026"/>
      <c r="AW152" s="1026"/>
      <c r="AX152" s="1026"/>
      <c r="AY152" s="1026"/>
      <c r="AZ152" s="1026"/>
      <c r="BA152" s="1026"/>
      <c r="BB152" s="1026"/>
      <c r="BC152" s="1026"/>
      <c r="BD152" s="1026"/>
      <c r="BE152" s="1026"/>
      <c r="BF152" s="1026"/>
      <c r="BG152" s="1026"/>
      <c r="BH152" s="1026"/>
      <c r="BI152" s="1026"/>
      <c r="BJ152" s="1026"/>
      <c r="BK152" s="1026"/>
      <c r="BL152" s="1026"/>
      <c r="BM152" s="1026"/>
      <c r="BN152" s="1026"/>
      <c r="BO152" s="1026"/>
      <c r="BP152" s="1026"/>
      <c r="BQ152" s="1026"/>
      <c r="BR152" s="1026"/>
      <c r="BS152" s="1026"/>
      <c r="BT152" s="1026"/>
      <c r="BU152" s="1026"/>
      <c r="BV152" s="1026"/>
      <c r="BW152" s="1026"/>
      <c r="BX152" s="1026"/>
      <c r="BY152" s="1026"/>
      <c r="BZ152" s="1026"/>
      <c r="CA152" s="1026"/>
      <c r="CB152" s="1026"/>
      <c r="CC152" s="1026"/>
      <c r="CD152" s="1026"/>
      <c r="CE152" s="1026"/>
      <c r="CF152" s="1026"/>
      <c r="CG152" s="1026"/>
      <c r="CH152" s="1026"/>
      <c r="CI152" s="1026"/>
      <c r="CJ152" s="1026"/>
      <c r="CK152" s="1026"/>
      <c r="CL152" s="1026"/>
      <c r="CM152" s="1026"/>
      <c r="CN152" s="1026"/>
    </row>
    <row r="153">
      <c r="A153" s="1026"/>
      <c r="B153" s="1026"/>
      <c r="C153" s="1026"/>
      <c r="D153" s="1026"/>
      <c r="E153" s="1026"/>
      <c r="F153" s="1026"/>
      <c r="G153" s="1026"/>
      <c r="H153" s="1027"/>
      <c r="I153" s="1027"/>
      <c r="J153" s="1027"/>
      <c r="K153" s="1027"/>
      <c r="L153" s="1027"/>
      <c r="M153" s="1027"/>
      <c r="N153" s="1027"/>
      <c r="O153" s="1027"/>
      <c r="P153" s="1027"/>
      <c r="Q153" s="1026"/>
      <c r="R153" s="1026"/>
      <c r="S153" s="1026"/>
      <c r="T153" s="1026"/>
      <c r="U153" s="1026"/>
      <c r="V153" s="1026"/>
      <c r="W153" s="1026"/>
      <c r="X153" s="1026"/>
      <c r="Y153" s="1026"/>
      <c r="Z153" s="1026"/>
      <c r="AA153" s="1026"/>
      <c r="AB153" s="1026"/>
      <c r="AC153" s="1026"/>
      <c r="AD153" s="1026"/>
      <c r="AE153" s="1026"/>
      <c r="AF153" s="1026"/>
      <c r="AG153" s="1026"/>
      <c r="AH153" s="1026"/>
      <c r="AI153" s="1026"/>
      <c r="AJ153" s="1026"/>
      <c r="AK153" s="1026"/>
      <c r="AL153" s="1026"/>
      <c r="AM153" s="1026"/>
      <c r="AN153" s="1026"/>
      <c r="AO153" s="1026"/>
      <c r="AP153" s="1026"/>
      <c r="AQ153" s="1026"/>
      <c r="AR153" s="1026"/>
      <c r="AS153" s="1026"/>
      <c r="AT153" s="1026"/>
      <c r="AU153" s="1026"/>
      <c r="AV153" s="1026"/>
      <c r="AW153" s="1026"/>
      <c r="AX153" s="1026"/>
      <c r="AY153" s="1026"/>
      <c r="AZ153" s="1026"/>
      <c r="BA153" s="1026"/>
      <c r="BB153" s="1026"/>
      <c r="BC153" s="1026"/>
      <c r="BD153" s="1026"/>
      <c r="BE153" s="1026"/>
      <c r="BF153" s="1026"/>
      <c r="BG153" s="1026"/>
      <c r="BH153" s="1026"/>
      <c r="BI153" s="1026"/>
      <c r="BJ153" s="1026"/>
      <c r="BK153" s="1026"/>
      <c r="BL153" s="1026"/>
      <c r="BM153" s="1026"/>
      <c r="BN153" s="1026"/>
      <c r="BO153" s="1026"/>
      <c r="BP153" s="1026"/>
      <c r="BQ153" s="1026"/>
      <c r="BR153" s="1026"/>
      <c r="BS153" s="1026"/>
      <c r="BT153" s="1026"/>
      <c r="BU153" s="1026"/>
      <c r="BV153" s="1026"/>
      <c r="BW153" s="1026"/>
      <c r="BX153" s="1026"/>
      <c r="BY153" s="1026"/>
      <c r="BZ153" s="1026"/>
      <c r="CA153" s="1026"/>
      <c r="CB153" s="1026"/>
      <c r="CC153" s="1026"/>
      <c r="CD153" s="1026"/>
      <c r="CE153" s="1026"/>
      <c r="CF153" s="1026"/>
      <c r="CG153" s="1026"/>
      <c r="CH153" s="1026"/>
      <c r="CI153" s="1026"/>
      <c r="CJ153" s="1026"/>
      <c r="CK153" s="1026"/>
      <c r="CL153" s="1026"/>
      <c r="CM153" s="1026"/>
      <c r="CN153" s="1026"/>
    </row>
    <row r="154">
      <c r="A154" s="1026"/>
      <c r="B154" s="1026"/>
      <c r="C154" s="1026"/>
      <c r="D154" s="1026"/>
      <c r="E154" s="1026"/>
      <c r="F154" s="1026"/>
      <c r="G154" s="1026"/>
      <c r="H154" s="1027"/>
      <c r="I154" s="1027"/>
      <c r="J154" s="1027"/>
      <c r="K154" s="1027"/>
      <c r="L154" s="1027"/>
      <c r="M154" s="1027"/>
      <c r="N154" s="1027"/>
      <c r="O154" s="1027"/>
      <c r="P154" s="1027"/>
      <c r="Q154" s="1026"/>
      <c r="R154" s="1026"/>
      <c r="S154" s="1026"/>
      <c r="T154" s="1026"/>
      <c r="U154" s="1026"/>
      <c r="V154" s="1026"/>
      <c r="W154" s="1026"/>
      <c r="X154" s="1026"/>
      <c r="Y154" s="1026"/>
      <c r="Z154" s="1026"/>
      <c r="AA154" s="1026"/>
      <c r="AB154" s="1026"/>
      <c r="AC154" s="1026"/>
      <c r="AD154" s="1026"/>
      <c r="AE154" s="1026"/>
      <c r="AF154" s="1026"/>
      <c r="AG154" s="1026"/>
      <c r="AH154" s="1026"/>
      <c r="AI154" s="1026"/>
      <c r="AJ154" s="1026"/>
      <c r="AK154" s="1026"/>
      <c r="AL154" s="1026"/>
      <c r="AM154" s="1026"/>
      <c r="AN154" s="1026"/>
      <c r="AO154" s="1026"/>
      <c r="AP154" s="1026"/>
      <c r="AQ154" s="1026"/>
      <c r="AR154" s="1026"/>
      <c r="AS154" s="1026"/>
      <c r="AT154" s="1026"/>
      <c r="AU154" s="1026"/>
      <c r="AV154" s="1026"/>
      <c r="AW154" s="1026"/>
      <c r="AX154" s="1026"/>
      <c r="AY154" s="1026"/>
      <c r="AZ154" s="1026"/>
      <c r="BA154" s="1026"/>
      <c r="BB154" s="1026"/>
      <c r="BC154" s="1026"/>
      <c r="BD154" s="1026"/>
      <c r="BE154" s="1026"/>
      <c r="BF154" s="1026"/>
      <c r="BG154" s="1026"/>
      <c r="BH154" s="1026"/>
      <c r="BI154" s="1026"/>
      <c r="BJ154" s="1026"/>
      <c r="BK154" s="1026"/>
      <c r="BL154" s="1026"/>
      <c r="BM154" s="1026"/>
      <c r="BN154" s="1026"/>
      <c r="BO154" s="1026"/>
      <c r="BP154" s="1026"/>
      <c r="BQ154" s="1026"/>
      <c r="BR154" s="1026"/>
      <c r="BS154" s="1026"/>
      <c r="BT154" s="1026"/>
      <c r="BU154" s="1026"/>
      <c r="BV154" s="1026"/>
      <c r="BW154" s="1026"/>
      <c r="BX154" s="1026"/>
      <c r="BY154" s="1026"/>
      <c r="BZ154" s="1026"/>
      <c r="CA154" s="1026"/>
      <c r="CB154" s="1026"/>
      <c r="CC154" s="1026"/>
      <c r="CD154" s="1026"/>
      <c r="CE154" s="1026"/>
      <c r="CF154" s="1026"/>
      <c r="CG154" s="1026"/>
      <c r="CH154" s="1026"/>
      <c r="CI154" s="1026"/>
      <c r="CJ154" s="1026"/>
      <c r="CK154" s="1026"/>
      <c r="CL154" s="1026"/>
      <c r="CM154" s="1026"/>
      <c r="CN154" s="1026"/>
    </row>
    <row r="155">
      <c r="A155" s="1026"/>
      <c r="B155" s="1026"/>
      <c r="C155" s="1026"/>
      <c r="D155" s="1026"/>
      <c r="E155" s="1026"/>
      <c r="F155" s="1026"/>
      <c r="G155" s="1026"/>
      <c r="H155" s="1027"/>
      <c r="I155" s="1027"/>
      <c r="J155" s="1027"/>
      <c r="K155" s="1027"/>
      <c r="L155" s="1027"/>
      <c r="M155" s="1027"/>
      <c r="N155" s="1027"/>
      <c r="O155" s="1027"/>
      <c r="P155" s="1027"/>
      <c r="Q155" s="1026"/>
      <c r="R155" s="1026"/>
      <c r="S155" s="1026"/>
      <c r="T155" s="1026"/>
      <c r="U155" s="1026"/>
      <c r="V155" s="1026"/>
      <c r="W155" s="1026"/>
      <c r="X155" s="1026"/>
      <c r="Y155" s="1026"/>
      <c r="Z155" s="1026"/>
      <c r="AA155" s="1026"/>
      <c r="AB155" s="1026"/>
      <c r="AC155" s="1026"/>
      <c r="AD155" s="1026"/>
      <c r="AE155" s="1026"/>
      <c r="AF155" s="1026"/>
      <c r="AG155" s="1026"/>
      <c r="AH155" s="1026"/>
      <c r="AI155" s="1026"/>
      <c r="AJ155" s="1026"/>
      <c r="AK155" s="1026"/>
      <c r="AL155" s="1026"/>
      <c r="AM155" s="1026"/>
      <c r="AN155" s="1026"/>
      <c r="AO155" s="1026"/>
      <c r="AP155" s="1026"/>
      <c r="AQ155" s="1026"/>
      <c r="AR155" s="1026"/>
      <c r="AS155" s="1026"/>
      <c r="AT155" s="1026"/>
      <c r="AU155" s="1026"/>
      <c r="AV155" s="1026"/>
      <c r="AW155" s="1026"/>
      <c r="AX155" s="1026"/>
      <c r="AY155" s="1026"/>
      <c r="AZ155" s="1026"/>
      <c r="BA155" s="1026"/>
      <c r="BB155" s="1026"/>
      <c r="BC155" s="1026"/>
      <c r="BD155" s="1026"/>
      <c r="BE155" s="1026"/>
      <c r="BF155" s="1026"/>
      <c r="BG155" s="1026"/>
      <c r="BH155" s="1026"/>
      <c r="BI155" s="1026"/>
      <c r="BJ155" s="1026"/>
      <c r="BK155" s="1026"/>
      <c r="BL155" s="1026"/>
      <c r="BM155" s="1026"/>
      <c r="BN155" s="1026"/>
      <c r="BO155" s="1026"/>
      <c r="BP155" s="1026"/>
      <c r="BQ155" s="1026"/>
      <c r="BR155" s="1026"/>
      <c r="BS155" s="1026"/>
      <c r="BT155" s="1026"/>
      <c r="BU155" s="1026"/>
      <c r="BV155" s="1026"/>
      <c r="BW155" s="1026"/>
      <c r="BX155" s="1026"/>
      <c r="BY155" s="1026"/>
      <c r="BZ155" s="1026"/>
      <c r="CA155" s="1026"/>
      <c r="CB155" s="1026"/>
      <c r="CC155" s="1026"/>
      <c r="CD155" s="1026"/>
      <c r="CE155" s="1026"/>
      <c r="CF155" s="1026"/>
      <c r="CG155" s="1026"/>
      <c r="CH155" s="1026"/>
      <c r="CI155" s="1026"/>
      <c r="CJ155" s="1026"/>
      <c r="CK155" s="1026"/>
      <c r="CL155" s="1026"/>
      <c r="CM155" s="1026"/>
      <c r="CN155" s="1026"/>
    </row>
    <row r="156">
      <c r="A156" s="1026"/>
      <c r="B156" s="1026"/>
      <c r="C156" s="1026"/>
      <c r="D156" s="1026"/>
      <c r="E156" s="1026"/>
      <c r="F156" s="1026"/>
      <c r="G156" s="1026"/>
      <c r="H156" s="1027"/>
      <c r="I156" s="1027"/>
      <c r="J156" s="1027"/>
      <c r="K156" s="1027"/>
      <c r="L156" s="1027"/>
      <c r="M156" s="1027"/>
      <c r="N156" s="1027"/>
      <c r="O156" s="1027"/>
      <c r="P156" s="1027"/>
      <c r="Q156" s="1026"/>
      <c r="R156" s="1026"/>
      <c r="S156" s="1026"/>
      <c r="T156" s="1026"/>
      <c r="U156" s="1026"/>
      <c r="V156" s="1026"/>
      <c r="W156" s="1026"/>
      <c r="X156" s="1026"/>
      <c r="Y156" s="1026"/>
      <c r="Z156" s="1026"/>
      <c r="AA156" s="1026"/>
      <c r="AB156" s="1026"/>
      <c r="AC156" s="1026"/>
      <c r="AD156" s="1026"/>
      <c r="AE156" s="1026"/>
      <c r="AF156" s="1026"/>
      <c r="AG156" s="1026"/>
      <c r="AH156" s="1026"/>
      <c r="AI156" s="1026"/>
      <c r="AJ156" s="1026"/>
      <c r="AK156" s="1026"/>
      <c r="AL156" s="1026"/>
      <c r="AM156" s="1026"/>
      <c r="AN156" s="1026"/>
      <c r="AO156" s="1026"/>
      <c r="AP156" s="1026"/>
      <c r="AQ156" s="1026"/>
      <c r="AR156" s="1026"/>
      <c r="AS156" s="1026"/>
      <c r="AT156" s="1026"/>
      <c r="AU156" s="1026"/>
      <c r="AV156" s="1026"/>
      <c r="AW156" s="1026"/>
      <c r="AX156" s="1026"/>
      <c r="AY156" s="1026"/>
      <c r="AZ156" s="1026"/>
      <c r="BA156" s="1026"/>
      <c r="BB156" s="1026"/>
      <c r="BC156" s="1026"/>
      <c r="BD156" s="1026"/>
      <c r="BE156" s="1026"/>
      <c r="BF156" s="1026"/>
      <c r="BG156" s="1026"/>
      <c r="BH156" s="1026"/>
      <c r="BI156" s="1026"/>
      <c r="BJ156" s="1026"/>
      <c r="BK156" s="1026"/>
      <c r="BL156" s="1026"/>
      <c r="BM156" s="1026"/>
      <c r="BN156" s="1026"/>
      <c r="BO156" s="1026"/>
      <c r="BP156" s="1026"/>
      <c r="BQ156" s="1026"/>
      <c r="BR156" s="1026"/>
      <c r="BS156" s="1026"/>
      <c r="BT156" s="1026"/>
      <c r="BU156" s="1026"/>
      <c r="BV156" s="1026"/>
      <c r="BW156" s="1026"/>
      <c r="BX156" s="1026"/>
      <c r="BY156" s="1026"/>
      <c r="BZ156" s="1026"/>
      <c r="CA156" s="1026"/>
      <c r="CB156" s="1026"/>
      <c r="CC156" s="1026"/>
      <c r="CD156" s="1026"/>
      <c r="CE156" s="1026"/>
      <c r="CF156" s="1026"/>
      <c r="CG156" s="1026"/>
      <c r="CH156" s="1026"/>
      <c r="CI156" s="1026"/>
      <c r="CJ156" s="1026"/>
      <c r="CK156" s="1026"/>
      <c r="CL156" s="1026"/>
      <c r="CM156" s="1026"/>
      <c r="CN156" s="1026"/>
    </row>
    <row r="157">
      <c r="A157" s="1026"/>
      <c r="B157" s="1026"/>
      <c r="C157" s="1026"/>
      <c r="D157" s="1026"/>
      <c r="E157" s="1026"/>
      <c r="F157" s="1026"/>
      <c r="G157" s="1026"/>
      <c r="H157" s="1027"/>
      <c r="I157" s="1027"/>
      <c r="J157" s="1027"/>
      <c r="K157" s="1027"/>
      <c r="L157" s="1027"/>
      <c r="M157" s="1027"/>
      <c r="N157" s="1027"/>
      <c r="O157" s="1027"/>
      <c r="P157" s="1027"/>
      <c r="Q157" s="1026"/>
      <c r="R157" s="1026"/>
      <c r="S157" s="1026"/>
      <c r="T157" s="1026"/>
      <c r="U157" s="1026"/>
      <c r="V157" s="1026"/>
      <c r="W157" s="1026"/>
      <c r="X157" s="1026"/>
      <c r="Y157" s="1026"/>
      <c r="Z157" s="1026"/>
      <c r="AA157" s="1026"/>
      <c r="AB157" s="1026"/>
      <c r="AC157" s="1026"/>
      <c r="AD157" s="1026"/>
      <c r="AE157" s="1026"/>
      <c r="AF157" s="1026"/>
      <c r="AG157" s="1026"/>
      <c r="AH157" s="1026"/>
      <c r="AI157" s="1026"/>
      <c r="AJ157" s="1026"/>
      <c r="AK157" s="1026"/>
      <c r="AL157" s="1026"/>
      <c r="AM157" s="1026"/>
      <c r="AN157" s="1026"/>
      <c r="AO157" s="1026"/>
      <c r="AP157" s="1026"/>
      <c r="AQ157" s="1026"/>
      <c r="AR157" s="1026"/>
      <c r="AS157" s="1026"/>
      <c r="AT157" s="1026"/>
      <c r="AU157" s="1026"/>
      <c r="AV157" s="1026"/>
      <c r="AW157" s="1026"/>
      <c r="AX157" s="1026"/>
      <c r="AY157" s="1026"/>
      <c r="AZ157" s="1026"/>
      <c r="BA157" s="1026"/>
      <c r="BB157" s="1026"/>
      <c r="BC157" s="1026"/>
      <c r="BD157" s="1026"/>
      <c r="BE157" s="1026"/>
      <c r="BF157" s="1026"/>
      <c r="BG157" s="1026"/>
      <c r="BH157" s="1026"/>
      <c r="BI157" s="1026"/>
      <c r="BJ157" s="1026"/>
      <c r="BK157" s="1026"/>
      <c r="BL157" s="1026"/>
      <c r="BM157" s="1026"/>
      <c r="BN157" s="1026"/>
      <c r="BO157" s="1026"/>
      <c r="BP157" s="1026"/>
      <c r="BQ157" s="1026"/>
      <c r="BR157" s="1026"/>
      <c r="BS157" s="1026"/>
      <c r="BT157" s="1026"/>
      <c r="BU157" s="1026"/>
      <c r="BV157" s="1026"/>
      <c r="BW157" s="1026"/>
      <c r="BX157" s="1026"/>
      <c r="BY157" s="1026"/>
      <c r="BZ157" s="1026"/>
      <c r="CA157" s="1026"/>
      <c r="CB157" s="1026"/>
      <c r="CC157" s="1026"/>
      <c r="CD157" s="1026"/>
      <c r="CE157" s="1026"/>
      <c r="CF157" s="1026"/>
      <c r="CG157" s="1026"/>
      <c r="CH157" s="1026"/>
      <c r="CI157" s="1026"/>
      <c r="CJ157" s="1026"/>
      <c r="CK157" s="1026"/>
      <c r="CL157" s="1026"/>
      <c r="CM157" s="1026"/>
      <c r="CN157" s="1026"/>
    </row>
    <row r="158">
      <c r="A158" s="1026"/>
      <c r="B158" s="1026"/>
      <c r="C158" s="1026"/>
      <c r="D158" s="1026"/>
      <c r="E158" s="1026"/>
      <c r="F158" s="1026"/>
      <c r="G158" s="1026"/>
      <c r="H158" s="1027"/>
      <c r="I158" s="1027"/>
      <c r="J158" s="1027"/>
      <c r="K158" s="1027"/>
      <c r="L158" s="1027"/>
      <c r="M158" s="1027"/>
      <c r="N158" s="1027"/>
      <c r="O158" s="1027"/>
      <c r="P158" s="1027"/>
      <c r="Q158" s="1026"/>
      <c r="R158" s="1026"/>
      <c r="S158" s="1026"/>
      <c r="T158" s="1026"/>
      <c r="U158" s="1026"/>
      <c r="V158" s="1026"/>
      <c r="W158" s="1026"/>
      <c r="X158" s="1026"/>
      <c r="Y158" s="1026"/>
      <c r="Z158" s="1026"/>
      <c r="AA158" s="1026"/>
      <c r="AB158" s="1026"/>
      <c r="AC158" s="1026"/>
      <c r="AD158" s="1026"/>
      <c r="AE158" s="1026"/>
      <c r="AF158" s="1026"/>
      <c r="AG158" s="1026"/>
      <c r="AH158" s="1026"/>
      <c r="AI158" s="1026"/>
      <c r="AJ158" s="1026"/>
      <c r="AK158" s="1026"/>
      <c r="AL158" s="1026"/>
      <c r="AM158" s="1026"/>
      <c r="AN158" s="1026"/>
      <c r="AO158" s="1026"/>
      <c r="AP158" s="1026"/>
      <c r="AQ158" s="1026"/>
      <c r="AR158" s="1026"/>
      <c r="AS158" s="1026"/>
      <c r="AT158" s="1026"/>
      <c r="AU158" s="1026"/>
      <c r="AV158" s="1026"/>
      <c r="AW158" s="1026"/>
      <c r="AX158" s="1026"/>
      <c r="AY158" s="1026"/>
      <c r="AZ158" s="1026"/>
      <c r="BA158" s="1026"/>
      <c r="BB158" s="1026"/>
      <c r="BC158" s="1026"/>
      <c r="BD158" s="1026"/>
      <c r="BE158" s="1026"/>
      <c r="BF158" s="1026"/>
      <c r="BG158" s="1026"/>
      <c r="BH158" s="1026"/>
      <c r="BI158" s="1026"/>
      <c r="BJ158" s="1026"/>
      <c r="BK158" s="1026"/>
      <c r="BL158" s="1026"/>
      <c r="BM158" s="1026"/>
      <c r="BN158" s="1026"/>
      <c r="BO158" s="1026"/>
      <c r="BP158" s="1026"/>
      <c r="BQ158" s="1026"/>
      <c r="BR158" s="1026"/>
      <c r="BS158" s="1026"/>
      <c r="BT158" s="1026"/>
      <c r="BU158" s="1026"/>
      <c r="BV158" s="1026"/>
      <c r="BW158" s="1026"/>
      <c r="BX158" s="1026"/>
      <c r="BY158" s="1026"/>
      <c r="BZ158" s="1026"/>
      <c r="CA158" s="1026"/>
      <c r="CB158" s="1026"/>
      <c r="CC158" s="1026"/>
      <c r="CD158" s="1026"/>
      <c r="CE158" s="1026"/>
      <c r="CF158" s="1026"/>
      <c r="CG158" s="1026"/>
      <c r="CH158" s="1026"/>
      <c r="CI158" s="1026"/>
      <c r="CJ158" s="1026"/>
      <c r="CK158" s="1026"/>
      <c r="CL158" s="1026"/>
      <c r="CM158" s="1026"/>
      <c r="CN158" s="1026"/>
    </row>
    <row r="159">
      <c r="A159" s="1026"/>
      <c r="B159" s="1026"/>
      <c r="C159" s="1026"/>
      <c r="D159" s="1026"/>
      <c r="E159" s="1026"/>
      <c r="F159" s="1026"/>
      <c r="G159" s="1026"/>
      <c r="H159" s="1027"/>
      <c r="I159" s="1027"/>
      <c r="J159" s="1027"/>
      <c r="K159" s="1027"/>
      <c r="L159" s="1027"/>
      <c r="M159" s="1027"/>
      <c r="N159" s="1027"/>
      <c r="O159" s="1027"/>
      <c r="P159" s="1027"/>
      <c r="Q159" s="1026"/>
      <c r="R159" s="1026"/>
      <c r="S159" s="1026"/>
      <c r="T159" s="1026"/>
      <c r="U159" s="1026"/>
      <c r="V159" s="1026"/>
      <c r="W159" s="1026"/>
      <c r="X159" s="1026"/>
      <c r="Y159" s="1026"/>
      <c r="Z159" s="1026"/>
      <c r="AA159" s="1026"/>
      <c r="AB159" s="1026"/>
      <c r="AC159" s="1026"/>
      <c r="AD159" s="1026"/>
      <c r="AE159" s="1026"/>
      <c r="AF159" s="1026"/>
      <c r="AG159" s="1026"/>
      <c r="AH159" s="1026"/>
      <c r="AI159" s="1026"/>
      <c r="AJ159" s="1026"/>
      <c r="AK159" s="1026"/>
      <c r="AL159" s="1026"/>
      <c r="AM159" s="1026"/>
      <c r="AN159" s="1026"/>
      <c r="AO159" s="1026"/>
      <c r="AP159" s="1026"/>
      <c r="AQ159" s="1026"/>
      <c r="AR159" s="1026"/>
      <c r="AS159" s="1026"/>
      <c r="AT159" s="1026"/>
      <c r="AU159" s="1026"/>
      <c r="AV159" s="1026"/>
      <c r="AW159" s="1026"/>
      <c r="AX159" s="1026"/>
      <c r="AY159" s="1026"/>
      <c r="AZ159" s="1026"/>
      <c r="BA159" s="1026"/>
      <c r="BB159" s="1026"/>
      <c r="BC159" s="1026"/>
      <c r="BD159" s="1026"/>
      <c r="BE159" s="1026"/>
      <c r="BF159" s="1026"/>
      <c r="BG159" s="1026"/>
      <c r="BH159" s="1026"/>
      <c r="BI159" s="1026"/>
      <c r="BJ159" s="1026"/>
      <c r="BK159" s="1026"/>
      <c r="BL159" s="1026"/>
      <c r="BM159" s="1026"/>
      <c r="BN159" s="1026"/>
      <c r="BO159" s="1026"/>
      <c r="BP159" s="1026"/>
      <c r="BQ159" s="1026"/>
      <c r="BR159" s="1026"/>
      <c r="BS159" s="1026"/>
      <c r="BT159" s="1026"/>
      <c r="BU159" s="1026"/>
      <c r="BV159" s="1026"/>
      <c r="BW159" s="1026"/>
      <c r="BX159" s="1026"/>
      <c r="BY159" s="1026"/>
      <c r="BZ159" s="1026"/>
      <c r="CA159" s="1026"/>
      <c r="CB159" s="1026"/>
      <c r="CC159" s="1026"/>
      <c r="CD159" s="1026"/>
      <c r="CE159" s="1026"/>
      <c r="CF159" s="1026"/>
      <c r="CG159" s="1026"/>
      <c r="CH159" s="1026"/>
      <c r="CI159" s="1026"/>
      <c r="CJ159" s="1026"/>
      <c r="CK159" s="1026"/>
      <c r="CL159" s="1026"/>
      <c r="CM159" s="1026"/>
      <c r="CN159" s="1026"/>
    </row>
    <row r="160">
      <c r="A160" s="1026"/>
      <c r="B160" s="1026"/>
      <c r="C160" s="1026"/>
      <c r="D160" s="1026"/>
      <c r="E160" s="1026"/>
      <c r="F160" s="1026"/>
      <c r="G160" s="1026"/>
      <c r="H160" s="1027"/>
      <c r="I160" s="1027"/>
      <c r="J160" s="1027"/>
      <c r="K160" s="1027"/>
      <c r="L160" s="1027"/>
      <c r="M160" s="1027"/>
      <c r="N160" s="1027"/>
      <c r="O160" s="1027"/>
      <c r="P160" s="1027"/>
      <c r="Q160" s="1026"/>
      <c r="R160" s="1026"/>
      <c r="S160" s="1026"/>
      <c r="T160" s="1026"/>
      <c r="U160" s="1026"/>
      <c r="V160" s="1026"/>
      <c r="W160" s="1026"/>
      <c r="X160" s="1026"/>
      <c r="Y160" s="1026"/>
      <c r="Z160" s="1026"/>
      <c r="AA160" s="1026"/>
      <c r="AB160" s="1026"/>
      <c r="AC160" s="1026"/>
      <c r="AD160" s="1026"/>
      <c r="AE160" s="1026"/>
      <c r="AF160" s="1026"/>
      <c r="AG160" s="1026"/>
      <c r="AH160" s="1026"/>
      <c r="AI160" s="1026"/>
      <c r="AJ160" s="1026"/>
      <c r="AK160" s="1026"/>
      <c r="AL160" s="1026"/>
      <c r="AM160" s="1026"/>
      <c r="AN160" s="1026"/>
      <c r="AO160" s="1026"/>
      <c r="AP160" s="1026"/>
      <c r="AQ160" s="1026"/>
      <c r="AR160" s="1026"/>
      <c r="AS160" s="1026"/>
      <c r="AT160" s="1026"/>
      <c r="AU160" s="1026"/>
      <c r="AV160" s="1026"/>
      <c r="AW160" s="1026"/>
      <c r="AX160" s="1026"/>
      <c r="AY160" s="1026"/>
      <c r="AZ160" s="1026"/>
      <c r="BA160" s="1026"/>
      <c r="BB160" s="1026"/>
      <c r="BC160" s="1026"/>
      <c r="BD160" s="1026"/>
      <c r="BE160" s="1026"/>
      <c r="BF160" s="1026"/>
      <c r="BG160" s="1026"/>
      <c r="BH160" s="1026"/>
      <c r="BI160" s="1026"/>
      <c r="BJ160" s="1026"/>
      <c r="BK160" s="1026"/>
      <c r="BL160" s="1026"/>
      <c r="BM160" s="1026"/>
      <c r="BN160" s="1026"/>
      <c r="BO160" s="1026"/>
      <c r="BP160" s="1026"/>
      <c r="BQ160" s="1026"/>
      <c r="BR160" s="1026"/>
      <c r="BS160" s="1026"/>
      <c r="BT160" s="1026"/>
      <c r="BU160" s="1026"/>
      <c r="BV160" s="1026"/>
      <c r="BW160" s="1026"/>
      <c r="BX160" s="1026"/>
      <c r="BY160" s="1026"/>
      <c r="BZ160" s="1026"/>
      <c r="CA160" s="1026"/>
      <c r="CB160" s="1026"/>
      <c r="CC160" s="1026"/>
      <c r="CD160" s="1026"/>
      <c r="CE160" s="1026"/>
      <c r="CF160" s="1026"/>
      <c r="CG160" s="1026"/>
      <c r="CH160" s="1026"/>
      <c r="CI160" s="1026"/>
      <c r="CJ160" s="1026"/>
      <c r="CK160" s="1026"/>
      <c r="CL160" s="1026"/>
      <c r="CM160" s="1026"/>
      <c r="CN160" s="1026"/>
    </row>
    <row r="161">
      <c r="A161" s="1026"/>
      <c r="B161" s="1026"/>
      <c r="C161" s="1026"/>
      <c r="D161" s="1026"/>
      <c r="E161" s="1026"/>
      <c r="F161" s="1026"/>
      <c r="G161" s="1026"/>
      <c r="H161" s="1027"/>
      <c r="I161" s="1027"/>
      <c r="J161" s="1027"/>
      <c r="K161" s="1027"/>
      <c r="L161" s="1027"/>
      <c r="M161" s="1027"/>
      <c r="N161" s="1027"/>
      <c r="O161" s="1027"/>
      <c r="P161" s="1027"/>
      <c r="Q161" s="1026"/>
      <c r="R161" s="1026"/>
      <c r="S161" s="1026"/>
      <c r="T161" s="1026"/>
      <c r="U161" s="1026"/>
      <c r="V161" s="1026"/>
      <c r="W161" s="1026"/>
      <c r="X161" s="1026"/>
      <c r="Y161" s="1026"/>
      <c r="Z161" s="1026"/>
      <c r="AA161" s="1026"/>
      <c r="AB161" s="1026"/>
      <c r="AC161" s="1026"/>
      <c r="AD161" s="1026"/>
      <c r="AE161" s="1026"/>
      <c r="AF161" s="1026"/>
      <c r="AG161" s="1026"/>
      <c r="AH161" s="1026"/>
      <c r="AI161" s="1026"/>
      <c r="AJ161" s="1026"/>
      <c r="AK161" s="1026"/>
      <c r="AL161" s="1026"/>
      <c r="AM161" s="1026"/>
      <c r="AN161" s="1026"/>
      <c r="AO161" s="1026"/>
      <c r="AP161" s="1026"/>
      <c r="AQ161" s="1026"/>
      <c r="AR161" s="1026"/>
      <c r="AS161" s="1026"/>
      <c r="AT161" s="1026"/>
      <c r="AU161" s="1026"/>
      <c r="AV161" s="1026"/>
      <c r="AW161" s="1026"/>
      <c r="AX161" s="1026"/>
      <c r="AY161" s="1026"/>
      <c r="AZ161" s="1026"/>
      <c r="BA161" s="1026"/>
      <c r="BB161" s="1026"/>
      <c r="BC161" s="1026"/>
      <c r="BD161" s="1026"/>
      <c r="BE161" s="1026"/>
      <c r="BF161" s="1026"/>
      <c r="BG161" s="1026"/>
      <c r="BH161" s="1026"/>
      <c r="BI161" s="1026"/>
      <c r="BJ161" s="1026"/>
      <c r="BK161" s="1026"/>
      <c r="BL161" s="1026"/>
      <c r="BM161" s="1026"/>
      <c r="BN161" s="1026"/>
      <c r="BO161" s="1026"/>
      <c r="BP161" s="1026"/>
      <c r="BQ161" s="1026"/>
      <c r="BR161" s="1026"/>
      <c r="BS161" s="1026"/>
      <c r="BT161" s="1026"/>
      <c r="BU161" s="1026"/>
      <c r="BV161" s="1026"/>
      <c r="BW161" s="1026"/>
      <c r="BX161" s="1026"/>
      <c r="BY161" s="1026"/>
      <c r="BZ161" s="1026"/>
      <c r="CA161" s="1026"/>
      <c r="CB161" s="1026"/>
      <c r="CC161" s="1026"/>
      <c r="CD161" s="1026"/>
      <c r="CE161" s="1026"/>
      <c r="CF161" s="1026"/>
      <c r="CG161" s="1026"/>
      <c r="CH161" s="1026"/>
      <c r="CI161" s="1026"/>
      <c r="CJ161" s="1026"/>
      <c r="CK161" s="1026"/>
      <c r="CL161" s="1026"/>
      <c r="CM161" s="1026"/>
      <c r="CN161" s="1026"/>
    </row>
    <row r="162">
      <c r="A162" s="1026"/>
      <c r="B162" s="1026"/>
      <c r="C162" s="1026"/>
      <c r="D162" s="1026"/>
      <c r="E162" s="1026"/>
      <c r="F162" s="1026"/>
      <c r="G162" s="1026"/>
      <c r="H162" s="1027"/>
      <c r="I162" s="1027"/>
      <c r="J162" s="1027"/>
      <c r="K162" s="1027"/>
      <c r="L162" s="1027"/>
      <c r="M162" s="1027"/>
      <c r="N162" s="1027"/>
      <c r="O162" s="1027"/>
      <c r="P162" s="1027"/>
      <c r="Q162" s="1026"/>
      <c r="R162" s="1026"/>
      <c r="S162" s="1026"/>
      <c r="T162" s="1026"/>
      <c r="U162" s="1026"/>
      <c r="V162" s="1026"/>
      <c r="W162" s="1026"/>
      <c r="X162" s="1026"/>
      <c r="Y162" s="1026"/>
      <c r="Z162" s="1026"/>
      <c r="AA162" s="1026"/>
      <c r="AB162" s="1026"/>
      <c r="AC162" s="1026"/>
      <c r="AD162" s="1026"/>
      <c r="AE162" s="1026"/>
      <c r="AF162" s="1026"/>
      <c r="AG162" s="1026"/>
      <c r="AH162" s="1026"/>
      <c r="AI162" s="1026"/>
      <c r="AJ162" s="1026"/>
      <c r="AK162" s="1026"/>
      <c r="AL162" s="1026"/>
      <c r="AM162" s="1026"/>
      <c r="AN162" s="1026"/>
      <c r="AO162" s="1026"/>
      <c r="AP162" s="1026"/>
      <c r="AQ162" s="1026"/>
      <c r="AR162" s="1026"/>
      <c r="AS162" s="1026"/>
      <c r="AT162" s="1026"/>
      <c r="AU162" s="1026"/>
      <c r="AV162" s="1026"/>
      <c r="AW162" s="1026"/>
      <c r="AX162" s="1026"/>
      <c r="AY162" s="1026"/>
      <c r="AZ162" s="1026"/>
      <c r="BA162" s="1026"/>
      <c r="BB162" s="1026"/>
      <c r="BC162" s="1026"/>
      <c r="BD162" s="1026"/>
      <c r="BE162" s="1026"/>
      <c r="BF162" s="1026"/>
      <c r="BG162" s="1026"/>
      <c r="BH162" s="1026"/>
      <c r="BI162" s="1026"/>
      <c r="BJ162" s="1026"/>
      <c r="BK162" s="1026"/>
      <c r="BL162" s="1026"/>
      <c r="BM162" s="1026"/>
      <c r="BN162" s="1026"/>
      <c r="BO162" s="1026"/>
      <c r="BP162" s="1026"/>
      <c r="BQ162" s="1026"/>
      <c r="BR162" s="1026"/>
      <c r="BS162" s="1026"/>
      <c r="BT162" s="1026"/>
      <c r="BU162" s="1026"/>
      <c r="BV162" s="1026"/>
      <c r="BW162" s="1026"/>
      <c r="BX162" s="1026"/>
      <c r="BY162" s="1026"/>
      <c r="BZ162" s="1026"/>
      <c r="CA162" s="1026"/>
      <c r="CB162" s="1026"/>
      <c r="CC162" s="1026"/>
      <c r="CD162" s="1026"/>
      <c r="CE162" s="1026"/>
      <c r="CF162" s="1026"/>
      <c r="CG162" s="1026"/>
      <c r="CH162" s="1026"/>
      <c r="CI162" s="1026"/>
      <c r="CJ162" s="1026"/>
      <c r="CK162" s="1026"/>
      <c r="CL162" s="1026"/>
      <c r="CM162" s="1026"/>
      <c r="CN162" s="1026"/>
    </row>
    <row r="163">
      <c r="A163" s="1026"/>
      <c r="B163" s="1026"/>
      <c r="C163" s="1026"/>
      <c r="D163" s="1026"/>
      <c r="E163" s="1026"/>
      <c r="F163" s="1026"/>
      <c r="G163" s="1026"/>
      <c r="H163" s="1027"/>
      <c r="I163" s="1027"/>
      <c r="J163" s="1027"/>
      <c r="K163" s="1027"/>
      <c r="L163" s="1027"/>
      <c r="M163" s="1027"/>
      <c r="N163" s="1027"/>
      <c r="O163" s="1027"/>
      <c r="P163" s="1027"/>
      <c r="Q163" s="1026"/>
      <c r="R163" s="1026"/>
      <c r="S163" s="1026"/>
      <c r="T163" s="1026"/>
      <c r="U163" s="1026"/>
      <c r="V163" s="1026"/>
      <c r="W163" s="1026"/>
      <c r="X163" s="1026"/>
      <c r="Y163" s="1026"/>
      <c r="Z163" s="1026"/>
      <c r="AA163" s="1026"/>
      <c r="AB163" s="1026"/>
      <c r="AC163" s="1026"/>
      <c r="AD163" s="1026"/>
      <c r="AE163" s="1026"/>
      <c r="AF163" s="1026"/>
      <c r="AG163" s="1026"/>
      <c r="AH163" s="1026"/>
      <c r="AI163" s="1026"/>
      <c r="AJ163" s="1026"/>
      <c r="AK163" s="1026"/>
      <c r="AL163" s="1026"/>
      <c r="AM163" s="1026"/>
      <c r="AN163" s="1026"/>
      <c r="AO163" s="1026"/>
      <c r="AP163" s="1026"/>
      <c r="AQ163" s="1026"/>
      <c r="AR163" s="1026"/>
      <c r="AS163" s="1026"/>
      <c r="AT163" s="1026"/>
      <c r="AU163" s="1026"/>
      <c r="AV163" s="1026"/>
      <c r="AW163" s="1026"/>
      <c r="AX163" s="1026"/>
      <c r="AY163" s="1026"/>
      <c r="AZ163" s="1026"/>
      <c r="BA163" s="1026"/>
      <c r="BB163" s="1026"/>
      <c r="BC163" s="1026"/>
      <c r="BD163" s="1026"/>
      <c r="BE163" s="1026"/>
      <c r="BF163" s="1026"/>
      <c r="BG163" s="1026"/>
      <c r="BH163" s="1026"/>
      <c r="BI163" s="1026"/>
      <c r="BJ163" s="1026"/>
      <c r="BK163" s="1026"/>
      <c r="BL163" s="1026"/>
      <c r="BM163" s="1026"/>
      <c r="BN163" s="1026"/>
      <c r="BO163" s="1026"/>
      <c r="BP163" s="1026"/>
      <c r="BQ163" s="1026"/>
      <c r="BR163" s="1026"/>
      <c r="BS163" s="1026"/>
      <c r="BT163" s="1026"/>
      <c r="BU163" s="1026"/>
      <c r="BV163" s="1026"/>
      <c r="BW163" s="1026"/>
      <c r="BX163" s="1026"/>
      <c r="BY163" s="1026"/>
      <c r="BZ163" s="1026"/>
      <c r="CA163" s="1026"/>
      <c r="CB163" s="1026"/>
      <c r="CC163" s="1026"/>
      <c r="CD163" s="1026"/>
      <c r="CE163" s="1026"/>
      <c r="CF163" s="1026"/>
      <c r="CG163" s="1026"/>
      <c r="CH163" s="1026"/>
      <c r="CI163" s="1026"/>
      <c r="CJ163" s="1026"/>
      <c r="CK163" s="1026"/>
      <c r="CL163" s="1026"/>
      <c r="CM163" s="1026"/>
      <c r="CN163" s="1026"/>
    </row>
    <row r="164">
      <c r="A164" s="1026"/>
      <c r="B164" s="1026"/>
      <c r="C164" s="1026"/>
      <c r="D164" s="1026"/>
      <c r="E164" s="1026"/>
      <c r="F164" s="1026"/>
      <c r="G164" s="1026"/>
      <c r="H164" s="1027"/>
      <c r="I164" s="1027"/>
      <c r="J164" s="1027"/>
      <c r="K164" s="1027"/>
      <c r="L164" s="1027"/>
      <c r="M164" s="1027"/>
      <c r="N164" s="1027"/>
      <c r="O164" s="1027"/>
      <c r="P164" s="1027"/>
      <c r="Q164" s="1026"/>
      <c r="R164" s="1026"/>
      <c r="S164" s="1026"/>
      <c r="T164" s="1026"/>
      <c r="U164" s="1026"/>
      <c r="V164" s="1026"/>
      <c r="W164" s="1026"/>
      <c r="X164" s="1026"/>
      <c r="Y164" s="1026"/>
      <c r="Z164" s="1026"/>
      <c r="AA164" s="1026"/>
      <c r="AB164" s="1026"/>
      <c r="AC164" s="1026"/>
      <c r="AD164" s="1026"/>
      <c r="AE164" s="1026"/>
      <c r="AF164" s="1026"/>
      <c r="AG164" s="1026"/>
      <c r="AH164" s="1026"/>
      <c r="AI164" s="1026"/>
      <c r="AJ164" s="1026"/>
      <c r="AK164" s="1026"/>
      <c r="AL164" s="1026"/>
      <c r="AM164" s="1026"/>
      <c r="AN164" s="1026"/>
      <c r="AO164" s="1026"/>
      <c r="AP164" s="1026"/>
      <c r="AQ164" s="1026"/>
      <c r="AR164" s="1026"/>
      <c r="AS164" s="1026"/>
      <c r="AT164" s="1026"/>
      <c r="AU164" s="1026"/>
      <c r="AV164" s="1026"/>
      <c r="AW164" s="1026"/>
      <c r="AX164" s="1026"/>
      <c r="AY164" s="1026"/>
      <c r="AZ164" s="1026"/>
      <c r="BA164" s="1026"/>
      <c r="BB164" s="1026"/>
      <c r="BC164" s="1026"/>
      <c r="BD164" s="1026"/>
      <c r="BE164" s="1026"/>
      <c r="BF164" s="1026"/>
      <c r="BG164" s="1026"/>
      <c r="BH164" s="1026"/>
      <c r="BI164" s="1026"/>
      <c r="BJ164" s="1026"/>
      <c r="BK164" s="1026"/>
      <c r="BL164" s="1026"/>
      <c r="BM164" s="1026"/>
      <c r="BN164" s="1026"/>
      <c r="BO164" s="1026"/>
      <c r="BP164" s="1026"/>
      <c r="BQ164" s="1026"/>
      <c r="BR164" s="1026"/>
      <c r="BS164" s="1026"/>
      <c r="BT164" s="1026"/>
      <c r="BU164" s="1026"/>
      <c r="BV164" s="1026"/>
      <c r="BW164" s="1026"/>
      <c r="BX164" s="1026"/>
      <c r="BY164" s="1026"/>
      <c r="BZ164" s="1026"/>
      <c r="CA164" s="1026"/>
      <c r="CB164" s="1026"/>
      <c r="CC164" s="1026"/>
      <c r="CD164" s="1026"/>
      <c r="CE164" s="1026"/>
      <c r="CF164" s="1026"/>
      <c r="CG164" s="1026"/>
      <c r="CH164" s="1026"/>
      <c r="CI164" s="1026"/>
      <c r="CJ164" s="1026"/>
      <c r="CK164" s="1026"/>
      <c r="CL164" s="1026"/>
      <c r="CM164" s="1026"/>
      <c r="CN164" s="1026"/>
    </row>
    <row r="165">
      <c r="A165" s="1026"/>
      <c r="B165" s="1026"/>
      <c r="C165" s="1026"/>
      <c r="D165" s="1026"/>
      <c r="E165" s="1026"/>
      <c r="F165" s="1026"/>
      <c r="G165" s="1026"/>
      <c r="H165" s="1027"/>
      <c r="I165" s="1027"/>
      <c r="J165" s="1027"/>
      <c r="K165" s="1027"/>
      <c r="L165" s="1027"/>
      <c r="M165" s="1027"/>
      <c r="N165" s="1027"/>
      <c r="O165" s="1027"/>
      <c r="P165" s="1027"/>
      <c r="Q165" s="1026"/>
      <c r="R165" s="1026"/>
      <c r="S165" s="1026"/>
      <c r="T165" s="1026"/>
      <c r="U165" s="1026"/>
      <c r="V165" s="1026"/>
      <c r="W165" s="1026"/>
      <c r="X165" s="1026"/>
      <c r="Y165" s="1026"/>
      <c r="Z165" s="1026"/>
      <c r="AA165" s="1026"/>
      <c r="AB165" s="1026"/>
      <c r="AC165" s="1026"/>
      <c r="AD165" s="1026"/>
      <c r="AE165" s="1026"/>
      <c r="AF165" s="1026"/>
      <c r="AG165" s="1026"/>
      <c r="AH165" s="1026"/>
      <c r="AI165" s="1026"/>
      <c r="AJ165" s="1026"/>
      <c r="AK165" s="1026"/>
      <c r="AL165" s="1026"/>
      <c r="AM165" s="1026"/>
      <c r="AN165" s="1026"/>
      <c r="AO165" s="1026"/>
      <c r="AP165" s="1026"/>
      <c r="AQ165" s="1026"/>
      <c r="AR165" s="1026"/>
      <c r="AS165" s="1026"/>
      <c r="AT165" s="1026"/>
      <c r="AU165" s="1026"/>
      <c r="AV165" s="1026"/>
      <c r="AW165" s="1026"/>
      <c r="AX165" s="1026"/>
      <c r="AY165" s="1026"/>
      <c r="AZ165" s="1026"/>
      <c r="BA165" s="1026"/>
      <c r="BB165" s="1026"/>
      <c r="BC165" s="1026"/>
      <c r="BD165" s="1026"/>
      <c r="BE165" s="1026"/>
      <c r="BF165" s="1026"/>
      <c r="BG165" s="1026"/>
      <c r="BH165" s="1026"/>
      <c r="BI165" s="1026"/>
      <c r="BJ165" s="1026"/>
      <c r="BK165" s="1026"/>
      <c r="BL165" s="1026"/>
      <c r="BM165" s="1026"/>
      <c r="BN165" s="1026"/>
      <c r="BO165" s="1026"/>
      <c r="BP165" s="1026"/>
      <c r="BQ165" s="1026"/>
      <c r="BR165" s="1026"/>
      <c r="BS165" s="1026"/>
      <c r="BT165" s="1026"/>
      <c r="BU165" s="1026"/>
      <c r="BV165" s="1026"/>
      <c r="BW165" s="1026"/>
      <c r="BX165" s="1026"/>
      <c r="BY165" s="1026"/>
      <c r="BZ165" s="1026"/>
      <c r="CA165" s="1026"/>
      <c r="CB165" s="1026"/>
      <c r="CC165" s="1026"/>
      <c r="CD165" s="1026"/>
      <c r="CE165" s="1026"/>
      <c r="CF165" s="1026"/>
      <c r="CG165" s="1026"/>
      <c r="CH165" s="1026"/>
      <c r="CI165" s="1026"/>
      <c r="CJ165" s="1026"/>
      <c r="CK165" s="1026"/>
      <c r="CL165" s="1026"/>
      <c r="CM165" s="1026"/>
      <c r="CN165" s="1026"/>
    </row>
    <row r="166">
      <c r="A166" s="1026"/>
      <c r="B166" s="1026"/>
      <c r="C166" s="1026"/>
      <c r="D166" s="1026"/>
      <c r="E166" s="1026"/>
      <c r="F166" s="1026"/>
      <c r="G166" s="1026"/>
      <c r="H166" s="1027"/>
      <c r="I166" s="1027"/>
      <c r="J166" s="1027"/>
      <c r="K166" s="1027"/>
      <c r="L166" s="1027"/>
      <c r="M166" s="1027"/>
      <c r="N166" s="1027"/>
      <c r="O166" s="1027"/>
      <c r="P166" s="1027"/>
      <c r="Q166" s="1026"/>
      <c r="R166" s="1026"/>
      <c r="S166" s="1026"/>
      <c r="T166" s="1026"/>
      <c r="U166" s="1026"/>
      <c r="V166" s="1026"/>
      <c r="W166" s="1026"/>
      <c r="X166" s="1026"/>
      <c r="Y166" s="1026"/>
      <c r="Z166" s="1026"/>
      <c r="AA166" s="1026"/>
      <c r="AB166" s="1026"/>
      <c r="AC166" s="1026"/>
      <c r="AD166" s="1026"/>
      <c r="AE166" s="1026"/>
      <c r="AF166" s="1026"/>
      <c r="AG166" s="1026"/>
      <c r="AH166" s="1026"/>
      <c r="AI166" s="1026"/>
      <c r="AJ166" s="1026"/>
      <c r="AK166" s="1026"/>
      <c r="AL166" s="1026"/>
      <c r="AM166" s="1026"/>
      <c r="AN166" s="1026"/>
      <c r="AO166" s="1026"/>
      <c r="AP166" s="1026"/>
      <c r="AQ166" s="1026"/>
      <c r="AR166" s="1026"/>
      <c r="AS166" s="1026"/>
      <c r="AT166" s="1026"/>
      <c r="AU166" s="1026"/>
      <c r="AV166" s="1026"/>
      <c r="AW166" s="1026"/>
      <c r="AX166" s="1026"/>
      <c r="AY166" s="1026"/>
      <c r="AZ166" s="1026"/>
      <c r="BA166" s="1026"/>
      <c r="BB166" s="1026"/>
      <c r="BC166" s="1026"/>
      <c r="BD166" s="1026"/>
      <c r="BE166" s="1026"/>
      <c r="BF166" s="1026"/>
      <c r="BG166" s="1026"/>
      <c r="BH166" s="1026"/>
      <c r="BI166" s="1026"/>
      <c r="BJ166" s="1026"/>
      <c r="BK166" s="1026"/>
      <c r="BL166" s="1026"/>
      <c r="BM166" s="1026"/>
      <c r="BN166" s="1026"/>
      <c r="BO166" s="1026"/>
      <c r="BP166" s="1026"/>
      <c r="BQ166" s="1026"/>
      <c r="BR166" s="1026"/>
      <c r="BS166" s="1026"/>
      <c r="BT166" s="1026"/>
      <c r="BU166" s="1026"/>
      <c r="BV166" s="1026"/>
      <c r="BW166" s="1026"/>
      <c r="BX166" s="1026"/>
      <c r="BY166" s="1026"/>
      <c r="BZ166" s="1026"/>
      <c r="CA166" s="1026"/>
      <c r="CB166" s="1026"/>
      <c r="CC166" s="1026"/>
      <c r="CD166" s="1026"/>
      <c r="CE166" s="1026"/>
      <c r="CF166" s="1026"/>
      <c r="CG166" s="1026"/>
      <c r="CH166" s="1026"/>
      <c r="CI166" s="1026"/>
      <c r="CJ166" s="1026"/>
      <c r="CK166" s="1026"/>
      <c r="CL166" s="1026"/>
      <c r="CM166" s="1026"/>
      <c r="CN166" s="1026"/>
    </row>
    <row r="167">
      <c r="A167" s="1026"/>
      <c r="B167" s="1026"/>
      <c r="C167" s="1026"/>
      <c r="D167" s="1026"/>
      <c r="E167" s="1026"/>
      <c r="F167" s="1026"/>
      <c r="G167" s="1026"/>
      <c r="H167" s="1027"/>
      <c r="I167" s="1027"/>
      <c r="J167" s="1027"/>
      <c r="K167" s="1027"/>
      <c r="L167" s="1027"/>
      <c r="M167" s="1027"/>
      <c r="N167" s="1027"/>
      <c r="O167" s="1027"/>
      <c r="P167" s="1027"/>
      <c r="Q167" s="1026"/>
      <c r="R167" s="1026"/>
      <c r="S167" s="1026"/>
      <c r="T167" s="1026"/>
      <c r="U167" s="1026"/>
      <c r="V167" s="1026"/>
      <c r="W167" s="1026"/>
      <c r="X167" s="1026"/>
      <c r="Y167" s="1026"/>
      <c r="Z167" s="1026"/>
      <c r="AA167" s="1026"/>
      <c r="AB167" s="1026"/>
      <c r="AC167" s="1026"/>
      <c r="AD167" s="1026"/>
      <c r="AE167" s="1026"/>
      <c r="AF167" s="1026"/>
      <c r="AG167" s="1026"/>
      <c r="AH167" s="1026"/>
      <c r="AI167" s="1026"/>
      <c r="AJ167" s="1026"/>
      <c r="AK167" s="1026"/>
      <c r="AL167" s="1026"/>
      <c r="AM167" s="1026"/>
      <c r="AN167" s="1026"/>
      <c r="AO167" s="1026"/>
      <c r="AP167" s="1026"/>
      <c r="AQ167" s="1026"/>
      <c r="AR167" s="1026"/>
      <c r="AS167" s="1026"/>
      <c r="AT167" s="1026"/>
      <c r="AU167" s="1026"/>
      <c r="AV167" s="1026"/>
      <c r="AW167" s="1026"/>
      <c r="AX167" s="1026"/>
      <c r="AY167" s="1026"/>
      <c r="AZ167" s="1026"/>
      <c r="BA167" s="1026"/>
      <c r="BB167" s="1026"/>
      <c r="BC167" s="1026"/>
      <c r="BD167" s="1026"/>
      <c r="BE167" s="1026"/>
      <c r="BF167" s="1026"/>
      <c r="BG167" s="1026"/>
      <c r="BH167" s="1026"/>
      <c r="BI167" s="1026"/>
      <c r="BJ167" s="1026"/>
      <c r="BK167" s="1026"/>
      <c r="BL167" s="1026"/>
      <c r="BM167" s="1026"/>
      <c r="BN167" s="1026"/>
      <c r="BO167" s="1026"/>
      <c r="BP167" s="1026"/>
      <c r="BQ167" s="1026"/>
      <c r="BR167" s="1026"/>
      <c r="BS167" s="1026"/>
      <c r="BT167" s="1026"/>
      <c r="BU167" s="1026"/>
      <c r="BV167" s="1026"/>
      <c r="BW167" s="1026"/>
      <c r="BX167" s="1026"/>
      <c r="BY167" s="1026"/>
      <c r="BZ167" s="1026"/>
      <c r="CA167" s="1026"/>
      <c r="CB167" s="1026"/>
      <c r="CC167" s="1026"/>
      <c r="CD167" s="1026"/>
      <c r="CE167" s="1026"/>
      <c r="CF167" s="1026"/>
      <c r="CG167" s="1026"/>
      <c r="CH167" s="1026"/>
      <c r="CI167" s="1026"/>
      <c r="CJ167" s="1026"/>
      <c r="CK167" s="1026"/>
      <c r="CL167" s="1026"/>
      <c r="CM167" s="1026"/>
      <c r="CN167" s="1026"/>
    </row>
    <row r="168">
      <c r="A168" s="1026"/>
      <c r="B168" s="1026"/>
      <c r="C168" s="1026"/>
      <c r="D168" s="1026"/>
      <c r="E168" s="1026"/>
      <c r="F168" s="1026"/>
      <c r="G168" s="1026"/>
      <c r="H168" s="1027"/>
      <c r="I168" s="1027"/>
      <c r="J168" s="1027"/>
      <c r="K168" s="1027"/>
      <c r="L168" s="1027"/>
      <c r="M168" s="1027"/>
      <c r="N168" s="1027"/>
      <c r="O168" s="1027"/>
      <c r="P168" s="1027"/>
      <c r="Q168" s="1026"/>
      <c r="R168" s="1026"/>
      <c r="S168" s="1026"/>
      <c r="T168" s="1026"/>
      <c r="U168" s="1026"/>
      <c r="V168" s="1026"/>
      <c r="W168" s="1026"/>
      <c r="X168" s="1026"/>
      <c r="Y168" s="1026"/>
      <c r="Z168" s="1026"/>
      <c r="AA168" s="1026"/>
      <c r="AB168" s="1026"/>
      <c r="AC168" s="1026"/>
      <c r="AD168" s="1026"/>
      <c r="AE168" s="1026"/>
      <c r="AF168" s="1026"/>
      <c r="AG168" s="1026"/>
      <c r="AH168" s="1026"/>
      <c r="AI168" s="1026"/>
      <c r="AJ168" s="1026"/>
      <c r="AK168" s="1026"/>
      <c r="AL168" s="1026"/>
      <c r="AM168" s="1026"/>
      <c r="AN168" s="1026"/>
      <c r="AO168" s="1026"/>
      <c r="AP168" s="1026"/>
      <c r="AQ168" s="1026"/>
      <c r="AR168" s="1026"/>
      <c r="AS168" s="1026"/>
      <c r="AT168" s="1026"/>
      <c r="AU168" s="1026"/>
      <c r="AV168" s="1026"/>
      <c r="AW168" s="1026"/>
      <c r="AX168" s="1026"/>
      <c r="AY168" s="1026"/>
      <c r="AZ168" s="1026"/>
      <c r="BA168" s="1026"/>
      <c r="BB168" s="1026"/>
      <c r="BC168" s="1026"/>
      <c r="BD168" s="1026"/>
      <c r="BE168" s="1026"/>
      <c r="BF168" s="1026"/>
      <c r="BG168" s="1026"/>
      <c r="BH168" s="1026"/>
      <c r="BI168" s="1026"/>
      <c r="BJ168" s="1026"/>
      <c r="BK168" s="1026"/>
      <c r="BL168" s="1026"/>
      <c r="BM168" s="1026"/>
      <c r="BN168" s="1026"/>
      <c r="BO168" s="1026"/>
      <c r="BP168" s="1026"/>
      <c r="BQ168" s="1026"/>
      <c r="BR168" s="1026"/>
      <c r="BS168" s="1026"/>
      <c r="BT168" s="1026"/>
      <c r="BU168" s="1026"/>
      <c r="BV168" s="1026"/>
      <c r="BW168" s="1026"/>
      <c r="BX168" s="1026"/>
      <c r="BY168" s="1026"/>
      <c r="BZ168" s="1026"/>
      <c r="CA168" s="1026"/>
      <c r="CB168" s="1026"/>
      <c r="CC168" s="1026"/>
      <c r="CD168" s="1026"/>
      <c r="CE168" s="1026"/>
      <c r="CF168" s="1026"/>
      <c r="CG168" s="1026"/>
      <c r="CH168" s="1026"/>
      <c r="CI168" s="1026"/>
      <c r="CJ168" s="1026"/>
      <c r="CK168" s="1026"/>
      <c r="CL168" s="1026"/>
      <c r="CM168" s="1026"/>
      <c r="CN168" s="1026"/>
    </row>
    <row r="169">
      <c r="A169" s="1026"/>
      <c r="B169" s="1026"/>
      <c r="C169" s="1026"/>
      <c r="D169" s="1026"/>
      <c r="E169" s="1026"/>
      <c r="F169" s="1026"/>
      <c r="G169" s="1026"/>
      <c r="H169" s="1027"/>
      <c r="I169" s="1027"/>
      <c r="J169" s="1027"/>
      <c r="K169" s="1027"/>
      <c r="L169" s="1027"/>
      <c r="M169" s="1027"/>
      <c r="N169" s="1027"/>
      <c r="O169" s="1027"/>
      <c r="P169" s="1027"/>
      <c r="Q169" s="1026"/>
      <c r="R169" s="1026"/>
      <c r="S169" s="1026"/>
      <c r="T169" s="1026"/>
      <c r="U169" s="1026"/>
      <c r="V169" s="1026"/>
      <c r="W169" s="1026"/>
      <c r="X169" s="1026"/>
      <c r="Y169" s="1026"/>
      <c r="Z169" s="1026"/>
      <c r="AA169" s="1026"/>
      <c r="AB169" s="1026"/>
      <c r="AC169" s="1026"/>
      <c r="AD169" s="1026"/>
      <c r="AE169" s="1026"/>
      <c r="AF169" s="1026"/>
      <c r="AG169" s="1026"/>
      <c r="AH169" s="1026"/>
      <c r="AI169" s="1026"/>
      <c r="AJ169" s="1026"/>
      <c r="AK169" s="1026"/>
      <c r="AL169" s="1026"/>
      <c r="AM169" s="1026"/>
      <c r="AN169" s="1026"/>
      <c r="AO169" s="1026"/>
      <c r="AP169" s="1026"/>
      <c r="AQ169" s="1026"/>
      <c r="AR169" s="1026"/>
      <c r="AS169" s="1026"/>
      <c r="AT169" s="1026"/>
      <c r="AU169" s="1026"/>
      <c r="AV169" s="1026"/>
      <c r="AW169" s="1026"/>
      <c r="AX169" s="1026"/>
      <c r="AY169" s="1026"/>
      <c r="AZ169" s="1026"/>
      <c r="BA169" s="1026"/>
      <c r="BB169" s="1026"/>
      <c r="BC169" s="1026"/>
      <c r="BD169" s="1026"/>
      <c r="BE169" s="1026"/>
      <c r="BF169" s="1026"/>
      <c r="BG169" s="1026"/>
      <c r="BH169" s="1026"/>
      <c r="BI169" s="1026"/>
      <c r="BJ169" s="1026"/>
      <c r="BK169" s="1026"/>
      <c r="BL169" s="1026"/>
      <c r="BM169" s="1026"/>
      <c r="BN169" s="1026"/>
      <c r="BO169" s="1026"/>
      <c r="BP169" s="1026"/>
      <c r="BQ169" s="1026"/>
      <c r="BR169" s="1026"/>
      <c r="BS169" s="1026"/>
      <c r="BT169" s="1026"/>
      <c r="BU169" s="1026"/>
      <c r="BV169" s="1026"/>
      <c r="BW169" s="1026"/>
      <c r="BX169" s="1026"/>
      <c r="BY169" s="1026"/>
      <c r="BZ169" s="1026"/>
      <c r="CA169" s="1026"/>
      <c r="CB169" s="1026"/>
      <c r="CC169" s="1026"/>
      <c r="CD169" s="1026"/>
      <c r="CE169" s="1026"/>
      <c r="CF169" s="1026"/>
      <c r="CG169" s="1026"/>
      <c r="CH169" s="1026"/>
      <c r="CI169" s="1026"/>
      <c r="CJ169" s="1026"/>
      <c r="CK169" s="1026"/>
      <c r="CL169" s="1026"/>
      <c r="CM169" s="1026"/>
      <c r="CN169" s="1026"/>
    </row>
    <row r="170">
      <c r="A170" s="1026"/>
      <c r="B170" s="1026"/>
      <c r="C170" s="1026"/>
      <c r="D170" s="1026"/>
      <c r="E170" s="1026"/>
      <c r="F170" s="1026"/>
      <c r="G170" s="1026"/>
      <c r="H170" s="1027"/>
      <c r="I170" s="1027"/>
      <c r="J170" s="1027"/>
      <c r="K170" s="1027"/>
      <c r="L170" s="1027"/>
      <c r="M170" s="1027"/>
      <c r="N170" s="1027"/>
      <c r="O170" s="1027"/>
      <c r="P170" s="1027"/>
      <c r="Q170" s="1026"/>
      <c r="R170" s="1026"/>
      <c r="S170" s="1026"/>
      <c r="T170" s="1026"/>
      <c r="U170" s="1026"/>
      <c r="V170" s="1026"/>
      <c r="W170" s="1026"/>
      <c r="X170" s="1026"/>
      <c r="Y170" s="1026"/>
      <c r="Z170" s="1026"/>
      <c r="AA170" s="1026"/>
      <c r="AB170" s="1026"/>
      <c r="AC170" s="1026"/>
      <c r="AD170" s="1026"/>
      <c r="AE170" s="1026"/>
      <c r="AF170" s="1026"/>
      <c r="AG170" s="1026"/>
      <c r="AH170" s="1026"/>
      <c r="AI170" s="1026"/>
      <c r="AJ170" s="1026"/>
      <c r="AK170" s="1026"/>
      <c r="AL170" s="1026"/>
      <c r="AM170" s="1026"/>
      <c r="AN170" s="1026"/>
      <c r="AO170" s="1026"/>
      <c r="AP170" s="1026"/>
      <c r="AQ170" s="1026"/>
      <c r="AR170" s="1026"/>
      <c r="AS170" s="1026"/>
      <c r="AT170" s="1026"/>
      <c r="AU170" s="1026"/>
      <c r="AV170" s="1026"/>
      <c r="AW170" s="1026"/>
      <c r="AX170" s="1026"/>
      <c r="AY170" s="1026"/>
      <c r="AZ170" s="1026"/>
      <c r="BA170" s="1026"/>
      <c r="BB170" s="1026"/>
      <c r="BC170" s="1026"/>
      <c r="BD170" s="1026"/>
      <c r="BE170" s="1026"/>
      <c r="BF170" s="1026"/>
      <c r="BG170" s="1026"/>
      <c r="BH170" s="1026"/>
      <c r="BI170" s="1026"/>
      <c r="BJ170" s="1026"/>
      <c r="BK170" s="1026"/>
      <c r="BL170" s="1026"/>
      <c r="BM170" s="1026"/>
      <c r="BN170" s="1026"/>
      <c r="BO170" s="1026"/>
      <c r="BP170" s="1026"/>
      <c r="BQ170" s="1026"/>
      <c r="BR170" s="1026"/>
      <c r="BS170" s="1026"/>
      <c r="BT170" s="1026"/>
      <c r="BU170" s="1026"/>
      <c r="BV170" s="1026"/>
      <c r="BW170" s="1026"/>
      <c r="BX170" s="1026"/>
      <c r="BY170" s="1026"/>
      <c r="BZ170" s="1026"/>
      <c r="CA170" s="1026"/>
      <c r="CB170" s="1026"/>
      <c r="CC170" s="1026"/>
      <c r="CD170" s="1026"/>
      <c r="CE170" s="1026"/>
      <c r="CF170" s="1026"/>
      <c r="CG170" s="1026"/>
      <c r="CH170" s="1026"/>
      <c r="CI170" s="1026"/>
      <c r="CJ170" s="1026"/>
      <c r="CK170" s="1026"/>
      <c r="CL170" s="1026"/>
      <c r="CM170" s="1026"/>
      <c r="CN170" s="1026"/>
    </row>
    <row r="171">
      <c r="A171" s="1026"/>
      <c r="B171" s="1026"/>
      <c r="C171" s="1026"/>
      <c r="D171" s="1026"/>
      <c r="E171" s="1026"/>
      <c r="F171" s="1026"/>
      <c r="G171" s="1026"/>
      <c r="H171" s="1027"/>
      <c r="I171" s="1027"/>
      <c r="J171" s="1027"/>
      <c r="K171" s="1027"/>
      <c r="L171" s="1027"/>
      <c r="M171" s="1027"/>
      <c r="N171" s="1027"/>
      <c r="O171" s="1027"/>
      <c r="P171" s="1027"/>
      <c r="Q171" s="1026"/>
      <c r="R171" s="1026"/>
      <c r="S171" s="1026"/>
      <c r="T171" s="1026"/>
      <c r="U171" s="1026"/>
      <c r="V171" s="1026"/>
      <c r="W171" s="1026"/>
      <c r="X171" s="1026"/>
      <c r="Y171" s="1026"/>
      <c r="Z171" s="1026"/>
      <c r="AA171" s="1026"/>
      <c r="AB171" s="1026"/>
      <c r="AC171" s="1026"/>
      <c r="AD171" s="1026"/>
      <c r="AE171" s="1026"/>
      <c r="AF171" s="1026"/>
      <c r="AG171" s="1026"/>
      <c r="AH171" s="1026"/>
      <c r="AI171" s="1026"/>
      <c r="AJ171" s="1026"/>
      <c r="AK171" s="1026"/>
      <c r="AL171" s="1026"/>
      <c r="AM171" s="1026"/>
      <c r="AN171" s="1026"/>
      <c r="AO171" s="1026"/>
      <c r="AP171" s="1026"/>
      <c r="AQ171" s="1026"/>
      <c r="AR171" s="1026"/>
      <c r="AS171" s="1026"/>
      <c r="AT171" s="1026"/>
      <c r="AU171" s="1026"/>
      <c r="AV171" s="1026"/>
      <c r="AW171" s="1026"/>
      <c r="AX171" s="1026"/>
      <c r="AY171" s="1026"/>
      <c r="AZ171" s="1026"/>
      <c r="BA171" s="1026"/>
      <c r="BB171" s="1026"/>
      <c r="BC171" s="1026"/>
      <c r="BD171" s="1026"/>
      <c r="BE171" s="1026"/>
      <c r="BF171" s="1026"/>
      <c r="BG171" s="1026"/>
      <c r="BH171" s="1026"/>
      <c r="BI171" s="1026"/>
      <c r="BJ171" s="1026"/>
      <c r="BK171" s="1026"/>
      <c r="BL171" s="1026"/>
      <c r="BM171" s="1026"/>
      <c r="BN171" s="1026"/>
      <c r="BO171" s="1026"/>
      <c r="BP171" s="1026"/>
      <c r="BQ171" s="1026"/>
      <c r="BR171" s="1026"/>
      <c r="BS171" s="1026"/>
      <c r="BT171" s="1026"/>
      <c r="BU171" s="1026"/>
      <c r="BV171" s="1026"/>
      <c r="BW171" s="1026"/>
      <c r="BX171" s="1026"/>
      <c r="BY171" s="1026"/>
      <c r="BZ171" s="1026"/>
      <c r="CA171" s="1026"/>
      <c r="CB171" s="1026"/>
      <c r="CC171" s="1026"/>
      <c r="CD171" s="1026"/>
      <c r="CE171" s="1026"/>
      <c r="CF171" s="1026"/>
      <c r="CG171" s="1026"/>
      <c r="CH171" s="1026"/>
      <c r="CI171" s="1026"/>
      <c r="CJ171" s="1026"/>
      <c r="CK171" s="1026"/>
      <c r="CL171" s="1026"/>
      <c r="CM171" s="1026"/>
      <c r="CN171" s="1026"/>
    </row>
    <row r="172">
      <c r="A172" s="1026"/>
      <c r="B172" s="1026"/>
      <c r="C172" s="1026"/>
      <c r="D172" s="1026"/>
      <c r="E172" s="1026"/>
      <c r="F172" s="1026"/>
      <c r="G172" s="1026"/>
      <c r="H172" s="1027"/>
      <c r="I172" s="1027"/>
      <c r="J172" s="1027"/>
      <c r="K172" s="1027"/>
      <c r="L172" s="1027"/>
      <c r="M172" s="1027"/>
      <c r="N172" s="1027"/>
      <c r="O172" s="1027"/>
      <c r="P172" s="1027"/>
      <c r="Q172" s="1026"/>
      <c r="R172" s="1026"/>
      <c r="S172" s="1026"/>
      <c r="T172" s="1026"/>
      <c r="U172" s="1026"/>
      <c r="V172" s="1026"/>
      <c r="W172" s="1026"/>
      <c r="X172" s="1026"/>
      <c r="Y172" s="1026"/>
      <c r="Z172" s="1026"/>
      <c r="AA172" s="1026"/>
      <c r="AB172" s="1026"/>
      <c r="AC172" s="1026"/>
      <c r="AD172" s="1026"/>
      <c r="AE172" s="1026"/>
      <c r="AF172" s="1026"/>
      <c r="AG172" s="1026"/>
      <c r="AH172" s="1026"/>
      <c r="AI172" s="1026"/>
      <c r="AJ172" s="1026"/>
      <c r="AK172" s="1026"/>
      <c r="AL172" s="1026"/>
      <c r="AM172" s="1026"/>
      <c r="AN172" s="1026"/>
      <c r="AO172" s="1026"/>
      <c r="AP172" s="1026"/>
      <c r="AQ172" s="1026"/>
      <c r="AR172" s="1026"/>
      <c r="AS172" s="1026"/>
      <c r="AT172" s="1026"/>
      <c r="AU172" s="1026"/>
      <c r="AV172" s="1026"/>
      <c r="AW172" s="1026"/>
      <c r="AX172" s="1026"/>
      <c r="AY172" s="1026"/>
      <c r="AZ172" s="1026"/>
      <c r="BA172" s="1026"/>
      <c r="BB172" s="1026"/>
      <c r="BC172" s="1026"/>
      <c r="BD172" s="1026"/>
      <c r="BE172" s="1026"/>
      <c r="BF172" s="1026"/>
      <c r="BG172" s="1026"/>
      <c r="BH172" s="1026"/>
      <c r="BI172" s="1026"/>
      <c r="BJ172" s="1026"/>
      <c r="BK172" s="1026"/>
      <c r="BL172" s="1026"/>
      <c r="BM172" s="1026"/>
      <c r="BN172" s="1026"/>
      <c r="BO172" s="1026"/>
      <c r="BP172" s="1026"/>
      <c r="BQ172" s="1026"/>
      <c r="BR172" s="1026"/>
      <c r="BS172" s="1026"/>
      <c r="BT172" s="1026"/>
      <c r="BU172" s="1026"/>
      <c r="BV172" s="1026"/>
      <c r="BW172" s="1026"/>
      <c r="BX172" s="1026"/>
      <c r="BY172" s="1026"/>
      <c r="BZ172" s="1026"/>
      <c r="CA172" s="1026"/>
      <c r="CB172" s="1026"/>
      <c r="CC172" s="1026"/>
      <c r="CD172" s="1026"/>
      <c r="CE172" s="1026"/>
      <c r="CF172" s="1026"/>
      <c r="CG172" s="1026"/>
      <c r="CH172" s="1026"/>
      <c r="CI172" s="1026"/>
      <c r="CJ172" s="1026"/>
      <c r="CK172" s="1026"/>
      <c r="CL172" s="1026"/>
      <c r="CM172" s="1026"/>
      <c r="CN172" s="1026"/>
    </row>
    <row r="173">
      <c r="A173" s="1026"/>
      <c r="B173" s="1026"/>
      <c r="C173" s="1026"/>
      <c r="D173" s="1026"/>
      <c r="E173" s="1026"/>
      <c r="F173" s="1026"/>
      <c r="G173" s="1026"/>
      <c r="H173" s="1027"/>
      <c r="I173" s="1027"/>
      <c r="J173" s="1027"/>
      <c r="K173" s="1027"/>
      <c r="L173" s="1027"/>
      <c r="M173" s="1027"/>
      <c r="N173" s="1027"/>
      <c r="O173" s="1027"/>
      <c r="P173" s="1027"/>
      <c r="Q173" s="1026"/>
      <c r="R173" s="1026"/>
      <c r="S173" s="1026"/>
      <c r="T173" s="1026"/>
      <c r="U173" s="1026"/>
      <c r="V173" s="1026"/>
      <c r="W173" s="1026"/>
      <c r="X173" s="1026"/>
      <c r="Y173" s="1026"/>
      <c r="Z173" s="1026"/>
      <c r="AA173" s="1026"/>
      <c r="AB173" s="1026"/>
      <c r="AC173" s="1026"/>
      <c r="AD173" s="1026"/>
      <c r="AE173" s="1026"/>
      <c r="AF173" s="1026"/>
      <c r="AG173" s="1026"/>
      <c r="AH173" s="1026"/>
      <c r="AI173" s="1026"/>
      <c r="AJ173" s="1026"/>
      <c r="AK173" s="1026"/>
      <c r="AL173" s="1026"/>
      <c r="AM173" s="1026"/>
      <c r="AN173" s="1026"/>
      <c r="AO173" s="1026"/>
      <c r="AP173" s="1026"/>
      <c r="AQ173" s="1026"/>
      <c r="AR173" s="1026"/>
      <c r="AS173" s="1026"/>
      <c r="AT173" s="1026"/>
      <c r="AU173" s="1026"/>
      <c r="AV173" s="1026"/>
      <c r="AW173" s="1026"/>
      <c r="AX173" s="1026"/>
      <c r="AY173" s="1026"/>
      <c r="AZ173" s="1026"/>
      <c r="BA173" s="1026"/>
      <c r="BB173" s="1026"/>
      <c r="BC173" s="1026"/>
      <c r="BD173" s="1026"/>
      <c r="BE173" s="1026"/>
      <c r="BF173" s="1026"/>
      <c r="BG173" s="1026"/>
      <c r="BH173" s="1026"/>
      <c r="BI173" s="1026"/>
      <c r="BJ173" s="1026"/>
      <c r="BK173" s="1026"/>
      <c r="BL173" s="1026"/>
      <c r="BM173" s="1026"/>
      <c r="BN173" s="1026"/>
      <c r="BO173" s="1026"/>
      <c r="BP173" s="1026"/>
      <c r="BQ173" s="1026"/>
      <c r="BR173" s="1026"/>
      <c r="BS173" s="1026"/>
      <c r="BT173" s="1026"/>
      <c r="BU173" s="1026"/>
      <c r="BV173" s="1026"/>
      <c r="BW173" s="1026"/>
      <c r="BX173" s="1026"/>
      <c r="BY173" s="1026"/>
      <c r="BZ173" s="1026"/>
      <c r="CA173" s="1026"/>
      <c r="CB173" s="1026"/>
      <c r="CC173" s="1026"/>
      <c r="CD173" s="1026"/>
      <c r="CE173" s="1026"/>
      <c r="CF173" s="1026"/>
      <c r="CG173" s="1026"/>
      <c r="CH173" s="1026"/>
      <c r="CI173" s="1026"/>
      <c r="CJ173" s="1026"/>
      <c r="CK173" s="1026"/>
      <c r="CL173" s="1026"/>
      <c r="CM173" s="1026"/>
      <c r="CN173" s="1026"/>
    </row>
    <row r="174">
      <c r="A174" s="1026"/>
      <c r="B174" s="1026"/>
      <c r="C174" s="1026"/>
      <c r="D174" s="1026"/>
      <c r="E174" s="1026"/>
      <c r="F174" s="1026"/>
      <c r="G174" s="1026"/>
      <c r="H174" s="1027"/>
      <c r="I174" s="1027"/>
      <c r="J174" s="1027"/>
      <c r="K174" s="1027"/>
      <c r="L174" s="1027"/>
      <c r="M174" s="1027"/>
      <c r="N174" s="1027"/>
      <c r="O174" s="1027"/>
      <c r="P174" s="1027"/>
      <c r="Q174" s="1026"/>
      <c r="R174" s="1026"/>
      <c r="S174" s="1026"/>
      <c r="T174" s="1026"/>
      <c r="U174" s="1026"/>
      <c r="V174" s="1026"/>
      <c r="W174" s="1026"/>
      <c r="X174" s="1026"/>
      <c r="Y174" s="1026"/>
      <c r="Z174" s="1026"/>
      <c r="AA174" s="1026"/>
      <c r="AB174" s="1026"/>
      <c r="AC174" s="1026"/>
      <c r="AD174" s="1026"/>
      <c r="AE174" s="1026"/>
      <c r="AF174" s="1026"/>
      <c r="AG174" s="1026"/>
      <c r="AH174" s="1026"/>
      <c r="AI174" s="1026"/>
      <c r="AJ174" s="1026"/>
      <c r="AK174" s="1026"/>
      <c r="AL174" s="1026"/>
      <c r="AM174" s="1026"/>
      <c r="AN174" s="1026"/>
      <c r="AO174" s="1026"/>
      <c r="AP174" s="1026"/>
      <c r="AQ174" s="1026"/>
      <c r="AR174" s="1026"/>
      <c r="AS174" s="1026"/>
      <c r="AT174" s="1026"/>
      <c r="AU174" s="1026"/>
      <c r="AV174" s="1026"/>
      <c r="AW174" s="1026"/>
      <c r="AX174" s="1026"/>
      <c r="AY174" s="1026"/>
      <c r="AZ174" s="1026"/>
      <c r="BA174" s="1026"/>
      <c r="BB174" s="1026"/>
      <c r="BC174" s="1026"/>
      <c r="BD174" s="1026"/>
      <c r="BE174" s="1026"/>
      <c r="BF174" s="1026"/>
      <c r="BG174" s="1026"/>
      <c r="BH174" s="1026"/>
      <c r="BI174" s="1026"/>
      <c r="BJ174" s="1026"/>
      <c r="BK174" s="1026"/>
      <c r="BL174" s="1026"/>
      <c r="BM174" s="1026"/>
      <c r="BN174" s="1026"/>
      <c r="BO174" s="1026"/>
      <c r="BP174" s="1026"/>
      <c r="BQ174" s="1026"/>
      <c r="BR174" s="1026"/>
      <c r="BS174" s="1026"/>
      <c r="BT174" s="1026"/>
      <c r="BU174" s="1026"/>
      <c r="BV174" s="1026"/>
      <c r="BW174" s="1026"/>
      <c r="BX174" s="1026"/>
      <c r="BY174" s="1026"/>
      <c r="BZ174" s="1026"/>
      <c r="CA174" s="1026"/>
      <c r="CB174" s="1026"/>
      <c r="CC174" s="1026"/>
      <c r="CD174" s="1026"/>
      <c r="CE174" s="1026"/>
      <c r="CF174" s="1026"/>
      <c r="CG174" s="1026"/>
      <c r="CH174" s="1026"/>
      <c r="CI174" s="1026"/>
      <c r="CJ174" s="1026"/>
      <c r="CK174" s="1026"/>
      <c r="CL174" s="1026"/>
      <c r="CM174" s="1026"/>
      <c r="CN174" s="1026"/>
    </row>
    <row r="175">
      <c r="A175" s="1026"/>
      <c r="B175" s="1026"/>
      <c r="C175" s="1026"/>
      <c r="D175" s="1026"/>
      <c r="E175" s="1026"/>
      <c r="F175" s="1026"/>
      <c r="G175" s="1026"/>
      <c r="H175" s="1027"/>
      <c r="I175" s="1027"/>
      <c r="J175" s="1027"/>
      <c r="K175" s="1027"/>
      <c r="L175" s="1027"/>
      <c r="M175" s="1027"/>
      <c r="N175" s="1027"/>
      <c r="O175" s="1027"/>
      <c r="P175" s="1027"/>
      <c r="Q175" s="1026"/>
      <c r="R175" s="1026"/>
      <c r="S175" s="1026"/>
      <c r="T175" s="1026"/>
      <c r="U175" s="1026"/>
      <c r="V175" s="1026"/>
      <c r="W175" s="1026"/>
      <c r="X175" s="1026"/>
      <c r="Y175" s="1026"/>
      <c r="Z175" s="1026"/>
      <c r="AA175" s="1026"/>
      <c r="AB175" s="1026"/>
      <c r="AC175" s="1026"/>
      <c r="AD175" s="1026"/>
      <c r="AE175" s="1026"/>
      <c r="AF175" s="1026"/>
      <c r="AG175" s="1026"/>
      <c r="AH175" s="1026"/>
      <c r="AI175" s="1026"/>
      <c r="AJ175" s="1026"/>
      <c r="AK175" s="1026"/>
      <c r="AL175" s="1026"/>
      <c r="AM175" s="1026"/>
      <c r="AN175" s="1026"/>
      <c r="AO175" s="1026"/>
      <c r="AP175" s="1026"/>
      <c r="AQ175" s="1026"/>
      <c r="AR175" s="1026"/>
      <c r="AS175" s="1026"/>
      <c r="AT175" s="1026"/>
      <c r="AU175" s="1026"/>
      <c r="AV175" s="1026"/>
      <c r="AW175" s="1026"/>
      <c r="AX175" s="1026"/>
      <c r="AY175" s="1026"/>
      <c r="AZ175" s="1026"/>
      <c r="BA175" s="1026"/>
      <c r="BB175" s="1026"/>
      <c r="BC175" s="1026"/>
      <c r="BD175" s="1026"/>
      <c r="BE175" s="1026"/>
      <c r="BF175" s="1026"/>
      <c r="BG175" s="1026"/>
      <c r="BH175" s="1026"/>
      <c r="BI175" s="1026"/>
      <c r="BJ175" s="1026"/>
      <c r="BK175" s="1026"/>
      <c r="BL175" s="1026"/>
      <c r="BM175" s="1026"/>
      <c r="BN175" s="1026"/>
      <c r="BO175" s="1026"/>
      <c r="BP175" s="1026"/>
      <c r="BQ175" s="1026"/>
      <c r="BR175" s="1026"/>
      <c r="BS175" s="1026"/>
      <c r="BT175" s="1026"/>
      <c r="BU175" s="1026"/>
      <c r="BV175" s="1026"/>
      <c r="BW175" s="1026"/>
      <c r="BX175" s="1026"/>
      <c r="BY175" s="1026"/>
      <c r="BZ175" s="1026"/>
      <c r="CA175" s="1026"/>
      <c r="CB175" s="1026"/>
      <c r="CC175" s="1026"/>
      <c r="CD175" s="1026"/>
      <c r="CE175" s="1026"/>
      <c r="CF175" s="1026"/>
      <c r="CG175" s="1026"/>
      <c r="CH175" s="1026"/>
      <c r="CI175" s="1026"/>
      <c r="CJ175" s="1026"/>
      <c r="CK175" s="1026"/>
      <c r="CL175" s="1026"/>
      <c r="CM175" s="1026"/>
      <c r="CN175" s="1026"/>
    </row>
    <row r="176">
      <c r="A176" s="1026"/>
      <c r="B176" s="1026"/>
      <c r="C176" s="1026"/>
      <c r="D176" s="1026"/>
      <c r="E176" s="1026"/>
      <c r="F176" s="1026"/>
      <c r="G176" s="1026"/>
      <c r="H176" s="1027"/>
      <c r="I176" s="1027"/>
      <c r="J176" s="1027"/>
      <c r="K176" s="1027"/>
      <c r="L176" s="1027"/>
      <c r="M176" s="1027"/>
      <c r="N176" s="1027"/>
      <c r="O176" s="1027"/>
      <c r="P176" s="1027"/>
      <c r="Q176" s="1026"/>
      <c r="R176" s="1026"/>
      <c r="S176" s="1026"/>
      <c r="T176" s="1026"/>
      <c r="U176" s="1026"/>
      <c r="V176" s="1026"/>
      <c r="W176" s="1026"/>
      <c r="X176" s="1026"/>
      <c r="Y176" s="1026"/>
      <c r="Z176" s="1026"/>
      <c r="AA176" s="1026"/>
      <c r="AB176" s="1026"/>
      <c r="AC176" s="1026"/>
      <c r="AD176" s="1026"/>
      <c r="AE176" s="1026"/>
      <c r="AF176" s="1026"/>
      <c r="AG176" s="1026"/>
      <c r="AH176" s="1026"/>
      <c r="AI176" s="1026"/>
      <c r="AJ176" s="1026"/>
      <c r="AK176" s="1026"/>
      <c r="AL176" s="1026"/>
      <c r="AM176" s="1026"/>
      <c r="AN176" s="1026"/>
      <c r="AO176" s="1026"/>
      <c r="AP176" s="1026"/>
      <c r="AQ176" s="1026"/>
      <c r="AR176" s="1026"/>
      <c r="AS176" s="1026"/>
      <c r="AT176" s="1026"/>
      <c r="AU176" s="1026"/>
      <c r="AV176" s="1026"/>
      <c r="AW176" s="1026"/>
      <c r="AX176" s="1026"/>
      <c r="AY176" s="1026"/>
      <c r="AZ176" s="1026"/>
      <c r="BA176" s="1026"/>
      <c r="BB176" s="1026"/>
      <c r="BC176" s="1026"/>
      <c r="BD176" s="1026"/>
      <c r="BE176" s="1026"/>
      <c r="BF176" s="1026"/>
      <c r="BG176" s="1026"/>
      <c r="BH176" s="1026"/>
      <c r="BI176" s="1026"/>
      <c r="BJ176" s="1026"/>
      <c r="BK176" s="1026"/>
      <c r="BL176" s="1026"/>
      <c r="BM176" s="1026"/>
      <c r="BN176" s="1026"/>
      <c r="BO176" s="1026"/>
      <c r="BP176" s="1026"/>
      <c r="BQ176" s="1026"/>
      <c r="BR176" s="1026"/>
      <c r="BS176" s="1026"/>
      <c r="BT176" s="1026"/>
      <c r="BU176" s="1026"/>
      <c r="BV176" s="1026"/>
      <c r="BW176" s="1026"/>
      <c r="BX176" s="1026"/>
      <c r="BY176" s="1026"/>
      <c r="BZ176" s="1026"/>
      <c r="CA176" s="1026"/>
      <c r="CB176" s="1026"/>
      <c r="CC176" s="1026"/>
      <c r="CD176" s="1026"/>
      <c r="CE176" s="1026"/>
      <c r="CF176" s="1026"/>
      <c r="CG176" s="1026"/>
      <c r="CH176" s="1026"/>
      <c r="CI176" s="1026"/>
      <c r="CJ176" s="1026"/>
      <c r="CK176" s="1026"/>
      <c r="CL176" s="1026"/>
      <c r="CM176" s="1026"/>
      <c r="CN176" s="1026"/>
    </row>
    <row r="177">
      <c r="A177" s="1026"/>
      <c r="B177" s="1026"/>
      <c r="C177" s="1026"/>
      <c r="D177" s="1026"/>
      <c r="E177" s="1026"/>
      <c r="F177" s="1026"/>
      <c r="G177" s="1026"/>
      <c r="H177" s="1027"/>
      <c r="I177" s="1027"/>
      <c r="J177" s="1027"/>
      <c r="K177" s="1027"/>
      <c r="L177" s="1027"/>
      <c r="M177" s="1027"/>
      <c r="N177" s="1027"/>
      <c r="O177" s="1027"/>
      <c r="P177" s="1027"/>
      <c r="Q177" s="1026"/>
      <c r="R177" s="1026"/>
      <c r="S177" s="1026"/>
      <c r="T177" s="1026"/>
      <c r="U177" s="1026"/>
      <c r="V177" s="1026"/>
      <c r="W177" s="1026"/>
      <c r="X177" s="1026"/>
      <c r="Y177" s="1026"/>
      <c r="Z177" s="1026"/>
      <c r="AA177" s="1026"/>
      <c r="AB177" s="1026"/>
      <c r="AC177" s="1026"/>
      <c r="AD177" s="1026"/>
      <c r="AE177" s="1026"/>
      <c r="AF177" s="1026"/>
      <c r="AG177" s="1026"/>
      <c r="AH177" s="1026"/>
      <c r="AI177" s="1026"/>
      <c r="AJ177" s="1026"/>
      <c r="AK177" s="1026"/>
      <c r="AL177" s="1026"/>
      <c r="AM177" s="1026"/>
      <c r="AN177" s="1026"/>
      <c r="AO177" s="1026"/>
      <c r="AP177" s="1026"/>
      <c r="AQ177" s="1026"/>
      <c r="AR177" s="1026"/>
      <c r="AS177" s="1026"/>
      <c r="AT177" s="1026"/>
      <c r="AU177" s="1026"/>
      <c r="AV177" s="1026"/>
      <c r="AW177" s="1026"/>
      <c r="AX177" s="1026"/>
      <c r="AY177" s="1026"/>
      <c r="AZ177" s="1026"/>
      <c r="BA177" s="1026"/>
      <c r="BB177" s="1026"/>
      <c r="BC177" s="1026"/>
      <c r="BD177" s="1026"/>
      <c r="BE177" s="1026"/>
      <c r="BF177" s="1026"/>
      <c r="BG177" s="1026"/>
      <c r="BH177" s="1026"/>
      <c r="BI177" s="1026"/>
      <c r="BJ177" s="1026"/>
      <c r="BK177" s="1026"/>
      <c r="BL177" s="1026"/>
      <c r="BM177" s="1026"/>
      <c r="BN177" s="1026"/>
      <c r="BO177" s="1026"/>
      <c r="BP177" s="1026"/>
      <c r="BQ177" s="1026"/>
      <c r="BR177" s="1026"/>
      <c r="BS177" s="1026"/>
      <c r="BT177" s="1026"/>
      <c r="BU177" s="1026"/>
      <c r="BV177" s="1026"/>
      <c r="BW177" s="1026"/>
      <c r="BX177" s="1026"/>
      <c r="BY177" s="1026"/>
      <c r="BZ177" s="1026"/>
      <c r="CA177" s="1026"/>
      <c r="CB177" s="1026"/>
      <c r="CC177" s="1026"/>
      <c r="CD177" s="1026"/>
      <c r="CE177" s="1026"/>
      <c r="CF177" s="1026"/>
      <c r="CG177" s="1026"/>
      <c r="CH177" s="1026"/>
      <c r="CI177" s="1026"/>
      <c r="CJ177" s="1026"/>
      <c r="CK177" s="1026"/>
      <c r="CL177" s="1026"/>
      <c r="CM177" s="1026"/>
      <c r="CN177" s="1026"/>
    </row>
    <row r="178">
      <c r="A178" s="1026"/>
      <c r="B178" s="1026"/>
      <c r="C178" s="1026"/>
      <c r="D178" s="1026"/>
      <c r="E178" s="1026"/>
      <c r="F178" s="1026"/>
      <c r="G178" s="1026"/>
      <c r="H178" s="1027"/>
      <c r="I178" s="1027"/>
      <c r="J178" s="1027"/>
      <c r="K178" s="1027"/>
      <c r="L178" s="1027"/>
      <c r="M178" s="1027"/>
      <c r="N178" s="1027"/>
      <c r="O178" s="1027"/>
      <c r="P178" s="1027"/>
      <c r="Q178" s="1026"/>
      <c r="R178" s="1026"/>
      <c r="S178" s="1026"/>
      <c r="T178" s="1026"/>
      <c r="U178" s="1026"/>
      <c r="V178" s="1026"/>
      <c r="W178" s="1026"/>
      <c r="X178" s="1026"/>
      <c r="Y178" s="1026"/>
      <c r="Z178" s="1026"/>
      <c r="AA178" s="1026"/>
      <c r="AB178" s="1026"/>
      <c r="AC178" s="1026"/>
      <c r="AD178" s="1026"/>
      <c r="AE178" s="1026"/>
      <c r="AF178" s="1026"/>
      <c r="AG178" s="1026"/>
      <c r="AH178" s="1026"/>
      <c r="AI178" s="1026"/>
      <c r="AJ178" s="1026"/>
      <c r="AK178" s="1026"/>
      <c r="AL178" s="1026"/>
      <c r="AM178" s="1026"/>
      <c r="AN178" s="1026"/>
      <c r="AO178" s="1026"/>
      <c r="AP178" s="1026"/>
      <c r="AQ178" s="1026"/>
      <c r="AR178" s="1026"/>
      <c r="AS178" s="1026"/>
      <c r="AT178" s="1026"/>
      <c r="AU178" s="1026"/>
      <c r="AV178" s="1026"/>
      <c r="AW178" s="1026"/>
      <c r="AX178" s="1026"/>
      <c r="AY178" s="1026"/>
      <c r="AZ178" s="1026"/>
      <c r="BA178" s="1026"/>
      <c r="BB178" s="1026"/>
      <c r="BC178" s="1026"/>
      <c r="BD178" s="1026"/>
      <c r="BE178" s="1026"/>
      <c r="BF178" s="1026"/>
      <c r="BG178" s="1026"/>
      <c r="BH178" s="1026"/>
      <c r="BI178" s="1026"/>
      <c r="BJ178" s="1026"/>
      <c r="BK178" s="1026"/>
      <c r="BL178" s="1026"/>
      <c r="BM178" s="1026"/>
      <c r="BN178" s="1026"/>
      <c r="BO178" s="1026"/>
      <c r="BP178" s="1026"/>
      <c r="BQ178" s="1026"/>
      <c r="BR178" s="1026"/>
      <c r="BS178" s="1026"/>
      <c r="BT178" s="1026"/>
      <c r="BU178" s="1026"/>
      <c r="BV178" s="1026"/>
      <c r="BW178" s="1026"/>
      <c r="BX178" s="1026"/>
      <c r="BY178" s="1026"/>
      <c r="BZ178" s="1026"/>
      <c r="CA178" s="1026"/>
      <c r="CB178" s="1026"/>
      <c r="CC178" s="1026"/>
      <c r="CD178" s="1026"/>
      <c r="CE178" s="1026"/>
      <c r="CF178" s="1026"/>
      <c r="CG178" s="1026"/>
      <c r="CH178" s="1026"/>
      <c r="CI178" s="1026"/>
      <c r="CJ178" s="1026"/>
      <c r="CK178" s="1026"/>
      <c r="CL178" s="1026"/>
      <c r="CM178" s="1026"/>
      <c r="CN178" s="1026"/>
    </row>
    <row r="179">
      <c r="A179" s="1026"/>
      <c r="B179" s="1026"/>
      <c r="C179" s="1026"/>
      <c r="D179" s="1026"/>
      <c r="E179" s="1026"/>
      <c r="F179" s="1026"/>
      <c r="G179" s="1026"/>
      <c r="H179" s="1027"/>
      <c r="I179" s="1027"/>
      <c r="J179" s="1027"/>
      <c r="K179" s="1027"/>
      <c r="L179" s="1027"/>
      <c r="M179" s="1027"/>
      <c r="N179" s="1027"/>
      <c r="O179" s="1027"/>
      <c r="P179" s="1027"/>
      <c r="Q179" s="1026"/>
      <c r="R179" s="1026"/>
      <c r="S179" s="1026"/>
      <c r="T179" s="1026"/>
      <c r="U179" s="1026"/>
      <c r="V179" s="1026"/>
      <c r="W179" s="1026"/>
      <c r="X179" s="1026"/>
      <c r="Y179" s="1026"/>
      <c r="Z179" s="1026"/>
      <c r="AA179" s="1026"/>
      <c r="AB179" s="1026"/>
      <c r="AC179" s="1026"/>
      <c r="AD179" s="1026"/>
      <c r="AE179" s="1026"/>
      <c r="AF179" s="1026"/>
      <c r="AG179" s="1026"/>
      <c r="AH179" s="1026"/>
      <c r="AI179" s="1026"/>
      <c r="AJ179" s="1026"/>
      <c r="AK179" s="1026"/>
      <c r="AL179" s="1026"/>
      <c r="AM179" s="1026"/>
      <c r="AN179" s="1026"/>
      <c r="AO179" s="1026"/>
      <c r="AP179" s="1026"/>
      <c r="AQ179" s="1026"/>
      <c r="AR179" s="1026"/>
      <c r="AS179" s="1026"/>
      <c r="AT179" s="1026"/>
      <c r="AU179" s="1026"/>
      <c r="AV179" s="1026"/>
      <c r="AW179" s="1026"/>
      <c r="AX179" s="1026"/>
      <c r="AY179" s="1026"/>
      <c r="AZ179" s="1026"/>
      <c r="BA179" s="1026"/>
      <c r="BB179" s="1026"/>
      <c r="BC179" s="1026"/>
      <c r="BD179" s="1026"/>
      <c r="BE179" s="1026"/>
      <c r="BF179" s="1026"/>
      <c r="BG179" s="1026"/>
      <c r="BH179" s="1026"/>
      <c r="BI179" s="1026"/>
      <c r="BJ179" s="1026"/>
      <c r="BK179" s="1026"/>
      <c r="BL179" s="1026"/>
      <c r="BM179" s="1026"/>
      <c r="BN179" s="1026"/>
      <c r="BO179" s="1026"/>
      <c r="BP179" s="1026"/>
      <c r="BQ179" s="1026"/>
      <c r="BR179" s="1026"/>
      <c r="BS179" s="1026"/>
      <c r="BT179" s="1026"/>
      <c r="BU179" s="1026"/>
      <c r="BV179" s="1026"/>
      <c r="BW179" s="1026"/>
      <c r="BX179" s="1026"/>
      <c r="BY179" s="1026"/>
      <c r="BZ179" s="1026"/>
      <c r="CA179" s="1026"/>
      <c r="CB179" s="1026"/>
      <c r="CC179" s="1026"/>
      <c r="CD179" s="1026"/>
      <c r="CE179" s="1026"/>
      <c r="CF179" s="1026"/>
      <c r="CG179" s="1026"/>
      <c r="CH179" s="1026"/>
      <c r="CI179" s="1026"/>
      <c r="CJ179" s="1026"/>
      <c r="CK179" s="1026"/>
      <c r="CL179" s="1026"/>
      <c r="CM179" s="1026"/>
      <c r="CN179" s="1026"/>
    </row>
    <row r="180">
      <c r="A180" s="1026"/>
      <c r="B180" s="1026"/>
      <c r="C180" s="1026"/>
      <c r="D180" s="1026"/>
      <c r="E180" s="1026"/>
      <c r="F180" s="1026"/>
      <c r="G180" s="1026"/>
      <c r="H180" s="1027"/>
      <c r="I180" s="1027"/>
      <c r="J180" s="1027"/>
      <c r="K180" s="1027"/>
      <c r="L180" s="1027"/>
      <c r="M180" s="1027"/>
      <c r="N180" s="1027"/>
      <c r="O180" s="1027"/>
      <c r="P180" s="1027"/>
      <c r="Q180" s="1026"/>
      <c r="R180" s="1026"/>
      <c r="S180" s="1026"/>
      <c r="T180" s="1026"/>
      <c r="U180" s="1026"/>
      <c r="V180" s="1026"/>
      <c r="W180" s="1026"/>
      <c r="X180" s="1026"/>
      <c r="Y180" s="1026"/>
      <c r="Z180" s="1026"/>
      <c r="AA180" s="1026"/>
      <c r="AB180" s="1026"/>
      <c r="AC180" s="1026"/>
      <c r="AD180" s="1026"/>
      <c r="AE180" s="1026"/>
      <c r="AF180" s="1026"/>
      <c r="AG180" s="1026"/>
      <c r="AH180" s="1026"/>
      <c r="AI180" s="1026"/>
      <c r="AJ180" s="1026"/>
      <c r="AK180" s="1026"/>
      <c r="AL180" s="1026"/>
      <c r="AM180" s="1026"/>
      <c r="AN180" s="1026"/>
      <c r="AO180" s="1026"/>
      <c r="AP180" s="1026"/>
      <c r="AQ180" s="1026"/>
      <c r="AR180" s="1026"/>
      <c r="AS180" s="1026"/>
      <c r="AT180" s="1026"/>
      <c r="AU180" s="1026"/>
      <c r="AV180" s="1026"/>
      <c r="AW180" s="1026"/>
      <c r="AX180" s="1026"/>
      <c r="AY180" s="1026"/>
      <c r="AZ180" s="1026"/>
      <c r="BA180" s="1026"/>
      <c r="BB180" s="1026"/>
      <c r="BC180" s="1026"/>
      <c r="BD180" s="1026"/>
      <c r="BE180" s="1026"/>
      <c r="BF180" s="1026"/>
      <c r="BG180" s="1026"/>
      <c r="BH180" s="1026"/>
      <c r="BI180" s="1026"/>
      <c r="BJ180" s="1026"/>
      <c r="BK180" s="1026"/>
      <c r="BL180" s="1026"/>
      <c r="BM180" s="1026"/>
      <c r="BN180" s="1026"/>
      <c r="BO180" s="1026"/>
      <c r="BP180" s="1026"/>
      <c r="BQ180" s="1026"/>
      <c r="BR180" s="1026"/>
      <c r="BS180" s="1026"/>
      <c r="BT180" s="1026"/>
      <c r="BU180" s="1026"/>
      <c r="BV180" s="1026"/>
      <c r="BW180" s="1026"/>
      <c r="BX180" s="1026"/>
      <c r="BY180" s="1026"/>
      <c r="BZ180" s="1026"/>
      <c r="CA180" s="1026"/>
      <c r="CB180" s="1026"/>
      <c r="CC180" s="1026"/>
      <c r="CD180" s="1026"/>
      <c r="CE180" s="1026"/>
      <c r="CF180" s="1026"/>
      <c r="CG180" s="1026"/>
      <c r="CH180" s="1026"/>
      <c r="CI180" s="1026"/>
      <c r="CJ180" s="1026"/>
      <c r="CK180" s="1026"/>
      <c r="CL180" s="1026"/>
      <c r="CM180" s="1026"/>
      <c r="CN180" s="1026"/>
    </row>
    <row r="181">
      <c r="A181" s="1026"/>
      <c r="B181" s="1026"/>
      <c r="C181" s="1026"/>
      <c r="D181" s="1026"/>
      <c r="E181" s="1026"/>
      <c r="F181" s="1026"/>
      <c r="G181" s="1026"/>
      <c r="H181" s="1027"/>
      <c r="I181" s="1027"/>
      <c r="J181" s="1027"/>
      <c r="K181" s="1027"/>
      <c r="L181" s="1027"/>
      <c r="M181" s="1027"/>
      <c r="N181" s="1027"/>
      <c r="O181" s="1027"/>
      <c r="P181" s="1027"/>
      <c r="Q181" s="1026"/>
      <c r="R181" s="1026"/>
      <c r="S181" s="1026"/>
      <c r="T181" s="1026"/>
      <c r="U181" s="1026"/>
      <c r="V181" s="1026"/>
      <c r="W181" s="1026"/>
      <c r="X181" s="1026"/>
      <c r="Y181" s="1026"/>
      <c r="Z181" s="1026"/>
      <c r="AA181" s="1026"/>
      <c r="AB181" s="1026"/>
      <c r="AC181" s="1026"/>
      <c r="AD181" s="1026"/>
      <c r="AE181" s="1026"/>
      <c r="AF181" s="1026"/>
      <c r="AG181" s="1026"/>
      <c r="AH181" s="1026"/>
      <c r="AI181" s="1026"/>
      <c r="AJ181" s="1026"/>
      <c r="AK181" s="1026"/>
      <c r="AL181" s="1026"/>
      <c r="AM181" s="1026"/>
      <c r="AN181" s="1026"/>
      <c r="AO181" s="1026"/>
      <c r="AP181" s="1026"/>
      <c r="AQ181" s="1026"/>
      <c r="AR181" s="1026"/>
      <c r="AS181" s="1026"/>
      <c r="AT181" s="1026"/>
      <c r="AU181" s="1026"/>
      <c r="AV181" s="1026"/>
      <c r="AW181" s="1026"/>
      <c r="AX181" s="1026"/>
      <c r="AY181" s="1026"/>
      <c r="AZ181" s="1026"/>
      <c r="BA181" s="1026"/>
      <c r="BB181" s="1026"/>
      <c r="BC181" s="1026"/>
      <c r="BD181" s="1026"/>
      <c r="BE181" s="1026"/>
      <c r="BF181" s="1026"/>
      <c r="BG181" s="1026"/>
      <c r="BH181" s="1026"/>
      <c r="BI181" s="1026"/>
      <c r="BJ181" s="1026"/>
      <c r="BK181" s="1026"/>
      <c r="BL181" s="1026"/>
      <c r="BM181" s="1026"/>
      <c r="BN181" s="1026"/>
      <c r="BO181" s="1026"/>
      <c r="BP181" s="1026"/>
      <c r="BQ181" s="1026"/>
      <c r="BR181" s="1026"/>
      <c r="BS181" s="1026"/>
      <c r="BT181" s="1026"/>
      <c r="BU181" s="1026"/>
      <c r="BV181" s="1026"/>
      <c r="BW181" s="1026"/>
      <c r="BX181" s="1026"/>
      <c r="BY181" s="1026"/>
      <c r="BZ181" s="1026"/>
      <c r="CA181" s="1026"/>
      <c r="CB181" s="1026"/>
      <c r="CC181" s="1026"/>
      <c r="CD181" s="1026"/>
      <c r="CE181" s="1026"/>
      <c r="CF181" s="1026"/>
      <c r="CG181" s="1026"/>
      <c r="CH181" s="1026"/>
      <c r="CI181" s="1026"/>
      <c r="CJ181" s="1026"/>
      <c r="CK181" s="1026"/>
      <c r="CL181" s="1026"/>
      <c r="CM181" s="1026"/>
      <c r="CN181" s="1026"/>
    </row>
    <row r="182">
      <c r="A182" s="1026"/>
      <c r="B182" s="1026"/>
      <c r="C182" s="1026"/>
      <c r="D182" s="1026"/>
      <c r="E182" s="1026"/>
      <c r="F182" s="1026"/>
      <c r="G182" s="1026"/>
      <c r="H182" s="1027"/>
      <c r="I182" s="1027"/>
      <c r="J182" s="1027"/>
      <c r="K182" s="1027"/>
      <c r="L182" s="1027"/>
      <c r="M182" s="1027"/>
      <c r="N182" s="1027"/>
      <c r="O182" s="1027"/>
      <c r="P182" s="1027"/>
      <c r="Q182" s="1026"/>
      <c r="R182" s="1026"/>
      <c r="S182" s="1026"/>
      <c r="T182" s="1026"/>
      <c r="U182" s="1026"/>
      <c r="V182" s="1026"/>
      <c r="W182" s="1026"/>
      <c r="X182" s="1026"/>
      <c r="Y182" s="1026"/>
      <c r="Z182" s="1026"/>
      <c r="AA182" s="1026"/>
      <c r="AB182" s="1026"/>
      <c r="AC182" s="1026"/>
      <c r="AD182" s="1026"/>
      <c r="AE182" s="1026"/>
      <c r="AF182" s="1026"/>
      <c r="AG182" s="1026"/>
      <c r="AH182" s="1026"/>
      <c r="AI182" s="1026"/>
      <c r="AJ182" s="1026"/>
      <c r="AK182" s="1026"/>
      <c r="AL182" s="1026"/>
      <c r="AM182" s="1026"/>
      <c r="AN182" s="1026"/>
      <c r="AO182" s="1026"/>
      <c r="AP182" s="1026"/>
      <c r="AQ182" s="1026"/>
      <c r="AR182" s="1026"/>
      <c r="AS182" s="1026"/>
      <c r="AT182" s="1026"/>
      <c r="AU182" s="1026"/>
      <c r="AV182" s="1026"/>
      <c r="AW182" s="1026"/>
      <c r="AX182" s="1026"/>
      <c r="AY182" s="1026"/>
      <c r="AZ182" s="1026"/>
      <c r="BA182" s="1026"/>
      <c r="BB182" s="1026"/>
      <c r="BC182" s="1026"/>
      <c r="BD182" s="1026"/>
      <c r="BE182" s="1026"/>
      <c r="BF182" s="1026"/>
      <c r="BG182" s="1026"/>
      <c r="BH182" s="1026"/>
      <c r="BI182" s="1026"/>
      <c r="BJ182" s="1026"/>
      <c r="BK182" s="1026"/>
      <c r="BL182" s="1026"/>
      <c r="BM182" s="1026"/>
      <c r="BN182" s="1026"/>
      <c r="BO182" s="1026"/>
      <c r="BP182" s="1026"/>
      <c r="BQ182" s="1026"/>
      <c r="BR182" s="1026"/>
      <c r="BS182" s="1026"/>
      <c r="BT182" s="1026"/>
      <c r="BU182" s="1026"/>
      <c r="BV182" s="1026"/>
      <c r="BW182" s="1026"/>
      <c r="BX182" s="1026"/>
      <c r="BY182" s="1026"/>
      <c r="BZ182" s="1026"/>
      <c r="CA182" s="1026"/>
      <c r="CB182" s="1026"/>
      <c r="CC182" s="1026"/>
      <c r="CD182" s="1026"/>
      <c r="CE182" s="1026"/>
      <c r="CF182" s="1026"/>
      <c r="CG182" s="1026"/>
      <c r="CH182" s="1026"/>
      <c r="CI182" s="1026"/>
      <c r="CJ182" s="1026"/>
      <c r="CK182" s="1026"/>
      <c r="CL182" s="1026"/>
      <c r="CM182" s="1026"/>
      <c r="CN182" s="1026"/>
    </row>
    <row r="183">
      <c r="A183" s="1026"/>
      <c r="B183" s="1026"/>
      <c r="C183" s="1026"/>
      <c r="D183" s="1026"/>
      <c r="E183" s="1026"/>
      <c r="F183" s="1026"/>
      <c r="G183" s="1026"/>
      <c r="H183" s="1027"/>
      <c r="I183" s="1027"/>
      <c r="J183" s="1027"/>
      <c r="K183" s="1027"/>
      <c r="L183" s="1027"/>
      <c r="M183" s="1027"/>
      <c r="N183" s="1027"/>
      <c r="O183" s="1027"/>
      <c r="P183" s="1027"/>
      <c r="Q183" s="1026"/>
      <c r="R183" s="1026"/>
      <c r="S183" s="1026"/>
      <c r="T183" s="1026"/>
      <c r="U183" s="1026"/>
      <c r="V183" s="1026"/>
      <c r="W183" s="1026"/>
      <c r="X183" s="1026"/>
      <c r="Y183" s="1026"/>
      <c r="Z183" s="1026"/>
      <c r="AA183" s="1026"/>
      <c r="AB183" s="1026"/>
      <c r="AC183" s="1026"/>
      <c r="AD183" s="1026"/>
      <c r="AE183" s="1026"/>
      <c r="AF183" s="1026"/>
      <c r="AG183" s="1026"/>
      <c r="AH183" s="1026"/>
      <c r="AI183" s="1026"/>
      <c r="AJ183" s="1026"/>
      <c r="AK183" s="1026"/>
      <c r="AL183" s="1026"/>
      <c r="AM183" s="1026"/>
      <c r="AN183" s="1026"/>
      <c r="AO183" s="1026"/>
      <c r="AP183" s="1026"/>
      <c r="AQ183" s="1026"/>
      <c r="AR183" s="1026"/>
      <c r="AS183" s="1026"/>
      <c r="AT183" s="1026"/>
      <c r="AU183" s="1026"/>
      <c r="AV183" s="1026"/>
      <c r="AW183" s="1026"/>
      <c r="AX183" s="1026"/>
      <c r="AY183" s="1026"/>
      <c r="AZ183" s="1026"/>
      <c r="BA183" s="1026"/>
      <c r="BB183" s="1026"/>
      <c r="BC183" s="1026"/>
      <c r="BD183" s="1026"/>
      <c r="BE183" s="1026"/>
      <c r="BF183" s="1026"/>
      <c r="BG183" s="1026"/>
      <c r="BH183" s="1026"/>
      <c r="BI183" s="1026"/>
      <c r="BJ183" s="1026"/>
      <c r="BK183" s="1026"/>
      <c r="BL183" s="1026"/>
      <c r="BM183" s="1026"/>
      <c r="BN183" s="1026"/>
      <c r="BO183" s="1026"/>
      <c r="BP183" s="1026"/>
      <c r="BQ183" s="1026"/>
      <c r="BR183" s="1026"/>
      <c r="BS183" s="1026"/>
      <c r="BT183" s="1026"/>
      <c r="BU183" s="1026"/>
      <c r="BV183" s="1026"/>
      <c r="BW183" s="1026"/>
      <c r="BX183" s="1026"/>
      <c r="BY183" s="1026"/>
      <c r="BZ183" s="1026"/>
      <c r="CA183" s="1026"/>
      <c r="CB183" s="1026"/>
      <c r="CC183" s="1026"/>
      <c r="CD183" s="1026"/>
      <c r="CE183" s="1026"/>
      <c r="CF183" s="1026"/>
      <c r="CG183" s="1026"/>
      <c r="CH183" s="1026"/>
      <c r="CI183" s="1026"/>
      <c r="CJ183" s="1026"/>
      <c r="CK183" s="1026"/>
      <c r="CL183" s="1026"/>
      <c r="CM183" s="1026"/>
      <c r="CN183" s="1026"/>
    </row>
    <row r="184">
      <c r="A184" s="1026"/>
      <c r="B184" s="1026"/>
      <c r="C184" s="1026"/>
      <c r="D184" s="1026"/>
      <c r="E184" s="1026"/>
      <c r="F184" s="1026"/>
      <c r="G184" s="1026"/>
      <c r="H184" s="1027"/>
      <c r="I184" s="1027"/>
      <c r="J184" s="1027"/>
      <c r="K184" s="1027"/>
      <c r="L184" s="1027"/>
      <c r="M184" s="1027"/>
      <c r="N184" s="1027"/>
      <c r="O184" s="1027"/>
      <c r="P184" s="1027"/>
      <c r="Q184" s="1026"/>
      <c r="R184" s="1026"/>
      <c r="S184" s="1026"/>
      <c r="T184" s="1026"/>
      <c r="U184" s="1026"/>
      <c r="V184" s="1026"/>
      <c r="W184" s="1026"/>
      <c r="X184" s="1026"/>
      <c r="Y184" s="1026"/>
      <c r="Z184" s="1026"/>
      <c r="AA184" s="1026"/>
      <c r="AB184" s="1026"/>
      <c r="AC184" s="1026"/>
      <c r="AD184" s="1026"/>
      <c r="AE184" s="1026"/>
      <c r="AF184" s="1026"/>
      <c r="AG184" s="1026"/>
      <c r="AH184" s="1026"/>
      <c r="AI184" s="1026"/>
      <c r="AJ184" s="1026"/>
      <c r="AK184" s="1026"/>
      <c r="AL184" s="1026"/>
      <c r="AM184" s="1026"/>
      <c r="AN184" s="1026"/>
      <c r="AO184" s="1026"/>
      <c r="AP184" s="1026"/>
      <c r="AQ184" s="1026"/>
      <c r="AR184" s="1026"/>
      <c r="AS184" s="1026"/>
      <c r="AT184" s="1026"/>
      <c r="AU184" s="1026"/>
      <c r="AV184" s="1026"/>
      <c r="AW184" s="1026"/>
      <c r="AX184" s="1026"/>
      <c r="AY184" s="1026"/>
      <c r="AZ184" s="1026"/>
      <c r="BA184" s="1026"/>
      <c r="BB184" s="1026"/>
      <c r="BC184" s="1026"/>
      <c r="BD184" s="1026"/>
      <c r="BE184" s="1026"/>
      <c r="BF184" s="1026"/>
      <c r="BG184" s="1026"/>
      <c r="BH184" s="1026"/>
      <c r="BI184" s="1026"/>
      <c r="BJ184" s="1026"/>
      <c r="BK184" s="1026"/>
      <c r="BL184" s="1026"/>
      <c r="BM184" s="1026"/>
      <c r="BN184" s="1026"/>
      <c r="BO184" s="1026"/>
      <c r="BP184" s="1026"/>
      <c r="BQ184" s="1026"/>
      <c r="BR184" s="1026"/>
      <c r="BS184" s="1026"/>
      <c r="BT184" s="1026"/>
      <c r="BU184" s="1026"/>
      <c r="BV184" s="1026"/>
      <c r="BW184" s="1026"/>
      <c r="BX184" s="1026"/>
      <c r="BY184" s="1026"/>
      <c r="BZ184" s="1026"/>
      <c r="CA184" s="1026"/>
      <c r="CB184" s="1026"/>
      <c r="CC184" s="1026"/>
      <c r="CD184" s="1026"/>
      <c r="CE184" s="1026"/>
      <c r="CF184" s="1026"/>
      <c r="CG184" s="1026"/>
      <c r="CH184" s="1026"/>
      <c r="CI184" s="1026"/>
      <c r="CJ184" s="1026"/>
      <c r="CK184" s="1026"/>
      <c r="CL184" s="1026"/>
      <c r="CM184" s="1026"/>
      <c r="CN184" s="1026"/>
    </row>
    <row r="185">
      <c r="A185" s="1026"/>
      <c r="B185" s="1026"/>
      <c r="C185" s="1026"/>
      <c r="D185" s="1026"/>
      <c r="E185" s="1026"/>
      <c r="F185" s="1026"/>
      <c r="G185" s="1026"/>
      <c r="H185" s="1027"/>
      <c r="I185" s="1027"/>
      <c r="J185" s="1027"/>
      <c r="K185" s="1027"/>
      <c r="L185" s="1027"/>
      <c r="M185" s="1027"/>
      <c r="N185" s="1027"/>
      <c r="O185" s="1027"/>
      <c r="P185" s="1027"/>
      <c r="Q185" s="1026"/>
      <c r="R185" s="1026"/>
      <c r="S185" s="1026"/>
      <c r="T185" s="1026"/>
      <c r="U185" s="1026"/>
      <c r="V185" s="1026"/>
      <c r="W185" s="1026"/>
      <c r="X185" s="1026"/>
      <c r="Y185" s="1026"/>
      <c r="Z185" s="1026"/>
      <c r="AA185" s="1026"/>
      <c r="AB185" s="1026"/>
      <c r="AC185" s="1026"/>
      <c r="AD185" s="1026"/>
      <c r="AE185" s="1026"/>
      <c r="AF185" s="1026"/>
      <c r="AG185" s="1026"/>
      <c r="AH185" s="1026"/>
      <c r="AI185" s="1026"/>
      <c r="AJ185" s="1026"/>
      <c r="AK185" s="1026"/>
      <c r="AL185" s="1026"/>
      <c r="AM185" s="1026"/>
      <c r="AN185" s="1026"/>
      <c r="AO185" s="1026"/>
      <c r="AP185" s="1026"/>
      <c r="AQ185" s="1026"/>
      <c r="AR185" s="1026"/>
      <c r="AS185" s="1026"/>
      <c r="AT185" s="1026"/>
      <c r="AU185" s="1026"/>
      <c r="AV185" s="1026"/>
      <c r="AW185" s="1026"/>
      <c r="AX185" s="1026"/>
      <c r="AY185" s="1026"/>
      <c r="AZ185" s="1026"/>
      <c r="BA185" s="1026"/>
      <c r="BB185" s="1026"/>
      <c r="BC185" s="1026"/>
      <c r="BD185" s="1026"/>
      <c r="BE185" s="1026"/>
      <c r="BF185" s="1026"/>
      <c r="BG185" s="1026"/>
      <c r="BH185" s="1026"/>
      <c r="BI185" s="1026"/>
      <c r="BJ185" s="1026"/>
      <c r="BK185" s="1026"/>
      <c r="BL185" s="1026"/>
      <c r="BM185" s="1026"/>
      <c r="BN185" s="1026"/>
      <c r="BO185" s="1026"/>
      <c r="BP185" s="1026"/>
      <c r="BQ185" s="1026"/>
      <c r="BR185" s="1026"/>
      <c r="BS185" s="1026"/>
      <c r="BT185" s="1026"/>
      <c r="BU185" s="1026"/>
      <c r="BV185" s="1026"/>
      <c r="BW185" s="1026"/>
      <c r="BX185" s="1026"/>
      <c r="BY185" s="1026"/>
      <c r="BZ185" s="1026"/>
      <c r="CA185" s="1026"/>
      <c r="CB185" s="1026"/>
      <c r="CC185" s="1026"/>
      <c r="CD185" s="1026"/>
      <c r="CE185" s="1026"/>
      <c r="CF185" s="1026"/>
      <c r="CG185" s="1026"/>
      <c r="CH185" s="1026"/>
      <c r="CI185" s="1026"/>
      <c r="CJ185" s="1026"/>
      <c r="CK185" s="1026"/>
      <c r="CL185" s="1026"/>
      <c r="CM185" s="1026"/>
      <c r="CN185" s="1026"/>
    </row>
    <row r="186">
      <c r="A186" s="1026"/>
      <c r="B186" s="1026"/>
      <c r="C186" s="1026"/>
      <c r="D186" s="1026"/>
      <c r="E186" s="1026"/>
      <c r="F186" s="1026"/>
      <c r="G186" s="1026"/>
      <c r="H186" s="1027"/>
      <c r="I186" s="1027"/>
      <c r="J186" s="1027"/>
      <c r="K186" s="1027"/>
      <c r="L186" s="1027"/>
      <c r="M186" s="1027"/>
      <c r="N186" s="1027"/>
      <c r="O186" s="1027"/>
      <c r="P186" s="1027"/>
      <c r="Q186" s="1026"/>
      <c r="R186" s="1026"/>
      <c r="S186" s="1026"/>
      <c r="T186" s="1026"/>
      <c r="U186" s="1026"/>
      <c r="V186" s="1026"/>
      <c r="W186" s="1026"/>
      <c r="X186" s="1026"/>
      <c r="Y186" s="1026"/>
      <c r="Z186" s="1026"/>
      <c r="AA186" s="1026"/>
      <c r="AB186" s="1026"/>
      <c r="AC186" s="1026"/>
      <c r="AD186" s="1026"/>
      <c r="AE186" s="1026"/>
      <c r="AF186" s="1026"/>
      <c r="AG186" s="1026"/>
      <c r="AH186" s="1026"/>
      <c r="AI186" s="1026"/>
      <c r="AJ186" s="1026"/>
      <c r="AK186" s="1026"/>
      <c r="AL186" s="1026"/>
      <c r="AM186" s="1026"/>
      <c r="AN186" s="1026"/>
      <c r="AO186" s="1026"/>
      <c r="AP186" s="1026"/>
      <c r="AQ186" s="1026"/>
      <c r="AR186" s="1026"/>
      <c r="AS186" s="1026"/>
      <c r="AT186" s="1026"/>
      <c r="AU186" s="1026"/>
      <c r="AV186" s="1026"/>
      <c r="AW186" s="1026"/>
      <c r="AX186" s="1026"/>
      <c r="AY186" s="1026"/>
      <c r="AZ186" s="1026"/>
      <c r="BA186" s="1026"/>
      <c r="BB186" s="1026"/>
      <c r="BC186" s="1026"/>
      <c r="BD186" s="1026"/>
      <c r="BE186" s="1026"/>
      <c r="BF186" s="1026"/>
      <c r="BG186" s="1026"/>
      <c r="BH186" s="1026"/>
      <c r="BI186" s="1026"/>
      <c r="BJ186" s="1026"/>
      <c r="BK186" s="1026"/>
      <c r="BL186" s="1026"/>
      <c r="BM186" s="1026"/>
      <c r="BN186" s="1026"/>
      <c r="BO186" s="1026"/>
      <c r="BP186" s="1026"/>
      <c r="BQ186" s="1026"/>
      <c r="BR186" s="1026"/>
      <c r="BS186" s="1026"/>
      <c r="BT186" s="1026"/>
      <c r="BU186" s="1026"/>
      <c r="BV186" s="1026"/>
      <c r="BW186" s="1026"/>
      <c r="BX186" s="1026"/>
      <c r="BY186" s="1026"/>
      <c r="BZ186" s="1026"/>
      <c r="CA186" s="1026"/>
      <c r="CB186" s="1026"/>
      <c r="CC186" s="1026"/>
      <c r="CD186" s="1026"/>
      <c r="CE186" s="1026"/>
      <c r="CF186" s="1026"/>
      <c r="CG186" s="1026"/>
      <c r="CH186" s="1026"/>
      <c r="CI186" s="1026"/>
      <c r="CJ186" s="1026"/>
      <c r="CK186" s="1026"/>
      <c r="CL186" s="1026"/>
      <c r="CM186" s="1026"/>
      <c r="CN186" s="1026"/>
    </row>
    <row r="187">
      <c r="A187" s="1026"/>
      <c r="B187" s="1026"/>
      <c r="C187" s="1026"/>
      <c r="D187" s="1026"/>
      <c r="E187" s="1026"/>
      <c r="F187" s="1026"/>
      <c r="G187" s="1026"/>
      <c r="H187" s="1027"/>
      <c r="I187" s="1027"/>
      <c r="J187" s="1027"/>
      <c r="K187" s="1027"/>
      <c r="L187" s="1027"/>
      <c r="M187" s="1027"/>
      <c r="N187" s="1027"/>
      <c r="O187" s="1027"/>
      <c r="P187" s="1027"/>
      <c r="Q187" s="1026"/>
      <c r="R187" s="1026"/>
      <c r="S187" s="1026"/>
      <c r="T187" s="1026"/>
      <c r="U187" s="1026"/>
      <c r="V187" s="1026"/>
      <c r="W187" s="1026"/>
      <c r="X187" s="1026"/>
      <c r="Y187" s="1026"/>
      <c r="Z187" s="1026"/>
      <c r="AA187" s="1026"/>
      <c r="AB187" s="1026"/>
      <c r="AC187" s="1026"/>
      <c r="AD187" s="1026"/>
      <c r="AE187" s="1026"/>
      <c r="AF187" s="1026"/>
      <c r="AG187" s="1026"/>
      <c r="AH187" s="1026"/>
      <c r="AI187" s="1026"/>
      <c r="AJ187" s="1026"/>
      <c r="AK187" s="1026"/>
      <c r="AL187" s="1026"/>
      <c r="AM187" s="1026"/>
      <c r="AN187" s="1026"/>
      <c r="AO187" s="1026"/>
      <c r="AP187" s="1026"/>
      <c r="AQ187" s="1026"/>
      <c r="AR187" s="1026"/>
      <c r="AS187" s="1026"/>
      <c r="AT187" s="1026"/>
      <c r="AU187" s="1026"/>
      <c r="AV187" s="1026"/>
      <c r="AW187" s="1026"/>
      <c r="AX187" s="1026"/>
      <c r="AY187" s="1026"/>
      <c r="AZ187" s="1026"/>
      <c r="BA187" s="1026"/>
      <c r="BB187" s="1026"/>
      <c r="BC187" s="1026"/>
      <c r="BD187" s="1026"/>
      <c r="BE187" s="1026"/>
      <c r="BF187" s="1026"/>
      <c r="BG187" s="1026"/>
      <c r="BH187" s="1026"/>
      <c r="BI187" s="1026"/>
      <c r="BJ187" s="1026"/>
      <c r="BK187" s="1026"/>
      <c r="BL187" s="1026"/>
      <c r="BM187" s="1026"/>
      <c r="BN187" s="1026"/>
      <c r="BO187" s="1026"/>
      <c r="BP187" s="1026"/>
      <c r="BQ187" s="1026"/>
      <c r="BR187" s="1026"/>
      <c r="BS187" s="1026"/>
      <c r="BT187" s="1026"/>
      <c r="BU187" s="1026"/>
      <c r="BV187" s="1026"/>
      <c r="BW187" s="1026"/>
      <c r="BX187" s="1026"/>
      <c r="BY187" s="1026"/>
      <c r="BZ187" s="1026"/>
      <c r="CA187" s="1026"/>
      <c r="CB187" s="1026"/>
      <c r="CC187" s="1026"/>
      <c r="CD187" s="1026"/>
      <c r="CE187" s="1026"/>
      <c r="CF187" s="1026"/>
      <c r="CG187" s="1026"/>
      <c r="CH187" s="1026"/>
      <c r="CI187" s="1026"/>
      <c r="CJ187" s="1026"/>
      <c r="CK187" s="1026"/>
      <c r="CL187" s="1026"/>
      <c r="CM187" s="1026"/>
      <c r="CN187" s="1026"/>
    </row>
    <row r="188">
      <c r="A188" s="1026"/>
      <c r="B188" s="1026"/>
      <c r="C188" s="1026"/>
      <c r="D188" s="1026"/>
      <c r="E188" s="1026"/>
      <c r="F188" s="1026"/>
      <c r="G188" s="1026"/>
      <c r="H188" s="1027"/>
      <c r="I188" s="1027"/>
      <c r="J188" s="1027"/>
      <c r="K188" s="1027"/>
      <c r="L188" s="1027"/>
      <c r="M188" s="1027"/>
      <c r="N188" s="1027"/>
      <c r="O188" s="1027"/>
      <c r="P188" s="1027"/>
      <c r="Q188" s="1026"/>
      <c r="R188" s="1026"/>
      <c r="S188" s="1026"/>
      <c r="T188" s="1026"/>
      <c r="U188" s="1026"/>
      <c r="V188" s="1026"/>
      <c r="W188" s="1026"/>
      <c r="X188" s="1026"/>
      <c r="Y188" s="1026"/>
      <c r="Z188" s="1026"/>
      <c r="AA188" s="1026"/>
      <c r="AB188" s="1026"/>
      <c r="AC188" s="1026"/>
      <c r="AD188" s="1026"/>
      <c r="AE188" s="1026"/>
      <c r="AF188" s="1026"/>
      <c r="AG188" s="1026"/>
      <c r="AH188" s="1026"/>
      <c r="AI188" s="1026"/>
      <c r="AJ188" s="1026"/>
      <c r="AK188" s="1026"/>
      <c r="AL188" s="1026"/>
      <c r="AM188" s="1026"/>
      <c r="AN188" s="1026"/>
      <c r="AO188" s="1026"/>
      <c r="AP188" s="1026"/>
      <c r="AQ188" s="1026"/>
      <c r="AR188" s="1026"/>
      <c r="AS188" s="1026"/>
      <c r="AT188" s="1026"/>
      <c r="AU188" s="1026"/>
      <c r="AV188" s="1026"/>
      <c r="AW188" s="1026"/>
      <c r="AX188" s="1026"/>
      <c r="AY188" s="1026"/>
      <c r="AZ188" s="1026"/>
      <c r="BA188" s="1026"/>
      <c r="BB188" s="1026"/>
      <c r="BC188" s="1026"/>
      <c r="BD188" s="1026"/>
      <c r="BE188" s="1026"/>
      <c r="BF188" s="1026"/>
      <c r="BG188" s="1026"/>
      <c r="BH188" s="1026"/>
      <c r="BI188" s="1026"/>
      <c r="BJ188" s="1026"/>
      <c r="BK188" s="1026"/>
      <c r="BL188" s="1026"/>
      <c r="BM188" s="1026"/>
      <c r="BN188" s="1026"/>
      <c r="BO188" s="1026"/>
      <c r="BP188" s="1026"/>
      <c r="BQ188" s="1026"/>
      <c r="BR188" s="1026"/>
      <c r="BS188" s="1026"/>
      <c r="BT188" s="1026"/>
      <c r="BU188" s="1026"/>
      <c r="BV188" s="1026"/>
      <c r="BW188" s="1026"/>
      <c r="BX188" s="1026"/>
      <c r="BY188" s="1026"/>
      <c r="BZ188" s="1026"/>
      <c r="CA188" s="1026"/>
      <c r="CB188" s="1026"/>
      <c r="CC188" s="1026"/>
      <c r="CD188" s="1026"/>
      <c r="CE188" s="1026"/>
      <c r="CF188" s="1026"/>
      <c r="CG188" s="1026"/>
      <c r="CH188" s="1026"/>
      <c r="CI188" s="1026"/>
      <c r="CJ188" s="1026"/>
      <c r="CK188" s="1026"/>
      <c r="CL188" s="1026"/>
      <c r="CM188" s="1026"/>
      <c r="CN188" s="1026"/>
    </row>
    <row r="189">
      <c r="A189" s="1026"/>
      <c r="B189" s="1026"/>
      <c r="C189" s="1026"/>
      <c r="D189" s="1026"/>
      <c r="E189" s="1026"/>
      <c r="F189" s="1026"/>
      <c r="G189" s="1026"/>
      <c r="H189" s="1027"/>
      <c r="I189" s="1027"/>
      <c r="J189" s="1027"/>
      <c r="K189" s="1027"/>
      <c r="L189" s="1027"/>
      <c r="M189" s="1027"/>
      <c r="N189" s="1027"/>
      <c r="O189" s="1027"/>
      <c r="P189" s="1027"/>
      <c r="Q189" s="1026"/>
      <c r="R189" s="1026"/>
      <c r="S189" s="1026"/>
      <c r="T189" s="1026"/>
      <c r="U189" s="1026"/>
      <c r="V189" s="1026"/>
      <c r="W189" s="1026"/>
      <c r="X189" s="1026"/>
      <c r="Y189" s="1026"/>
      <c r="Z189" s="1026"/>
      <c r="AA189" s="1026"/>
      <c r="AB189" s="1026"/>
      <c r="AC189" s="1026"/>
      <c r="AD189" s="1026"/>
      <c r="AE189" s="1026"/>
      <c r="AF189" s="1026"/>
      <c r="AG189" s="1026"/>
      <c r="AH189" s="1026"/>
      <c r="AI189" s="1026"/>
      <c r="AJ189" s="1026"/>
      <c r="AK189" s="1026"/>
      <c r="AL189" s="1026"/>
      <c r="AM189" s="1026"/>
      <c r="AN189" s="1026"/>
      <c r="AO189" s="1026"/>
      <c r="AP189" s="1026"/>
      <c r="AQ189" s="1026"/>
      <c r="AR189" s="1026"/>
      <c r="AS189" s="1026"/>
      <c r="AT189" s="1026"/>
      <c r="AU189" s="1026"/>
      <c r="AV189" s="1026"/>
      <c r="AW189" s="1026"/>
      <c r="AX189" s="1026"/>
      <c r="AY189" s="1026"/>
      <c r="AZ189" s="1026"/>
      <c r="BA189" s="1026"/>
      <c r="BB189" s="1026"/>
      <c r="BC189" s="1026"/>
      <c r="BD189" s="1026"/>
      <c r="BE189" s="1026"/>
      <c r="BF189" s="1026"/>
      <c r="BG189" s="1026"/>
      <c r="BH189" s="1026"/>
      <c r="BI189" s="1026"/>
      <c r="BJ189" s="1026"/>
      <c r="BK189" s="1026"/>
      <c r="BL189" s="1026"/>
      <c r="BM189" s="1026"/>
      <c r="BN189" s="1026"/>
      <c r="BO189" s="1026"/>
      <c r="BP189" s="1026"/>
      <c r="BQ189" s="1026"/>
      <c r="BR189" s="1026"/>
      <c r="BS189" s="1026"/>
      <c r="BT189" s="1026"/>
      <c r="BU189" s="1026"/>
      <c r="BV189" s="1026"/>
      <c r="BW189" s="1026"/>
      <c r="BX189" s="1026"/>
      <c r="BY189" s="1026"/>
      <c r="BZ189" s="1026"/>
      <c r="CA189" s="1026"/>
      <c r="CB189" s="1026"/>
      <c r="CC189" s="1026"/>
      <c r="CD189" s="1026"/>
      <c r="CE189" s="1026"/>
      <c r="CF189" s="1026"/>
      <c r="CG189" s="1026"/>
      <c r="CH189" s="1026"/>
      <c r="CI189" s="1026"/>
      <c r="CJ189" s="1026"/>
      <c r="CK189" s="1026"/>
      <c r="CL189" s="1026"/>
      <c r="CM189" s="1026"/>
      <c r="CN189" s="1026"/>
    </row>
    <row r="190">
      <c r="A190" s="1026"/>
      <c r="B190" s="1026"/>
      <c r="C190" s="1026"/>
      <c r="D190" s="1026"/>
      <c r="E190" s="1026"/>
      <c r="F190" s="1026"/>
      <c r="G190" s="1026"/>
      <c r="H190" s="1027"/>
      <c r="I190" s="1027"/>
      <c r="J190" s="1027"/>
      <c r="K190" s="1027"/>
      <c r="L190" s="1027"/>
      <c r="M190" s="1027"/>
      <c r="N190" s="1027"/>
      <c r="O190" s="1027"/>
      <c r="P190" s="1027"/>
      <c r="Q190" s="1026"/>
      <c r="R190" s="1026"/>
      <c r="S190" s="1026"/>
      <c r="T190" s="1026"/>
      <c r="U190" s="1026"/>
      <c r="V190" s="1026"/>
      <c r="W190" s="1026"/>
      <c r="X190" s="1026"/>
      <c r="Y190" s="1026"/>
      <c r="Z190" s="1026"/>
      <c r="AA190" s="1026"/>
      <c r="AB190" s="1026"/>
      <c r="AC190" s="1026"/>
      <c r="AD190" s="1026"/>
      <c r="AE190" s="1026"/>
      <c r="AF190" s="1026"/>
      <c r="AG190" s="1026"/>
      <c r="AH190" s="1026"/>
      <c r="AI190" s="1026"/>
      <c r="AJ190" s="1026"/>
      <c r="AK190" s="1026"/>
      <c r="AL190" s="1026"/>
      <c r="AM190" s="1026"/>
      <c r="AN190" s="1026"/>
      <c r="AO190" s="1026"/>
      <c r="AP190" s="1026"/>
      <c r="AQ190" s="1026"/>
      <c r="AR190" s="1026"/>
      <c r="AS190" s="1026"/>
      <c r="AT190" s="1026"/>
      <c r="AU190" s="1026"/>
      <c r="AV190" s="1026"/>
      <c r="AW190" s="1026"/>
      <c r="AX190" s="1026"/>
      <c r="AY190" s="1026"/>
      <c r="AZ190" s="1026"/>
      <c r="BA190" s="1026"/>
      <c r="BB190" s="1026"/>
      <c r="BC190" s="1026"/>
      <c r="BD190" s="1026"/>
      <c r="BE190" s="1026"/>
      <c r="BF190" s="1026"/>
      <c r="BG190" s="1026"/>
      <c r="BH190" s="1026"/>
      <c r="BI190" s="1026"/>
      <c r="BJ190" s="1026"/>
      <c r="BK190" s="1026"/>
      <c r="BL190" s="1026"/>
      <c r="BM190" s="1026"/>
      <c r="BN190" s="1026"/>
      <c r="BO190" s="1026"/>
      <c r="BP190" s="1026"/>
      <c r="BQ190" s="1026"/>
      <c r="BR190" s="1026"/>
      <c r="BS190" s="1026"/>
      <c r="BT190" s="1026"/>
      <c r="BU190" s="1026"/>
      <c r="BV190" s="1026"/>
      <c r="BW190" s="1026"/>
      <c r="BX190" s="1026"/>
      <c r="BY190" s="1026"/>
      <c r="BZ190" s="1026"/>
      <c r="CA190" s="1026"/>
      <c r="CB190" s="1026"/>
      <c r="CC190" s="1026"/>
      <c r="CD190" s="1026"/>
      <c r="CE190" s="1026"/>
      <c r="CF190" s="1026"/>
      <c r="CG190" s="1026"/>
      <c r="CH190" s="1026"/>
      <c r="CI190" s="1026"/>
      <c r="CJ190" s="1026"/>
      <c r="CK190" s="1026"/>
      <c r="CL190" s="1026"/>
      <c r="CM190" s="1026"/>
      <c r="CN190" s="1026"/>
    </row>
    <row r="191">
      <c r="A191" s="1026"/>
      <c r="B191" s="1026"/>
      <c r="C191" s="1026"/>
      <c r="D191" s="1026"/>
      <c r="E191" s="1026"/>
      <c r="F191" s="1026"/>
      <c r="G191" s="1026"/>
      <c r="H191" s="1027"/>
      <c r="I191" s="1027"/>
      <c r="J191" s="1027"/>
      <c r="K191" s="1027"/>
      <c r="L191" s="1027"/>
      <c r="M191" s="1027"/>
      <c r="N191" s="1027"/>
      <c r="O191" s="1027"/>
      <c r="P191" s="1027"/>
      <c r="Q191" s="1026"/>
      <c r="R191" s="1026"/>
      <c r="S191" s="1026"/>
      <c r="T191" s="1026"/>
      <c r="U191" s="1026"/>
      <c r="V191" s="1026"/>
      <c r="W191" s="1026"/>
      <c r="X191" s="1026"/>
      <c r="Y191" s="1026"/>
      <c r="Z191" s="1026"/>
      <c r="AA191" s="1026"/>
      <c r="AB191" s="1026"/>
      <c r="AC191" s="1026"/>
      <c r="AD191" s="1026"/>
      <c r="AE191" s="1026"/>
      <c r="AF191" s="1026"/>
      <c r="AG191" s="1026"/>
      <c r="AH191" s="1026"/>
      <c r="AI191" s="1026"/>
      <c r="AJ191" s="1026"/>
      <c r="AK191" s="1026"/>
      <c r="AL191" s="1026"/>
      <c r="AM191" s="1026"/>
      <c r="AN191" s="1026"/>
      <c r="AO191" s="1026"/>
      <c r="AP191" s="1026"/>
      <c r="AQ191" s="1026"/>
      <c r="AR191" s="1026"/>
      <c r="AS191" s="1026"/>
      <c r="AT191" s="1026"/>
      <c r="AU191" s="1026"/>
      <c r="AV191" s="1026"/>
      <c r="AW191" s="1026"/>
      <c r="AX191" s="1026"/>
      <c r="AY191" s="1026"/>
      <c r="AZ191" s="1026"/>
      <c r="BA191" s="1026"/>
      <c r="BB191" s="1026"/>
      <c r="BC191" s="1026"/>
      <c r="BD191" s="1026"/>
      <c r="BE191" s="1026"/>
      <c r="BF191" s="1026"/>
      <c r="BG191" s="1026"/>
      <c r="BH191" s="1026"/>
      <c r="BI191" s="1026"/>
      <c r="BJ191" s="1026"/>
      <c r="BK191" s="1026"/>
      <c r="BL191" s="1026"/>
      <c r="BM191" s="1026"/>
      <c r="BN191" s="1026"/>
      <c r="BO191" s="1026"/>
      <c r="BP191" s="1026"/>
      <c r="BQ191" s="1026"/>
      <c r="BR191" s="1026"/>
      <c r="BS191" s="1026"/>
      <c r="BT191" s="1026"/>
      <c r="BU191" s="1026"/>
      <c r="BV191" s="1026"/>
      <c r="BW191" s="1026"/>
      <c r="BX191" s="1026"/>
      <c r="BY191" s="1026"/>
      <c r="BZ191" s="1026"/>
      <c r="CA191" s="1026"/>
      <c r="CB191" s="1026"/>
      <c r="CC191" s="1026"/>
      <c r="CD191" s="1026"/>
      <c r="CE191" s="1026"/>
      <c r="CF191" s="1026"/>
      <c r="CG191" s="1026"/>
      <c r="CH191" s="1026"/>
      <c r="CI191" s="1026"/>
      <c r="CJ191" s="1026"/>
      <c r="CK191" s="1026"/>
      <c r="CL191" s="1026"/>
      <c r="CM191" s="1026"/>
      <c r="CN191" s="1026"/>
    </row>
    <row r="192">
      <c r="A192" s="1026"/>
      <c r="B192" s="1026"/>
      <c r="C192" s="1026"/>
      <c r="D192" s="1026"/>
      <c r="E192" s="1026"/>
      <c r="F192" s="1026"/>
      <c r="G192" s="1026"/>
      <c r="H192" s="1027"/>
      <c r="I192" s="1027"/>
      <c r="J192" s="1027"/>
      <c r="K192" s="1027"/>
      <c r="L192" s="1027"/>
      <c r="M192" s="1027"/>
      <c r="N192" s="1027"/>
      <c r="O192" s="1027"/>
      <c r="P192" s="1027"/>
      <c r="Q192" s="1026"/>
      <c r="R192" s="1026"/>
      <c r="S192" s="1026"/>
      <c r="T192" s="1026"/>
      <c r="U192" s="1026"/>
      <c r="V192" s="1026"/>
      <c r="W192" s="1026"/>
      <c r="X192" s="1026"/>
      <c r="Y192" s="1026"/>
      <c r="Z192" s="1026"/>
      <c r="AA192" s="1026"/>
      <c r="AB192" s="1026"/>
      <c r="AC192" s="1026"/>
      <c r="AD192" s="1026"/>
      <c r="AE192" s="1026"/>
      <c r="AF192" s="1026"/>
      <c r="AG192" s="1026"/>
      <c r="AH192" s="1026"/>
      <c r="AI192" s="1026"/>
      <c r="AJ192" s="1026"/>
      <c r="AK192" s="1026"/>
      <c r="AL192" s="1026"/>
      <c r="AM192" s="1026"/>
      <c r="AN192" s="1026"/>
      <c r="AO192" s="1026"/>
      <c r="AP192" s="1026"/>
      <c r="AQ192" s="1026"/>
      <c r="AR192" s="1026"/>
      <c r="AS192" s="1026"/>
      <c r="AT192" s="1026"/>
      <c r="AU192" s="1026"/>
      <c r="AV192" s="1026"/>
      <c r="AW192" s="1026"/>
      <c r="AX192" s="1026"/>
      <c r="AY192" s="1026"/>
      <c r="AZ192" s="1026"/>
      <c r="BA192" s="1026"/>
      <c r="BB192" s="1026"/>
      <c r="BC192" s="1026"/>
      <c r="BD192" s="1026"/>
      <c r="BE192" s="1026"/>
      <c r="BF192" s="1026"/>
      <c r="BG192" s="1026"/>
      <c r="BH192" s="1026"/>
      <c r="BI192" s="1026"/>
      <c r="BJ192" s="1026"/>
      <c r="BK192" s="1026"/>
      <c r="BL192" s="1026"/>
      <c r="BM192" s="1026"/>
      <c r="BN192" s="1026"/>
      <c r="BO192" s="1026"/>
      <c r="BP192" s="1026"/>
      <c r="BQ192" s="1026"/>
      <c r="BR192" s="1026"/>
      <c r="BS192" s="1026"/>
      <c r="BT192" s="1026"/>
      <c r="BU192" s="1026"/>
      <c r="BV192" s="1026"/>
      <c r="BW192" s="1026"/>
      <c r="BX192" s="1026"/>
      <c r="BY192" s="1026"/>
      <c r="BZ192" s="1026"/>
      <c r="CA192" s="1026"/>
      <c r="CB192" s="1026"/>
      <c r="CC192" s="1026"/>
      <c r="CD192" s="1026"/>
      <c r="CE192" s="1026"/>
      <c r="CF192" s="1026"/>
      <c r="CG192" s="1026"/>
      <c r="CH192" s="1026"/>
      <c r="CI192" s="1026"/>
      <c r="CJ192" s="1026"/>
      <c r="CK192" s="1026"/>
      <c r="CL192" s="1026"/>
      <c r="CM192" s="1026"/>
      <c r="CN192" s="1026"/>
    </row>
    <row r="193">
      <c r="A193" s="1026"/>
      <c r="B193" s="1026"/>
      <c r="C193" s="1026"/>
      <c r="D193" s="1026"/>
      <c r="E193" s="1026"/>
      <c r="F193" s="1026"/>
      <c r="G193" s="1026"/>
      <c r="H193" s="1027"/>
      <c r="I193" s="1027"/>
      <c r="J193" s="1027"/>
      <c r="K193" s="1027"/>
      <c r="L193" s="1027"/>
      <c r="M193" s="1027"/>
      <c r="N193" s="1027"/>
      <c r="O193" s="1027"/>
      <c r="P193" s="1027"/>
      <c r="Q193" s="1026"/>
      <c r="R193" s="1026"/>
      <c r="S193" s="1026"/>
      <c r="T193" s="1026"/>
      <c r="U193" s="1026"/>
      <c r="V193" s="1026"/>
      <c r="W193" s="1026"/>
      <c r="X193" s="1026"/>
      <c r="Y193" s="1026"/>
      <c r="Z193" s="1026"/>
      <c r="AA193" s="1026"/>
      <c r="AB193" s="1026"/>
      <c r="AC193" s="1026"/>
      <c r="AD193" s="1026"/>
      <c r="AE193" s="1026"/>
      <c r="AF193" s="1026"/>
      <c r="AG193" s="1026"/>
      <c r="AH193" s="1026"/>
      <c r="AI193" s="1026"/>
      <c r="AJ193" s="1026"/>
      <c r="AK193" s="1026"/>
      <c r="AL193" s="1026"/>
      <c r="AM193" s="1026"/>
      <c r="AN193" s="1026"/>
      <c r="AO193" s="1026"/>
      <c r="AP193" s="1026"/>
      <c r="AQ193" s="1026"/>
      <c r="AR193" s="1026"/>
      <c r="AS193" s="1026"/>
      <c r="AT193" s="1026"/>
      <c r="AU193" s="1026"/>
      <c r="AV193" s="1026"/>
      <c r="AW193" s="1026"/>
      <c r="AX193" s="1026"/>
      <c r="AY193" s="1026"/>
      <c r="AZ193" s="1026"/>
      <c r="BA193" s="1026"/>
      <c r="BB193" s="1026"/>
      <c r="BC193" s="1026"/>
      <c r="BD193" s="1026"/>
      <c r="BE193" s="1026"/>
      <c r="BF193" s="1026"/>
      <c r="BG193" s="1026"/>
      <c r="BH193" s="1026"/>
      <c r="BI193" s="1026"/>
      <c r="BJ193" s="1026"/>
      <c r="BK193" s="1026"/>
      <c r="BL193" s="1026"/>
      <c r="BM193" s="1026"/>
      <c r="BN193" s="1026"/>
      <c r="BO193" s="1026"/>
      <c r="BP193" s="1026"/>
      <c r="BQ193" s="1026"/>
      <c r="BR193" s="1026"/>
      <c r="BS193" s="1026"/>
      <c r="BT193" s="1026"/>
      <c r="BU193" s="1026"/>
      <c r="BV193" s="1026"/>
      <c r="BW193" s="1026"/>
      <c r="BX193" s="1026"/>
      <c r="BY193" s="1026"/>
      <c r="BZ193" s="1026"/>
      <c r="CA193" s="1026"/>
      <c r="CB193" s="1026"/>
      <c r="CC193" s="1026"/>
      <c r="CD193" s="1026"/>
      <c r="CE193" s="1026"/>
      <c r="CF193" s="1026"/>
      <c r="CG193" s="1026"/>
      <c r="CH193" s="1026"/>
      <c r="CI193" s="1026"/>
      <c r="CJ193" s="1026"/>
      <c r="CK193" s="1026"/>
      <c r="CL193" s="1026"/>
      <c r="CM193" s="1026"/>
      <c r="CN193" s="1026"/>
    </row>
    <row r="194">
      <c r="A194" s="1026"/>
      <c r="B194" s="1026"/>
      <c r="C194" s="1026"/>
      <c r="D194" s="1026"/>
      <c r="E194" s="1026"/>
      <c r="F194" s="1026"/>
      <c r="G194" s="1026"/>
      <c r="H194" s="1027"/>
      <c r="I194" s="1027"/>
      <c r="J194" s="1027"/>
      <c r="K194" s="1027"/>
      <c r="L194" s="1027"/>
      <c r="M194" s="1027"/>
      <c r="N194" s="1027"/>
      <c r="O194" s="1027"/>
      <c r="P194" s="1027"/>
      <c r="Q194" s="1026"/>
      <c r="R194" s="1026"/>
      <c r="S194" s="1026"/>
      <c r="T194" s="1026"/>
      <c r="U194" s="1026"/>
      <c r="V194" s="1026"/>
      <c r="W194" s="1026"/>
      <c r="X194" s="1026"/>
      <c r="Y194" s="1026"/>
      <c r="Z194" s="1026"/>
      <c r="AA194" s="1026"/>
      <c r="AB194" s="1026"/>
      <c r="AC194" s="1026"/>
      <c r="AD194" s="1026"/>
      <c r="AE194" s="1026"/>
      <c r="AF194" s="1026"/>
      <c r="AG194" s="1026"/>
      <c r="AH194" s="1026"/>
      <c r="AI194" s="1026"/>
      <c r="AJ194" s="1026"/>
      <c r="AK194" s="1026"/>
      <c r="AL194" s="1026"/>
      <c r="AM194" s="1026"/>
      <c r="AN194" s="1026"/>
      <c r="AO194" s="1026"/>
      <c r="AP194" s="1026"/>
      <c r="AQ194" s="1026"/>
      <c r="AR194" s="1026"/>
      <c r="AS194" s="1026"/>
      <c r="AT194" s="1026"/>
      <c r="AU194" s="1026"/>
      <c r="AV194" s="1026"/>
      <c r="AW194" s="1026"/>
      <c r="AX194" s="1026"/>
      <c r="AY194" s="1026"/>
      <c r="AZ194" s="1026"/>
      <c r="BA194" s="1026"/>
      <c r="BB194" s="1026"/>
      <c r="BC194" s="1026"/>
      <c r="BD194" s="1026"/>
      <c r="BE194" s="1026"/>
      <c r="BF194" s="1026"/>
      <c r="BG194" s="1026"/>
      <c r="BH194" s="1026"/>
      <c r="BI194" s="1026"/>
      <c r="BJ194" s="1026"/>
      <c r="BK194" s="1026"/>
      <c r="BL194" s="1026"/>
      <c r="BM194" s="1026"/>
      <c r="BN194" s="1026"/>
      <c r="BO194" s="1026"/>
      <c r="BP194" s="1026"/>
      <c r="BQ194" s="1026"/>
      <c r="BR194" s="1026"/>
      <c r="BS194" s="1026"/>
      <c r="BT194" s="1026"/>
      <c r="BU194" s="1026"/>
      <c r="BV194" s="1026"/>
      <c r="BW194" s="1026"/>
      <c r="BX194" s="1026"/>
      <c r="BY194" s="1026"/>
      <c r="BZ194" s="1026"/>
      <c r="CA194" s="1026"/>
      <c r="CB194" s="1026"/>
      <c r="CC194" s="1026"/>
      <c r="CD194" s="1026"/>
      <c r="CE194" s="1026"/>
      <c r="CF194" s="1026"/>
      <c r="CG194" s="1026"/>
      <c r="CH194" s="1026"/>
      <c r="CI194" s="1026"/>
      <c r="CJ194" s="1026"/>
      <c r="CK194" s="1026"/>
      <c r="CL194" s="1026"/>
      <c r="CM194" s="1026"/>
      <c r="CN194" s="1026"/>
    </row>
    <row r="195">
      <c r="A195" s="1026"/>
      <c r="B195" s="1026"/>
      <c r="C195" s="1026"/>
      <c r="D195" s="1026"/>
      <c r="E195" s="1026"/>
      <c r="F195" s="1026"/>
      <c r="G195" s="1026"/>
      <c r="H195" s="1027"/>
      <c r="I195" s="1027"/>
      <c r="J195" s="1027"/>
      <c r="K195" s="1027"/>
      <c r="L195" s="1027"/>
      <c r="M195" s="1027"/>
      <c r="N195" s="1027"/>
      <c r="O195" s="1027"/>
      <c r="P195" s="1027"/>
      <c r="Q195" s="1026"/>
      <c r="R195" s="1026"/>
      <c r="S195" s="1026"/>
      <c r="T195" s="1026"/>
      <c r="U195" s="1026"/>
      <c r="V195" s="1026"/>
      <c r="W195" s="1026"/>
      <c r="X195" s="1026"/>
      <c r="Y195" s="1026"/>
      <c r="Z195" s="1026"/>
      <c r="AA195" s="1026"/>
      <c r="AB195" s="1026"/>
      <c r="AC195" s="1026"/>
      <c r="AD195" s="1026"/>
      <c r="AE195" s="1026"/>
      <c r="AF195" s="1026"/>
      <c r="AG195" s="1026"/>
      <c r="AH195" s="1026"/>
      <c r="AI195" s="1026"/>
      <c r="AJ195" s="1026"/>
      <c r="AK195" s="1026"/>
      <c r="AL195" s="1026"/>
      <c r="AM195" s="1026"/>
      <c r="AN195" s="1026"/>
      <c r="AO195" s="1026"/>
      <c r="AP195" s="1026"/>
      <c r="AQ195" s="1026"/>
      <c r="AR195" s="1026"/>
      <c r="AS195" s="1026"/>
      <c r="AT195" s="1026"/>
      <c r="AU195" s="1026"/>
      <c r="AV195" s="1026"/>
      <c r="AW195" s="1026"/>
      <c r="AX195" s="1026"/>
      <c r="AY195" s="1026"/>
      <c r="AZ195" s="1026"/>
      <c r="BA195" s="1026"/>
      <c r="BB195" s="1026"/>
      <c r="BC195" s="1026"/>
      <c r="BD195" s="1026"/>
      <c r="BE195" s="1026"/>
      <c r="BF195" s="1026"/>
      <c r="BG195" s="1026"/>
      <c r="BH195" s="1026"/>
      <c r="BI195" s="1026"/>
      <c r="BJ195" s="1026"/>
      <c r="BK195" s="1026"/>
      <c r="BL195" s="1026"/>
      <c r="BM195" s="1026"/>
      <c r="BN195" s="1026"/>
      <c r="BO195" s="1026"/>
      <c r="BP195" s="1026"/>
      <c r="BQ195" s="1026"/>
      <c r="BR195" s="1026"/>
      <c r="BS195" s="1026"/>
      <c r="BT195" s="1026"/>
      <c r="BU195" s="1026"/>
      <c r="BV195" s="1026"/>
      <c r="BW195" s="1026"/>
      <c r="BX195" s="1026"/>
      <c r="BY195" s="1026"/>
      <c r="BZ195" s="1026"/>
      <c r="CA195" s="1026"/>
      <c r="CB195" s="1026"/>
      <c r="CC195" s="1026"/>
      <c r="CD195" s="1026"/>
      <c r="CE195" s="1026"/>
      <c r="CF195" s="1026"/>
      <c r="CG195" s="1026"/>
      <c r="CH195" s="1026"/>
      <c r="CI195" s="1026"/>
      <c r="CJ195" s="1026"/>
      <c r="CK195" s="1026"/>
      <c r="CL195" s="1026"/>
      <c r="CM195" s="1026"/>
      <c r="CN195" s="1026"/>
    </row>
    <row r="196">
      <c r="A196" s="1026"/>
      <c r="B196" s="1026"/>
      <c r="C196" s="1026"/>
      <c r="D196" s="1026"/>
      <c r="E196" s="1026"/>
      <c r="F196" s="1026"/>
      <c r="G196" s="1026"/>
      <c r="H196" s="1027"/>
      <c r="I196" s="1027"/>
      <c r="J196" s="1027"/>
      <c r="K196" s="1027"/>
      <c r="L196" s="1027"/>
      <c r="M196" s="1027"/>
      <c r="N196" s="1027"/>
      <c r="O196" s="1027"/>
      <c r="P196" s="1027"/>
      <c r="Q196" s="1026"/>
      <c r="R196" s="1026"/>
      <c r="S196" s="1026"/>
      <c r="T196" s="1026"/>
      <c r="U196" s="1026"/>
      <c r="V196" s="1026"/>
      <c r="W196" s="1026"/>
      <c r="X196" s="1026"/>
      <c r="Y196" s="1026"/>
      <c r="Z196" s="1026"/>
      <c r="AA196" s="1026"/>
      <c r="AB196" s="1026"/>
      <c r="AC196" s="1026"/>
      <c r="AD196" s="1026"/>
      <c r="AE196" s="1026"/>
      <c r="AF196" s="1026"/>
      <c r="AG196" s="1026"/>
      <c r="AH196" s="1026"/>
      <c r="AI196" s="1026"/>
      <c r="AJ196" s="1026"/>
      <c r="AK196" s="1026"/>
      <c r="AL196" s="1026"/>
      <c r="AM196" s="1026"/>
      <c r="AN196" s="1026"/>
      <c r="AO196" s="1026"/>
      <c r="AP196" s="1026"/>
      <c r="AQ196" s="1026"/>
      <c r="AR196" s="1026"/>
      <c r="AS196" s="1026"/>
      <c r="AT196" s="1026"/>
      <c r="AU196" s="1026"/>
      <c r="AV196" s="1026"/>
      <c r="AW196" s="1026"/>
      <c r="AX196" s="1026"/>
      <c r="AY196" s="1026"/>
      <c r="AZ196" s="1026"/>
      <c r="BA196" s="1026"/>
      <c r="BB196" s="1026"/>
      <c r="BC196" s="1026"/>
      <c r="BD196" s="1026"/>
      <c r="BE196" s="1026"/>
      <c r="BF196" s="1026"/>
      <c r="BG196" s="1026"/>
      <c r="BH196" s="1026"/>
      <c r="BI196" s="1026"/>
      <c r="BJ196" s="1026"/>
      <c r="BK196" s="1026"/>
      <c r="BL196" s="1026"/>
      <c r="BM196" s="1026"/>
      <c r="BN196" s="1026"/>
      <c r="BO196" s="1026"/>
      <c r="BP196" s="1026"/>
      <c r="BQ196" s="1026"/>
      <c r="BR196" s="1026"/>
      <c r="BS196" s="1026"/>
      <c r="BT196" s="1026"/>
      <c r="BU196" s="1026"/>
      <c r="BV196" s="1026"/>
      <c r="BW196" s="1026"/>
      <c r="BX196" s="1026"/>
      <c r="BY196" s="1026"/>
      <c r="BZ196" s="1026"/>
      <c r="CA196" s="1026"/>
      <c r="CB196" s="1026"/>
      <c r="CC196" s="1026"/>
      <c r="CD196" s="1026"/>
      <c r="CE196" s="1026"/>
      <c r="CF196" s="1026"/>
      <c r="CG196" s="1026"/>
      <c r="CH196" s="1026"/>
      <c r="CI196" s="1026"/>
      <c r="CJ196" s="1026"/>
      <c r="CK196" s="1026"/>
      <c r="CL196" s="1026"/>
      <c r="CM196" s="1026"/>
      <c r="CN196" s="1026"/>
    </row>
    <row r="197">
      <c r="A197" s="1026"/>
      <c r="B197" s="1026"/>
      <c r="C197" s="1026"/>
      <c r="D197" s="1026"/>
      <c r="E197" s="1026"/>
      <c r="F197" s="1026"/>
      <c r="G197" s="1026"/>
      <c r="H197" s="1027"/>
      <c r="I197" s="1027"/>
      <c r="J197" s="1027"/>
      <c r="K197" s="1027"/>
      <c r="L197" s="1027"/>
      <c r="M197" s="1027"/>
      <c r="N197" s="1027"/>
      <c r="O197" s="1027"/>
      <c r="P197" s="1027"/>
      <c r="Q197" s="1026"/>
      <c r="R197" s="1026"/>
      <c r="S197" s="1026"/>
      <c r="T197" s="1026"/>
      <c r="U197" s="1026"/>
      <c r="V197" s="1026"/>
      <c r="W197" s="1026"/>
      <c r="X197" s="1026"/>
      <c r="Y197" s="1026"/>
      <c r="Z197" s="1026"/>
      <c r="AA197" s="1026"/>
      <c r="AB197" s="1026"/>
      <c r="AC197" s="1026"/>
      <c r="AD197" s="1026"/>
      <c r="AE197" s="1026"/>
      <c r="AF197" s="1026"/>
      <c r="AG197" s="1026"/>
      <c r="AH197" s="1026"/>
      <c r="AI197" s="1026"/>
      <c r="AJ197" s="1026"/>
      <c r="AK197" s="1026"/>
      <c r="AL197" s="1026"/>
      <c r="AM197" s="1026"/>
      <c r="AN197" s="1026"/>
      <c r="AO197" s="1026"/>
      <c r="AP197" s="1026"/>
      <c r="AQ197" s="1026"/>
      <c r="AR197" s="1026"/>
      <c r="AS197" s="1026"/>
      <c r="AT197" s="1026"/>
      <c r="AU197" s="1026"/>
      <c r="AV197" s="1026"/>
      <c r="AW197" s="1026"/>
      <c r="AX197" s="1026"/>
      <c r="AY197" s="1026"/>
      <c r="AZ197" s="1026"/>
      <c r="BA197" s="1026"/>
      <c r="BB197" s="1026"/>
      <c r="BC197" s="1026"/>
      <c r="BD197" s="1026"/>
      <c r="BE197" s="1026"/>
      <c r="BF197" s="1026"/>
      <c r="BG197" s="1026"/>
      <c r="BH197" s="1026"/>
      <c r="BI197" s="1026"/>
      <c r="BJ197" s="1026"/>
      <c r="BK197" s="1026"/>
      <c r="BL197" s="1026"/>
      <c r="BM197" s="1026"/>
      <c r="BN197" s="1026"/>
      <c r="BO197" s="1026"/>
      <c r="BP197" s="1026"/>
      <c r="BQ197" s="1026"/>
      <c r="BR197" s="1026"/>
      <c r="BS197" s="1026"/>
      <c r="BT197" s="1026"/>
      <c r="BU197" s="1026"/>
      <c r="BV197" s="1026"/>
      <c r="BW197" s="1026"/>
      <c r="BX197" s="1026"/>
      <c r="BY197" s="1026"/>
      <c r="BZ197" s="1026"/>
      <c r="CA197" s="1026"/>
      <c r="CB197" s="1026"/>
      <c r="CC197" s="1026"/>
      <c r="CD197" s="1026"/>
      <c r="CE197" s="1026"/>
      <c r="CF197" s="1026"/>
      <c r="CG197" s="1026"/>
      <c r="CH197" s="1026"/>
      <c r="CI197" s="1026"/>
      <c r="CJ197" s="1026"/>
      <c r="CK197" s="1026"/>
      <c r="CL197" s="1026"/>
      <c r="CM197" s="1026"/>
      <c r="CN197" s="1026"/>
    </row>
    <row r="198">
      <c r="A198" s="1026"/>
      <c r="B198" s="1026"/>
      <c r="C198" s="1026"/>
      <c r="D198" s="1026"/>
      <c r="E198" s="1026"/>
      <c r="F198" s="1026"/>
      <c r="G198" s="1026"/>
      <c r="H198" s="1027"/>
      <c r="I198" s="1027"/>
      <c r="J198" s="1027"/>
      <c r="K198" s="1027"/>
      <c r="L198" s="1027"/>
      <c r="M198" s="1027"/>
      <c r="N198" s="1027"/>
      <c r="O198" s="1027"/>
      <c r="P198" s="1027"/>
      <c r="Q198" s="1026"/>
      <c r="R198" s="1026"/>
      <c r="S198" s="1026"/>
      <c r="T198" s="1026"/>
      <c r="U198" s="1026"/>
      <c r="V198" s="1026"/>
      <c r="W198" s="1026"/>
      <c r="X198" s="1026"/>
      <c r="Y198" s="1026"/>
      <c r="Z198" s="1026"/>
      <c r="AA198" s="1026"/>
      <c r="AB198" s="1026"/>
      <c r="AC198" s="1026"/>
      <c r="AD198" s="1026"/>
      <c r="AE198" s="1026"/>
      <c r="AF198" s="1026"/>
      <c r="AG198" s="1026"/>
      <c r="AH198" s="1026"/>
      <c r="AI198" s="1026"/>
      <c r="AJ198" s="1026"/>
      <c r="AK198" s="1026"/>
      <c r="AL198" s="1026"/>
      <c r="AM198" s="1026"/>
      <c r="AN198" s="1026"/>
      <c r="AO198" s="1026"/>
      <c r="AP198" s="1026"/>
      <c r="AQ198" s="1026"/>
      <c r="AR198" s="1026"/>
      <c r="AS198" s="1026"/>
      <c r="AT198" s="1026"/>
      <c r="AU198" s="1026"/>
      <c r="AV198" s="1026"/>
      <c r="AW198" s="1026"/>
      <c r="AX198" s="1026"/>
      <c r="AY198" s="1026"/>
      <c r="AZ198" s="1026"/>
      <c r="BA198" s="1026"/>
      <c r="BB198" s="1026"/>
      <c r="BC198" s="1026"/>
      <c r="BD198" s="1026"/>
      <c r="BE198" s="1026"/>
      <c r="BF198" s="1026"/>
      <c r="BG198" s="1026"/>
      <c r="BH198" s="1026"/>
      <c r="BI198" s="1026"/>
      <c r="BJ198" s="1026"/>
      <c r="BK198" s="1026"/>
      <c r="BL198" s="1026"/>
      <c r="BM198" s="1026"/>
      <c r="BN198" s="1026"/>
      <c r="BO198" s="1026"/>
      <c r="BP198" s="1026"/>
      <c r="BQ198" s="1026"/>
      <c r="BR198" s="1026"/>
      <c r="BS198" s="1026"/>
      <c r="BT198" s="1026"/>
      <c r="BU198" s="1026"/>
      <c r="BV198" s="1026"/>
      <c r="BW198" s="1026"/>
      <c r="BX198" s="1026"/>
      <c r="BY198" s="1026"/>
      <c r="BZ198" s="1026"/>
      <c r="CA198" s="1026"/>
      <c r="CB198" s="1026"/>
      <c r="CC198" s="1026"/>
      <c r="CD198" s="1026"/>
      <c r="CE198" s="1026"/>
      <c r="CF198" s="1026"/>
      <c r="CG198" s="1026"/>
      <c r="CH198" s="1026"/>
      <c r="CI198" s="1026"/>
      <c r="CJ198" s="1026"/>
      <c r="CK198" s="1026"/>
      <c r="CL198" s="1026"/>
      <c r="CM198" s="1026"/>
      <c r="CN198" s="1026"/>
    </row>
    <row r="199">
      <c r="A199" s="1026"/>
      <c r="B199" s="1026"/>
      <c r="C199" s="1026"/>
      <c r="D199" s="1026"/>
      <c r="E199" s="1026"/>
      <c r="F199" s="1026"/>
      <c r="G199" s="1026"/>
      <c r="H199" s="1027"/>
      <c r="I199" s="1027"/>
      <c r="J199" s="1027"/>
      <c r="K199" s="1027"/>
      <c r="L199" s="1027"/>
      <c r="M199" s="1027"/>
      <c r="N199" s="1027"/>
      <c r="O199" s="1027"/>
      <c r="P199" s="1027"/>
      <c r="Q199" s="1026"/>
      <c r="R199" s="1026"/>
      <c r="S199" s="1026"/>
      <c r="T199" s="1026"/>
      <c r="U199" s="1026"/>
      <c r="V199" s="1026"/>
      <c r="W199" s="1026"/>
      <c r="X199" s="1026"/>
      <c r="Y199" s="1026"/>
      <c r="Z199" s="1026"/>
      <c r="AA199" s="1026"/>
      <c r="AB199" s="1026"/>
      <c r="AC199" s="1026"/>
      <c r="AD199" s="1026"/>
      <c r="AE199" s="1026"/>
      <c r="AF199" s="1026"/>
      <c r="AG199" s="1026"/>
      <c r="AH199" s="1026"/>
      <c r="AI199" s="1026"/>
      <c r="AJ199" s="1026"/>
      <c r="AK199" s="1026"/>
      <c r="AL199" s="1026"/>
      <c r="AM199" s="1026"/>
      <c r="AN199" s="1026"/>
      <c r="AO199" s="1026"/>
      <c r="AP199" s="1026"/>
      <c r="AQ199" s="1026"/>
      <c r="AR199" s="1026"/>
      <c r="AS199" s="1026"/>
      <c r="AT199" s="1026"/>
      <c r="AU199" s="1026"/>
      <c r="AV199" s="1026"/>
      <c r="AW199" s="1026"/>
      <c r="AX199" s="1026"/>
      <c r="AY199" s="1026"/>
      <c r="AZ199" s="1026"/>
      <c r="BA199" s="1026"/>
      <c r="BB199" s="1026"/>
      <c r="BC199" s="1026"/>
      <c r="BD199" s="1026"/>
      <c r="BE199" s="1026"/>
      <c r="BF199" s="1026"/>
      <c r="BG199" s="1026"/>
      <c r="BH199" s="1026"/>
      <c r="BI199" s="1026"/>
      <c r="BJ199" s="1026"/>
      <c r="BK199" s="1026"/>
      <c r="BL199" s="1026"/>
      <c r="BM199" s="1026"/>
      <c r="BN199" s="1026"/>
      <c r="BO199" s="1026"/>
      <c r="BP199" s="1026"/>
      <c r="BQ199" s="1026"/>
      <c r="BR199" s="1026"/>
      <c r="BS199" s="1026"/>
      <c r="BT199" s="1026"/>
      <c r="BU199" s="1026"/>
      <c r="BV199" s="1026"/>
      <c r="BW199" s="1026"/>
      <c r="BX199" s="1026"/>
      <c r="BY199" s="1026"/>
      <c r="BZ199" s="1026"/>
      <c r="CA199" s="1026"/>
      <c r="CB199" s="1026"/>
      <c r="CC199" s="1026"/>
      <c r="CD199" s="1026"/>
      <c r="CE199" s="1026"/>
      <c r="CF199" s="1026"/>
      <c r="CG199" s="1026"/>
      <c r="CH199" s="1026"/>
      <c r="CI199" s="1026"/>
      <c r="CJ199" s="1026"/>
      <c r="CK199" s="1026"/>
      <c r="CL199" s="1026"/>
      <c r="CM199" s="1026"/>
      <c r="CN199" s="1026"/>
    </row>
    <row r="200">
      <c r="A200" s="1026"/>
      <c r="B200" s="1026"/>
      <c r="C200" s="1026"/>
      <c r="D200" s="1026"/>
      <c r="E200" s="1026"/>
      <c r="F200" s="1026"/>
      <c r="G200" s="1026"/>
      <c r="H200" s="1027"/>
      <c r="I200" s="1027"/>
      <c r="J200" s="1027"/>
      <c r="K200" s="1027"/>
      <c r="L200" s="1027"/>
      <c r="M200" s="1027"/>
      <c r="N200" s="1027"/>
      <c r="O200" s="1027"/>
      <c r="P200" s="1027"/>
      <c r="Q200" s="1026"/>
      <c r="R200" s="1026"/>
      <c r="S200" s="1026"/>
      <c r="T200" s="1026"/>
      <c r="U200" s="1026"/>
      <c r="V200" s="1026"/>
      <c r="W200" s="1026"/>
      <c r="X200" s="1026"/>
      <c r="Y200" s="1026"/>
      <c r="Z200" s="1026"/>
      <c r="AA200" s="1026"/>
      <c r="AB200" s="1026"/>
      <c r="AC200" s="1026"/>
      <c r="AD200" s="1026"/>
      <c r="AE200" s="1026"/>
      <c r="AF200" s="1026"/>
      <c r="AG200" s="1026"/>
      <c r="AH200" s="1026"/>
      <c r="AI200" s="1026"/>
      <c r="AJ200" s="1026"/>
      <c r="AK200" s="1026"/>
      <c r="AL200" s="1026"/>
      <c r="AM200" s="1026"/>
      <c r="AN200" s="1026"/>
      <c r="AO200" s="1026"/>
      <c r="AP200" s="1026"/>
      <c r="AQ200" s="1026"/>
      <c r="AR200" s="1026"/>
      <c r="AS200" s="1026"/>
      <c r="AT200" s="1026"/>
      <c r="AU200" s="1026"/>
      <c r="AV200" s="1026"/>
      <c r="AW200" s="1026"/>
      <c r="AX200" s="1026"/>
      <c r="AY200" s="1026"/>
      <c r="AZ200" s="1026"/>
      <c r="BA200" s="1026"/>
      <c r="BB200" s="1026"/>
      <c r="BC200" s="1026"/>
      <c r="BD200" s="1026"/>
      <c r="BE200" s="1026"/>
      <c r="BF200" s="1026"/>
      <c r="BG200" s="1026"/>
      <c r="BH200" s="1026"/>
      <c r="BI200" s="1026"/>
      <c r="BJ200" s="1026"/>
      <c r="BK200" s="1026"/>
      <c r="BL200" s="1026"/>
      <c r="BM200" s="1026"/>
      <c r="BN200" s="1026"/>
      <c r="BO200" s="1026"/>
      <c r="BP200" s="1026"/>
      <c r="BQ200" s="1026"/>
      <c r="BR200" s="1026"/>
      <c r="BS200" s="1026"/>
      <c r="BT200" s="1026"/>
      <c r="BU200" s="1026"/>
      <c r="BV200" s="1026"/>
      <c r="BW200" s="1026"/>
      <c r="BX200" s="1026"/>
      <c r="BY200" s="1026"/>
      <c r="BZ200" s="1026"/>
      <c r="CA200" s="1026"/>
      <c r="CB200" s="1026"/>
      <c r="CC200" s="1026"/>
      <c r="CD200" s="1026"/>
      <c r="CE200" s="1026"/>
      <c r="CF200" s="1026"/>
      <c r="CG200" s="1026"/>
      <c r="CH200" s="1026"/>
      <c r="CI200" s="1026"/>
      <c r="CJ200" s="1026"/>
      <c r="CK200" s="1026"/>
      <c r="CL200" s="1026"/>
      <c r="CM200" s="1026"/>
      <c r="CN200" s="1026"/>
    </row>
    <row r="201">
      <c r="A201" s="1026"/>
      <c r="B201" s="1026"/>
      <c r="C201" s="1026"/>
      <c r="D201" s="1026"/>
      <c r="E201" s="1026"/>
      <c r="F201" s="1026"/>
      <c r="G201" s="1026"/>
      <c r="H201" s="1027"/>
      <c r="I201" s="1027"/>
      <c r="J201" s="1027"/>
      <c r="K201" s="1027"/>
      <c r="L201" s="1027"/>
      <c r="M201" s="1027"/>
      <c r="N201" s="1027"/>
      <c r="O201" s="1027"/>
      <c r="P201" s="1027"/>
      <c r="Q201" s="1026"/>
      <c r="R201" s="1026"/>
      <c r="S201" s="1026"/>
      <c r="T201" s="1026"/>
      <c r="U201" s="1026"/>
      <c r="V201" s="1026"/>
      <c r="W201" s="1026"/>
      <c r="X201" s="1026"/>
      <c r="Y201" s="1026"/>
      <c r="Z201" s="1026"/>
      <c r="AA201" s="1026"/>
      <c r="AB201" s="1026"/>
      <c r="AC201" s="1026"/>
      <c r="AD201" s="1026"/>
      <c r="AE201" s="1026"/>
      <c r="AF201" s="1026"/>
      <c r="AG201" s="1026"/>
      <c r="AH201" s="1026"/>
      <c r="AI201" s="1026"/>
      <c r="AJ201" s="1026"/>
      <c r="AK201" s="1026"/>
      <c r="AL201" s="1026"/>
      <c r="AM201" s="1026"/>
      <c r="AN201" s="1026"/>
      <c r="AO201" s="1026"/>
      <c r="AP201" s="1026"/>
      <c r="AQ201" s="1026"/>
      <c r="AR201" s="1026"/>
      <c r="AS201" s="1026"/>
      <c r="AT201" s="1026"/>
      <c r="AU201" s="1026"/>
      <c r="AV201" s="1026"/>
      <c r="AW201" s="1026"/>
      <c r="AX201" s="1026"/>
      <c r="AY201" s="1026"/>
      <c r="AZ201" s="1026"/>
      <c r="BA201" s="1026"/>
      <c r="BB201" s="1026"/>
      <c r="BC201" s="1026"/>
      <c r="BD201" s="1026"/>
      <c r="BE201" s="1026"/>
      <c r="BF201" s="1026"/>
      <c r="BG201" s="1026"/>
      <c r="BH201" s="1026"/>
      <c r="BI201" s="1026"/>
      <c r="BJ201" s="1026"/>
      <c r="BK201" s="1026"/>
      <c r="BL201" s="1026"/>
      <c r="BM201" s="1026"/>
      <c r="BN201" s="1026"/>
      <c r="BO201" s="1026"/>
      <c r="BP201" s="1026"/>
      <c r="BQ201" s="1026"/>
      <c r="BR201" s="1026"/>
      <c r="BS201" s="1026"/>
      <c r="BT201" s="1026"/>
      <c r="BU201" s="1026"/>
      <c r="BV201" s="1026"/>
      <c r="BW201" s="1026"/>
      <c r="BX201" s="1026"/>
      <c r="BY201" s="1026"/>
      <c r="BZ201" s="1026"/>
      <c r="CA201" s="1026"/>
      <c r="CB201" s="1026"/>
      <c r="CC201" s="1026"/>
      <c r="CD201" s="1026"/>
      <c r="CE201" s="1026"/>
      <c r="CF201" s="1026"/>
      <c r="CG201" s="1026"/>
      <c r="CH201" s="1026"/>
      <c r="CI201" s="1026"/>
      <c r="CJ201" s="1026"/>
      <c r="CK201" s="1026"/>
      <c r="CL201" s="1026"/>
      <c r="CM201" s="1026"/>
      <c r="CN201" s="1026"/>
    </row>
    <row r="202">
      <c r="A202" s="1026"/>
      <c r="B202" s="1026"/>
      <c r="C202" s="1026"/>
      <c r="D202" s="1026"/>
      <c r="E202" s="1026"/>
      <c r="F202" s="1026"/>
      <c r="G202" s="1026"/>
      <c r="H202" s="1027"/>
      <c r="I202" s="1027"/>
      <c r="J202" s="1027"/>
      <c r="K202" s="1027"/>
      <c r="L202" s="1027"/>
      <c r="M202" s="1027"/>
      <c r="N202" s="1027"/>
      <c r="O202" s="1027"/>
      <c r="P202" s="1027"/>
      <c r="Q202" s="1026"/>
      <c r="R202" s="1026"/>
      <c r="S202" s="1026"/>
      <c r="T202" s="1026"/>
      <c r="U202" s="1026"/>
      <c r="V202" s="1026"/>
      <c r="W202" s="1026"/>
      <c r="X202" s="1026"/>
      <c r="Y202" s="1026"/>
      <c r="Z202" s="1026"/>
      <c r="AA202" s="1026"/>
      <c r="AB202" s="1026"/>
      <c r="AC202" s="1026"/>
      <c r="AD202" s="1026"/>
      <c r="AE202" s="1026"/>
      <c r="AF202" s="1026"/>
      <c r="AG202" s="1026"/>
      <c r="AH202" s="1026"/>
      <c r="AI202" s="1026"/>
      <c r="AJ202" s="1026"/>
      <c r="AK202" s="1026"/>
      <c r="AL202" s="1026"/>
      <c r="AM202" s="1026"/>
      <c r="AN202" s="1026"/>
      <c r="AO202" s="1026"/>
      <c r="AP202" s="1026"/>
      <c r="AQ202" s="1026"/>
      <c r="AR202" s="1026"/>
      <c r="AS202" s="1026"/>
      <c r="AT202" s="1026"/>
      <c r="AU202" s="1026"/>
      <c r="AV202" s="1026"/>
      <c r="AW202" s="1026"/>
      <c r="AX202" s="1026"/>
      <c r="AY202" s="1026"/>
      <c r="AZ202" s="1026"/>
      <c r="BA202" s="1026"/>
      <c r="BB202" s="1026"/>
      <c r="BC202" s="1026"/>
      <c r="BD202" s="1026"/>
      <c r="BE202" s="1026"/>
      <c r="BF202" s="1026"/>
      <c r="BG202" s="1026"/>
      <c r="BH202" s="1026"/>
      <c r="BI202" s="1026"/>
      <c r="BJ202" s="1026"/>
      <c r="BK202" s="1026"/>
      <c r="BL202" s="1026"/>
      <c r="BM202" s="1026"/>
      <c r="BN202" s="1026"/>
      <c r="BO202" s="1026"/>
      <c r="BP202" s="1026"/>
      <c r="BQ202" s="1026"/>
      <c r="BR202" s="1026"/>
      <c r="BS202" s="1026"/>
      <c r="BT202" s="1026"/>
      <c r="BU202" s="1026"/>
      <c r="BV202" s="1026"/>
      <c r="BW202" s="1026"/>
      <c r="BX202" s="1026"/>
      <c r="BY202" s="1026"/>
      <c r="BZ202" s="1026"/>
      <c r="CA202" s="1026"/>
      <c r="CB202" s="1026"/>
      <c r="CC202" s="1026"/>
      <c r="CD202" s="1026"/>
      <c r="CE202" s="1026"/>
      <c r="CF202" s="1026"/>
      <c r="CG202" s="1026"/>
      <c r="CH202" s="1026"/>
      <c r="CI202" s="1026"/>
      <c r="CJ202" s="1026"/>
      <c r="CK202" s="1026"/>
      <c r="CL202" s="1026"/>
      <c r="CM202" s="1026"/>
      <c r="CN202" s="1026"/>
    </row>
    <row r="203">
      <c r="A203" s="1026"/>
      <c r="B203" s="1026"/>
      <c r="C203" s="1026"/>
      <c r="D203" s="1026"/>
      <c r="E203" s="1026"/>
      <c r="F203" s="1026"/>
      <c r="G203" s="1026"/>
      <c r="H203" s="1027"/>
      <c r="I203" s="1027"/>
      <c r="J203" s="1027"/>
      <c r="K203" s="1027"/>
      <c r="L203" s="1027"/>
      <c r="M203" s="1027"/>
      <c r="N203" s="1027"/>
      <c r="O203" s="1027"/>
      <c r="P203" s="1027"/>
      <c r="Q203" s="1026"/>
      <c r="R203" s="1026"/>
      <c r="S203" s="1026"/>
      <c r="T203" s="1026"/>
      <c r="U203" s="1026"/>
      <c r="V203" s="1026"/>
      <c r="W203" s="1026"/>
      <c r="X203" s="1026"/>
      <c r="Y203" s="1026"/>
      <c r="Z203" s="1026"/>
      <c r="AA203" s="1026"/>
      <c r="AB203" s="1026"/>
      <c r="AC203" s="1026"/>
      <c r="AD203" s="1026"/>
      <c r="AE203" s="1026"/>
      <c r="AF203" s="1026"/>
      <c r="AG203" s="1026"/>
      <c r="AH203" s="1026"/>
      <c r="AI203" s="1026"/>
      <c r="AJ203" s="1026"/>
      <c r="AK203" s="1026"/>
      <c r="AL203" s="1026"/>
      <c r="AM203" s="1026"/>
      <c r="AN203" s="1026"/>
      <c r="AO203" s="1026"/>
      <c r="AP203" s="1026"/>
      <c r="AQ203" s="1026"/>
      <c r="AR203" s="1026"/>
      <c r="AS203" s="1026"/>
      <c r="AT203" s="1026"/>
      <c r="AU203" s="1026"/>
      <c r="AV203" s="1026"/>
      <c r="AW203" s="1026"/>
      <c r="AX203" s="1026"/>
      <c r="AY203" s="1026"/>
      <c r="AZ203" s="1026"/>
      <c r="BA203" s="1026"/>
      <c r="BB203" s="1026"/>
      <c r="BC203" s="1026"/>
      <c r="BD203" s="1026"/>
      <c r="BE203" s="1026"/>
      <c r="BF203" s="1026"/>
      <c r="BG203" s="1026"/>
      <c r="BH203" s="1026"/>
      <c r="BI203" s="1026"/>
      <c r="BJ203" s="1026"/>
      <c r="BK203" s="1026"/>
      <c r="BL203" s="1026"/>
      <c r="BM203" s="1026"/>
      <c r="BN203" s="1026"/>
      <c r="BO203" s="1026"/>
      <c r="BP203" s="1026"/>
      <c r="BQ203" s="1026"/>
      <c r="BR203" s="1026"/>
      <c r="BS203" s="1026"/>
      <c r="BT203" s="1026"/>
      <c r="BU203" s="1026"/>
      <c r="BV203" s="1026"/>
      <c r="BW203" s="1026"/>
      <c r="BX203" s="1026"/>
      <c r="BY203" s="1026"/>
      <c r="BZ203" s="1026"/>
      <c r="CA203" s="1026"/>
      <c r="CB203" s="1026"/>
      <c r="CC203" s="1026"/>
      <c r="CD203" s="1026"/>
      <c r="CE203" s="1026"/>
      <c r="CF203" s="1026"/>
      <c r="CG203" s="1026"/>
      <c r="CH203" s="1026"/>
      <c r="CI203" s="1026"/>
      <c r="CJ203" s="1026"/>
      <c r="CK203" s="1026"/>
      <c r="CL203" s="1026"/>
      <c r="CM203" s="1026"/>
      <c r="CN203" s="1026"/>
    </row>
    <row r="204">
      <c r="A204" s="1026"/>
      <c r="B204" s="1026"/>
      <c r="C204" s="1026"/>
      <c r="D204" s="1026"/>
      <c r="E204" s="1026"/>
      <c r="F204" s="1026"/>
      <c r="G204" s="1026"/>
      <c r="H204" s="1027"/>
      <c r="I204" s="1027"/>
      <c r="J204" s="1027"/>
      <c r="K204" s="1027"/>
      <c r="L204" s="1027"/>
      <c r="M204" s="1027"/>
      <c r="N204" s="1027"/>
      <c r="O204" s="1027"/>
      <c r="P204" s="1027"/>
      <c r="Q204" s="1026"/>
      <c r="R204" s="1026"/>
      <c r="S204" s="1026"/>
      <c r="T204" s="1026"/>
      <c r="U204" s="1026"/>
      <c r="V204" s="1026"/>
      <c r="W204" s="1026"/>
      <c r="X204" s="1026"/>
      <c r="Y204" s="1026"/>
      <c r="Z204" s="1026"/>
      <c r="AA204" s="1026"/>
      <c r="AB204" s="1026"/>
      <c r="AC204" s="1026"/>
      <c r="AD204" s="1026"/>
      <c r="AE204" s="1026"/>
      <c r="AF204" s="1026"/>
      <c r="AG204" s="1026"/>
      <c r="AH204" s="1026"/>
      <c r="AI204" s="1026"/>
      <c r="AJ204" s="1026"/>
      <c r="AK204" s="1026"/>
      <c r="AL204" s="1026"/>
      <c r="AM204" s="1026"/>
      <c r="AN204" s="1026"/>
      <c r="AO204" s="1026"/>
      <c r="AP204" s="1026"/>
      <c r="AQ204" s="1026"/>
      <c r="AR204" s="1026"/>
      <c r="AS204" s="1026"/>
      <c r="AT204" s="1026"/>
      <c r="AU204" s="1026"/>
      <c r="AV204" s="1026"/>
      <c r="AW204" s="1026"/>
      <c r="AX204" s="1026"/>
      <c r="AY204" s="1026"/>
      <c r="AZ204" s="1026"/>
      <c r="BA204" s="1026"/>
      <c r="BB204" s="1026"/>
      <c r="BC204" s="1026"/>
      <c r="BD204" s="1026"/>
      <c r="BE204" s="1026"/>
      <c r="BF204" s="1026"/>
      <c r="BG204" s="1026"/>
      <c r="BH204" s="1026"/>
      <c r="BI204" s="1026"/>
      <c r="BJ204" s="1026"/>
      <c r="BK204" s="1026"/>
      <c r="BL204" s="1026"/>
      <c r="BM204" s="1026"/>
      <c r="BN204" s="1026"/>
      <c r="BO204" s="1026"/>
      <c r="BP204" s="1026"/>
      <c r="BQ204" s="1026"/>
      <c r="BR204" s="1026"/>
      <c r="BS204" s="1026"/>
      <c r="BT204" s="1026"/>
      <c r="BU204" s="1026"/>
      <c r="BV204" s="1026"/>
      <c r="BW204" s="1026"/>
      <c r="BX204" s="1026"/>
      <c r="BY204" s="1026"/>
      <c r="BZ204" s="1026"/>
      <c r="CA204" s="1026"/>
      <c r="CB204" s="1026"/>
      <c r="CC204" s="1026"/>
      <c r="CD204" s="1026"/>
      <c r="CE204" s="1026"/>
      <c r="CF204" s="1026"/>
      <c r="CG204" s="1026"/>
      <c r="CH204" s="1026"/>
      <c r="CI204" s="1026"/>
      <c r="CJ204" s="1026"/>
      <c r="CK204" s="1026"/>
      <c r="CL204" s="1026"/>
      <c r="CM204" s="1026"/>
      <c r="CN204" s="1026"/>
    </row>
    <row r="205">
      <c r="A205" s="1026"/>
      <c r="B205" s="1026"/>
      <c r="C205" s="1026"/>
      <c r="D205" s="1026"/>
      <c r="E205" s="1026"/>
      <c r="F205" s="1026"/>
      <c r="G205" s="1026"/>
      <c r="H205" s="1027"/>
      <c r="I205" s="1027"/>
      <c r="J205" s="1027"/>
      <c r="K205" s="1027"/>
      <c r="L205" s="1027"/>
      <c r="M205" s="1027"/>
      <c r="N205" s="1027"/>
      <c r="O205" s="1027"/>
      <c r="P205" s="1027"/>
      <c r="Q205" s="1026"/>
      <c r="R205" s="1026"/>
      <c r="S205" s="1026"/>
      <c r="T205" s="1026"/>
      <c r="U205" s="1026"/>
      <c r="V205" s="1026"/>
      <c r="W205" s="1026"/>
      <c r="X205" s="1026"/>
      <c r="Y205" s="1026"/>
      <c r="Z205" s="1026"/>
      <c r="AA205" s="1026"/>
      <c r="AB205" s="1026"/>
      <c r="AC205" s="1026"/>
      <c r="AD205" s="1026"/>
      <c r="AE205" s="1026"/>
      <c r="AF205" s="1026"/>
      <c r="AG205" s="1026"/>
      <c r="AH205" s="1026"/>
      <c r="AI205" s="1026"/>
      <c r="AJ205" s="1026"/>
      <c r="AK205" s="1026"/>
      <c r="AL205" s="1026"/>
      <c r="AM205" s="1026"/>
      <c r="AN205" s="1026"/>
      <c r="AO205" s="1026"/>
      <c r="AP205" s="1026"/>
      <c r="AQ205" s="1026"/>
      <c r="AR205" s="1026"/>
      <c r="AS205" s="1026"/>
      <c r="AT205" s="1026"/>
      <c r="AU205" s="1026"/>
      <c r="AV205" s="1026"/>
      <c r="AW205" s="1026"/>
      <c r="AX205" s="1026"/>
      <c r="AY205" s="1026"/>
      <c r="AZ205" s="1026"/>
      <c r="BA205" s="1026"/>
      <c r="BB205" s="1026"/>
      <c r="BC205" s="1026"/>
      <c r="BD205" s="1026"/>
      <c r="BE205" s="1026"/>
      <c r="BF205" s="1026"/>
      <c r="BG205" s="1026"/>
      <c r="BH205" s="1026"/>
      <c r="BI205" s="1026"/>
      <c r="BJ205" s="1026"/>
      <c r="BK205" s="1026"/>
      <c r="BL205" s="1026"/>
      <c r="BM205" s="1026"/>
      <c r="BN205" s="1026"/>
      <c r="BO205" s="1026"/>
      <c r="BP205" s="1026"/>
      <c r="BQ205" s="1026"/>
      <c r="BR205" s="1026"/>
      <c r="BS205" s="1026"/>
      <c r="BT205" s="1026"/>
      <c r="BU205" s="1026"/>
      <c r="BV205" s="1026"/>
      <c r="BW205" s="1026"/>
      <c r="BX205" s="1026"/>
      <c r="BY205" s="1026"/>
      <c r="BZ205" s="1026"/>
      <c r="CA205" s="1026"/>
      <c r="CB205" s="1026"/>
      <c r="CC205" s="1026"/>
      <c r="CD205" s="1026"/>
      <c r="CE205" s="1026"/>
      <c r="CF205" s="1026"/>
      <c r="CG205" s="1026"/>
      <c r="CH205" s="1026"/>
      <c r="CI205" s="1026"/>
      <c r="CJ205" s="1026"/>
      <c r="CK205" s="1026"/>
      <c r="CL205" s="1026"/>
      <c r="CM205" s="1026"/>
      <c r="CN205" s="1026"/>
    </row>
    <row r="206">
      <c r="A206" s="1026"/>
      <c r="B206" s="1026"/>
      <c r="C206" s="1026"/>
      <c r="D206" s="1026"/>
      <c r="E206" s="1026"/>
      <c r="F206" s="1026"/>
      <c r="G206" s="1026"/>
      <c r="H206" s="1027"/>
      <c r="I206" s="1027"/>
      <c r="J206" s="1027"/>
      <c r="K206" s="1027"/>
      <c r="L206" s="1027"/>
      <c r="M206" s="1027"/>
      <c r="N206" s="1027"/>
      <c r="O206" s="1027"/>
      <c r="P206" s="1027"/>
      <c r="Q206" s="1026"/>
      <c r="R206" s="1026"/>
      <c r="S206" s="1026"/>
      <c r="T206" s="1026"/>
      <c r="U206" s="1026"/>
      <c r="V206" s="1026"/>
      <c r="W206" s="1026"/>
      <c r="X206" s="1026"/>
      <c r="Y206" s="1026"/>
      <c r="Z206" s="1026"/>
      <c r="AA206" s="1026"/>
      <c r="AB206" s="1026"/>
      <c r="AC206" s="1026"/>
      <c r="AD206" s="1026"/>
      <c r="AE206" s="1026"/>
      <c r="AF206" s="1026"/>
      <c r="AG206" s="1026"/>
      <c r="AH206" s="1026"/>
      <c r="AI206" s="1026"/>
      <c r="AJ206" s="1026"/>
      <c r="AK206" s="1026"/>
      <c r="AL206" s="1026"/>
      <c r="AM206" s="1026"/>
      <c r="AN206" s="1026"/>
      <c r="AO206" s="1026"/>
      <c r="AP206" s="1026"/>
      <c r="AQ206" s="1026"/>
      <c r="AR206" s="1026"/>
      <c r="AS206" s="1026"/>
      <c r="AT206" s="1026"/>
      <c r="AU206" s="1026"/>
      <c r="AV206" s="1026"/>
      <c r="AW206" s="1026"/>
      <c r="AX206" s="1026"/>
      <c r="AY206" s="1026"/>
      <c r="AZ206" s="1026"/>
      <c r="BA206" s="1026"/>
      <c r="BB206" s="1026"/>
      <c r="BC206" s="1026"/>
      <c r="BD206" s="1026"/>
      <c r="BE206" s="1026"/>
      <c r="BF206" s="1026"/>
      <c r="BG206" s="1026"/>
      <c r="BH206" s="1026"/>
      <c r="BI206" s="1026"/>
      <c r="BJ206" s="1026"/>
      <c r="BK206" s="1026"/>
      <c r="BL206" s="1026"/>
      <c r="BM206" s="1026"/>
      <c r="BN206" s="1026"/>
      <c r="BO206" s="1026"/>
      <c r="BP206" s="1026"/>
      <c r="BQ206" s="1026"/>
      <c r="BR206" s="1026"/>
      <c r="BS206" s="1026"/>
      <c r="BT206" s="1026"/>
      <c r="BU206" s="1026"/>
      <c r="BV206" s="1026"/>
      <c r="BW206" s="1026"/>
      <c r="BX206" s="1026"/>
      <c r="BY206" s="1026"/>
      <c r="BZ206" s="1026"/>
      <c r="CA206" s="1026"/>
      <c r="CB206" s="1026"/>
      <c r="CC206" s="1026"/>
      <c r="CD206" s="1026"/>
      <c r="CE206" s="1026"/>
      <c r="CF206" s="1026"/>
      <c r="CG206" s="1026"/>
      <c r="CH206" s="1026"/>
      <c r="CI206" s="1026"/>
      <c r="CJ206" s="1026"/>
      <c r="CK206" s="1026"/>
      <c r="CL206" s="1026"/>
      <c r="CM206" s="1026"/>
      <c r="CN206" s="1026"/>
    </row>
    <row r="207">
      <c r="A207" s="1026"/>
      <c r="B207" s="1026"/>
      <c r="C207" s="1026"/>
      <c r="D207" s="1026"/>
      <c r="E207" s="1026"/>
      <c r="F207" s="1026"/>
      <c r="G207" s="1026"/>
      <c r="H207" s="1027"/>
      <c r="I207" s="1027"/>
      <c r="J207" s="1027"/>
      <c r="K207" s="1027"/>
      <c r="L207" s="1027"/>
      <c r="M207" s="1027"/>
      <c r="N207" s="1027"/>
      <c r="O207" s="1027"/>
      <c r="P207" s="1027"/>
      <c r="Q207" s="1026"/>
      <c r="R207" s="1026"/>
      <c r="S207" s="1026"/>
      <c r="T207" s="1026"/>
      <c r="U207" s="1026"/>
      <c r="V207" s="1026"/>
      <c r="W207" s="1026"/>
      <c r="X207" s="1026"/>
      <c r="Y207" s="1026"/>
      <c r="Z207" s="1026"/>
      <c r="AA207" s="1026"/>
      <c r="AB207" s="1026"/>
      <c r="AC207" s="1026"/>
      <c r="AD207" s="1026"/>
      <c r="AE207" s="1026"/>
      <c r="AF207" s="1026"/>
      <c r="AG207" s="1026"/>
      <c r="AH207" s="1026"/>
      <c r="AI207" s="1026"/>
      <c r="AJ207" s="1026"/>
      <c r="AK207" s="1026"/>
      <c r="AL207" s="1026"/>
      <c r="AM207" s="1026"/>
      <c r="AN207" s="1026"/>
      <c r="AO207" s="1026"/>
      <c r="AP207" s="1026"/>
      <c r="AQ207" s="1026"/>
      <c r="AR207" s="1026"/>
      <c r="AS207" s="1026"/>
      <c r="AT207" s="1026"/>
      <c r="AU207" s="1026"/>
      <c r="AV207" s="1026"/>
      <c r="AW207" s="1026"/>
      <c r="AX207" s="1026"/>
      <c r="AY207" s="1026"/>
      <c r="AZ207" s="1026"/>
      <c r="BA207" s="1026"/>
      <c r="BB207" s="1026"/>
      <c r="BC207" s="1026"/>
      <c r="BD207" s="1026"/>
      <c r="BE207" s="1026"/>
      <c r="BF207" s="1026"/>
      <c r="BG207" s="1026"/>
      <c r="BH207" s="1026"/>
      <c r="BI207" s="1026"/>
      <c r="BJ207" s="1026"/>
      <c r="BK207" s="1026"/>
      <c r="BL207" s="1026"/>
      <c r="BM207" s="1026"/>
      <c r="BN207" s="1026"/>
      <c r="BO207" s="1026"/>
      <c r="BP207" s="1026"/>
      <c r="BQ207" s="1026"/>
      <c r="BR207" s="1026"/>
      <c r="BS207" s="1026"/>
      <c r="BT207" s="1026"/>
      <c r="BU207" s="1026"/>
      <c r="BV207" s="1026"/>
      <c r="BW207" s="1026"/>
      <c r="BX207" s="1026"/>
      <c r="BY207" s="1026"/>
      <c r="BZ207" s="1026"/>
      <c r="CA207" s="1026"/>
      <c r="CB207" s="1026"/>
      <c r="CC207" s="1026"/>
      <c r="CD207" s="1026"/>
      <c r="CE207" s="1026"/>
      <c r="CF207" s="1026"/>
      <c r="CG207" s="1026"/>
      <c r="CH207" s="1026"/>
      <c r="CI207" s="1026"/>
      <c r="CJ207" s="1026"/>
      <c r="CK207" s="1026"/>
      <c r="CL207" s="1026"/>
      <c r="CM207" s="1026"/>
      <c r="CN207" s="1026"/>
    </row>
    <row r="208">
      <c r="A208" s="1026"/>
      <c r="B208" s="1026"/>
      <c r="C208" s="1026"/>
      <c r="D208" s="1026"/>
      <c r="E208" s="1026"/>
      <c r="F208" s="1026"/>
      <c r="G208" s="1026"/>
      <c r="H208" s="1027"/>
      <c r="I208" s="1027"/>
      <c r="J208" s="1027"/>
      <c r="K208" s="1027"/>
      <c r="L208" s="1027"/>
      <c r="M208" s="1027"/>
      <c r="N208" s="1027"/>
      <c r="O208" s="1027"/>
      <c r="P208" s="1027"/>
      <c r="Q208" s="1026"/>
      <c r="R208" s="1026"/>
      <c r="S208" s="1026"/>
      <c r="T208" s="1026"/>
      <c r="U208" s="1026"/>
      <c r="V208" s="1026"/>
      <c r="W208" s="1026"/>
      <c r="X208" s="1026"/>
      <c r="Y208" s="1026"/>
      <c r="Z208" s="1026"/>
      <c r="AA208" s="1026"/>
      <c r="AB208" s="1026"/>
      <c r="AC208" s="1026"/>
      <c r="AD208" s="1026"/>
      <c r="AE208" s="1026"/>
      <c r="AF208" s="1026"/>
      <c r="AG208" s="1026"/>
      <c r="AH208" s="1026"/>
      <c r="AI208" s="1026"/>
      <c r="AJ208" s="1026"/>
      <c r="AK208" s="1026"/>
      <c r="AL208" s="1026"/>
      <c r="AM208" s="1026"/>
      <c r="AN208" s="1026"/>
      <c r="AO208" s="1026"/>
      <c r="AP208" s="1026"/>
      <c r="AQ208" s="1026"/>
      <c r="AR208" s="1026"/>
      <c r="AS208" s="1026"/>
      <c r="AT208" s="1026"/>
      <c r="AU208" s="1026"/>
      <c r="AV208" s="1026"/>
      <c r="AW208" s="1026"/>
      <c r="AX208" s="1026"/>
      <c r="AY208" s="1026"/>
      <c r="AZ208" s="1026"/>
      <c r="BA208" s="1026"/>
      <c r="BB208" s="1026"/>
      <c r="BC208" s="1026"/>
      <c r="BD208" s="1026"/>
      <c r="BE208" s="1026"/>
      <c r="BF208" s="1026"/>
      <c r="BG208" s="1026"/>
      <c r="BH208" s="1026"/>
      <c r="BI208" s="1026"/>
      <c r="BJ208" s="1026"/>
      <c r="BK208" s="1026"/>
      <c r="BL208" s="1026"/>
      <c r="BM208" s="1026"/>
      <c r="BN208" s="1026"/>
      <c r="BO208" s="1026"/>
      <c r="BP208" s="1026"/>
      <c r="BQ208" s="1026"/>
      <c r="BR208" s="1026"/>
      <c r="BS208" s="1026"/>
      <c r="BT208" s="1026"/>
      <c r="BU208" s="1026"/>
      <c r="BV208" s="1026"/>
      <c r="BW208" s="1026"/>
      <c r="BX208" s="1026"/>
      <c r="BY208" s="1026"/>
      <c r="BZ208" s="1026"/>
      <c r="CA208" s="1026"/>
      <c r="CB208" s="1026"/>
      <c r="CC208" s="1026"/>
      <c r="CD208" s="1026"/>
      <c r="CE208" s="1026"/>
      <c r="CF208" s="1026"/>
      <c r="CG208" s="1026"/>
      <c r="CH208" s="1026"/>
      <c r="CI208" s="1026"/>
      <c r="CJ208" s="1026"/>
      <c r="CK208" s="1026"/>
      <c r="CL208" s="1026"/>
      <c r="CM208" s="1026"/>
      <c r="CN208" s="1026"/>
    </row>
    <row r="209">
      <c r="A209" s="1026"/>
      <c r="B209" s="1026"/>
      <c r="C209" s="1026"/>
      <c r="D209" s="1026"/>
      <c r="E209" s="1026"/>
      <c r="F209" s="1026"/>
      <c r="G209" s="1026"/>
      <c r="H209" s="1027"/>
      <c r="I209" s="1027"/>
      <c r="J209" s="1027"/>
      <c r="K209" s="1027"/>
      <c r="L209" s="1027"/>
      <c r="M209" s="1027"/>
      <c r="N209" s="1027"/>
      <c r="O209" s="1027"/>
      <c r="P209" s="1027"/>
      <c r="Q209" s="1026"/>
      <c r="R209" s="1026"/>
      <c r="S209" s="1026"/>
      <c r="T209" s="1026"/>
      <c r="U209" s="1026"/>
      <c r="V209" s="1026"/>
      <c r="W209" s="1026"/>
      <c r="X209" s="1026"/>
      <c r="Y209" s="1026"/>
      <c r="Z209" s="1026"/>
      <c r="AA209" s="1026"/>
      <c r="AB209" s="1026"/>
      <c r="AC209" s="1026"/>
      <c r="AD209" s="1026"/>
      <c r="AE209" s="1026"/>
      <c r="AF209" s="1026"/>
      <c r="AG209" s="1026"/>
      <c r="AH209" s="1026"/>
      <c r="AI209" s="1026"/>
      <c r="AJ209" s="1026"/>
      <c r="AK209" s="1026"/>
      <c r="AL209" s="1026"/>
      <c r="AM209" s="1026"/>
      <c r="AN209" s="1026"/>
      <c r="AO209" s="1026"/>
      <c r="AP209" s="1026"/>
      <c r="AQ209" s="1026"/>
      <c r="AR209" s="1026"/>
      <c r="AS209" s="1026"/>
      <c r="AT209" s="1026"/>
      <c r="AU209" s="1026"/>
      <c r="AV209" s="1026"/>
      <c r="AW209" s="1026"/>
      <c r="AX209" s="1026"/>
      <c r="AY209" s="1026"/>
      <c r="AZ209" s="1026"/>
      <c r="BA209" s="1026"/>
      <c r="BB209" s="1026"/>
      <c r="BC209" s="1026"/>
      <c r="BD209" s="1026"/>
      <c r="BE209" s="1026"/>
      <c r="BF209" s="1026"/>
      <c r="BG209" s="1026"/>
      <c r="BH209" s="1026"/>
      <c r="BI209" s="1026"/>
      <c r="BJ209" s="1026"/>
      <c r="BK209" s="1026"/>
      <c r="BL209" s="1026"/>
      <c r="BM209" s="1026"/>
      <c r="BN209" s="1026"/>
      <c r="BO209" s="1026"/>
      <c r="BP209" s="1026"/>
      <c r="BQ209" s="1026"/>
      <c r="BR209" s="1026"/>
      <c r="BS209" s="1026"/>
      <c r="BT209" s="1026"/>
      <c r="BU209" s="1026"/>
      <c r="BV209" s="1026"/>
      <c r="BW209" s="1026"/>
      <c r="BX209" s="1026"/>
      <c r="BY209" s="1026"/>
      <c r="BZ209" s="1026"/>
      <c r="CA209" s="1026"/>
      <c r="CB209" s="1026"/>
      <c r="CC209" s="1026"/>
      <c r="CD209" s="1026"/>
      <c r="CE209" s="1026"/>
      <c r="CF209" s="1026"/>
      <c r="CG209" s="1026"/>
      <c r="CH209" s="1026"/>
      <c r="CI209" s="1026"/>
      <c r="CJ209" s="1026"/>
      <c r="CK209" s="1026"/>
      <c r="CL209" s="1026"/>
      <c r="CM209" s="1026"/>
      <c r="CN209" s="1026"/>
    </row>
    <row r="210">
      <c r="A210" s="1026"/>
      <c r="B210" s="1026"/>
      <c r="C210" s="1026"/>
      <c r="D210" s="1026"/>
      <c r="E210" s="1026"/>
      <c r="F210" s="1026"/>
      <c r="G210" s="1026"/>
      <c r="H210" s="1027"/>
      <c r="I210" s="1027"/>
      <c r="J210" s="1027"/>
      <c r="K210" s="1027"/>
      <c r="L210" s="1027"/>
      <c r="M210" s="1027"/>
      <c r="N210" s="1027"/>
      <c r="O210" s="1027"/>
      <c r="P210" s="1027"/>
      <c r="Q210" s="1026"/>
      <c r="R210" s="1026"/>
      <c r="S210" s="1026"/>
      <c r="T210" s="1026"/>
      <c r="U210" s="1026"/>
      <c r="V210" s="1026"/>
      <c r="W210" s="1026"/>
      <c r="X210" s="1026"/>
      <c r="Y210" s="1026"/>
      <c r="Z210" s="1026"/>
      <c r="AA210" s="1026"/>
      <c r="AB210" s="1026"/>
      <c r="AC210" s="1026"/>
      <c r="AD210" s="1026"/>
      <c r="AE210" s="1026"/>
      <c r="AF210" s="1026"/>
      <c r="AG210" s="1026"/>
      <c r="AH210" s="1026"/>
      <c r="AI210" s="1026"/>
      <c r="AJ210" s="1026"/>
      <c r="AK210" s="1026"/>
      <c r="AL210" s="1026"/>
      <c r="AM210" s="1026"/>
      <c r="AN210" s="1026"/>
      <c r="AO210" s="1026"/>
      <c r="AP210" s="1026"/>
      <c r="AQ210" s="1026"/>
      <c r="AR210" s="1026"/>
      <c r="AS210" s="1026"/>
      <c r="AT210" s="1026"/>
      <c r="AU210" s="1026"/>
      <c r="AV210" s="1026"/>
      <c r="AW210" s="1026"/>
      <c r="AX210" s="1026"/>
      <c r="AY210" s="1026"/>
      <c r="AZ210" s="1026"/>
      <c r="BA210" s="1026"/>
      <c r="BB210" s="1026"/>
      <c r="BC210" s="1026"/>
      <c r="BD210" s="1026"/>
      <c r="BE210" s="1026"/>
      <c r="BF210" s="1026"/>
      <c r="BG210" s="1026"/>
      <c r="BH210" s="1026"/>
      <c r="BI210" s="1026"/>
      <c r="BJ210" s="1026"/>
      <c r="BK210" s="1026"/>
      <c r="BL210" s="1026"/>
      <c r="BM210" s="1026"/>
      <c r="BN210" s="1026"/>
      <c r="BO210" s="1026"/>
      <c r="BP210" s="1026"/>
      <c r="BQ210" s="1026"/>
      <c r="BR210" s="1026"/>
      <c r="BS210" s="1026"/>
      <c r="BT210" s="1026"/>
      <c r="BU210" s="1026"/>
      <c r="BV210" s="1026"/>
      <c r="BW210" s="1026"/>
      <c r="BX210" s="1026"/>
      <c r="BY210" s="1026"/>
      <c r="BZ210" s="1026"/>
      <c r="CA210" s="1026"/>
      <c r="CB210" s="1026"/>
      <c r="CC210" s="1026"/>
      <c r="CD210" s="1026"/>
      <c r="CE210" s="1026"/>
      <c r="CF210" s="1026"/>
      <c r="CG210" s="1026"/>
      <c r="CH210" s="1026"/>
      <c r="CI210" s="1026"/>
      <c r="CJ210" s="1026"/>
      <c r="CK210" s="1026"/>
      <c r="CL210" s="1026"/>
      <c r="CM210" s="1026"/>
      <c r="CN210" s="1026"/>
    </row>
    <row r="211">
      <c r="A211" s="1026"/>
      <c r="B211" s="1026"/>
      <c r="C211" s="1026"/>
      <c r="D211" s="1026"/>
      <c r="E211" s="1026"/>
      <c r="F211" s="1026"/>
      <c r="G211" s="1026"/>
      <c r="H211" s="1027"/>
      <c r="I211" s="1027"/>
      <c r="J211" s="1027"/>
      <c r="K211" s="1027"/>
      <c r="L211" s="1027"/>
      <c r="M211" s="1027"/>
      <c r="N211" s="1027"/>
      <c r="O211" s="1027"/>
      <c r="P211" s="1027"/>
      <c r="Q211" s="1026"/>
      <c r="R211" s="1026"/>
      <c r="S211" s="1026"/>
      <c r="T211" s="1026"/>
      <c r="U211" s="1026"/>
      <c r="V211" s="1026"/>
      <c r="W211" s="1026"/>
      <c r="X211" s="1026"/>
      <c r="Y211" s="1026"/>
      <c r="Z211" s="1026"/>
      <c r="AA211" s="1026"/>
      <c r="AB211" s="1026"/>
      <c r="AC211" s="1026"/>
      <c r="AD211" s="1026"/>
      <c r="AE211" s="1026"/>
      <c r="AF211" s="1026"/>
      <c r="AG211" s="1026"/>
      <c r="AH211" s="1026"/>
      <c r="AI211" s="1026"/>
      <c r="AJ211" s="1026"/>
      <c r="AK211" s="1026"/>
      <c r="AL211" s="1026"/>
      <c r="AM211" s="1026"/>
      <c r="AN211" s="1026"/>
      <c r="AO211" s="1026"/>
      <c r="AP211" s="1026"/>
      <c r="AQ211" s="1026"/>
      <c r="AR211" s="1026"/>
      <c r="AS211" s="1026"/>
      <c r="AT211" s="1026"/>
      <c r="AU211" s="1026"/>
      <c r="AV211" s="1026"/>
      <c r="AW211" s="1026"/>
      <c r="AX211" s="1026"/>
      <c r="AY211" s="1026"/>
      <c r="AZ211" s="1026"/>
      <c r="BA211" s="1026"/>
      <c r="BB211" s="1026"/>
      <c r="BC211" s="1026"/>
      <c r="BD211" s="1026"/>
      <c r="BE211" s="1026"/>
      <c r="BF211" s="1026"/>
      <c r="BG211" s="1026"/>
      <c r="BH211" s="1026"/>
      <c r="BI211" s="1026"/>
      <c r="BJ211" s="1026"/>
      <c r="BK211" s="1026"/>
      <c r="BL211" s="1026"/>
      <c r="BM211" s="1026"/>
      <c r="BN211" s="1026"/>
      <c r="BO211" s="1026"/>
      <c r="BP211" s="1026"/>
      <c r="BQ211" s="1026"/>
      <c r="BR211" s="1026"/>
      <c r="BS211" s="1026"/>
      <c r="BT211" s="1026"/>
      <c r="BU211" s="1026"/>
      <c r="BV211" s="1026"/>
      <c r="BW211" s="1026"/>
      <c r="BX211" s="1026"/>
      <c r="BY211" s="1026"/>
      <c r="BZ211" s="1026"/>
      <c r="CA211" s="1026"/>
      <c r="CB211" s="1026"/>
      <c r="CC211" s="1026"/>
      <c r="CD211" s="1026"/>
      <c r="CE211" s="1026"/>
      <c r="CF211" s="1026"/>
      <c r="CG211" s="1026"/>
      <c r="CH211" s="1026"/>
      <c r="CI211" s="1026"/>
      <c r="CJ211" s="1026"/>
      <c r="CK211" s="1026"/>
      <c r="CL211" s="1026"/>
      <c r="CM211" s="1026"/>
      <c r="CN211" s="1026"/>
    </row>
    <row r="212">
      <c r="A212" s="1026"/>
      <c r="B212" s="1026"/>
      <c r="C212" s="1026"/>
      <c r="D212" s="1026"/>
      <c r="E212" s="1026"/>
      <c r="F212" s="1026"/>
      <c r="G212" s="1026"/>
      <c r="H212" s="1027"/>
      <c r="I212" s="1027"/>
      <c r="J212" s="1027"/>
      <c r="K212" s="1027"/>
      <c r="L212" s="1027"/>
      <c r="M212" s="1027"/>
      <c r="N212" s="1027"/>
      <c r="O212" s="1027"/>
      <c r="P212" s="1027"/>
      <c r="Q212" s="1026"/>
      <c r="R212" s="1026"/>
      <c r="S212" s="1026"/>
      <c r="T212" s="1026"/>
      <c r="U212" s="1026"/>
      <c r="V212" s="1026"/>
      <c r="W212" s="1026"/>
      <c r="X212" s="1026"/>
      <c r="Y212" s="1026"/>
      <c r="Z212" s="1026"/>
      <c r="AA212" s="1026"/>
      <c r="AB212" s="1026"/>
      <c r="AC212" s="1026"/>
      <c r="AD212" s="1026"/>
      <c r="AE212" s="1026"/>
      <c r="AF212" s="1026"/>
      <c r="AG212" s="1026"/>
      <c r="AH212" s="1026"/>
      <c r="AI212" s="1026"/>
      <c r="AJ212" s="1026"/>
      <c r="AK212" s="1026"/>
      <c r="AL212" s="1026"/>
      <c r="AM212" s="1026"/>
      <c r="AN212" s="1026"/>
      <c r="AO212" s="1026"/>
      <c r="AP212" s="1026"/>
      <c r="AQ212" s="1026"/>
      <c r="AR212" s="1026"/>
      <c r="AS212" s="1026"/>
      <c r="AT212" s="1026"/>
      <c r="AU212" s="1026"/>
      <c r="AV212" s="1026"/>
      <c r="AW212" s="1026"/>
      <c r="AX212" s="1026"/>
      <c r="AY212" s="1026"/>
      <c r="AZ212" s="1026"/>
      <c r="BA212" s="1026"/>
      <c r="BB212" s="1026"/>
      <c r="BC212" s="1026"/>
      <c r="BD212" s="1026"/>
      <c r="BE212" s="1026"/>
      <c r="BF212" s="1026"/>
      <c r="BG212" s="1026"/>
      <c r="BH212" s="1026"/>
      <c r="BI212" s="1026"/>
      <c r="BJ212" s="1026"/>
      <c r="BK212" s="1026"/>
      <c r="BL212" s="1026"/>
      <c r="BM212" s="1026"/>
      <c r="BN212" s="1026"/>
      <c r="BO212" s="1026"/>
      <c r="BP212" s="1026"/>
      <c r="BQ212" s="1026"/>
      <c r="BR212" s="1026"/>
      <c r="BS212" s="1026"/>
      <c r="BT212" s="1026"/>
      <c r="BU212" s="1026"/>
      <c r="BV212" s="1026"/>
      <c r="BW212" s="1026"/>
      <c r="BX212" s="1026"/>
      <c r="BY212" s="1026"/>
      <c r="BZ212" s="1026"/>
      <c r="CA212" s="1026"/>
      <c r="CB212" s="1026"/>
      <c r="CC212" s="1026"/>
      <c r="CD212" s="1026"/>
      <c r="CE212" s="1026"/>
      <c r="CF212" s="1026"/>
      <c r="CG212" s="1026"/>
      <c r="CH212" s="1026"/>
      <c r="CI212" s="1026"/>
      <c r="CJ212" s="1026"/>
      <c r="CK212" s="1026"/>
      <c r="CL212" s="1026"/>
      <c r="CM212" s="1026"/>
      <c r="CN212" s="1026"/>
    </row>
    <row r="213">
      <c r="A213" s="1026"/>
      <c r="B213" s="1026"/>
      <c r="C213" s="1026"/>
      <c r="D213" s="1026"/>
      <c r="E213" s="1026"/>
      <c r="F213" s="1026"/>
      <c r="G213" s="1026"/>
      <c r="H213" s="1027"/>
      <c r="I213" s="1027"/>
      <c r="J213" s="1027"/>
      <c r="K213" s="1027"/>
      <c r="L213" s="1027"/>
      <c r="M213" s="1027"/>
      <c r="N213" s="1027"/>
      <c r="O213" s="1027"/>
      <c r="P213" s="1027"/>
      <c r="Q213" s="1026"/>
      <c r="R213" s="1026"/>
      <c r="S213" s="1026"/>
      <c r="T213" s="1026"/>
      <c r="U213" s="1026"/>
      <c r="V213" s="1026"/>
      <c r="W213" s="1026"/>
      <c r="X213" s="1026"/>
      <c r="Y213" s="1026"/>
      <c r="Z213" s="1026"/>
      <c r="AA213" s="1026"/>
      <c r="AB213" s="1026"/>
      <c r="AC213" s="1026"/>
      <c r="AD213" s="1026"/>
      <c r="AE213" s="1026"/>
      <c r="AF213" s="1026"/>
      <c r="AG213" s="1026"/>
      <c r="AH213" s="1026"/>
      <c r="AI213" s="1026"/>
      <c r="AJ213" s="1026"/>
      <c r="AK213" s="1026"/>
      <c r="AL213" s="1026"/>
      <c r="AM213" s="1026"/>
      <c r="AN213" s="1026"/>
      <c r="AO213" s="1026"/>
      <c r="AP213" s="1026"/>
      <c r="AQ213" s="1026"/>
      <c r="AR213" s="1026"/>
      <c r="AS213" s="1026"/>
      <c r="AT213" s="1026"/>
      <c r="AU213" s="1026"/>
      <c r="AV213" s="1026"/>
      <c r="AW213" s="1026"/>
      <c r="AX213" s="1026"/>
      <c r="AY213" s="1026"/>
      <c r="AZ213" s="1026"/>
      <c r="BA213" s="1026"/>
      <c r="BB213" s="1026"/>
      <c r="BC213" s="1026"/>
      <c r="BD213" s="1026"/>
      <c r="BE213" s="1026"/>
      <c r="BF213" s="1026"/>
      <c r="BG213" s="1026"/>
      <c r="BH213" s="1026"/>
      <c r="BI213" s="1026"/>
      <c r="BJ213" s="1026"/>
      <c r="BK213" s="1026"/>
      <c r="BL213" s="1026"/>
      <c r="BM213" s="1026"/>
      <c r="BN213" s="1026"/>
      <c r="BO213" s="1026"/>
      <c r="BP213" s="1026"/>
      <c r="BQ213" s="1026"/>
      <c r="BR213" s="1026"/>
      <c r="BS213" s="1026"/>
      <c r="BT213" s="1026"/>
      <c r="BU213" s="1026"/>
      <c r="BV213" s="1026"/>
      <c r="BW213" s="1026"/>
      <c r="BX213" s="1026"/>
      <c r="BY213" s="1026"/>
      <c r="BZ213" s="1026"/>
      <c r="CA213" s="1026"/>
      <c r="CB213" s="1026"/>
      <c r="CC213" s="1026"/>
      <c r="CD213" s="1026"/>
      <c r="CE213" s="1026"/>
      <c r="CF213" s="1026"/>
      <c r="CG213" s="1026"/>
      <c r="CH213" s="1026"/>
      <c r="CI213" s="1026"/>
      <c r="CJ213" s="1026"/>
      <c r="CK213" s="1026"/>
      <c r="CL213" s="1026"/>
      <c r="CM213" s="1026"/>
      <c r="CN213" s="1026"/>
    </row>
    <row r="214">
      <c r="A214" s="1026"/>
      <c r="B214" s="1026"/>
      <c r="C214" s="1026"/>
      <c r="D214" s="1026"/>
      <c r="E214" s="1026"/>
      <c r="F214" s="1026"/>
      <c r="G214" s="1026"/>
      <c r="H214" s="1027"/>
      <c r="I214" s="1027"/>
      <c r="J214" s="1027"/>
      <c r="K214" s="1027"/>
      <c r="L214" s="1027"/>
      <c r="M214" s="1027"/>
      <c r="N214" s="1027"/>
      <c r="O214" s="1027"/>
      <c r="P214" s="1027"/>
      <c r="Q214" s="1026"/>
      <c r="R214" s="1026"/>
      <c r="S214" s="1026"/>
      <c r="T214" s="1026"/>
      <c r="U214" s="1026"/>
      <c r="V214" s="1026"/>
      <c r="W214" s="1026"/>
      <c r="X214" s="1026"/>
      <c r="Y214" s="1026"/>
      <c r="Z214" s="1026"/>
      <c r="AA214" s="1026"/>
      <c r="AB214" s="1026"/>
      <c r="AC214" s="1026"/>
      <c r="AD214" s="1026"/>
      <c r="AE214" s="1026"/>
      <c r="AF214" s="1026"/>
      <c r="AG214" s="1026"/>
      <c r="AH214" s="1026"/>
      <c r="AI214" s="1026"/>
      <c r="AJ214" s="1026"/>
      <c r="AK214" s="1026"/>
      <c r="AL214" s="1026"/>
      <c r="AM214" s="1026"/>
      <c r="AN214" s="1026"/>
      <c r="AO214" s="1026"/>
      <c r="AP214" s="1026"/>
      <c r="AQ214" s="1026"/>
      <c r="AR214" s="1026"/>
      <c r="AS214" s="1026"/>
      <c r="AT214" s="1026"/>
      <c r="AU214" s="1026"/>
      <c r="AV214" s="1026"/>
      <c r="AW214" s="1026"/>
      <c r="AX214" s="1026"/>
      <c r="AY214" s="1026"/>
      <c r="AZ214" s="1026"/>
      <c r="BA214" s="1026"/>
      <c r="BB214" s="1026"/>
      <c r="BC214" s="1026"/>
      <c r="BD214" s="1026"/>
      <c r="BE214" s="1026"/>
      <c r="BF214" s="1026"/>
      <c r="BG214" s="1026"/>
      <c r="BH214" s="1026"/>
      <c r="BI214" s="1026"/>
      <c r="BJ214" s="1026"/>
      <c r="BK214" s="1026"/>
      <c r="BL214" s="1026"/>
      <c r="BM214" s="1026"/>
      <c r="BN214" s="1026"/>
      <c r="BO214" s="1026"/>
      <c r="BP214" s="1026"/>
      <c r="BQ214" s="1026"/>
      <c r="BR214" s="1026"/>
      <c r="BS214" s="1026"/>
      <c r="BT214" s="1026"/>
      <c r="BU214" s="1026"/>
      <c r="BV214" s="1026"/>
      <c r="BW214" s="1026"/>
      <c r="BX214" s="1026"/>
      <c r="BY214" s="1026"/>
      <c r="BZ214" s="1026"/>
      <c r="CA214" s="1026"/>
      <c r="CB214" s="1026"/>
      <c r="CC214" s="1026"/>
      <c r="CD214" s="1026"/>
      <c r="CE214" s="1026"/>
      <c r="CF214" s="1026"/>
      <c r="CG214" s="1026"/>
      <c r="CH214" s="1026"/>
      <c r="CI214" s="1026"/>
      <c r="CJ214" s="1026"/>
      <c r="CK214" s="1026"/>
      <c r="CL214" s="1026"/>
      <c r="CM214" s="1026"/>
      <c r="CN214" s="1026"/>
    </row>
    <row r="215">
      <c r="A215" s="1026"/>
      <c r="B215" s="1026"/>
      <c r="C215" s="1026"/>
      <c r="D215" s="1026"/>
      <c r="E215" s="1026"/>
      <c r="F215" s="1026"/>
      <c r="G215" s="1026"/>
      <c r="H215" s="1027"/>
      <c r="I215" s="1027"/>
      <c r="J215" s="1027"/>
      <c r="K215" s="1027"/>
      <c r="L215" s="1027"/>
      <c r="M215" s="1027"/>
      <c r="N215" s="1027"/>
      <c r="O215" s="1027"/>
      <c r="P215" s="1027"/>
      <c r="Q215" s="1026"/>
      <c r="R215" s="1026"/>
      <c r="S215" s="1026"/>
      <c r="T215" s="1026"/>
      <c r="U215" s="1026"/>
      <c r="V215" s="1026"/>
      <c r="W215" s="1026"/>
      <c r="X215" s="1026"/>
      <c r="Y215" s="1026"/>
      <c r="Z215" s="1026"/>
      <c r="AA215" s="1026"/>
      <c r="AB215" s="1026"/>
      <c r="AC215" s="1026"/>
      <c r="AD215" s="1026"/>
      <c r="AE215" s="1026"/>
      <c r="AF215" s="1026"/>
      <c r="AG215" s="1026"/>
      <c r="AH215" s="1026"/>
      <c r="AI215" s="1026"/>
      <c r="AJ215" s="1026"/>
      <c r="AK215" s="1026"/>
      <c r="AL215" s="1026"/>
      <c r="AM215" s="1026"/>
      <c r="AN215" s="1026"/>
      <c r="AO215" s="1026"/>
      <c r="AP215" s="1026"/>
      <c r="AQ215" s="1026"/>
      <c r="AR215" s="1026"/>
      <c r="AS215" s="1026"/>
      <c r="AT215" s="1026"/>
      <c r="AU215" s="1026"/>
      <c r="AV215" s="1026"/>
      <c r="AW215" s="1026"/>
      <c r="AX215" s="1026"/>
      <c r="AY215" s="1026"/>
      <c r="AZ215" s="1026"/>
      <c r="BA215" s="1026"/>
      <c r="BB215" s="1026"/>
      <c r="BC215" s="1026"/>
      <c r="BD215" s="1026"/>
      <c r="BE215" s="1026"/>
      <c r="BF215" s="1026"/>
      <c r="BG215" s="1026"/>
      <c r="BH215" s="1026"/>
      <c r="BI215" s="1026"/>
      <c r="BJ215" s="1026"/>
      <c r="BK215" s="1026"/>
      <c r="BL215" s="1026"/>
      <c r="BM215" s="1026"/>
      <c r="BN215" s="1026"/>
      <c r="BO215" s="1026"/>
      <c r="BP215" s="1026"/>
      <c r="BQ215" s="1026"/>
      <c r="BR215" s="1026"/>
      <c r="BS215" s="1026"/>
      <c r="BT215" s="1026"/>
      <c r="BU215" s="1026"/>
      <c r="BV215" s="1026"/>
      <c r="BW215" s="1026"/>
      <c r="BX215" s="1026"/>
      <c r="BY215" s="1026"/>
      <c r="BZ215" s="1026"/>
      <c r="CA215" s="1026"/>
      <c r="CB215" s="1026"/>
      <c r="CC215" s="1026"/>
      <c r="CD215" s="1026"/>
      <c r="CE215" s="1026"/>
      <c r="CF215" s="1026"/>
      <c r="CG215" s="1026"/>
      <c r="CH215" s="1026"/>
      <c r="CI215" s="1026"/>
      <c r="CJ215" s="1026"/>
      <c r="CK215" s="1026"/>
      <c r="CL215" s="1026"/>
      <c r="CM215" s="1026"/>
      <c r="CN215" s="1026"/>
    </row>
    <row r="216">
      <c r="A216" s="1026"/>
      <c r="B216" s="1026"/>
      <c r="C216" s="1026"/>
      <c r="D216" s="1026"/>
      <c r="E216" s="1026"/>
      <c r="F216" s="1026"/>
      <c r="G216" s="1026"/>
      <c r="H216" s="1027"/>
      <c r="I216" s="1027"/>
      <c r="J216" s="1027"/>
      <c r="K216" s="1027"/>
      <c r="L216" s="1027"/>
      <c r="M216" s="1027"/>
      <c r="N216" s="1027"/>
      <c r="O216" s="1027"/>
      <c r="P216" s="1027"/>
      <c r="Q216" s="1026"/>
      <c r="R216" s="1026"/>
      <c r="S216" s="1026"/>
      <c r="T216" s="1026"/>
      <c r="U216" s="1026"/>
      <c r="V216" s="1026"/>
      <c r="W216" s="1026"/>
      <c r="X216" s="1026"/>
      <c r="Y216" s="1026"/>
      <c r="Z216" s="1026"/>
      <c r="AA216" s="1026"/>
      <c r="AB216" s="1026"/>
      <c r="AC216" s="1026"/>
      <c r="AD216" s="1026"/>
      <c r="AE216" s="1026"/>
      <c r="AF216" s="1026"/>
      <c r="AG216" s="1026"/>
      <c r="AH216" s="1026"/>
      <c r="AI216" s="1026"/>
      <c r="AJ216" s="1026"/>
      <c r="AK216" s="1026"/>
      <c r="AL216" s="1026"/>
      <c r="AM216" s="1026"/>
      <c r="AN216" s="1026"/>
      <c r="AO216" s="1026"/>
      <c r="AP216" s="1026"/>
      <c r="AQ216" s="1026"/>
      <c r="AR216" s="1026"/>
      <c r="AS216" s="1026"/>
      <c r="AT216" s="1026"/>
      <c r="AU216" s="1026"/>
      <c r="AV216" s="1026"/>
      <c r="AW216" s="1026"/>
      <c r="AX216" s="1026"/>
      <c r="AY216" s="1026"/>
      <c r="AZ216" s="1026"/>
      <c r="BA216" s="1026"/>
      <c r="BB216" s="1026"/>
      <c r="BC216" s="1026"/>
      <c r="BD216" s="1026"/>
      <c r="BE216" s="1026"/>
      <c r="BF216" s="1026"/>
      <c r="BG216" s="1026"/>
      <c r="BH216" s="1026"/>
      <c r="BI216" s="1026"/>
      <c r="BJ216" s="1026"/>
      <c r="BK216" s="1026"/>
      <c r="BL216" s="1026"/>
      <c r="BM216" s="1026"/>
      <c r="BN216" s="1026"/>
      <c r="BO216" s="1026"/>
      <c r="BP216" s="1026"/>
      <c r="BQ216" s="1026"/>
      <c r="BR216" s="1026"/>
      <c r="BS216" s="1026"/>
      <c r="BT216" s="1026"/>
      <c r="BU216" s="1026"/>
      <c r="BV216" s="1026"/>
      <c r="BW216" s="1026"/>
      <c r="BX216" s="1026"/>
      <c r="BY216" s="1026"/>
      <c r="BZ216" s="1026"/>
      <c r="CA216" s="1026"/>
      <c r="CB216" s="1026"/>
      <c r="CC216" s="1026"/>
      <c r="CD216" s="1026"/>
      <c r="CE216" s="1026"/>
      <c r="CF216" s="1026"/>
      <c r="CG216" s="1026"/>
      <c r="CH216" s="1026"/>
      <c r="CI216" s="1026"/>
      <c r="CJ216" s="1026"/>
      <c r="CK216" s="1026"/>
      <c r="CL216" s="1026"/>
      <c r="CM216" s="1026"/>
      <c r="CN216" s="1026"/>
    </row>
    <row r="217">
      <c r="A217" s="1026"/>
      <c r="B217" s="1026"/>
      <c r="C217" s="1026"/>
      <c r="D217" s="1026"/>
      <c r="E217" s="1026"/>
      <c r="F217" s="1026"/>
      <c r="G217" s="1026"/>
      <c r="H217" s="1027"/>
      <c r="I217" s="1027"/>
      <c r="J217" s="1027"/>
      <c r="K217" s="1027"/>
      <c r="L217" s="1027"/>
      <c r="M217" s="1027"/>
      <c r="N217" s="1027"/>
      <c r="O217" s="1027"/>
      <c r="P217" s="1027"/>
      <c r="Q217" s="1026"/>
      <c r="R217" s="1026"/>
      <c r="S217" s="1026"/>
      <c r="T217" s="1026"/>
      <c r="U217" s="1026"/>
      <c r="V217" s="1026"/>
      <c r="W217" s="1026"/>
      <c r="X217" s="1026"/>
      <c r="Y217" s="1026"/>
      <c r="Z217" s="1026"/>
      <c r="AA217" s="1026"/>
      <c r="AB217" s="1026"/>
      <c r="AC217" s="1026"/>
      <c r="AD217" s="1026"/>
      <c r="AE217" s="1026"/>
      <c r="AF217" s="1026"/>
      <c r="AG217" s="1026"/>
      <c r="AH217" s="1026"/>
      <c r="AI217" s="1026"/>
      <c r="AJ217" s="1026"/>
      <c r="AK217" s="1026"/>
      <c r="AL217" s="1026"/>
      <c r="AM217" s="1026"/>
      <c r="AN217" s="1026"/>
      <c r="AO217" s="1026"/>
      <c r="AP217" s="1026"/>
      <c r="AQ217" s="1026"/>
      <c r="AR217" s="1026"/>
      <c r="AS217" s="1026"/>
      <c r="AT217" s="1026"/>
      <c r="AU217" s="1026"/>
      <c r="AV217" s="1026"/>
      <c r="AW217" s="1026"/>
      <c r="AX217" s="1026"/>
      <c r="AY217" s="1026"/>
      <c r="AZ217" s="1026"/>
      <c r="BA217" s="1026"/>
      <c r="BB217" s="1026"/>
      <c r="BC217" s="1026"/>
      <c r="BD217" s="1026"/>
      <c r="BE217" s="1026"/>
      <c r="BF217" s="1026"/>
      <c r="BG217" s="1026"/>
      <c r="BH217" s="1026"/>
      <c r="BI217" s="1026"/>
      <c r="BJ217" s="1026"/>
      <c r="BK217" s="1026"/>
      <c r="BL217" s="1026"/>
      <c r="BM217" s="1026"/>
      <c r="BN217" s="1026"/>
      <c r="BO217" s="1026"/>
      <c r="BP217" s="1026"/>
      <c r="BQ217" s="1026"/>
      <c r="BR217" s="1026"/>
      <c r="BS217" s="1026"/>
      <c r="BT217" s="1026"/>
      <c r="BU217" s="1026"/>
      <c r="BV217" s="1026"/>
      <c r="BW217" s="1026"/>
      <c r="BX217" s="1026"/>
      <c r="BY217" s="1026"/>
      <c r="BZ217" s="1026"/>
      <c r="CA217" s="1026"/>
      <c r="CB217" s="1026"/>
      <c r="CC217" s="1026"/>
      <c r="CD217" s="1026"/>
      <c r="CE217" s="1026"/>
      <c r="CF217" s="1026"/>
      <c r="CG217" s="1026"/>
      <c r="CH217" s="1026"/>
      <c r="CI217" s="1026"/>
      <c r="CJ217" s="1026"/>
      <c r="CK217" s="1026"/>
      <c r="CL217" s="1026"/>
      <c r="CM217" s="1026"/>
      <c r="CN217" s="1026"/>
    </row>
    <row r="218">
      <c r="A218" s="1026"/>
      <c r="B218" s="1026"/>
      <c r="C218" s="1026"/>
      <c r="D218" s="1026"/>
      <c r="E218" s="1026"/>
      <c r="F218" s="1026"/>
      <c r="G218" s="1026"/>
      <c r="H218" s="1027"/>
      <c r="I218" s="1027"/>
      <c r="J218" s="1027"/>
      <c r="K218" s="1027"/>
      <c r="L218" s="1027"/>
      <c r="M218" s="1027"/>
      <c r="N218" s="1027"/>
      <c r="O218" s="1027"/>
      <c r="P218" s="1027"/>
      <c r="Q218" s="1026"/>
      <c r="R218" s="1026"/>
      <c r="S218" s="1026"/>
      <c r="T218" s="1026"/>
      <c r="U218" s="1026"/>
      <c r="V218" s="1026"/>
      <c r="W218" s="1026"/>
      <c r="X218" s="1026"/>
      <c r="Y218" s="1026"/>
      <c r="Z218" s="1026"/>
      <c r="AA218" s="1026"/>
      <c r="AB218" s="1026"/>
      <c r="AC218" s="1026"/>
      <c r="AD218" s="1026"/>
      <c r="AE218" s="1026"/>
      <c r="AF218" s="1026"/>
      <c r="AG218" s="1026"/>
      <c r="AH218" s="1026"/>
      <c r="AI218" s="1026"/>
      <c r="AJ218" s="1026"/>
      <c r="AK218" s="1026"/>
      <c r="AL218" s="1026"/>
      <c r="AM218" s="1026"/>
      <c r="AN218" s="1026"/>
      <c r="AO218" s="1026"/>
      <c r="AP218" s="1026"/>
      <c r="AQ218" s="1026"/>
      <c r="AR218" s="1026"/>
      <c r="AS218" s="1026"/>
      <c r="AT218" s="1026"/>
      <c r="AU218" s="1026"/>
      <c r="AV218" s="1026"/>
      <c r="AW218" s="1026"/>
      <c r="AX218" s="1026"/>
      <c r="AY218" s="1026"/>
      <c r="AZ218" s="1026"/>
      <c r="BA218" s="1026"/>
      <c r="BB218" s="1026"/>
      <c r="BC218" s="1026"/>
      <c r="BD218" s="1026"/>
      <c r="BE218" s="1026"/>
      <c r="BF218" s="1026"/>
      <c r="BG218" s="1026"/>
      <c r="BH218" s="1026"/>
      <c r="BI218" s="1026"/>
      <c r="BJ218" s="1026"/>
      <c r="BK218" s="1026"/>
      <c r="BL218" s="1026"/>
      <c r="BM218" s="1026"/>
      <c r="BN218" s="1026"/>
      <c r="BO218" s="1026"/>
      <c r="BP218" s="1026"/>
      <c r="BQ218" s="1026"/>
      <c r="BR218" s="1026"/>
      <c r="BS218" s="1026"/>
      <c r="BT218" s="1026"/>
      <c r="BU218" s="1026"/>
      <c r="BV218" s="1026"/>
      <c r="BW218" s="1026"/>
      <c r="BX218" s="1026"/>
      <c r="BY218" s="1026"/>
      <c r="BZ218" s="1026"/>
      <c r="CA218" s="1026"/>
      <c r="CB218" s="1026"/>
      <c r="CC218" s="1026"/>
      <c r="CD218" s="1026"/>
      <c r="CE218" s="1026"/>
      <c r="CF218" s="1026"/>
      <c r="CG218" s="1026"/>
      <c r="CH218" s="1026"/>
      <c r="CI218" s="1026"/>
      <c r="CJ218" s="1026"/>
      <c r="CK218" s="1026"/>
      <c r="CL218" s="1026"/>
      <c r="CM218" s="1026"/>
      <c r="CN218" s="1026"/>
    </row>
    <row r="219">
      <c r="A219" s="1026"/>
      <c r="B219" s="1026"/>
      <c r="C219" s="1026"/>
      <c r="D219" s="1026"/>
      <c r="E219" s="1026"/>
      <c r="F219" s="1026"/>
      <c r="G219" s="1026"/>
      <c r="H219" s="1027"/>
      <c r="I219" s="1027"/>
      <c r="J219" s="1027"/>
      <c r="K219" s="1027"/>
      <c r="L219" s="1027"/>
      <c r="M219" s="1027"/>
      <c r="N219" s="1027"/>
      <c r="O219" s="1027"/>
      <c r="P219" s="1027"/>
      <c r="Q219" s="1026"/>
      <c r="R219" s="1026"/>
      <c r="S219" s="1026"/>
      <c r="T219" s="1026"/>
      <c r="U219" s="1026"/>
      <c r="V219" s="1026"/>
      <c r="W219" s="1026"/>
      <c r="X219" s="1026"/>
      <c r="Y219" s="1026"/>
      <c r="Z219" s="1026"/>
      <c r="AA219" s="1026"/>
      <c r="AB219" s="1026"/>
      <c r="AC219" s="1026"/>
      <c r="AD219" s="1026"/>
      <c r="AE219" s="1026"/>
      <c r="AF219" s="1026"/>
      <c r="AG219" s="1026"/>
      <c r="AH219" s="1026"/>
      <c r="AI219" s="1026"/>
      <c r="AJ219" s="1026"/>
      <c r="AK219" s="1026"/>
      <c r="AL219" s="1026"/>
      <c r="AM219" s="1026"/>
      <c r="AN219" s="1026"/>
      <c r="AO219" s="1026"/>
      <c r="AP219" s="1026"/>
      <c r="AQ219" s="1026"/>
      <c r="AR219" s="1026"/>
      <c r="AS219" s="1026"/>
      <c r="AT219" s="1026"/>
      <c r="AU219" s="1026"/>
      <c r="AV219" s="1026"/>
      <c r="AW219" s="1026"/>
      <c r="AX219" s="1026"/>
      <c r="AY219" s="1026"/>
      <c r="AZ219" s="1026"/>
      <c r="BA219" s="1026"/>
      <c r="BB219" s="1026"/>
      <c r="BC219" s="1026"/>
      <c r="BD219" s="1026"/>
      <c r="BE219" s="1026"/>
      <c r="BF219" s="1026"/>
      <c r="BG219" s="1026"/>
      <c r="BH219" s="1026"/>
      <c r="BI219" s="1026"/>
      <c r="BJ219" s="1026"/>
      <c r="BK219" s="1026"/>
      <c r="BL219" s="1026"/>
      <c r="BM219" s="1026"/>
      <c r="BN219" s="1026"/>
      <c r="BO219" s="1026"/>
      <c r="BP219" s="1026"/>
      <c r="BQ219" s="1026"/>
      <c r="BR219" s="1026"/>
      <c r="BS219" s="1026"/>
      <c r="BT219" s="1026"/>
      <c r="BU219" s="1026"/>
      <c r="BV219" s="1026"/>
      <c r="BW219" s="1026"/>
      <c r="BX219" s="1026"/>
      <c r="BY219" s="1026"/>
      <c r="BZ219" s="1026"/>
      <c r="CA219" s="1026"/>
      <c r="CB219" s="1026"/>
      <c r="CC219" s="1026"/>
      <c r="CD219" s="1026"/>
      <c r="CE219" s="1026"/>
      <c r="CF219" s="1026"/>
      <c r="CG219" s="1026"/>
      <c r="CH219" s="1026"/>
      <c r="CI219" s="1026"/>
      <c r="CJ219" s="1026"/>
      <c r="CK219" s="1026"/>
      <c r="CL219" s="1026"/>
      <c r="CM219" s="1026"/>
      <c r="CN219" s="1026"/>
    </row>
    <row r="220">
      <c r="A220" s="1026"/>
      <c r="B220" s="1026"/>
      <c r="C220" s="1026"/>
      <c r="D220" s="1026"/>
      <c r="E220" s="1026"/>
      <c r="F220" s="1026"/>
      <c r="G220" s="1026"/>
      <c r="H220" s="1027"/>
      <c r="I220" s="1027"/>
      <c r="J220" s="1027"/>
      <c r="K220" s="1027"/>
      <c r="L220" s="1027"/>
      <c r="M220" s="1027"/>
      <c r="N220" s="1027"/>
      <c r="O220" s="1027"/>
      <c r="P220" s="1027"/>
      <c r="Q220" s="1026"/>
      <c r="R220" s="1026"/>
      <c r="S220" s="1026"/>
      <c r="T220" s="1026"/>
      <c r="U220" s="1026"/>
      <c r="V220" s="1026"/>
      <c r="W220" s="1026"/>
      <c r="X220" s="1026"/>
      <c r="Y220" s="1026"/>
      <c r="Z220" s="1026"/>
      <c r="AA220" s="1026"/>
      <c r="AB220" s="1026"/>
      <c r="AC220" s="1026"/>
      <c r="AD220" s="1026"/>
      <c r="AE220" s="1026"/>
      <c r="AF220" s="1026"/>
      <c r="AG220" s="1026"/>
      <c r="AH220" s="1026"/>
      <c r="AI220" s="1026"/>
      <c r="AJ220" s="1026"/>
      <c r="AK220" s="1026"/>
      <c r="AL220" s="1026"/>
      <c r="AM220" s="1026"/>
      <c r="AN220" s="1026"/>
      <c r="AO220" s="1026"/>
      <c r="AP220" s="1026"/>
      <c r="AQ220" s="1026"/>
      <c r="AR220" s="1026"/>
      <c r="AS220" s="1026"/>
      <c r="AT220" s="1026"/>
      <c r="AU220" s="1026"/>
      <c r="AV220" s="1026"/>
      <c r="AW220" s="1026"/>
      <c r="AX220" s="1026"/>
      <c r="AY220" s="1026"/>
      <c r="AZ220" s="1026"/>
      <c r="BA220" s="1026"/>
      <c r="BB220" s="1026"/>
      <c r="BC220" s="1026"/>
      <c r="BD220" s="1026"/>
      <c r="BE220" s="1026"/>
      <c r="BF220" s="1026"/>
      <c r="BG220" s="1026"/>
      <c r="BH220" s="1026"/>
      <c r="BI220" s="1026"/>
      <c r="BJ220" s="1026"/>
      <c r="BK220" s="1026"/>
      <c r="BL220" s="1026"/>
      <c r="BM220" s="1026"/>
      <c r="BN220" s="1026"/>
      <c r="BO220" s="1026"/>
      <c r="BP220" s="1026"/>
      <c r="BQ220" s="1026"/>
      <c r="BR220" s="1026"/>
      <c r="BS220" s="1026"/>
      <c r="BT220" s="1026"/>
      <c r="BU220" s="1026"/>
      <c r="BV220" s="1026"/>
      <c r="BW220" s="1026"/>
      <c r="BX220" s="1026"/>
      <c r="BY220" s="1026"/>
      <c r="BZ220" s="1026"/>
      <c r="CA220" s="1026"/>
      <c r="CB220" s="1026"/>
      <c r="CC220" s="1026"/>
      <c r="CD220" s="1026"/>
      <c r="CE220" s="1026"/>
      <c r="CF220" s="1026"/>
      <c r="CG220" s="1026"/>
      <c r="CH220" s="1026"/>
      <c r="CI220" s="1026"/>
      <c r="CJ220" s="1026"/>
      <c r="CK220" s="1026"/>
      <c r="CL220" s="1026"/>
      <c r="CM220" s="1026"/>
      <c r="CN220" s="1026"/>
    </row>
    <row r="221">
      <c r="A221" s="1026"/>
      <c r="B221" s="1026"/>
      <c r="C221" s="1026"/>
      <c r="D221" s="1026"/>
      <c r="E221" s="1026"/>
      <c r="F221" s="1026"/>
      <c r="G221" s="1026"/>
      <c r="H221" s="1027"/>
      <c r="I221" s="1027"/>
      <c r="J221" s="1027"/>
      <c r="K221" s="1027"/>
      <c r="L221" s="1027"/>
      <c r="M221" s="1027"/>
      <c r="N221" s="1027"/>
      <c r="O221" s="1027"/>
      <c r="P221" s="1027"/>
      <c r="Q221" s="1026"/>
      <c r="R221" s="1026"/>
      <c r="S221" s="1026"/>
      <c r="T221" s="1026"/>
      <c r="U221" s="1026"/>
      <c r="V221" s="1026"/>
      <c r="W221" s="1026"/>
      <c r="X221" s="1026"/>
      <c r="Y221" s="1026"/>
      <c r="Z221" s="1026"/>
      <c r="AA221" s="1026"/>
      <c r="AB221" s="1026"/>
      <c r="AC221" s="1026"/>
      <c r="AD221" s="1026"/>
      <c r="AE221" s="1026"/>
      <c r="AF221" s="1026"/>
      <c r="AG221" s="1026"/>
      <c r="AH221" s="1026"/>
      <c r="AI221" s="1026"/>
      <c r="AJ221" s="1026"/>
      <c r="AK221" s="1026"/>
      <c r="AL221" s="1026"/>
      <c r="AM221" s="1026"/>
      <c r="AN221" s="1026"/>
      <c r="AO221" s="1026"/>
      <c r="AP221" s="1026"/>
      <c r="AQ221" s="1026"/>
      <c r="AR221" s="1026"/>
      <c r="AS221" s="1026"/>
      <c r="AT221" s="1026"/>
      <c r="AU221" s="1026"/>
      <c r="AV221" s="1026"/>
      <c r="AW221" s="1026"/>
      <c r="AX221" s="1026"/>
      <c r="AY221" s="1026"/>
      <c r="AZ221" s="1026"/>
      <c r="BA221" s="1026"/>
      <c r="BB221" s="1026"/>
      <c r="BC221" s="1026"/>
      <c r="BD221" s="1026"/>
      <c r="BE221" s="1026"/>
      <c r="BF221" s="1026"/>
      <c r="BG221" s="1026"/>
      <c r="BH221" s="1026"/>
      <c r="BI221" s="1026"/>
      <c r="BJ221" s="1026"/>
      <c r="BK221" s="1026"/>
      <c r="BL221" s="1026"/>
      <c r="BM221" s="1026"/>
      <c r="BN221" s="1026"/>
      <c r="BO221" s="1026"/>
      <c r="BP221" s="1026"/>
      <c r="BQ221" s="1026"/>
      <c r="BR221" s="1026"/>
      <c r="BS221" s="1026"/>
      <c r="BT221" s="1026"/>
      <c r="BU221" s="1026"/>
      <c r="BV221" s="1026"/>
      <c r="BW221" s="1026"/>
      <c r="BX221" s="1026"/>
      <c r="BY221" s="1026"/>
      <c r="BZ221" s="1026"/>
      <c r="CA221" s="1026"/>
      <c r="CB221" s="1026"/>
      <c r="CC221" s="1026"/>
      <c r="CD221" s="1026"/>
      <c r="CE221" s="1026"/>
      <c r="CF221" s="1026"/>
      <c r="CG221" s="1026"/>
      <c r="CH221" s="1026"/>
      <c r="CI221" s="1026"/>
      <c r="CJ221" s="1026"/>
      <c r="CK221" s="1026"/>
      <c r="CL221" s="1026"/>
      <c r="CM221" s="1026"/>
      <c r="CN221" s="1026"/>
    </row>
    <row r="222">
      <c r="A222" s="1026"/>
      <c r="B222" s="1026"/>
      <c r="C222" s="1026"/>
      <c r="D222" s="1026"/>
      <c r="E222" s="1026"/>
      <c r="F222" s="1026"/>
      <c r="G222" s="1026"/>
      <c r="H222" s="1027"/>
      <c r="I222" s="1027"/>
      <c r="J222" s="1027"/>
      <c r="K222" s="1027"/>
      <c r="L222" s="1027"/>
      <c r="M222" s="1027"/>
      <c r="N222" s="1027"/>
      <c r="O222" s="1027"/>
      <c r="P222" s="1027"/>
      <c r="Q222" s="1026"/>
      <c r="R222" s="1026"/>
      <c r="S222" s="1026"/>
      <c r="T222" s="1026"/>
      <c r="U222" s="1026"/>
      <c r="V222" s="1026"/>
      <c r="W222" s="1026"/>
      <c r="X222" s="1026"/>
      <c r="Y222" s="1026"/>
      <c r="Z222" s="1026"/>
      <c r="AA222" s="1026"/>
      <c r="AB222" s="1026"/>
      <c r="AC222" s="1026"/>
      <c r="AD222" s="1026"/>
      <c r="AE222" s="1026"/>
      <c r="AF222" s="1026"/>
      <c r="AG222" s="1026"/>
      <c r="AH222" s="1026"/>
      <c r="AI222" s="1026"/>
      <c r="AJ222" s="1026"/>
      <c r="AK222" s="1026"/>
      <c r="AL222" s="1026"/>
      <c r="AM222" s="1026"/>
      <c r="AN222" s="1026"/>
      <c r="AO222" s="1026"/>
      <c r="AP222" s="1026"/>
      <c r="AQ222" s="1026"/>
      <c r="AR222" s="1026"/>
      <c r="AS222" s="1026"/>
      <c r="AT222" s="1026"/>
      <c r="AU222" s="1026"/>
      <c r="AV222" s="1026"/>
      <c r="AW222" s="1026"/>
      <c r="AX222" s="1026"/>
      <c r="AY222" s="1026"/>
      <c r="AZ222" s="1026"/>
      <c r="BA222" s="1026"/>
      <c r="BB222" s="1026"/>
      <c r="BC222" s="1026"/>
      <c r="BD222" s="1026"/>
      <c r="BE222" s="1026"/>
      <c r="BF222" s="1026"/>
      <c r="BG222" s="1026"/>
      <c r="BH222" s="1026"/>
      <c r="BI222" s="1026"/>
      <c r="BJ222" s="1026"/>
      <c r="BK222" s="1026"/>
      <c r="BL222" s="1026"/>
      <c r="BM222" s="1026"/>
      <c r="BN222" s="1026"/>
      <c r="BO222" s="1026"/>
      <c r="BP222" s="1026"/>
      <c r="BQ222" s="1026"/>
      <c r="BR222" s="1026"/>
      <c r="BS222" s="1026"/>
      <c r="BT222" s="1026"/>
      <c r="BU222" s="1026"/>
      <c r="BV222" s="1026"/>
      <c r="BW222" s="1026"/>
      <c r="BX222" s="1026"/>
      <c r="BY222" s="1026"/>
      <c r="BZ222" s="1026"/>
      <c r="CA222" s="1026"/>
      <c r="CB222" s="1026"/>
      <c r="CC222" s="1026"/>
      <c r="CD222" s="1026"/>
      <c r="CE222" s="1026"/>
      <c r="CF222" s="1026"/>
      <c r="CG222" s="1026"/>
      <c r="CH222" s="1026"/>
      <c r="CI222" s="1026"/>
      <c r="CJ222" s="1026"/>
      <c r="CK222" s="1026"/>
      <c r="CL222" s="1026"/>
      <c r="CM222" s="1026"/>
      <c r="CN222" s="1026"/>
    </row>
    <row r="223">
      <c r="A223" s="1026"/>
      <c r="B223" s="1026"/>
      <c r="C223" s="1026"/>
      <c r="D223" s="1026"/>
      <c r="E223" s="1026"/>
      <c r="F223" s="1026"/>
      <c r="G223" s="1026"/>
      <c r="H223" s="1027"/>
      <c r="I223" s="1027"/>
      <c r="J223" s="1027"/>
      <c r="K223" s="1027"/>
      <c r="L223" s="1027"/>
      <c r="M223" s="1027"/>
      <c r="N223" s="1027"/>
      <c r="O223" s="1027"/>
      <c r="P223" s="1027"/>
      <c r="Q223" s="1026"/>
      <c r="R223" s="1026"/>
      <c r="S223" s="1026"/>
      <c r="T223" s="1026"/>
      <c r="U223" s="1026"/>
      <c r="V223" s="1026"/>
      <c r="W223" s="1026"/>
      <c r="X223" s="1026"/>
      <c r="Y223" s="1026"/>
      <c r="Z223" s="1026"/>
      <c r="AA223" s="1026"/>
      <c r="AB223" s="1026"/>
      <c r="AC223" s="1026"/>
      <c r="AD223" s="1026"/>
      <c r="AE223" s="1026"/>
      <c r="AF223" s="1026"/>
      <c r="AG223" s="1026"/>
      <c r="AH223" s="1026"/>
      <c r="AI223" s="1026"/>
      <c r="AJ223" s="1026"/>
      <c r="AK223" s="1026"/>
      <c r="AL223" s="1026"/>
      <c r="AM223" s="1026"/>
      <c r="AN223" s="1026"/>
      <c r="AO223" s="1026"/>
      <c r="AP223" s="1026"/>
      <c r="AQ223" s="1026"/>
      <c r="AR223" s="1026"/>
      <c r="AS223" s="1026"/>
      <c r="AT223" s="1026"/>
      <c r="AU223" s="1026"/>
      <c r="AV223" s="1026"/>
      <c r="AW223" s="1026"/>
      <c r="AX223" s="1026"/>
      <c r="AY223" s="1026"/>
      <c r="AZ223" s="1026"/>
      <c r="BA223" s="1026"/>
      <c r="BB223" s="1026"/>
      <c r="BC223" s="1026"/>
      <c r="BD223" s="1026"/>
      <c r="BE223" s="1026"/>
      <c r="BF223" s="1026"/>
      <c r="BG223" s="1026"/>
      <c r="BH223" s="1026"/>
      <c r="BI223" s="1026"/>
      <c r="BJ223" s="1026"/>
      <c r="BK223" s="1026"/>
      <c r="BL223" s="1026"/>
      <c r="BM223" s="1026"/>
      <c r="BN223" s="1026"/>
      <c r="BO223" s="1026"/>
      <c r="BP223" s="1026"/>
      <c r="BQ223" s="1026"/>
      <c r="BR223" s="1026"/>
      <c r="BS223" s="1026"/>
      <c r="BT223" s="1026"/>
      <c r="BU223" s="1026"/>
      <c r="BV223" s="1026"/>
      <c r="BW223" s="1026"/>
      <c r="BX223" s="1026"/>
      <c r="BY223" s="1026"/>
      <c r="BZ223" s="1026"/>
      <c r="CA223" s="1026"/>
      <c r="CB223" s="1026"/>
      <c r="CC223" s="1026"/>
      <c r="CD223" s="1026"/>
      <c r="CE223" s="1026"/>
      <c r="CF223" s="1026"/>
      <c r="CG223" s="1026"/>
      <c r="CH223" s="1026"/>
      <c r="CI223" s="1026"/>
      <c r="CJ223" s="1026"/>
      <c r="CK223" s="1026"/>
      <c r="CL223" s="1026"/>
      <c r="CM223" s="1026"/>
      <c r="CN223" s="1026"/>
    </row>
    <row r="224">
      <c r="A224" s="1026"/>
      <c r="B224" s="1026"/>
      <c r="C224" s="1026"/>
      <c r="D224" s="1026"/>
      <c r="E224" s="1026"/>
      <c r="F224" s="1026"/>
      <c r="G224" s="1026"/>
      <c r="H224" s="1027"/>
      <c r="I224" s="1027"/>
      <c r="J224" s="1027"/>
      <c r="K224" s="1027"/>
      <c r="L224" s="1027"/>
      <c r="M224" s="1027"/>
      <c r="N224" s="1027"/>
      <c r="O224" s="1027"/>
      <c r="P224" s="1027"/>
      <c r="Q224" s="1026"/>
      <c r="R224" s="1026"/>
      <c r="S224" s="1026"/>
      <c r="T224" s="1026"/>
      <c r="U224" s="1026"/>
      <c r="V224" s="1026"/>
      <c r="W224" s="1026"/>
      <c r="X224" s="1026"/>
      <c r="Y224" s="1026"/>
      <c r="Z224" s="1026"/>
      <c r="AA224" s="1026"/>
      <c r="AB224" s="1026"/>
      <c r="AC224" s="1026"/>
      <c r="AD224" s="1026"/>
      <c r="AE224" s="1026"/>
      <c r="AF224" s="1026"/>
      <c r="AG224" s="1026"/>
      <c r="AH224" s="1026"/>
      <c r="AI224" s="1026"/>
      <c r="AJ224" s="1026"/>
      <c r="AK224" s="1026"/>
      <c r="AL224" s="1026"/>
      <c r="AM224" s="1026"/>
      <c r="AN224" s="1026"/>
      <c r="AO224" s="1026"/>
      <c r="AP224" s="1026"/>
      <c r="AQ224" s="1026"/>
      <c r="AR224" s="1026"/>
      <c r="AS224" s="1026"/>
      <c r="AT224" s="1026"/>
      <c r="AU224" s="1026"/>
      <c r="AV224" s="1026"/>
      <c r="AW224" s="1026"/>
      <c r="AX224" s="1026"/>
      <c r="AY224" s="1026"/>
      <c r="AZ224" s="1026"/>
      <c r="BA224" s="1026"/>
      <c r="BB224" s="1026"/>
      <c r="BC224" s="1026"/>
      <c r="BD224" s="1026"/>
      <c r="BE224" s="1026"/>
      <c r="BF224" s="1026"/>
      <c r="BG224" s="1026"/>
      <c r="BH224" s="1026"/>
      <c r="BI224" s="1026"/>
      <c r="BJ224" s="1026"/>
      <c r="BK224" s="1026"/>
      <c r="BL224" s="1026"/>
      <c r="BM224" s="1026"/>
      <c r="BN224" s="1026"/>
      <c r="BO224" s="1026"/>
      <c r="BP224" s="1026"/>
      <c r="BQ224" s="1026"/>
      <c r="BR224" s="1026"/>
      <c r="BS224" s="1026"/>
      <c r="BT224" s="1026"/>
      <c r="BU224" s="1026"/>
      <c r="BV224" s="1026"/>
      <c r="BW224" s="1026"/>
      <c r="BX224" s="1026"/>
      <c r="BY224" s="1026"/>
      <c r="BZ224" s="1026"/>
      <c r="CA224" s="1026"/>
      <c r="CB224" s="1026"/>
      <c r="CC224" s="1026"/>
      <c r="CD224" s="1026"/>
      <c r="CE224" s="1026"/>
      <c r="CF224" s="1026"/>
      <c r="CG224" s="1026"/>
      <c r="CH224" s="1026"/>
      <c r="CI224" s="1026"/>
      <c r="CJ224" s="1026"/>
      <c r="CK224" s="1026"/>
      <c r="CL224" s="1026"/>
      <c r="CM224" s="1026"/>
      <c r="CN224" s="1026"/>
    </row>
    <row r="225">
      <c r="A225" s="1026"/>
      <c r="B225" s="1026"/>
      <c r="C225" s="1026"/>
      <c r="D225" s="1026"/>
      <c r="E225" s="1026"/>
      <c r="F225" s="1026"/>
      <c r="G225" s="1026"/>
      <c r="H225" s="1027"/>
      <c r="I225" s="1027"/>
      <c r="J225" s="1027"/>
      <c r="K225" s="1027"/>
      <c r="L225" s="1027"/>
      <c r="M225" s="1027"/>
      <c r="N225" s="1027"/>
      <c r="O225" s="1027"/>
      <c r="P225" s="1027"/>
      <c r="Q225" s="1026"/>
      <c r="R225" s="1026"/>
      <c r="S225" s="1026"/>
      <c r="T225" s="1026"/>
      <c r="U225" s="1026"/>
      <c r="V225" s="1026"/>
      <c r="W225" s="1026"/>
      <c r="X225" s="1026"/>
      <c r="Y225" s="1026"/>
      <c r="Z225" s="1026"/>
      <c r="AA225" s="1026"/>
      <c r="AB225" s="1026"/>
      <c r="AC225" s="1026"/>
      <c r="AD225" s="1026"/>
      <c r="AE225" s="1026"/>
      <c r="AF225" s="1026"/>
      <c r="AG225" s="1026"/>
      <c r="AH225" s="1026"/>
      <c r="AI225" s="1026"/>
      <c r="AJ225" s="1026"/>
      <c r="AK225" s="1026"/>
      <c r="AL225" s="1026"/>
      <c r="AM225" s="1026"/>
      <c r="AN225" s="1026"/>
      <c r="AO225" s="1026"/>
      <c r="AP225" s="1026"/>
      <c r="AQ225" s="1026"/>
      <c r="AR225" s="1026"/>
      <c r="AS225" s="1026"/>
      <c r="AT225" s="1026"/>
      <c r="AU225" s="1026"/>
      <c r="AV225" s="1026"/>
      <c r="AW225" s="1026"/>
      <c r="AX225" s="1026"/>
      <c r="AY225" s="1026"/>
      <c r="AZ225" s="1026"/>
      <c r="BA225" s="1026"/>
      <c r="BB225" s="1026"/>
      <c r="BC225" s="1026"/>
      <c r="BD225" s="1026"/>
      <c r="BE225" s="1026"/>
      <c r="BF225" s="1026"/>
      <c r="BG225" s="1026"/>
      <c r="BH225" s="1026"/>
      <c r="BI225" s="1026"/>
      <c r="BJ225" s="1026"/>
      <c r="BK225" s="1026"/>
      <c r="BL225" s="1026"/>
      <c r="BM225" s="1026"/>
      <c r="BN225" s="1026"/>
      <c r="BO225" s="1026"/>
      <c r="BP225" s="1026"/>
      <c r="BQ225" s="1026"/>
      <c r="BR225" s="1026"/>
      <c r="BS225" s="1026"/>
      <c r="BT225" s="1026"/>
      <c r="BU225" s="1026"/>
      <c r="BV225" s="1026"/>
      <c r="BW225" s="1026"/>
      <c r="BX225" s="1026"/>
      <c r="BY225" s="1026"/>
      <c r="BZ225" s="1026"/>
      <c r="CA225" s="1026"/>
      <c r="CB225" s="1026"/>
      <c r="CC225" s="1026"/>
      <c r="CD225" s="1026"/>
      <c r="CE225" s="1026"/>
      <c r="CF225" s="1026"/>
      <c r="CG225" s="1026"/>
      <c r="CH225" s="1026"/>
      <c r="CI225" s="1026"/>
      <c r="CJ225" s="1026"/>
      <c r="CK225" s="1026"/>
      <c r="CL225" s="1026"/>
      <c r="CM225" s="1026"/>
      <c r="CN225" s="1026"/>
    </row>
    <row r="226">
      <c r="A226" s="1026"/>
      <c r="B226" s="1026"/>
      <c r="C226" s="1026"/>
      <c r="D226" s="1026"/>
      <c r="E226" s="1026"/>
      <c r="F226" s="1026"/>
      <c r="G226" s="1026"/>
      <c r="H226" s="1027"/>
      <c r="I226" s="1027"/>
      <c r="J226" s="1027"/>
      <c r="K226" s="1027"/>
      <c r="L226" s="1027"/>
      <c r="M226" s="1027"/>
      <c r="N226" s="1027"/>
      <c r="O226" s="1027"/>
      <c r="P226" s="1027"/>
      <c r="Q226" s="1026"/>
      <c r="R226" s="1026"/>
      <c r="S226" s="1026"/>
      <c r="T226" s="1026"/>
      <c r="U226" s="1026"/>
      <c r="V226" s="1026"/>
      <c r="W226" s="1026"/>
      <c r="X226" s="1026"/>
      <c r="Y226" s="1026"/>
      <c r="Z226" s="1026"/>
      <c r="AA226" s="1026"/>
      <c r="AB226" s="1026"/>
      <c r="AC226" s="1026"/>
      <c r="AD226" s="1026"/>
      <c r="AE226" s="1026"/>
      <c r="AF226" s="1026"/>
      <c r="AG226" s="1026"/>
      <c r="AH226" s="1026"/>
      <c r="AI226" s="1026"/>
      <c r="AJ226" s="1026"/>
      <c r="AK226" s="1026"/>
      <c r="AL226" s="1026"/>
      <c r="AM226" s="1026"/>
      <c r="AN226" s="1026"/>
      <c r="AO226" s="1026"/>
      <c r="AP226" s="1026"/>
      <c r="AQ226" s="1026"/>
      <c r="AR226" s="1026"/>
      <c r="AS226" s="1026"/>
      <c r="AT226" s="1026"/>
      <c r="AU226" s="1026"/>
      <c r="AV226" s="1026"/>
      <c r="AW226" s="1026"/>
      <c r="AX226" s="1026"/>
      <c r="AY226" s="1026"/>
      <c r="AZ226" s="1026"/>
      <c r="BA226" s="1026"/>
      <c r="BB226" s="1026"/>
      <c r="BC226" s="1026"/>
      <c r="BD226" s="1026"/>
      <c r="BE226" s="1026"/>
      <c r="BF226" s="1026"/>
      <c r="BG226" s="1026"/>
      <c r="BH226" s="1026"/>
      <c r="BI226" s="1026"/>
      <c r="BJ226" s="1026"/>
      <c r="BK226" s="1026"/>
      <c r="BL226" s="1026"/>
      <c r="BM226" s="1026"/>
      <c r="BN226" s="1026"/>
      <c r="BO226" s="1026"/>
      <c r="BP226" s="1026"/>
      <c r="BQ226" s="1026"/>
      <c r="BR226" s="1026"/>
      <c r="BS226" s="1026"/>
      <c r="BT226" s="1026"/>
      <c r="BU226" s="1026"/>
      <c r="BV226" s="1026"/>
      <c r="BW226" s="1026"/>
      <c r="BX226" s="1026"/>
      <c r="BY226" s="1026"/>
      <c r="BZ226" s="1026"/>
      <c r="CA226" s="1026"/>
      <c r="CB226" s="1026"/>
      <c r="CC226" s="1026"/>
      <c r="CD226" s="1026"/>
      <c r="CE226" s="1026"/>
      <c r="CF226" s="1026"/>
      <c r="CG226" s="1026"/>
      <c r="CH226" s="1026"/>
      <c r="CI226" s="1026"/>
      <c r="CJ226" s="1026"/>
      <c r="CK226" s="1026"/>
      <c r="CL226" s="1026"/>
      <c r="CM226" s="1026"/>
      <c r="CN226" s="1026"/>
    </row>
    <row r="227">
      <c r="A227" s="1026"/>
      <c r="B227" s="1026"/>
      <c r="C227" s="1026"/>
      <c r="D227" s="1026"/>
      <c r="E227" s="1026"/>
      <c r="F227" s="1026"/>
      <c r="G227" s="1026"/>
      <c r="H227" s="1027"/>
      <c r="I227" s="1027"/>
      <c r="J227" s="1027"/>
      <c r="K227" s="1027"/>
      <c r="L227" s="1027"/>
      <c r="M227" s="1027"/>
      <c r="N227" s="1027"/>
      <c r="O227" s="1027"/>
      <c r="P227" s="1027"/>
      <c r="Q227" s="1026"/>
      <c r="R227" s="1026"/>
      <c r="S227" s="1026"/>
      <c r="T227" s="1026"/>
      <c r="U227" s="1026"/>
      <c r="V227" s="1026"/>
      <c r="W227" s="1026"/>
      <c r="X227" s="1026"/>
      <c r="Y227" s="1026"/>
      <c r="Z227" s="1026"/>
      <c r="AA227" s="1026"/>
      <c r="AB227" s="1026"/>
      <c r="AC227" s="1026"/>
      <c r="AD227" s="1026"/>
      <c r="AE227" s="1026"/>
      <c r="AF227" s="1026"/>
      <c r="AG227" s="1026"/>
      <c r="AH227" s="1026"/>
      <c r="AI227" s="1026"/>
      <c r="AJ227" s="1026"/>
      <c r="AK227" s="1026"/>
      <c r="AL227" s="1026"/>
      <c r="AM227" s="1026"/>
      <c r="AN227" s="1026"/>
      <c r="AO227" s="1026"/>
      <c r="AP227" s="1026"/>
      <c r="AQ227" s="1026"/>
      <c r="AR227" s="1026"/>
      <c r="AS227" s="1026"/>
      <c r="AT227" s="1026"/>
      <c r="AU227" s="1026"/>
      <c r="AV227" s="1026"/>
      <c r="AW227" s="1026"/>
      <c r="AX227" s="1026"/>
      <c r="AY227" s="1026"/>
      <c r="AZ227" s="1026"/>
      <c r="BA227" s="1026"/>
      <c r="BB227" s="1026"/>
      <c r="BC227" s="1026"/>
      <c r="BD227" s="1026"/>
      <c r="BE227" s="1026"/>
      <c r="BF227" s="1026"/>
      <c r="BG227" s="1026"/>
      <c r="BH227" s="1026"/>
      <c r="BI227" s="1026"/>
      <c r="BJ227" s="1026"/>
      <c r="BK227" s="1026"/>
      <c r="BL227" s="1026"/>
      <c r="BM227" s="1026"/>
      <c r="BN227" s="1026"/>
      <c r="BO227" s="1026"/>
      <c r="BP227" s="1026"/>
      <c r="BQ227" s="1026"/>
      <c r="BR227" s="1026"/>
      <c r="BS227" s="1026"/>
      <c r="BT227" s="1026"/>
      <c r="BU227" s="1026"/>
      <c r="BV227" s="1026"/>
      <c r="BW227" s="1026"/>
      <c r="BX227" s="1026"/>
      <c r="BY227" s="1026"/>
      <c r="BZ227" s="1026"/>
      <c r="CA227" s="1026"/>
      <c r="CB227" s="1026"/>
      <c r="CC227" s="1026"/>
      <c r="CD227" s="1026"/>
      <c r="CE227" s="1026"/>
      <c r="CF227" s="1026"/>
      <c r="CG227" s="1026"/>
      <c r="CH227" s="1026"/>
      <c r="CI227" s="1026"/>
      <c r="CJ227" s="1026"/>
      <c r="CK227" s="1026"/>
      <c r="CL227" s="1026"/>
      <c r="CM227" s="1026"/>
      <c r="CN227" s="1026"/>
    </row>
    <row r="228">
      <c r="A228" s="1026"/>
      <c r="B228" s="1026"/>
      <c r="C228" s="1026"/>
      <c r="D228" s="1026"/>
      <c r="E228" s="1026"/>
      <c r="F228" s="1026"/>
      <c r="G228" s="1026"/>
      <c r="H228" s="1027"/>
      <c r="I228" s="1027"/>
      <c r="J228" s="1027"/>
      <c r="K228" s="1027"/>
      <c r="L228" s="1027"/>
      <c r="M228" s="1027"/>
      <c r="N228" s="1027"/>
      <c r="O228" s="1027"/>
      <c r="P228" s="1027"/>
      <c r="Q228" s="1026"/>
      <c r="R228" s="1026"/>
      <c r="S228" s="1026"/>
      <c r="T228" s="1026"/>
      <c r="U228" s="1026"/>
      <c r="V228" s="1026"/>
      <c r="W228" s="1026"/>
      <c r="X228" s="1026"/>
      <c r="Y228" s="1026"/>
      <c r="Z228" s="1026"/>
      <c r="AA228" s="1026"/>
      <c r="AB228" s="1026"/>
      <c r="AC228" s="1026"/>
      <c r="AD228" s="1026"/>
      <c r="AE228" s="1026"/>
      <c r="AF228" s="1026"/>
      <c r="AG228" s="1026"/>
      <c r="AH228" s="1026"/>
      <c r="AI228" s="1026"/>
      <c r="AJ228" s="1026"/>
      <c r="AK228" s="1026"/>
      <c r="AL228" s="1026"/>
      <c r="AM228" s="1026"/>
      <c r="AN228" s="1026"/>
      <c r="AO228" s="1026"/>
      <c r="AP228" s="1026"/>
      <c r="AQ228" s="1026"/>
      <c r="AR228" s="1026"/>
      <c r="AS228" s="1026"/>
      <c r="AT228" s="1026"/>
      <c r="AU228" s="1026"/>
      <c r="AV228" s="1026"/>
      <c r="AW228" s="1026"/>
      <c r="AX228" s="1026"/>
      <c r="AY228" s="1026"/>
      <c r="AZ228" s="1026"/>
      <c r="BA228" s="1026"/>
      <c r="BB228" s="1026"/>
      <c r="BC228" s="1026"/>
      <c r="BD228" s="1026"/>
      <c r="BE228" s="1026"/>
      <c r="BF228" s="1026"/>
      <c r="BG228" s="1026"/>
      <c r="BH228" s="1026"/>
      <c r="BI228" s="1026"/>
      <c r="BJ228" s="1026"/>
      <c r="BK228" s="1026"/>
      <c r="BL228" s="1026"/>
      <c r="BM228" s="1026"/>
      <c r="BN228" s="1026"/>
      <c r="BO228" s="1026"/>
      <c r="BP228" s="1026"/>
      <c r="BQ228" s="1026"/>
      <c r="BR228" s="1026"/>
      <c r="BS228" s="1026"/>
      <c r="BT228" s="1026"/>
      <c r="BU228" s="1026"/>
      <c r="BV228" s="1026"/>
      <c r="BW228" s="1026"/>
      <c r="BX228" s="1026"/>
      <c r="BY228" s="1026"/>
      <c r="BZ228" s="1026"/>
      <c r="CA228" s="1026"/>
      <c r="CB228" s="1026"/>
      <c r="CC228" s="1026"/>
      <c r="CD228" s="1026"/>
      <c r="CE228" s="1026"/>
      <c r="CF228" s="1026"/>
      <c r="CG228" s="1026"/>
      <c r="CH228" s="1026"/>
      <c r="CI228" s="1026"/>
      <c r="CJ228" s="1026"/>
      <c r="CK228" s="1026"/>
      <c r="CL228" s="1026"/>
      <c r="CM228" s="1026"/>
      <c r="CN228" s="1026"/>
    </row>
    <row r="229">
      <c r="A229" s="1026"/>
      <c r="B229" s="1026"/>
      <c r="C229" s="1026"/>
      <c r="D229" s="1026"/>
      <c r="E229" s="1026"/>
      <c r="F229" s="1026"/>
      <c r="G229" s="1026"/>
      <c r="H229" s="1027"/>
      <c r="I229" s="1027"/>
      <c r="J229" s="1027"/>
      <c r="K229" s="1027"/>
      <c r="L229" s="1027"/>
      <c r="M229" s="1027"/>
      <c r="N229" s="1027"/>
      <c r="O229" s="1027"/>
      <c r="P229" s="1027"/>
      <c r="Q229" s="1026"/>
      <c r="R229" s="1026"/>
      <c r="S229" s="1026"/>
      <c r="T229" s="1026"/>
      <c r="U229" s="1026"/>
      <c r="V229" s="1026"/>
      <c r="W229" s="1026"/>
      <c r="X229" s="1026"/>
      <c r="Y229" s="1026"/>
      <c r="Z229" s="1026"/>
      <c r="AA229" s="1026"/>
      <c r="AB229" s="1026"/>
      <c r="AC229" s="1026"/>
      <c r="AD229" s="1026"/>
      <c r="AE229" s="1026"/>
      <c r="AF229" s="1026"/>
      <c r="AG229" s="1026"/>
      <c r="AH229" s="1026"/>
      <c r="AI229" s="1026"/>
      <c r="AJ229" s="1026"/>
      <c r="AK229" s="1026"/>
      <c r="AL229" s="1026"/>
      <c r="AM229" s="1026"/>
      <c r="AN229" s="1026"/>
      <c r="AO229" s="1026"/>
      <c r="AP229" s="1026"/>
      <c r="AQ229" s="1026"/>
      <c r="AR229" s="1026"/>
      <c r="AS229" s="1026"/>
      <c r="AT229" s="1026"/>
      <c r="AU229" s="1026"/>
      <c r="AV229" s="1026"/>
      <c r="AW229" s="1026"/>
      <c r="AX229" s="1026"/>
      <c r="AY229" s="1026"/>
      <c r="AZ229" s="1026"/>
      <c r="BA229" s="1026"/>
      <c r="BB229" s="1026"/>
      <c r="BC229" s="1026"/>
      <c r="BD229" s="1026"/>
      <c r="BE229" s="1026"/>
      <c r="BF229" s="1026"/>
      <c r="BG229" s="1026"/>
      <c r="BH229" s="1026"/>
      <c r="BI229" s="1026"/>
      <c r="BJ229" s="1026"/>
      <c r="BK229" s="1026"/>
      <c r="BL229" s="1026"/>
      <c r="BM229" s="1026"/>
      <c r="BN229" s="1026"/>
      <c r="BO229" s="1026"/>
      <c r="BP229" s="1026"/>
      <c r="BQ229" s="1026"/>
      <c r="BR229" s="1026"/>
      <c r="BS229" s="1026"/>
      <c r="BT229" s="1026"/>
      <c r="BU229" s="1026"/>
      <c r="BV229" s="1026"/>
      <c r="BW229" s="1026"/>
      <c r="BX229" s="1026"/>
      <c r="BY229" s="1026"/>
      <c r="BZ229" s="1026"/>
      <c r="CA229" s="1026"/>
      <c r="CB229" s="1026"/>
      <c r="CC229" s="1026"/>
      <c r="CD229" s="1026"/>
      <c r="CE229" s="1026"/>
      <c r="CF229" s="1026"/>
      <c r="CG229" s="1026"/>
      <c r="CH229" s="1026"/>
      <c r="CI229" s="1026"/>
      <c r="CJ229" s="1026"/>
      <c r="CK229" s="1026"/>
      <c r="CL229" s="1026"/>
      <c r="CM229" s="1026"/>
      <c r="CN229" s="1026"/>
    </row>
    <row r="230">
      <c r="A230" s="1026"/>
      <c r="B230" s="1026"/>
      <c r="C230" s="1026"/>
      <c r="D230" s="1026"/>
      <c r="E230" s="1026"/>
      <c r="F230" s="1026"/>
      <c r="G230" s="1026"/>
      <c r="H230" s="1027"/>
      <c r="I230" s="1027"/>
      <c r="J230" s="1027"/>
      <c r="K230" s="1027"/>
      <c r="L230" s="1027"/>
      <c r="M230" s="1027"/>
      <c r="N230" s="1027"/>
      <c r="O230" s="1027"/>
      <c r="P230" s="1027"/>
      <c r="Q230" s="1026"/>
      <c r="R230" s="1026"/>
      <c r="S230" s="1026"/>
      <c r="T230" s="1026"/>
      <c r="U230" s="1026"/>
      <c r="V230" s="1026"/>
      <c r="W230" s="1026"/>
      <c r="X230" s="1026"/>
      <c r="Y230" s="1026"/>
      <c r="Z230" s="1026"/>
      <c r="AA230" s="1026"/>
      <c r="AB230" s="1026"/>
      <c r="AC230" s="1026"/>
      <c r="AD230" s="1026"/>
      <c r="AE230" s="1026"/>
      <c r="AF230" s="1026"/>
      <c r="AG230" s="1026"/>
      <c r="AH230" s="1026"/>
      <c r="AI230" s="1026"/>
      <c r="AJ230" s="1026"/>
      <c r="AK230" s="1026"/>
      <c r="AL230" s="1026"/>
      <c r="AM230" s="1026"/>
      <c r="AN230" s="1026"/>
      <c r="AO230" s="1026"/>
      <c r="AP230" s="1026"/>
      <c r="AQ230" s="1026"/>
      <c r="AR230" s="1026"/>
      <c r="AS230" s="1026"/>
      <c r="AT230" s="1026"/>
      <c r="AU230" s="1026"/>
      <c r="AV230" s="1026"/>
      <c r="AW230" s="1026"/>
      <c r="AX230" s="1026"/>
      <c r="AY230" s="1026"/>
      <c r="AZ230" s="1026"/>
      <c r="BA230" s="1026"/>
      <c r="BB230" s="1026"/>
      <c r="BC230" s="1026"/>
      <c r="BD230" s="1026"/>
      <c r="BE230" s="1026"/>
      <c r="BF230" s="1026"/>
      <c r="BG230" s="1026"/>
      <c r="BH230" s="1026"/>
      <c r="BI230" s="1026"/>
      <c r="BJ230" s="1026"/>
      <c r="BK230" s="1026"/>
      <c r="BL230" s="1026"/>
      <c r="BM230" s="1026"/>
      <c r="BN230" s="1026"/>
      <c r="BO230" s="1026"/>
      <c r="BP230" s="1026"/>
      <c r="BQ230" s="1026"/>
      <c r="BR230" s="1026"/>
      <c r="BS230" s="1026"/>
      <c r="BT230" s="1026"/>
      <c r="BU230" s="1026"/>
      <c r="BV230" s="1026"/>
      <c r="BW230" s="1026"/>
      <c r="BX230" s="1026"/>
      <c r="BY230" s="1026"/>
      <c r="BZ230" s="1026"/>
      <c r="CA230" s="1026"/>
      <c r="CB230" s="1026"/>
      <c r="CC230" s="1026"/>
      <c r="CD230" s="1026"/>
      <c r="CE230" s="1026"/>
      <c r="CF230" s="1026"/>
      <c r="CG230" s="1026"/>
      <c r="CH230" s="1026"/>
      <c r="CI230" s="1026"/>
      <c r="CJ230" s="1026"/>
      <c r="CK230" s="1026"/>
      <c r="CL230" s="1026"/>
      <c r="CM230" s="1026"/>
      <c r="CN230" s="1026"/>
    </row>
    <row r="231">
      <c r="A231" s="1026"/>
      <c r="B231" s="1026"/>
      <c r="C231" s="1026"/>
      <c r="D231" s="1026"/>
      <c r="E231" s="1026"/>
      <c r="F231" s="1026"/>
      <c r="G231" s="1026"/>
      <c r="H231" s="1027"/>
      <c r="I231" s="1027"/>
      <c r="J231" s="1027"/>
      <c r="K231" s="1027"/>
      <c r="L231" s="1027"/>
      <c r="M231" s="1027"/>
      <c r="N231" s="1027"/>
      <c r="O231" s="1027"/>
      <c r="P231" s="1027"/>
      <c r="Q231" s="1026"/>
      <c r="R231" s="1026"/>
      <c r="S231" s="1026"/>
      <c r="T231" s="1026"/>
      <c r="U231" s="1026"/>
      <c r="V231" s="1026"/>
      <c r="W231" s="1026"/>
      <c r="X231" s="1026"/>
      <c r="Y231" s="1026"/>
      <c r="Z231" s="1026"/>
      <c r="AA231" s="1026"/>
      <c r="AB231" s="1026"/>
      <c r="AC231" s="1026"/>
      <c r="AD231" s="1026"/>
      <c r="AE231" s="1026"/>
      <c r="AF231" s="1026"/>
      <c r="AG231" s="1026"/>
      <c r="AH231" s="1026"/>
      <c r="AI231" s="1026"/>
      <c r="AJ231" s="1026"/>
      <c r="AK231" s="1026"/>
      <c r="AL231" s="1026"/>
      <c r="AM231" s="1026"/>
      <c r="AN231" s="1026"/>
      <c r="AO231" s="1026"/>
      <c r="AP231" s="1026"/>
      <c r="AQ231" s="1026"/>
      <c r="AR231" s="1026"/>
      <c r="AS231" s="1026"/>
      <c r="AT231" s="1026"/>
      <c r="AU231" s="1026"/>
      <c r="AV231" s="1026"/>
      <c r="AW231" s="1026"/>
      <c r="AX231" s="1026"/>
      <c r="AY231" s="1026"/>
      <c r="AZ231" s="1026"/>
      <c r="BA231" s="1026"/>
      <c r="BB231" s="1026"/>
      <c r="BC231" s="1026"/>
      <c r="BD231" s="1026"/>
      <c r="BE231" s="1026"/>
      <c r="BF231" s="1026"/>
      <c r="BG231" s="1026"/>
      <c r="BH231" s="1026"/>
      <c r="BI231" s="1026"/>
      <c r="BJ231" s="1026"/>
      <c r="BK231" s="1026"/>
      <c r="BL231" s="1026"/>
      <c r="BM231" s="1026"/>
      <c r="BN231" s="1026"/>
      <c r="BO231" s="1026"/>
      <c r="BP231" s="1026"/>
      <c r="BQ231" s="1026"/>
      <c r="BR231" s="1026"/>
      <c r="BS231" s="1026"/>
      <c r="BT231" s="1026"/>
      <c r="BU231" s="1026"/>
      <c r="BV231" s="1026"/>
      <c r="BW231" s="1026"/>
      <c r="BX231" s="1026"/>
      <c r="BY231" s="1026"/>
      <c r="BZ231" s="1026"/>
      <c r="CA231" s="1026"/>
      <c r="CB231" s="1026"/>
      <c r="CC231" s="1026"/>
      <c r="CD231" s="1026"/>
      <c r="CE231" s="1026"/>
      <c r="CF231" s="1026"/>
      <c r="CG231" s="1026"/>
      <c r="CH231" s="1026"/>
      <c r="CI231" s="1026"/>
      <c r="CJ231" s="1026"/>
      <c r="CK231" s="1026"/>
      <c r="CL231" s="1026"/>
      <c r="CM231" s="1026"/>
      <c r="CN231" s="1026"/>
    </row>
    <row r="232">
      <c r="A232" s="1026"/>
      <c r="B232" s="1026"/>
      <c r="C232" s="1026"/>
      <c r="D232" s="1026"/>
      <c r="E232" s="1026"/>
      <c r="F232" s="1026"/>
      <c r="G232" s="1026"/>
      <c r="H232" s="1027"/>
      <c r="I232" s="1027"/>
      <c r="J232" s="1027"/>
      <c r="K232" s="1027"/>
      <c r="L232" s="1027"/>
      <c r="M232" s="1027"/>
      <c r="N232" s="1027"/>
      <c r="O232" s="1027"/>
      <c r="P232" s="1027"/>
      <c r="Q232" s="1026"/>
      <c r="R232" s="1026"/>
      <c r="S232" s="1026"/>
      <c r="T232" s="1026"/>
      <c r="U232" s="1026"/>
      <c r="V232" s="1026"/>
      <c r="W232" s="1026"/>
      <c r="X232" s="1026"/>
      <c r="Y232" s="1026"/>
      <c r="Z232" s="1026"/>
      <c r="AA232" s="1026"/>
      <c r="AB232" s="1026"/>
      <c r="AC232" s="1026"/>
      <c r="AD232" s="1026"/>
      <c r="AE232" s="1026"/>
      <c r="AF232" s="1026"/>
      <c r="AG232" s="1026"/>
      <c r="AH232" s="1026"/>
      <c r="AI232" s="1026"/>
      <c r="AJ232" s="1026"/>
      <c r="AK232" s="1026"/>
      <c r="AL232" s="1026"/>
      <c r="AM232" s="1026"/>
      <c r="AN232" s="1026"/>
      <c r="AO232" s="1026"/>
      <c r="AP232" s="1026"/>
      <c r="AQ232" s="1026"/>
      <c r="AR232" s="1026"/>
      <c r="AS232" s="1026"/>
      <c r="AT232" s="1026"/>
      <c r="AU232" s="1026"/>
      <c r="AV232" s="1026"/>
      <c r="AW232" s="1026"/>
      <c r="AX232" s="1026"/>
      <c r="AY232" s="1026"/>
      <c r="AZ232" s="1026"/>
      <c r="BA232" s="1026"/>
      <c r="BB232" s="1026"/>
      <c r="BC232" s="1026"/>
      <c r="BD232" s="1026"/>
      <c r="BE232" s="1026"/>
      <c r="BF232" s="1026"/>
      <c r="BG232" s="1026"/>
      <c r="BH232" s="1026"/>
      <c r="BI232" s="1026"/>
      <c r="BJ232" s="1026"/>
      <c r="BK232" s="1026"/>
      <c r="BL232" s="1026"/>
      <c r="BM232" s="1026"/>
      <c r="BN232" s="1026"/>
      <c r="BO232" s="1026"/>
      <c r="BP232" s="1026"/>
      <c r="BQ232" s="1026"/>
      <c r="BR232" s="1026"/>
      <c r="BS232" s="1026"/>
      <c r="BT232" s="1026"/>
      <c r="BU232" s="1026"/>
      <c r="BV232" s="1026"/>
      <c r="BW232" s="1026"/>
      <c r="BX232" s="1026"/>
      <c r="BY232" s="1026"/>
      <c r="BZ232" s="1026"/>
      <c r="CA232" s="1026"/>
      <c r="CB232" s="1026"/>
      <c r="CC232" s="1026"/>
      <c r="CD232" s="1026"/>
      <c r="CE232" s="1026"/>
      <c r="CF232" s="1026"/>
      <c r="CG232" s="1026"/>
      <c r="CH232" s="1026"/>
      <c r="CI232" s="1026"/>
      <c r="CJ232" s="1026"/>
      <c r="CK232" s="1026"/>
      <c r="CL232" s="1026"/>
      <c r="CM232" s="1026"/>
      <c r="CN232" s="1026"/>
    </row>
    <row r="233">
      <c r="A233" s="1026"/>
      <c r="B233" s="1026"/>
      <c r="C233" s="1026"/>
      <c r="D233" s="1026"/>
      <c r="E233" s="1026"/>
      <c r="F233" s="1026"/>
      <c r="G233" s="1026"/>
      <c r="H233" s="1027"/>
      <c r="I233" s="1027"/>
      <c r="J233" s="1027"/>
      <c r="K233" s="1027"/>
      <c r="L233" s="1027"/>
      <c r="M233" s="1027"/>
      <c r="N233" s="1027"/>
      <c r="O233" s="1027"/>
      <c r="P233" s="1027"/>
      <c r="Q233" s="1026"/>
      <c r="R233" s="1026"/>
      <c r="S233" s="1026"/>
      <c r="T233" s="1026"/>
      <c r="U233" s="1026"/>
      <c r="V233" s="1026"/>
      <c r="W233" s="1026"/>
      <c r="X233" s="1026"/>
      <c r="Y233" s="1026"/>
      <c r="Z233" s="1026"/>
      <c r="AA233" s="1026"/>
      <c r="AB233" s="1026"/>
      <c r="AC233" s="1026"/>
      <c r="AD233" s="1026"/>
      <c r="AE233" s="1026"/>
      <c r="AF233" s="1026"/>
      <c r="AG233" s="1026"/>
      <c r="AH233" s="1026"/>
      <c r="AI233" s="1026"/>
      <c r="AJ233" s="1026"/>
      <c r="AK233" s="1026"/>
      <c r="AL233" s="1026"/>
      <c r="AM233" s="1026"/>
      <c r="AN233" s="1026"/>
      <c r="AO233" s="1026"/>
      <c r="AP233" s="1026"/>
      <c r="AQ233" s="1026"/>
      <c r="AR233" s="1026"/>
      <c r="AS233" s="1026"/>
      <c r="AT233" s="1026"/>
      <c r="AU233" s="1026"/>
      <c r="AV233" s="1026"/>
      <c r="AW233" s="1026"/>
      <c r="AX233" s="1026"/>
      <c r="AY233" s="1026"/>
      <c r="AZ233" s="1026"/>
      <c r="BA233" s="1026"/>
      <c r="BB233" s="1026"/>
      <c r="BC233" s="1026"/>
      <c r="BD233" s="1026"/>
      <c r="BE233" s="1026"/>
      <c r="BF233" s="1026"/>
      <c r="BG233" s="1026"/>
      <c r="BH233" s="1026"/>
      <c r="BI233" s="1026"/>
      <c r="BJ233" s="1026"/>
      <c r="BK233" s="1026"/>
      <c r="BL233" s="1026"/>
      <c r="BM233" s="1026"/>
      <c r="BN233" s="1026"/>
      <c r="BO233" s="1026"/>
      <c r="BP233" s="1026"/>
      <c r="BQ233" s="1026"/>
      <c r="BR233" s="1026"/>
      <c r="BS233" s="1026"/>
      <c r="BT233" s="1026"/>
      <c r="BU233" s="1026"/>
      <c r="BV233" s="1026"/>
      <c r="BW233" s="1026"/>
      <c r="BX233" s="1026"/>
      <c r="BY233" s="1026"/>
      <c r="BZ233" s="1026"/>
      <c r="CA233" s="1026"/>
      <c r="CB233" s="1026"/>
      <c r="CC233" s="1026"/>
      <c r="CD233" s="1026"/>
      <c r="CE233" s="1026"/>
      <c r="CF233" s="1026"/>
      <c r="CG233" s="1026"/>
      <c r="CH233" s="1026"/>
      <c r="CI233" s="1026"/>
      <c r="CJ233" s="1026"/>
      <c r="CK233" s="1026"/>
      <c r="CL233" s="1026"/>
      <c r="CM233" s="1026"/>
      <c r="CN233" s="1026"/>
    </row>
    <row r="234">
      <c r="A234" s="1026"/>
      <c r="B234" s="1026"/>
      <c r="C234" s="1026"/>
      <c r="D234" s="1026"/>
      <c r="E234" s="1026"/>
      <c r="F234" s="1026"/>
      <c r="G234" s="1026"/>
      <c r="H234" s="1027"/>
      <c r="I234" s="1027"/>
      <c r="J234" s="1027"/>
      <c r="K234" s="1027"/>
      <c r="L234" s="1027"/>
      <c r="M234" s="1027"/>
      <c r="N234" s="1027"/>
      <c r="O234" s="1027"/>
      <c r="P234" s="1027"/>
      <c r="Q234" s="1026"/>
      <c r="R234" s="1026"/>
      <c r="S234" s="1026"/>
      <c r="T234" s="1026"/>
      <c r="U234" s="1026"/>
      <c r="V234" s="1026"/>
      <c r="W234" s="1026"/>
      <c r="X234" s="1026"/>
      <c r="Y234" s="1026"/>
      <c r="Z234" s="1026"/>
      <c r="AA234" s="1026"/>
      <c r="AB234" s="1026"/>
      <c r="AC234" s="1026"/>
      <c r="AD234" s="1026"/>
      <c r="AE234" s="1026"/>
      <c r="AF234" s="1026"/>
      <c r="AG234" s="1026"/>
      <c r="AH234" s="1026"/>
      <c r="AI234" s="1026"/>
      <c r="AJ234" s="1026"/>
      <c r="AK234" s="1026"/>
      <c r="AL234" s="1026"/>
      <c r="AM234" s="1026"/>
      <c r="AN234" s="1026"/>
      <c r="AO234" s="1026"/>
      <c r="AP234" s="1026"/>
      <c r="AQ234" s="1026"/>
      <c r="AR234" s="1026"/>
      <c r="AS234" s="1026"/>
      <c r="AT234" s="1026"/>
      <c r="AU234" s="1026"/>
      <c r="AV234" s="1026"/>
      <c r="AW234" s="1026"/>
      <c r="AX234" s="1026"/>
      <c r="AY234" s="1026"/>
      <c r="AZ234" s="1026"/>
      <c r="BA234" s="1026"/>
      <c r="BB234" s="1026"/>
      <c r="BC234" s="1026"/>
      <c r="BD234" s="1026"/>
      <c r="BE234" s="1026"/>
      <c r="BF234" s="1026"/>
      <c r="BG234" s="1026"/>
      <c r="BH234" s="1026"/>
      <c r="BI234" s="1026"/>
      <c r="BJ234" s="1026"/>
      <c r="BK234" s="1026"/>
      <c r="BL234" s="1026"/>
      <c r="BM234" s="1026"/>
      <c r="BN234" s="1026"/>
      <c r="BO234" s="1026"/>
      <c r="BP234" s="1026"/>
      <c r="BQ234" s="1026"/>
      <c r="BR234" s="1026"/>
      <c r="BS234" s="1026"/>
      <c r="BT234" s="1026"/>
      <c r="BU234" s="1026"/>
      <c r="BV234" s="1026"/>
      <c r="BW234" s="1026"/>
      <c r="BX234" s="1026"/>
      <c r="BY234" s="1026"/>
      <c r="BZ234" s="1026"/>
      <c r="CA234" s="1026"/>
      <c r="CB234" s="1026"/>
      <c r="CC234" s="1026"/>
      <c r="CD234" s="1026"/>
      <c r="CE234" s="1026"/>
      <c r="CF234" s="1026"/>
      <c r="CG234" s="1026"/>
      <c r="CH234" s="1026"/>
      <c r="CI234" s="1026"/>
      <c r="CJ234" s="1026"/>
      <c r="CK234" s="1026"/>
      <c r="CL234" s="1026"/>
      <c r="CM234" s="1026"/>
      <c r="CN234" s="1026"/>
    </row>
    <row r="235">
      <c r="A235" s="1026"/>
      <c r="B235" s="1026"/>
      <c r="C235" s="1026"/>
      <c r="D235" s="1026"/>
      <c r="E235" s="1026"/>
      <c r="F235" s="1026"/>
      <c r="G235" s="1026"/>
      <c r="H235" s="1027"/>
      <c r="I235" s="1027"/>
      <c r="J235" s="1027"/>
      <c r="K235" s="1027"/>
      <c r="L235" s="1027"/>
      <c r="M235" s="1027"/>
      <c r="N235" s="1027"/>
      <c r="O235" s="1027"/>
      <c r="P235" s="1027"/>
      <c r="Q235" s="1026"/>
      <c r="R235" s="1026"/>
      <c r="S235" s="1026"/>
      <c r="T235" s="1026"/>
      <c r="U235" s="1026"/>
      <c r="V235" s="1026"/>
      <c r="W235" s="1026"/>
      <c r="X235" s="1026"/>
      <c r="Y235" s="1026"/>
      <c r="Z235" s="1026"/>
      <c r="AA235" s="1026"/>
      <c r="AB235" s="1026"/>
      <c r="AC235" s="1026"/>
      <c r="AD235" s="1026"/>
      <c r="AE235" s="1026"/>
      <c r="AF235" s="1026"/>
      <c r="AG235" s="1026"/>
      <c r="AH235" s="1026"/>
      <c r="AI235" s="1026"/>
      <c r="AJ235" s="1026"/>
      <c r="AK235" s="1026"/>
      <c r="AL235" s="1026"/>
      <c r="AM235" s="1026"/>
      <c r="AN235" s="1026"/>
      <c r="AO235" s="1026"/>
      <c r="AP235" s="1026"/>
      <c r="AQ235" s="1026"/>
      <c r="AR235" s="1026"/>
      <c r="AS235" s="1026"/>
      <c r="AT235" s="1026"/>
      <c r="AU235" s="1026"/>
      <c r="AV235" s="1026"/>
      <c r="AW235" s="1026"/>
      <c r="AX235" s="1026"/>
      <c r="AY235" s="1026"/>
      <c r="AZ235" s="1026"/>
      <c r="BA235" s="1026"/>
      <c r="BB235" s="1026"/>
      <c r="BC235" s="1026"/>
      <c r="BD235" s="1026"/>
      <c r="BE235" s="1026"/>
      <c r="BF235" s="1026"/>
      <c r="BG235" s="1026"/>
      <c r="BH235" s="1026"/>
      <c r="BI235" s="1026"/>
      <c r="BJ235" s="1026"/>
      <c r="BK235" s="1026"/>
      <c r="BL235" s="1026"/>
      <c r="BM235" s="1026"/>
      <c r="BN235" s="1026"/>
      <c r="BO235" s="1026"/>
      <c r="BP235" s="1026"/>
      <c r="BQ235" s="1026"/>
      <c r="BR235" s="1026"/>
      <c r="BS235" s="1026"/>
      <c r="BT235" s="1026"/>
      <c r="BU235" s="1026"/>
      <c r="BV235" s="1026"/>
      <c r="BW235" s="1026"/>
      <c r="BX235" s="1026"/>
      <c r="BY235" s="1026"/>
      <c r="BZ235" s="1026"/>
      <c r="CA235" s="1026"/>
      <c r="CB235" s="1026"/>
      <c r="CC235" s="1026"/>
      <c r="CD235" s="1026"/>
      <c r="CE235" s="1026"/>
      <c r="CF235" s="1026"/>
      <c r="CG235" s="1026"/>
      <c r="CH235" s="1026"/>
      <c r="CI235" s="1026"/>
      <c r="CJ235" s="1026"/>
      <c r="CK235" s="1026"/>
      <c r="CL235" s="1026"/>
      <c r="CM235" s="1026"/>
      <c r="CN235" s="1026"/>
    </row>
    <row r="236">
      <c r="A236" s="1026"/>
      <c r="B236" s="1026"/>
      <c r="C236" s="1026"/>
      <c r="D236" s="1026"/>
      <c r="E236" s="1026"/>
      <c r="F236" s="1026"/>
      <c r="G236" s="1026"/>
      <c r="H236" s="1027"/>
      <c r="I236" s="1027"/>
      <c r="J236" s="1027"/>
      <c r="K236" s="1027"/>
      <c r="L236" s="1027"/>
      <c r="M236" s="1027"/>
      <c r="N236" s="1027"/>
      <c r="O236" s="1027"/>
      <c r="P236" s="1027"/>
      <c r="Q236" s="1026"/>
      <c r="R236" s="1026"/>
      <c r="S236" s="1026"/>
      <c r="T236" s="1026"/>
      <c r="U236" s="1026"/>
      <c r="V236" s="1026"/>
      <c r="W236" s="1026"/>
      <c r="X236" s="1026"/>
      <c r="Y236" s="1026"/>
      <c r="Z236" s="1026"/>
      <c r="AA236" s="1026"/>
      <c r="AB236" s="1026"/>
      <c r="AC236" s="1026"/>
      <c r="AD236" s="1026"/>
      <c r="AE236" s="1026"/>
      <c r="AF236" s="1026"/>
      <c r="AG236" s="1026"/>
      <c r="AH236" s="1026"/>
      <c r="AI236" s="1026"/>
      <c r="AJ236" s="1026"/>
      <c r="AK236" s="1026"/>
      <c r="AL236" s="1026"/>
      <c r="AM236" s="1026"/>
      <c r="AN236" s="1026"/>
      <c r="AO236" s="1026"/>
      <c r="AP236" s="1026"/>
      <c r="AQ236" s="1026"/>
      <c r="AR236" s="1026"/>
      <c r="AS236" s="1026"/>
      <c r="AT236" s="1026"/>
      <c r="AU236" s="1026"/>
      <c r="AV236" s="1026"/>
      <c r="AW236" s="1026"/>
      <c r="AX236" s="1026"/>
      <c r="AY236" s="1026"/>
      <c r="AZ236" s="1026"/>
      <c r="BA236" s="1026"/>
      <c r="BB236" s="1026"/>
      <c r="BC236" s="1026"/>
      <c r="BD236" s="1026"/>
      <c r="BE236" s="1026"/>
      <c r="BF236" s="1026"/>
      <c r="BG236" s="1026"/>
      <c r="BH236" s="1026"/>
      <c r="BI236" s="1026"/>
      <c r="BJ236" s="1026"/>
      <c r="BK236" s="1026"/>
      <c r="BL236" s="1026"/>
      <c r="BM236" s="1026"/>
      <c r="BN236" s="1026"/>
      <c r="BO236" s="1026"/>
      <c r="BP236" s="1026"/>
      <c r="BQ236" s="1026"/>
      <c r="BR236" s="1026"/>
      <c r="BS236" s="1026"/>
      <c r="BT236" s="1026"/>
      <c r="BU236" s="1026"/>
      <c r="BV236" s="1026"/>
      <c r="BW236" s="1026"/>
      <c r="BX236" s="1026"/>
      <c r="BY236" s="1026"/>
      <c r="BZ236" s="1026"/>
      <c r="CA236" s="1026"/>
      <c r="CB236" s="1026"/>
      <c r="CC236" s="1026"/>
      <c r="CD236" s="1026"/>
      <c r="CE236" s="1026"/>
      <c r="CF236" s="1026"/>
      <c r="CG236" s="1026"/>
      <c r="CH236" s="1026"/>
      <c r="CI236" s="1026"/>
      <c r="CJ236" s="1026"/>
      <c r="CK236" s="1026"/>
      <c r="CL236" s="1026"/>
      <c r="CM236" s="1026"/>
      <c r="CN236" s="1026"/>
    </row>
    <row r="237">
      <c r="A237" s="1026"/>
      <c r="B237" s="1026"/>
      <c r="C237" s="1026"/>
      <c r="D237" s="1026"/>
      <c r="E237" s="1026"/>
      <c r="F237" s="1026"/>
      <c r="G237" s="1026"/>
      <c r="H237" s="1027"/>
      <c r="I237" s="1027"/>
      <c r="J237" s="1027"/>
      <c r="K237" s="1027"/>
      <c r="L237" s="1027"/>
      <c r="M237" s="1027"/>
      <c r="N237" s="1027"/>
      <c r="O237" s="1027"/>
      <c r="P237" s="1027"/>
      <c r="Q237" s="1026"/>
      <c r="R237" s="1026"/>
      <c r="S237" s="1026"/>
      <c r="T237" s="1026"/>
      <c r="U237" s="1026"/>
      <c r="V237" s="1026"/>
      <c r="W237" s="1026"/>
      <c r="X237" s="1026"/>
      <c r="Y237" s="1026"/>
      <c r="Z237" s="1026"/>
      <c r="AA237" s="1026"/>
      <c r="AB237" s="1026"/>
      <c r="AC237" s="1026"/>
      <c r="AD237" s="1026"/>
      <c r="AE237" s="1026"/>
      <c r="AF237" s="1026"/>
      <c r="AG237" s="1026"/>
      <c r="AH237" s="1026"/>
      <c r="AI237" s="1026"/>
      <c r="AJ237" s="1026"/>
      <c r="AK237" s="1026"/>
      <c r="AL237" s="1026"/>
      <c r="AM237" s="1026"/>
      <c r="AN237" s="1026"/>
      <c r="AO237" s="1026"/>
      <c r="AP237" s="1026"/>
      <c r="AQ237" s="1026"/>
      <c r="AR237" s="1026"/>
      <c r="AS237" s="1026"/>
      <c r="AT237" s="1026"/>
      <c r="AU237" s="1026"/>
      <c r="AV237" s="1026"/>
      <c r="AW237" s="1026"/>
      <c r="AX237" s="1026"/>
      <c r="AY237" s="1026"/>
      <c r="AZ237" s="1026"/>
      <c r="BA237" s="1026"/>
      <c r="BB237" s="1026"/>
      <c r="BC237" s="1026"/>
      <c r="BD237" s="1026"/>
      <c r="BE237" s="1026"/>
      <c r="BF237" s="1026"/>
      <c r="BG237" s="1026"/>
      <c r="BH237" s="1026"/>
      <c r="BI237" s="1026"/>
      <c r="BJ237" s="1026"/>
      <c r="BK237" s="1026"/>
      <c r="BL237" s="1026"/>
      <c r="BM237" s="1026"/>
      <c r="BN237" s="1026"/>
      <c r="BO237" s="1026"/>
      <c r="BP237" s="1026"/>
      <c r="BQ237" s="1026"/>
      <c r="BR237" s="1026"/>
      <c r="BS237" s="1026"/>
      <c r="BT237" s="1026"/>
      <c r="BU237" s="1026"/>
      <c r="BV237" s="1026"/>
      <c r="BW237" s="1026"/>
      <c r="BX237" s="1026"/>
      <c r="BY237" s="1026"/>
      <c r="BZ237" s="1026"/>
      <c r="CA237" s="1026"/>
      <c r="CB237" s="1026"/>
      <c r="CC237" s="1026"/>
      <c r="CD237" s="1026"/>
      <c r="CE237" s="1026"/>
      <c r="CF237" s="1026"/>
      <c r="CG237" s="1026"/>
      <c r="CH237" s="1026"/>
      <c r="CI237" s="1026"/>
      <c r="CJ237" s="1026"/>
      <c r="CK237" s="1026"/>
      <c r="CL237" s="1026"/>
      <c r="CM237" s="1026"/>
      <c r="CN237" s="1026"/>
    </row>
    <row r="238">
      <c r="A238" s="1026"/>
      <c r="B238" s="1026"/>
      <c r="C238" s="1026"/>
      <c r="D238" s="1026"/>
      <c r="E238" s="1026"/>
      <c r="F238" s="1026"/>
      <c r="G238" s="1026"/>
      <c r="H238" s="1027"/>
      <c r="I238" s="1027"/>
      <c r="J238" s="1027"/>
      <c r="K238" s="1027"/>
      <c r="L238" s="1027"/>
      <c r="M238" s="1027"/>
      <c r="N238" s="1027"/>
      <c r="O238" s="1027"/>
      <c r="P238" s="1027"/>
      <c r="Q238" s="1026"/>
      <c r="R238" s="1026"/>
      <c r="S238" s="1026"/>
      <c r="T238" s="1026"/>
      <c r="U238" s="1026"/>
      <c r="V238" s="1026"/>
      <c r="W238" s="1026"/>
      <c r="X238" s="1026"/>
      <c r="Y238" s="1026"/>
      <c r="Z238" s="1026"/>
      <c r="AA238" s="1026"/>
      <c r="AB238" s="1026"/>
      <c r="AC238" s="1026"/>
      <c r="AD238" s="1026"/>
      <c r="AE238" s="1026"/>
      <c r="AF238" s="1026"/>
      <c r="AG238" s="1026"/>
      <c r="AH238" s="1026"/>
      <c r="AI238" s="1026"/>
      <c r="AJ238" s="1026"/>
      <c r="AK238" s="1026"/>
      <c r="AL238" s="1026"/>
      <c r="AM238" s="1026"/>
      <c r="AN238" s="1026"/>
      <c r="AO238" s="1026"/>
      <c r="AP238" s="1026"/>
      <c r="AQ238" s="1026"/>
      <c r="AR238" s="1026"/>
      <c r="AS238" s="1026"/>
      <c r="AT238" s="1026"/>
      <c r="AU238" s="1026"/>
      <c r="AV238" s="1026"/>
      <c r="AW238" s="1026"/>
      <c r="AX238" s="1026"/>
      <c r="AY238" s="1026"/>
      <c r="AZ238" s="1026"/>
      <c r="BA238" s="1026"/>
      <c r="BB238" s="1026"/>
      <c r="BC238" s="1026"/>
      <c r="BD238" s="1026"/>
      <c r="BE238" s="1026"/>
      <c r="BF238" s="1026"/>
      <c r="BG238" s="1026"/>
      <c r="BH238" s="1026"/>
      <c r="BI238" s="1026"/>
      <c r="BJ238" s="1026"/>
      <c r="BK238" s="1026"/>
      <c r="BL238" s="1026"/>
      <c r="BM238" s="1026"/>
      <c r="BN238" s="1026"/>
      <c r="BO238" s="1026"/>
      <c r="BP238" s="1026"/>
      <c r="BQ238" s="1026"/>
      <c r="BR238" s="1026"/>
      <c r="BS238" s="1026"/>
      <c r="BT238" s="1026"/>
      <c r="BU238" s="1026"/>
      <c r="BV238" s="1026"/>
      <c r="BW238" s="1026"/>
      <c r="BX238" s="1026"/>
      <c r="BY238" s="1026"/>
      <c r="BZ238" s="1026"/>
      <c r="CA238" s="1026"/>
      <c r="CB238" s="1026"/>
      <c r="CC238" s="1026"/>
      <c r="CD238" s="1026"/>
      <c r="CE238" s="1026"/>
      <c r="CF238" s="1026"/>
      <c r="CG238" s="1026"/>
      <c r="CH238" s="1026"/>
      <c r="CI238" s="1026"/>
      <c r="CJ238" s="1026"/>
      <c r="CK238" s="1026"/>
      <c r="CL238" s="1026"/>
      <c r="CM238" s="1026"/>
      <c r="CN238" s="1026"/>
    </row>
    <row r="239">
      <c r="A239" s="1026"/>
      <c r="B239" s="1026"/>
      <c r="C239" s="1026"/>
      <c r="D239" s="1026"/>
      <c r="E239" s="1026"/>
      <c r="F239" s="1026"/>
      <c r="G239" s="1026"/>
      <c r="H239" s="1027"/>
      <c r="I239" s="1027"/>
      <c r="J239" s="1027"/>
      <c r="K239" s="1027"/>
      <c r="L239" s="1027"/>
      <c r="M239" s="1027"/>
      <c r="N239" s="1027"/>
      <c r="O239" s="1027"/>
      <c r="P239" s="1027"/>
      <c r="Q239" s="1026"/>
      <c r="R239" s="1026"/>
      <c r="S239" s="1026"/>
      <c r="T239" s="1026"/>
      <c r="U239" s="1026"/>
      <c r="V239" s="1026"/>
      <c r="W239" s="1026"/>
      <c r="X239" s="1026"/>
      <c r="Y239" s="1026"/>
      <c r="Z239" s="1026"/>
      <c r="AA239" s="1026"/>
      <c r="AB239" s="1026"/>
      <c r="AC239" s="1026"/>
      <c r="AD239" s="1026"/>
      <c r="AE239" s="1026"/>
      <c r="AF239" s="1026"/>
      <c r="AG239" s="1026"/>
      <c r="AH239" s="1026"/>
      <c r="AI239" s="1026"/>
      <c r="AJ239" s="1026"/>
      <c r="AK239" s="1026"/>
      <c r="AL239" s="1026"/>
      <c r="AM239" s="1026"/>
      <c r="AN239" s="1026"/>
      <c r="AO239" s="1026"/>
      <c r="AP239" s="1026"/>
      <c r="AQ239" s="1026"/>
      <c r="AR239" s="1026"/>
      <c r="AS239" s="1026"/>
      <c r="AT239" s="1026"/>
      <c r="AU239" s="1026"/>
      <c r="AV239" s="1026"/>
      <c r="AW239" s="1026"/>
      <c r="AX239" s="1026"/>
      <c r="AY239" s="1026"/>
      <c r="AZ239" s="1026"/>
      <c r="BA239" s="1026"/>
      <c r="BB239" s="1026"/>
      <c r="BC239" s="1026"/>
      <c r="BD239" s="1026"/>
      <c r="BE239" s="1026"/>
      <c r="BF239" s="1026"/>
      <c r="BG239" s="1026"/>
      <c r="BH239" s="1026"/>
      <c r="BI239" s="1026"/>
      <c r="BJ239" s="1026"/>
      <c r="BK239" s="1026"/>
      <c r="BL239" s="1026"/>
      <c r="BM239" s="1026"/>
      <c r="BN239" s="1026"/>
      <c r="BO239" s="1026"/>
      <c r="BP239" s="1026"/>
      <c r="BQ239" s="1026"/>
      <c r="BR239" s="1026"/>
      <c r="BS239" s="1026"/>
      <c r="BT239" s="1026"/>
      <c r="BU239" s="1026"/>
      <c r="BV239" s="1026"/>
      <c r="BW239" s="1026"/>
      <c r="BX239" s="1026"/>
      <c r="BY239" s="1026"/>
      <c r="BZ239" s="1026"/>
      <c r="CA239" s="1026"/>
      <c r="CB239" s="1026"/>
      <c r="CC239" s="1026"/>
      <c r="CD239" s="1026"/>
      <c r="CE239" s="1026"/>
      <c r="CF239" s="1026"/>
      <c r="CG239" s="1026"/>
      <c r="CH239" s="1026"/>
      <c r="CI239" s="1026"/>
      <c r="CJ239" s="1026"/>
      <c r="CK239" s="1026"/>
      <c r="CL239" s="1026"/>
      <c r="CM239" s="1026"/>
      <c r="CN239" s="1026"/>
    </row>
    <row r="240">
      <c r="A240" s="1026"/>
      <c r="B240" s="1026"/>
      <c r="C240" s="1026"/>
      <c r="D240" s="1026"/>
      <c r="E240" s="1026"/>
      <c r="F240" s="1026"/>
      <c r="G240" s="1026"/>
      <c r="H240" s="1027"/>
      <c r="I240" s="1027"/>
      <c r="J240" s="1027"/>
      <c r="K240" s="1027"/>
      <c r="L240" s="1027"/>
      <c r="M240" s="1027"/>
      <c r="N240" s="1027"/>
      <c r="O240" s="1027"/>
      <c r="P240" s="1027"/>
      <c r="Q240" s="1026"/>
      <c r="R240" s="1026"/>
      <c r="S240" s="1026"/>
      <c r="T240" s="1026"/>
      <c r="U240" s="1026"/>
      <c r="V240" s="1026"/>
      <c r="W240" s="1026"/>
      <c r="X240" s="1026"/>
      <c r="Y240" s="1026"/>
      <c r="Z240" s="1026"/>
      <c r="AA240" s="1026"/>
      <c r="AB240" s="1026"/>
      <c r="AC240" s="1026"/>
      <c r="AD240" s="1026"/>
      <c r="AE240" s="1026"/>
      <c r="AF240" s="1026"/>
      <c r="AG240" s="1026"/>
      <c r="AH240" s="1026"/>
      <c r="AI240" s="1026"/>
      <c r="AJ240" s="1026"/>
      <c r="AK240" s="1026"/>
      <c r="AL240" s="1026"/>
      <c r="AM240" s="1026"/>
      <c r="AN240" s="1026"/>
      <c r="AO240" s="1026"/>
      <c r="AP240" s="1026"/>
      <c r="AQ240" s="1026"/>
      <c r="AR240" s="1026"/>
      <c r="AS240" s="1026"/>
      <c r="AT240" s="1026"/>
      <c r="AU240" s="1026"/>
      <c r="AV240" s="1026"/>
      <c r="AW240" s="1026"/>
      <c r="AX240" s="1026"/>
      <c r="AY240" s="1026"/>
      <c r="AZ240" s="1026"/>
      <c r="BA240" s="1026"/>
      <c r="BB240" s="1026"/>
      <c r="BC240" s="1026"/>
      <c r="BD240" s="1026"/>
      <c r="BE240" s="1026"/>
      <c r="BF240" s="1026"/>
      <c r="BG240" s="1026"/>
      <c r="BH240" s="1026"/>
      <c r="BI240" s="1026"/>
      <c r="BJ240" s="1026"/>
      <c r="BK240" s="1026"/>
      <c r="BL240" s="1026"/>
      <c r="BM240" s="1026"/>
      <c r="BN240" s="1026"/>
      <c r="BO240" s="1026"/>
      <c r="BP240" s="1026"/>
      <c r="BQ240" s="1026"/>
      <c r="BR240" s="1026"/>
      <c r="BS240" s="1026"/>
      <c r="BT240" s="1026"/>
      <c r="BU240" s="1026"/>
      <c r="BV240" s="1026"/>
      <c r="BW240" s="1026"/>
      <c r="BX240" s="1026"/>
      <c r="BY240" s="1026"/>
      <c r="BZ240" s="1026"/>
      <c r="CA240" s="1026"/>
      <c r="CB240" s="1026"/>
      <c r="CC240" s="1026"/>
      <c r="CD240" s="1026"/>
      <c r="CE240" s="1026"/>
      <c r="CF240" s="1026"/>
      <c r="CG240" s="1026"/>
      <c r="CH240" s="1026"/>
      <c r="CI240" s="1026"/>
      <c r="CJ240" s="1026"/>
      <c r="CK240" s="1026"/>
      <c r="CL240" s="1026"/>
      <c r="CM240" s="1026"/>
      <c r="CN240" s="1026"/>
    </row>
    <row r="241">
      <c r="A241" s="1026"/>
      <c r="B241" s="1026"/>
      <c r="C241" s="1026"/>
      <c r="D241" s="1026"/>
      <c r="E241" s="1026"/>
      <c r="F241" s="1026"/>
      <c r="G241" s="1026"/>
      <c r="H241" s="1027"/>
      <c r="I241" s="1027"/>
      <c r="J241" s="1027"/>
      <c r="K241" s="1027"/>
      <c r="L241" s="1027"/>
      <c r="M241" s="1027"/>
      <c r="N241" s="1027"/>
      <c r="O241" s="1027"/>
      <c r="P241" s="1027"/>
      <c r="Q241" s="1026"/>
      <c r="R241" s="1026"/>
      <c r="S241" s="1026"/>
      <c r="T241" s="1026"/>
      <c r="U241" s="1026"/>
      <c r="V241" s="1026"/>
      <c r="W241" s="1026"/>
      <c r="X241" s="1026"/>
      <c r="Y241" s="1026"/>
      <c r="Z241" s="1026"/>
      <c r="AA241" s="1026"/>
      <c r="AB241" s="1026"/>
      <c r="AC241" s="1026"/>
      <c r="AD241" s="1026"/>
      <c r="AE241" s="1026"/>
      <c r="AF241" s="1026"/>
      <c r="AG241" s="1026"/>
      <c r="AH241" s="1026"/>
      <c r="AI241" s="1026"/>
      <c r="AJ241" s="1026"/>
      <c r="AK241" s="1026"/>
      <c r="AL241" s="1026"/>
      <c r="AM241" s="1026"/>
      <c r="AN241" s="1026"/>
      <c r="AO241" s="1026"/>
      <c r="AP241" s="1026"/>
      <c r="AQ241" s="1026"/>
      <c r="AR241" s="1026"/>
      <c r="AS241" s="1026"/>
      <c r="AT241" s="1026"/>
      <c r="AU241" s="1026"/>
      <c r="AV241" s="1026"/>
      <c r="AW241" s="1026"/>
      <c r="AX241" s="1026"/>
      <c r="AY241" s="1026"/>
      <c r="AZ241" s="1026"/>
      <c r="BA241" s="1026"/>
      <c r="BB241" s="1026"/>
      <c r="BC241" s="1026"/>
      <c r="BD241" s="1026"/>
      <c r="BE241" s="1026"/>
      <c r="BF241" s="1026"/>
      <c r="BG241" s="1026"/>
      <c r="BH241" s="1026"/>
      <c r="BI241" s="1026"/>
      <c r="BJ241" s="1026"/>
      <c r="BK241" s="1026"/>
      <c r="BL241" s="1026"/>
      <c r="BM241" s="1026"/>
      <c r="BN241" s="1026"/>
      <c r="BO241" s="1026"/>
      <c r="BP241" s="1026"/>
      <c r="BQ241" s="1026"/>
      <c r="BR241" s="1026"/>
      <c r="BS241" s="1026"/>
      <c r="BT241" s="1026"/>
      <c r="BU241" s="1026"/>
      <c r="BV241" s="1026"/>
      <c r="BW241" s="1026"/>
      <c r="BX241" s="1026"/>
      <c r="BY241" s="1026"/>
      <c r="BZ241" s="1026"/>
      <c r="CA241" s="1026"/>
      <c r="CB241" s="1026"/>
      <c r="CC241" s="1026"/>
      <c r="CD241" s="1026"/>
      <c r="CE241" s="1026"/>
      <c r="CF241" s="1026"/>
      <c r="CG241" s="1026"/>
      <c r="CH241" s="1026"/>
      <c r="CI241" s="1026"/>
      <c r="CJ241" s="1026"/>
      <c r="CK241" s="1026"/>
      <c r="CL241" s="1026"/>
      <c r="CM241" s="1026"/>
      <c r="CN241" s="1026"/>
    </row>
    <row r="242">
      <c r="A242" s="1026"/>
      <c r="B242" s="1026"/>
      <c r="C242" s="1026"/>
      <c r="D242" s="1026"/>
      <c r="E242" s="1026"/>
      <c r="F242" s="1026"/>
      <c r="G242" s="1026"/>
      <c r="H242" s="1027"/>
      <c r="I242" s="1027"/>
      <c r="J242" s="1027"/>
      <c r="K242" s="1027"/>
      <c r="L242" s="1027"/>
      <c r="M242" s="1027"/>
      <c r="N242" s="1027"/>
      <c r="O242" s="1027"/>
      <c r="P242" s="1027"/>
      <c r="Q242" s="1026"/>
      <c r="R242" s="1026"/>
      <c r="S242" s="1026"/>
      <c r="T242" s="1026"/>
      <c r="U242" s="1026"/>
      <c r="V242" s="1026"/>
      <c r="W242" s="1026"/>
      <c r="X242" s="1026"/>
      <c r="Y242" s="1026"/>
      <c r="Z242" s="1026"/>
      <c r="AA242" s="1026"/>
      <c r="AB242" s="1026"/>
      <c r="AC242" s="1026"/>
      <c r="AD242" s="1026"/>
      <c r="AE242" s="1026"/>
      <c r="AF242" s="1026"/>
      <c r="AG242" s="1026"/>
      <c r="AH242" s="1026"/>
      <c r="AI242" s="1026"/>
      <c r="AJ242" s="1026"/>
      <c r="AK242" s="1026"/>
      <c r="AL242" s="1026"/>
      <c r="AM242" s="1026"/>
      <c r="AN242" s="1026"/>
      <c r="AO242" s="1026"/>
      <c r="AP242" s="1026"/>
      <c r="AQ242" s="1026"/>
      <c r="AR242" s="1026"/>
      <c r="AS242" s="1026"/>
      <c r="AT242" s="1026"/>
      <c r="AU242" s="1026"/>
      <c r="AV242" s="1026"/>
      <c r="AW242" s="1026"/>
      <c r="AX242" s="1026"/>
      <c r="AY242" s="1026"/>
      <c r="AZ242" s="1026"/>
      <c r="BA242" s="1026"/>
      <c r="BB242" s="1026"/>
      <c r="BC242" s="1026"/>
      <c r="BD242" s="1026"/>
      <c r="BE242" s="1026"/>
      <c r="BF242" s="1026"/>
      <c r="BG242" s="1026"/>
      <c r="BH242" s="1026"/>
      <c r="BI242" s="1026"/>
      <c r="BJ242" s="1026"/>
      <c r="BK242" s="1026"/>
      <c r="BL242" s="1026"/>
      <c r="BM242" s="1026"/>
      <c r="BN242" s="1026"/>
      <c r="BO242" s="1026"/>
      <c r="BP242" s="1026"/>
      <c r="BQ242" s="1026"/>
      <c r="BR242" s="1026"/>
      <c r="BS242" s="1026"/>
      <c r="BT242" s="1026"/>
      <c r="BU242" s="1026"/>
      <c r="BV242" s="1026"/>
      <c r="BW242" s="1026"/>
      <c r="BX242" s="1026"/>
      <c r="BY242" s="1026"/>
      <c r="BZ242" s="1026"/>
      <c r="CA242" s="1026"/>
      <c r="CB242" s="1026"/>
      <c r="CC242" s="1026"/>
      <c r="CD242" s="1026"/>
      <c r="CE242" s="1026"/>
      <c r="CF242" s="1026"/>
      <c r="CG242" s="1026"/>
      <c r="CH242" s="1026"/>
      <c r="CI242" s="1026"/>
      <c r="CJ242" s="1026"/>
      <c r="CK242" s="1026"/>
      <c r="CL242" s="1026"/>
      <c r="CM242" s="1026"/>
      <c r="CN242" s="1026"/>
    </row>
    <row r="243">
      <c r="A243" s="1026"/>
      <c r="B243" s="1026"/>
      <c r="C243" s="1026"/>
      <c r="D243" s="1026"/>
      <c r="E243" s="1026"/>
      <c r="F243" s="1026"/>
      <c r="G243" s="1026"/>
      <c r="H243" s="1027"/>
      <c r="I243" s="1027"/>
      <c r="J243" s="1027"/>
      <c r="K243" s="1027"/>
      <c r="L243" s="1027"/>
      <c r="M243" s="1027"/>
      <c r="N243" s="1027"/>
      <c r="O243" s="1027"/>
      <c r="P243" s="1027"/>
      <c r="Q243" s="1026"/>
      <c r="R243" s="1026"/>
      <c r="S243" s="1026"/>
      <c r="T243" s="1026"/>
      <c r="U243" s="1026"/>
      <c r="V243" s="1026"/>
      <c r="W243" s="1026"/>
      <c r="X243" s="1026"/>
      <c r="Y243" s="1026"/>
      <c r="Z243" s="1026"/>
      <c r="AA243" s="1026"/>
      <c r="AB243" s="1026"/>
      <c r="AC243" s="1026"/>
      <c r="AD243" s="1026"/>
      <c r="AE243" s="1026"/>
      <c r="AF243" s="1026"/>
      <c r="AG243" s="1026"/>
      <c r="AH243" s="1026"/>
      <c r="AI243" s="1026"/>
      <c r="AJ243" s="1026"/>
      <c r="AK243" s="1026"/>
      <c r="AL243" s="1026"/>
      <c r="AM243" s="1026"/>
      <c r="AN243" s="1026"/>
      <c r="AO243" s="1026"/>
      <c r="AP243" s="1026"/>
      <c r="AQ243" s="1026"/>
      <c r="AR243" s="1026"/>
      <c r="AS243" s="1026"/>
      <c r="AT243" s="1026"/>
      <c r="AU243" s="1026"/>
      <c r="AV243" s="1026"/>
      <c r="AW243" s="1026"/>
      <c r="AX243" s="1026"/>
      <c r="AY243" s="1026"/>
      <c r="AZ243" s="1026"/>
      <c r="BA243" s="1026"/>
      <c r="BB243" s="1026"/>
      <c r="BC243" s="1026"/>
      <c r="BD243" s="1026"/>
      <c r="BE243" s="1026"/>
      <c r="BF243" s="1026"/>
      <c r="BG243" s="1026"/>
      <c r="BH243" s="1026"/>
      <c r="BI243" s="1026"/>
      <c r="BJ243" s="1026"/>
      <c r="BK243" s="1026"/>
      <c r="BL243" s="1026"/>
      <c r="BM243" s="1026"/>
      <c r="BN243" s="1026"/>
      <c r="BO243" s="1026"/>
      <c r="BP243" s="1026"/>
      <c r="BQ243" s="1026"/>
      <c r="BR243" s="1026"/>
      <c r="BS243" s="1026"/>
      <c r="BT243" s="1026"/>
      <c r="BU243" s="1026"/>
      <c r="BV243" s="1026"/>
      <c r="BW243" s="1026"/>
      <c r="BX243" s="1026"/>
      <c r="BY243" s="1026"/>
      <c r="BZ243" s="1026"/>
      <c r="CA243" s="1026"/>
      <c r="CB243" s="1026"/>
      <c r="CC243" s="1026"/>
      <c r="CD243" s="1026"/>
      <c r="CE243" s="1026"/>
      <c r="CF243" s="1026"/>
      <c r="CG243" s="1026"/>
      <c r="CH243" s="1026"/>
      <c r="CI243" s="1026"/>
      <c r="CJ243" s="1026"/>
      <c r="CK243" s="1026"/>
      <c r="CL243" s="1026"/>
      <c r="CM243" s="1026"/>
      <c r="CN243" s="1026"/>
    </row>
    <row r="244">
      <c r="A244" s="1026"/>
      <c r="B244" s="1026"/>
      <c r="C244" s="1026"/>
      <c r="D244" s="1026"/>
      <c r="E244" s="1026"/>
      <c r="F244" s="1026"/>
      <c r="G244" s="1026"/>
      <c r="H244" s="1027"/>
      <c r="I244" s="1027"/>
      <c r="J244" s="1027"/>
      <c r="K244" s="1027"/>
      <c r="L244" s="1027"/>
      <c r="M244" s="1027"/>
      <c r="N244" s="1027"/>
      <c r="O244" s="1027"/>
      <c r="P244" s="1027"/>
      <c r="Q244" s="1026"/>
      <c r="R244" s="1026"/>
      <c r="S244" s="1026"/>
      <c r="T244" s="1026"/>
      <c r="U244" s="1026"/>
      <c r="V244" s="1026"/>
      <c r="W244" s="1026"/>
      <c r="X244" s="1026"/>
      <c r="Y244" s="1026"/>
      <c r="Z244" s="1026"/>
      <c r="AA244" s="1026"/>
      <c r="AB244" s="1026"/>
      <c r="AC244" s="1026"/>
      <c r="AD244" s="1026"/>
      <c r="AE244" s="1026"/>
      <c r="AF244" s="1026"/>
      <c r="AG244" s="1026"/>
      <c r="AH244" s="1026"/>
      <c r="AI244" s="1026"/>
      <c r="AJ244" s="1026"/>
      <c r="AK244" s="1026"/>
      <c r="AL244" s="1026"/>
      <c r="AM244" s="1026"/>
      <c r="AN244" s="1026"/>
      <c r="AO244" s="1026"/>
      <c r="AP244" s="1026"/>
      <c r="AQ244" s="1026"/>
      <c r="AR244" s="1026"/>
      <c r="AS244" s="1026"/>
      <c r="AT244" s="1026"/>
      <c r="AU244" s="1026"/>
      <c r="AV244" s="1026"/>
      <c r="AW244" s="1026"/>
      <c r="AX244" s="1026"/>
      <c r="AY244" s="1026"/>
      <c r="AZ244" s="1026"/>
      <c r="BA244" s="1026"/>
      <c r="BB244" s="1026"/>
      <c r="BC244" s="1026"/>
      <c r="BD244" s="1026"/>
      <c r="BE244" s="1026"/>
      <c r="BF244" s="1026"/>
      <c r="BG244" s="1026"/>
      <c r="BH244" s="1026"/>
      <c r="BI244" s="1026"/>
      <c r="BJ244" s="1026"/>
      <c r="BK244" s="1026"/>
      <c r="BL244" s="1026"/>
      <c r="BM244" s="1026"/>
      <c r="BN244" s="1026"/>
      <c r="BO244" s="1026"/>
      <c r="BP244" s="1026"/>
      <c r="BQ244" s="1026"/>
      <c r="BR244" s="1026"/>
      <c r="BS244" s="1026"/>
      <c r="BT244" s="1026"/>
      <c r="BU244" s="1026"/>
      <c r="BV244" s="1026"/>
      <c r="BW244" s="1026"/>
      <c r="BX244" s="1026"/>
      <c r="BY244" s="1026"/>
      <c r="BZ244" s="1026"/>
      <c r="CA244" s="1026"/>
      <c r="CB244" s="1026"/>
      <c r="CC244" s="1026"/>
      <c r="CD244" s="1026"/>
      <c r="CE244" s="1026"/>
      <c r="CF244" s="1026"/>
      <c r="CG244" s="1026"/>
      <c r="CH244" s="1026"/>
      <c r="CI244" s="1026"/>
      <c r="CJ244" s="1026"/>
      <c r="CK244" s="1026"/>
      <c r="CL244" s="1026"/>
      <c r="CM244" s="1026"/>
      <c r="CN244" s="1026"/>
    </row>
    <row r="245">
      <c r="A245" s="1026"/>
      <c r="B245" s="1026"/>
      <c r="C245" s="1026"/>
      <c r="D245" s="1026"/>
      <c r="E245" s="1026"/>
      <c r="F245" s="1026"/>
      <c r="G245" s="1026"/>
      <c r="H245" s="1027"/>
      <c r="I245" s="1027"/>
      <c r="J245" s="1027"/>
      <c r="K245" s="1027"/>
      <c r="L245" s="1027"/>
      <c r="M245" s="1027"/>
      <c r="N245" s="1027"/>
      <c r="O245" s="1027"/>
      <c r="P245" s="1027"/>
      <c r="Q245" s="1026"/>
      <c r="R245" s="1026"/>
      <c r="S245" s="1026"/>
      <c r="T245" s="1026"/>
      <c r="U245" s="1026"/>
      <c r="V245" s="1026"/>
      <c r="W245" s="1026"/>
      <c r="X245" s="1026"/>
      <c r="Y245" s="1026"/>
      <c r="Z245" s="1026"/>
      <c r="AA245" s="1026"/>
      <c r="AB245" s="1026"/>
      <c r="AC245" s="1026"/>
      <c r="AD245" s="1026"/>
      <c r="AE245" s="1026"/>
      <c r="AF245" s="1026"/>
      <c r="AG245" s="1026"/>
      <c r="AH245" s="1026"/>
      <c r="AI245" s="1026"/>
      <c r="AJ245" s="1026"/>
      <c r="AK245" s="1026"/>
      <c r="AL245" s="1026"/>
      <c r="AM245" s="1026"/>
      <c r="AN245" s="1026"/>
      <c r="AO245" s="1026"/>
      <c r="AP245" s="1026"/>
      <c r="AQ245" s="1026"/>
      <c r="AR245" s="1026"/>
      <c r="AS245" s="1026"/>
      <c r="AT245" s="1026"/>
      <c r="AU245" s="1026"/>
      <c r="AV245" s="1026"/>
      <c r="AW245" s="1026"/>
      <c r="AX245" s="1026"/>
      <c r="AY245" s="1026"/>
      <c r="AZ245" s="1026"/>
      <c r="BA245" s="1026"/>
      <c r="BB245" s="1026"/>
      <c r="BC245" s="1026"/>
      <c r="BD245" s="1026"/>
      <c r="BE245" s="1026"/>
      <c r="BF245" s="1026"/>
      <c r="BG245" s="1026"/>
      <c r="BH245" s="1026"/>
      <c r="BI245" s="1026"/>
      <c r="BJ245" s="1026"/>
      <c r="BK245" s="1026"/>
      <c r="BL245" s="1026"/>
      <c r="BM245" s="1026"/>
      <c r="BN245" s="1026"/>
      <c r="BO245" s="1026"/>
      <c r="BP245" s="1026"/>
      <c r="BQ245" s="1026"/>
      <c r="BR245" s="1026"/>
      <c r="BS245" s="1026"/>
      <c r="BT245" s="1026"/>
      <c r="BU245" s="1026"/>
      <c r="BV245" s="1026"/>
      <c r="BW245" s="1026"/>
      <c r="BX245" s="1026"/>
      <c r="BY245" s="1026"/>
      <c r="BZ245" s="1026"/>
      <c r="CA245" s="1026"/>
      <c r="CB245" s="1026"/>
      <c r="CC245" s="1026"/>
      <c r="CD245" s="1026"/>
      <c r="CE245" s="1026"/>
      <c r="CF245" s="1026"/>
      <c r="CG245" s="1026"/>
      <c r="CH245" s="1026"/>
      <c r="CI245" s="1026"/>
      <c r="CJ245" s="1026"/>
      <c r="CK245" s="1026"/>
      <c r="CL245" s="1026"/>
      <c r="CM245" s="1026"/>
      <c r="CN245" s="1026"/>
    </row>
    <row r="246">
      <c r="A246" s="1026"/>
      <c r="B246" s="1026"/>
      <c r="C246" s="1026"/>
      <c r="D246" s="1026"/>
      <c r="E246" s="1026"/>
      <c r="F246" s="1026"/>
      <c r="G246" s="1026"/>
      <c r="H246" s="1027"/>
      <c r="I246" s="1027"/>
      <c r="J246" s="1027"/>
      <c r="K246" s="1027"/>
      <c r="L246" s="1027"/>
      <c r="M246" s="1027"/>
      <c r="N246" s="1027"/>
      <c r="O246" s="1027"/>
      <c r="P246" s="1027"/>
      <c r="Q246" s="1026"/>
      <c r="R246" s="1026"/>
      <c r="S246" s="1026"/>
      <c r="T246" s="1026"/>
      <c r="U246" s="1026"/>
      <c r="V246" s="1026"/>
      <c r="W246" s="1026"/>
      <c r="X246" s="1026"/>
      <c r="Y246" s="1026"/>
      <c r="Z246" s="1026"/>
      <c r="AA246" s="1026"/>
      <c r="AB246" s="1026"/>
      <c r="AC246" s="1026"/>
      <c r="AD246" s="1026"/>
      <c r="AE246" s="1026"/>
      <c r="AF246" s="1026"/>
      <c r="AG246" s="1026"/>
      <c r="AH246" s="1026"/>
      <c r="AI246" s="1026"/>
      <c r="AJ246" s="1026"/>
      <c r="AK246" s="1026"/>
      <c r="AL246" s="1026"/>
      <c r="AM246" s="1026"/>
      <c r="AN246" s="1026"/>
      <c r="AO246" s="1026"/>
      <c r="AP246" s="1026"/>
      <c r="AQ246" s="1026"/>
      <c r="AR246" s="1026"/>
      <c r="AS246" s="1026"/>
      <c r="AT246" s="1026"/>
      <c r="AU246" s="1026"/>
      <c r="AV246" s="1026"/>
      <c r="AW246" s="1026"/>
      <c r="AX246" s="1026"/>
      <c r="AY246" s="1026"/>
      <c r="AZ246" s="1026"/>
      <c r="BA246" s="1026"/>
      <c r="BB246" s="1026"/>
      <c r="BC246" s="1026"/>
      <c r="BD246" s="1026"/>
      <c r="BE246" s="1026"/>
      <c r="BF246" s="1026"/>
      <c r="BG246" s="1026"/>
      <c r="BH246" s="1026"/>
      <c r="BI246" s="1026"/>
      <c r="BJ246" s="1026"/>
      <c r="BK246" s="1026"/>
      <c r="BL246" s="1026"/>
      <c r="BM246" s="1026"/>
      <c r="BN246" s="1026"/>
      <c r="BO246" s="1026"/>
      <c r="BP246" s="1026"/>
      <c r="BQ246" s="1026"/>
      <c r="BR246" s="1026"/>
      <c r="BS246" s="1026"/>
      <c r="BT246" s="1026"/>
      <c r="BU246" s="1026"/>
      <c r="BV246" s="1026"/>
      <c r="BW246" s="1026"/>
      <c r="BX246" s="1026"/>
      <c r="BY246" s="1026"/>
      <c r="BZ246" s="1026"/>
      <c r="CA246" s="1026"/>
      <c r="CB246" s="1026"/>
      <c r="CC246" s="1026"/>
      <c r="CD246" s="1026"/>
      <c r="CE246" s="1026"/>
      <c r="CF246" s="1026"/>
      <c r="CG246" s="1026"/>
      <c r="CH246" s="1026"/>
      <c r="CI246" s="1026"/>
      <c r="CJ246" s="1026"/>
      <c r="CK246" s="1026"/>
      <c r="CL246" s="1026"/>
      <c r="CM246" s="1026"/>
      <c r="CN246" s="1026"/>
    </row>
    <row r="247">
      <c r="A247" s="1026"/>
      <c r="B247" s="1026"/>
      <c r="C247" s="1026"/>
      <c r="D247" s="1026"/>
      <c r="E247" s="1026"/>
      <c r="F247" s="1026"/>
      <c r="G247" s="1026"/>
      <c r="H247" s="1027"/>
      <c r="I247" s="1027"/>
      <c r="J247" s="1027"/>
      <c r="K247" s="1027"/>
      <c r="L247" s="1027"/>
      <c r="M247" s="1027"/>
      <c r="N247" s="1027"/>
      <c r="O247" s="1027"/>
      <c r="P247" s="1027"/>
      <c r="Q247" s="1026"/>
      <c r="R247" s="1026"/>
      <c r="S247" s="1026"/>
      <c r="T247" s="1026"/>
      <c r="U247" s="1026"/>
      <c r="V247" s="1026"/>
      <c r="W247" s="1026"/>
      <c r="X247" s="1026"/>
      <c r="Y247" s="1026"/>
      <c r="Z247" s="1026"/>
      <c r="AA247" s="1026"/>
      <c r="AB247" s="1026"/>
      <c r="AC247" s="1026"/>
      <c r="AD247" s="1026"/>
      <c r="AE247" s="1026"/>
      <c r="AF247" s="1026"/>
      <c r="AG247" s="1026"/>
      <c r="AH247" s="1026"/>
      <c r="AI247" s="1026"/>
      <c r="AJ247" s="1026"/>
      <c r="AK247" s="1026"/>
      <c r="AL247" s="1026"/>
      <c r="AM247" s="1026"/>
      <c r="AN247" s="1026"/>
      <c r="AO247" s="1026"/>
      <c r="AP247" s="1026"/>
      <c r="AQ247" s="1026"/>
      <c r="AR247" s="1026"/>
      <c r="AS247" s="1026"/>
      <c r="AT247" s="1026"/>
      <c r="AU247" s="1026"/>
      <c r="AV247" s="1026"/>
      <c r="AW247" s="1026"/>
      <c r="AX247" s="1026"/>
      <c r="AY247" s="1026"/>
      <c r="AZ247" s="1026"/>
      <c r="BA247" s="1026"/>
      <c r="BB247" s="1026"/>
      <c r="BC247" s="1026"/>
      <c r="BD247" s="1026"/>
      <c r="BE247" s="1026"/>
      <c r="BF247" s="1026"/>
      <c r="BG247" s="1026"/>
      <c r="BH247" s="1026"/>
      <c r="BI247" s="1026"/>
      <c r="BJ247" s="1026"/>
      <c r="BK247" s="1026"/>
      <c r="BL247" s="1026"/>
      <c r="BM247" s="1026"/>
      <c r="BN247" s="1026"/>
      <c r="BO247" s="1026"/>
      <c r="BP247" s="1026"/>
      <c r="BQ247" s="1026"/>
      <c r="BR247" s="1026"/>
      <c r="BS247" s="1026"/>
      <c r="BT247" s="1026"/>
      <c r="BU247" s="1026"/>
      <c r="BV247" s="1026"/>
      <c r="BW247" s="1026"/>
      <c r="BX247" s="1026"/>
      <c r="BY247" s="1026"/>
      <c r="BZ247" s="1026"/>
      <c r="CA247" s="1026"/>
      <c r="CB247" s="1026"/>
      <c r="CC247" s="1026"/>
      <c r="CD247" s="1026"/>
      <c r="CE247" s="1026"/>
      <c r="CF247" s="1026"/>
      <c r="CG247" s="1026"/>
      <c r="CH247" s="1026"/>
      <c r="CI247" s="1026"/>
      <c r="CJ247" s="1026"/>
      <c r="CK247" s="1026"/>
      <c r="CL247" s="1026"/>
      <c r="CM247" s="1026"/>
      <c r="CN247" s="1026"/>
    </row>
    <row r="248">
      <c r="A248" s="1026"/>
      <c r="B248" s="1026"/>
      <c r="C248" s="1026"/>
      <c r="D248" s="1026"/>
      <c r="E248" s="1026"/>
      <c r="F248" s="1026"/>
      <c r="G248" s="1026"/>
      <c r="H248" s="1027"/>
      <c r="I248" s="1027"/>
      <c r="J248" s="1027"/>
      <c r="K248" s="1027"/>
      <c r="L248" s="1027"/>
      <c r="M248" s="1027"/>
      <c r="N248" s="1027"/>
      <c r="O248" s="1027"/>
      <c r="P248" s="1027"/>
      <c r="Q248" s="1026"/>
      <c r="R248" s="1026"/>
      <c r="S248" s="1026"/>
      <c r="T248" s="1026"/>
      <c r="U248" s="1026"/>
      <c r="V248" s="1026"/>
      <c r="W248" s="1026"/>
      <c r="X248" s="1026"/>
      <c r="Y248" s="1026"/>
      <c r="Z248" s="1026"/>
      <c r="AA248" s="1026"/>
      <c r="AB248" s="1026"/>
      <c r="AC248" s="1026"/>
      <c r="AD248" s="1026"/>
      <c r="AE248" s="1026"/>
      <c r="AF248" s="1026"/>
      <c r="AG248" s="1026"/>
      <c r="AH248" s="1026"/>
      <c r="AI248" s="1026"/>
      <c r="AJ248" s="1026"/>
      <c r="AK248" s="1026"/>
      <c r="AL248" s="1026"/>
      <c r="AM248" s="1026"/>
      <c r="AN248" s="1026"/>
      <c r="AO248" s="1026"/>
      <c r="AP248" s="1026"/>
      <c r="AQ248" s="1026"/>
      <c r="AR248" s="1026"/>
      <c r="AS248" s="1026"/>
      <c r="AT248" s="1026"/>
      <c r="AU248" s="1026"/>
      <c r="AV248" s="1026"/>
      <c r="AW248" s="1026"/>
      <c r="AX248" s="1026"/>
      <c r="AY248" s="1026"/>
      <c r="AZ248" s="1026"/>
      <c r="BA248" s="1026"/>
      <c r="BB248" s="1026"/>
      <c r="BC248" s="1026"/>
      <c r="BD248" s="1026"/>
      <c r="BE248" s="1026"/>
      <c r="BF248" s="1026"/>
      <c r="BG248" s="1026"/>
      <c r="BH248" s="1026"/>
      <c r="BI248" s="1026"/>
      <c r="BJ248" s="1026"/>
      <c r="BK248" s="1026"/>
      <c r="BL248" s="1026"/>
      <c r="BM248" s="1026"/>
      <c r="BN248" s="1026"/>
      <c r="BO248" s="1026"/>
      <c r="BP248" s="1026"/>
      <c r="BQ248" s="1026"/>
      <c r="BR248" s="1026"/>
      <c r="BS248" s="1026"/>
      <c r="BT248" s="1026"/>
      <c r="BU248" s="1026"/>
      <c r="BV248" s="1026"/>
      <c r="BW248" s="1026"/>
      <c r="BX248" s="1026"/>
      <c r="BY248" s="1026"/>
      <c r="BZ248" s="1026"/>
      <c r="CA248" s="1026"/>
      <c r="CB248" s="1026"/>
      <c r="CC248" s="1026"/>
      <c r="CD248" s="1026"/>
      <c r="CE248" s="1026"/>
      <c r="CF248" s="1026"/>
      <c r="CG248" s="1026"/>
      <c r="CH248" s="1026"/>
      <c r="CI248" s="1026"/>
      <c r="CJ248" s="1026"/>
      <c r="CK248" s="1026"/>
      <c r="CL248" s="1026"/>
      <c r="CM248" s="1026"/>
      <c r="CN248" s="1026"/>
    </row>
    <row r="249">
      <c r="A249" s="1026"/>
      <c r="B249" s="1026"/>
      <c r="C249" s="1026"/>
      <c r="D249" s="1026"/>
      <c r="E249" s="1026"/>
      <c r="F249" s="1026"/>
      <c r="G249" s="1026"/>
      <c r="H249" s="1027"/>
      <c r="I249" s="1027"/>
      <c r="J249" s="1027"/>
      <c r="K249" s="1027"/>
      <c r="L249" s="1027"/>
      <c r="M249" s="1027"/>
      <c r="N249" s="1027"/>
      <c r="O249" s="1027"/>
      <c r="P249" s="1027"/>
      <c r="Q249" s="1026"/>
      <c r="R249" s="1026"/>
      <c r="S249" s="1026"/>
      <c r="T249" s="1026"/>
      <c r="U249" s="1026"/>
      <c r="V249" s="1026"/>
      <c r="W249" s="1026"/>
      <c r="X249" s="1026"/>
      <c r="Y249" s="1026"/>
      <c r="Z249" s="1026"/>
      <c r="AA249" s="1026"/>
      <c r="AB249" s="1026"/>
      <c r="AC249" s="1026"/>
      <c r="AD249" s="1026"/>
      <c r="AE249" s="1026"/>
      <c r="AF249" s="1026"/>
      <c r="AG249" s="1026"/>
      <c r="AH249" s="1026"/>
      <c r="AI249" s="1026"/>
      <c r="AJ249" s="1026"/>
      <c r="AK249" s="1026"/>
      <c r="AL249" s="1026"/>
      <c r="AM249" s="1026"/>
      <c r="AN249" s="1026"/>
      <c r="AO249" s="1026"/>
      <c r="AP249" s="1026"/>
      <c r="AQ249" s="1026"/>
      <c r="AR249" s="1026"/>
      <c r="AS249" s="1026"/>
      <c r="AT249" s="1026"/>
      <c r="AU249" s="1026"/>
      <c r="AV249" s="1026"/>
      <c r="AW249" s="1026"/>
      <c r="AX249" s="1026"/>
      <c r="AY249" s="1026"/>
      <c r="AZ249" s="1026"/>
      <c r="BA249" s="1026"/>
      <c r="BB249" s="1026"/>
      <c r="BC249" s="1026"/>
      <c r="BD249" s="1026"/>
      <c r="BE249" s="1026"/>
      <c r="BF249" s="1026"/>
      <c r="BG249" s="1026"/>
      <c r="BH249" s="1026"/>
      <c r="BI249" s="1026"/>
      <c r="BJ249" s="1026"/>
      <c r="BK249" s="1026"/>
      <c r="BL249" s="1026"/>
      <c r="BM249" s="1026"/>
      <c r="BN249" s="1026"/>
      <c r="BO249" s="1026"/>
      <c r="BP249" s="1026"/>
      <c r="BQ249" s="1026"/>
      <c r="BR249" s="1026"/>
      <c r="BS249" s="1026"/>
      <c r="BT249" s="1026"/>
      <c r="BU249" s="1026"/>
      <c r="BV249" s="1026"/>
      <c r="BW249" s="1026"/>
      <c r="BX249" s="1026"/>
      <c r="BY249" s="1026"/>
      <c r="BZ249" s="1026"/>
      <c r="CA249" s="1026"/>
      <c r="CB249" s="1026"/>
      <c r="CC249" s="1026"/>
      <c r="CD249" s="1026"/>
      <c r="CE249" s="1026"/>
      <c r="CF249" s="1026"/>
      <c r="CG249" s="1026"/>
      <c r="CH249" s="1026"/>
      <c r="CI249" s="1026"/>
      <c r="CJ249" s="1026"/>
      <c r="CK249" s="1026"/>
      <c r="CL249" s="1026"/>
      <c r="CM249" s="1026"/>
      <c r="CN249" s="1026"/>
    </row>
    <row r="250">
      <c r="A250" s="1026"/>
      <c r="B250" s="1026"/>
      <c r="C250" s="1026"/>
      <c r="D250" s="1026"/>
      <c r="E250" s="1026"/>
      <c r="F250" s="1026"/>
      <c r="G250" s="1026"/>
      <c r="H250" s="1027"/>
      <c r="I250" s="1027"/>
      <c r="J250" s="1027"/>
      <c r="K250" s="1027"/>
      <c r="L250" s="1027"/>
      <c r="M250" s="1027"/>
      <c r="N250" s="1027"/>
      <c r="O250" s="1027"/>
      <c r="P250" s="1027"/>
      <c r="Q250" s="1026"/>
      <c r="R250" s="1026"/>
      <c r="S250" s="1026"/>
      <c r="T250" s="1026"/>
      <c r="U250" s="1026"/>
      <c r="V250" s="1026"/>
      <c r="W250" s="1026"/>
      <c r="X250" s="1026"/>
      <c r="Y250" s="1026"/>
      <c r="Z250" s="1026"/>
      <c r="AA250" s="1026"/>
      <c r="AB250" s="1026"/>
      <c r="AC250" s="1026"/>
      <c r="AD250" s="1026"/>
      <c r="AE250" s="1026"/>
      <c r="AF250" s="1026"/>
      <c r="AG250" s="1026"/>
      <c r="AH250" s="1026"/>
      <c r="AI250" s="1026"/>
      <c r="AJ250" s="1026"/>
      <c r="AK250" s="1026"/>
      <c r="AL250" s="1026"/>
      <c r="AM250" s="1026"/>
      <c r="AN250" s="1026"/>
      <c r="AO250" s="1026"/>
      <c r="AP250" s="1026"/>
      <c r="AQ250" s="1026"/>
      <c r="AR250" s="1026"/>
      <c r="AS250" s="1026"/>
      <c r="AT250" s="1026"/>
      <c r="AU250" s="1026"/>
      <c r="AV250" s="1026"/>
      <c r="AW250" s="1026"/>
      <c r="AX250" s="1026"/>
      <c r="AY250" s="1026"/>
      <c r="AZ250" s="1026"/>
      <c r="BA250" s="1026"/>
      <c r="BB250" s="1026"/>
      <c r="BC250" s="1026"/>
      <c r="BD250" s="1026"/>
      <c r="BE250" s="1026"/>
      <c r="BF250" s="1026"/>
      <c r="BG250" s="1026"/>
      <c r="BH250" s="1026"/>
      <c r="BI250" s="1026"/>
      <c r="BJ250" s="1026"/>
      <c r="BK250" s="1026"/>
      <c r="BL250" s="1026"/>
      <c r="BM250" s="1026"/>
      <c r="BN250" s="1026"/>
      <c r="BO250" s="1026"/>
      <c r="BP250" s="1026"/>
      <c r="BQ250" s="1026"/>
      <c r="BR250" s="1026"/>
      <c r="BS250" s="1026"/>
      <c r="BT250" s="1026"/>
      <c r="BU250" s="1026"/>
      <c r="BV250" s="1026"/>
      <c r="BW250" s="1026"/>
      <c r="BX250" s="1026"/>
      <c r="BY250" s="1026"/>
      <c r="BZ250" s="1026"/>
      <c r="CA250" s="1026"/>
      <c r="CB250" s="1026"/>
      <c r="CC250" s="1026"/>
      <c r="CD250" s="1026"/>
      <c r="CE250" s="1026"/>
      <c r="CF250" s="1026"/>
      <c r="CG250" s="1026"/>
      <c r="CH250" s="1026"/>
      <c r="CI250" s="1026"/>
      <c r="CJ250" s="1026"/>
      <c r="CK250" s="1026"/>
      <c r="CL250" s="1026"/>
      <c r="CM250" s="1026"/>
      <c r="CN250" s="1026"/>
    </row>
    <row r="251">
      <c r="A251" s="1026"/>
      <c r="B251" s="1026"/>
      <c r="C251" s="1026"/>
      <c r="D251" s="1026"/>
      <c r="E251" s="1026"/>
      <c r="F251" s="1026"/>
      <c r="G251" s="1026"/>
      <c r="H251" s="1027"/>
      <c r="I251" s="1027"/>
      <c r="J251" s="1027"/>
      <c r="K251" s="1027"/>
      <c r="L251" s="1027"/>
      <c r="M251" s="1027"/>
      <c r="N251" s="1027"/>
      <c r="O251" s="1027"/>
      <c r="P251" s="1027"/>
      <c r="Q251" s="1026"/>
      <c r="R251" s="1026"/>
      <c r="S251" s="1026"/>
      <c r="T251" s="1026"/>
      <c r="U251" s="1026"/>
      <c r="V251" s="1026"/>
      <c r="W251" s="1026"/>
      <c r="X251" s="1026"/>
      <c r="Y251" s="1026"/>
      <c r="Z251" s="1026"/>
      <c r="AA251" s="1026"/>
      <c r="AB251" s="1026"/>
      <c r="AC251" s="1026"/>
      <c r="AD251" s="1026"/>
      <c r="AE251" s="1026"/>
      <c r="AF251" s="1026"/>
      <c r="AG251" s="1026"/>
      <c r="AH251" s="1026"/>
      <c r="AI251" s="1026"/>
      <c r="AJ251" s="1026"/>
      <c r="AK251" s="1026"/>
      <c r="AL251" s="1026"/>
      <c r="AM251" s="1026"/>
      <c r="AN251" s="1026"/>
      <c r="AO251" s="1026"/>
      <c r="AP251" s="1026"/>
      <c r="AQ251" s="1026"/>
      <c r="AR251" s="1026"/>
      <c r="AS251" s="1026"/>
      <c r="AT251" s="1026"/>
      <c r="AU251" s="1026"/>
      <c r="AV251" s="1026"/>
      <c r="AW251" s="1026"/>
      <c r="AX251" s="1026"/>
      <c r="AY251" s="1026"/>
      <c r="AZ251" s="1026"/>
      <c r="BA251" s="1026"/>
      <c r="BB251" s="1026"/>
      <c r="BC251" s="1026"/>
      <c r="BD251" s="1026"/>
      <c r="BE251" s="1026"/>
      <c r="BF251" s="1026"/>
      <c r="BG251" s="1026"/>
      <c r="BH251" s="1026"/>
      <c r="BI251" s="1026"/>
      <c r="BJ251" s="1026"/>
      <c r="BK251" s="1026"/>
      <c r="BL251" s="1026"/>
      <c r="BM251" s="1026"/>
      <c r="BN251" s="1026"/>
      <c r="BO251" s="1026"/>
      <c r="BP251" s="1026"/>
      <c r="BQ251" s="1026"/>
      <c r="BR251" s="1026"/>
      <c r="BS251" s="1026"/>
      <c r="BT251" s="1026"/>
      <c r="BU251" s="1026"/>
      <c r="BV251" s="1026"/>
      <c r="BW251" s="1026"/>
      <c r="BX251" s="1026"/>
      <c r="BY251" s="1026"/>
      <c r="BZ251" s="1026"/>
      <c r="CA251" s="1026"/>
      <c r="CB251" s="1026"/>
      <c r="CC251" s="1026"/>
      <c r="CD251" s="1026"/>
      <c r="CE251" s="1026"/>
      <c r="CF251" s="1026"/>
      <c r="CG251" s="1026"/>
      <c r="CH251" s="1026"/>
      <c r="CI251" s="1026"/>
      <c r="CJ251" s="1026"/>
      <c r="CK251" s="1026"/>
      <c r="CL251" s="1026"/>
      <c r="CM251" s="1026"/>
      <c r="CN251" s="1026"/>
    </row>
    <row r="252">
      <c r="A252" s="1026"/>
      <c r="B252" s="1026"/>
      <c r="C252" s="1026"/>
      <c r="D252" s="1026"/>
      <c r="E252" s="1026"/>
      <c r="F252" s="1026"/>
      <c r="G252" s="1026"/>
      <c r="H252" s="1027"/>
      <c r="I252" s="1027"/>
      <c r="J252" s="1027"/>
      <c r="K252" s="1027"/>
      <c r="L252" s="1027"/>
      <c r="M252" s="1027"/>
      <c r="N252" s="1027"/>
      <c r="O252" s="1027"/>
      <c r="P252" s="1027"/>
      <c r="Q252" s="1026"/>
      <c r="R252" s="1026"/>
      <c r="S252" s="1026"/>
      <c r="T252" s="1026"/>
      <c r="U252" s="1026"/>
      <c r="V252" s="1026"/>
      <c r="W252" s="1026"/>
      <c r="X252" s="1026"/>
      <c r="Y252" s="1026"/>
      <c r="Z252" s="1026"/>
      <c r="AA252" s="1026"/>
      <c r="AB252" s="1026"/>
      <c r="AC252" s="1026"/>
      <c r="AD252" s="1026"/>
      <c r="AE252" s="1026"/>
      <c r="AF252" s="1026"/>
      <c r="AG252" s="1026"/>
      <c r="AH252" s="1026"/>
      <c r="AI252" s="1026"/>
      <c r="AJ252" s="1026"/>
      <c r="AK252" s="1026"/>
      <c r="AL252" s="1026"/>
      <c r="AM252" s="1026"/>
      <c r="AN252" s="1026"/>
      <c r="AO252" s="1026"/>
      <c r="AP252" s="1026"/>
      <c r="AQ252" s="1026"/>
      <c r="AR252" s="1026"/>
      <c r="AS252" s="1026"/>
      <c r="AT252" s="1026"/>
      <c r="AU252" s="1026"/>
      <c r="AV252" s="1026"/>
      <c r="AW252" s="1026"/>
      <c r="AX252" s="1026"/>
      <c r="AY252" s="1026"/>
      <c r="AZ252" s="1026"/>
      <c r="BA252" s="1026"/>
      <c r="BB252" s="1026"/>
      <c r="BC252" s="1026"/>
      <c r="BD252" s="1026"/>
      <c r="BE252" s="1026"/>
      <c r="BF252" s="1026"/>
      <c r="BG252" s="1026"/>
      <c r="BH252" s="1026"/>
      <c r="BI252" s="1026"/>
      <c r="BJ252" s="1026"/>
      <c r="BK252" s="1026"/>
      <c r="BL252" s="1026"/>
      <c r="BM252" s="1026"/>
      <c r="BN252" s="1026"/>
      <c r="BO252" s="1026"/>
      <c r="BP252" s="1026"/>
      <c r="BQ252" s="1026"/>
      <c r="BR252" s="1026"/>
      <c r="BS252" s="1026"/>
      <c r="BT252" s="1026"/>
      <c r="BU252" s="1026"/>
      <c r="BV252" s="1026"/>
      <c r="BW252" s="1026"/>
      <c r="BX252" s="1026"/>
      <c r="BY252" s="1026"/>
      <c r="BZ252" s="1026"/>
      <c r="CA252" s="1026"/>
      <c r="CB252" s="1026"/>
      <c r="CC252" s="1026"/>
      <c r="CD252" s="1026"/>
      <c r="CE252" s="1026"/>
      <c r="CF252" s="1026"/>
      <c r="CG252" s="1026"/>
      <c r="CH252" s="1026"/>
      <c r="CI252" s="1026"/>
      <c r="CJ252" s="1026"/>
      <c r="CK252" s="1026"/>
      <c r="CL252" s="1026"/>
      <c r="CM252" s="1026"/>
      <c r="CN252" s="1026"/>
    </row>
    <row r="253">
      <c r="A253" s="1026"/>
      <c r="B253" s="1026"/>
      <c r="C253" s="1026"/>
      <c r="D253" s="1026"/>
      <c r="E253" s="1026"/>
      <c r="F253" s="1026"/>
      <c r="G253" s="1026"/>
      <c r="H253" s="1027"/>
      <c r="I253" s="1027"/>
      <c r="J253" s="1027"/>
      <c r="K253" s="1027"/>
      <c r="L253" s="1027"/>
      <c r="M253" s="1027"/>
      <c r="N253" s="1027"/>
      <c r="O253" s="1027"/>
      <c r="P253" s="1027"/>
      <c r="Q253" s="1026"/>
      <c r="R253" s="1026"/>
      <c r="S253" s="1026"/>
      <c r="T253" s="1026"/>
      <c r="U253" s="1026"/>
      <c r="V253" s="1026"/>
      <c r="W253" s="1026"/>
      <c r="X253" s="1026"/>
      <c r="Y253" s="1026"/>
      <c r="Z253" s="1026"/>
      <c r="AA253" s="1026"/>
      <c r="AB253" s="1026"/>
      <c r="AC253" s="1026"/>
      <c r="AD253" s="1026"/>
      <c r="AE253" s="1026"/>
      <c r="AF253" s="1026"/>
      <c r="AG253" s="1026"/>
      <c r="AH253" s="1026"/>
      <c r="AI253" s="1026"/>
      <c r="AJ253" s="1026"/>
      <c r="AK253" s="1026"/>
      <c r="AL253" s="1026"/>
      <c r="AM253" s="1026"/>
      <c r="AN253" s="1026"/>
      <c r="AO253" s="1026"/>
      <c r="AP253" s="1026"/>
      <c r="AQ253" s="1026"/>
      <c r="AR253" s="1026"/>
      <c r="AS253" s="1026"/>
      <c r="AT253" s="1026"/>
      <c r="AU253" s="1026"/>
      <c r="AV253" s="1026"/>
      <c r="AW253" s="1026"/>
      <c r="AX253" s="1026"/>
      <c r="AY253" s="1026"/>
      <c r="AZ253" s="1026"/>
      <c r="BA253" s="1026"/>
      <c r="BB253" s="1026"/>
      <c r="BC253" s="1026"/>
      <c r="BD253" s="1026"/>
      <c r="BE253" s="1026"/>
      <c r="BF253" s="1026"/>
      <c r="BG253" s="1026"/>
      <c r="BH253" s="1026"/>
      <c r="BI253" s="1026"/>
      <c r="BJ253" s="1026"/>
      <c r="BK253" s="1026"/>
      <c r="BL253" s="1026"/>
      <c r="BM253" s="1026"/>
      <c r="BN253" s="1026"/>
      <c r="BO253" s="1026"/>
      <c r="BP253" s="1026"/>
      <c r="BQ253" s="1026"/>
      <c r="BR253" s="1026"/>
      <c r="BS253" s="1026"/>
      <c r="BT253" s="1026"/>
      <c r="BU253" s="1026"/>
      <c r="BV253" s="1026"/>
      <c r="BW253" s="1026"/>
      <c r="BX253" s="1026"/>
      <c r="BY253" s="1026"/>
      <c r="BZ253" s="1026"/>
      <c r="CA253" s="1026"/>
      <c r="CB253" s="1026"/>
      <c r="CC253" s="1026"/>
      <c r="CD253" s="1026"/>
      <c r="CE253" s="1026"/>
      <c r="CF253" s="1026"/>
      <c r="CG253" s="1026"/>
      <c r="CH253" s="1026"/>
      <c r="CI253" s="1026"/>
      <c r="CJ253" s="1026"/>
      <c r="CK253" s="1026"/>
      <c r="CL253" s="1026"/>
      <c r="CM253" s="1026"/>
      <c r="CN253" s="1026"/>
    </row>
    <row r="254">
      <c r="A254" s="1026"/>
      <c r="B254" s="1026"/>
      <c r="C254" s="1026"/>
      <c r="D254" s="1026"/>
      <c r="E254" s="1026"/>
      <c r="F254" s="1026"/>
      <c r="G254" s="1026"/>
      <c r="H254" s="1027"/>
      <c r="I254" s="1027"/>
      <c r="J254" s="1027"/>
      <c r="K254" s="1027"/>
      <c r="L254" s="1027"/>
      <c r="M254" s="1027"/>
      <c r="N254" s="1027"/>
      <c r="O254" s="1027"/>
      <c r="P254" s="1027"/>
      <c r="Q254" s="1026"/>
      <c r="R254" s="1026"/>
      <c r="S254" s="1026"/>
      <c r="T254" s="1026"/>
      <c r="U254" s="1026"/>
      <c r="V254" s="1026"/>
      <c r="W254" s="1026"/>
      <c r="X254" s="1026"/>
      <c r="Y254" s="1026"/>
      <c r="Z254" s="1026"/>
      <c r="AA254" s="1026"/>
      <c r="AB254" s="1026"/>
      <c r="AC254" s="1026"/>
      <c r="AD254" s="1026"/>
      <c r="AE254" s="1026"/>
      <c r="AF254" s="1026"/>
      <c r="AG254" s="1026"/>
      <c r="AH254" s="1026"/>
      <c r="AI254" s="1026"/>
      <c r="AJ254" s="1026"/>
      <c r="AK254" s="1026"/>
      <c r="AL254" s="1026"/>
      <c r="AM254" s="1026"/>
      <c r="AN254" s="1026"/>
      <c r="AO254" s="1026"/>
      <c r="AP254" s="1026"/>
      <c r="AQ254" s="1026"/>
      <c r="AR254" s="1026"/>
      <c r="AS254" s="1026"/>
      <c r="AT254" s="1026"/>
      <c r="AU254" s="1026"/>
      <c r="AV254" s="1026"/>
      <c r="AW254" s="1026"/>
      <c r="AX254" s="1026"/>
      <c r="AY254" s="1026"/>
      <c r="AZ254" s="1026"/>
      <c r="BA254" s="1026"/>
      <c r="BB254" s="1026"/>
      <c r="BC254" s="1026"/>
      <c r="BD254" s="1026"/>
      <c r="BE254" s="1026"/>
      <c r="BF254" s="1026"/>
      <c r="BG254" s="1026"/>
      <c r="BH254" s="1026"/>
      <c r="BI254" s="1026"/>
      <c r="BJ254" s="1026"/>
      <c r="BK254" s="1026"/>
      <c r="BL254" s="1026"/>
      <c r="BM254" s="1026"/>
      <c r="BN254" s="1026"/>
      <c r="BO254" s="1026"/>
      <c r="BP254" s="1026"/>
      <c r="BQ254" s="1026"/>
      <c r="BR254" s="1026"/>
      <c r="BS254" s="1026"/>
      <c r="BT254" s="1026"/>
      <c r="BU254" s="1026"/>
      <c r="BV254" s="1026"/>
      <c r="BW254" s="1026"/>
      <c r="BX254" s="1026"/>
      <c r="BY254" s="1026"/>
      <c r="BZ254" s="1026"/>
      <c r="CA254" s="1026"/>
      <c r="CB254" s="1026"/>
      <c r="CC254" s="1026"/>
      <c r="CD254" s="1026"/>
      <c r="CE254" s="1026"/>
      <c r="CF254" s="1026"/>
      <c r="CG254" s="1026"/>
      <c r="CH254" s="1026"/>
      <c r="CI254" s="1026"/>
      <c r="CJ254" s="1026"/>
      <c r="CK254" s="1026"/>
      <c r="CL254" s="1026"/>
      <c r="CM254" s="1026"/>
      <c r="CN254" s="1026"/>
    </row>
    <row r="255">
      <c r="A255" s="1026"/>
      <c r="B255" s="1026"/>
      <c r="C255" s="1026"/>
      <c r="D255" s="1026"/>
      <c r="E255" s="1026"/>
      <c r="F255" s="1026"/>
      <c r="G255" s="1026"/>
      <c r="H255" s="1027"/>
      <c r="I255" s="1027"/>
      <c r="J255" s="1027"/>
      <c r="K255" s="1027"/>
      <c r="L255" s="1027"/>
      <c r="M255" s="1027"/>
      <c r="N255" s="1027"/>
      <c r="O255" s="1027"/>
      <c r="P255" s="1027"/>
      <c r="Q255" s="1026"/>
      <c r="R255" s="1026"/>
      <c r="S255" s="1026"/>
      <c r="T255" s="1026"/>
      <c r="U255" s="1026"/>
      <c r="V255" s="1026"/>
      <c r="W255" s="1026"/>
      <c r="X255" s="1026"/>
      <c r="Y255" s="1026"/>
      <c r="Z255" s="1026"/>
      <c r="AA255" s="1026"/>
      <c r="AB255" s="1026"/>
      <c r="AC255" s="1026"/>
      <c r="AD255" s="1026"/>
      <c r="AE255" s="1026"/>
      <c r="AF255" s="1026"/>
      <c r="AG255" s="1026"/>
      <c r="AH255" s="1026"/>
      <c r="AI255" s="1026"/>
      <c r="AJ255" s="1026"/>
      <c r="AK255" s="1026"/>
      <c r="AL255" s="1026"/>
      <c r="AM255" s="1026"/>
      <c r="AN255" s="1026"/>
      <c r="AO255" s="1026"/>
      <c r="AP255" s="1026"/>
      <c r="AQ255" s="1026"/>
      <c r="AR255" s="1026"/>
      <c r="AS255" s="1026"/>
      <c r="AT255" s="1026"/>
      <c r="AU255" s="1026"/>
      <c r="AV255" s="1026"/>
      <c r="AW255" s="1026"/>
      <c r="AX255" s="1026"/>
      <c r="AY255" s="1026"/>
      <c r="AZ255" s="1026"/>
      <c r="BA255" s="1026"/>
      <c r="BB255" s="1026"/>
      <c r="BC255" s="1026"/>
      <c r="BD255" s="1026"/>
      <c r="BE255" s="1026"/>
      <c r="BF255" s="1026"/>
      <c r="BG255" s="1026"/>
      <c r="BH255" s="1026"/>
      <c r="BI255" s="1026"/>
      <c r="BJ255" s="1026"/>
      <c r="BK255" s="1026"/>
      <c r="BL255" s="1026"/>
      <c r="BM255" s="1026"/>
      <c r="BN255" s="1026"/>
      <c r="BO255" s="1026"/>
      <c r="BP255" s="1026"/>
      <c r="BQ255" s="1026"/>
      <c r="BR255" s="1026"/>
      <c r="BS255" s="1026"/>
      <c r="BT255" s="1026"/>
      <c r="BU255" s="1026"/>
      <c r="BV255" s="1026"/>
      <c r="BW255" s="1026"/>
      <c r="BX255" s="1026"/>
      <c r="BY255" s="1026"/>
      <c r="BZ255" s="1026"/>
      <c r="CA255" s="1026"/>
      <c r="CB255" s="1026"/>
      <c r="CC255" s="1026"/>
      <c r="CD255" s="1026"/>
      <c r="CE255" s="1026"/>
      <c r="CF255" s="1026"/>
      <c r="CG255" s="1026"/>
      <c r="CH255" s="1026"/>
      <c r="CI255" s="1026"/>
      <c r="CJ255" s="1026"/>
      <c r="CK255" s="1026"/>
      <c r="CL255" s="1026"/>
      <c r="CM255" s="1026"/>
      <c r="CN255" s="1026"/>
    </row>
    <row r="256">
      <c r="A256" s="1026"/>
      <c r="B256" s="1026"/>
      <c r="C256" s="1026"/>
      <c r="D256" s="1026"/>
      <c r="E256" s="1026"/>
      <c r="F256" s="1026"/>
      <c r="G256" s="1026"/>
      <c r="H256" s="1027"/>
      <c r="I256" s="1027"/>
      <c r="J256" s="1027"/>
      <c r="K256" s="1027"/>
      <c r="L256" s="1027"/>
      <c r="M256" s="1027"/>
      <c r="N256" s="1027"/>
      <c r="O256" s="1027"/>
      <c r="P256" s="1027"/>
      <c r="Q256" s="1026"/>
      <c r="R256" s="1026"/>
      <c r="S256" s="1026"/>
      <c r="T256" s="1026"/>
      <c r="U256" s="1026"/>
      <c r="V256" s="1026"/>
      <c r="W256" s="1026"/>
      <c r="X256" s="1026"/>
      <c r="Y256" s="1026"/>
      <c r="Z256" s="1026"/>
      <c r="AA256" s="1026"/>
      <c r="AB256" s="1026"/>
      <c r="AC256" s="1026"/>
      <c r="AD256" s="1026"/>
      <c r="AE256" s="1026"/>
      <c r="AF256" s="1026"/>
      <c r="AG256" s="1026"/>
      <c r="AH256" s="1026"/>
      <c r="AI256" s="1026"/>
      <c r="AJ256" s="1026"/>
      <c r="AK256" s="1026"/>
      <c r="AL256" s="1026"/>
      <c r="AM256" s="1026"/>
      <c r="AN256" s="1026"/>
      <c r="AO256" s="1026"/>
      <c r="AP256" s="1026"/>
      <c r="AQ256" s="1026"/>
      <c r="AR256" s="1026"/>
      <c r="AS256" s="1026"/>
      <c r="AT256" s="1026"/>
      <c r="AU256" s="1026"/>
      <c r="AV256" s="1026"/>
      <c r="AW256" s="1026"/>
      <c r="AX256" s="1026"/>
      <c r="AY256" s="1026"/>
      <c r="AZ256" s="1026"/>
      <c r="BA256" s="1026"/>
      <c r="BB256" s="1026"/>
      <c r="BC256" s="1026"/>
      <c r="BD256" s="1026"/>
      <c r="BE256" s="1026"/>
      <c r="BF256" s="1026"/>
      <c r="BG256" s="1026"/>
      <c r="BH256" s="1026"/>
      <c r="BI256" s="1026"/>
      <c r="BJ256" s="1026"/>
      <c r="BK256" s="1026"/>
      <c r="BL256" s="1026"/>
      <c r="BM256" s="1026"/>
      <c r="BN256" s="1026"/>
      <c r="BO256" s="1026"/>
      <c r="BP256" s="1026"/>
      <c r="BQ256" s="1026"/>
      <c r="BR256" s="1026"/>
      <c r="BS256" s="1026"/>
      <c r="BT256" s="1026"/>
      <c r="BU256" s="1026"/>
      <c r="BV256" s="1026"/>
      <c r="BW256" s="1026"/>
      <c r="BX256" s="1026"/>
      <c r="BY256" s="1026"/>
      <c r="BZ256" s="1026"/>
      <c r="CA256" s="1026"/>
      <c r="CB256" s="1026"/>
      <c r="CC256" s="1026"/>
      <c r="CD256" s="1026"/>
      <c r="CE256" s="1026"/>
      <c r="CF256" s="1026"/>
      <c r="CG256" s="1026"/>
      <c r="CH256" s="1026"/>
      <c r="CI256" s="1026"/>
      <c r="CJ256" s="1026"/>
      <c r="CK256" s="1026"/>
      <c r="CL256" s="1026"/>
      <c r="CM256" s="1026"/>
      <c r="CN256" s="1026"/>
    </row>
    <row r="257">
      <c r="A257" s="1026"/>
      <c r="B257" s="1026"/>
      <c r="C257" s="1026"/>
      <c r="D257" s="1026"/>
      <c r="E257" s="1026"/>
      <c r="F257" s="1026"/>
      <c r="G257" s="1026"/>
      <c r="H257" s="1027"/>
      <c r="I257" s="1027"/>
      <c r="J257" s="1027"/>
      <c r="K257" s="1027"/>
      <c r="L257" s="1027"/>
      <c r="M257" s="1027"/>
      <c r="N257" s="1027"/>
      <c r="O257" s="1027"/>
      <c r="P257" s="1027"/>
      <c r="Q257" s="1026"/>
      <c r="R257" s="1026"/>
      <c r="S257" s="1026"/>
      <c r="T257" s="1026"/>
      <c r="U257" s="1026"/>
      <c r="V257" s="1026"/>
      <c r="W257" s="1026"/>
      <c r="X257" s="1026"/>
      <c r="Y257" s="1026"/>
      <c r="Z257" s="1026"/>
      <c r="AA257" s="1026"/>
      <c r="AB257" s="1026"/>
      <c r="AC257" s="1026"/>
      <c r="AD257" s="1026"/>
      <c r="AE257" s="1026"/>
      <c r="AF257" s="1026"/>
      <c r="AG257" s="1026"/>
      <c r="AH257" s="1026"/>
      <c r="AI257" s="1026"/>
      <c r="AJ257" s="1026"/>
      <c r="AK257" s="1026"/>
      <c r="AL257" s="1026"/>
      <c r="AM257" s="1026"/>
      <c r="AN257" s="1026"/>
      <c r="AO257" s="1026"/>
      <c r="AP257" s="1026"/>
      <c r="AQ257" s="1026"/>
      <c r="AR257" s="1026"/>
      <c r="AS257" s="1026"/>
      <c r="AT257" s="1026"/>
      <c r="AU257" s="1026"/>
      <c r="AV257" s="1026"/>
      <c r="AW257" s="1026"/>
      <c r="AX257" s="1026"/>
      <c r="AY257" s="1026"/>
      <c r="AZ257" s="1026"/>
      <c r="BA257" s="1026"/>
      <c r="BB257" s="1026"/>
      <c r="BC257" s="1026"/>
      <c r="BD257" s="1026"/>
      <c r="BE257" s="1026"/>
      <c r="BF257" s="1026"/>
      <c r="BG257" s="1026"/>
      <c r="BH257" s="1026"/>
      <c r="BI257" s="1026"/>
      <c r="BJ257" s="1026"/>
      <c r="BK257" s="1026"/>
      <c r="BL257" s="1026"/>
      <c r="BM257" s="1026"/>
      <c r="BN257" s="1026"/>
      <c r="BO257" s="1026"/>
      <c r="BP257" s="1026"/>
      <c r="BQ257" s="1026"/>
      <c r="BR257" s="1026"/>
      <c r="BS257" s="1026"/>
      <c r="BT257" s="1026"/>
      <c r="BU257" s="1026"/>
      <c r="BV257" s="1026"/>
      <c r="BW257" s="1026"/>
      <c r="BX257" s="1026"/>
      <c r="BY257" s="1026"/>
      <c r="BZ257" s="1026"/>
      <c r="CA257" s="1026"/>
      <c r="CB257" s="1026"/>
      <c r="CC257" s="1026"/>
      <c r="CD257" s="1026"/>
      <c r="CE257" s="1026"/>
      <c r="CF257" s="1026"/>
      <c r="CG257" s="1026"/>
      <c r="CH257" s="1026"/>
      <c r="CI257" s="1026"/>
      <c r="CJ257" s="1026"/>
      <c r="CK257" s="1026"/>
      <c r="CL257" s="1026"/>
      <c r="CM257" s="1026"/>
      <c r="CN257" s="1026"/>
    </row>
    <row r="258">
      <c r="A258" s="1026"/>
      <c r="B258" s="1026"/>
      <c r="C258" s="1026"/>
      <c r="D258" s="1026"/>
      <c r="E258" s="1026"/>
      <c r="F258" s="1026"/>
      <c r="G258" s="1026"/>
      <c r="H258" s="1027"/>
      <c r="I258" s="1027"/>
      <c r="J258" s="1027"/>
      <c r="K258" s="1027"/>
      <c r="L258" s="1027"/>
      <c r="M258" s="1027"/>
      <c r="N258" s="1027"/>
      <c r="O258" s="1027"/>
      <c r="P258" s="1027"/>
      <c r="Q258" s="1026"/>
      <c r="R258" s="1026"/>
      <c r="S258" s="1026"/>
      <c r="T258" s="1026"/>
      <c r="U258" s="1026"/>
      <c r="V258" s="1026"/>
      <c r="W258" s="1026"/>
      <c r="X258" s="1026"/>
      <c r="Y258" s="1026"/>
      <c r="Z258" s="1026"/>
      <c r="AA258" s="1026"/>
      <c r="AB258" s="1026"/>
      <c r="AC258" s="1026"/>
      <c r="AD258" s="1026"/>
      <c r="AE258" s="1026"/>
      <c r="AF258" s="1026"/>
      <c r="AG258" s="1026"/>
      <c r="AH258" s="1026"/>
      <c r="AI258" s="1026"/>
      <c r="AJ258" s="1026"/>
      <c r="AK258" s="1026"/>
      <c r="AL258" s="1026"/>
      <c r="AM258" s="1026"/>
      <c r="AN258" s="1026"/>
      <c r="AO258" s="1026"/>
      <c r="AP258" s="1026"/>
      <c r="AQ258" s="1026"/>
      <c r="AR258" s="1026"/>
      <c r="AS258" s="1026"/>
      <c r="AT258" s="1026"/>
      <c r="AU258" s="1026"/>
      <c r="AV258" s="1026"/>
      <c r="AW258" s="1026"/>
      <c r="AX258" s="1026"/>
      <c r="AY258" s="1026"/>
      <c r="AZ258" s="1026"/>
      <c r="BA258" s="1026"/>
      <c r="BB258" s="1026"/>
      <c r="BC258" s="1026"/>
      <c r="BD258" s="1026"/>
      <c r="BE258" s="1026"/>
      <c r="BF258" s="1026"/>
      <c r="BG258" s="1026"/>
      <c r="BH258" s="1026"/>
      <c r="BI258" s="1026"/>
      <c r="BJ258" s="1026"/>
      <c r="BK258" s="1026"/>
      <c r="BL258" s="1026"/>
      <c r="BM258" s="1026"/>
      <c r="BN258" s="1026"/>
      <c r="BO258" s="1026"/>
      <c r="BP258" s="1026"/>
      <c r="BQ258" s="1026"/>
      <c r="BR258" s="1026"/>
      <c r="BS258" s="1026"/>
      <c r="BT258" s="1026"/>
      <c r="BU258" s="1026"/>
      <c r="BV258" s="1026"/>
      <c r="BW258" s="1026"/>
      <c r="BX258" s="1026"/>
      <c r="BY258" s="1026"/>
      <c r="BZ258" s="1026"/>
      <c r="CA258" s="1026"/>
      <c r="CB258" s="1026"/>
      <c r="CC258" s="1026"/>
      <c r="CD258" s="1026"/>
      <c r="CE258" s="1026"/>
      <c r="CF258" s="1026"/>
      <c r="CG258" s="1026"/>
      <c r="CH258" s="1026"/>
      <c r="CI258" s="1026"/>
      <c r="CJ258" s="1026"/>
      <c r="CK258" s="1026"/>
      <c r="CL258" s="1026"/>
      <c r="CM258" s="1026"/>
      <c r="CN258" s="1026"/>
    </row>
    <row r="259">
      <c r="A259" s="1026"/>
      <c r="B259" s="1026"/>
      <c r="C259" s="1026"/>
      <c r="D259" s="1026"/>
      <c r="E259" s="1026"/>
      <c r="F259" s="1026"/>
      <c r="G259" s="1026"/>
      <c r="H259" s="1027"/>
      <c r="I259" s="1027"/>
      <c r="J259" s="1027"/>
      <c r="K259" s="1027"/>
      <c r="L259" s="1027"/>
      <c r="M259" s="1027"/>
      <c r="N259" s="1027"/>
      <c r="O259" s="1027"/>
      <c r="P259" s="1027"/>
      <c r="Q259" s="1026"/>
      <c r="R259" s="1026"/>
      <c r="S259" s="1026"/>
      <c r="T259" s="1026"/>
      <c r="U259" s="1026"/>
      <c r="V259" s="1026"/>
      <c r="W259" s="1026"/>
      <c r="X259" s="1026"/>
      <c r="Y259" s="1026"/>
      <c r="Z259" s="1026"/>
      <c r="AA259" s="1026"/>
      <c r="AB259" s="1026"/>
      <c r="AC259" s="1026"/>
      <c r="AD259" s="1026"/>
      <c r="AE259" s="1026"/>
      <c r="AF259" s="1026"/>
      <c r="AG259" s="1026"/>
      <c r="AH259" s="1026"/>
      <c r="AI259" s="1026"/>
      <c r="AJ259" s="1026"/>
      <c r="AK259" s="1026"/>
      <c r="AL259" s="1026"/>
      <c r="AM259" s="1026"/>
      <c r="AN259" s="1026"/>
      <c r="AO259" s="1026"/>
      <c r="AP259" s="1026"/>
      <c r="AQ259" s="1026"/>
      <c r="AR259" s="1026"/>
      <c r="AS259" s="1026"/>
      <c r="AT259" s="1026"/>
      <c r="AU259" s="1026"/>
      <c r="AV259" s="1026"/>
      <c r="AW259" s="1026"/>
      <c r="AX259" s="1026"/>
      <c r="AY259" s="1026"/>
      <c r="AZ259" s="1026"/>
      <c r="BA259" s="1026"/>
      <c r="BB259" s="1026"/>
      <c r="BC259" s="1026"/>
      <c r="BD259" s="1026"/>
      <c r="BE259" s="1026"/>
      <c r="BF259" s="1026"/>
      <c r="BG259" s="1026"/>
      <c r="BH259" s="1026"/>
      <c r="BI259" s="1026"/>
      <c r="BJ259" s="1026"/>
      <c r="BK259" s="1026"/>
      <c r="BL259" s="1026"/>
      <c r="BM259" s="1026"/>
      <c r="BN259" s="1026"/>
      <c r="BO259" s="1026"/>
      <c r="BP259" s="1026"/>
      <c r="BQ259" s="1026"/>
      <c r="BR259" s="1026"/>
      <c r="BS259" s="1026"/>
      <c r="BT259" s="1026"/>
      <c r="BU259" s="1026"/>
      <c r="BV259" s="1026"/>
      <c r="BW259" s="1026"/>
      <c r="BX259" s="1026"/>
      <c r="BY259" s="1026"/>
      <c r="BZ259" s="1026"/>
      <c r="CA259" s="1026"/>
      <c r="CB259" s="1026"/>
      <c r="CC259" s="1026"/>
      <c r="CD259" s="1026"/>
      <c r="CE259" s="1026"/>
      <c r="CF259" s="1026"/>
      <c r="CG259" s="1026"/>
      <c r="CH259" s="1026"/>
      <c r="CI259" s="1026"/>
      <c r="CJ259" s="1026"/>
      <c r="CK259" s="1026"/>
      <c r="CL259" s="1026"/>
      <c r="CM259" s="1026"/>
      <c r="CN259" s="1026"/>
    </row>
    <row r="260">
      <c r="A260" s="1026"/>
      <c r="B260" s="1026"/>
      <c r="C260" s="1026"/>
      <c r="D260" s="1026"/>
      <c r="E260" s="1026"/>
      <c r="F260" s="1026"/>
      <c r="G260" s="1026"/>
      <c r="H260" s="1027"/>
      <c r="I260" s="1027"/>
      <c r="J260" s="1027"/>
      <c r="K260" s="1027"/>
      <c r="L260" s="1027"/>
      <c r="M260" s="1027"/>
      <c r="N260" s="1027"/>
      <c r="O260" s="1027"/>
      <c r="P260" s="1027"/>
      <c r="Q260" s="1026"/>
      <c r="R260" s="1026"/>
      <c r="S260" s="1026"/>
      <c r="T260" s="1026"/>
      <c r="U260" s="1026"/>
      <c r="V260" s="1026"/>
      <c r="W260" s="1026"/>
      <c r="X260" s="1026"/>
      <c r="Y260" s="1026"/>
      <c r="Z260" s="1026"/>
      <c r="AA260" s="1026"/>
      <c r="AB260" s="1026"/>
      <c r="AC260" s="1026"/>
      <c r="AD260" s="1026"/>
      <c r="AE260" s="1026"/>
      <c r="AF260" s="1026"/>
      <c r="AG260" s="1026"/>
      <c r="AH260" s="1026"/>
      <c r="AI260" s="1026"/>
      <c r="AJ260" s="1026"/>
      <c r="AK260" s="1026"/>
      <c r="AL260" s="1026"/>
      <c r="AM260" s="1026"/>
      <c r="AN260" s="1026"/>
      <c r="AO260" s="1026"/>
      <c r="AP260" s="1026"/>
      <c r="AQ260" s="1026"/>
      <c r="AR260" s="1026"/>
      <c r="AS260" s="1026"/>
      <c r="AT260" s="1026"/>
      <c r="AU260" s="1026"/>
      <c r="AV260" s="1026"/>
      <c r="AW260" s="1026"/>
      <c r="AX260" s="1026"/>
      <c r="AY260" s="1026"/>
      <c r="AZ260" s="1026"/>
      <c r="BA260" s="1026"/>
      <c r="BB260" s="1026"/>
      <c r="BC260" s="1026"/>
      <c r="BD260" s="1026"/>
      <c r="BE260" s="1026"/>
      <c r="BF260" s="1026"/>
      <c r="BG260" s="1026"/>
      <c r="BH260" s="1026"/>
      <c r="BI260" s="1026"/>
      <c r="BJ260" s="1026"/>
      <c r="BK260" s="1026"/>
      <c r="BL260" s="1026"/>
      <c r="BM260" s="1026"/>
      <c r="BN260" s="1026"/>
      <c r="BO260" s="1026"/>
      <c r="BP260" s="1026"/>
      <c r="BQ260" s="1026"/>
      <c r="BR260" s="1026"/>
      <c r="BS260" s="1026"/>
      <c r="BT260" s="1026"/>
      <c r="BU260" s="1026"/>
      <c r="BV260" s="1026"/>
      <c r="BW260" s="1026"/>
      <c r="BX260" s="1026"/>
      <c r="BY260" s="1026"/>
      <c r="BZ260" s="1026"/>
      <c r="CA260" s="1026"/>
      <c r="CB260" s="1026"/>
      <c r="CC260" s="1026"/>
      <c r="CD260" s="1026"/>
      <c r="CE260" s="1026"/>
      <c r="CF260" s="1026"/>
      <c r="CG260" s="1026"/>
      <c r="CH260" s="1026"/>
      <c r="CI260" s="1026"/>
      <c r="CJ260" s="1026"/>
      <c r="CK260" s="1026"/>
      <c r="CL260" s="1026"/>
      <c r="CM260" s="1026"/>
      <c r="CN260" s="1026"/>
    </row>
    <row r="261">
      <c r="A261" s="1026"/>
      <c r="B261" s="1026"/>
      <c r="C261" s="1026"/>
      <c r="D261" s="1026"/>
      <c r="E261" s="1026"/>
      <c r="F261" s="1026"/>
      <c r="G261" s="1026"/>
      <c r="H261" s="1027"/>
      <c r="I261" s="1027"/>
      <c r="J261" s="1027"/>
      <c r="K261" s="1027"/>
      <c r="L261" s="1027"/>
      <c r="M261" s="1027"/>
      <c r="N261" s="1027"/>
      <c r="O261" s="1027"/>
      <c r="P261" s="1027"/>
      <c r="Q261" s="1026"/>
      <c r="R261" s="1026"/>
      <c r="S261" s="1026"/>
      <c r="T261" s="1026"/>
      <c r="U261" s="1026"/>
      <c r="V261" s="1026"/>
      <c r="W261" s="1026"/>
      <c r="X261" s="1026"/>
      <c r="Y261" s="1026"/>
      <c r="Z261" s="1026"/>
      <c r="AA261" s="1026"/>
      <c r="AB261" s="1026"/>
      <c r="AC261" s="1026"/>
      <c r="AD261" s="1026"/>
      <c r="AE261" s="1026"/>
      <c r="AF261" s="1026"/>
      <c r="AG261" s="1026"/>
      <c r="AH261" s="1026"/>
      <c r="AI261" s="1026"/>
      <c r="AJ261" s="1026"/>
      <c r="AK261" s="1026"/>
      <c r="AL261" s="1026"/>
      <c r="AM261" s="1026"/>
      <c r="AN261" s="1026"/>
      <c r="AO261" s="1026"/>
      <c r="AP261" s="1026"/>
      <c r="AQ261" s="1026"/>
      <c r="AR261" s="1026"/>
      <c r="AS261" s="1026"/>
      <c r="AT261" s="1026"/>
      <c r="AU261" s="1026"/>
      <c r="AV261" s="1026"/>
      <c r="AW261" s="1026"/>
      <c r="AX261" s="1026"/>
      <c r="AY261" s="1026"/>
      <c r="AZ261" s="1026"/>
      <c r="BA261" s="1026"/>
      <c r="BB261" s="1026"/>
      <c r="BC261" s="1026"/>
      <c r="BD261" s="1026"/>
      <c r="BE261" s="1026"/>
      <c r="BF261" s="1026"/>
      <c r="BG261" s="1026"/>
      <c r="BH261" s="1026"/>
      <c r="BI261" s="1026"/>
      <c r="BJ261" s="1026"/>
      <c r="BK261" s="1026"/>
      <c r="BL261" s="1026"/>
      <c r="BM261" s="1026"/>
      <c r="BN261" s="1026"/>
      <c r="BO261" s="1026"/>
      <c r="BP261" s="1026"/>
      <c r="BQ261" s="1026"/>
      <c r="BR261" s="1026"/>
      <c r="BS261" s="1026"/>
      <c r="BT261" s="1026"/>
      <c r="BU261" s="1026"/>
      <c r="BV261" s="1026"/>
      <c r="BW261" s="1026"/>
      <c r="BX261" s="1026"/>
      <c r="BY261" s="1026"/>
      <c r="BZ261" s="1026"/>
      <c r="CA261" s="1026"/>
      <c r="CB261" s="1026"/>
      <c r="CC261" s="1026"/>
      <c r="CD261" s="1026"/>
      <c r="CE261" s="1026"/>
      <c r="CF261" s="1026"/>
      <c r="CG261" s="1026"/>
      <c r="CH261" s="1026"/>
      <c r="CI261" s="1026"/>
      <c r="CJ261" s="1026"/>
      <c r="CK261" s="1026"/>
      <c r="CL261" s="1026"/>
      <c r="CM261" s="1026"/>
      <c r="CN261" s="1026"/>
    </row>
    <row r="262">
      <c r="A262" s="1026"/>
      <c r="B262" s="1026"/>
      <c r="C262" s="1026"/>
      <c r="D262" s="1026"/>
      <c r="E262" s="1026"/>
      <c r="F262" s="1026"/>
      <c r="G262" s="1026"/>
      <c r="H262" s="1027"/>
      <c r="I262" s="1027"/>
      <c r="J262" s="1027"/>
      <c r="K262" s="1027"/>
      <c r="L262" s="1027"/>
      <c r="M262" s="1027"/>
      <c r="N262" s="1027"/>
      <c r="O262" s="1027"/>
      <c r="P262" s="1027"/>
      <c r="Q262" s="1026"/>
      <c r="R262" s="1026"/>
      <c r="S262" s="1026"/>
      <c r="T262" s="1026"/>
      <c r="U262" s="1026"/>
      <c r="V262" s="1026"/>
      <c r="W262" s="1026"/>
      <c r="X262" s="1026"/>
      <c r="Y262" s="1026"/>
      <c r="Z262" s="1026"/>
      <c r="AA262" s="1026"/>
      <c r="AB262" s="1026"/>
      <c r="AC262" s="1026"/>
      <c r="AD262" s="1026"/>
      <c r="AE262" s="1026"/>
      <c r="AF262" s="1026"/>
      <c r="AG262" s="1026"/>
      <c r="AH262" s="1026"/>
      <c r="AI262" s="1026"/>
      <c r="AJ262" s="1026"/>
      <c r="AK262" s="1026"/>
      <c r="AL262" s="1026"/>
      <c r="AM262" s="1026"/>
      <c r="AN262" s="1026"/>
      <c r="AO262" s="1026"/>
      <c r="AP262" s="1026"/>
      <c r="AQ262" s="1026"/>
      <c r="AR262" s="1026"/>
      <c r="AS262" s="1026"/>
      <c r="AT262" s="1026"/>
      <c r="AU262" s="1026"/>
      <c r="AV262" s="1026"/>
      <c r="AW262" s="1026"/>
      <c r="AX262" s="1026"/>
      <c r="AY262" s="1026"/>
      <c r="AZ262" s="1026"/>
      <c r="BA262" s="1026"/>
      <c r="BB262" s="1026"/>
      <c r="BC262" s="1026"/>
      <c r="BD262" s="1026"/>
      <c r="BE262" s="1026"/>
      <c r="BF262" s="1026"/>
      <c r="BG262" s="1026"/>
      <c r="BH262" s="1026"/>
      <c r="BI262" s="1026"/>
      <c r="BJ262" s="1026"/>
      <c r="BK262" s="1026"/>
      <c r="BL262" s="1026"/>
      <c r="BM262" s="1026"/>
      <c r="BN262" s="1026"/>
      <c r="BO262" s="1026"/>
      <c r="BP262" s="1026"/>
      <c r="BQ262" s="1026"/>
      <c r="BR262" s="1026"/>
      <c r="BS262" s="1026"/>
      <c r="BT262" s="1026"/>
      <c r="BU262" s="1026"/>
      <c r="BV262" s="1026"/>
      <c r="BW262" s="1026"/>
      <c r="BX262" s="1026"/>
      <c r="BY262" s="1026"/>
      <c r="BZ262" s="1026"/>
      <c r="CA262" s="1026"/>
      <c r="CB262" s="1026"/>
      <c r="CC262" s="1026"/>
      <c r="CD262" s="1026"/>
      <c r="CE262" s="1026"/>
      <c r="CF262" s="1026"/>
      <c r="CG262" s="1026"/>
      <c r="CH262" s="1026"/>
      <c r="CI262" s="1026"/>
      <c r="CJ262" s="1026"/>
      <c r="CK262" s="1026"/>
      <c r="CL262" s="1026"/>
      <c r="CM262" s="1026"/>
      <c r="CN262" s="1026"/>
    </row>
    <row r="263">
      <c r="A263" s="1026"/>
      <c r="B263" s="1026"/>
      <c r="C263" s="1026"/>
      <c r="D263" s="1026"/>
      <c r="E263" s="1026"/>
      <c r="F263" s="1026"/>
      <c r="G263" s="1026"/>
      <c r="H263" s="1027"/>
      <c r="I263" s="1027"/>
      <c r="J263" s="1027"/>
      <c r="K263" s="1027"/>
      <c r="L263" s="1027"/>
      <c r="M263" s="1027"/>
      <c r="N263" s="1027"/>
      <c r="O263" s="1027"/>
      <c r="P263" s="1027"/>
      <c r="Q263" s="1026"/>
      <c r="R263" s="1026"/>
      <c r="S263" s="1026"/>
      <c r="T263" s="1026"/>
      <c r="U263" s="1026"/>
      <c r="V263" s="1026"/>
      <c r="W263" s="1026"/>
      <c r="X263" s="1026"/>
      <c r="Y263" s="1026"/>
      <c r="Z263" s="1026"/>
      <c r="AA263" s="1026"/>
      <c r="AB263" s="1026"/>
      <c r="AC263" s="1026"/>
      <c r="AD263" s="1026"/>
      <c r="AE263" s="1026"/>
      <c r="AF263" s="1026"/>
      <c r="AG263" s="1026"/>
      <c r="AH263" s="1026"/>
      <c r="AI263" s="1026"/>
      <c r="AJ263" s="1026"/>
      <c r="AK263" s="1026"/>
      <c r="AL263" s="1026"/>
      <c r="AM263" s="1026"/>
      <c r="AN263" s="1026"/>
      <c r="AO263" s="1026"/>
      <c r="AP263" s="1026"/>
      <c r="AQ263" s="1026"/>
      <c r="AR263" s="1026"/>
      <c r="AS263" s="1026"/>
      <c r="AT263" s="1026"/>
      <c r="AU263" s="1026"/>
      <c r="AV263" s="1026"/>
      <c r="AW263" s="1026"/>
      <c r="AX263" s="1026"/>
      <c r="AY263" s="1026"/>
      <c r="AZ263" s="1026"/>
      <c r="BA263" s="1026"/>
      <c r="BB263" s="1026"/>
      <c r="BC263" s="1026"/>
      <c r="BD263" s="1026"/>
      <c r="BE263" s="1026"/>
      <c r="BF263" s="1026"/>
      <c r="BG263" s="1026"/>
      <c r="BH263" s="1026"/>
      <c r="BI263" s="1026"/>
      <c r="BJ263" s="1026"/>
      <c r="BK263" s="1026"/>
      <c r="BL263" s="1026"/>
      <c r="BM263" s="1026"/>
      <c r="BN263" s="1026"/>
      <c r="BO263" s="1026"/>
      <c r="BP263" s="1026"/>
      <c r="BQ263" s="1026"/>
      <c r="BR263" s="1026"/>
      <c r="BS263" s="1026"/>
      <c r="BT263" s="1026"/>
      <c r="BU263" s="1026"/>
      <c r="BV263" s="1026"/>
      <c r="BW263" s="1026"/>
      <c r="BX263" s="1026"/>
      <c r="BY263" s="1026"/>
      <c r="BZ263" s="1026"/>
      <c r="CA263" s="1026"/>
      <c r="CB263" s="1026"/>
      <c r="CC263" s="1026"/>
      <c r="CD263" s="1026"/>
      <c r="CE263" s="1026"/>
      <c r="CF263" s="1026"/>
      <c r="CG263" s="1026"/>
      <c r="CH263" s="1026"/>
      <c r="CI263" s="1026"/>
      <c r="CJ263" s="1026"/>
      <c r="CK263" s="1026"/>
      <c r="CL263" s="1026"/>
      <c r="CM263" s="1026"/>
      <c r="CN263" s="1026"/>
    </row>
    <row r="264">
      <c r="A264" s="1026"/>
      <c r="B264" s="1026"/>
      <c r="C264" s="1026"/>
      <c r="D264" s="1026"/>
      <c r="E264" s="1026"/>
      <c r="F264" s="1026"/>
      <c r="G264" s="1026"/>
      <c r="H264" s="1027"/>
      <c r="I264" s="1027"/>
      <c r="J264" s="1027"/>
      <c r="K264" s="1027"/>
      <c r="L264" s="1027"/>
      <c r="M264" s="1027"/>
      <c r="N264" s="1027"/>
      <c r="O264" s="1027"/>
      <c r="P264" s="1027"/>
      <c r="Q264" s="1026"/>
      <c r="R264" s="1026"/>
      <c r="S264" s="1026"/>
      <c r="T264" s="1026"/>
      <c r="U264" s="1026"/>
      <c r="V264" s="1026"/>
      <c r="W264" s="1026"/>
      <c r="X264" s="1026"/>
      <c r="Y264" s="1026"/>
      <c r="Z264" s="1026"/>
      <c r="AA264" s="1026"/>
      <c r="AB264" s="1026"/>
      <c r="AC264" s="1026"/>
      <c r="AD264" s="1026"/>
      <c r="AE264" s="1026"/>
      <c r="AF264" s="1026"/>
      <c r="AG264" s="1026"/>
      <c r="AH264" s="1026"/>
      <c r="AI264" s="1026"/>
      <c r="AJ264" s="1026"/>
      <c r="AK264" s="1026"/>
      <c r="AL264" s="1026"/>
      <c r="AM264" s="1026"/>
      <c r="AN264" s="1026"/>
      <c r="AO264" s="1026"/>
      <c r="AP264" s="1026"/>
      <c r="AQ264" s="1026"/>
      <c r="AR264" s="1026"/>
      <c r="AS264" s="1026"/>
      <c r="AT264" s="1026"/>
      <c r="AU264" s="1026"/>
      <c r="AV264" s="1026"/>
      <c r="AW264" s="1026"/>
      <c r="AX264" s="1026"/>
      <c r="AY264" s="1026"/>
      <c r="AZ264" s="1026"/>
      <c r="BA264" s="1026"/>
      <c r="BB264" s="1026"/>
      <c r="BC264" s="1026"/>
      <c r="BD264" s="1026"/>
      <c r="BE264" s="1026"/>
      <c r="BF264" s="1026"/>
      <c r="BG264" s="1026"/>
      <c r="BH264" s="1026"/>
      <c r="BI264" s="1026"/>
      <c r="BJ264" s="1026"/>
      <c r="BK264" s="1026"/>
      <c r="BL264" s="1026"/>
      <c r="BM264" s="1026"/>
      <c r="BN264" s="1026"/>
      <c r="BO264" s="1026"/>
      <c r="BP264" s="1026"/>
      <c r="BQ264" s="1026"/>
      <c r="BR264" s="1026"/>
      <c r="BS264" s="1026"/>
      <c r="BT264" s="1026"/>
      <c r="BU264" s="1026"/>
      <c r="BV264" s="1026"/>
      <c r="BW264" s="1026"/>
      <c r="BX264" s="1026"/>
      <c r="BY264" s="1026"/>
      <c r="BZ264" s="1026"/>
      <c r="CA264" s="1026"/>
      <c r="CB264" s="1026"/>
      <c r="CC264" s="1026"/>
      <c r="CD264" s="1026"/>
      <c r="CE264" s="1026"/>
      <c r="CF264" s="1026"/>
      <c r="CG264" s="1026"/>
      <c r="CH264" s="1026"/>
      <c r="CI264" s="1026"/>
      <c r="CJ264" s="1026"/>
      <c r="CK264" s="1026"/>
      <c r="CL264" s="1026"/>
      <c r="CM264" s="1026"/>
      <c r="CN264" s="1026"/>
    </row>
    <row r="265">
      <c r="A265" s="1026"/>
      <c r="B265" s="1026"/>
      <c r="C265" s="1026"/>
      <c r="D265" s="1026"/>
      <c r="E265" s="1026"/>
      <c r="F265" s="1026"/>
      <c r="G265" s="1026"/>
      <c r="H265" s="1027"/>
      <c r="I265" s="1027"/>
      <c r="J265" s="1027"/>
      <c r="K265" s="1027"/>
      <c r="L265" s="1027"/>
      <c r="M265" s="1027"/>
      <c r="N265" s="1027"/>
      <c r="O265" s="1027"/>
      <c r="P265" s="1027"/>
      <c r="Q265" s="1026"/>
      <c r="R265" s="1026"/>
      <c r="S265" s="1026"/>
      <c r="T265" s="1026"/>
      <c r="U265" s="1026"/>
      <c r="V265" s="1026"/>
      <c r="W265" s="1026"/>
      <c r="X265" s="1026"/>
      <c r="Y265" s="1026"/>
      <c r="Z265" s="1026"/>
      <c r="AA265" s="1026"/>
      <c r="AB265" s="1026"/>
      <c r="AC265" s="1026"/>
      <c r="AD265" s="1026"/>
      <c r="AE265" s="1026"/>
      <c r="AF265" s="1026"/>
      <c r="AG265" s="1026"/>
      <c r="AH265" s="1026"/>
      <c r="AI265" s="1026"/>
      <c r="AJ265" s="1026"/>
      <c r="AK265" s="1026"/>
      <c r="AL265" s="1026"/>
      <c r="AM265" s="1026"/>
      <c r="AN265" s="1026"/>
      <c r="AO265" s="1026"/>
      <c r="AP265" s="1026"/>
      <c r="AQ265" s="1026"/>
      <c r="AR265" s="1026"/>
      <c r="AS265" s="1026"/>
      <c r="AT265" s="1026"/>
      <c r="AU265" s="1026"/>
      <c r="AV265" s="1026"/>
      <c r="AW265" s="1026"/>
      <c r="AX265" s="1026"/>
      <c r="AY265" s="1026"/>
      <c r="AZ265" s="1026"/>
      <c r="BA265" s="1026"/>
      <c r="BB265" s="1026"/>
      <c r="BC265" s="1026"/>
      <c r="BD265" s="1026"/>
      <c r="BE265" s="1026"/>
      <c r="BF265" s="1026"/>
      <c r="BG265" s="1026"/>
      <c r="BH265" s="1026"/>
      <c r="BI265" s="1026"/>
      <c r="BJ265" s="1026"/>
      <c r="BK265" s="1026"/>
      <c r="BL265" s="1026"/>
      <c r="BM265" s="1026"/>
      <c r="BN265" s="1026"/>
      <c r="BO265" s="1026"/>
      <c r="BP265" s="1026"/>
      <c r="BQ265" s="1026"/>
      <c r="BR265" s="1026"/>
      <c r="BS265" s="1026"/>
      <c r="BT265" s="1026"/>
      <c r="BU265" s="1026"/>
      <c r="BV265" s="1026"/>
      <c r="BW265" s="1026"/>
      <c r="BX265" s="1026"/>
      <c r="BY265" s="1026"/>
      <c r="BZ265" s="1026"/>
      <c r="CA265" s="1026"/>
      <c r="CB265" s="1026"/>
      <c r="CC265" s="1026"/>
      <c r="CD265" s="1026"/>
      <c r="CE265" s="1026"/>
      <c r="CF265" s="1026"/>
      <c r="CG265" s="1026"/>
      <c r="CH265" s="1026"/>
      <c r="CI265" s="1026"/>
      <c r="CJ265" s="1026"/>
      <c r="CK265" s="1026"/>
      <c r="CL265" s="1026"/>
      <c r="CM265" s="1026"/>
      <c r="CN265" s="1026"/>
    </row>
    <row r="266">
      <c r="A266" s="1026"/>
      <c r="B266" s="1026"/>
      <c r="C266" s="1026"/>
      <c r="D266" s="1026"/>
      <c r="E266" s="1026"/>
      <c r="F266" s="1026"/>
      <c r="G266" s="1026"/>
      <c r="H266" s="1027"/>
      <c r="I266" s="1027"/>
      <c r="J266" s="1027"/>
      <c r="K266" s="1027"/>
      <c r="L266" s="1027"/>
      <c r="M266" s="1027"/>
      <c r="N266" s="1027"/>
      <c r="O266" s="1027"/>
      <c r="P266" s="1027"/>
      <c r="Q266" s="1026"/>
      <c r="R266" s="1026"/>
      <c r="S266" s="1026"/>
      <c r="T266" s="1026"/>
      <c r="U266" s="1026"/>
      <c r="V266" s="1026"/>
      <c r="W266" s="1026"/>
      <c r="X266" s="1026"/>
      <c r="Y266" s="1026"/>
      <c r="Z266" s="1026"/>
      <c r="AA266" s="1026"/>
      <c r="AB266" s="1026"/>
      <c r="AC266" s="1026"/>
      <c r="AD266" s="1026"/>
      <c r="AE266" s="1026"/>
      <c r="AF266" s="1026"/>
      <c r="AG266" s="1026"/>
      <c r="AH266" s="1026"/>
      <c r="AI266" s="1026"/>
      <c r="AJ266" s="1026"/>
      <c r="AK266" s="1026"/>
      <c r="AL266" s="1026"/>
      <c r="AM266" s="1026"/>
      <c r="AN266" s="1026"/>
      <c r="AO266" s="1026"/>
      <c r="AP266" s="1026"/>
      <c r="AQ266" s="1026"/>
      <c r="AR266" s="1026"/>
      <c r="AS266" s="1026"/>
      <c r="AT266" s="1026"/>
      <c r="AU266" s="1026"/>
      <c r="AV266" s="1026"/>
      <c r="AW266" s="1026"/>
      <c r="AX266" s="1026"/>
      <c r="AY266" s="1026"/>
      <c r="AZ266" s="1026"/>
      <c r="BA266" s="1026"/>
      <c r="BB266" s="1026"/>
      <c r="BC266" s="1026"/>
      <c r="BD266" s="1026"/>
      <c r="BE266" s="1026"/>
      <c r="BF266" s="1026"/>
      <c r="BG266" s="1026"/>
      <c r="BH266" s="1026"/>
      <c r="BI266" s="1026"/>
      <c r="BJ266" s="1026"/>
      <c r="BK266" s="1026"/>
      <c r="BL266" s="1026"/>
      <c r="BM266" s="1026"/>
      <c r="BN266" s="1026"/>
      <c r="BO266" s="1026"/>
      <c r="BP266" s="1026"/>
      <c r="BQ266" s="1026"/>
      <c r="BR266" s="1026"/>
      <c r="BS266" s="1026"/>
      <c r="BT266" s="1026"/>
      <c r="BU266" s="1026"/>
      <c r="BV266" s="1026"/>
      <c r="BW266" s="1026"/>
      <c r="BX266" s="1026"/>
      <c r="BY266" s="1026"/>
      <c r="BZ266" s="1026"/>
      <c r="CA266" s="1026"/>
      <c r="CB266" s="1026"/>
      <c r="CC266" s="1026"/>
      <c r="CD266" s="1026"/>
      <c r="CE266" s="1026"/>
      <c r="CF266" s="1026"/>
      <c r="CG266" s="1026"/>
      <c r="CH266" s="1026"/>
      <c r="CI266" s="1026"/>
      <c r="CJ266" s="1026"/>
      <c r="CK266" s="1026"/>
      <c r="CL266" s="1026"/>
      <c r="CM266" s="1026"/>
      <c r="CN266" s="1026"/>
    </row>
    <row r="267">
      <c r="A267" s="1026"/>
      <c r="B267" s="1026"/>
      <c r="C267" s="1026"/>
      <c r="D267" s="1026"/>
      <c r="E267" s="1026"/>
      <c r="F267" s="1026"/>
      <c r="G267" s="1026"/>
      <c r="H267" s="1027"/>
      <c r="I267" s="1027"/>
      <c r="J267" s="1027"/>
      <c r="K267" s="1027"/>
      <c r="L267" s="1027"/>
      <c r="M267" s="1027"/>
      <c r="N267" s="1027"/>
      <c r="O267" s="1027"/>
      <c r="P267" s="1027"/>
      <c r="Q267" s="1026"/>
      <c r="R267" s="1026"/>
      <c r="S267" s="1026"/>
      <c r="T267" s="1026"/>
      <c r="U267" s="1026"/>
      <c r="V267" s="1026"/>
      <c r="W267" s="1026"/>
      <c r="X267" s="1026"/>
      <c r="Y267" s="1026"/>
      <c r="Z267" s="1026"/>
      <c r="AA267" s="1026"/>
      <c r="AB267" s="1026"/>
      <c r="AC267" s="1026"/>
      <c r="AD267" s="1026"/>
      <c r="AE267" s="1026"/>
      <c r="AF267" s="1026"/>
      <c r="AG267" s="1026"/>
      <c r="AH267" s="1026"/>
      <c r="AI267" s="1026"/>
      <c r="AJ267" s="1026"/>
      <c r="AK267" s="1026"/>
      <c r="AL267" s="1026"/>
      <c r="AM267" s="1026"/>
      <c r="AN267" s="1026"/>
      <c r="AO267" s="1026"/>
      <c r="AP267" s="1026"/>
      <c r="AQ267" s="1026"/>
      <c r="AR267" s="1026"/>
      <c r="AS267" s="1026"/>
      <c r="AT267" s="1026"/>
      <c r="AU267" s="1026"/>
      <c r="AV267" s="1026"/>
      <c r="AW267" s="1026"/>
      <c r="AX267" s="1026"/>
      <c r="AY267" s="1026"/>
      <c r="AZ267" s="1026"/>
      <c r="BA267" s="1026"/>
      <c r="BB267" s="1026"/>
      <c r="BC267" s="1026"/>
      <c r="BD267" s="1026"/>
      <c r="BE267" s="1026"/>
      <c r="BF267" s="1026"/>
      <c r="BG267" s="1026"/>
      <c r="BH267" s="1026"/>
      <c r="BI267" s="1026"/>
      <c r="BJ267" s="1026"/>
      <c r="BK267" s="1026"/>
      <c r="BL267" s="1026"/>
      <c r="BM267" s="1026"/>
      <c r="BN267" s="1026"/>
      <c r="BO267" s="1026"/>
      <c r="BP267" s="1026"/>
      <c r="BQ267" s="1026"/>
      <c r="BR267" s="1026"/>
      <c r="BS267" s="1026"/>
      <c r="BT267" s="1026"/>
      <c r="BU267" s="1026"/>
      <c r="BV267" s="1026"/>
      <c r="BW267" s="1026"/>
      <c r="BX267" s="1026"/>
      <c r="BY267" s="1026"/>
      <c r="BZ267" s="1026"/>
      <c r="CA267" s="1026"/>
      <c r="CB267" s="1026"/>
      <c r="CC267" s="1026"/>
      <c r="CD267" s="1026"/>
      <c r="CE267" s="1026"/>
      <c r="CF267" s="1026"/>
      <c r="CG267" s="1026"/>
      <c r="CH267" s="1026"/>
      <c r="CI267" s="1026"/>
      <c r="CJ267" s="1026"/>
      <c r="CK267" s="1026"/>
      <c r="CL267" s="1026"/>
      <c r="CM267" s="1026"/>
      <c r="CN267" s="1026"/>
    </row>
    <row r="268">
      <c r="A268" s="1026"/>
      <c r="B268" s="1026"/>
      <c r="C268" s="1026"/>
      <c r="D268" s="1026"/>
      <c r="E268" s="1026"/>
      <c r="F268" s="1026"/>
      <c r="G268" s="1026"/>
      <c r="H268" s="1027"/>
      <c r="I268" s="1027"/>
      <c r="J268" s="1027"/>
      <c r="K268" s="1027"/>
      <c r="L268" s="1027"/>
      <c r="M268" s="1027"/>
      <c r="N268" s="1027"/>
      <c r="O268" s="1027"/>
      <c r="P268" s="1027"/>
      <c r="Q268" s="1026"/>
      <c r="R268" s="1026"/>
      <c r="S268" s="1026"/>
      <c r="T268" s="1026"/>
      <c r="U268" s="1026"/>
      <c r="V268" s="1026"/>
      <c r="W268" s="1026"/>
      <c r="X268" s="1026"/>
      <c r="Y268" s="1026"/>
      <c r="Z268" s="1026"/>
      <c r="AA268" s="1026"/>
      <c r="AB268" s="1026"/>
      <c r="AC268" s="1026"/>
      <c r="AD268" s="1026"/>
      <c r="AE268" s="1026"/>
      <c r="AF268" s="1026"/>
      <c r="AG268" s="1026"/>
      <c r="AH268" s="1026"/>
      <c r="AI268" s="1026"/>
      <c r="AJ268" s="1026"/>
      <c r="AK268" s="1026"/>
      <c r="AL268" s="1026"/>
      <c r="AM268" s="1026"/>
      <c r="AN268" s="1026"/>
      <c r="AO268" s="1026"/>
      <c r="AP268" s="1026"/>
      <c r="AQ268" s="1026"/>
      <c r="AR268" s="1026"/>
      <c r="AS268" s="1026"/>
      <c r="AT268" s="1026"/>
      <c r="AU268" s="1026"/>
      <c r="AV268" s="1026"/>
      <c r="AW268" s="1026"/>
      <c r="AX268" s="1026"/>
      <c r="AY268" s="1026"/>
      <c r="AZ268" s="1026"/>
      <c r="BA268" s="1026"/>
      <c r="BB268" s="1026"/>
      <c r="BC268" s="1026"/>
      <c r="BD268" s="1026"/>
      <c r="BE268" s="1026"/>
      <c r="BF268" s="1026"/>
      <c r="BG268" s="1026"/>
      <c r="BH268" s="1026"/>
      <c r="BI268" s="1026"/>
      <c r="BJ268" s="1026"/>
      <c r="BK268" s="1026"/>
      <c r="BL268" s="1026"/>
      <c r="BM268" s="1026"/>
      <c r="BN268" s="1026"/>
      <c r="BO268" s="1026"/>
      <c r="BP268" s="1026"/>
      <c r="BQ268" s="1026"/>
      <c r="BR268" s="1026"/>
      <c r="BS268" s="1026"/>
      <c r="BT268" s="1026"/>
      <c r="BU268" s="1026"/>
      <c r="BV268" s="1026"/>
      <c r="BW268" s="1026"/>
      <c r="BX268" s="1026"/>
      <c r="BY268" s="1026"/>
      <c r="BZ268" s="1026"/>
      <c r="CA268" s="1026"/>
      <c r="CB268" s="1026"/>
      <c r="CC268" s="1026"/>
      <c r="CD268" s="1026"/>
      <c r="CE268" s="1026"/>
      <c r="CF268" s="1026"/>
      <c r="CG268" s="1026"/>
      <c r="CH268" s="1026"/>
      <c r="CI268" s="1026"/>
      <c r="CJ268" s="1026"/>
      <c r="CK268" s="1026"/>
      <c r="CL268" s="1026"/>
      <c r="CM268" s="1026"/>
      <c r="CN268" s="1026"/>
    </row>
    <row r="269">
      <c r="A269" s="1026"/>
      <c r="B269" s="1026"/>
      <c r="C269" s="1026"/>
      <c r="D269" s="1026"/>
      <c r="E269" s="1026"/>
      <c r="F269" s="1026"/>
      <c r="G269" s="1026"/>
      <c r="H269" s="1027"/>
      <c r="I269" s="1027"/>
      <c r="J269" s="1027"/>
      <c r="K269" s="1027"/>
      <c r="L269" s="1027"/>
      <c r="M269" s="1027"/>
      <c r="N269" s="1027"/>
      <c r="O269" s="1027"/>
      <c r="P269" s="1027"/>
      <c r="Q269" s="1026"/>
      <c r="R269" s="1026"/>
      <c r="S269" s="1026"/>
      <c r="T269" s="1026"/>
      <c r="U269" s="1026"/>
      <c r="V269" s="1026"/>
      <c r="W269" s="1026"/>
      <c r="X269" s="1026"/>
      <c r="Y269" s="1026"/>
      <c r="Z269" s="1026"/>
      <c r="AA269" s="1026"/>
      <c r="AB269" s="1026"/>
      <c r="AC269" s="1026"/>
      <c r="AD269" s="1026"/>
      <c r="AE269" s="1026"/>
      <c r="AF269" s="1026"/>
      <c r="AG269" s="1026"/>
      <c r="AH269" s="1026"/>
      <c r="AI269" s="1026"/>
      <c r="AJ269" s="1026"/>
      <c r="AK269" s="1026"/>
      <c r="AL269" s="1026"/>
      <c r="AM269" s="1026"/>
      <c r="AN269" s="1026"/>
      <c r="AO269" s="1026"/>
      <c r="AP269" s="1026"/>
      <c r="AQ269" s="1026"/>
      <c r="AR269" s="1026"/>
      <c r="AS269" s="1026"/>
      <c r="AT269" s="1026"/>
      <c r="AU269" s="1026"/>
      <c r="AV269" s="1026"/>
      <c r="AW269" s="1026"/>
      <c r="AX269" s="1026"/>
      <c r="AY269" s="1026"/>
      <c r="AZ269" s="1026"/>
      <c r="BA269" s="1026"/>
      <c r="BB269" s="1026"/>
      <c r="BC269" s="1026"/>
      <c r="BD269" s="1026"/>
      <c r="BE269" s="1026"/>
      <c r="BF269" s="1026"/>
      <c r="BG269" s="1026"/>
      <c r="BH269" s="1026"/>
      <c r="BI269" s="1026"/>
      <c r="BJ269" s="1026"/>
      <c r="BK269" s="1026"/>
      <c r="BL269" s="1026"/>
      <c r="BM269" s="1026"/>
      <c r="BN269" s="1026"/>
      <c r="BO269" s="1026"/>
      <c r="BP269" s="1026"/>
      <c r="BQ269" s="1026"/>
      <c r="BR269" s="1026"/>
      <c r="BS269" s="1026"/>
      <c r="BT269" s="1026"/>
      <c r="BU269" s="1026"/>
      <c r="BV269" s="1026"/>
      <c r="BW269" s="1026"/>
      <c r="BX269" s="1026"/>
      <c r="BY269" s="1026"/>
      <c r="BZ269" s="1026"/>
      <c r="CA269" s="1026"/>
      <c r="CB269" s="1026"/>
      <c r="CC269" s="1026"/>
      <c r="CD269" s="1026"/>
      <c r="CE269" s="1026"/>
      <c r="CF269" s="1026"/>
      <c r="CG269" s="1026"/>
      <c r="CH269" s="1026"/>
      <c r="CI269" s="1026"/>
      <c r="CJ269" s="1026"/>
      <c r="CK269" s="1026"/>
      <c r="CL269" s="1026"/>
      <c r="CM269" s="1026"/>
      <c r="CN269" s="1026"/>
    </row>
    <row r="270">
      <c r="A270" s="1026"/>
      <c r="B270" s="1026"/>
      <c r="C270" s="1026"/>
      <c r="D270" s="1026"/>
      <c r="E270" s="1026"/>
      <c r="F270" s="1026"/>
      <c r="G270" s="1026"/>
      <c r="H270" s="1027"/>
      <c r="I270" s="1027"/>
      <c r="J270" s="1027"/>
      <c r="K270" s="1027"/>
      <c r="L270" s="1027"/>
      <c r="M270" s="1027"/>
      <c r="N270" s="1027"/>
      <c r="O270" s="1027"/>
      <c r="P270" s="1027"/>
      <c r="Q270" s="1026"/>
      <c r="R270" s="1026"/>
      <c r="S270" s="1026"/>
      <c r="T270" s="1026"/>
      <c r="U270" s="1026"/>
      <c r="V270" s="1026"/>
      <c r="W270" s="1026"/>
      <c r="X270" s="1026"/>
      <c r="Y270" s="1026"/>
      <c r="Z270" s="1026"/>
      <c r="AA270" s="1026"/>
      <c r="AB270" s="1026"/>
      <c r="AC270" s="1026"/>
      <c r="AD270" s="1026"/>
      <c r="AE270" s="1026"/>
      <c r="AF270" s="1026"/>
      <c r="AG270" s="1026"/>
      <c r="AH270" s="1026"/>
      <c r="AI270" s="1026"/>
      <c r="AJ270" s="1026"/>
      <c r="AK270" s="1026"/>
      <c r="AL270" s="1026"/>
      <c r="AM270" s="1026"/>
      <c r="AN270" s="1026"/>
      <c r="AO270" s="1026"/>
      <c r="AP270" s="1026"/>
      <c r="AQ270" s="1026"/>
      <c r="AR270" s="1026"/>
      <c r="AS270" s="1026"/>
      <c r="AT270" s="1026"/>
      <c r="AU270" s="1026"/>
      <c r="AV270" s="1026"/>
      <c r="AW270" s="1026"/>
      <c r="AX270" s="1026"/>
      <c r="AY270" s="1026"/>
      <c r="AZ270" s="1026"/>
      <c r="BA270" s="1026"/>
      <c r="BB270" s="1026"/>
      <c r="BC270" s="1026"/>
      <c r="BD270" s="1026"/>
      <c r="BE270" s="1026"/>
      <c r="BF270" s="1026"/>
      <c r="BG270" s="1026"/>
      <c r="BH270" s="1026"/>
      <c r="BI270" s="1026"/>
      <c r="BJ270" s="1026"/>
      <c r="BK270" s="1026"/>
      <c r="BL270" s="1026"/>
      <c r="BM270" s="1026"/>
      <c r="BN270" s="1026"/>
      <c r="BO270" s="1026"/>
      <c r="BP270" s="1026"/>
      <c r="BQ270" s="1026"/>
      <c r="BR270" s="1026"/>
      <c r="BS270" s="1026"/>
      <c r="BT270" s="1026"/>
      <c r="BU270" s="1026"/>
      <c r="BV270" s="1026"/>
      <c r="BW270" s="1026"/>
      <c r="BX270" s="1026"/>
      <c r="BY270" s="1026"/>
      <c r="BZ270" s="1026"/>
      <c r="CA270" s="1026"/>
      <c r="CB270" s="1026"/>
      <c r="CC270" s="1026"/>
      <c r="CD270" s="1026"/>
      <c r="CE270" s="1026"/>
      <c r="CF270" s="1026"/>
      <c r="CG270" s="1026"/>
      <c r="CH270" s="1026"/>
      <c r="CI270" s="1026"/>
      <c r="CJ270" s="1026"/>
      <c r="CK270" s="1026"/>
      <c r="CL270" s="1026"/>
      <c r="CM270" s="1026"/>
      <c r="CN270" s="1026"/>
    </row>
    <row r="271">
      <c r="A271" s="1026"/>
      <c r="B271" s="1026"/>
      <c r="C271" s="1026"/>
      <c r="D271" s="1026"/>
      <c r="E271" s="1026"/>
      <c r="F271" s="1026"/>
      <c r="G271" s="1026"/>
      <c r="H271" s="1027"/>
      <c r="I271" s="1027"/>
      <c r="J271" s="1027"/>
      <c r="K271" s="1027"/>
      <c r="L271" s="1027"/>
      <c r="M271" s="1027"/>
      <c r="N271" s="1027"/>
      <c r="O271" s="1027"/>
      <c r="P271" s="1027"/>
      <c r="Q271" s="1026"/>
      <c r="R271" s="1026"/>
      <c r="S271" s="1026"/>
      <c r="T271" s="1026"/>
      <c r="U271" s="1026"/>
      <c r="V271" s="1026"/>
      <c r="W271" s="1026"/>
      <c r="X271" s="1026"/>
      <c r="Y271" s="1026"/>
      <c r="Z271" s="1026"/>
      <c r="AA271" s="1026"/>
      <c r="AB271" s="1026"/>
      <c r="AC271" s="1026"/>
      <c r="AD271" s="1026"/>
      <c r="AE271" s="1026"/>
      <c r="AF271" s="1026"/>
      <c r="AG271" s="1026"/>
      <c r="AH271" s="1026"/>
      <c r="AI271" s="1026"/>
      <c r="AJ271" s="1026"/>
      <c r="AK271" s="1026"/>
      <c r="AL271" s="1026"/>
      <c r="AM271" s="1026"/>
      <c r="AN271" s="1026"/>
      <c r="AO271" s="1026"/>
      <c r="AP271" s="1026"/>
      <c r="AQ271" s="1026"/>
      <c r="AR271" s="1026"/>
      <c r="AS271" s="1026"/>
      <c r="AT271" s="1026"/>
      <c r="AU271" s="1026"/>
      <c r="AV271" s="1026"/>
      <c r="AW271" s="1026"/>
      <c r="AX271" s="1026"/>
      <c r="AY271" s="1026"/>
      <c r="AZ271" s="1026"/>
      <c r="BA271" s="1026"/>
      <c r="BB271" s="1026"/>
      <c r="BC271" s="1026"/>
      <c r="BD271" s="1026"/>
      <c r="BE271" s="1026"/>
      <c r="BF271" s="1026"/>
      <c r="BG271" s="1026"/>
      <c r="BH271" s="1026"/>
      <c r="BI271" s="1026"/>
      <c r="BJ271" s="1026"/>
      <c r="BK271" s="1026"/>
      <c r="BL271" s="1026"/>
      <c r="BM271" s="1026"/>
      <c r="BN271" s="1026"/>
      <c r="BO271" s="1026"/>
      <c r="BP271" s="1026"/>
      <c r="BQ271" s="1026"/>
      <c r="BR271" s="1026"/>
      <c r="BS271" s="1026"/>
      <c r="BT271" s="1026"/>
      <c r="BU271" s="1026"/>
      <c r="BV271" s="1026"/>
      <c r="BW271" s="1026"/>
      <c r="BX271" s="1026"/>
      <c r="BY271" s="1026"/>
      <c r="BZ271" s="1026"/>
      <c r="CA271" s="1026"/>
      <c r="CB271" s="1026"/>
      <c r="CC271" s="1026"/>
      <c r="CD271" s="1026"/>
      <c r="CE271" s="1026"/>
      <c r="CF271" s="1026"/>
      <c r="CG271" s="1026"/>
      <c r="CH271" s="1026"/>
      <c r="CI271" s="1026"/>
      <c r="CJ271" s="1026"/>
      <c r="CK271" s="1026"/>
      <c r="CL271" s="1026"/>
      <c r="CM271" s="1026"/>
      <c r="CN271" s="1026"/>
    </row>
    <row r="272">
      <c r="A272" s="1026"/>
      <c r="B272" s="1026"/>
      <c r="C272" s="1026"/>
      <c r="D272" s="1026"/>
      <c r="E272" s="1026"/>
      <c r="F272" s="1026"/>
      <c r="G272" s="1026"/>
      <c r="H272" s="1027"/>
      <c r="I272" s="1027"/>
      <c r="J272" s="1027"/>
      <c r="K272" s="1027"/>
      <c r="L272" s="1027"/>
      <c r="M272" s="1027"/>
      <c r="N272" s="1027"/>
      <c r="O272" s="1027"/>
      <c r="P272" s="1027"/>
      <c r="Q272" s="1026"/>
      <c r="R272" s="1026"/>
      <c r="S272" s="1026"/>
      <c r="T272" s="1026"/>
      <c r="U272" s="1026"/>
      <c r="V272" s="1026"/>
      <c r="W272" s="1026"/>
      <c r="X272" s="1026"/>
      <c r="Y272" s="1026"/>
      <c r="Z272" s="1026"/>
      <c r="AA272" s="1026"/>
      <c r="AB272" s="1026"/>
      <c r="AC272" s="1026"/>
      <c r="AD272" s="1026"/>
      <c r="AE272" s="1026"/>
      <c r="AF272" s="1026"/>
      <c r="AG272" s="1026"/>
      <c r="AH272" s="1026"/>
      <c r="AI272" s="1026"/>
      <c r="AJ272" s="1026"/>
      <c r="AK272" s="1026"/>
      <c r="AL272" s="1026"/>
      <c r="AM272" s="1026"/>
      <c r="AN272" s="1026"/>
      <c r="AO272" s="1026"/>
      <c r="AP272" s="1026"/>
      <c r="AQ272" s="1026"/>
      <c r="AR272" s="1026"/>
      <c r="AS272" s="1026"/>
      <c r="AT272" s="1026"/>
      <c r="AU272" s="1026"/>
      <c r="AV272" s="1026"/>
      <c r="AW272" s="1026"/>
      <c r="AX272" s="1026"/>
      <c r="AY272" s="1026"/>
      <c r="AZ272" s="1026"/>
      <c r="BA272" s="1026"/>
      <c r="BB272" s="1026"/>
      <c r="BC272" s="1026"/>
      <c r="BD272" s="1026"/>
      <c r="BE272" s="1026"/>
      <c r="BF272" s="1026"/>
      <c r="BG272" s="1026"/>
      <c r="BH272" s="1026"/>
      <c r="BI272" s="1026"/>
      <c r="BJ272" s="1026"/>
      <c r="BK272" s="1026"/>
      <c r="BL272" s="1026"/>
      <c r="BM272" s="1026"/>
      <c r="BN272" s="1026"/>
      <c r="BO272" s="1026"/>
      <c r="BP272" s="1026"/>
      <c r="BQ272" s="1026"/>
      <c r="BR272" s="1026"/>
      <c r="BS272" s="1026"/>
      <c r="BT272" s="1026"/>
      <c r="BU272" s="1026"/>
      <c r="BV272" s="1026"/>
      <c r="BW272" s="1026"/>
      <c r="BX272" s="1026"/>
      <c r="BY272" s="1026"/>
      <c r="BZ272" s="1026"/>
      <c r="CA272" s="1026"/>
      <c r="CB272" s="1026"/>
      <c r="CC272" s="1026"/>
      <c r="CD272" s="1026"/>
      <c r="CE272" s="1026"/>
      <c r="CF272" s="1026"/>
      <c r="CG272" s="1026"/>
      <c r="CH272" s="1026"/>
      <c r="CI272" s="1026"/>
      <c r="CJ272" s="1026"/>
      <c r="CK272" s="1026"/>
      <c r="CL272" s="1026"/>
      <c r="CM272" s="1026"/>
      <c r="CN272" s="1026"/>
    </row>
    <row r="273">
      <c r="A273" s="1026"/>
      <c r="B273" s="1026"/>
      <c r="C273" s="1026"/>
      <c r="D273" s="1026"/>
      <c r="E273" s="1026"/>
      <c r="F273" s="1026"/>
      <c r="G273" s="1026"/>
      <c r="H273" s="1027"/>
      <c r="I273" s="1027"/>
      <c r="J273" s="1027"/>
      <c r="K273" s="1027"/>
      <c r="L273" s="1027"/>
      <c r="M273" s="1027"/>
      <c r="N273" s="1027"/>
      <c r="O273" s="1027"/>
      <c r="P273" s="1027"/>
      <c r="Q273" s="1026"/>
      <c r="R273" s="1026"/>
      <c r="S273" s="1026"/>
      <c r="T273" s="1026"/>
      <c r="U273" s="1026"/>
      <c r="V273" s="1026"/>
      <c r="W273" s="1026"/>
      <c r="X273" s="1026"/>
      <c r="Y273" s="1026"/>
      <c r="Z273" s="1026"/>
      <c r="AA273" s="1026"/>
      <c r="AB273" s="1026"/>
      <c r="AC273" s="1026"/>
      <c r="AD273" s="1026"/>
      <c r="AE273" s="1026"/>
      <c r="AF273" s="1026"/>
      <c r="AG273" s="1026"/>
      <c r="AH273" s="1026"/>
      <c r="AI273" s="1026"/>
      <c r="AJ273" s="1026"/>
      <c r="AK273" s="1026"/>
      <c r="AL273" s="1026"/>
      <c r="AM273" s="1026"/>
      <c r="AN273" s="1026"/>
      <c r="AO273" s="1026"/>
      <c r="AP273" s="1026"/>
      <c r="AQ273" s="1026"/>
      <c r="AR273" s="1026"/>
      <c r="AS273" s="1026"/>
      <c r="AT273" s="1026"/>
      <c r="AU273" s="1026"/>
      <c r="AV273" s="1026"/>
      <c r="AW273" s="1026"/>
      <c r="AX273" s="1026"/>
      <c r="AY273" s="1026"/>
      <c r="AZ273" s="1026"/>
      <c r="BA273" s="1026"/>
      <c r="BB273" s="1026"/>
      <c r="BC273" s="1026"/>
      <c r="BD273" s="1026"/>
      <c r="BE273" s="1026"/>
      <c r="BF273" s="1026"/>
      <c r="BG273" s="1026"/>
      <c r="BH273" s="1026"/>
      <c r="BI273" s="1026"/>
      <c r="BJ273" s="1026"/>
      <c r="BK273" s="1026"/>
      <c r="BL273" s="1026"/>
      <c r="BM273" s="1026"/>
      <c r="BN273" s="1026"/>
      <c r="BO273" s="1026"/>
      <c r="BP273" s="1026"/>
      <c r="BQ273" s="1026"/>
      <c r="BR273" s="1026"/>
      <c r="BS273" s="1026"/>
      <c r="BT273" s="1026"/>
      <c r="BU273" s="1026"/>
      <c r="BV273" s="1026"/>
      <c r="BW273" s="1026"/>
      <c r="BX273" s="1026"/>
      <c r="BY273" s="1026"/>
      <c r="BZ273" s="1026"/>
      <c r="CA273" s="1026"/>
      <c r="CB273" s="1026"/>
      <c r="CC273" s="1026"/>
      <c r="CD273" s="1026"/>
      <c r="CE273" s="1026"/>
      <c r="CF273" s="1026"/>
      <c r="CG273" s="1026"/>
      <c r="CH273" s="1026"/>
      <c r="CI273" s="1026"/>
      <c r="CJ273" s="1026"/>
      <c r="CK273" s="1026"/>
      <c r="CL273" s="1026"/>
      <c r="CM273" s="1026"/>
      <c r="CN273" s="1026"/>
    </row>
    <row r="274">
      <c r="A274" s="1026"/>
      <c r="B274" s="1026"/>
      <c r="C274" s="1026"/>
      <c r="D274" s="1026"/>
      <c r="E274" s="1026"/>
      <c r="F274" s="1026"/>
      <c r="G274" s="1026"/>
      <c r="H274" s="1027"/>
      <c r="I274" s="1027"/>
      <c r="J274" s="1027"/>
      <c r="K274" s="1027"/>
      <c r="L274" s="1027"/>
      <c r="M274" s="1027"/>
      <c r="N274" s="1027"/>
      <c r="O274" s="1027"/>
      <c r="P274" s="1027"/>
      <c r="Q274" s="1026"/>
      <c r="R274" s="1026"/>
      <c r="S274" s="1026"/>
      <c r="T274" s="1026"/>
      <c r="U274" s="1026"/>
      <c r="V274" s="1026"/>
      <c r="W274" s="1026"/>
      <c r="X274" s="1026"/>
      <c r="Y274" s="1026"/>
      <c r="Z274" s="1026"/>
      <c r="AA274" s="1026"/>
      <c r="AB274" s="1026"/>
      <c r="AC274" s="1026"/>
      <c r="AD274" s="1026"/>
      <c r="AE274" s="1026"/>
      <c r="AF274" s="1026"/>
      <c r="AG274" s="1026"/>
      <c r="AH274" s="1026"/>
      <c r="AI274" s="1026"/>
      <c r="AJ274" s="1026"/>
      <c r="AK274" s="1026"/>
      <c r="AL274" s="1026"/>
      <c r="AM274" s="1026"/>
      <c r="AN274" s="1026"/>
      <c r="AO274" s="1026"/>
      <c r="AP274" s="1026"/>
      <c r="AQ274" s="1026"/>
      <c r="AR274" s="1026"/>
      <c r="AS274" s="1026"/>
      <c r="AT274" s="1026"/>
      <c r="AU274" s="1026"/>
      <c r="AV274" s="1026"/>
      <c r="AW274" s="1026"/>
      <c r="AX274" s="1026"/>
      <c r="AY274" s="1026"/>
      <c r="AZ274" s="1026"/>
      <c r="BA274" s="1026"/>
      <c r="BB274" s="1026"/>
      <c r="BC274" s="1026"/>
      <c r="BD274" s="1026"/>
      <c r="BE274" s="1026"/>
      <c r="BF274" s="1026"/>
      <c r="BG274" s="1026"/>
      <c r="BH274" s="1026"/>
      <c r="BI274" s="1026"/>
      <c r="BJ274" s="1026"/>
      <c r="BK274" s="1026"/>
      <c r="BL274" s="1026"/>
      <c r="BM274" s="1026"/>
      <c r="BN274" s="1026"/>
      <c r="BO274" s="1026"/>
      <c r="BP274" s="1026"/>
      <c r="BQ274" s="1026"/>
      <c r="BR274" s="1026"/>
      <c r="BS274" s="1026"/>
      <c r="BT274" s="1026"/>
      <c r="BU274" s="1026"/>
      <c r="BV274" s="1026"/>
      <c r="BW274" s="1026"/>
      <c r="BX274" s="1026"/>
      <c r="BY274" s="1026"/>
      <c r="BZ274" s="1026"/>
      <c r="CA274" s="1026"/>
      <c r="CB274" s="1026"/>
      <c r="CC274" s="1026"/>
      <c r="CD274" s="1026"/>
      <c r="CE274" s="1026"/>
      <c r="CF274" s="1026"/>
      <c r="CG274" s="1026"/>
      <c r="CH274" s="1026"/>
      <c r="CI274" s="1026"/>
      <c r="CJ274" s="1026"/>
      <c r="CK274" s="1026"/>
      <c r="CL274" s="1026"/>
      <c r="CM274" s="1026"/>
      <c r="CN274" s="1026"/>
    </row>
    <row r="275">
      <c r="A275" s="1026"/>
      <c r="B275" s="1026"/>
      <c r="C275" s="1026"/>
      <c r="D275" s="1026"/>
      <c r="E275" s="1026"/>
      <c r="F275" s="1026"/>
      <c r="G275" s="1026"/>
      <c r="H275" s="1027"/>
      <c r="I275" s="1027"/>
      <c r="J275" s="1027"/>
      <c r="K275" s="1027"/>
      <c r="L275" s="1027"/>
      <c r="M275" s="1027"/>
      <c r="N275" s="1027"/>
      <c r="O275" s="1027"/>
      <c r="P275" s="1027"/>
      <c r="Q275" s="1026"/>
      <c r="R275" s="1026"/>
      <c r="S275" s="1026"/>
      <c r="T275" s="1026"/>
      <c r="U275" s="1026"/>
      <c r="V275" s="1026"/>
      <c r="W275" s="1026"/>
      <c r="X275" s="1026"/>
      <c r="Y275" s="1026"/>
      <c r="Z275" s="1026"/>
      <c r="AA275" s="1026"/>
      <c r="AB275" s="1026"/>
      <c r="AC275" s="1026"/>
      <c r="AD275" s="1026"/>
      <c r="AE275" s="1026"/>
      <c r="AF275" s="1026"/>
      <c r="AG275" s="1026"/>
      <c r="AH275" s="1026"/>
      <c r="AI275" s="1026"/>
      <c r="AJ275" s="1026"/>
      <c r="AK275" s="1026"/>
      <c r="AL275" s="1026"/>
      <c r="AM275" s="1026"/>
      <c r="AN275" s="1026"/>
      <c r="AO275" s="1026"/>
      <c r="AP275" s="1026"/>
      <c r="AQ275" s="1026"/>
      <c r="AR275" s="1026"/>
      <c r="AS275" s="1026"/>
      <c r="AT275" s="1026"/>
      <c r="AU275" s="1026"/>
      <c r="AV275" s="1026"/>
      <c r="AW275" s="1026"/>
      <c r="AX275" s="1026"/>
      <c r="AY275" s="1026"/>
      <c r="AZ275" s="1026"/>
      <c r="BA275" s="1026"/>
      <c r="BB275" s="1026"/>
      <c r="BC275" s="1026"/>
      <c r="BD275" s="1026"/>
      <c r="BE275" s="1026"/>
      <c r="BF275" s="1026"/>
      <c r="BG275" s="1026"/>
      <c r="BH275" s="1026"/>
      <c r="BI275" s="1026"/>
      <c r="BJ275" s="1026"/>
      <c r="BK275" s="1026"/>
      <c r="BL275" s="1026"/>
      <c r="BM275" s="1026"/>
      <c r="BN275" s="1026"/>
      <c r="BO275" s="1026"/>
      <c r="BP275" s="1026"/>
      <c r="BQ275" s="1026"/>
      <c r="BR275" s="1026"/>
      <c r="BS275" s="1026"/>
      <c r="BT275" s="1026"/>
      <c r="BU275" s="1026"/>
      <c r="BV275" s="1026"/>
      <c r="BW275" s="1026"/>
      <c r="BX275" s="1026"/>
      <c r="BY275" s="1026"/>
      <c r="BZ275" s="1026"/>
      <c r="CA275" s="1026"/>
      <c r="CB275" s="1026"/>
      <c r="CC275" s="1026"/>
      <c r="CD275" s="1026"/>
      <c r="CE275" s="1026"/>
      <c r="CF275" s="1026"/>
      <c r="CG275" s="1026"/>
      <c r="CH275" s="1026"/>
      <c r="CI275" s="1026"/>
      <c r="CJ275" s="1026"/>
      <c r="CK275" s="1026"/>
      <c r="CL275" s="1026"/>
      <c r="CM275" s="1026"/>
      <c r="CN275" s="1026"/>
    </row>
    <row r="276">
      <c r="A276" s="1026"/>
      <c r="B276" s="1026"/>
      <c r="C276" s="1026"/>
      <c r="D276" s="1026"/>
      <c r="E276" s="1026"/>
      <c r="F276" s="1026"/>
      <c r="G276" s="1026"/>
      <c r="H276" s="1027"/>
      <c r="I276" s="1027"/>
      <c r="J276" s="1027"/>
      <c r="K276" s="1027"/>
      <c r="L276" s="1027"/>
      <c r="M276" s="1027"/>
      <c r="N276" s="1027"/>
      <c r="O276" s="1027"/>
      <c r="P276" s="1027"/>
      <c r="Q276" s="1026"/>
      <c r="R276" s="1026"/>
      <c r="S276" s="1026"/>
      <c r="T276" s="1026"/>
      <c r="U276" s="1026"/>
      <c r="V276" s="1026"/>
      <c r="W276" s="1026"/>
      <c r="X276" s="1026"/>
      <c r="Y276" s="1026"/>
      <c r="Z276" s="1026"/>
      <c r="AA276" s="1026"/>
      <c r="AB276" s="1026"/>
      <c r="AC276" s="1026"/>
      <c r="AD276" s="1026"/>
      <c r="AE276" s="1026"/>
      <c r="AF276" s="1026"/>
      <c r="AG276" s="1026"/>
      <c r="AH276" s="1026"/>
      <c r="AI276" s="1026"/>
      <c r="AJ276" s="1026"/>
      <c r="AK276" s="1026"/>
      <c r="AL276" s="1026"/>
      <c r="AM276" s="1026"/>
      <c r="AN276" s="1026"/>
      <c r="AO276" s="1026"/>
      <c r="AP276" s="1026"/>
      <c r="AQ276" s="1026"/>
      <c r="AR276" s="1026"/>
      <c r="AS276" s="1026"/>
      <c r="AT276" s="1026"/>
      <c r="AU276" s="1026"/>
      <c r="AV276" s="1026"/>
      <c r="AW276" s="1026"/>
      <c r="AX276" s="1026"/>
      <c r="AY276" s="1026"/>
      <c r="AZ276" s="1026"/>
      <c r="BA276" s="1026"/>
      <c r="BB276" s="1026"/>
      <c r="BC276" s="1026"/>
      <c r="BD276" s="1026"/>
      <c r="BE276" s="1026"/>
      <c r="BF276" s="1026"/>
      <c r="BG276" s="1026"/>
      <c r="BH276" s="1026"/>
      <c r="BI276" s="1026"/>
      <c r="BJ276" s="1026"/>
      <c r="BK276" s="1026"/>
      <c r="BL276" s="1026"/>
      <c r="BM276" s="1026"/>
      <c r="BN276" s="1026"/>
      <c r="BO276" s="1026"/>
      <c r="BP276" s="1026"/>
      <c r="BQ276" s="1026"/>
      <c r="BR276" s="1026"/>
      <c r="BS276" s="1026"/>
      <c r="BT276" s="1026"/>
      <c r="BU276" s="1026"/>
      <c r="BV276" s="1026"/>
      <c r="BW276" s="1026"/>
      <c r="BX276" s="1026"/>
      <c r="BY276" s="1026"/>
      <c r="BZ276" s="1026"/>
      <c r="CA276" s="1026"/>
      <c r="CB276" s="1026"/>
      <c r="CC276" s="1026"/>
      <c r="CD276" s="1026"/>
      <c r="CE276" s="1026"/>
      <c r="CF276" s="1026"/>
      <c r="CG276" s="1026"/>
      <c r="CH276" s="1026"/>
      <c r="CI276" s="1026"/>
      <c r="CJ276" s="1026"/>
      <c r="CK276" s="1026"/>
      <c r="CL276" s="1026"/>
      <c r="CM276" s="1026"/>
      <c r="CN276" s="1026"/>
    </row>
    <row r="277">
      <c r="A277" s="1026"/>
      <c r="B277" s="1026"/>
      <c r="C277" s="1026"/>
      <c r="D277" s="1026"/>
      <c r="E277" s="1026"/>
      <c r="F277" s="1026"/>
      <c r="G277" s="1026"/>
      <c r="H277" s="1027"/>
      <c r="I277" s="1027"/>
      <c r="J277" s="1027"/>
      <c r="K277" s="1027"/>
      <c r="L277" s="1027"/>
      <c r="M277" s="1027"/>
      <c r="N277" s="1027"/>
      <c r="O277" s="1027"/>
      <c r="P277" s="1027"/>
      <c r="Q277" s="1026"/>
      <c r="R277" s="1026"/>
      <c r="S277" s="1026"/>
      <c r="T277" s="1026"/>
      <c r="U277" s="1026"/>
      <c r="V277" s="1026"/>
      <c r="W277" s="1026"/>
      <c r="X277" s="1026"/>
      <c r="Y277" s="1026"/>
      <c r="Z277" s="1026"/>
      <c r="AA277" s="1026"/>
      <c r="AB277" s="1026"/>
      <c r="AC277" s="1026"/>
      <c r="AD277" s="1026"/>
      <c r="AE277" s="1026"/>
      <c r="AF277" s="1026"/>
      <c r="AG277" s="1026"/>
      <c r="AH277" s="1026"/>
      <c r="AI277" s="1026"/>
      <c r="AJ277" s="1026"/>
      <c r="AK277" s="1026"/>
      <c r="AL277" s="1026"/>
      <c r="AM277" s="1026"/>
      <c r="AN277" s="1026"/>
      <c r="AO277" s="1026"/>
      <c r="AP277" s="1026"/>
      <c r="AQ277" s="1026"/>
      <c r="AR277" s="1026"/>
      <c r="AS277" s="1026"/>
      <c r="AT277" s="1026"/>
      <c r="AU277" s="1026"/>
      <c r="AV277" s="1026"/>
      <c r="AW277" s="1026"/>
      <c r="AX277" s="1026"/>
      <c r="AY277" s="1026"/>
      <c r="AZ277" s="1026"/>
      <c r="BA277" s="1026"/>
      <c r="BB277" s="1026"/>
      <c r="BC277" s="1026"/>
      <c r="BD277" s="1026"/>
      <c r="BE277" s="1026"/>
      <c r="BF277" s="1026"/>
      <c r="BG277" s="1026"/>
      <c r="BH277" s="1026"/>
      <c r="BI277" s="1026"/>
      <c r="BJ277" s="1026"/>
      <c r="BK277" s="1026"/>
      <c r="BL277" s="1026"/>
      <c r="BM277" s="1026"/>
      <c r="BN277" s="1026"/>
      <c r="BO277" s="1026"/>
      <c r="BP277" s="1026"/>
      <c r="BQ277" s="1026"/>
      <c r="BR277" s="1026"/>
      <c r="BS277" s="1026"/>
      <c r="BT277" s="1026"/>
      <c r="BU277" s="1026"/>
      <c r="BV277" s="1026"/>
      <c r="BW277" s="1026"/>
      <c r="BX277" s="1026"/>
      <c r="BY277" s="1026"/>
      <c r="BZ277" s="1026"/>
      <c r="CA277" s="1026"/>
      <c r="CB277" s="1026"/>
      <c r="CC277" s="1026"/>
      <c r="CD277" s="1026"/>
      <c r="CE277" s="1026"/>
      <c r="CF277" s="1026"/>
      <c r="CG277" s="1026"/>
      <c r="CH277" s="1026"/>
      <c r="CI277" s="1026"/>
      <c r="CJ277" s="1026"/>
      <c r="CK277" s="1026"/>
      <c r="CL277" s="1026"/>
      <c r="CM277" s="1026"/>
      <c r="CN277" s="1026"/>
    </row>
    <row r="278">
      <c r="A278" s="1026"/>
      <c r="B278" s="1026"/>
      <c r="C278" s="1026"/>
      <c r="D278" s="1026"/>
      <c r="E278" s="1026"/>
      <c r="F278" s="1026"/>
      <c r="G278" s="1026"/>
      <c r="H278" s="1027"/>
      <c r="I278" s="1027"/>
      <c r="J278" s="1027"/>
      <c r="K278" s="1027"/>
      <c r="L278" s="1027"/>
      <c r="M278" s="1027"/>
      <c r="N278" s="1027"/>
      <c r="O278" s="1027"/>
      <c r="P278" s="1027"/>
      <c r="Q278" s="1026"/>
      <c r="R278" s="1026"/>
      <c r="S278" s="1026"/>
      <c r="T278" s="1026"/>
      <c r="U278" s="1026"/>
      <c r="V278" s="1026"/>
      <c r="W278" s="1026"/>
      <c r="X278" s="1026"/>
      <c r="Y278" s="1026"/>
      <c r="Z278" s="1026"/>
      <c r="AA278" s="1026"/>
      <c r="AB278" s="1026"/>
      <c r="AC278" s="1026"/>
      <c r="AD278" s="1026"/>
      <c r="AE278" s="1026"/>
      <c r="AF278" s="1026"/>
      <c r="AG278" s="1026"/>
      <c r="AH278" s="1026"/>
      <c r="AI278" s="1026"/>
      <c r="AJ278" s="1026"/>
      <c r="AK278" s="1026"/>
      <c r="AL278" s="1026"/>
      <c r="AM278" s="1026"/>
      <c r="AN278" s="1026"/>
      <c r="AO278" s="1026"/>
      <c r="AP278" s="1026"/>
      <c r="AQ278" s="1026"/>
      <c r="AR278" s="1026"/>
      <c r="AS278" s="1026"/>
      <c r="AT278" s="1026"/>
      <c r="AU278" s="1026"/>
      <c r="AV278" s="1026"/>
      <c r="AW278" s="1026"/>
      <c r="AX278" s="1026"/>
      <c r="AY278" s="1026"/>
      <c r="AZ278" s="1026"/>
      <c r="BA278" s="1026"/>
      <c r="BB278" s="1026"/>
      <c r="BC278" s="1026"/>
      <c r="BD278" s="1026"/>
      <c r="BE278" s="1026"/>
      <c r="BF278" s="1026"/>
      <c r="BG278" s="1026"/>
      <c r="BH278" s="1026"/>
      <c r="BI278" s="1026"/>
      <c r="BJ278" s="1026"/>
      <c r="BK278" s="1026"/>
      <c r="BL278" s="1026"/>
      <c r="BM278" s="1026"/>
      <c r="BN278" s="1026"/>
      <c r="BO278" s="1026"/>
      <c r="BP278" s="1026"/>
      <c r="BQ278" s="1026"/>
      <c r="BR278" s="1026"/>
      <c r="BS278" s="1026"/>
      <c r="BT278" s="1026"/>
      <c r="BU278" s="1026"/>
      <c r="BV278" s="1026"/>
      <c r="BW278" s="1026"/>
      <c r="BX278" s="1026"/>
      <c r="BY278" s="1026"/>
      <c r="BZ278" s="1026"/>
      <c r="CA278" s="1026"/>
      <c r="CB278" s="1026"/>
      <c r="CC278" s="1026"/>
      <c r="CD278" s="1026"/>
      <c r="CE278" s="1026"/>
      <c r="CF278" s="1026"/>
      <c r="CG278" s="1026"/>
      <c r="CH278" s="1026"/>
      <c r="CI278" s="1026"/>
      <c r="CJ278" s="1026"/>
      <c r="CK278" s="1026"/>
      <c r="CL278" s="1026"/>
      <c r="CM278" s="1026"/>
      <c r="CN278" s="1026"/>
    </row>
    <row r="279">
      <c r="A279" s="1026"/>
      <c r="B279" s="1026"/>
      <c r="C279" s="1026"/>
      <c r="D279" s="1026"/>
      <c r="E279" s="1026"/>
      <c r="F279" s="1026"/>
      <c r="G279" s="1026"/>
      <c r="H279" s="1027"/>
      <c r="I279" s="1027"/>
      <c r="J279" s="1027"/>
      <c r="K279" s="1027"/>
      <c r="L279" s="1027"/>
      <c r="M279" s="1027"/>
      <c r="N279" s="1027"/>
      <c r="O279" s="1027"/>
      <c r="P279" s="1027"/>
      <c r="Q279" s="1026"/>
      <c r="R279" s="1026"/>
      <c r="S279" s="1026"/>
      <c r="T279" s="1026"/>
      <c r="U279" s="1026"/>
      <c r="V279" s="1026"/>
      <c r="W279" s="1026"/>
      <c r="X279" s="1026"/>
      <c r="Y279" s="1026"/>
      <c r="Z279" s="1026"/>
      <c r="AA279" s="1026"/>
      <c r="AB279" s="1026"/>
      <c r="AC279" s="1026"/>
      <c r="AD279" s="1026"/>
      <c r="AE279" s="1026"/>
      <c r="AF279" s="1026"/>
      <c r="AG279" s="1026"/>
      <c r="AH279" s="1026"/>
      <c r="AI279" s="1026"/>
      <c r="AJ279" s="1026"/>
      <c r="AK279" s="1026"/>
      <c r="AL279" s="1026"/>
      <c r="AM279" s="1026"/>
      <c r="AN279" s="1026"/>
      <c r="AO279" s="1026"/>
      <c r="AP279" s="1026"/>
      <c r="AQ279" s="1026"/>
      <c r="AR279" s="1026"/>
      <c r="AS279" s="1026"/>
      <c r="AT279" s="1026"/>
      <c r="AU279" s="1026"/>
      <c r="AV279" s="1026"/>
      <c r="AW279" s="1026"/>
      <c r="AX279" s="1026"/>
      <c r="AY279" s="1026"/>
      <c r="AZ279" s="1026"/>
      <c r="BA279" s="1026"/>
      <c r="BB279" s="1026"/>
      <c r="BC279" s="1026"/>
      <c r="BD279" s="1026"/>
      <c r="BE279" s="1026"/>
      <c r="BF279" s="1026"/>
      <c r="BG279" s="1026"/>
      <c r="BH279" s="1026"/>
      <c r="BI279" s="1026"/>
      <c r="BJ279" s="1026"/>
      <c r="BK279" s="1026"/>
      <c r="BL279" s="1026"/>
      <c r="BM279" s="1026"/>
      <c r="BN279" s="1026"/>
      <c r="BO279" s="1026"/>
      <c r="BP279" s="1026"/>
      <c r="BQ279" s="1026"/>
      <c r="BR279" s="1026"/>
      <c r="BS279" s="1026"/>
      <c r="BT279" s="1026"/>
      <c r="BU279" s="1026"/>
      <c r="BV279" s="1026"/>
      <c r="BW279" s="1026"/>
      <c r="BX279" s="1026"/>
      <c r="BY279" s="1026"/>
      <c r="BZ279" s="1026"/>
      <c r="CA279" s="1026"/>
      <c r="CB279" s="1026"/>
      <c r="CC279" s="1026"/>
      <c r="CD279" s="1026"/>
      <c r="CE279" s="1026"/>
      <c r="CF279" s="1026"/>
      <c r="CG279" s="1026"/>
      <c r="CH279" s="1026"/>
      <c r="CI279" s="1026"/>
      <c r="CJ279" s="1026"/>
      <c r="CK279" s="1026"/>
      <c r="CL279" s="1026"/>
      <c r="CM279" s="1026"/>
      <c r="CN279" s="1026"/>
    </row>
    <row r="280">
      <c r="A280" s="1026"/>
      <c r="B280" s="1026"/>
      <c r="C280" s="1026"/>
      <c r="D280" s="1026"/>
      <c r="E280" s="1026"/>
      <c r="F280" s="1026"/>
      <c r="G280" s="1026"/>
      <c r="H280" s="1027"/>
      <c r="I280" s="1027"/>
      <c r="J280" s="1027"/>
      <c r="K280" s="1027"/>
      <c r="L280" s="1027"/>
      <c r="M280" s="1027"/>
      <c r="N280" s="1027"/>
      <c r="O280" s="1027"/>
      <c r="P280" s="1027"/>
      <c r="Q280" s="1026"/>
      <c r="R280" s="1026"/>
      <c r="S280" s="1026"/>
      <c r="T280" s="1026"/>
      <c r="U280" s="1026"/>
      <c r="V280" s="1026"/>
      <c r="W280" s="1026"/>
      <c r="X280" s="1026"/>
      <c r="Y280" s="1026"/>
      <c r="Z280" s="1026"/>
      <c r="AA280" s="1026"/>
      <c r="AB280" s="1026"/>
      <c r="AC280" s="1026"/>
      <c r="AD280" s="1026"/>
      <c r="AE280" s="1026"/>
      <c r="AF280" s="1026"/>
      <c r="AG280" s="1026"/>
      <c r="AH280" s="1026"/>
      <c r="AI280" s="1026"/>
      <c r="AJ280" s="1026"/>
      <c r="AK280" s="1026"/>
      <c r="AL280" s="1026"/>
      <c r="AM280" s="1026"/>
      <c r="AN280" s="1026"/>
      <c r="AO280" s="1026"/>
      <c r="AP280" s="1026"/>
      <c r="AQ280" s="1026"/>
      <c r="AR280" s="1026"/>
      <c r="AS280" s="1026"/>
      <c r="AT280" s="1026"/>
      <c r="AU280" s="1026"/>
      <c r="AV280" s="1026"/>
      <c r="AW280" s="1026"/>
      <c r="AX280" s="1026"/>
      <c r="AY280" s="1026"/>
      <c r="AZ280" s="1026"/>
      <c r="BA280" s="1026"/>
      <c r="BB280" s="1026"/>
      <c r="BC280" s="1026"/>
      <c r="BD280" s="1026"/>
      <c r="BE280" s="1026"/>
      <c r="BF280" s="1026"/>
      <c r="BG280" s="1026"/>
      <c r="BH280" s="1026"/>
      <c r="BI280" s="1026"/>
      <c r="BJ280" s="1026"/>
      <c r="BK280" s="1026"/>
      <c r="BL280" s="1026"/>
      <c r="BM280" s="1026"/>
      <c r="BN280" s="1026"/>
      <c r="BO280" s="1026"/>
      <c r="BP280" s="1026"/>
      <c r="BQ280" s="1026"/>
      <c r="BR280" s="1026"/>
      <c r="BS280" s="1026"/>
      <c r="BT280" s="1026"/>
      <c r="BU280" s="1026"/>
      <c r="BV280" s="1026"/>
      <c r="BW280" s="1026"/>
      <c r="BX280" s="1026"/>
      <c r="BY280" s="1026"/>
      <c r="BZ280" s="1026"/>
      <c r="CA280" s="1026"/>
      <c r="CB280" s="1026"/>
      <c r="CC280" s="1026"/>
      <c r="CD280" s="1026"/>
      <c r="CE280" s="1026"/>
      <c r="CF280" s="1026"/>
      <c r="CG280" s="1026"/>
      <c r="CH280" s="1026"/>
      <c r="CI280" s="1026"/>
      <c r="CJ280" s="1026"/>
      <c r="CK280" s="1026"/>
      <c r="CL280" s="1026"/>
      <c r="CM280" s="1026"/>
      <c r="CN280" s="1026"/>
    </row>
    <row r="281">
      <c r="A281" s="1026"/>
      <c r="B281" s="1026"/>
      <c r="C281" s="1026"/>
      <c r="D281" s="1026"/>
      <c r="E281" s="1026"/>
      <c r="F281" s="1026"/>
      <c r="G281" s="1026"/>
      <c r="H281" s="1027"/>
      <c r="I281" s="1027"/>
      <c r="J281" s="1027"/>
      <c r="K281" s="1027"/>
      <c r="L281" s="1027"/>
      <c r="M281" s="1027"/>
      <c r="N281" s="1027"/>
      <c r="O281" s="1027"/>
      <c r="P281" s="1027"/>
      <c r="Q281" s="1026"/>
      <c r="R281" s="1026"/>
      <c r="S281" s="1026"/>
      <c r="T281" s="1026"/>
      <c r="U281" s="1026"/>
      <c r="V281" s="1026"/>
      <c r="W281" s="1026"/>
      <c r="X281" s="1026"/>
      <c r="Y281" s="1026"/>
      <c r="Z281" s="1026"/>
      <c r="AA281" s="1026"/>
      <c r="AB281" s="1026"/>
      <c r="AC281" s="1026"/>
      <c r="AD281" s="1026"/>
      <c r="AE281" s="1026"/>
      <c r="AF281" s="1026"/>
      <c r="AG281" s="1026"/>
      <c r="AH281" s="1026"/>
      <c r="AI281" s="1026"/>
      <c r="AJ281" s="1026"/>
      <c r="AK281" s="1026"/>
      <c r="AL281" s="1026"/>
      <c r="AM281" s="1026"/>
      <c r="AN281" s="1026"/>
      <c r="AO281" s="1026"/>
      <c r="AP281" s="1026"/>
      <c r="AQ281" s="1026"/>
      <c r="AR281" s="1026"/>
      <c r="AS281" s="1026"/>
      <c r="AT281" s="1026"/>
      <c r="AU281" s="1026"/>
      <c r="AV281" s="1026"/>
      <c r="AW281" s="1026"/>
      <c r="AX281" s="1026"/>
      <c r="AY281" s="1026"/>
      <c r="AZ281" s="1026"/>
      <c r="BA281" s="1026"/>
      <c r="BB281" s="1026"/>
      <c r="BC281" s="1026"/>
      <c r="BD281" s="1026"/>
      <c r="BE281" s="1026"/>
      <c r="BF281" s="1026"/>
      <c r="BG281" s="1026"/>
      <c r="BH281" s="1026"/>
      <c r="BI281" s="1026"/>
      <c r="BJ281" s="1026"/>
      <c r="BK281" s="1026"/>
      <c r="BL281" s="1026"/>
      <c r="BM281" s="1026"/>
      <c r="BN281" s="1026"/>
      <c r="BO281" s="1026"/>
      <c r="BP281" s="1026"/>
      <c r="BQ281" s="1026"/>
      <c r="BR281" s="1026"/>
      <c r="BS281" s="1026"/>
      <c r="BT281" s="1026"/>
      <c r="BU281" s="1026"/>
      <c r="BV281" s="1026"/>
      <c r="BW281" s="1026"/>
      <c r="BX281" s="1026"/>
      <c r="BY281" s="1026"/>
      <c r="BZ281" s="1026"/>
      <c r="CA281" s="1026"/>
      <c r="CB281" s="1026"/>
      <c r="CC281" s="1026"/>
      <c r="CD281" s="1026"/>
      <c r="CE281" s="1026"/>
      <c r="CF281" s="1026"/>
      <c r="CG281" s="1026"/>
      <c r="CH281" s="1026"/>
      <c r="CI281" s="1026"/>
      <c r="CJ281" s="1026"/>
      <c r="CK281" s="1026"/>
      <c r="CL281" s="1026"/>
      <c r="CM281" s="1026"/>
      <c r="CN281" s="1026"/>
    </row>
    <row r="282">
      <c r="A282" s="1026"/>
      <c r="B282" s="1026"/>
      <c r="C282" s="1026"/>
      <c r="D282" s="1026"/>
      <c r="E282" s="1026"/>
      <c r="F282" s="1026"/>
      <c r="G282" s="1026"/>
      <c r="H282" s="1027"/>
      <c r="I282" s="1027"/>
      <c r="J282" s="1027"/>
      <c r="K282" s="1027"/>
      <c r="L282" s="1027"/>
      <c r="M282" s="1027"/>
      <c r="N282" s="1027"/>
      <c r="O282" s="1027"/>
      <c r="P282" s="1027"/>
      <c r="Q282" s="1026"/>
      <c r="R282" s="1026"/>
      <c r="S282" s="1026"/>
      <c r="T282" s="1026"/>
      <c r="U282" s="1026"/>
      <c r="V282" s="1026"/>
      <c r="W282" s="1026"/>
      <c r="X282" s="1026"/>
      <c r="Y282" s="1026"/>
      <c r="Z282" s="1026"/>
      <c r="AA282" s="1026"/>
      <c r="AB282" s="1026"/>
      <c r="AC282" s="1026"/>
      <c r="AD282" s="1026"/>
      <c r="AE282" s="1026"/>
      <c r="AF282" s="1026"/>
      <c r="AG282" s="1026"/>
      <c r="AH282" s="1026"/>
      <c r="AI282" s="1026"/>
      <c r="AJ282" s="1026"/>
      <c r="AK282" s="1026"/>
      <c r="AL282" s="1026"/>
      <c r="AM282" s="1026"/>
      <c r="AN282" s="1026"/>
      <c r="AO282" s="1026"/>
      <c r="AP282" s="1026"/>
      <c r="AQ282" s="1026"/>
      <c r="AR282" s="1026"/>
      <c r="AS282" s="1026"/>
      <c r="AT282" s="1026"/>
      <c r="AU282" s="1026"/>
      <c r="AV282" s="1026"/>
      <c r="AW282" s="1026"/>
      <c r="AX282" s="1026"/>
      <c r="AY282" s="1026"/>
      <c r="AZ282" s="1026"/>
      <c r="BA282" s="1026"/>
      <c r="BB282" s="1026"/>
      <c r="BC282" s="1026"/>
      <c r="BD282" s="1026"/>
      <c r="BE282" s="1026"/>
      <c r="BF282" s="1026"/>
      <c r="BG282" s="1026"/>
      <c r="BH282" s="1026"/>
      <c r="BI282" s="1026"/>
      <c r="BJ282" s="1026"/>
      <c r="BK282" s="1026"/>
      <c r="BL282" s="1026"/>
      <c r="BM282" s="1026"/>
      <c r="BN282" s="1026"/>
      <c r="BO282" s="1026"/>
      <c r="BP282" s="1026"/>
      <c r="BQ282" s="1026"/>
      <c r="BR282" s="1026"/>
      <c r="BS282" s="1026"/>
      <c r="BT282" s="1026"/>
      <c r="BU282" s="1026"/>
      <c r="BV282" s="1026"/>
      <c r="BW282" s="1026"/>
      <c r="BX282" s="1026"/>
      <c r="BY282" s="1026"/>
      <c r="BZ282" s="1026"/>
      <c r="CA282" s="1026"/>
      <c r="CB282" s="1026"/>
      <c r="CC282" s="1026"/>
      <c r="CD282" s="1026"/>
      <c r="CE282" s="1026"/>
      <c r="CF282" s="1026"/>
      <c r="CG282" s="1026"/>
      <c r="CH282" s="1026"/>
      <c r="CI282" s="1026"/>
      <c r="CJ282" s="1026"/>
      <c r="CK282" s="1026"/>
      <c r="CL282" s="1026"/>
      <c r="CM282" s="1026"/>
      <c r="CN282" s="1026"/>
    </row>
    <row r="283">
      <c r="A283" s="1026"/>
      <c r="B283" s="1026"/>
      <c r="C283" s="1026"/>
      <c r="D283" s="1026"/>
      <c r="E283" s="1026"/>
      <c r="F283" s="1026"/>
      <c r="G283" s="1026"/>
      <c r="H283" s="1027"/>
      <c r="I283" s="1027"/>
      <c r="J283" s="1027"/>
      <c r="K283" s="1027"/>
      <c r="L283" s="1027"/>
      <c r="M283" s="1027"/>
      <c r="N283" s="1027"/>
      <c r="O283" s="1027"/>
      <c r="P283" s="1027"/>
      <c r="Q283" s="1026"/>
      <c r="R283" s="1026"/>
      <c r="S283" s="1026"/>
      <c r="T283" s="1026"/>
      <c r="U283" s="1026"/>
      <c r="V283" s="1026"/>
      <c r="W283" s="1026"/>
      <c r="X283" s="1026"/>
      <c r="Y283" s="1026"/>
      <c r="Z283" s="1026"/>
      <c r="AA283" s="1026"/>
      <c r="AB283" s="1026"/>
      <c r="AC283" s="1026"/>
      <c r="AD283" s="1026"/>
      <c r="AE283" s="1026"/>
      <c r="AF283" s="1026"/>
      <c r="AG283" s="1026"/>
      <c r="AH283" s="1026"/>
      <c r="AI283" s="1026"/>
      <c r="AJ283" s="1026"/>
      <c r="AK283" s="1026"/>
      <c r="AL283" s="1026"/>
      <c r="AM283" s="1026"/>
      <c r="AN283" s="1026"/>
      <c r="AO283" s="1026"/>
      <c r="AP283" s="1026"/>
      <c r="AQ283" s="1026"/>
      <c r="AR283" s="1026"/>
      <c r="AS283" s="1026"/>
      <c r="AT283" s="1026"/>
      <c r="AU283" s="1026"/>
      <c r="AV283" s="1026"/>
      <c r="AW283" s="1026"/>
      <c r="AX283" s="1026"/>
      <c r="AY283" s="1026"/>
      <c r="AZ283" s="1026"/>
      <c r="BA283" s="1026"/>
      <c r="BB283" s="1026"/>
      <c r="BC283" s="1026"/>
      <c r="BD283" s="1026"/>
      <c r="BE283" s="1026"/>
      <c r="BF283" s="1026"/>
      <c r="BG283" s="1026"/>
      <c r="BH283" s="1026"/>
      <c r="BI283" s="1026"/>
      <c r="BJ283" s="1026"/>
      <c r="BK283" s="1026"/>
      <c r="BL283" s="1026"/>
      <c r="BM283" s="1026"/>
      <c r="BN283" s="1026"/>
      <c r="BO283" s="1026"/>
      <c r="BP283" s="1026"/>
      <c r="BQ283" s="1026"/>
      <c r="BR283" s="1026"/>
      <c r="BS283" s="1026"/>
      <c r="BT283" s="1026"/>
      <c r="BU283" s="1026"/>
      <c r="BV283" s="1026"/>
      <c r="BW283" s="1026"/>
      <c r="BX283" s="1026"/>
      <c r="BY283" s="1026"/>
      <c r="BZ283" s="1026"/>
      <c r="CA283" s="1026"/>
      <c r="CB283" s="1026"/>
      <c r="CC283" s="1026"/>
      <c r="CD283" s="1026"/>
      <c r="CE283" s="1026"/>
      <c r="CF283" s="1026"/>
      <c r="CG283" s="1026"/>
      <c r="CH283" s="1026"/>
      <c r="CI283" s="1026"/>
      <c r="CJ283" s="1026"/>
      <c r="CK283" s="1026"/>
      <c r="CL283" s="1026"/>
      <c r="CM283" s="1026"/>
      <c r="CN283" s="1026"/>
    </row>
    <row r="284">
      <c r="A284" s="1026"/>
      <c r="B284" s="1026"/>
      <c r="C284" s="1026"/>
      <c r="D284" s="1026"/>
      <c r="E284" s="1026"/>
      <c r="F284" s="1026"/>
      <c r="G284" s="1026"/>
      <c r="H284" s="1027"/>
      <c r="I284" s="1027"/>
      <c r="J284" s="1027"/>
      <c r="K284" s="1027"/>
      <c r="L284" s="1027"/>
      <c r="M284" s="1027"/>
      <c r="N284" s="1027"/>
      <c r="O284" s="1027"/>
      <c r="P284" s="1027"/>
      <c r="Q284" s="1026"/>
      <c r="R284" s="1026"/>
      <c r="S284" s="1026"/>
      <c r="T284" s="1026"/>
      <c r="U284" s="1026"/>
      <c r="V284" s="1026"/>
      <c r="W284" s="1026"/>
      <c r="X284" s="1026"/>
      <c r="Y284" s="1026"/>
      <c r="Z284" s="1026"/>
      <c r="AA284" s="1026"/>
      <c r="AB284" s="1026"/>
      <c r="AC284" s="1026"/>
      <c r="AD284" s="1026"/>
      <c r="AE284" s="1026"/>
      <c r="AF284" s="1026"/>
      <c r="AG284" s="1026"/>
      <c r="AH284" s="1026"/>
      <c r="AI284" s="1026"/>
      <c r="AJ284" s="1026"/>
      <c r="AK284" s="1026"/>
      <c r="AL284" s="1026"/>
      <c r="AM284" s="1026"/>
      <c r="AN284" s="1026"/>
      <c r="AO284" s="1026"/>
      <c r="AP284" s="1026"/>
      <c r="AQ284" s="1026"/>
      <c r="AR284" s="1026"/>
      <c r="AS284" s="1026"/>
      <c r="AT284" s="1026"/>
      <c r="AU284" s="1026"/>
      <c r="AV284" s="1026"/>
      <c r="AW284" s="1026"/>
      <c r="AX284" s="1026"/>
      <c r="AY284" s="1026"/>
      <c r="AZ284" s="1026"/>
      <c r="BA284" s="1026"/>
      <c r="BB284" s="1026"/>
      <c r="BC284" s="1026"/>
      <c r="BD284" s="1026"/>
      <c r="BE284" s="1026"/>
      <c r="BF284" s="1026"/>
      <c r="BG284" s="1026"/>
      <c r="BH284" s="1026"/>
      <c r="BI284" s="1026"/>
      <c r="BJ284" s="1026"/>
      <c r="BK284" s="1026"/>
      <c r="BL284" s="1026"/>
      <c r="BM284" s="1026"/>
      <c r="BN284" s="1026"/>
      <c r="BO284" s="1026"/>
      <c r="BP284" s="1026"/>
      <c r="BQ284" s="1026"/>
      <c r="BR284" s="1026"/>
      <c r="BS284" s="1026"/>
      <c r="BT284" s="1026"/>
      <c r="BU284" s="1026"/>
      <c r="BV284" s="1026"/>
      <c r="BW284" s="1026"/>
      <c r="BX284" s="1026"/>
      <c r="BY284" s="1026"/>
      <c r="BZ284" s="1026"/>
      <c r="CA284" s="1026"/>
      <c r="CB284" s="1026"/>
      <c r="CC284" s="1026"/>
      <c r="CD284" s="1026"/>
      <c r="CE284" s="1026"/>
      <c r="CF284" s="1026"/>
      <c r="CG284" s="1026"/>
      <c r="CH284" s="1026"/>
      <c r="CI284" s="1026"/>
      <c r="CJ284" s="1026"/>
      <c r="CK284" s="1026"/>
      <c r="CL284" s="1026"/>
      <c r="CM284" s="1026"/>
      <c r="CN284" s="1026"/>
    </row>
    <row r="285">
      <c r="A285" s="1026"/>
      <c r="B285" s="1026"/>
      <c r="C285" s="1026"/>
      <c r="D285" s="1026"/>
      <c r="E285" s="1026"/>
      <c r="F285" s="1026"/>
      <c r="G285" s="1026"/>
      <c r="H285" s="1027"/>
      <c r="I285" s="1027"/>
      <c r="J285" s="1027"/>
      <c r="K285" s="1027"/>
      <c r="L285" s="1027"/>
      <c r="M285" s="1027"/>
      <c r="N285" s="1027"/>
      <c r="O285" s="1027"/>
      <c r="P285" s="1027"/>
      <c r="Q285" s="1026"/>
      <c r="R285" s="1026"/>
      <c r="S285" s="1026"/>
      <c r="T285" s="1026"/>
      <c r="U285" s="1026"/>
      <c r="V285" s="1026"/>
      <c r="W285" s="1026"/>
      <c r="X285" s="1026"/>
      <c r="Y285" s="1026"/>
      <c r="Z285" s="1026"/>
      <c r="AA285" s="1026"/>
      <c r="AB285" s="1026"/>
      <c r="AC285" s="1026"/>
      <c r="AD285" s="1026"/>
      <c r="AE285" s="1026"/>
      <c r="AF285" s="1026"/>
      <c r="AG285" s="1026"/>
      <c r="AH285" s="1026"/>
      <c r="AI285" s="1026"/>
      <c r="AJ285" s="1026"/>
      <c r="AK285" s="1026"/>
      <c r="AL285" s="1026"/>
      <c r="AM285" s="1026"/>
      <c r="AN285" s="1026"/>
      <c r="AO285" s="1026"/>
      <c r="AP285" s="1026"/>
      <c r="AQ285" s="1026"/>
      <c r="AR285" s="1026"/>
      <c r="AS285" s="1026"/>
      <c r="AT285" s="1026"/>
      <c r="AU285" s="1026"/>
      <c r="AV285" s="1026"/>
      <c r="AW285" s="1026"/>
      <c r="AX285" s="1026"/>
      <c r="AY285" s="1026"/>
      <c r="AZ285" s="1026"/>
      <c r="BA285" s="1026"/>
      <c r="BB285" s="1026"/>
      <c r="BC285" s="1026"/>
      <c r="BD285" s="1026"/>
      <c r="BE285" s="1026"/>
      <c r="BF285" s="1026"/>
      <c r="BG285" s="1026"/>
      <c r="BH285" s="1026"/>
      <c r="BI285" s="1026"/>
      <c r="BJ285" s="1026"/>
      <c r="BK285" s="1026"/>
      <c r="BL285" s="1026"/>
      <c r="BM285" s="1026"/>
      <c r="BN285" s="1026"/>
      <c r="BO285" s="1026"/>
      <c r="BP285" s="1026"/>
      <c r="BQ285" s="1026"/>
      <c r="BR285" s="1026"/>
      <c r="BS285" s="1026"/>
      <c r="BT285" s="1026"/>
      <c r="BU285" s="1026"/>
      <c r="BV285" s="1026"/>
      <c r="BW285" s="1026"/>
      <c r="BX285" s="1026"/>
      <c r="BY285" s="1026"/>
      <c r="BZ285" s="1026"/>
      <c r="CA285" s="1026"/>
      <c r="CB285" s="1026"/>
      <c r="CC285" s="1026"/>
      <c r="CD285" s="1026"/>
      <c r="CE285" s="1026"/>
      <c r="CF285" s="1026"/>
      <c r="CG285" s="1026"/>
      <c r="CH285" s="1026"/>
      <c r="CI285" s="1026"/>
      <c r="CJ285" s="1026"/>
      <c r="CK285" s="1026"/>
      <c r="CL285" s="1026"/>
      <c r="CM285" s="1026"/>
      <c r="CN285" s="1026"/>
    </row>
    <row r="286">
      <c r="A286" s="1026"/>
      <c r="B286" s="1026"/>
      <c r="C286" s="1026"/>
      <c r="D286" s="1026"/>
      <c r="E286" s="1026"/>
      <c r="F286" s="1026"/>
      <c r="G286" s="1026"/>
      <c r="H286" s="1027"/>
      <c r="I286" s="1027"/>
      <c r="J286" s="1027"/>
      <c r="K286" s="1027"/>
      <c r="L286" s="1027"/>
      <c r="M286" s="1027"/>
      <c r="N286" s="1027"/>
      <c r="O286" s="1027"/>
      <c r="P286" s="1027"/>
      <c r="Q286" s="1026"/>
      <c r="R286" s="1026"/>
      <c r="S286" s="1026"/>
      <c r="T286" s="1026"/>
      <c r="U286" s="1026"/>
      <c r="V286" s="1026"/>
      <c r="W286" s="1026"/>
      <c r="X286" s="1026"/>
      <c r="Y286" s="1026"/>
      <c r="Z286" s="1026"/>
      <c r="AA286" s="1026"/>
      <c r="AB286" s="1026"/>
      <c r="AC286" s="1026"/>
      <c r="AD286" s="1026"/>
      <c r="AE286" s="1026"/>
      <c r="AF286" s="1026"/>
      <c r="AG286" s="1026"/>
      <c r="AH286" s="1026"/>
      <c r="AI286" s="1026"/>
      <c r="AJ286" s="1026"/>
      <c r="AK286" s="1026"/>
      <c r="AL286" s="1026"/>
      <c r="AM286" s="1026"/>
      <c r="AN286" s="1026"/>
      <c r="AO286" s="1026"/>
      <c r="AP286" s="1026"/>
      <c r="AQ286" s="1026"/>
      <c r="AR286" s="1026"/>
      <c r="AS286" s="1026"/>
      <c r="AT286" s="1026"/>
      <c r="AU286" s="1026"/>
      <c r="AV286" s="1026"/>
      <c r="AW286" s="1026"/>
      <c r="AX286" s="1026"/>
      <c r="AY286" s="1026"/>
      <c r="AZ286" s="1026"/>
      <c r="BA286" s="1026"/>
      <c r="BB286" s="1026"/>
      <c r="BC286" s="1026"/>
      <c r="BD286" s="1026"/>
      <c r="BE286" s="1026"/>
      <c r="BF286" s="1026"/>
      <c r="BG286" s="1026"/>
      <c r="BH286" s="1026"/>
      <c r="BI286" s="1026"/>
      <c r="BJ286" s="1026"/>
      <c r="BK286" s="1026"/>
      <c r="BL286" s="1026"/>
      <c r="BM286" s="1026"/>
      <c r="BN286" s="1026"/>
      <c r="BO286" s="1026"/>
      <c r="BP286" s="1026"/>
      <c r="BQ286" s="1026"/>
      <c r="BR286" s="1026"/>
      <c r="BS286" s="1026"/>
      <c r="BT286" s="1026"/>
      <c r="BU286" s="1026"/>
      <c r="BV286" s="1026"/>
      <c r="BW286" s="1026"/>
      <c r="BX286" s="1026"/>
      <c r="BY286" s="1026"/>
      <c r="BZ286" s="1026"/>
      <c r="CA286" s="1026"/>
      <c r="CB286" s="1026"/>
      <c r="CC286" s="1026"/>
      <c r="CD286" s="1026"/>
      <c r="CE286" s="1026"/>
      <c r="CF286" s="1026"/>
      <c r="CG286" s="1026"/>
      <c r="CH286" s="1026"/>
      <c r="CI286" s="1026"/>
      <c r="CJ286" s="1026"/>
      <c r="CK286" s="1026"/>
      <c r="CL286" s="1026"/>
      <c r="CM286" s="1026"/>
      <c r="CN286" s="1026"/>
    </row>
    <row r="287">
      <c r="A287" s="1026"/>
      <c r="B287" s="1026"/>
      <c r="C287" s="1026"/>
      <c r="D287" s="1026"/>
      <c r="E287" s="1026"/>
      <c r="F287" s="1026"/>
      <c r="G287" s="1026"/>
      <c r="H287" s="1027"/>
      <c r="I287" s="1027"/>
      <c r="J287" s="1027"/>
      <c r="K287" s="1027"/>
      <c r="L287" s="1027"/>
      <c r="M287" s="1027"/>
      <c r="N287" s="1027"/>
      <c r="O287" s="1027"/>
      <c r="P287" s="1027"/>
      <c r="Q287" s="1026"/>
      <c r="R287" s="1026"/>
      <c r="S287" s="1026"/>
      <c r="T287" s="1026"/>
      <c r="U287" s="1026"/>
      <c r="V287" s="1026"/>
      <c r="W287" s="1026"/>
      <c r="X287" s="1026"/>
      <c r="Y287" s="1026"/>
      <c r="Z287" s="1026"/>
      <c r="AA287" s="1026"/>
      <c r="AB287" s="1026"/>
      <c r="AC287" s="1026"/>
      <c r="AD287" s="1026"/>
      <c r="AE287" s="1026"/>
      <c r="AF287" s="1026"/>
      <c r="AG287" s="1026"/>
      <c r="AH287" s="1026"/>
      <c r="AI287" s="1026"/>
      <c r="AJ287" s="1026"/>
      <c r="AK287" s="1026"/>
      <c r="AL287" s="1026"/>
      <c r="AM287" s="1026"/>
      <c r="AN287" s="1026"/>
      <c r="AO287" s="1026"/>
      <c r="AP287" s="1026"/>
      <c r="AQ287" s="1026"/>
      <c r="AR287" s="1026"/>
      <c r="AS287" s="1026"/>
      <c r="AT287" s="1026"/>
      <c r="AU287" s="1026"/>
      <c r="AV287" s="1026"/>
      <c r="AW287" s="1026"/>
      <c r="AX287" s="1026"/>
      <c r="AY287" s="1026"/>
      <c r="AZ287" s="1026"/>
      <c r="BA287" s="1026"/>
      <c r="BB287" s="1026"/>
      <c r="BC287" s="1026"/>
      <c r="BD287" s="1026"/>
      <c r="BE287" s="1026"/>
      <c r="BF287" s="1026"/>
      <c r="BG287" s="1026"/>
      <c r="BH287" s="1026"/>
      <c r="BI287" s="1026"/>
      <c r="BJ287" s="1026"/>
      <c r="BK287" s="1026"/>
      <c r="BL287" s="1026"/>
      <c r="BM287" s="1026"/>
      <c r="BN287" s="1026"/>
      <c r="BO287" s="1026"/>
      <c r="BP287" s="1026"/>
      <c r="BQ287" s="1026"/>
      <c r="BR287" s="1026"/>
      <c r="BS287" s="1026"/>
      <c r="BT287" s="1026"/>
      <c r="BU287" s="1026"/>
      <c r="BV287" s="1026"/>
      <c r="BW287" s="1026"/>
      <c r="BX287" s="1026"/>
      <c r="BY287" s="1026"/>
      <c r="BZ287" s="1026"/>
      <c r="CA287" s="1026"/>
      <c r="CB287" s="1026"/>
      <c r="CC287" s="1026"/>
      <c r="CD287" s="1026"/>
      <c r="CE287" s="1026"/>
      <c r="CF287" s="1026"/>
      <c r="CG287" s="1026"/>
      <c r="CH287" s="1026"/>
      <c r="CI287" s="1026"/>
      <c r="CJ287" s="1026"/>
      <c r="CK287" s="1026"/>
      <c r="CL287" s="1026"/>
      <c r="CM287" s="1026"/>
      <c r="CN287" s="1026"/>
    </row>
    <row r="288">
      <c r="A288" s="1026"/>
      <c r="B288" s="1026"/>
      <c r="C288" s="1026"/>
      <c r="D288" s="1026"/>
      <c r="E288" s="1026"/>
      <c r="F288" s="1026"/>
      <c r="G288" s="1026"/>
      <c r="H288" s="1027"/>
      <c r="I288" s="1027"/>
      <c r="J288" s="1027"/>
      <c r="K288" s="1027"/>
      <c r="L288" s="1027"/>
      <c r="M288" s="1027"/>
      <c r="N288" s="1027"/>
      <c r="O288" s="1027"/>
      <c r="P288" s="1027"/>
      <c r="Q288" s="1026"/>
      <c r="R288" s="1026"/>
      <c r="S288" s="1026"/>
      <c r="T288" s="1026"/>
      <c r="U288" s="1026"/>
      <c r="V288" s="1026"/>
      <c r="W288" s="1026"/>
      <c r="X288" s="1026"/>
      <c r="Y288" s="1026"/>
      <c r="Z288" s="1026"/>
      <c r="AA288" s="1026"/>
      <c r="AB288" s="1026"/>
      <c r="AC288" s="1026"/>
      <c r="AD288" s="1026"/>
      <c r="AE288" s="1026"/>
      <c r="AF288" s="1026"/>
      <c r="AG288" s="1026"/>
      <c r="AH288" s="1026"/>
      <c r="AI288" s="1026"/>
      <c r="AJ288" s="1026"/>
      <c r="AK288" s="1026"/>
      <c r="AL288" s="1026"/>
      <c r="AM288" s="1026"/>
      <c r="AN288" s="1026"/>
      <c r="AO288" s="1026"/>
      <c r="AP288" s="1026"/>
      <c r="AQ288" s="1026"/>
      <c r="AR288" s="1026"/>
      <c r="AS288" s="1026"/>
      <c r="AT288" s="1026"/>
      <c r="AU288" s="1026"/>
      <c r="AV288" s="1026"/>
      <c r="AW288" s="1026"/>
      <c r="AX288" s="1026"/>
      <c r="AY288" s="1026"/>
      <c r="AZ288" s="1026"/>
      <c r="BA288" s="1026"/>
      <c r="BB288" s="1026"/>
      <c r="BC288" s="1026"/>
      <c r="BD288" s="1026"/>
      <c r="BE288" s="1026"/>
      <c r="BF288" s="1026"/>
      <c r="BG288" s="1026"/>
      <c r="BH288" s="1026"/>
      <c r="BI288" s="1026"/>
      <c r="BJ288" s="1026"/>
      <c r="BK288" s="1026"/>
      <c r="BL288" s="1026"/>
      <c r="BM288" s="1026"/>
      <c r="BN288" s="1026"/>
      <c r="BO288" s="1026"/>
      <c r="BP288" s="1026"/>
      <c r="BQ288" s="1026"/>
      <c r="BR288" s="1026"/>
      <c r="BS288" s="1026"/>
      <c r="BT288" s="1026"/>
      <c r="BU288" s="1026"/>
      <c r="BV288" s="1026"/>
      <c r="BW288" s="1026"/>
      <c r="BX288" s="1026"/>
      <c r="BY288" s="1026"/>
      <c r="BZ288" s="1026"/>
      <c r="CA288" s="1026"/>
      <c r="CB288" s="1026"/>
      <c r="CC288" s="1026"/>
      <c r="CD288" s="1026"/>
      <c r="CE288" s="1026"/>
      <c r="CF288" s="1026"/>
      <c r="CG288" s="1026"/>
      <c r="CH288" s="1026"/>
      <c r="CI288" s="1026"/>
      <c r="CJ288" s="1026"/>
      <c r="CK288" s="1026"/>
      <c r="CL288" s="1026"/>
      <c r="CM288" s="1026"/>
      <c r="CN288" s="1026"/>
    </row>
    <row r="289">
      <c r="A289" s="1026"/>
      <c r="B289" s="1026"/>
      <c r="C289" s="1026"/>
      <c r="D289" s="1026"/>
      <c r="E289" s="1026"/>
      <c r="F289" s="1026"/>
      <c r="G289" s="1026"/>
      <c r="H289" s="1027"/>
      <c r="I289" s="1027"/>
      <c r="J289" s="1027"/>
      <c r="K289" s="1027"/>
      <c r="L289" s="1027"/>
      <c r="M289" s="1027"/>
      <c r="N289" s="1027"/>
      <c r="O289" s="1027"/>
      <c r="P289" s="1027"/>
      <c r="Q289" s="1026"/>
      <c r="R289" s="1026"/>
      <c r="S289" s="1026"/>
      <c r="T289" s="1026"/>
      <c r="U289" s="1026"/>
      <c r="V289" s="1026"/>
      <c r="W289" s="1026"/>
      <c r="X289" s="1026"/>
      <c r="Y289" s="1026"/>
      <c r="Z289" s="1026"/>
      <c r="AA289" s="1026"/>
      <c r="AB289" s="1026"/>
      <c r="AC289" s="1026"/>
      <c r="AD289" s="1026"/>
      <c r="AE289" s="1026"/>
      <c r="AF289" s="1026"/>
      <c r="AG289" s="1026"/>
      <c r="AH289" s="1026"/>
      <c r="AI289" s="1026"/>
      <c r="AJ289" s="1026"/>
      <c r="AK289" s="1026"/>
      <c r="AL289" s="1026"/>
      <c r="AM289" s="1026"/>
      <c r="AN289" s="1026"/>
      <c r="AO289" s="1026"/>
      <c r="AP289" s="1026"/>
      <c r="AQ289" s="1026"/>
      <c r="AR289" s="1026"/>
      <c r="AS289" s="1026"/>
      <c r="AT289" s="1026"/>
      <c r="AU289" s="1026"/>
      <c r="AV289" s="1026"/>
      <c r="AW289" s="1026"/>
      <c r="AX289" s="1026"/>
      <c r="AY289" s="1026"/>
      <c r="AZ289" s="1026"/>
      <c r="BA289" s="1026"/>
      <c r="BB289" s="1026"/>
      <c r="BC289" s="1026"/>
      <c r="BD289" s="1026"/>
      <c r="BE289" s="1026"/>
      <c r="BF289" s="1026"/>
      <c r="BG289" s="1026"/>
      <c r="BH289" s="1026"/>
      <c r="BI289" s="1026"/>
      <c r="BJ289" s="1026"/>
      <c r="BK289" s="1026"/>
      <c r="BL289" s="1026"/>
      <c r="BM289" s="1026"/>
      <c r="BN289" s="1026"/>
      <c r="BO289" s="1026"/>
      <c r="BP289" s="1026"/>
      <c r="BQ289" s="1026"/>
      <c r="BR289" s="1026"/>
      <c r="BS289" s="1026"/>
      <c r="BT289" s="1026"/>
      <c r="BU289" s="1026"/>
      <c r="BV289" s="1026"/>
      <c r="BW289" s="1026"/>
      <c r="BX289" s="1026"/>
      <c r="BY289" s="1026"/>
      <c r="BZ289" s="1026"/>
      <c r="CA289" s="1026"/>
      <c r="CB289" s="1026"/>
      <c r="CC289" s="1026"/>
      <c r="CD289" s="1026"/>
      <c r="CE289" s="1026"/>
      <c r="CF289" s="1026"/>
      <c r="CG289" s="1026"/>
      <c r="CH289" s="1026"/>
      <c r="CI289" s="1026"/>
      <c r="CJ289" s="1026"/>
      <c r="CK289" s="1026"/>
      <c r="CL289" s="1026"/>
      <c r="CM289" s="1026"/>
      <c r="CN289" s="1026"/>
    </row>
    <row r="290">
      <c r="A290" s="1026"/>
      <c r="B290" s="1026"/>
      <c r="C290" s="1026"/>
      <c r="D290" s="1026"/>
      <c r="E290" s="1026"/>
      <c r="F290" s="1026"/>
      <c r="G290" s="1026"/>
      <c r="H290" s="1027"/>
      <c r="I290" s="1027"/>
      <c r="J290" s="1027"/>
      <c r="K290" s="1027"/>
      <c r="L290" s="1027"/>
      <c r="M290" s="1027"/>
      <c r="N290" s="1027"/>
      <c r="O290" s="1027"/>
      <c r="P290" s="1027"/>
      <c r="Q290" s="1026"/>
      <c r="R290" s="1026"/>
      <c r="S290" s="1026"/>
      <c r="T290" s="1026"/>
      <c r="U290" s="1026"/>
      <c r="V290" s="1026"/>
      <c r="W290" s="1026"/>
      <c r="X290" s="1026"/>
      <c r="Y290" s="1026"/>
      <c r="Z290" s="1026"/>
      <c r="AA290" s="1026"/>
      <c r="AB290" s="1026"/>
      <c r="AC290" s="1026"/>
      <c r="AD290" s="1026"/>
      <c r="AE290" s="1026"/>
      <c r="AF290" s="1026"/>
      <c r="AG290" s="1026"/>
      <c r="AH290" s="1026"/>
      <c r="AI290" s="1026"/>
      <c r="AJ290" s="1026"/>
      <c r="AK290" s="1026"/>
      <c r="AL290" s="1026"/>
      <c r="AM290" s="1026"/>
      <c r="AN290" s="1026"/>
      <c r="AO290" s="1026"/>
      <c r="AP290" s="1026"/>
      <c r="AQ290" s="1026"/>
      <c r="AR290" s="1026"/>
      <c r="AS290" s="1026"/>
      <c r="AT290" s="1026"/>
      <c r="AU290" s="1026"/>
      <c r="AV290" s="1026"/>
      <c r="AW290" s="1026"/>
      <c r="AX290" s="1026"/>
      <c r="AY290" s="1026"/>
      <c r="AZ290" s="1026"/>
      <c r="BA290" s="1026"/>
      <c r="BB290" s="1026"/>
      <c r="BC290" s="1026"/>
      <c r="BD290" s="1026"/>
      <c r="BE290" s="1026"/>
      <c r="BF290" s="1026"/>
      <c r="BG290" s="1026"/>
      <c r="BH290" s="1026"/>
      <c r="BI290" s="1026"/>
      <c r="BJ290" s="1026"/>
      <c r="BK290" s="1026"/>
      <c r="BL290" s="1026"/>
      <c r="BM290" s="1026"/>
      <c r="BN290" s="1026"/>
      <c r="BO290" s="1026"/>
      <c r="BP290" s="1026"/>
      <c r="BQ290" s="1026"/>
      <c r="BR290" s="1026"/>
      <c r="BS290" s="1026"/>
      <c r="BT290" s="1026"/>
      <c r="BU290" s="1026"/>
      <c r="BV290" s="1026"/>
      <c r="BW290" s="1026"/>
      <c r="BX290" s="1026"/>
      <c r="BY290" s="1026"/>
      <c r="BZ290" s="1026"/>
      <c r="CA290" s="1026"/>
      <c r="CB290" s="1026"/>
      <c r="CC290" s="1026"/>
      <c r="CD290" s="1026"/>
      <c r="CE290" s="1026"/>
      <c r="CF290" s="1026"/>
      <c r="CG290" s="1026"/>
      <c r="CH290" s="1026"/>
      <c r="CI290" s="1026"/>
      <c r="CJ290" s="1026"/>
      <c r="CK290" s="1026"/>
      <c r="CL290" s="1026"/>
      <c r="CM290" s="1026"/>
      <c r="CN290" s="1026"/>
    </row>
    <row r="291">
      <c r="A291" s="1026"/>
      <c r="B291" s="1026"/>
      <c r="C291" s="1026"/>
      <c r="D291" s="1026"/>
      <c r="E291" s="1026"/>
      <c r="F291" s="1026"/>
      <c r="G291" s="1026"/>
      <c r="H291" s="1027"/>
      <c r="I291" s="1027"/>
      <c r="J291" s="1027"/>
      <c r="K291" s="1027"/>
      <c r="L291" s="1027"/>
      <c r="M291" s="1027"/>
      <c r="N291" s="1027"/>
      <c r="O291" s="1027"/>
      <c r="P291" s="1027"/>
      <c r="Q291" s="1026"/>
      <c r="R291" s="1026"/>
      <c r="S291" s="1026"/>
      <c r="T291" s="1026"/>
      <c r="U291" s="1026"/>
      <c r="V291" s="1026"/>
      <c r="W291" s="1026"/>
      <c r="X291" s="1026"/>
      <c r="Y291" s="1026"/>
      <c r="Z291" s="1026"/>
      <c r="AA291" s="1026"/>
      <c r="AB291" s="1026"/>
      <c r="AC291" s="1026"/>
      <c r="AD291" s="1026"/>
      <c r="AE291" s="1026"/>
      <c r="AF291" s="1026"/>
      <c r="AG291" s="1026"/>
      <c r="AH291" s="1026"/>
      <c r="AI291" s="1026"/>
      <c r="AJ291" s="1026"/>
      <c r="AK291" s="1026"/>
      <c r="AL291" s="1026"/>
      <c r="AM291" s="1026"/>
      <c r="AN291" s="1026"/>
      <c r="AO291" s="1026"/>
      <c r="AP291" s="1026"/>
      <c r="AQ291" s="1026"/>
      <c r="AR291" s="1026"/>
      <c r="AS291" s="1026"/>
      <c r="AT291" s="1026"/>
      <c r="AU291" s="1026"/>
      <c r="AV291" s="1026"/>
      <c r="AW291" s="1026"/>
      <c r="AX291" s="1026"/>
      <c r="AY291" s="1026"/>
      <c r="AZ291" s="1026"/>
      <c r="BA291" s="1026"/>
      <c r="BB291" s="1026"/>
      <c r="BC291" s="1026"/>
      <c r="BD291" s="1026"/>
      <c r="BE291" s="1026"/>
      <c r="BF291" s="1026"/>
      <c r="BG291" s="1026"/>
      <c r="BH291" s="1026"/>
      <c r="BI291" s="1026"/>
      <c r="BJ291" s="1026"/>
      <c r="BK291" s="1026"/>
      <c r="BL291" s="1026"/>
      <c r="BM291" s="1026"/>
      <c r="BN291" s="1026"/>
      <c r="BO291" s="1026"/>
      <c r="BP291" s="1026"/>
      <c r="BQ291" s="1026"/>
      <c r="BR291" s="1026"/>
      <c r="BS291" s="1026"/>
      <c r="BT291" s="1026"/>
      <c r="BU291" s="1026"/>
      <c r="BV291" s="1026"/>
      <c r="BW291" s="1026"/>
      <c r="BX291" s="1026"/>
      <c r="BY291" s="1026"/>
      <c r="BZ291" s="1026"/>
      <c r="CA291" s="1026"/>
      <c r="CB291" s="1026"/>
      <c r="CC291" s="1026"/>
      <c r="CD291" s="1026"/>
      <c r="CE291" s="1026"/>
      <c r="CF291" s="1026"/>
      <c r="CG291" s="1026"/>
      <c r="CH291" s="1026"/>
      <c r="CI291" s="1026"/>
      <c r="CJ291" s="1026"/>
      <c r="CK291" s="1026"/>
      <c r="CL291" s="1026"/>
      <c r="CM291" s="1026"/>
      <c r="CN291" s="1026"/>
    </row>
    <row r="292">
      <c r="A292" s="1026"/>
      <c r="B292" s="1026"/>
      <c r="C292" s="1026"/>
      <c r="D292" s="1026"/>
      <c r="E292" s="1026"/>
      <c r="F292" s="1026"/>
      <c r="G292" s="1026"/>
      <c r="H292" s="1027"/>
      <c r="I292" s="1027"/>
      <c r="J292" s="1027"/>
      <c r="K292" s="1027"/>
      <c r="L292" s="1027"/>
      <c r="M292" s="1027"/>
      <c r="N292" s="1027"/>
      <c r="O292" s="1027"/>
      <c r="P292" s="1027"/>
      <c r="Q292" s="1026"/>
      <c r="R292" s="1026"/>
      <c r="S292" s="1026"/>
      <c r="T292" s="1026"/>
      <c r="U292" s="1026"/>
      <c r="V292" s="1026"/>
      <c r="W292" s="1026"/>
      <c r="X292" s="1026"/>
      <c r="Y292" s="1026"/>
      <c r="Z292" s="1026"/>
      <c r="AA292" s="1026"/>
      <c r="AB292" s="1026"/>
      <c r="AC292" s="1026"/>
      <c r="AD292" s="1026"/>
      <c r="AE292" s="1026"/>
      <c r="AF292" s="1026"/>
      <c r="AG292" s="1026"/>
      <c r="AH292" s="1026"/>
      <c r="AI292" s="1026"/>
      <c r="AJ292" s="1026"/>
      <c r="AK292" s="1026"/>
      <c r="AL292" s="1026"/>
      <c r="AM292" s="1026"/>
      <c r="AN292" s="1026"/>
      <c r="AO292" s="1026"/>
      <c r="AP292" s="1026"/>
      <c r="AQ292" s="1026"/>
      <c r="AR292" s="1026"/>
      <c r="AS292" s="1026"/>
      <c r="AT292" s="1026"/>
      <c r="AU292" s="1026"/>
      <c r="AV292" s="1026"/>
      <c r="AW292" s="1026"/>
      <c r="AX292" s="1026"/>
      <c r="AY292" s="1026"/>
      <c r="AZ292" s="1026"/>
      <c r="BA292" s="1026"/>
      <c r="BB292" s="1026"/>
      <c r="BC292" s="1026"/>
      <c r="BD292" s="1026"/>
      <c r="BE292" s="1026"/>
      <c r="BF292" s="1026"/>
      <c r="BG292" s="1026"/>
      <c r="BH292" s="1026"/>
      <c r="BI292" s="1026"/>
      <c r="BJ292" s="1026"/>
      <c r="BK292" s="1026"/>
      <c r="BL292" s="1026"/>
      <c r="BM292" s="1026"/>
      <c r="BN292" s="1026"/>
      <c r="BO292" s="1026"/>
      <c r="BP292" s="1026"/>
      <c r="BQ292" s="1026"/>
      <c r="BR292" s="1026"/>
      <c r="BS292" s="1026"/>
      <c r="BT292" s="1026"/>
      <c r="BU292" s="1026"/>
      <c r="BV292" s="1026"/>
      <c r="BW292" s="1026"/>
      <c r="BX292" s="1026"/>
      <c r="BY292" s="1026"/>
      <c r="BZ292" s="1026"/>
      <c r="CA292" s="1026"/>
      <c r="CB292" s="1026"/>
      <c r="CC292" s="1026"/>
      <c r="CD292" s="1026"/>
      <c r="CE292" s="1026"/>
      <c r="CF292" s="1026"/>
      <c r="CG292" s="1026"/>
      <c r="CH292" s="1026"/>
      <c r="CI292" s="1026"/>
      <c r="CJ292" s="1026"/>
      <c r="CK292" s="1026"/>
      <c r="CL292" s="1026"/>
      <c r="CM292" s="1026"/>
      <c r="CN292" s="1026"/>
    </row>
    <row r="293">
      <c r="A293" s="1026"/>
      <c r="B293" s="1026"/>
      <c r="C293" s="1026"/>
      <c r="D293" s="1026"/>
      <c r="E293" s="1026"/>
      <c r="F293" s="1026"/>
      <c r="G293" s="1026"/>
      <c r="H293" s="1027"/>
      <c r="I293" s="1027"/>
      <c r="J293" s="1027"/>
      <c r="K293" s="1027"/>
      <c r="L293" s="1027"/>
      <c r="M293" s="1027"/>
      <c r="N293" s="1027"/>
      <c r="O293" s="1027"/>
      <c r="P293" s="1027"/>
      <c r="Q293" s="1026"/>
      <c r="R293" s="1026"/>
      <c r="S293" s="1026"/>
      <c r="T293" s="1026"/>
      <c r="U293" s="1026"/>
      <c r="V293" s="1026"/>
      <c r="W293" s="1026"/>
      <c r="X293" s="1026"/>
      <c r="Y293" s="1026"/>
      <c r="Z293" s="1026"/>
      <c r="AA293" s="1026"/>
      <c r="AB293" s="1026"/>
      <c r="AC293" s="1026"/>
      <c r="AD293" s="1026"/>
      <c r="AE293" s="1026"/>
      <c r="AF293" s="1026"/>
      <c r="AG293" s="1026"/>
      <c r="AH293" s="1026"/>
      <c r="AI293" s="1026"/>
      <c r="AJ293" s="1026"/>
      <c r="AK293" s="1026"/>
      <c r="AL293" s="1026"/>
      <c r="AM293" s="1026"/>
      <c r="AN293" s="1026"/>
      <c r="AO293" s="1026"/>
      <c r="AP293" s="1026"/>
      <c r="AQ293" s="1026"/>
      <c r="AR293" s="1026"/>
      <c r="AS293" s="1026"/>
      <c r="AT293" s="1026"/>
      <c r="AU293" s="1026"/>
      <c r="AV293" s="1026"/>
      <c r="AW293" s="1026"/>
      <c r="AX293" s="1026"/>
      <c r="AY293" s="1026"/>
      <c r="AZ293" s="1026"/>
      <c r="BA293" s="1026"/>
      <c r="BB293" s="1026"/>
      <c r="BC293" s="1026"/>
      <c r="BD293" s="1026"/>
      <c r="BE293" s="1026"/>
      <c r="BF293" s="1026"/>
      <c r="BG293" s="1026"/>
      <c r="BH293" s="1026"/>
      <c r="BI293" s="1026"/>
      <c r="BJ293" s="1026"/>
      <c r="BK293" s="1026"/>
      <c r="BL293" s="1026"/>
      <c r="BM293" s="1026"/>
      <c r="BN293" s="1026"/>
      <c r="BO293" s="1026"/>
      <c r="BP293" s="1026"/>
      <c r="BQ293" s="1026"/>
      <c r="BR293" s="1026"/>
      <c r="BS293" s="1026"/>
      <c r="BT293" s="1026"/>
      <c r="BU293" s="1026"/>
      <c r="BV293" s="1026"/>
      <c r="BW293" s="1026"/>
      <c r="BX293" s="1026"/>
      <c r="BY293" s="1026"/>
      <c r="BZ293" s="1026"/>
      <c r="CA293" s="1026"/>
      <c r="CB293" s="1026"/>
      <c r="CC293" s="1026"/>
      <c r="CD293" s="1026"/>
      <c r="CE293" s="1026"/>
      <c r="CF293" s="1026"/>
      <c r="CG293" s="1026"/>
      <c r="CH293" s="1026"/>
      <c r="CI293" s="1026"/>
      <c r="CJ293" s="1026"/>
      <c r="CK293" s="1026"/>
      <c r="CL293" s="1026"/>
      <c r="CM293" s="1026"/>
      <c r="CN293" s="1026"/>
    </row>
    <row r="294">
      <c r="A294" s="1026"/>
      <c r="B294" s="1026"/>
      <c r="C294" s="1026"/>
      <c r="D294" s="1026"/>
      <c r="E294" s="1026"/>
      <c r="F294" s="1026"/>
      <c r="G294" s="1026"/>
      <c r="H294" s="1027"/>
      <c r="I294" s="1027"/>
      <c r="J294" s="1027"/>
      <c r="K294" s="1027"/>
      <c r="L294" s="1027"/>
      <c r="M294" s="1027"/>
      <c r="N294" s="1027"/>
      <c r="O294" s="1027"/>
      <c r="P294" s="1027"/>
      <c r="Q294" s="1026"/>
      <c r="R294" s="1026"/>
      <c r="S294" s="1026"/>
      <c r="T294" s="1026"/>
      <c r="U294" s="1026"/>
      <c r="V294" s="1026"/>
      <c r="W294" s="1026"/>
      <c r="X294" s="1026"/>
      <c r="Y294" s="1026"/>
      <c r="Z294" s="1026"/>
      <c r="AA294" s="1026"/>
      <c r="AB294" s="1026"/>
      <c r="AC294" s="1026"/>
      <c r="AD294" s="1026"/>
      <c r="AE294" s="1026"/>
      <c r="AF294" s="1026"/>
      <c r="AG294" s="1026"/>
      <c r="AH294" s="1026"/>
      <c r="AI294" s="1026"/>
      <c r="AJ294" s="1026"/>
      <c r="AK294" s="1026"/>
      <c r="AL294" s="1026"/>
      <c r="AM294" s="1026"/>
      <c r="AN294" s="1026"/>
      <c r="AO294" s="1026"/>
      <c r="AP294" s="1026"/>
      <c r="AQ294" s="1026"/>
      <c r="AR294" s="1026"/>
      <c r="AS294" s="1026"/>
      <c r="AT294" s="1026"/>
      <c r="AU294" s="1026"/>
      <c r="AV294" s="1026"/>
      <c r="AW294" s="1026"/>
      <c r="AX294" s="1026"/>
      <c r="AY294" s="1026"/>
      <c r="AZ294" s="1026"/>
      <c r="BA294" s="1026"/>
      <c r="BB294" s="1026"/>
      <c r="BC294" s="1026"/>
      <c r="BD294" s="1026"/>
      <c r="BE294" s="1026"/>
      <c r="BF294" s="1026"/>
      <c r="BG294" s="1026"/>
      <c r="BH294" s="1026"/>
      <c r="BI294" s="1026"/>
      <c r="BJ294" s="1026"/>
      <c r="BK294" s="1026"/>
      <c r="BL294" s="1026"/>
      <c r="BM294" s="1026"/>
      <c r="BN294" s="1026"/>
      <c r="BO294" s="1026"/>
      <c r="BP294" s="1026"/>
      <c r="BQ294" s="1026"/>
      <c r="BR294" s="1026"/>
      <c r="BS294" s="1026"/>
      <c r="BT294" s="1026"/>
      <c r="BU294" s="1026"/>
      <c r="BV294" s="1026"/>
      <c r="BW294" s="1026"/>
      <c r="BX294" s="1026"/>
      <c r="BY294" s="1026"/>
      <c r="BZ294" s="1026"/>
      <c r="CA294" s="1026"/>
      <c r="CB294" s="1026"/>
      <c r="CC294" s="1026"/>
      <c r="CD294" s="1026"/>
      <c r="CE294" s="1026"/>
      <c r="CF294" s="1026"/>
      <c r="CG294" s="1026"/>
      <c r="CH294" s="1026"/>
      <c r="CI294" s="1026"/>
      <c r="CJ294" s="1026"/>
      <c r="CK294" s="1026"/>
      <c r="CL294" s="1026"/>
      <c r="CM294" s="1026"/>
      <c r="CN294" s="1026"/>
    </row>
    <row r="295">
      <c r="A295" s="1026"/>
      <c r="B295" s="1026"/>
      <c r="C295" s="1026"/>
      <c r="D295" s="1026"/>
      <c r="E295" s="1026"/>
      <c r="F295" s="1026"/>
      <c r="G295" s="1026"/>
      <c r="H295" s="1027"/>
      <c r="I295" s="1027"/>
      <c r="J295" s="1027"/>
      <c r="K295" s="1027"/>
      <c r="L295" s="1027"/>
      <c r="M295" s="1027"/>
      <c r="N295" s="1027"/>
      <c r="O295" s="1027"/>
      <c r="P295" s="1027"/>
      <c r="Q295" s="1026"/>
      <c r="R295" s="1026"/>
      <c r="S295" s="1026"/>
      <c r="T295" s="1026"/>
      <c r="U295" s="1026"/>
      <c r="V295" s="1026"/>
      <c r="W295" s="1026"/>
      <c r="X295" s="1026"/>
      <c r="Y295" s="1026"/>
      <c r="Z295" s="1026"/>
      <c r="AA295" s="1026"/>
      <c r="AB295" s="1026"/>
      <c r="AC295" s="1026"/>
      <c r="AD295" s="1026"/>
      <c r="AE295" s="1026"/>
      <c r="AF295" s="1026"/>
      <c r="AG295" s="1026"/>
      <c r="AH295" s="1026"/>
      <c r="AI295" s="1026"/>
      <c r="AJ295" s="1026"/>
      <c r="AK295" s="1026"/>
      <c r="AL295" s="1026"/>
      <c r="AM295" s="1026"/>
      <c r="AN295" s="1026"/>
      <c r="AO295" s="1026"/>
      <c r="AP295" s="1026"/>
      <c r="AQ295" s="1026"/>
      <c r="AR295" s="1026"/>
      <c r="AS295" s="1026"/>
      <c r="AT295" s="1026"/>
      <c r="AU295" s="1026"/>
      <c r="AV295" s="1026"/>
      <c r="AW295" s="1026"/>
      <c r="AX295" s="1026"/>
      <c r="AY295" s="1026"/>
      <c r="AZ295" s="1026"/>
      <c r="BA295" s="1026"/>
      <c r="BB295" s="1026"/>
      <c r="BC295" s="1026"/>
      <c r="BD295" s="1026"/>
      <c r="BE295" s="1026"/>
      <c r="BF295" s="1026"/>
      <c r="BG295" s="1026"/>
      <c r="BH295" s="1026"/>
      <c r="BI295" s="1026"/>
      <c r="BJ295" s="1026"/>
      <c r="BK295" s="1026"/>
      <c r="BL295" s="1026"/>
      <c r="BM295" s="1026"/>
      <c r="BN295" s="1026"/>
      <c r="BO295" s="1026"/>
      <c r="BP295" s="1026"/>
      <c r="BQ295" s="1026"/>
      <c r="BR295" s="1026"/>
      <c r="BS295" s="1026"/>
      <c r="BT295" s="1026"/>
      <c r="BU295" s="1026"/>
      <c r="BV295" s="1026"/>
      <c r="BW295" s="1026"/>
      <c r="BX295" s="1026"/>
      <c r="BY295" s="1026"/>
      <c r="BZ295" s="1026"/>
      <c r="CA295" s="1026"/>
      <c r="CB295" s="1026"/>
      <c r="CC295" s="1026"/>
      <c r="CD295" s="1026"/>
      <c r="CE295" s="1026"/>
      <c r="CF295" s="1026"/>
      <c r="CG295" s="1026"/>
      <c r="CH295" s="1026"/>
      <c r="CI295" s="1026"/>
      <c r="CJ295" s="1026"/>
      <c r="CK295" s="1026"/>
      <c r="CL295" s="1026"/>
      <c r="CM295" s="1026"/>
      <c r="CN295" s="1026"/>
    </row>
    <row r="296">
      <c r="A296" s="1026"/>
      <c r="B296" s="1026"/>
      <c r="C296" s="1026"/>
      <c r="D296" s="1026"/>
      <c r="E296" s="1026"/>
      <c r="F296" s="1026"/>
      <c r="G296" s="1026"/>
      <c r="H296" s="1027"/>
      <c r="I296" s="1027"/>
      <c r="J296" s="1027"/>
      <c r="K296" s="1027"/>
      <c r="L296" s="1027"/>
      <c r="M296" s="1027"/>
      <c r="N296" s="1027"/>
      <c r="O296" s="1027"/>
      <c r="P296" s="1027"/>
      <c r="Q296" s="1026"/>
      <c r="R296" s="1026"/>
      <c r="S296" s="1026"/>
      <c r="T296" s="1026"/>
      <c r="U296" s="1026"/>
      <c r="V296" s="1026"/>
      <c r="W296" s="1026"/>
      <c r="X296" s="1026"/>
      <c r="Y296" s="1026"/>
      <c r="Z296" s="1026"/>
      <c r="AA296" s="1026"/>
      <c r="AB296" s="1026"/>
      <c r="AC296" s="1026"/>
      <c r="AD296" s="1026"/>
      <c r="AE296" s="1026"/>
      <c r="AF296" s="1026"/>
      <c r="AG296" s="1026"/>
      <c r="AH296" s="1026"/>
      <c r="AI296" s="1026"/>
      <c r="AJ296" s="1026"/>
      <c r="AK296" s="1026"/>
      <c r="AL296" s="1026"/>
      <c r="AM296" s="1026"/>
      <c r="AN296" s="1026"/>
      <c r="AO296" s="1026"/>
      <c r="AP296" s="1026"/>
      <c r="AQ296" s="1026"/>
      <c r="AR296" s="1026"/>
      <c r="AS296" s="1026"/>
      <c r="AT296" s="1026"/>
      <c r="AU296" s="1026"/>
      <c r="AV296" s="1026"/>
      <c r="AW296" s="1026"/>
      <c r="AX296" s="1026"/>
      <c r="AY296" s="1026"/>
      <c r="AZ296" s="1026"/>
      <c r="BA296" s="1026"/>
      <c r="BB296" s="1026"/>
      <c r="BC296" s="1026"/>
      <c r="BD296" s="1026"/>
      <c r="BE296" s="1026"/>
      <c r="BF296" s="1026"/>
      <c r="BG296" s="1026"/>
      <c r="BH296" s="1026"/>
      <c r="BI296" s="1026"/>
      <c r="BJ296" s="1026"/>
      <c r="BK296" s="1026"/>
      <c r="BL296" s="1026"/>
      <c r="BM296" s="1026"/>
      <c r="BN296" s="1026"/>
      <c r="BO296" s="1026"/>
      <c r="BP296" s="1026"/>
      <c r="BQ296" s="1026"/>
      <c r="BR296" s="1026"/>
      <c r="BS296" s="1026"/>
      <c r="BT296" s="1026"/>
      <c r="BU296" s="1026"/>
      <c r="BV296" s="1026"/>
      <c r="BW296" s="1026"/>
      <c r="BX296" s="1026"/>
      <c r="BY296" s="1026"/>
      <c r="BZ296" s="1026"/>
      <c r="CA296" s="1026"/>
      <c r="CB296" s="1026"/>
      <c r="CC296" s="1026"/>
      <c r="CD296" s="1026"/>
      <c r="CE296" s="1026"/>
      <c r="CF296" s="1026"/>
      <c r="CG296" s="1026"/>
      <c r="CH296" s="1026"/>
      <c r="CI296" s="1026"/>
      <c r="CJ296" s="1026"/>
      <c r="CK296" s="1026"/>
      <c r="CL296" s="1026"/>
      <c r="CM296" s="1026"/>
      <c r="CN296" s="1026"/>
    </row>
    <row r="297">
      <c r="A297" s="1026"/>
      <c r="B297" s="1026"/>
      <c r="C297" s="1026"/>
      <c r="D297" s="1026"/>
      <c r="E297" s="1026"/>
      <c r="F297" s="1026"/>
      <c r="G297" s="1026"/>
      <c r="H297" s="1027"/>
      <c r="I297" s="1027"/>
      <c r="J297" s="1027"/>
      <c r="K297" s="1027"/>
      <c r="L297" s="1027"/>
      <c r="M297" s="1027"/>
      <c r="N297" s="1027"/>
      <c r="O297" s="1027"/>
      <c r="P297" s="1027"/>
      <c r="Q297" s="1026"/>
      <c r="R297" s="1026"/>
      <c r="S297" s="1026"/>
      <c r="T297" s="1026"/>
      <c r="U297" s="1026"/>
      <c r="V297" s="1026"/>
      <c r="W297" s="1026"/>
      <c r="X297" s="1026"/>
      <c r="Y297" s="1026"/>
      <c r="Z297" s="1026"/>
      <c r="AA297" s="1026"/>
      <c r="AB297" s="1026"/>
      <c r="AC297" s="1026"/>
      <c r="AD297" s="1026"/>
      <c r="AE297" s="1026"/>
      <c r="AF297" s="1026"/>
      <c r="AG297" s="1026"/>
      <c r="AH297" s="1026"/>
      <c r="AI297" s="1026"/>
      <c r="AJ297" s="1026"/>
      <c r="AK297" s="1026"/>
      <c r="AL297" s="1026"/>
      <c r="AM297" s="1026"/>
      <c r="AN297" s="1026"/>
      <c r="AO297" s="1026"/>
      <c r="AP297" s="1026"/>
      <c r="AQ297" s="1026"/>
      <c r="AR297" s="1026"/>
      <c r="AS297" s="1026"/>
      <c r="AT297" s="1026"/>
      <c r="AU297" s="1026"/>
      <c r="AV297" s="1026"/>
      <c r="AW297" s="1026"/>
      <c r="AX297" s="1026"/>
      <c r="AY297" s="1026"/>
      <c r="AZ297" s="1026"/>
      <c r="BA297" s="1026"/>
      <c r="BB297" s="1026"/>
      <c r="BC297" s="1026"/>
      <c r="BD297" s="1026"/>
      <c r="BE297" s="1026"/>
      <c r="BF297" s="1026"/>
      <c r="BG297" s="1026"/>
      <c r="BH297" s="1026"/>
      <c r="BI297" s="1026"/>
      <c r="BJ297" s="1026"/>
      <c r="BK297" s="1026"/>
      <c r="BL297" s="1026"/>
      <c r="BM297" s="1026"/>
      <c r="BN297" s="1026"/>
      <c r="BO297" s="1026"/>
      <c r="BP297" s="1026"/>
      <c r="BQ297" s="1026"/>
      <c r="BR297" s="1026"/>
      <c r="BS297" s="1026"/>
      <c r="BT297" s="1026"/>
      <c r="BU297" s="1026"/>
      <c r="BV297" s="1026"/>
      <c r="BW297" s="1026"/>
      <c r="BX297" s="1026"/>
      <c r="BY297" s="1026"/>
      <c r="BZ297" s="1026"/>
      <c r="CA297" s="1026"/>
      <c r="CB297" s="1026"/>
      <c r="CC297" s="1026"/>
      <c r="CD297" s="1026"/>
      <c r="CE297" s="1026"/>
      <c r="CF297" s="1026"/>
      <c r="CG297" s="1026"/>
      <c r="CH297" s="1026"/>
      <c r="CI297" s="1026"/>
      <c r="CJ297" s="1026"/>
      <c r="CK297" s="1026"/>
      <c r="CL297" s="1026"/>
      <c r="CM297" s="1026"/>
      <c r="CN297" s="1026"/>
    </row>
    <row r="298">
      <c r="A298" s="1026"/>
      <c r="B298" s="1026"/>
      <c r="C298" s="1026"/>
      <c r="D298" s="1026"/>
      <c r="E298" s="1026"/>
      <c r="F298" s="1026"/>
      <c r="G298" s="1026"/>
      <c r="H298" s="1027"/>
      <c r="I298" s="1027"/>
      <c r="J298" s="1027"/>
      <c r="K298" s="1027"/>
      <c r="L298" s="1027"/>
      <c r="M298" s="1027"/>
      <c r="N298" s="1027"/>
      <c r="O298" s="1027"/>
      <c r="P298" s="1027"/>
      <c r="Q298" s="1026"/>
      <c r="R298" s="1026"/>
      <c r="S298" s="1026"/>
      <c r="T298" s="1026"/>
      <c r="U298" s="1026"/>
      <c r="V298" s="1026"/>
      <c r="W298" s="1026"/>
      <c r="X298" s="1026"/>
      <c r="Y298" s="1026"/>
      <c r="Z298" s="1026"/>
      <c r="AA298" s="1026"/>
      <c r="AB298" s="1026"/>
      <c r="AC298" s="1026"/>
      <c r="AD298" s="1026"/>
      <c r="AE298" s="1026"/>
      <c r="AF298" s="1026"/>
      <c r="AG298" s="1026"/>
      <c r="AH298" s="1026"/>
      <c r="AI298" s="1026"/>
      <c r="AJ298" s="1026"/>
      <c r="AK298" s="1026"/>
      <c r="AL298" s="1026"/>
      <c r="AM298" s="1026"/>
      <c r="AN298" s="1026"/>
      <c r="AO298" s="1026"/>
      <c r="AP298" s="1026"/>
      <c r="AQ298" s="1026"/>
      <c r="AR298" s="1026"/>
      <c r="AS298" s="1026"/>
      <c r="AT298" s="1026"/>
      <c r="AU298" s="1026"/>
      <c r="AV298" s="1026"/>
      <c r="AW298" s="1026"/>
      <c r="AX298" s="1026"/>
      <c r="AY298" s="1026"/>
      <c r="AZ298" s="1026"/>
      <c r="BA298" s="1026"/>
      <c r="BB298" s="1026"/>
      <c r="BC298" s="1026"/>
      <c r="BD298" s="1026"/>
      <c r="BE298" s="1026"/>
      <c r="BF298" s="1026"/>
      <c r="BG298" s="1026"/>
      <c r="BH298" s="1026"/>
      <c r="BI298" s="1026"/>
      <c r="BJ298" s="1026"/>
      <c r="BK298" s="1026"/>
      <c r="BL298" s="1026"/>
      <c r="BM298" s="1026"/>
      <c r="BN298" s="1026"/>
      <c r="BO298" s="1026"/>
      <c r="BP298" s="1026"/>
      <c r="BQ298" s="1026"/>
      <c r="BR298" s="1026"/>
      <c r="BS298" s="1026"/>
      <c r="BT298" s="1026"/>
      <c r="BU298" s="1026"/>
      <c r="BV298" s="1026"/>
      <c r="BW298" s="1026"/>
      <c r="BX298" s="1026"/>
      <c r="BY298" s="1026"/>
      <c r="BZ298" s="1026"/>
      <c r="CA298" s="1026"/>
      <c r="CB298" s="1026"/>
      <c r="CC298" s="1026"/>
      <c r="CD298" s="1026"/>
      <c r="CE298" s="1026"/>
      <c r="CF298" s="1026"/>
      <c r="CG298" s="1026"/>
      <c r="CH298" s="1026"/>
      <c r="CI298" s="1026"/>
      <c r="CJ298" s="1026"/>
      <c r="CK298" s="1026"/>
      <c r="CL298" s="1026"/>
      <c r="CM298" s="1026"/>
      <c r="CN298" s="1026"/>
    </row>
    <row r="299">
      <c r="A299" s="1026"/>
      <c r="B299" s="1026"/>
      <c r="C299" s="1026"/>
      <c r="D299" s="1026"/>
      <c r="E299" s="1026"/>
      <c r="F299" s="1026"/>
      <c r="G299" s="1026"/>
      <c r="H299" s="1027"/>
      <c r="I299" s="1027"/>
      <c r="J299" s="1027"/>
      <c r="K299" s="1027"/>
      <c r="L299" s="1027"/>
      <c r="M299" s="1027"/>
      <c r="N299" s="1027"/>
      <c r="O299" s="1027"/>
      <c r="P299" s="1027"/>
      <c r="Q299" s="1026"/>
      <c r="R299" s="1026"/>
      <c r="S299" s="1026"/>
      <c r="T299" s="1026"/>
      <c r="U299" s="1026"/>
      <c r="V299" s="1026"/>
      <c r="W299" s="1026"/>
      <c r="X299" s="1026"/>
      <c r="Y299" s="1026"/>
      <c r="Z299" s="1026"/>
      <c r="AA299" s="1026"/>
      <c r="AB299" s="1026"/>
      <c r="AC299" s="1026"/>
      <c r="AD299" s="1026"/>
      <c r="AE299" s="1026"/>
      <c r="AF299" s="1026"/>
      <c r="AG299" s="1026"/>
      <c r="AH299" s="1026"/>
      <c r="AI299" s="1026"/>
      <c r="AJ299" s="1026"/>
      <c r="AK299" s="1026"/>
      <c r="AL299" s="1026"/>
      <c r="AM299" s="1026"/>
      <c r="AN299" s="1026"/>
      <c r="AO299" s="1026"/>
      <c r="AP299" s="1026"/>
      <c r="AQ299" s="1026"/>
      <c r="AR299" s="1026"/>
      <c r="AS299" s="1026"/>
      <c r="AT299" s="1026"/>
      <c r="AU299" s="1026"/>
      <c r="AV299" s="1026"/>
      <c r="AW299" s="1026"/>
      <c r="AX299" s="1026"/>
      <c r="AY299" s="1026"/>
      <c r="AZ299" s="1026"/>
      <c r="BA299" s="1026"/>
      <c r="BB299" s="1026"/>
      <c r="BC299" s="1026"/>
      <c r="BD299" s="1026"/>
      <c r="BE299" s="1026"/>
      <c r="BF299" s="1026"/>
      <c r="BG299" s="1026"/>
      <c r="BH299" s="1026"/>
      <c r="BI299" s="1026"/>
      <c r="BJ299" s="1026"/>
      <c r="BK299" s="1026"/>
      <c r="BL299" s="1026"/>
      <c r="BM299" s="1026"/>
      <c r="BN299" s="1026"/>
      <c r="BO299" s="1026"/>
      <c r="BP299" s="1026"/>
      <c r="BQ299" s="1026"/>
      <c r="BR299" s="1026"/>
      <c r="BS299" s="1026"/>
      <c r="BT299" s="1026"/>
      <c r="BU299" s="1026"/>
      <c r="BV299" s="1026"/>
      <c r="BW299" s="1026"/>
      <c r="BX299" s="1026"/>
      <c r="BY299" s="1026"/>
      <c r="BZ299" s="1026"/>
      <c r="CA299" s="1026"/>
      <c r="CB299" s="1026"/>
      <c r="CC299" s="1026"/>
      <c r="CD299" s="1026"/>
      <c r="CE299" s="1026"/>
      <c r="CF299" s="1026"/>
      <c r="CG299" s="1026"/>
      <c r="CH299" s="1026"/>
      <c r="CI299" s="1026"/>
      <c r="CJ299" s="1026"/>
      <c r="CK299" s="1026"/>
      <c r="CL299" s="1026"/>
      <c r="CM299" s="1026"/>
      <c r="CN299" s="1026"/>
    </row>
    <row r="300">
      <c r="A300" s="1026"/>
      <c r="B300" s="1026"/>
      <c r="C300" s="1026"/>
      <c r="D300" s="1026"/>
      <c r="E300" s="1026"/>
      <c r="F300" s="1026"/>
      <c r="G300" s="1026"/>
      <c r="H300" s="1027"/>
      <c r="I300" s="1027"/>
      <c r="J300" s="1027"/>
      <c r="K300" s="1027"/>
      <c r="L300" s="1027"/>
      <c r="M300" s="1027"/>
      <c r="N300" s="1027"/>
      <c r="O300" s="1027"/>
      <c r="P300" s="1027"/>
      <c r="Q300" s="1026"/>
      <c r="R300" s="1026"/>
      <c r="S300" s="1026"/>
      <c r="T300" s="1026"/>
      <c r="U300" s="1026"/>
      <c r="V300" s="1026"/>
      <c r="W300" s="1026"/>
      <c r="X300" s="1026"/>
      <c r="Y300" s="1026"/>
      <c r="Z300" s="1026"/>
      <c r="AA300" s="1026"/>
      <c r="AB300" s="1026"/>
      <c r="AC300" s="1026"/>
      <c r="AD300" s="1026"/>
      <c r="AE300" s="1026"/>
      <c r="AF300" s="1026"/>
      <c r="AG300" s="1026"/>
      <c r="AH300" s="1026"/>
      <c r="AI300" s="1026"/>
      <c r="AJ300" s="1026"/>
      <c r="AK300" s="1026"/>
      <c r="AL300" s="1026"/>
      <c r="AM300" s="1026"/>
      <c r="AN300" s="1026"/>
      <c r="AO300" s="1026"/>
      <c r="AP300" s="1026"/>
      <c r="AQ300" s="1026"/>
      <c r="AR300" s="1026"/>
      <c r="AS300" s="1026"/>
      <c r="AT300" s="1026"/>
      <c r="AU300" s="1026"/>
      <c r="AV300" s="1026"/>
      <c r="AW300" s="1026"/>
      <c r="AX300" s="1026"/>
      <c r="AY300" s="1026"/>
      <c r="AZ300" s="1026"/>
      <c r="BA300" s="1026"/>
      <c r="BB300" s="1026"/>
      <c r="BC300" s="1026"/>
      <c r="BD300" s="1026"/>
      <c r="BE300" s="1026"/>
      <c r="BF300" s="1026"/>
      <c r="BG300" s="1026"/>
      <c r="BH300" s="1026"/>
      <c r="BI300" s="1026"/>
      <c r="BJ300" s="1026"/>
      <c r="BK300" s="1026"/>
      <c r="BL300" s="1026"/>
      <c r="BM300" s="1026"/>
      <c r="BN300" s="1026"/>
      <c r="BO300" s="1026"/>
      <c r="BP300" s="1026"/>
      <c r="BQ300" s="1026"/>
      <c r="BR300" s="1026"/>
      <c r="BS300" s="1026"/>
      <c r="BT300" s="1026"/>
      <c r="BU300" s="1026"/>
      <c r="BV300" s="1026"/>
      <c r="BW300" s="1026"/>
      <c r="BX300" s="1026"/>
      <c r="BY300" s="1026"/>
      <c r="BZ300" s="1026"/>
      <c r="CA300" s="1026"/>
      <c r="CB300" s="1026"/>
      <c r="CC300" s="1026"/>
      <c r="CD300" s="1026"/>
      <c r="CE300" s="1026"/>
      <c r="CF300" s="1026"/>
      <c r="CG300" s="1026"/>
      <c r="CH300" s="1026"/>
      <c r="CI300" s="1026"/>
      <c r="CJ300" s="1026"/>
      <c r="CK300" s="1026"/>
      <c r="CL300" s="1026"/>
      <c r="CM300" s="1026"/>
      <c r="CN300" s="1026"/>
    </row>
    <row r="301">
      <c r="A301" s="1026"/>
      <c r="B301" s="1026"/>
      <c r="C301" s="1026"/>
      <c r="D301" s="1026"/>
      <c r="E301" s="1026"/>
      <c r="F301" s="1026"/>
      <c r="G301" s="1026"/>
      <c r="H301" s="1027"/>
      <c r="I301" s="1027"/>
      <c r="J301" s="1027"/>
      <c r="K301" s="1027"/>
      <c r="L301" s="1027"/>
      <c r="M301" s="1027"/>
      <c r="N301" s="1027"/>
      <c r="O301" s="1027"/>
      <c r="P301" s="1027"/>
      <c r="Q301" s="1026"/>
      <c r="R301" s="1026"/>
      <c r="S301" s="1026"/>
      <c r="T301" s="1026"/>
      <c r="U301" s="1026"/>
      <c r="V301" s="1026"/>
      <c r="W301" s="1026"/>
      <c r="X301" s="1026"/>
      <c r="Y301" s="1026"/>
      <c r="Z301" s="1026"/>
      <c r="AA301" s="1026"/>
      <c r="AB301" s="1026"/>
      <c r="AC301" s="1026"/>
      <c r="AD301" s="1026"/>
      <c r="AE301" s="1026"/>
      <c r="AF301" s="1026"/>
      <c r="AG301" s="1026"/>
      <c r="AH301" s="1026"/>
      <c r="AI301" s="1026"/>
      <c r="AJ301" s="1026"/>
      <c r="AK301" s="1026"/>
      <c r="AL301" s="1026"/>
      <c r="AM301" s="1026"/>
      <c r="AN301" s="1026"/>
      <c r="AO301" s="1026"/>
      <c r="AP301" s="1026"/>
      <c r="AQ301" s="1026"/>
      <c r="AR301" s="1026"/>
      <c r="AS301" s="1026"/>
      <c r="AT301" s="1026"/>
      <c r="AU301" s="1026"/>
      <c r="AV301" s="1026"/>
      <c r="AW301" s="1026"/>
      <c r="AX301" s="1026"/>
      <c r="AY301" s="1026"/>
      <c r="AZ301" s="1026"/>
      <c r="BA301" s="1026"/>
      <c r="BB301" s="1026"/>
      <c r="BC301" s="1026"/>
      <c r="BD301" s="1026"/>
      <c r="BE301" s="1026"/>
      <c r="BF301" s="1026"/>
      <c r="BG301" s="1026"/>
      <c r="BH301" s="1026"/>
      <c r="BI301" s="1026"/>
      <c r="BJ301" s="1026"/>
      <c r="BK301" s="1026"/>
      <c r="BL301" s="1026"/>
      <c r="BM301" s="1026"/>
      <c r="BN301" s="1026"/>
      <c r="BO301" s="1026"/>
      <c r="BP301" s="1026"/>
      <c r="BQ301" s="1026"/>
      <c r="BR301" s="1026"/>
      <c r="BS301" s="1026"/>
      <c r="BT301" s="1026"/>
      <c r="BU301" s="1026"/>
      <c r="BV301" s="1026"/>
      <c r="BW301" s="1026"/>
      <c r="BX301" s="1026"/>
      <c r="BY301" s="1026"/>
      <c r="BZ301" s="1026"/>
      <c r="CA301" s="1026"/>
      <c r="CB301" s="1026"/>
      <c r="CC301" s="1026"/>
      <c r="CD301" s="1026"/>
      <c r="CE301" s="1026"/>
      <c r="CF301" s="1026"/>
      <c r="CG301" s="1026"/>
      <c r="CH301" s="1026"/>
      <c r="CI301" s="1026"/>
      <c r="CJ301" s="1026"/>
      <c r="CK301" s="1026"/>
      <c r="CL301" s="1026"/>
      <c r="CM301" s="1026"/>
      <c r="CN301" s="1026"/>
    </row>
    <row r="302">
      <c r="A302" s="1026"/>
      <c r="B302" s="1026"/>
      <c r="C302" s="1026"/>
      <c r="D302" s="1026"/>
      <c r="E302" s="1026"/>
      <c r="F302" s="1026"/>
      <c r="G302" s="1026"/>
      <c r="H302" s="1027"/>
      <c r="I302" s="1027"/>
      <c r="J302" s="1027"/>
      <c r="K302" s="1027"/>
      <c r="L302" s="1027"/>
      <c r="M302" s="1027"/>
      <c r="N302" s="1027"/>
      <c r="O302" s="1027"/>
      <c r="P302" s="1027"/>
      <c r="Q302" s="1026"/>
      <c r="R302" s="1026"/>
      <c r="S302" s="1026"/>
      <c r="T302" s="1026"/>
      <c r="U302" s="1026"/>
      <c r="V302" s="1026"/>
      <c r="W302" s="1026"/>
      <c r="X302" s="1026"/>
      <c r="Y302" s="1026"/>
      <c r="Z302" s="1026"/>
      <c r="AA302" s="1026"/>
      <c r="AB302" s="1026"/>
      <c r="AC302" s="1026"/>
      <c r="AD302" s="1026"/>
      <c r="AE302" s="1026"/>
      <c r="AF302" s="1026"/>
      <c r="AG302" s="1026"/>
      <c r="AH302" s="1026"/>
      <c r="AI302" s="1026"/>
      <c r="AJ302" s="1026"/>
      <c r="AK302" s="1026"/>
      <c r="AL302" s="1026"/>
      <c r="AM302" s="1026"/>
      <c r="AN302" s="1026"/>
      <c r="AO302" s="1026"/>
      <c r="AP302" s="1026"/>
      <c r="AQ302" s="1026"/>
      <c r="AR302" s="1026"/>
      <c r="AS302" s="1026"/>
      <c r="AT302" s="1026"/>
      <c r="AU302" s="1026"/>
      <c r="AV302" s="1026"/>
      <c r="AW302" s="1026"/>
      <c r="AX302" s="1026"/>
      <c r="AY302" s="1026"/>
      <c r="AZ302" s="1026"/>
      <c r="BA302" s="1026"/>
      <c r="BB302" s="1026"/>
      <c r="BC302" s="1026"/>
      <c r="BD302" s="1026"/>
      <c r="BE302" s="1026"/>
      <c r="BF302" s="1026"/>
      <c r="BG302" s="1026"/>
      <c r="BH302" s="1026"/>
      <c r="BI302" s="1026"/>
      <c r="BJ302" s="1026"/>
      <c r="BK302" s="1026"/>
      <c r="BL302" s="1026"/>
      <c r="BM302" s="1026"/>
      <c r="BN302" s="1026"/>
      <c r="BO302" s="1026"/>
      <c r="BP302" s="1026"/>
      <c r="BQ302" s="1026"/>
      <c r="BR302" s="1026"/>
      <c r="BS302" s="1026"/>
      <c r="BT302" s="1026"/>
      <c r="BU302" s="1026"/>
      <c r="BV302" s="1026"/>
      <c r="BW302" s="1026"/>
      <c r="BX302" s="1026"/>
      <c r="BY302" s="1026"/>
      <c r="BZ302" s="1026"/>
      <c r="CA302" s="1026"/>
      <c r="CB302" s="1026"/>
      <c r="CC302" s="1026"/>
      <c r="CD302" s="1026"/>
      <c r="CE302" s="1026"/>
      <c r="CF302" s="1026"/>
      <c r="CG302" s="1026"/>
      <c r="CH302" s="1026"/>
      <c r="CI302" s="1026"/>
      <c r="CJ302" s="1026"/>
      <c r="CK302" s="1026"/>
      <c r="CL302" s="1026"/>
      <c r="CM302" s="1026"/>
      <c r="CN302" s="1026"/>
    </row>
    <row r="303">
      <c r="A303" s="1026"/>
      <c r="B303" s="1026"/>
      <c r="C303" s="1026"/>
      <c r="D303" s="1026"/>
      <c r="E303" s="1026"/>
      <c r="F303" s="1026"/>
      <c r="G303" s="1026"/>
      <c r="H303" s="1027"/>
      <c r="I303" s="1027"/>
      <c r="J303" s="1027"/>
      <c r="K303" s="1027"/>
      <c r="L303" s="1027"/>
      <c r="M303" s="1027"/>
      <c r="N303" s="1027"/>
      <c r="O303" s="1027"/>
      <c r="P303" s="1027"/>
      <c r="Q303" s="1026"/>
      <c r="R303" s="1026"/>
      <c r="S303" s="1026"/>
      <c r="T303" s="1026"/>
      <c r="U303" s="1026"/>
      <c r="V303" s="1026"/>
      <c r="W303" s="1026"/>
      <c r="X303" s="1026"/>
      <c r="Y303" s="1026"/>
      <c r="Z303" s="1026"/>
      <c r="AA303" s="1026"/>
      <c r="AB303" s="1026"/>
      <c r="AC303" s="1026"/>
      <c r="AD303" s="1026"/>
      <c r="AE303" s="1026"/>
      <c r="AF303" s="1026"/>
      <c r="AG303" s="1026"/>
      <c r="AH303" s="1026"/>
      <c r="AI303" s="1026"/>
      <c r="AJ303" s="1026"/>
      <c r="AK303" s="1026"/>
      <c r="AL303" s="1026"/>
      <c r="AM303" s="1026"/>
      <c r="AN303" s="1026"/>
      <c r="AO303" s="1026"/>
      <c r="AP303" s="1026"/>
      <c r="AQ303" s="1026"/>
      <c r="AR303" s="1026"/>
      <c r="AS303" s="1026"/>
      <c r="AT303" s="1026"/>
      <c r="AU303" s="1026"/>
      <c r="AV303" s="1026"/>
      <c r="AW303" s="1026"/>
      <c r="AX303" s="1026"/>
      <c r="AY303" s="1026"/>
      <c r="AZ303" s="1026"/>
      <c r="BA303" s="1026"/>
      <c r="BB303" s="1026"/>
      <c r="BC303" s="1026"/>
      <c r="BD303" s="1026"/>
      <c r="BE303" s="1026"/>
      <c r="BF303" s="1026"/>
      <c r="BG303" s="1026"/>
      <c r="BH303" s="1026"/>
      <c r="BI303" s="1026"/>
      <c r="BJ303" s="1026"/>
      <c r="BK303" s="1026"/>
      <c r="BL303" s="1026"/>
      <c r="BM303" s="1026"/>
      <c r="BN303" s="1026"/>
      <c r="BO303" s="1026"/>
      <c r="BP303" s="1026"/>
      <c r="BQ303" s="1026"/>
      <c r="BR303" s="1026"/>
      <c r="BS303" s="1026"/>
      <c r="BT303" s="1026"/>
      <c r="BU303" s="1026"/>
      <c r="BV303" s="1026"/>
      <c r="BW303" s="1026"/>
      <c r="BX303" s="1026"/>
      <c r="BY303" s="1026"/>
      <c r="BZ303" s="1026"/>
      <c r="CA303" s="1026"/>
      <c r="CB303" s="1026"/>
      <c r="CC303" s="1026"/>
      <c r="CD303" s="1026"/>
      <c r="CE303" s="1026"/>
      <c r="CF303" s="1026"/>
      <c r="CG303" s="1026"/>
      <c r="CH303" s="1026"/>
      <c r="CI303" s="1026"/>
      <c r="CJ303" s="1026"/>
      <c r="CK303" s="1026"/>
      <c r="CL303" s="1026"/>
      <c r="CM303" s="1026"/>
      <c r="CN303" s="1026"/>
    </row>
    <row r="304">
      <c r="A304" s="1026"/>
      <c r="B304" s="1026"/>
      <c r="C304" s="1026"/>
      <c r="D304" s="1026"/>
      <c r="E304" s="1026"/>
      <c r="F304" s="1026"/>
      <c r="G304" s="1026"/>
      <c r="H304" s="1027"/>
      <c r="I304" s="1027"/>
      <c r="J304" s="1027"/>
      <c r="K304" s="1027"/>
      <c r="L304" s="1027"/>
      <c r="M304" s="1027"/>
      <c r="N304" s="1027"/>
      <c r="O304" s="1027"/>
      <c r="P304" s="1027"/>
      <c r="Q304" s="1026"/>
      <c r="R304" s="1026"/>
      <c r="S304" s="1026"/>
      <c r="T304" s="1026"/>
      <c r="U304" s="1026"/>
      <c r="V304" s="1026"/>
      <c r="W304" s="1026"/>
      <c r="X304" s="1026"/>
      <c r="Y304" s="1026"/>
      <c r="Z304" s="1026"/>
      <c r="AA304" s="1026"/>
      <c r="AB304" s="1026"/>
      <c r="AC304" s="1026"/>
      <c r="AD304" s="1026"/>
      <c r="AE304" s="1026"/>
      <c r="AF304" s="1026"/>
      <c r="AG304" s="1026"/>
      <c r="AH304" s="1026"/>
      <c r="AI304" s="1026"/>
      <c r="AJ304" s="1026"/>
      <c r="AK304" s="1026"/>
      <c r="AL304" s="1026"/>
      <c r="AM304" s="1026"/>
      <c r="AN304" s="1026"/>
      <c r="AO304" s="1026"/>
      <c r="AP304" s="1026"/>
      <c r="AQ304" s="1026"/>
      <c r="AR304" s="1026"/>
      <c r="AS304" s="1026"/>
      <c r="AT304" s="1026"/>
      <c r="AU304" s="1026"/>
      <c r="AV304" s="1026"/>
      <c r="AW304" s="1026"/>
      <c r="AX304" s="1026"/>
      <c r="AY304" s="1026"/>
      <c r="AZ304" s="1026"/>
      <c r="BA304" s="1026"/>
      <c r="BB304" s="1026"/>
      <c r="BC304" s="1026"/>
      <c r="BD304" s="1026"/>
      <c r="BE304" s="1026"/>
      <c r="BF304" s="1026"/>
      <c r="BG304" s="1026"/>
      <c r="BH304" s="1026"/>
      <c r="BI304" s="1026"/>
      <c r="BJ304" s="1026"/>
      <c r="BK304" s="1026"/>
      <c r="BL304" s="1026"/>
      <c r="BM304" s="1026"/>
      <c r="BN304" s="1026"/>
      <c r="BO304" s="1026"/>
      <c r="BP304" s="1026"/>
      <c r="BQ304" s="1026"/>
      <c r="BR304" s="1026"/>
      <c r="BS304" s="1026"/>
      <c r="BT304" s="1026"/>
      <c r="BU304" s="1026"/>
      <c r="BV304" s="1026"/>
      <c r="BW304" s="1026"/>
      <c r="BX304" s="1026"/>
      <c r="BY304" s="1026"/>
      <c r="BZ304" s="1026"/>
      <c r="CA304" s="1026"/>
      <c r="CB304" s="1026"/>
      <c r="CC304" s="1026"/>
      <c r="CD304" s="1026"/>
      <c r="CE304" s="1026"/>
      <c r="CF304" s="1026"/>
      <c r="CG304" s="1026"/>
      <c r="CH304" s="1026"/>
      <c r="CI304" s="1026"/>
      <c r="CJ304" s="1026"/>
      <c r="CK304" s="1026"/>
      <c r="CL304" s="1026"/>
      <c r="CM304" s="1026"/>
      <c r="CN304" s="1026"/>
    </row>
    <row r="305">
      <c r="A305" s="1026"/>
      <c r="B305" s="1026"/>
      <c r="C305" s="1026"/>
      <c r="D305" s="1026"/>
      <c r="E305" s="1026"/>
      <c r="F305" s="1026"/>
      <c r="G305" s="1026"/>
      <c r="H305" s="1027"/>
      <c r="I305" s="1027"/>
      <c r="J305" s="1027"/>
      <c r="K305" s="1027"/>
      <c r="L305" s="1027"/>
      <c r="M305" s="1027"/>
      <c r="N305" s="1027"/>
      <c r="O305" s="1027"/>
      <c r="P305" s="1027"/>
      <c r="Q305" s="1026"/>
      <c r="R305" s="1026"/>
      <c r="S305" s="1026"/>
      <c r="T305" s="1026"/>
      <c r="U305" s="1026"/>
      <c r="V305" s="1026"/>
      <c r="W305" s="1026"/>
      <c r="X305" s="1026"/>
      <c r="Y305" s="1026"/>
      <c r="Z305" s="1026"/>
      <c r="AA305" s="1026"/>
      <c r="AB305" s="1026"/>
      <c r="AC305" s="1026"/>
      <c r="AD305" s="1026"/>
      <c r="AE305" s="1026"/>
      <c r="AF305" s="1026"/>
      <c r="AG305" s="1026"/>
      <c r="AH305" s="1026"/>
      <c r="AI305" s="1026"/>
      <c r="AJ305" s="1026"/>
      <c r="AK305" s="1026"/>
      <c r="AL305" s="1026"/>
      <c r="AM305" s="1026"/>
      <c r="AN305" s="1026"/>
      <c r="AO305" s="1026"/>
      <c r="AP305" s="1026"/>
      <c r="AQ305" s="1026"/>
      <c r="AR305" s="1026"/>
      <c r="AS305" s="1026"/>
      <c r="AT305" s="1026"/>
      <c r="AU305" s="1026"/>
      <c r="AV305" s="1026"/>
      <c r="AW305" s="1026"/>
      <c r="AX305" s="1026"/>
      <c r="AY305" s="1026"/>
      <c r="AZ305" s="1026"/>
      <c r="BA305" s="1026"/>
      <c r="BB305" s="1026"/>
      <c r="BC305" s="1026"/>
      <c r="BD305" s="1026"/>
      <c r="BE305" s="1026"/>
      <c r="BF305" s="1026"/>
      <c r="BG305" s="1026"/>
      <c r="BH305" s="1026"/>
      <c r="BI305" s="1026"/>
      <c r="BJ305" s="1026"/>
      <c r="BK305" s="1026"/>
      <c r="BL305" s="1026"/>
      <c r="BM305" s="1026"/>
      <c r="BN305" s="1026"/>
      <c r="BO305" s="1026"/>
      <c r="BP305" s="1026"/>
      <c r="BQ305" s="1026"/>
      <c r="BR305" s="1026"/>
      <c r="BS305" s="1026"/>
      <c r="BT305" s="1026"/>
      <c r="BU305" s="1026"/>
      <c r="BV305" s="1026"/>
      <c r="BW305" s="1026"/>
      <c r="BX305" s="1026"/>
      <c r="BY305" s="1026"/>
      <c r="BZ305" s="1026"/>
      <c r="CA305" s="1026"/>
      <c r="CB305" s="1026"/>
      <c r="CC305" s="1026"/>
      <c r="CD305" s="1026"/>
      <c r="CE305" s="1026"/>
      <c r="CF305" s="1026"/>
      <c r="CG305" s="1026"/>
      <c r="CH305" s="1026"/>
      <c r="CI305" s="1026"/>
      <c r="CJ305" s="1026"/>
      <c r="CK305" s="1026"/>
      <c r="CL305" s="1026"/>
      <c r="CM305" s="1026"/>
      <c r="CN305" s="1026"/>
    </row>
    <row r="306">
      <c r="A306" s="1026"/>
      <c r="B306" s="1026"/>
      <c r="C306" s="1026"/>
      <c r="D306" s="1026"/>
      <c r="E306" s="1026"/>
      <c r="F306" s="1026"/>
      <c r="G306" s="1026"/>
      <c r="H306" s="1027"/>
      <c r="I306" s="1027"/>
      <c r="J306" s="1027"/>
      <c r="K306" s="1027"/>
      <c r="L306" s="1027"/>
      <c r="M306" s="1027"/>
      <c r="N306" s="1027"/>
      <c r="O306" s="1027"/>
      <c r="P306" s="1027"/>
      <c r="Q306" s="1026"/>
      <c r="R306" s="1026"/>
      <c r="S306" s="1026"/>
      <c r="T306" s="1026"/>
      <c r="U306" s="1026"/>
      <c r="V306" s="1026"/>
      <c r="W306" s="1026"/>
      <c r="X306" s="1026"/>
      <c r="Y306" s="1026"/>
      <c r="Z306" s="1026"/>
      <c r="AA306" s="1026"/>
      <c r="AB306" s="1026"/>
      <c r="AC306" s="1026"/>
      <c r="AD306" s="1026"/>
      <c r="AE306" s="1026"/>
      <c r="AF306" s="1026"/>
      <c r="AG306" s="1026"/>
      <c r="AH306" s="1026"/>
      <c r="AI306" s="1026"/>
      <c r="AJ306" s="1026"/>
      <c r="AK306" s="1026"/>
      <c r="AL306" s="1026"/>
      <c r="AM306" s="1026"/>
      <c r="AN306" s="1026"/>
      <c r="AO306" s="1026"/>
      <c r="AP306" s="1026"/>
      <c r="AQ306" s="1026"/>
      <c r="AR306" s="1026"/>
      <c r="AS306" s="1026"/>
      <c r="AT306" s="1026"/>
      <c r="AU306" s="1026"/>
      <c r="AV306" s="1026"/>
      <c r="AW306" s="1026"/>
      <c r="AX306" s="1026"/>
      <c r="AY306" s="1026"/>
      <c r="AZ306" s="1026"/>
      <c r="BA306" s="1026"/>
      <c r="BB306" s="1026"/>
      <c r="BC306" s="1026"/>
      <c r="BD306" s="1026"/>
      <c r="BE306" s="1026"/>
      <c r="BF306" s="1026"/>
      <c r="BG306" s="1026"/>
      <c r="BH306" s="1026"/>
      <c r="BI306" s="1026"/>
      <c r="BJ306" s="1026"/>
      <c r="BK306" s="1026"/>
      <c r="BL306" s="1026"/>
      <c r="BM306" s="1026"/>
      <c r="BN306" s="1026"/>
      <c r="BO306" s="1026"/>
      <c r="BP306" s="1026"/>
      <c r="BQ306" s="1026"/>
      <c r="BR306" s="1026"/>
      <c r="BS306" s="1026"/>
      <c r="BT306" s="1026"/>
      <c r="BU306" s="1026"/>
      <c r="BV306" s="1026"/>
      <c r="BW306" s="1026"/>
      <c r="BX306" s="1026"/>
      <c r="BY306" s="1026"/>
      <c r="BZ306" s="1026"/>
      <c r="CA306" s="1026"/>
      <c r="CB306" s="1026"/>
      <c r="CC306" s="1026"/>
      <c r="CD306" s="1026"/>
      <c r="CE306" s="1026"/>
      <c r="CF306" s="1026"/>
      <c r="CG306" s="1026"/>
      <c r="CH306" s="1026"/>
      <c r="CI306" s="1026"/>
      <c r="CJ306" s="1026"/>
      <c r="CK306" s="1026"/>
      <c r="CL306" s="1026"/>
      <c r="CM306" s="1026"/>
      <c r="CN306" s="1026"/>
    </row>
    <row r="307">
      <c r="A307" s="1026"/>
      <c r="B307" s="1026"/>
      <c r="C307" s="1026"/>
      <c r="D307" s="1026"/>
      <c r="E307" s="1026"/>
      <c r="F307" s="1026"/>
      <c r="G307" s="1026"/>
      <c r="H307" s="1027"/>
      <c r="I307" s="1027"/>
      <c r="J307" s="1027"/>
      <c r="K307" s="1027"/>
      <c r="L307" s="1027"/>
      <c r="M307" s="1027"/>
      <c r="N307" s="1027"/>
      <c r="O307" s="1027"/>
      <c r="P307" s="1027"/>
      <c r="Q307" s="1026"/>
      <c r="R307" s="1026"/>
      <c r="S307" s="1026"/>
      <c r="T307" s="1026"/>
      <c r="U307" s="1026"/>
      <c r="V307" s="1026"/>
      <c r="W307" s="1026"/>
      <c r="X307" s="1026"/>
      <c r="Y307" s="1026"/>
      <c r="Z307" s="1026"/>
      <c r="AA307" s="1026"/>
      <c r="AB307" s="1026"/>
      <c r="AC307" s="1026"/>
      <c r="AD307" s="1026"/>
      <c r="AE307" s="1026"/>
      <c r="AF307" s="1026"/>
      <c r="AG307" s="1026"/>
      <c r="AH307" s="1026"/>
      <c r="AI307" s="1026"/>
      <c r="AJ307" s="1026"/>
      <c r="AK307" s="1026"/>
      <c r="AL307" s="1026"/>
      <c r="AM307" s="1026"/>
      <c r="AN307" s="1026"/>
      <c r="AO307" s="1026"/>
      <c r="AP307" s="1026"/>
      <c r="AQ307" s="1026"/>
      <c r="AR307" s="1026"/>
      <c r="AS307" s="1026"/>
      <c r="AT307" s="1026"/>
      <c r="AU307" s="1026"/>
      <c r="AV307" s="1026"/>
      <c r="AW307" s="1026"/>
      <c r="AX307" s="1026"/>
      <c r="AY307" s="1026"/>
      <c r="AZ307" s="1026"/>
      <c r="BA307" s="1026"/>
      <c r="BB307" s="1026"/>
      <c r="BC307" s="1026"/>
      <c r="BD307" s="1026"/>
      <c r="BE307" s="1026"/>
      <c r="BF307" s="1026"/>
      <c r="BG307" s="1026"/>
      <c r="BH307" s="1026"/>
      <c r="BI307" s="1026"/>
      <c r="BJ307" s="1026"/>
      <c r="BK307" s="1026"/>
      <c r="BL307" s="1026"/>
      <c r="BM307" s="1026"/>
      <c r="BN307" s="1026"/>
      <c r="BO307" s="1026"/>
      <c r="BP307" s="1026"/>
      <c r="BQ307" s="1026"/>
      <c r="BR307" s="1026"/>
      <c r="BS307" s="1026"/>
      <c r="BT307" s="1026"/>
      <c r="BU307" s="1026"/>
      <c r="BV307" s="1026"/>
      <c r="BW307" s="1026"/>
      <c r="BX307" s="1026"/>
      <c r="BY307" s="1026"/>
      <c r="BZ307" s="1026"/>
      <c r="CA307" s="1026"/>
      <c r="CB307" s="1026"/>
      <c r="CC307" s="1026"/>
      <c r="CD307" s="1026"/>
      <c r="CE307" s="1026"/>
      <c r="CF307" s="1026"/>
      <c r="CG307" s="1026"/>
      <c r="CH307" s="1026"/>
      <c r="CI307" s="1026"/>
      <c r="CJ307" s="1026"/>
      <c r="CK307" s="1026"/>
      <c r="CL307" s="1026"/>
      <c r="CM307" s="1026"/>
      <c r="CN307" s="1026"/>
    </row>
    <row r="308">
      <c r="A308" s="1026"/>
      <c r="B308" s="1026"/>
      <c r="C308" s="1026"/>
      <c r="D308" s="1026"/>
      <c r="E308" s="1026"/>
      <c r="F308" s="1026"/>
      <c r="G308" s="1026"/>
      <c r="H308" s="1027"/>
      <c r="I308" s="1027"/>
      <c r="J308" s="1027"/>
      <c r="K308" s="1027"/>
      <c r="L308" s="1027"/>
      <c r="M308" s="1027"/>
      <c r="N308" s="1027"/>
      <c r="O308" s="1027"/>
      <c r="P308" s="1027"/>
      <c r="Q308" s="1026"/>
      <c r="R308" s="1026"/>
      <c r="S308" s="1026"/>
      <c r="T308" s="1026"/>
      <c r="U308" s="1026"/>
      <c r="V308" s="1026"/>
      <c r="W308" s="1026"/>
      <c r="X308" s="1026"/>
      <c r="Y308" s="1026"/>
      <c r="Z308" s="1026"/>
      <c r="AA308" s="1026"/>
      <c r="AB308" s="1026"/>
      <c r="AC308" s="1026"/>
      <c r="AD308" s="1026"/>
      <c r="AE308" s="1026"/>
      <c r="AF308" s="1026"/>
      <c r="AG308" s="1026"/>
      <c r="AH308" s="1026"/>
      <c r="AI308" s="1026"/>
      <c r="AJ308" s="1026"/>
      <c r="AK308" s="1026"/>
      <c r="AL308" s="1026"/>
      <c r="AM308" s="1026"/>
      <c r="AN308" s="1026"/>
      <c r="AO308" s="1026"/>
      <c r="AP308" s="1026"/>
      <c r="AQ308" s="1026"/>
      <c r="AR308" s="1026"/>
      <c r="AS308" s="1026"/>
      <c r="AT308" s="1026"/>
      <c r="AU308" s="1026"/>
      <c r="AV308" s="1026"/>
      <c r="AW308" s="1026"/>
      <c r="AX308" s="1026"/>
      <c r="AY308" s="1026"/>
      <c r="AZ308" s="1026"/>
      <c r="BA308" s="1026"/>
      <c r="BB308" s="1026"/>
      <c r="BC308" s="1026"/>
      <c r="BD308" s="1026"/>
      <c r="BE308" s="1026"/>
      <c r="BF308" s="1026"/>
      <c r="BG308" s="1026"/>
      <c r="BH308" s="1026"/>
      <c r="BI308" s="1026"/>
      <c r="BJ308" s="1026"/>
      <c r="BK308" s="1026"/>
      <c r="BL308" s="1026"/>
      <c r="BM308" s="1026"/>
      <c r="BN308" s="1026"/>
      <c r="BO308" s="1026"/>
      <c r="BP308" s="1026"/>
      <c r="BQ308" s="1026"/>
      <c r="BR308" s="1026"/>
      <c r="BS308" s="1026"/>
      <c r="BT308" s="1026"/>
      <c r="BU308" s="1026"/>
      <c r="BV308" s="1026"/>
      <c r="BW308" s="1026"/>
      <c r="BX308" s="1026"/>
      <c r="BY308" s="1026"/>
      <c r="BZ308" s="1026"/>
      <c r="CA308" s="1026"/>
      <c r="CB308" s="1026"/>
      <c r="CC308" s="1026"/>
      <c r="CD308" s="1026"/>
      <c r="CE308" s="1026"/>
      <c r="CF308" s="1026"/>
      <c r="CG308" s="1026"/>
      <c r="CH308" s="1026"/>
      <c r="CI308" s="1026"/>
      <c r="CJ308" s="1026"/>
      <c r="CK308" s="1026"/>
      <c r="CL308" s="1026"/>
      <c r="CM308" s="1026"/>
      <c r="CN308" s="1026"/>
    </row>
    <row r="309">
      <c r="A309" s="1026"/>
      <c r="B309" s="1026"/>
      <c r="C309" s="1026"/>
      <c r="D309" s="1026"/>
      <c r="E309" s="1026"/>
      <c r="F309" s="1026"/>
      <c r="G309" s="1026"/>
      <c r="H309" s="1027"/>
      <c r="I309" s="1027"/>
      <c r="J309" s="1027"/>
      <c r="K309" s="1027"/>
      <c r="L309" s="1027"/>
      <c r="M309" s="1027"/>
      <c r="N309" s="1027"/>
      <c r="O309" s="1027"/>
      <c r="P309" s="1027"/>
      <c r="Q309" s="1026"/>
      <c r="R309" s="1026"/>
      <c r="S309" s="1026"/>
      <c r="T309" s="1026"/>
      <c r="U309" s="1026"/>
      <c r="V309" s="1026"/>
      <c r="W309" s="1026"/>
      <c r="X309" s="1026"/>
      <c r="Y309" s="1026"/>
      <c r="Z309" s="1026"/>
      <c r="AA309" s="1026"/>
      <c r="AB309" s="1026"/>
      <c r="AC309" s="1026"/>
      <c r="AD309" s="1026"/>
      <c r="AE309" s="1026"/>
      <c r="AF309" s="1026"/>
      <c r="AG309" s="1026"/>
      <c r="AH309" s="1026"/>
      <c r="AI309" s="1026"/>
      <c r="AJ309" s="1026"/>
      <c r="AK309" s="1026"/>
      <c r="AL309" s="1026"/>
      <c r="AM309" s="1026"/>
      <c r="AN309" s="1026"/>
      <c r="AO309" s="1026"/>
      <c r="AP309" s="1026"/>
      <c r="AQ309" s="1026"/>
      <c r="AR309" s="1026"/>
      <c r="AS309" s="1026"/>
      <c r="AT309" s="1026"/>
      <c r="AU309" s="1026"/>
      <c r="AV309" s="1026"/>
      <c r="AW309" s="1026"/>
      <c r="AX309" s="1026"/>
      <c r="AY309" s="1026"/>
      <c r="AZ309" s="1026"/>
      <c r="BA309" s="1026"/>
      <c r="BB309" s="1026"/>
      <c r="BC309" s="1026"/>
      <c r="BD309" s="1026"/>
      <c r="BE309" s="1026"/>
      <c r="BF309" s="1026"/>
      <c r="BG309" s="1026"/>
      <c r="BH309" s="1026"/>
      <c r="BI309" s="1026"/>
      <c r="BJ309" s="1026"/>
      <c r="BK309" s="1026"/>
      <c r="BL309" s="1026"/>
      <c r="BM309" s="1026"/>
      <c r="BN309" s="1026"/>
      <c r="BO309" s="1026"/>
      <c r="BP309" s="1026"/>
      <c r="BQ309" s="1026"/>
      <c r="BR309" s="1026"/>
      <c r="BS309" s="1026"/>
      <c r="BT309" s="1026"/>
      <c r="BU309" s="1026"/>
      <c r="BV309" s="1026"/>
      <c r="BW309" s="1026"/>
      <c r="BX309" s="1026"/>
      <c r="BY309" s="1026"/>
      <c r="BZ309" s="1026"/>
      <c r="CA309" s="1026"/>
      <c r="CB309" s="1026"/>
      <c r="CC309" s="1026"/>
      <c r="CD309" s="1026"/>
      <c r="CE309" s="1026"/>
      <c r="CF309" s="1026"/>
      <c r="CG309" s="1026"/>
      <c r="CH309" s="1026"/>
      <c r="CI309" s="1026"/>
      <c r="CJ309" s="1026"/>
      <c r="CK309" s="1026"/>
      <c r="CL309" s="1026"/>
      <c r="CM309" s="1026"/>
      <c r="CN309" s="1026"/>
    </row>
    <row r="310">
      <c r="A310" s="1026"/>
      <c r="B310" s="1026"/>
      <c r="C310" s="1026"/>
      <c r="D310" s="1026"/>
      <c r="E310" s="1026"/>
      <c r="F310" s="1026"/>
      <c r="G310" s="1026"/>
      <c r="H310" s="1027"/>
      <c r="I310" s="1027"/>
      <c r="J310" s="1027"/>
      <c r="K310" s="1027"/>
      <c r="L310" s="1027"/>
      <c r="M310" s="1027"/>
      <c r="N310" s="1027"/>
      <c r="O310" s="1027"/>
      <c r="P310" s="1027"/>
      <c r="Q310" s="1026"/>
      <c r="R310" s="1026"/>
      <c r="S310" s="1026"/>
      <c r="T310" s="1026"/>
      <c r="U310" s="1026"/>
      <c r="V310" s="1026"/>
      <c r="W310" s="1026"/>
      <c r="X310" s="1026"/>
      <c r="Y310" s="1026"/>
      <c r="Z310" s="1026"/>
      <c r="AA310" s="1026"/>
      <c r="AB310" s="1026"/>
      <c r="AC310" s="1026"/>
      <c r="AD310" s="1026"/>
      <c r="AE310" s="1026"/>
      <c r="AF310" s="1026"/>
      <c r="AG310" s="1026"/>
      <c r="AH310" s="1026"/>
      <c r="AI310" s="1026"/>
      <c r="AJ310" s="1026"/>
      <c r="AK310" s="1026"/>
      <c r="AL310" s="1026"/>
      <c r="AM310" s="1026"/>
      <c r="AN310" s="1026"/>
      <c r="AO310" s="1026"/>
      <c r="AP310" s="1026"/>
      <c r="AQ310" s="1026"/>
      <c r="AR310" s="1026"/>
      <c r="AS310" s="1026"/>
      <c r="AT310" s="1026"/>
      <c r="AU310" s="1026"/>
      <c r="AV310" s="1026"/>
      <c r="AW310" s="1026"/>
      <c r="AX310" s="1026"/>
      <c r="AY310" s="1026"/>
      <c r="AZ310" s="1026"/>
      <c r="BA310" s="1026"/>
      <c r="BB310" s="1026"/>
      <c r="BC310" s="1026"/>
      <c r="BD310" s="1026"/>
      <c r="BE310" s="1026"/>
      <c r="BF310" s="1026"/>
      <c r="BG310" s="1026"/>
      <c r="BH310" s="1026"/>
      <c r="BI310" s="1026"/>
      <c r="BJ310" s="1026"/>
      <c r="BK310" s="1026"/>
      <c r="BL310" s="1026"/>
      <c r="BM310" s="1026"/>
      <c r="BN310" s="1026"/>
      <c r="BO310" s="1026"/>
      <c r="BP310" s="1026"/>
      <c r="BQ310" s="1026"/>
      <c r="BR310" s="1026"/>
      <c r="BS310" s="1026"/>
      <c r="BT310" s="1026"/>
      <c r="BU310" s="1026"/>
      <c r="BV310" s="1026"/>
      <c r="BW310" s="1026"/>
      <c r="BX310" s="1026"/>
      <c r="BY310" s="1026"/>
      <c r="BZ310" s="1026"/>
      <c r="CA310" s="1026"/>
      <c r="CB310" s="1026"/>
      <c r="CC310" s="1026"/>
      <c r="CD310" s="1026"/>
      <c r="CE310" s="1026"/>
      <c r="CF310" s="1026"/>
      <c r="CG310" s="1026"/>
      <c r="CH310" s="1026"/>
      <c r="CI310" s="1026"/>
      <c r="CJ310" s="1026"/>
      <c r="CK310" s="1026"/>
      <c r="CL310" s="1026"/>
      <c r="CM310" s="1026"/>
      <c r="CN310" s="1026"/>
    </row>
    <row r="311">
      <c r="A311" s="1026"/>
      <c r="B311" s="1026"/>
      <c r="C311" s="1026"/>
      <c r="D311" s="1026"/>
      <c r="E311" s="1026"/>
      <c r="F311" s="1026"/>
      <c r="G311" s="1026"/>
      <c r="H311" s="1027"/>
      <c r="I311" s="1027"/>
      <c r="J311" s="1027"/>
      <c r="K311" s="1027"/>
      <c r="L311" s="1027"/>
      <c r="M311" s="1027"/>
      <c r="N311" s="1027"/>
      <c r="O311" s="1027"/>
      <c r="P311" s="1027"/>
      <c r="Q311" s="1026"/>
      <c r="R311" s="1026"/>
      <c r="S311" s="1026"/>
      <c r="T311" s="1026"/>
      <c r="U311" s="1026"/>
      <c r="V311" s="1026"/>
      <c r="W311" s="1026"/>
      <c r="X311" s="1026"/>
      <c r="Y311" s="1026"/>
      <c r="Z311" s="1026"/>
      <c r="AA311" s="1026"/>
      <c r="AB311" s="1026"/>
      <c r="AC311" s="1026"/>
      <c r="AD311" s="1026"/>
      <c r="AE311" s="1026"/>
      <c r="AF311" s="1026"/>
      <c r="AG311" s="1026"/>
      <c r="AH311" s="1026"/>
      <c r="AI311" s="1026"/>
      <c r="AJ311" s="1026"/>
      <c r="AK311" s="1026"/>
      <c r="AL311" s="1026"/>
      <c r="AM311" s="1026"/>
      <c r="AN311" s="1026"/>
      <c r="AO311" s="1026"/>
      <c r="AP311" s="1026"/>
      <c r="AQ311" s="1026"/>
      <c r="AR311" s="1026"/>
      <c r="AS311" s="1026"/>
      <c r="AT311" s="1026"/>
      <c r="AU311" s="1026"/>
      <c r="AV311" s="1026"/>
      <c r="AW311" s="1026"/>
      <c r="AX311" s="1026"/>
      <c r="AY311" s="1026"/>
      <c r="AZ311" s="1026"/>
      <c r="BA311" s="1026"/>
      <c r="BB311" s="1026"/>
      <c r="BC311" s="1026"/>
      <c r="BD311" s="1026"/>
      <c r="BE311" s="1026"/>
      <c r="BF311" s="1026"/>
      <c r="BG311" s="1026"/>
      <c r="BH311" s="1026"/>
      <c r="BI311" s="1026"/>
      <c r="BJ311" s="1026"/>
      <c r="BK311" s="1026"/>
      <c r="BL311" s="1026"/>
      <c r="BM311" s="1026"/>
      <c r="BN311" s="1026"/>
      <c r="BO311" s="1026"/>
      <c r="BP311" s="1026"/>
      <c r="BQ311" s="1026"/>
      <c r="BR311" s="1026"/>
      <c r="BS311" s="1026"/>
      <c r="BT311" s="1026"/>
      <c r="BU311" s="1026"/>
      <c r="BV311" s="1026"/>
      <c r="BW311" s="1026"/>
      <c r="BX311" s="1026"/>
      <c r="BY311" s="1026"/>
      <c r="BZ311" s="1026"/>
      <c r="CA311" s="1026"/>
      <c r="CB311" s="1026"/>
      <c r="CC311" s="1026"/>
      <c r="CD311" s="1026"/>
      <c r="CE311" s="1026"/>
      <c r="CF311" s="1026"/>
      <c r="CG311" s="1026"/>
      <c r="CH311" s="1026"/>
      <c r="CI311" s="1026"/>
      <c r="CJ311" s="1026"/>
      <c r="CK311" s="1026"/>
      <c r="CL311" s="1026"/>
      <c r="CM311" s="1026"/>
      <c r="CN311" s="1026"/>
    </row>
    <row r="312">
      <c r="A312" s="1026"/>
      <c r="B312" s="1026"/>
      <c r="C312" s="1026"/>
      <c r="D312" s="1026"/>
      <c r="E312" s="1026"/>
      <c r="F312" s="1026"/>
      <c r="G312" s="1026"/>
      <c r="H312" s="1027"/>
      <c r="I312" s="1027"/>
      <c r="J312" s="1027"/>
      <c r="K312" s="1027"/>
      <c r="L312" s="1027"/>
      <c r="M312" s="1027"/>
      <c r="N312" s="1027"/>
      <c r="O312" s="1027"/>
      <c r="P312" s="1027"/>
      <c r="Q312" s="1026"/>
      <c r="R312" s="1026"/>
      <c r="S312" s="1026"/>
      <c r="T312" s="1026"/>
      <c r="U312" s="1026"/>
      <c r="V312" s="1026"/>
      <c r="W312" s="1026"/>
      <c r="X312" s="1026"/>
      <c r="Y312" s="1026"/>
      <c r="Z312" s="1026"/>
      <c r="AA312" s="1026"/>
      <c r="AB312" s="1026"/>
      <c r="AC312" s="1026"/>
      <c r="AD312" s="1026"/>
      <c r="AE312" s="1026"/>
      <c r="AF312" s="1026"/>
      <c r="AG312" s="1026"/>
      <c r="AH312" s="1026"/>
      <c r="AI312" s="1026"/>
      <c r="AJ312" s="1026"/>
      <c r="AK312" s="1026"/>
      <c r="AL312" s="1026"/>
      <c r="AM312" s="1026"/>
      <c r="AN312" s="1026"/>
      <c r="AO312" s="1026"/>
      <c r="AP312" s="1026"/>
      <c r="AQ312" s="1026"/>
      <c r="AR312" s="1026"/>
      <c r="AS312" s="1026"/>
      <c r="AT312" s="1026"/>
      <c r="AU312" s="1026"/>
      <c r="AV312" s="1026"/>
      <c r="AW312" s="1026"/>
      <c r="AX312" s="1026"/>
      <c r="AY312" s="1026"/>
      <c r="AZ312" s="1026"/>
      <c r="BA312" s="1026"/>
      <c r="BB312" s="1026"/>
      <c r="BC312" s="1026"/>
      <c r="BD312" s="1026"/>
      <c r="BE312" s="1026"/>
      <c r="BF312" s="1026"/>
      <c r="BG312" s="1026"/>
      <c r="BH312" s="1026"/>
      <c r="BI312" s="1026"/>
      <c r="BJ312" s="1026"/>
      <c r="BK312" s="1026"/>
      <c r="BL312" s="1026"/>
      <c r="BM312" s="1026"/>
      <c r="BN312" s="1026"/>
      <c r="BO312" s="1026"/>
      <c r="BP312" s="1026"/>
      <c r="BQ312" s="1026"/>
      <c r="BR312" s="1026"/>
      <c r="BS312" s="1026"/>
      <c r="BT312" s="1026"/>
      <c r="BU312" s="1026"/>
      <c r="BV312" s="1026"/>
      <c r="BW312" s="1026"/>
      <c r="BX312" s="1026"/>
      <c r="BY312" s="1026"/>
      <c r="BZ312" s="1026"/>
      <c r="CA312" s="1026"/>
      <c r="CB312" s="1026"/>
      <c r="CC312" s="1026"/>
      <c r="CD312" s="1026"/>
      <c r="CE312" s="1026"/>
      <c r="CF312" s="1026"/>
      <c r="CG312" s="1026"/>
      <c r="CH312" s="1026"/>
      <c r="CI312" s="1026"/>
      <c r="CJ312" s="1026"/>
      <c r="CK312" s="1026"/>
      <c r="CL312" s="1026"/>
      <c r="CM312" s="1026"/>
      <c r="CN312" s="1026"/>
    </row>
    <row r="313">
      <c r="A313" s="1026"/>
      <c r="B313" s="1026"/>
      <c r="C313" s="1026"/>
      <c r="D313" s="1026"/>
      <c r="E313" s="1026"/>
      <c r="F313" s="1026"/>
      <c r="G313" s="1026"/>
      <c r="H313" s="1027"/>
      <c r="I313" s="1027"/>
      <c r="J313" s="1027"/>
      <c r="K313" s="1027"/>
      <c r="L313" s="1027"/>
      <c r="M313" s="1027"/>
      <c r="N313" s="1027"/>
      <c r="O313" s="1027"/>
      <c r="P313" s="1027"/>
      <c r="Q313" s="1026"/>
      <c r="R313" s="1026"/>
      <c r="S313" s="1026"/>
      <c r="T313" s="1026"/>
      <c r="U313" s="1026"/>
      <c r="V313" s="1026"/>
      <c r="W313" s="1026"/>
      <c r="X313" s="1026"/>
      <c r="Y313" s="1026"/>
      <c r="Z313" s="1026"/>
      <c r="AA313" s="1026"/>
      <c r="AB313" s="1026"/>
      <c r="AC313" s="1026"/>
      <c r="AD313" s="1026"/>
      <c r="AE313" s="1026"/>
      <c r="AF313" s="1026"/>
      <c r="AG313" s="1026"/>
      <c r="AH313" s="1026"/>
      <c r="AI313" s="1026"/>
      <c r="AJ313" s="1026"/>
      <c r="AK313" s="1026"/>
      <c r="AL313" s="1026"/>
      <c r="AM313" s="1026"/>
      <c r="AN313" s="1026"/>
      <c r="AO313" s="1026"/>
      <c r="AP313" s="1026"/>
      <c r="AQ313" s="1026"/>
      <c r="AR313" s="1026"/>
      <c r="AS313" s="1026"/>
      <c r="AT313" s="1026"/>
      <c r="AU313" s="1026"/>
      <c r="AV313" s="1026"/>
      <c r="AW313" s="1026"/>
      <c r="AX313" s="1026"/>
      <c r="AY313" s="1026"/>
      <c r="AZ313" s="1026"/>
      <c r="BA313" s="1026"/>
      <c r="BB313" s="1026"/>
      <c r="BC313" s="1026"/>
      <c r="BD313" s="1026"/>
      <c r="BE313" s="1026"/>
      <c r="BF313" s="1026"/>
      <c r="BG313" s="1026"/>
      <c r="BH313" s="1026"/>
      <c r="BI313" s="1026"/>
      <c r="BJ313" s="1026"/>
      <c r="BK313" s="1026"/>
      <c r="BL313" s="1026"/>
      <c r="BM313" s="1026"/>
      <c r="BN313" s="1026"/>
      <c r="BO313" s="1026"/>
      <c r="BP313" s="1026"/>
      <c r="BQ313" s="1026"/>
      <c r="BR313" s="1026"/>
      <c r="BS313" s="1026"/>
      <c r="BT313" s="1026"/>
      <c r="BU313" s="1026"/>
      <c r="BV313" s="1026"/>
      <c r="BW313" s="1026"/>
      <c r="BX313" s="1026"/>
      <c r="BY313" s="1026"/>
      <c r="BZ313" s="1026"/>
      <c r="CA313" s="1026"/>
      <c r="CB313" s="1026"/>
      <c r="CC313" s="1026"/>
      <c r="CD313" s="1026"/>
      <c r="CE313" s="1026"/>
      <c r="CF313" s="1026"/>
      <c r="CG313" s="1026"/>
      <c r="CH313" s="1026"/>
      <c r="CI313" s="1026"/>
      <c r="CJ313" s="1026"/>
      <c r="CK313" s="1026"/>
      <c r="CL313" s="1026"/>
      <c r="CM313" s="1026"/>
      <c r="CN313" s="1026"/>
    </row>
    <row r="314">
      <c r="A314" s="1026"/>
      <c r="B314" s="1026"/>
      <c r="C314" s="1026"/>
      <c r="D314" s="1026"/>
      <c r="E314" s="1026"/>
      <c r="F314" s="1026"/>
      <c r="G314" s="1026"/>
      <c r="H314" s="1027"/>
      <c r="I314" s="1027"/>
      <c r="J314" s="1027"/>
      <c r="K314" s="1027"/>
      <c r="L314" s="1027"/>
      <c r="M314" s="1027"/>
      <c r="N314" s="1027"/>
      <c r="O314" s="1027"/>
      <c r="P314" s="1027"/>
      <c r="Q314" s="1026"/>
      <c r="R314" s="1026"/>
      <c r="S314" s="1026"/>
      <c r="T314" s="1026"/>
      <c r="U314" s="1026"/>
      <c r="V314" s="1026"/>
      <c r="W314" s="1026"/>
      <c r="X314" s="1026"/>
      <c r="Y314" s="1026"/>
      <c r="Z314" s="1026"/>
      <c r="AA314" s="1026"/>
      <c r="AB314" s="1026"/>
      <c r="AC314" s="1026"/>
      <c r="AD314" s="1026"/>
      <c r="AE314" s="1026"/>
      <c r="AF314" s="1026"/>
      <c r="AG314" s="1026"/>
      <c r="AH314" s="1026"/>
      <c r="AI314" s="1026"/>
      <c r="AJ314" s="1026"/>
      <c r="AK314" s="1026"/>
      <c r="AL314" s="1026"/>
      <c r="AM314" s="1026"/>
      <c r="AN314" s="1026"/>
      <c r="AO314" s="1026"/>
      <c r="AP314" s="1026"/>
      <c r="AQ314" s="1026"/>
      <c r="AR314" s="1026"/>
      <c r="AS314" s="1026"/>
      <c r="AT314" s="1026"/>
      <c r="AU314" s="1026"/>
      <c r="AV314" s="1026"/>
      <c r="AW314" s="1026"/>
      <c r="AX314" s="1026"/>
      <c r="AY314" s="1026"/>
      <c r="AZ314" s="1026"/>
      <c r="BA314" s="1026"/>
      <c r="BB314" s="1026"/>
      <c r="BC314" s="1026"/>
      <c r="BD314" s="1026"/>
      <c r="BE314" s="1026"/>
      <c r="BF314" s="1026"/>
      <c r="BG314" s="1026"/>
      <c r="BH314" s="1026"/>
      <c r="BI314" s="1026"/>
      <c r="BJ314" s="1026"/>
      <c r="BK314" s="1026"/>
      <c r="BL314" s="1026"/>
      <c r="BM314" s="1026"/>
      <c r="BN314" s="1026"/>
      <c r="BO314" s="1026"/>
      <c r="BP314" s="1026"/>
      <c r="BQ314" s="1026"/>
      <c r="BR314" s="1026"/>
      <c r="BS314" s="1026"/>
      <c r="BT314" s="1026"/>
      <c r="BU314" s="1026"/>
      <c r="BV314" s="1026"/>
      <c r="BW314" s="1026"/>
      <c r="BX314" s="1026"/>
      <c r="BY314" s="1026"/>
      <c r="BZ314" s="1026"/>
      <c r="CA314" s="1026"/>
      <c r="CB314" s="1026"/>
      <c r="CC314" s="1026"/>
      <c r="CD314" s="1026"/>
      <c r="CE314" s="1026"/>
      <c r="CF314" s="1026"/>
      <c r="CG314" s="1026"/>
      <c r="CH314" s="1026"/>
      <c r="CI314" s="1026"/>
      <c r="CJ314" s="1026"/>
      <c r="CK314" s="1026"/>
      <c r="CL314" s="1026"/>
      <c r="CM314" s="1026"/>
      <c r="CN314" s="1026"/>
    </row>
    <row r="315">
      <c r="A315" s="1026"/>
      <c r="B315" s="1026"/>
      <c r="C315" s="1026"/>
      <c r="D315" s="1026"/>
      <c r="E315" s="1026"/>
      <c r="F315" s="1026"/>
      <c r="G315" s="1026"/>
      <c r="H315" s="1027"/>
      <c r="I315" s="1027"/>
      <c r="J315" s="1027"/>
      <c r="K315" s="1027"/>
      <c r="L315" s="1027"/>
      <c r="M315" s="1027"/>
      <c r="N315" s="1027"/>
      <c r="O315" s="1027"/>
      <c r="P315" s="1027"/>
      <c r="Q315" s="1026"/>
      <c r="R315" s="1026"/>
      <c r="S315" s="1026"/>
      <c r="T315" s="1026"/>
      <c r="U315" s="1026"/>
      <c r="V315" s="1026"/>
      <c r="W315" s="1026"/>
      <c r="X315" s="1026"/>
      <c r="Y315" s="1026"/>
      <c r="Z315" s="1026"/>
      <c r="AA315" s="1026"/>
      <c r="AB315" s="1026"/>
      <c r="AC315" s="1026"/>
      <c r="AD315" s="1026"/>
      <c r="AE315" s="1026"/>
      <c r="AF315" s="1026"/>
      <c r="AG315" s="1026"/>
      <c r="AH315" s="1026"/>
      <c r="AI315" s="1026"/>
      <c r="AJ315" s="1026"/>
      <c r="AK315" s="1026"/>
      <c r="AL315" s="1026"/>
      <c r="AM315" s="1026"/>
      <c r="AN315" s="1026"/>
      <c r="AO315" s="1026"/>
      <c r="AP315" s="1026"/>
      <c r="AQ315" s="1026"/>
      <c r="AR315" s="1026"/>
      <c r="AS315" s="1026"/>
      <c r="AT315" s="1026"/>
      <c r="AU315" s="1026"/>
      <c r="AV315" s="1026"/>
      <c r="AW315" s="1026"/>
      <c r="AX315" s="1026"/>
      <c r="AY315" s="1026"/>
      <c r="AZ315" s="1026"/>
      <c r="BA315" s="1026"/>
      <c r="BB315" s="1026"/>
      <c r="BC315" s="1026"/>
      <c r="BD315" s="1026"/>
      <c r="BE315" s="1026"/>
      <c r="BF315" s="1026"/>
      <c r="BG315" s="1026"/>
      <c r="BH315" s="1026"/>
      <c r="BI315" s="1026"/>
      <c r="BJ315" s="1026"/>
      <c r="BK315" s="1026"/>
      <c r="BL315" s="1026"/>
      <c r="BM315" s="1026"/>
      <c r="BN315" s="1026"/>
      <c r="BO315" s="1026"/>
      <c r="BP315" s="1026"/>
      <c r="BQ315" s="1026"/>
      <c r="BR315" s="1026"/>
      <c r="BS315" s="1026"/>
      <c r="BT315" s="1026"/>
      <c r="BU315" s="1026"/>
      <c r="BV315" s="1026"/>
      <c r="BW315" s="1026"/>
      <c r="BX315" s="1026"/>
      <c r="BY315" s="1026"/>
      <c r="BZ315" s="1026"/>
      <c r="CA315" s="1026"/>
      <c r="CB315" s="1026"/>
      <c r="CC315" s="1026"/>
      <c r="CD315" s="1026"/>
      <c r="CE315" s="1026"/>
      <c r="CF315" s="1026"/>
      <c r="CG315" s="1026"/>
      <c r="CH315" s="1026"/>
      <c r="CI315" s="1026"/>
      <c r="CJ315" s="1026"/>
      <c r="CK315" s="1026"/>
      <c r="CL315" s="1026"/>
      <c r="CM315" s="1026"/>
      <c r="CN315" s="1026"/>
    </row>
    <row r="316">
      <c r="A316" s="1026"/>
      <c r="B316" s="1026"/>
      <c r="C316" s="1026"/>
      <c r="D316" s="1026"/>
      <c r="E316" s="1026"/>
      <c r="F316" s="1026"/>
      <c r="G316" s="1026"/>
      <c r="H316" s="1027"/>
      <c r="I316" s="1027"/>
      <c r="J316" s="1027"/>
      <c r="K316" s="1027"/>
      <c r="L316" s="1027"/>
      <c r="M316" s="1027"/>
      <c r="N316" s="1027"/>
      <c r="O316" s="1027"/>
      <c r="P316" s="1027"/>
      <c r="Q316" s="1026"/>
      <c r="R316" s="1026"/>
      <c r="S316" s="1026"/>
      <c r="T316" s="1026"/>
      <c r="U316" s="1026"/>
      <c r="V316" s="1026"/>
      <c r="W316" s="1026"/>
      <c r="X316" s="1026"/>
      <c r="Y316" s="1026"/>
      <c r="Z316" s="1026"/>
      <c r="AA316" s="1026"/>
      <c r="AB316" s="1026"/>
      <c r="AC316" s="1026"/>
      <c r="AD316" s="1026"/>
      <c r="AE316" s="1026"/>
      <c r="AF316" s="1026"/>
      <c r="AG316" s="1026"/>
      <c r="AH316" s="1026"/>
      <c r="AI316" s="1026"/>
      <c r="AJ316" s="1026"/>
      <c r="AK316" s="1026"/>
      <c r="AL316" s="1026"/>
      <c r="AM316" s="1026"/>
      <c r="AN316" s="1026"/>
      <c r="AO316" s="1026"/>
      <c r="AP316" s="1026"/>
      <c r="AQ316" s="1026"/>
      <c r="AR316" s="1026"/>
      <c r="AS316" s="1026"/>
      <c r="AT316" s="1026"/>
      <c r="AU316" s="1026"/>
      <c r="AV316" s="1026"/>
      <c r="AW316" s="1026"/>
      <c r="AX316" s="1026"/>
      <c r="AY316" s="1026"/>
      <c r="AZ316" s="1026"/>
      <c r="BA316" s="1026"/>
      <c r="BB316" s="1026"/>
      <c r="BC316" s="1026"/>
      <c r="BD316" s="1026"/>
      <c r="BE316" s="1026"/>
      <c r="BF316" s="1026"/>
      <c r="BG316" s="1026"/>
      <c r="BH316" s="1026"/>
      <c r="BI316" s="1026"/>
      <c r="BJ316" s="1026"/>
      <c r="BK316" s="1026"/>
      <c r="BL316" s="1026"/>
      <c r="BM316" s="1026"/>
      <c r="BN316" s="1026"/>
      <c r="BO316" s="1026"/>
      <c r="BP316" s="1026"/>
      <c r="BQ316" s="1026"/>
      <c r="BR316" s="1026"/>
      <c r="BS316" s="1026"/>
      <c r="BT316" s="1026"/>
      <c r="BU316" s="1026"/>
      <c r="BV316" s="1026"/>
      <c r="BW316" s="1026"/>
      <c r="BX316" s="1026"/>
      <c r="BY316" s="1026"/>
      <c r="BZ316" s="1026"/>
      <c r="CA316" s="1026"/>
      <c r="CB316" s="1026"/>
      <c r="CC316" s="1026"/>
      <c r="CD316" s="1026"/>
      <c r="CE316" s="1026"/>
      <c r="CF316" s="1026"/>
      <c r="CG316" s="1026"/>
      <c r="CH316" s="1026"/>
      <c r="CI316" s="1026"/>
      <c r="CJ316" s="1026"/>
      <c r="CK316" s="1026"/>
      <c r="CL316" s="1026"/>
      <c r="CM316" s="1026"/>
      <c r="CN316" s="1026"/>
    </row>
    <row r="317">
      <c r="A317" s="1026"/>
      <c r="B317" s="1026"/>
      <c r="C317" s="1026"/>
      <c r="D317" s="1026"/>
      <c r="E317" s="1026"/>
      <c r="F317" s="1026"/>
      <c r="G317" s="1026"/>
      <c r="H317" s="1027"/>
      <c r="I317" s="1027"/>
      <c r="J317" s="1027"/>
      <c r="K317" s="1027"/>
      <c r="L317" s="1027"/>
      <c r="M317" s="1027"/>
      <c r="N317" s="1027"/>
      <c r="O317" s="1027"/>
      <c r="P317" s="1027"/>
      <c r="Q317" s="1026"/>
      <c r="R317" s="1026"/>
      <c r="S317" s="1026"/>
      <c r="T317" s="1026"/>
      <c r="U317" s="1026"/>
      <c r="V317" s="1026"/>
      <c r="W317" s="1026"/>
      <c r="X317" s="1026"/>
      <c r="Y317" s="1026"/>
      <c r="Z317" s="1026"/>
      <c r="AA317" s="1026"/>
      <c r="AB317" s="1026"/>
      <c r="AC317" s="1026"/>
      <c r="AD317" s="1026"/>
      <c r="AE317" s="1026"/>
      <c r="AF317" s="1026"/>
      <c r="AG317" s="1026"/>
      <c r="AH317" s="1026"/>
      <c r="AI317" s="1026"/>
      <c r="AJ317" s="1026"/>
      <c r="AK317" s="1026"/>
      <c r="AL317" s="1026"/>
      <c r="AM317" s="1026"/>
      <c r="AN317" s="1026"/>
      <c r="AO317" s="1026"/>
      <c r="AP317" s="1026"/>
      <c r="AQ317" s="1026"/>
      <c r="AR317" s="1026"/>
      <c r="AS317" s="1026"/>
      <c r="AT317" s="1026"/>
      <c r="AU317" s="1026"/>
      <c r="AV317" s="1026"/>
      <c r="AW317" s="1026"/>
      <c r="AX317" s="1026"/>
      <c r="AY317" s="1026"/>
      <c r="AZ317" s="1026"/>
      <c r="BA317" s="1026"/>
      <c r="BB317" s="1026"/>
      <c r="BC317" s="1026"/>
      <c r="BD317" s="1026"/>
      <c r="BE317" s="1026"/>
      <c r="BF317" s="1026"/>
      <c r="BG317" s="1026"/>
      <c r="BH317" s="1026"/>
      <c r="BI317" s="1026"/>
      <c r="BJ317" s="1026"/>
      <c r="BK317" s="1026"/>
      <c r="BL317" s="1026"/>
      <c r="BM317" s="1026"/>
      <c r="BN317" s="1026"/>
      <c r="BO317" s="1026"/>
      <c r="BP317" s="1026"/>
      <c r="BQ317" s="1026"/>
      <c r="BR317" s="1026"/>
      <c r="BS317" s="1026"/>
      <c r="BT317" s="1026"/>
      <c r="BU317" s="1026"/>
      <c r="BV317" s="1026"/>
      <c r="BW317" s="1026"/>
      <c r="BX317" s="1026"/>
      <c r="BY317" s="1026"/>
      <c r="BZ317" s="1026"/>
      <c r="CA317" s="1026"/>
      <c r="CB317" s="1026"/>
      <c r="CC317" s="1026"/>
      <c r="CD317" s="1026"/>
      <c r="CE317" s="1026"/>
      <c r="CF317" s="1026"/>
      <c r="CG317" s="1026"/>
      <c r="CH317" s="1026"/>
      <c r="CI317" s="1026"/>
      <c r="CJ317" s="1026"/>
      <c r="CK317" s="1026"/>
      <c r="CL317" s="1026"/>
      <c r="CM317" s="1026"/>
      <c r="CN317" s="1026"/>
    </row>
    <row r="318">
      <c r="A318" s="1026"/>
      <c r="B318" s="1026"/>
      <c r="C318" s="1026"/>
      <c r="D318" s="1026"/>
      <c r="E318" s="1026"/>
      <c r="F318" s="1026"/>
      <c r="G318" s="1026"/>
      <c r="H318" s="1027"/>
      <c r="I318" s="1027"/>
      <c r="J318" s="1027"/>
      <c r="K318" s="1027"/>
      <c r="L318" s="1027"/>
      <c r="M318" s="1027"/>
      <c r="N318" s="1027"/>
      <c r="O318" s="1027"/>
      <c r="P318" s="1027"/>
      <c r="Q318" s="1026"/>
      <c r="R318" s="1026"/>
      <c r="S318" s="1026"/>
      <c r="T318" s="1026"/>
      <c r="U318" s="1026"/>
      <c r="V318" s="1026"/>
      <c r="W318" s="1026"/>
      <c r="X318" s="1026"/>
      <c r="Y318" s="1026"/>
      <c r="Z318" s="1026"/>
      <c r="AA318" s="1026"/>
      <c r="AB318" s="1026"/>
      <c r="AC318" s="1026"/>
      <c r="AD318" s="1026"/>
      <c r="AE318" s="1026"/>
      <c r="AF318" s="1026"/>
      <c r="AG318" s="1026"/>
      <c r="AH318" s="1026"/>
      <c r="AI318" s="1026"/>
      <c r="AJ318" s="1026"/>
      <c r="AK318" s="1026"/>
      <c r="AL318" s="1026"/>
      <c r="AM318" s="1026"/>
      <c r="AN318" s="1026"/>
      <c r="AO318" s="1026"/>
      <c r="AP318" s="1026"/>
      <c r="AQ318" s="1026"/>
      <c r="AR318" s="1026"/>
      <c r="AS318" s="1026"/>
      <c r="AT318" s="1026"/>
      <c r="AU318" s="1026"/>
      <c r="AV318" s="1026"/>
      <c r="AW318" s="1026"/>
      <c r="AX318" s="1026"/>
      <c r="AY318" s="1026"/>
      <c r="AZ318" s="1026"/>
      <c r="BA318" s="1026"/>
      <c r="BB318" s="1026"/>
      <c r="BC318" s="1026"/>
      <c r="BD318" s="1026"/>
      <c r="BE318" s="1026"/>
      <c r="BF318" s="1026"/>
      <c r="BG318" s="1026"/>
      <c r="BH318" s="1026"/>
      <c r="BI318" s="1026"/>
      <c r="BJ318" s="1026"/>
      <c r="BK318" s="1026"/>
      <c r="BL318" s="1026"/>
      <c r="BM318" s="1026"/>
      <c r="BN318" s="1026"/>
      <c r="BO318" s="1026"/>
      <c r="BP318" s="1026"/>
      <c r="BQ318" s="1026"/>
      <c r="BR318" s="1026"/>
      <c r="BS318" s="1026"/>
      <c r="BT318" s="1026"/>
      <c r="BU318" s="1026"/>
      <c r="BV318" s="1026"/>
      <c r="BW318" s="1026"/>
      <c r="BX318" s="1026"/>
      <c r="BY318" s="1026"/>
      <c r="BZ318" s="1026"/>
      <c r="CA318" s="1026"/>
      <c r="CB318" s="1026"/>
      <c r="CC318" s="1026"/>
      <c r="CD318" s="1026"/>
      <c r="CE318" s="1026"/>
      <c r="CF318" s="1026"/>
      <c r="CG318" s="1026"/>
      <c r="CH318" s="1026"/>
      <c r="CI318" s="1026"/>
      <c r="CJ318" s="1026"/>
      <c r="CK318" s="1026"/>
      <c r="CL318" s="1026"/>
      <c r="CM318" s="1026"/>
      <c r="CN318" s="1026"/>
    </row>
    <row r="319">
      <c r="A319" s="1026"/>
      <c r="B319" s="1026"/>
      <c r="C319" s="1026"/>
      <c r="D319" s="1026"/>
      <c r="E319" s="1026"/>
      <c r="F319" s="1026"/>
      <c r="G319" s="1026"/>
      <c r="H319" s="1027"/>
      <c r="I319" s="1027"/>
      <c r="J319" s="1027"/>
      <c r="K319" s="1027"/>
      <c r="L319" s="1027"/>
      <c r="M319" s="1027"/>
      <c r="N319" s="1027"/>
      <c r="O319" s="1027"/>
      <c r="P319" s="1027"/>
      <c r="Q319" s="1026"/>
      <c r="R319" s="1026"/>
      <c r="S319" s="1026"/>
      <c r="T319" s="1026"/>
      <c r="U319" s="1026"/>
      <c r="V319" s="1026"/>
      <c r="W319" s="1026"/>
      <c r="X319" s="1026"/>
      <c r="Y319" s="1026"/>
      <c r="Z319" s="1026"/>
      <c r="AA319" s="1026"/>
      <c r="AB319" s="1026"/>
      <c r="AC319" s="1026"/>
      <c r="AD319" s="1026"/>
      <c r="AE319" s="1026"/>
      <c r="AF319" s="1026"/>
      <c r="AG319" s="1026"/>
      <c r="AH319" s="1026"/>
      <c r="AI319" s="1026"/>
      <c r="AJ319" s="1026"/>
      <c r="AK319" s="1026"/>
      <c r="AL319" s="1026"/>
      <c r="AM319" s="1026"/>
      <c r="AN319" s="1026"/>
      <c r="AO319" s="1026"/>
      <c r="AP319" s="1026"/>
      <c r="AQ319" s="1026"/>
      <c r="AR319" s="1026"/>
      <c r="AS319" s="1026"/>
      <c r="AT319" s="1026"/>
      <c r="AU319" s="1026"/>
      <c r="AV319" s="1026"/>
      <c r="AW319" s="1026"/>
      <c r="AX319" s="1026"/>
      <c r="AY319" s="1026"/>
      <c r="AZ319" s="1026"/>
      <c r="BA319" s="1026"/>
      <c r="BB319" s="1026"/>
      <c r="BC319" s="1026"/>
      <c r="BD319" s="1026"/>
      <c r="BE319" s="1026"/>
      <c r="BF319" s="1026"/>
      <c r="BG319" s="1026"/>
      <c r="BH319" s="1026"/>
      <c r="BI319" s="1026"/>
      <c r="BJ319" s="1026"/>
      <c r="BK319" s="1026"/>
      <c r="BL319" s="1026"/>
      <c r="BM319" s="1026"/>
      <c r="BN319" s="1026"/>
      <c r="BO319" s="1026"/>
      <c r="BP319" s="1026"/>
      <c r="BQ319" s="1026"/>
      <c r="BR319" s="1026"/>
      <c r="BS319" s="1026"/>
      <c r="BT319" s="1026"/>
      <c r="BU319" s="1026"/>
      <c r="BV319" s="1026"/>
      <c r="BW319" s="1026"/>
      <c r="BX319" s="1026"/>
      <c r="BY319" s="1026"/>
      <c r="BZ319" s="1026"/>
      <c r="CA319" s="1026"/>
      <c r="CB319" s="1026"/>
      <c r="CC319" s="1026"/>
      <c r="CD319" s="1026"/>
      <c r="CE319" s="1026"/>
      <c r="CF319" s="1026"/>
      <c r="CG319" s="1026"/>
      <c r="CH319" s="1026"/>
      <c r="CI319" s="1026"/>
      <c r="CJ319" s="1026"/>
      <c r="CK319" s="1026"/>
      <c r="CL319" s="1026"/>
      <c r="CM319" s="1026"/>
      <c r="CN319" s="1026"/>
    </row>
    <row r="320">
      <c r="A320" s="1026"/>
      <c r="B320" s="1026"/>
      <c r="C320" s="1026"/>
      <c r="D320" s="1026"/>
      <c r="E320" s="1026"/>
      <c r="F320" s="1026"/>
      <c r="G320" s="1026"/>
      <c r="H320" s="1027"/>
      <c r="I320" s="1027"/>
      <c r="J320" s="1027"/>
      <c r="K320" s="1027"/>
      <c r="L320" s="1027"/>
      <c r="M320" s="1027"/>
      <c r="N320" s="1027"/>
      <c r="O320" s="1027"/>
      <c r="P320" s="1027"/>
      <c r="Q320" s="1026"/>
      <c r="R320" s="1026"/>
      <c r="S320" s="1026"/>
      <c r="T320" s="1026"/>
      <c r="U320" s="1026"/>
      <c r="V320" s="1026"/>
      <c r="W320" s="1026"/>
      <c r="X320" s="1026"/>
      <c r="Y320" s="1026"/>
      <c r="Z320" s="1026"/>
      <c r="AA320" s="1026"/>
      <c r="AB320" s="1026"/>
      <c r="AC320" s="1026"/>
      <c r="AD320" s="1026"/>
      <c r="AE320" s="1026"/>
      <c r="AF320" s="1026"/>
      <c r="AG320" s="1026"/>
      <c r="AH320" s="1026"/>
      <c r="AI320" s="1026"/>
      <c r="AJ320" s="1026"/>
      <c r="AK320" s="1026"/>
      <c r="AL320" s="1026"/>
      <c r="AM320" s="1026"/>
      <c r="AN320" s="1026"/>
      <c r="AO320" s="1026"/>
      <c r="AP320" s="1026"/>
      <c r="AQ320" s="1026"/>
      <c r="AR320" s="1026"/>
      <c r="AS320" s="1026"/>
      <c r="AT320" s="1026"/>
      <c r="AU320" s="1026"/>
      <c r="AV320" s="1026"/>
      <c r="AW320" s="1026"/>
      <c r="AX320" s="1026"/>
      <c r="AY320" s="1026"/>
      <c r="AZ320" s="1026"/>
      <c r="BA320" s="1026"/>
      <c r="BB320" s="1026"/>
      <c r="BC320" s="1026"/>
      <c r="BD320" s="1026"/>
      <c r="BE320" s="1026"/>
      <c r="BF320" s="1026"/>
      <c r="BG320" s="1026"/>
      <c r="BH320" s="1026"/>
      <c r="BI320" s="1026"/>
      <c r="BJ320" s="1026"/>
      <c r="BK320" s="1026"/>
      <c r="BL320" s="1026"/>
      <c r="BM320" s="1026"/>
      <c r="BN320" s="1026"/>
      <c r="BO320" s="1026"/>
      <c r="BP320" s="1026"/>
      <c r="BQ320" s="1026"/>
      <c r="BR320" s="1026"/>
      <c r="BS320" s="1026"/>
      <c r="BT320" s="1026"/>
      <c r="BU320" s="1026"/>
      <c r="BV320" s="1026"/>
      <c r="BW320" s="1026"/>
      <c r="BX320" s="1026"/>
      <c r="BY320" s="1026"/>
      <c r="BZ320" s="1026"/>
      <c r="CA320" s="1026"/>
      <c r="CB320" s="1026"/>
      <c r="CC320" s="1026"/>
      <c r="CD320" s="1026"/>
      <c r="CE320" s="1026"/>
      <c r="CF320" s="1026"/>
      <c r="CG320" s="1026"/>
      <c r="CH320" s="1026"/>
      <c r="CI320" s="1026"/>
      <c r="CJ320" s="1026"/>
      <c r="CK320" s="1026"/>
      <c r="CL320" s="1026"/>
      <c r="CM320" s="1026"/>
      <c r="CN320" s="1026"/>
    </row>
    <row r="321">
      <c r="A321" s="1026"/>
      <c r="B321" s="1026"/>
      <c r="C321" s="1026"/>
      <c r="D321" s="1026"/>
      <c r="E321" s="1026"/>
      <c r="F321" s="1026"/>
      <c r="G321" s="1026"/>
      <c r="H321" s="1027"/>
      <c r="I321" s="1027"/>
      <c r="J321" s="1027"/>
      <c r="K321" s="1027"/>
      <c r="L321" s="1027"/>
      <c r="M321" s="1027"/>
      <c r="N321" s="1027"/>
      <c r="O321" s="1027"/>
      <c r="P321" s="1027"/>
      <c r="Q321" s="1026"/>
      <c r="R321" s="1026"/>
      <c r="S321" s="1026"/>
      <c r="T321" s="1026"/>
      <c r="U321" s="1026"/>
      <c r="V321" s="1026"/>
      <c r="W321" s="1026"/>
      <c r="X321" s="1026"/>
      <c r="Y321" s="1026"/>
      <c r="Z321" s="1026"/>
      <c r="AA321" s="1026"/>
      <c r="AB321" s="1026"/>
      <c r="AC321" s="1026"/>
      <c r="AD321" s="1026"/>
      <c r="AE321" s="1026"/>
      <c r="AF321" s="1026"/>
      <c r="AG321" s="1026"/>
      <c r="AH321" s="1026"/>
      <c r="AI321" s="1026"/>
      <c r="AJ321" s="1026"/>
      <c r="AK321" s="1026"/>
      <c r="AL321" s="1026"/>
      <c r="AM321" s="1026"/>
      <c r="AN321" s="1026"/>
      <c r="AO321" s="1026"/>
      <c r="AP321" s="1026"/>
      <c r="AQ321" s="1026"/>
      <c r="AR321" s="1026"/>
      <c r="AS321" s="1026"/>
      <c r="AT321" s="1026"/>
      <c r="AU321" s="1026"/>
      <c r="AV321" s="1026"/>
      <c r="AW321" s="1026"/>
      <c r="AX321" s="1026"/>
      <c r="AY321" s="1026"/>
      <c r="AZ321" s="1026"/>
      <c r="BA321" s="1026"/>
      <c r="BB321" s="1026"/>
      <c r="BC321" s="1026"/>
      <c r="BD321" s="1026"/>
      <c r="BE321" s="1026"/>
      <c r="BF321" s="1026"/>
      <c r="BG321" s="1026"/>
      <c r="BH321" s="1026"/>
      <c r="BI321" s="1026"/>
      <c r="BJ321" s="1026"/>
      <c r="BK321" s="1026"/>
      <c r="BL321" s="1026"/>
      <c r="BM321" s="1026"/>
      <c r="BN321" s="1026"/>
      <c r="BO321" s="1026"/>
      <c r="BP321" s="1026"/>
      <c r="BQ321" s="1026"/>
      <c r="BR321" s="1026"/>
      <c r="BS321" s="1026"/>
      <c r="BT321" s="1026"/>
      <c r="BU321" s="1026"/>
      <c r="BV321" s="1026"/>
      <c r="BW321" s="1026"/>
      <c r="BX321" s="1026"/>
      <c r="BY321" s="1026"/>
      <c r="BZ321" s="1026"/>
      <c r="CA321" s="1026"/>
      <c r="CB321" s="1026"/>
      <c r="CC321" s="1026"/>
      <c r="CD321" s="1026"/>
      <c r="CE321" s="1026"/>
      <c r="CF321" s="1026"/>
      <c r="CG321" s="1026"/>
      <c r="CH321" s="1026"/>
      <c r="CI321" s="1026"/>
      <c r="CJ321" s="1026"/>
      <c r="CK321" s="1026"/>
      <c r="CL321" s="1026"/>
      <c r="CM321" s="1026"/>
      <c r="CN321" s="1026"/>
    </row>
    <row r="322">
      <c r="A322" s="1026"/>
      <c r="B322" s="1026"/>
      <c r="C322" s="1026"/>
      <c r="D322" s="1026"/>
      <c r="E322" s="1026"/>
      <c r="F322" s="1026"/>
      <c r="G322" s="1026"/>
      <c r="H322" s="1027"/>
      <c r="I322" s="1027"/>
      <c r="J322" s="1027"/>
      <c r="K322" s="1027"/>
      <c r="L322" s="1027"/>
      <c r="M322" s="1027"/>
      <c r="N322" s="1027"/>
      <c r="O322" s="1027"/>
      <c r="P322" s="1027"/>
      <c r="Q322" s="1026"/>
      <c r="R322" s="1026"/>
      <c r="S322" s="1026"/>
      <c r="T322" s="1026"/>
      <c r="U322" s="1026"/>
      <c r="V322" s="1026"/>
      <c r="W322" s="1026"/>
      <c r="X322" s="1026"/>
      <c r="Y322" s="1026"/>
      <c r="Z322" s="1026"/>
      <c r="AA322" s="1026"/>
      <c r="AB322" s="1026"/>
      <c r="AC322" s="1026"/>
      <c r="AD322" s="1026"/>
      <c r="AE322" s="1026"/>
      <c r="AF322" s="1026"/>
      <c r="AG322" s="1026"/>
      <c r="AH322" s="1026"/>
      <c r="AI322" s="1026"/>
      <c r="AJ322" s="1026"/>
      <c r="AK322" s="1026"/>
      <c r="AL322" s="1026"/>
      <c r="AM322" s="1026"/>
      <c r="AN322" s="1026"/>
      <c r="AO322" s="1026"/>
      <c r="AP322" s="1026"/>
      <c r="AQ322" s="1026"/>
      <c r="AR322" s="1026"/>
      <c r="AS322" s="1026"/>
      <c r="AT322" s="1026"/>
      <c r="AU322" s="1026"/>
      <c r="AV322" s="1026"/>
      <c r="AW322" s="1026"/>
      <c r="AX322" s="1026"/>
      <c r="AY322" s="1026"/>
      <c r="AZ322" s="1026"/>
      <c r="BA322" s="1026"/>
      <c r="BB322" s="1026"/>
      <c r="BC322" s="1026"/>
      <c r="BD322" s="1026"/>
      <c r="BE322" s="1026"/>
      <c r="BF322" s="1026"/>
      <c r="BG322" s="1026"/>
      <c r="BH322" s="1026"/>
      <c r="BI322" s="1026"/>
      <c r="BJ322" s="1026"/>
      <c r="BK322" s="1026"/>
      <c r="BL322" s="1026"/>
      <c r="BM322" s="1026"/>
      <c r="BN322" s="1026"/>
      <c r="BO322" s="1026"/>
      <c r="BP322" s="1026"/>
      <c r="BQ322" s="1026"/>
      <c r="BR322" s="1026"/>
      <c r="BS322" s="1026"/>
      <c r="BT322" s="1026"/>
      <c r="BU322" s="1026"/>
      <c r="BV322" s="1026"/>
      <c r="BW322" s="1026"/>
      <c r="BX322" s="1026"/>
      <c r="BY322" s="1026"/>
      <c r="BZ322" s="1026"/>
      <c r="CA322" s="1026"/>
      <c r="CB322" s="1026"/>
      <c r="CC322" s="1026"/>
      <c r="CD322" s="1026"/>
      <c r="CE322" s="1026"/>
      <c r="CF322" s="1026"/>
      <c r="CG322" s="1026"/>
      <c r="CH322" s="1026"/>
      <c r="CI322" s="1026"/>
      <c r="CJ322" s="1026"/>
      <c r="CK322" s="1026"/>
      <c r="CL322" s="1026"/>
      <c r="CM322" s="1026"/>
      <c r="CN322" s="1026"/>
    </row>
    <row r="323">
      <c r="A323" s="1026"/>
      <c r="B323" s="1026"/>
      <c r="C323" s="1026"/>
      <c r="D323" s="1026"/>
      <c r="E323" s="1026"/>
      <c r="F323" s="1026"/>
      <c r="G323" s="1026"/>
      <c r="H323" s="1027"/>
      <c r="I323" s="1027"/>
      <c r="J323" s="1027"/>
      <c r="K323" s="1027"/>
      <c r="L323" s="1027"/>
      <c r="M323" s="1027"/>
      <c r="N323" s="1027"/>
      <c r="O323" s="1027"/>
      <c r="P323" s="1027"/>
      <c r="Q323" s="1026"/>
      <c r="R323" s="1026"/>
      <c r="S323" s="1026"/>
      <c r="T323" s="1026"/>
      <c r="U323" s="1026"/>
      <c r="V323" s="1026"/>
      <c r="W323" s="1026"/>
      <c r="X323" s="1026"/>
      <c r="Y323" s="1026"/>
      <c r="Z323" s="1026"/>
      <c r="AA323" s="1026"/>
      <c r="AB323" s="1026"/>
      <c r="AC323" s="1026"/>
      <c r="AD323" s="1026"/>
      <c r="AE323" s="1026"/>
      <c r="AF323" s="1026"/>
      <c r="AG323" s="1026"/>
      <c r="AH323" s="1026"/>
      <c r="AI323" s="1026"/>
      <c r="AJ323" s="1026"/>
      <c r="AK323" s="1026"/>
      <c r="AL323" s="1026"/>
      <c r="AM323" s="1026"/>
      <c r="AN323" s="1026"/>
      <c r="AO323" s="1026"/>
      <c r="AP323" s="1026"/>
      <c r="AQ323" s="1026"/>
      <c r="AR323" s="1026"/>
      <c r="AS323" s="1026"/>
      <c r="AT323" s="1026"/>
      <c r="AU323" s="1026"/>
      <c r="AV323" s="1026"/>
      <c r="AW323" s="1026"/>
      <c r="AX323" s="1026"/>
      <c r="AY323" s="1026"/>
      <c r="AZ323" s="1026"/>
      <c r="BA323" s="1026"/>
      <c r="BB323" s="1026"/>
      <c r="BC323" s="1026"/>
      <c r="BD323" s="1026"/>
      <c r="BE323" s="1026"/>
      <c r="BF323" s="1026"/>
      <c r="BG323" s="1026"/>
      <c r="BH323" s="1026"/>
      <c r="BI323" s="1026"/>
      <c r="BJ323" s="1026"/>
      <c r="BK323" s="1026"/>
      <c r="BL323" s="1026"/>
      <c r="BM323" s="1026"/>
      <c r="BN323" s="1026"/>
      <c r="BO323" s="1026"/>
      <c r="BP323" s="1026"/>
      <c r="BQ323" s="1026"/>
      <c r="BR323" s="1026"/>
      <c r="BS323" s="1026"/>
      <c r="BT323" s="1026"/>
      <c r="BU323" s="1026"/>
      <c r="BV323" s="1026"/>
      <c r="BW323" s="1026"/>
      <c r="BX323" s="1026"/>
      <c r="BY323" s="1026"/>
      <c r="BZ323" s="1026"/>
      <c r="CA323" s="1026"/>
      <c r="CB323" s="1026"/>
      <c r="CC323" s="1026"/>
      <c r="CD323" s="1026"/>
      <c r="CE323" s="1026"/>
      <c r="CF323" s="1026"/>
      <c r="CG323" s="1026"/>
      <c r="CH323" s="1026"/>
      <c r="CI323" s="1026"/>
      <c r="CJ323" s="1026"/>
      <c r="CK323" s="1026"/>
      <c r="CL323" s="1026"/>
      <c r="CM323" s="1026"/>
      <c r="CN323" s="1026"/>
    </row>
    <row r="324">
      <c r="A324" s="1026"/>
      <c r="B324" s="1026"/>
      <c r="C324" s="1026"/>
      <c r="D324" s="1026"/>
      <c r="E324" s="1026"/>
      <c r="F324" s="1026"/>
      <c r="G324" s="1026"/>
      <c r="H324" s="1027"/>
      <c r="I324" s="1027"/>
      <c r="J324" s="1027"/>
      <c r="K324" s="1027"/>
      <c r="L324" s="1027"/>
      <c r="M324" s="1027"/>
      <c r="N324" s="1027"/>
      <c r="O324" s="1027"/>
      <c r="P324" s="1027"/>
      <c r="Q324" s="1026"/>
      <c r="R324" s="1026"/>
      <c r="S324" s="1026"/>
      <c r="T324" s="1026"/>
      <c r="U324" s="1026"/>
      <c r="V324" s="1026"/>
      <c r="W324" s="1026"/>
      <c r="X324" s="1026"/>
      <c r="Y324" s="1026"/>
      <c r="Z324" s="1026"/>
      <c r="AA324" s="1026"/>
      <c r="AB324" s="1026"/>
      <c r="AC324" s="1026"/>
      <c r="AD324" s="1026"/>
      <c r="AE324" s="1026"/>
      <c r="AF324" s="1026"/>
      <c r="AG324" s="1026"/>
      <c r="AH324" s="1026"/>
      <c r="AI324" s="1026"/>
      <c r="AJ324" s="1026"/>
      <c r="AK324" s="1026"/>
      <c r="AL324" s="1026"/>
      <c r="AM324" s="1026"/>
      <c r="AN324" s="1026"/>
      <c r="AO324" s="1026"/>
      <c r="AP324" s="1026"/>
      <c r="AQ324" s="1026"/>
      <c r="AR324" s="1026"/>
      <c r="AS324" s="1026"/>
      <c r="AT324" s="1026"/>
      <c r="AU324" s="1026"/>
      <c r="AV324" s="1026"/>
      <c r="AW324" s="1026"/>
      <c r="AX324" s="1026"/>
      <c r="AY324" s="1026"/>
      <c r="AZ324" s="1026"/>
      <c r="BA324" s="1026"/>
      <c r="BB324" s="1026"/>
      <c r="BC324" s="1026"/>
      <c r="BD324" s="1026"/>
      <c r="BE324" s="1026"/>
      <c r="BF324" s="1026"/>
      <c r="BG324" s="1026"/>
      <c r="BH324" s="1026"/>
      <c r="BI324" s="1026"/>
      <c r="BJ324" s="1026"/>
      <c r="BK324" s="1026"/>
      <c r="BL324" s="1026"/>
      <c r="BM324" s="1026"/>
      <c r="BN324" s="1026"/>
      <c r="BO324" s="1026"/>
      <c r="BP324" s="1026"/>
      <c r="BQ324" s="1026"/>
      <c r="BR324" s="1026"/>
      <c r="BS324" s="1026"/>
      <c r="BT324" s="1026"/>
      <c r="BU324" s="1026"/>
      <c r="BV324" s="1026"/>
      <c r="BW324" s="1026"/>
      <c r="BX324" s="1026"/>
      <c r="BY324" s="1026"/>
      <c r="BZ324" s="1026"/>
      <c r="CA324" s="1026"/>
      <c r="CB324" s="1026"/>
      <c r="CC324" s="1026"/>
      <c r="CD324" s="1026"/>
      <c r="CE324" s="1026"/>
      <c r="CF324" s="1026"/>
      <c r="CG324" s="1026"/>
      <c r="CH324" s="1026"/>
      <c r="CI324" s="1026"/>
      <c r="CJ324" s="1026"/>
      <c r="CK324" s="1026"/>
      <c r="CL324" s="1026"/>
      <c r="CM324" s="1026"/>
      <c r="CN324" s="1026"/>
    </row>
    <row r="325">
      <c r="A325" s="1026"/>
      <c r="B325" s="1026"/>
      <c r="C325" s="1026"/>
      <c r="D325" s="1026"/>
      <c r="E325" s="1026"/>
      <c r="F325" s="1026"/>
      <c r="G325" s="1026"/>
      <c r="H325" s="1027"/>
      <c r="I325" s="1027"/>
      <c r="J325" s="1027"/>
      <c r="K325" s="1027"/>
      <c r="L325" s="1027"/>
      <c r="M325" s="1027"/>
      <c r="N325" s="1027"/>
      <c r="O325" s="1027"/>
      <c r="P325" s="1027"/>
      <c r="Q325" s="1026"/>
      <c r="R325" s="1026"/>
      <c r="S325" s="1026"/>
      <c r="T325" s="1026"/>
      <c r="U325" s="1026"/>
      <c r="V325" s="1026"/>
      <c r="W325" s="1026"/>
      <c r="X325" s="1026"/>
      <c r="Y325" s="1026"/>
      <c r="Z325" s="1026"/>
      <c r="AA325" s="1026"/>
      <c r="AB325" s="1026"/>
      <c r="AC325" s="1026"/>
      <c r="AD325" s="1026"/>
      <c r="AE325" s="1026"/>
      <c r="AF325" s="1026"/>
      <c r="AG325" s="1026"/>
      <c r="AH325" s="1026"/>
      <c r="AI325" s="1026"/>
      <c r="AJ325" s="1026"/>
      <c r="AK325" s="1026"/>
      <c r="AL325" s="1026"/>
      <c r="AM325" s="1026"/>
      <c r="AN325" s="1026"/>
      <c r="AO325" s="1026"/>
      <c r="AP325" s="1026"/>
      <c r="AQ325" s="1026"/>
      <c r="AR325" s="1026"/>
      <c r="AS325" s="1026"/>
      <c r="AT325" s="1026"/>
      <c r="AU325" s="1026"/>
      <c r="AV325" s="1026"/>
      <c r="AW325" s="1026"/>
      <c r="AX325" s="1026"/>
      <c r="AY325" s="1026"/>
      <c r="AZ325" s="1026"/>
      <c r="BA325" s="1026"/>
      <c r="BB325" s="1026"/>
      <c r="BC325" s="1026"/>
      <c r="BD325" s="1026"/>
      <c r="BE325" s="1026"/>
      <c r="BF325" s="1026"/>
      <c r="BG325" s="1026"/>
      <c r="BH325" s="1026"/>
      <c r="BI325" s="1026"/>
      <c r="BJ325" s="1026"/>
      <c r="BK325" s="1026"/>
      <c r="BL325" s="1026"/>
      <c r="BM325" s="1026"/>
      <c r="BN325" s="1026"/>
      <c r="BO325" s="1026"/>
      <c r="BP325" s="1026"/>
      <c r="BQ325" s="1026"/>
      <c r="BR325" s="1026"/>
      <c r="BS325" s="1026"/>
      <c r="BT325" s="1026"/>
      <c r="BU325" s="1026"/>
      <c r="BV325" s="1026"/>
      <c r="BW325" s="1026"/>
      <c r="BX325" s="1026"/>
      <c r="BY325" s="1026"/>
      <c r="BZ325" s="1026"/>
      <c r="CA325" s="1026"/>
      <c r="CB325" s="1026"/>
      <c r="CC325" s="1026"/>
      <c r="CD325" s="1026"/>
      <c r="CE325" s="1026"/>
      <c r="CF325" s="1026"/>
      <c r="CG325" s="1026"/>
      <c r="CH325" s="1026"/>
      <c r="CI325" s="1026"/>
      <c r="CJ325" s="1026"/>
      <c r="CK325" s="1026"/>
      <c r="CL325" s="1026"/>
      <c r="CM325" s="1026"/>
      <c r="CN325" s="1026"/>
    </row>
    <row r="326">
      <c r="A326" s="1026"/>
      <c r="B326" s="1026"/>
      <c r="C326" s="1026"/>
      <c r="D326" s="1026"/>
      <c r="E326" s="1026"/>
      <c r="F326" s="1026"/>
      <c r="G326" s="1026"/>
      <c r="H326" s="1027"/>
      <c r="I326" s="1027"/>
      <c r="J326" s="1027"/>
      <c r="K326" s="1027"/>
      <c r="L326" s="1027"/>
      <c r="M326" s="1027"/>
      <c r="N326" s="1027"/>
      <c r="O326" s="1027"/>
      <c r="P326" s="1027"/>
      <c r="Q326" s="1026"/>
      <c r="R326" s="1026"/>
      <c r="S326" s="1026"/>
      <c r="T326" s="1026"/>
      <c r="U326" s="1026"/>
      <c r="V326" s="1026"/>
      <c r="W326" s="1026"/>
      <c r="X326" s="1026"/>
      <c r="Y326" s="1026"/>
      <c r="Z326" s="1026"/>
      <c r="AA326" s="1026"/>
      <c r="AB326" s="1026"/>
      <c r="AC326" s="1026"/>
      <c r="AD326" s="1026"/>
      <c r="AE326" s="1026"/>
      <c r="AF326" s="1026"/>
      <c r="AG326" s="1026"/>
      <c r="AH326" s="1026"/>
      <c r="AI326" s="1026"/>
      <c r="AJ326" s="1026"/>
      <c r="AK326" s="1026"/>
      <c r="AL326" s="1026"/>
      <c r="AM326" s="1026"/>
      <c r="AN326" s="1026"/>
      <c r="AO326" s="1026"/>
      <c r="AP326" s="1026"/>
      <c r="AQ326" s="1026"/>
      <c r="AR326" s="1026"/>
      <c r="AS326" s="1026"/>
      <c r="AT326" s="1026"/>
      <c r="AU326" s="1026"/>
      <c r="AV326" s="1026"/>
      <c r="AW326" s="1026"/>
      <c r="AX326" s="1026"/>
      <c r="AY326" s="1026"/>
      <c r="AZ326" s="1026"/>
      <c r="BA326" s="1026"/>
      <c r="BB326" s="1026"/>
      <c r="BC326" s="1026"/>
      <c r="BD326" s="1026"/>
      <c r="BE326" s="1026"/>
      <c r="BF326" s="1026"/>
      <c r="BG326" s="1026"/>
      <c r="BH326" s="1026"/>
      <c r="BI326" s="1026"/>
      <c r="BJ326" s="1026"/>
      <c r="BK326" s="1026"/>
      <c r="BL326" s="1026"/>
      <c r="BM326" s="1026"/>
      <c r="BN326" s="1026"/>
      <c r="BO326" s="1026"/>
      <c r="BP326" s="1026"/>
      <c r="BQ326" s="1026"/>
      <c r="BR326" s="1026"/>
      <c r="BS326" s="1026"/>
      <c r="BT326" s="1026"/>
      <c r="BU326" s="1026"/>
      <c r="BV326" s="1026"/>
      <c r="BW326" s="1026"/>
      <c r="BX326" s="1026"/>
      <c r="BY326" s="1026"/>
      <c r="BZ326" s="1026"/>
      <c r="CA326" s="1026"/>
      <c r="CB326" s="1026"/>
      <c r="CC326" s="1026"/>
      <c r="CD326" s="1026"/>
      <c r="CE326" s="1026"/>
      <c r="CF326" s="1026"/>
      <c r="CG326" s="1026"/>
      <c r="CH326" s="1026"/>
      <c r="CI326" s="1026"/>
      <c r="CJ326" s="1026"/>
      <c r="CK326" s="1026"/>
      <c r="CL326" s="1026"/>
      <c r="CM326" s="1026"/>
      <c r="CN326" s="1026"/>
    </row>
    <row r="327">
      <c r="A327" s="1026"/>
      <c r="B327" s="1026"/>
      <c r="C327" s="1026"/>
      <c r="D327" s="1026"/>
      <c r="E327" s="1026"/>
      <c r="F327" s="1026"/>
      <c r="G327" s="1026"/>
      <c r="H327" s="1027"/>
      <c r="I327" s="1027"/>
      <c r="J327" s="1027"/>
      <c r="K327" s="1027"/>
      <c r="L327" s="1027"/>
      <c r="M327" s="1027"/>
      <c r="N327" s="1027"/>
      <c r="O327" s="1027"/>
      <c r="P327" s="1027"/>
      <c r="Q327" s="1026"/>
      <c r="R327" s="1026"/>
      <c r="S327" s="1026"/>
      <c r="T327" s="1026"/>
      <c r="U327" s="1026"/>
      <c r="V327" s="1026"/>
      <c r="W327" s="1026"/>
      <c r="X327" s="1026"/>
      <c r="Y327" s="1026"/>
      <c r="Z327" s="1026"/>
      <c r="AA327" s="1026"/>
      <c r="AB327" s="1026"/>
      <c r="AC327" s="1026"/>
      <c r="AD327" s="1026"/>
      <c r="AE327" s="1026"/>
      <c r="AF327" s="1026"/>
      <c r="AG327" s="1026"/>
      <c r="AH327" s="1026"/>
      <c r="AI327" s="1026"/>
      <c r="AJ327" s="1026"/>
      <c r="AK327" s="1026"/>
      <c r="AL327" s="1026"/>
      <c r="AM327" s="1026"/>
      <c r="AN327" s="1026"/>
      <c r="AO327" s="1026"/>
      <c r="AP327" s="1026"/>
      <c r="AQ327" s="1026"/>
      <c r="AR327" s="1026"/>
      <c r="AS327" s="1026"/>
      <c r="AT327" s="1026"/>
      <c r="AU327" s="1026"/>
      <c r="AV327" s="1026"/>
      <c r="AW327" s="1026"/>
      <c r="AX327" s="1026"/>
      <c r="AY327" s="1026"/>
      <c r="AZ327" s="1026"/>
      <c r="BA327" s="1026"/>
      <c r="BB327" s="1026"/>
      <c r="BC327" s="1026"/>
      <c r="BD327" s="1026"/>
      <c r="BE327" s="1026"/>
      <c r="BF327" s="1026"/>
      <c r="BG327" s="1026"/>
      <c r="BH327" s="1026"/>
      <c r="BI327" s="1026"/>
      <c r="BJ327" s="1026"/>
      <c r="BK327" s="1026"/>
      <c r="BL327" s="1026"/>
      <c r="BM327" s="1026"/>
      <c r="BN327" s="1026"/>
      <c r="BO327" s="1026"/>
      <c r="BP327" s="1026"/>
      <c r="BQ327" s="1026"/>
      <c r="BR327" s="1026"/>
      <c r="BS327" s="1026"/>
      <c r="BT327" s="1026"/>
      <c r="BU327" s="1026"/>
      <c r="BV327" s="1026"/>
      <c r="BW327" s="1026"/>
      <c r="BX327" s="1026"/>
      <c r="BY327" s="1026"/>
      <c r="BZ327" s="1026"/>
      <c r="CA327" s="1026"/>
      <c r="CB327" s="1026"/>
      <c r="CC327" s="1026"/>
      <c r="CD327" s="1026"/>
      <c r="CE327" s="1026"/>
      <c r="CF327" s="1026"/>
      <c r="CG327" s="1026"/>
      <c r="CH327" s="1026"/>
      <c r="CI327" s="1026"/>
      <c r="CJ327" s="1026"/>
      <c r="CK327" s="1026"/>
      <c r="CL327" s="1026"/>
      <c r="CM327" s="1026"/>
      <c r="CN327" s="1026"/>
    </row>
    <row r="328">
      <c r="A328" s="1026"/>
      <c r="B328" s="1026"/>
      <c r="C328" s="1026"/>
      <c r="D328" s="1026"/>
      <c r="E328" s="1026"/>
      <c r="F328" s="1026"/>
      <c r="G328" s="1026"/>
      <c r="H328" s="1027"/>
      <c r="I328" s="1027"/>
      <c r="J328" s="1027"/>
      <c r="K328" s="1027"/>
      <c r="L328" s="1027"/>
      <c r="M328" s="1027"/>
      <c r="N328" s="1027"/>
      <c r="O328" s="1027"/>
      <c r="P328" s="1027"/>
      <c r="Q328" s="1026"/>
      <c r="R328" s="1026"/>
      <c r="S328" s="1026"/>
      <c r="T328" s="1026"/>
      <c r="U328" s="1026"/>
      <c r="V328" s="1026"/>
      <c r="W328" s="1026"/>
      <c r="X328" s="1026"/>
      <c r="Y328" s="1026"/>
      <c r="Z328" s="1026"/>
      <c r="AA328" s="1026"/>
      <c r="AB328" s="1026"/>
      <c r="AC328" s="1026"/>
      <c r="AD328" s="1026"/>
      <c r="AE328" s="1026"/>
      <c r="AF328" s="1026"/>
      <c r="AG328" s="1026"/>
      <c r="AH328" s="1026"/>
      <c r="AI328" s="1026"/>
      <c r="AJ328" s="1026"/>
      <c r="AK328" s="1026"/>
      <c r="AL328" s="1026"/>
      <c r="AM328" s="1026"/>
      <c r="AN328" s="1026"/>
      <c r="AO328" s="1026"/>
      <c r="AP328" s="1026"/>
      <c r="AQ328" s="1026"/>
      <c r="AR328" s="1026"/>
      <c r="AS328" s="1026"/>
      <c r="AT328" s="1026"/>
      <c r="AU328" s="1026"/>
      <c r="AV328" s="1026"/>
      <c r="AW328" s="1026"/>
      <c r="AX328" s="1026"/>
      <c r="AY328" s="1026"/>
      <c r="AZ328" s="1026"/>
      <c r="BA328" s="1026"/>
      <c r="BB328" s="1026"/>
      <c r="BC328" s="1026"/>
      <c r="BD328" s="1026"/>
      <c r="BE328" s="1026"/>
      <c r="BF328" s="1026"/>
      <c r="BG328" s="1026"/>
      <c r="BH328" s="1026"/>
      <c r="BI328" s="1026"/>
      <c r="BJ328" s="1026"/>
      <c r="BK328" s="1026"/>
      <c r="BL328" s="1026"/>
      <c r="BM328" s="1026"/>
      <c r="BN328" s="1026"/>
      <c r="BO328" s="1026"/>
      <c r="BP328" s="1026"/>
      <c r="BQ328" s="1026"/>
      <c r="BR328" s="1026"/>
      <c r="BS328" s="1026"/>
      <c r="BT328" s="1026"/>
      <c r="BU328" s="1026"/>
      <c r="BV328" s="1026"/>
      <c r="BW328" s="1026"/>
      <c r="BX328" s="1026"/>
      <c r="BY328" s="1026"/>
      <c r="BZ328" s="1026"/>
      <c r="CA328" s="1026"/>
      <c r="CB328" s="1026"/>
      <c r="CC328" s="1026"/>
      <c r="CD328" s="1026"/>
      <c r="CE328" s="1026"/>
      <c r="CF328" s="1026"/>
      <c r="CG328" s="1026"/>
      <c r="CH328" s="1026"/>
      <c r="CI328" s="1026"/>
      <c r="CJ328" s="1026"/>
      <c r="CK328" s="1026"/>
      <c r="CL328" s="1026"/>
      <c r="CM328" s="1026"/>
      <c r="CN328" s="1026"/>
    </row>
    <row r="329">
      <c r="A329" s="1026"/>
      <c r="B329" s="1026"/>
      <c r="C329" s="1026"/>
      <c r="D329" s="1026"/>
      <c r="E329" s="1026"/>
      <c r="F329" s="1026"/>
      <c r="G329" s="1026"/>
      <c r="H329" s="1027"/>
      <c r="I329" s="1027"/>
      <c r="J329" s="1027"/>
      <c r="K329" s="1027"/>
      <c r="L329" s="1027"/>
      <c r="M329" s="1027"/>
      <c r="N329" s="1027"/>
      <c r="O329" s="1027"/>
      <c r="P329" s="1027"/>
      <c r="Q329" s="1026"/>
      <c r="R329" s="1026"/>
      <c r="S329" s="1026"/>
      <c r="T329" s="1026"/>
      <c r="U329" s="1026"/>
      <c r="V329" s="1026"/>
      <c r="W329" s="1026"/>
      <c r="X329" s="1026"/>
      <c r="Y329" s="1026"/>
      <c r="Z329" s="1026"/>
      <c r="AA329" s="1026"/>
      <c r="AB329" s="1026"/>
      <c r="AC329" s="1026"/>
      <c r="AD329" s="1026"/>
      <c r="AE329" s="1026"/>
      <c r="AF329" s="1026"/>
      <c r="AG329" s="1026"/>
      <c r="AH329" s="1026"/>
      <c r="AI329" s="1026"/>
      <c r="AJ329" s="1026"/>
      <c r="AK329" s="1026"/>
      <c r="AL329" s="1026"/>
      <c r="AM329" s="1026"/>
      <c r="AN329" s="1026"/>
      <c r="AO329" s="1026"/>
      <c r="AP329" s="1026"/>
      <c r="AQ329" s="1026"/>
      <c r="AR329" s="1026"/>
      <c r="AS329" s="1026"/>
      <c r="AT329" s="1026"/>
      <c r="AU329" s="1026"/>
      <c r="AV329" s="1026"/>
      <c r="AW329" s="1026"/>
      <c r="AX329" s="1026"/>
      <c r="AY329" s="1026"/>
      <c r="AZ329" s="1026"/>
      <c r="BA329" s="1026"/>
      <c r="BB329" s="1026"/>
      <c r="BC329" s="1026"/>
      <c r="BD329" s="1026"/>
      <c r="BE329" s="1026"/>
      <c r="BF329" s="1026"/>
      <c r="BG329" s="1026"/>
      <c r="BH329" s="1026"/>
      <c r="BI329" s="1026"/>
      <c r="BJ329" s="1026"/>
      <c r="BK329" s="1026"/>
      <c r="BL329" s="1026"/>
      <c r="BM329" s="1026"/>
      <c r="BN329" s="1026"/>
      <c r="BO329" s="1026"/>
      <c r="BP329" s="1026"/>
      <c r="BQ329" s="1026"/>
      <c r="BR329" s="1026"/>
      <c r="BS329" s="1026"/>
      <c r="BT329" s="1026"/>
      <c r="BU329" s="1026"/>
      <c r="BV329" s="1026"/>
      <c r="BW329" s="1026"/>
      <c r="BX329" s="1026"/>
      <c r="BY329" s="1026"/>
      <c r="BZ329" s="1026"/>
      <c r="CA329" s="1026"/>
      <c r="CB329" s="1026"/>
      <c r="CC329" s="1026"/>
      <c r="CD329" s="1026"/>
      <c r="CE329" s="1026"/>
      <c r="CF329" s="1026"/>
      <c r="CG329" s="1026"/>
      <c r="CH329" s="1026"/>
      <c r="CI329" s="1026"/>
      <c r="CJ329" s="1026"/>
      <c r="CK329" s="1026"/>
      <c r="CL329" s="1026"/>
      <c r="CM329" s="1026"/>
      <c r="CN329" s="1026"/>
    </row>
    <row r="330">
      <c r="A330" s="1026"/>
      <c r="B330" s="1026"/>
      <c r="C330" s="1026"/>
      <c r="D330" s="1026"/>
      <c r="E330" s="1026"/>
      <c r="F330" s="1026"/>
      <c r="G330" s="1026"/>
      <c r="H330" s="1027"/>
      <c r="I330" s="1027"/>
      <c r="J330" s="1027"/>
      <c r="K330" s="1027"/>
      <c r="L330" s="1027"/>
      <c r="M330" s="1027"/>
      <c r="N330" s="1027"/>
      <c r="O330" s="1027"/>
      <c r="P330" s="1027"/>
      <c r="Q330" s="1026"/>
      <c r="R330" s="1026"/>
      <c r="S330" s="1026"/>
      <c r="T330" s="1026"/>
      <c r="U330" s="1026"/>
      <c r="V330" s="1026"/>
      <c r="W330" s="1026"/>
      <c r="X330" s="1026"/>
      <c r="Y330" s="1026"/>
      <c r="Z330" s="1026"/>
      <c r="AA330" s="1026"/>
      <c r="AB330" s="1026"/>
      <c r="AC330" s="1026"/>
      <c r="AD330" s="1026"/>
      <c r="AE330" s="1026"/>
      <c r="AF330" s="1026"/>
      <c r="AG330" s="1026"/>
      <c r="AH330" s="1026"/>
      <c r="AI330" s="1026"/>
      <c r="AJ330" s="1026"/>
      <c r="AK330" s="1026"/>
      <c r="AL330" s="1026"/>
      <c r="AM330" s="1026"/>
      <c r="AN330" s="1026"/>
      <c r="AO330" s="1026"/>
      <c r="AP330" s="1026"/>
      <c r="AQ330" s="1026"/>
      <c r="AR330" s="1026"/>
      <c r="AS330" s="1026"/>
      <c r="AT330" s="1026"/>
      <c r="AU330" s="1026"/>
      <c r="AV330" s="1026"/>
      <c r="AW330" s="1026"/>
      <c r="AX330" s="1026"/>
      <c r="AY330" s="1026"/>
      <c r="AZ330" s="1026"/>
      <c r="BA330" s="1026"/>
      <c r="BB330" s="1026"/>
      <c r="BC330" s="1026"/>
      <c r="BD330" s="1026"/>
      <c r="BE330" s="1026"/>
      <c r="BF330" s="1026"/>
      <c r="BG330" s="1026"/>
      <c r="BH330" s="1026"/>
      <c r="BI330" s="1026"/>
      <c r="BJ330" s="1026"/>
      <c r="BK330" s="1026"/>
      <c r="BL330" s="1026"/>
      <c r="BM330" s="1026"/>
      <c r="BN330" s="1026"/>
      <c r="BO330" s="1026"/>
      <c r="BP330" s="1026"/>
      <c r="BQ330" s="1026"/>
      <c r="BR330" s="1026"/>
      <c r="BS330" s="1026"/>
      <c r="BT330" s="1026"/>
      <c r="BU330" s="1026"/>
      <c r="BV330" s="1026"/>
      <c r="BW330" s="1026"/>
      <c r="BX330" s="1026"/>
      <c r="BY330" s="1026"/>
      <c r="BZ330" s="1026"/>
      <c r="CA330" s="1026"/>
      <c r="CB330" s="1026"/>
      <c r="CC330" s="1026"/>
      <c r="CD330" s="1026"/>
      <c r="CE330" s="1026"/>
      <c r="CF330" s="1026"/>
      <c r="CG330" s="1026"/>
      <c r="CH330" s="1026"/>
      <c r="CI330" s="1026"/>
      <c r="CJ330" s="1026"/>
      <c r="CK330" s="1026"/>
      <c r="CL330" s="1026"/>
      <c r="CM330" s="1026"/>
      <c r="CN330" s="1026"/>
    </row>
    <row r="331">
      <c r="A331" s="1026"/>
      <c r="B331" s="1026"/>
      <c r="C331" s="1026"/>
      <c r="D331" s="1026"/>
      <c r="E331" s="1026"/>
      <c r="F331" s="1026"/>
      <c r="G331" s="1026"/>
      <c r="H331" s="1027"/>
      <c r="I331" s="1027"/>
      <c r="J331" s="1027"/>
      <c r="K331" s="1027"/>
      <c r="L331" s="1027"/>
      <c r="M331" s="1027"/>
      <c r="N331" s="1027"/>
      <c r="O331" s="1027"/>
      <c r="P331" s="1027"/>
      <c r="Q331" s="1026"/>
      <c r="R331" s="1026"/>
      <c r="S331" s="1026"/>
      <c r="T331" s="1026"/>
      <c r="U331" s="1026"/>
      <c r="V331" s="1026"/>
      <c r="W331" s="1026"/>
      <c r="X331" s="1026"/>
      <c r="Y331" s="1026"/>
      <c r="Z331" s="1026"/>
      <c r="AA331" s="1026"/>
      <c r="AB331" s="1026"/>
      <c r="AC331" s="1026"/>
      <c r="AD331" s="1026"/>
      <c r="AE331" s="1026"/>
      <c r="AF331" s="1026"/>
      <c r="AG331" s="1026"/>
      <c r="AH331" s="1026"/>
      <c r="AI331" s="1026"/>
      <c r="AJ331" s="1026"/>
      <c r="AK331" s="1026"/>
      <c r="AL331" s="1026"/>
      <c r="AM331" s="1026"/>
      <c r="AN331" s="1026"/>
      <c r="AO331" s="1026"/>
      <c r="AP331" s="1026"/>
      <c r="AQ331" s="1026"/>
      <c r="AR331" s="1026"/>
      <c r="AS331" s="1026"/>
      <c r="AT331" s="1026"/>
      <c r="AU331" s="1026"/>
      <c r="AV331" s="1026"/>
      <c r="AW331" s="1026"/>
      <c r="AX331" s="1026"/>
      <c r="AY331" s="1026"/>
      <c r="AZ331" s="1026"/>
      <c r="BA331" s="1026"/>
      <c r="BB331" s="1026"/>
      <c r="BC331" s="1026"/>
      <c r="BD331" s="1026"/>
      <c r="BE331" s="1026"/>
      <c r="BF331" s="1026"/>
      <c r="BG331" s="1026"/>
      <c r="BH331" s="1026"/>
      <c r="BI331" s="1026"/>
      <c r="BJ331" s="1026"/>
      <c r="BK331" s="1026"/>
      <c r="BL331" s="1026"/>
      <c r="BM331" s="1026"/>
      <c r="BN331" s="1026"/>
      <c r="BO331" s="1026"/>
      <c r="BP331" s="1026"/>
      <c r="BQ331" s="1026"/>
      <c r="BR331" s="1026"/>
      <c r="BS331" s="1026"/>
      <c r="BT331" s="1026"/>
      <c r="BU331" s="1026"/>
      <c r="BV331" s="1026"/>
      <c r="BW331" s="1026"/>
      <c r="BX331" s="1026"/>
      <c r="BY331" s="1026"/>
      <c r="BZ331" s="1026"/>
      <c r="CA331" s="1026"/>
      <c r="CB331" s="1026"/>
      <c r="CC331" s="1026"/>
      <c r="CD331" s="1026"/>
      <c r="CE331" s="1026"/>
      <c r="CF331" s="1026"/>
      <c r="CG331" s="1026"/>
      <c r="CH331" s="1026"/>
      <c r="CI331" s="1026"/>
      <c r="CJ331" s="1026"/>
      <c r="CK331" s="1026"/>
      <c r="CL331" s="1026"/>
      <c r="CM331" s="1026"/>
      <c r="CN331" s="1026"/>
    </row>
    <row r="332">
      <c r="A332" s="1026"/>
      <c r="B332" s="1026"/>
      <c r="C332" s="1026"/>
      <c r="D332" s="1026"/>
      <c r="E332" s="1026"/>
      <c r="F332" s="1026"/>
      <c r="G332" s="1026"/>
      <c r="H332" s="1027"/>
      <c r="I332" s="1027"/>
      <c r="J332" s="1027"/>
      <c r="K332" s="1027"/>
      <c r="L332" s="1027"/>
      <c r="M332" s="1027"/>
      <c r="N332" s="1027"/>
      <c r="O332" s="1027"/>
      <c r="P332" s="1027"/>
      <c r="Q332" s="1026"/>
      <c r="R332" s="1026"/>
      <c r="S332" s="1026"/>
      <c r="T332" s="1026"/>
      <c r="U332" s="1026"/>
      <c r="V332" s="1026"/>
      <c r="W332" s="1026"/>
      <c r="X332" s="1026"/>
      <c r="Y332" s="1026"/>
      <c r="Z332" s="1026"/>
      <c r="AA332" s="1026"/>
      <c r="AB332" s="1026"/>
      <c r="AC332" s="1026"/>
      <c r="AD332" s="1026"/>
      <c r="AE332" s="1026"/>
      <c r="AF332" s="1026"/>
      <c r="AG332" s="1026"/>
      <c r="AH332" s="1026"/>
      <c r="AI332" s="1026"/>
      <c r="AJ332" s="1026"/>
      <c r="AK332" s="1026"/>
      <c r="AL332" s="1026"/>
      <c r="AM332" s="1026"/>
      <c r="AN332" s="1026"/>
      <c r="AO332" s="1026"/>
      <c r="AP332" s="1026"/>
      <c r="AQ332" s="1026"/>
      <c r="AR332" s="1026"/>
      <c r="AS332" s="1026"/>
      <c r="AT332" s="1026"/>
      <c r="AU332" s="1026"/>
      <c r="AV332" s="1026"/>
      <c r="AW332" s="1026"/>
      <c r="AX332" s="1026"/>
      <c r="AY332" s="1026"/>
      <c r="AZ332" s="1026"/>
      <c r="BA332" s="1026"/>
      <c r="BB332" s="1026"/>
      <c r="BC332" s="1026"/>
      <c r="BD332" s="1026"/>
      <c r="BE332" s="1026"/>
      <c r="BF332" s="1026"/>
      <c r="BG332" s="1026"/>
      <c r="BH332" s="1026"/>
      <c r="BI332" s="1026"/>
      <c r="BJ332" s="1026"/>
      <c r="BK332" s="1026"/>
      <c r="BL332" s="1026"/>
      <c r="BM332" s="1026"/>
      <c r="BN332" s="1026"/>
      <c r="BO332" s="1026"/>
      <c r="BP332" s="1026"/>
      <c r="BQ332" s="1026"/>
      <c r="BR332" s="1026"/>
      <c r="BS332" s="1026"/>
      <c r="BT332" s="1026"/>
      <c r="BU332" s="1026"/>
      <c r="BV332" s="1026"/>
      <c r="BW332" s="1026"/>
      <c r="BX332" s="1026"/>
      <c r="BY332" s="1026"/>
      <c r="BZ332" s="1026"/>
      <c r="CA332" s="1026"/>
      <c r="CB332" s="1026"/>
      <c r="CC332" s="1026"/>
      <c r="CD332" s="1026"/>
      <c r="CE332" s="1026"/>
      <c r="CF332" s="1026"/>
      <c r="CG332" s="1026"/>
      <c r="CH332" s="1026"/>
      <c r="CI332" s="1026"/>
      <c r="CJ332" s="1026"/>
      <c r="CK332" s="1026"/>
      <c r="CL332" s="1026"/>
      <c r="CM332" s="1026"/>
      <c r="CN332" s="1026"/>
    </row>
    <row r="333">
      <c r="A333" s="1026"/>
      <c r="B333" s="1026"/>
      <c r="C333" s="1026"/>
      <c r="D333" s="1026"/>
      <c r="E333" s="1026"/>
      <c r="F333" s="1026"/>
      <c r="G333" s="1026"/>
      <c r="H333" s="1027"/>
      <c r="I333" s="1027"/>
      <c r="J333" s="1027"/>
      <c r="K333" s="1027"/>
      <c r="L333" s="1027"/>
      <c r="M333" s="1027"/>
      <c r="N333" s="1027"/>
      <c r="O333" s="1027"/>
      <c r="P333" s="1027"/>
      <c r="Q333" s="1026"/>
      <c r="R333" s="1026"/>
      <c r="S333" s="1026"/>
      <c r="T333" s="1026"/>
      <c r="U333" s="1026"/>
      <c r="V333" s="1026"/>
      <c r="W333" s="1026"/>
      <c r="X333" s="1026"/>
      <c r="Y333" s="1026"/>
      <c r="Z333" s="1026"/>
      <c r="AA333" s="1026"/>
      <c r="AB333" s="1026"/>
      <c r="AC333" s="1026"/>
      <c r="AD333" s="1026"/>
      <c r="AE333" s="1026"/>
      <c r="AF333" s="1026"/>
      <c r="AG333" s="1026"/>
      <c r="AH333" s="1026"/>
      <c r="AI333" s="1026"/>
      <c r="AJ333" s="1026"/>
      <c r="AK333" s="1026"/>
      <c r="AL333" s="1026"/>
      <c r="AM333" s="1026"/>
      <c r="AN333" s="1026"/>
      <c r="AO333" s="1026"/>
      <c r="AP333" s="1026"/>
      <c r="AQ333" s="1026"/>
      <c r="AR333" s="1026"/>
      <c r="AS333" s="1026"/>
      <c r="AT333" s="1026"/>
      <c r="AU333" s="1026"/>
      <c r="AV333" s="1026"/>
      <c r="AW333" s="1026"/>
      <c r="AX333" s="1026"/>
      <c r="AY333" s="1026"/>
      <c r="AZ333" s="1026"/>
      <c r="BA333" s="1026"/>
      <c r="BB333" s="1026"/>
      <c r="BC333" s="1026"/>
      <c r="BD333" s="1026"/>
      <c r="BE333" s="1026"/>
      <c r="BF333" s="1026"/>
      <c r="BG333" s="1026"/>
      <c r="BH333" s="1026"/>
      <c r="BI333" s="1026"/>
      <c r="BJ333" s="1026"/>
      <c r="BK333" s="1026"/>
      <c r="BL333" s="1026"/>
      <c r="BM333" s="1026"/>
      <c r="BN333" s="1026"/>
      <c r="BO333" s="1026"/>
      <c r="BP333" s="1026"/>
      <c r="BQ333" s="1026"/>
      <c r="BR333" s="1026"/>
      <c r="BS333" s="1026"/>
      <c r="BT333" s="1026"/>
      <c r="BU333" s="1026"/>
      <c r="BV333" s="1026"/>
      <c r="BW333" s="1026"/>
      <c r="BX333" s="1026"/>
      <c r="BY333" s="1026"/>
      <c r="BZ333" s="1026"/>
      <c r="CA333" s="1026"/>
      <c r="CB333" s="1026"/>
      <c r="CC333" s="1026"/>
      <c r="CD333" s="1026"/>
      <c r="CE333" s="1026"/>
      <c r="CF333" s="1026"/>
      <c r="CG333" s="1026"/>
      <c r="CH333" s="1026"/>
      <c r="CI333" s="1026"/>
      <c r="CJ333" s="1026"/>
      <c r="CK333" s="1026"/>
      <c r="CL333" s="1026"/>
      <c r="CM333" s="1026"/>
      <c r="CN333" s="1026"/>
    </row>
    <row r="334">
      <c r="A334" s="1026"/>
      <c r="B334" s="1026"/>
      <c r="C334" s="1026"/>
      <c r="D334" s="1026"/>
      <c r="E334" s="1026"/>
      <c r="F334" s="1026"/>
      <c r="G334" s="1026"/>
      <c r="H334" s="1027"/>
      <c r="I334" s="1027"/>
      <c r="J334" s="1027"/>
      <c r="K334" s="1027"/>
      <c r="L334" s="1027"/>
      <c r="M334" s="1027"/>
      <c r="N334" s="1027"/>
      <c r="O334" s="1027"/>
      <c r="P334" s="1027"/>
      <c r="Q334" s="1026"/>
      <c r="R334" s="1026"/>
      <c r="S334" s="1026"/>
      <c r="T334" s="1026"/>
      <c r="U334" s="1026"/>
      <c r="V334" s="1026"/>
      <c r="W334" s="1026"/>
      <c r="X334" s="1026"/>
      <c r="Y334" s="1026"/>
      <c r="Z334" s="1026"/>
      <c r="AA334" s="1026"/>
      <c r="AB334" s="1026"/>
      <c r="AC334" s="1026"/>
      <c r="AD334" s="1026"/>
      <c r="AE334" s="1026"/>
      <c r="AF334" s="1026"/>
      <c r="AG334" s="1026"/>
      <c r="AH334" s="1026"/>
      <c r="AI334" s="1026"/>
      <c r="AJ334" s="1026"/>
      <c r="AK334" s="1026"/>
      <c r="AL334" s="1026"/>
      <c r="AM334" s="1026"/>
      <c r="AN334" s="1026"/>
      <c r="AO334" s="1026"/>
      <c r="AP334" s="1026"/>
      <c r="AQ334" s="1026"/>
      <c r="AR334" s="1026"/>
      <c r="AS334" s="1026"/>
      <c r="AT334" s="1026"/>
      <c r="AU334" s="1026"/>
      <c r="AV334" s="1026"/>
      <c r="AW334" s="1026"/>
      <c r="AX334" s="1026"/>
      <c r="AY334" s="1026"/>
      <c r="AZ334" s="1026"/>
      <c r="BA334" s="1026"/>
      <c r="BB334" s="1026"/>
      <c r="BC334" s="1026"/>
      <c r="BD334" s="1026"/>
      <c r="BE334" s="1026"/>
      <c r="BF334" s="1026"/>
      <c r="BG334" s="1026"/>
      <c r="BH334" s="1026"/>
      <c r="BI334" s="1026"/>
      <c r="BJ334" s="1026"/>
      <c r="BK334" s="1026"/>
      <c r="BL334" s="1026"/>
      <c r="BM334" s="1026"/>
      <c r="BN334" s="1026"/>
      <c r="BO334" s="1026"/>
      <c r="BP334" s="1026"/>
      <c r="BQ334" s="1026"/>
      <c r="BR334" s="1026"/>
      <c r="BS334" s="1026"/>
      <c r="BT334" s="1026"/>
      <c r="BU334" s="1026"/>
      <c r="BV334" s="1026"/>
      <c r="BW334" s="1026"/>
      <c r="BX334" s="1026"/>
      <c r="BY334" s="1026"/>
      <c r="BZ334" s="1026"/>
      <c r="CA334" s="1026"/>
      <c r="CB334" s="1026"/>
      <c r="CC334" s="1026"/>
      <c r="CD334" s="1026"/>
      <c r="CE334" s="1026"/>
      <c r="CF334" s="1026"/>
      <c r="CG334" s="1026"/>
      <c r="CH334" s="1026"/>
      <c r="CI334" s="1026"/>
      <c r="CJ334" s="1026"/>
      <c r="CK334" s="1026"/>
      <c r="CL334" s="1026"/>
      <c r="CM334" s="1026"/>
      <c r="CN334" s="1026"/>
    </row>
    <row r="335">
      <c r="A335" s="1026"/>
      <c r="B335" s="1026"/>
      <c r="C335" s="1026"/>
      <c r="D335" s="1026"/>
      <c r="E335" s="1026"/>
      <c r="F335" s="1026"/>
      <c r="G335" s="1026"/>
      <c r="H335" s="1027"/>
      <c r="I335" s="1027"/>
      <c r="J335" s="1027"/>
      <c r="K335" s="1027"/>
      <c r="L335" s="1027"/>
      <c r="M335" s="1027"/>
      <c r="N335" s="1027"/>
      <c r="O335" s="1027"/>
      <c r="P335" s="1027"/>
      <c r="Q335" s="1026"/>
      <c r="R335" s="1026"/>
      <c r="S335" s="1026"/>
      <c r="T335" s="1026"/>
      <c r="U335" s="1026"/>
      <c r="V335" s="1026"/>
      <c r="W335" s="1026"/>
      <c r="X335" s="1026"/>
      <c r="Y335" s="1026"/>
      <c r="Z335" s="1026"/>
      <c r="AA335" s="1026"/>
      <c r="AB335" s="1026"/>
      <c r="AC335" s="1026"/>
      <c r="AD335" s="1026"/>
      <c r="AE335" s="1026"/>
      <c r="AF335" s="1026"/>
      <c r="AG335" s="1026"/>
      <c r="AH335" s="1026"/>
      <c r="AI335" s="1026"/>
      <c r="AJ335" s="1026"/>
      <c r="AK335" s="1026"/>
      <c r="AL335" s="1026"/>
      <c r="AM335" s="1026"/>
      <c r="AN335" s="1026"/>
      <c r="AO335" s="1026"/>
      <c r="AP335" s="1026"/>
      <c r="AQ335" s="1026"/>
      <c r="AR335" s="1026"/>
      <c r="AS335" s="1026"/>
      <c r="AT335" s="1026"/>
      <c r="AU335" s="1026"/>
      <c r="AV335" s="1026"/>
      <c r="AW335" s="1026"/>
      <c r="AX335" s="1026"/>
      <c r="AY335" s="1026"/>
      <c r="AZ335" s="1026"/>
      <c r="BA335" s="1026"/>
      <c r="BB335" s="1026"/>
      <c r="BC335" s="1026"/>
      <c r="BD335" s="1026"/>
      <c r="BE335" s="1026"/>
      <c r="BF335" s="1026"/>
      <c r="BG335" s="1026"/>
      <c r="BH335" s="1026"/>
      <c r="BI335" s="1026"/>
      <c r="BJ335" s="1026"/>
      <c r="BK335" s="1026"/>
      <c r="BL335" s="1026"/>
      <c r="BM335" s="1026"/>
      <c r="BN335" s="1026"/>
      <c r="BO335" s="1026"/>
      <c r="BP335" s="1026"/>
      <c r="BQ335" s="1026"/>
      <c r="BR335" s="1026"/>
      <c r="BS335" s="1026"/>
      <c r="BT335" s="1026"/>
      <c r="BU335" s="1026"/>
      <c r="BV335" s="1026"/>
      <c r="BW335" s="1026"/>
      <c r="BX335" s="1026"/>
      <c r="BY335" s="1026"/>
      <c r="BZ335" s="1026"/>
      <c r="CA335" s="1026"/>
      <c r="CB335" s="1026"/>
      <c r="CC335" s="1026"/>
      <c r="CD335" s="1026"/>
      <c r="CE335" s="1026"/>
      <c r="CF335" s="1026"/>
      <c r="CG335" s="1026"/>
      <c r="CH335" s="1026"/>
      <c r="CI335" s="1026"/>
      <c r="CJ335" s="1026"/>
      <c r="CK335" s="1026"/>
      <c r="CL335" s="1026"/>
      <c r="CM335" s="1026"/>
      <c r="CN335" s="1026"/>
    </row>
    <row r="336">
      <c r="A336" s="1026"/>
      <c r="B336" s="1026"/>
      <c r="C336" s="1026"/>
      <c r="D336" s="1026"/>
      <c r="E336" s="1026"/>
      <c r="F336" s="1026"/>
      <c r="G336" s="1026"/>
      <c r="H336" s="1027"/>
      <c r="I336" s="1027"/>
      <c r="J336" s="1027"/>
      <c r="K336" s="1027"/>
      <c r="L336" s="1027"/>
      <c r="M336" s="1027"/>
      <c r="N336" s="1027"/>
      <c r="O336" s="1027"/>
      <c r="P336" s="1027"/>
      <c r="Q336" s="1026"/>
      <c r="R336" s="1026"/>
      <c r="S336" s="1026"/>
      <c r="T336" s="1026"/>
      <c r="U336" s="1026"/>
      <c r="V336" s="1026"/>
      <c r="W336" s="1026"/>
      <c r="X336" s="1026"/>
      <c r="Y336" s="1026"/>
      <c r="Z336" s="1026"/>
      <c r="AA336" s="1026"/>
      <c r="AB336" s="1026"/>
      <c r="AC336" s="1026"/>
      <c r="AD336" s="1026"/>
      <c r="AE336" s="1026"/>
      <c r="AF336" s="1026"/>
      <c r="AG336" s="1026"/>
      <c r="AH336" s="1026"/>
      <c r="AI336" s="1026"/>
      <c r="AJ336" s="1026"/>
      <c r="AK336" s="1026"/>
      <c r="AL336" s="1026"/>
      <c r="AM336" s="1026"/>
      <c r="AN336" s="1026"/>
      <c r="AO336" s="1026"/>
      <c r="AP336" s="1026"/>
      <c r="AQ336" s="1026"/>
      <c r="AR336" s="1026"/>
      <c r="AS336" s="1026"/>
      <c r="AT336" s="1026"/>
      <c r="AU336" s="1026"/>
      <c r="AV336" s="1026"/>
      <c r="AW336" s="1026"/>
      <c r="AX336" s="1026"/>
      <c r="AY336" s="1026"/>
      <c r="AZ336" s="1026"/>
      <c r="BA336" s="1026"/>
      <c r="BB336" s="1026"/>
      <c r="BC336" s="1026"/>
      <c r="BD336" s="1026"/>
      <c r="BE336" s="1026"/>
      <c r="BF336" s="1026"/>
      <c r="BG336" s="1026"/>
      <c r="BH336" s="1026"/>
      <c r="BI336" s="1026"/>
      <c r="BJ336" s="1026"/>
      <c r="BK336" s="1026"/>
      <c r="BL336" s="1026"/>
      <c r="BM336" s="1026"/>
      <c r="BN336" s="1026"/>
      <c r="BO336" s="1026"/>
      <c r="BP336" s="1026"/>
      <c r="BQ336" s="1026"/>
      <c r="BR336" s="1026"/>
      <c r="BS336" s="1026"/>
      <c r="BT336" s="1026"/>
      <c r="BU336" s="1026"/>
      <c r="BV336" s="1026"/>
      <c r="BW336" s="1026"/>
      <c r="BX336" s="1026"/>
      <c r="BY336" s="1026"/>
      <c r="BZ336" s="1026"/>
      <c r="CA336" s="1026"/>
      <c r="CB336" s="1026"/>
      <c r="CC336" s="1026"/>
      <c r="CD336" s="1026"/>
      <c r="CE336" s="1026"/>
      <c r="CF336" s="1026"/>
      <c r="CG336" s="1026"/>
      <c r="CH336" s="1026"/>
      <c r="CI336" s="1026"/>
      <c r="CJ336" s="1026"/>
      <c r="CK336" s="1026"/>
      <c r="CL336" s="1026"/>
      <c r="CM336" s="1026"/>
      <c r="CN336" s="1026"/>
    </row>
    <row r="337">
      <c r="A337" s="1026"/>
      <c r="B337" s="1026"/>
      <c r="C337" s="1026"/>
      <c r="D337" s="1026"/>
      <c r="E337" s="1026"/>
      <c r="F337" s="1026"/>
      <c r="G337" s="1026"/>
      <c r="H337" s="1027"/>
      <c r="I337" s="1027"/>
      <c r="J337" s="1027"/>
      <c r="K337" s="1027"/>
      <c r="L337" s="1027"/>
      <c r="M337" s="1027"/>
      <c r="N337" s="1027"/>
      <c r="O337" s="1027"/>
      <c r="P337" s="1027"/>
      <c r="Q337" s="1026"/>
      <c r="R337" s="1026"/>
      <c r="S337" s="1026"/>
      <c r="T337" s="1026"/>
      <c r="U337" s="1026"/>
      <c r="V337" s="1026"/>
      <c r="W337" s="1026"/>
      <c r="X337" s="1026"/>
      <c r="Y337" s="1026"/>
      <c r="Z337" s="1026"/>
      <c r="AA337" s="1026"/>
      <c r="AB337" s="1026"/>
      <c r="AC337" s="1026"/>
      <c r="AD337" s="1026"/>
      <c r="AE337" s="1026"/>
      <c r="AF337" s="1026"/>
      <c r="AG337" s="1026"/>
      <c r="AH337" s="1026"/>
      <c r="AI337" s="1026"/>
      <c r="AJ337" s="1026"/>
      <c r="AK337" s="1026"/>
      <c r="AL337" s="1026"/>
      <c r="AM337" s="1026"/>
      <c r="AN337" s="1026"/>
      <c r="AO337" s="1026"/>
      <c r="AP337" s="1026"/>
      <c r="AQ337" s="1026"/>
      <c r="AR337" s="1026"/>
      <c r="AS337" s="1026"/>
      <c r="AT337" s="1026"/>
      <c r="AU337" s="1026"/>
      <c r="AV337" s="1026"/>
      <c r="AW337" s="1026"/>
      <c r="AX337" s="1026"/>
      <c r="AY337" s="1026"/>
      <c r="AZ337" s="1026"/>
      <c r="BA337" s="1026"/>
      <c r="BB337" s="1026"/>
      <c r="BC337" s="1026"/>
      <c r="BD337" s="1026"/>
      <c r="BE337" s="1026"/>
      <c r="BF337" s="1026"/>
      <c r="BG337" s="1026"/>
      <c r="BH337" s="1026"/>
      <c r="BI337" s="1026"/>
      <c r="BJ337" s="1026"/>
      <c r="BK337" s="1026"/>
      <c r="BL337" s="1026"/>
      <c r="BM337" s="1026"/>
      <c r="BN337" s="1026"/>
      <c r="BO337" s="1026"/>
      <c r="BP337" s="1026"/>
      <c r="BQ337" s="1026"/>
      <c r="BR337" s="1026"/>
      <c r="BS337" s="1026"/>
      <c r="BT337" s="1026"/>
      <c r="BU337" s="1026"/>
      <c r="BV337" s="1026"/>
      <c r="BW337" s="1026"/>
      <c r="BX337" s="1026"/>
      <c r="BY337" s="1026"/>
      <c r="BZ337" s="1026"/>
      <c r="CA337" s="1026"/>
      <c r="CB337" s="1026"/>
      <c r="CC337" s="1026"/>
      <c r="CD337" s="1026"/>
      <c r="CE337" s="1026"/>
      <c r="CF337" s="1026"/>
      <c r="CG337" s="1026"/>
      <c r="CH337" s="1026"/>
      <c r="CI337" s="1026"/>
      <c r="CJ337" s="1026"/>
      <c r="CK337" s="1026"/>
      <c r="CL337" s="1026"/>
      <c r="CM337" s="1026"/>
      <c r="CN337" s="1026"/>
    </row>
    <row r="338">
      <c r="A338" s="1026"/>
      <c r="B338" s="1026"/>
      <c r="C338" s="1026"/>
      <c r="D338" s="1026"/>
      <c r="E338" s="1026"/>
      <c r="F338" s="1026"/>
      <c r="G338" s="1026"/>
      <c r="H338" s="1027"/>
      <c r="I338" s="1027"/>
      <c r="J338" s="1027"/>
      <c r="K338" s="1027"/>
      <c r="L338" s="1027"/>
      <c r="M338" s="1027"/>
      <c r="N338" s="1027"/>
      <c r="O338" s="1027"/>
      <c r="P338" s="1027"/>
      <c r="Q338" s="1026"/>
      <c r="R338" s="1026"/>
      <c r="S338" s="1026"/>
      <c r="T338" s="1026"/>
      <c r="U338" s="1026"/>
      <c r="V338" s="1026"/>
      <c r="W338" s="1026"/>
      <c r="X338" s="1026"/>
      <c r="Y338" s="1026"/>
      <c r="Z338" s="1026"/>
      <c r="AA338" s="1026"/>
      <c r="AB338" s="1026"/>
      <c r="AC338" s="1026"/>
      <c r="AD338" s="1026"/>
      <c r="AE338" s="1026"/>
      <c r="AF338" s="1026"/>
      <c r="AG338" s="1026"/>
      <c r="AH338" s="1026"/>
      <c r="AI338" s="1026"/>
      <c r="AJ338" s="1026"/>
      <c r="AK338" s="1026"/>
      <c r="AL338" s="1026"/>
      <c r="AM338" s="1026"/>
      <c r="AN338" s="1026"/>
      <c r="AO338" s="1026"/>
      <c r="AP338" s="1026"/>
      <c r="AQ338" s="1026"/>
      <c r="AR338" s="1026"/>
      <c r="AS338" s="1026"/>
      <c r="AT338" s="1026"/>
      <c r="AU338" s="1026"/>
      <c r="AV338" s="1026"/>
      <c r="AW338" s="1026"/>
      <c r="AX338" s="1026"/>
      <c r="AY338" s="1026"/>
      <c r="AZ338" s="1026"/>
      <c r="BA338" s="1026"/>
      <c r="BB338" s="1026"/>
      <c r="BC338" s="1026"/>
      <c r="BD338" s="1026"/>
      <c r="BE338" s="1026"/>
      <c r="BF338" s="1026"/>
      <c r="BG338" s="1026"/>
      <c r="BH338" s="1026"/>
      <c r="BI338" s="1026"/>
      <c r="BJ338" s="1026"/>
      <c r="BK338" s="1026"/>
      <c r="BL338" s="1026"/>
      <c r="BM338" s="1026"/>
      <c r="BN338" s="1026"/>
      <c r="BO338" s="1026"/>
      <c r="BP338" s="1026"/>
      <c r="BQ338" s="1026"/>
      <c r="BR338" s="1026"/>
      <c r="BS338" s="1026"/>
      <c r="BT338" s="1026"/>
      <c r="BU338" s="1026"/>
      <c r="BV338" s="1026"/>
      <c r="BW338" s="1026"/>
      <c r="BX338" s="1026"/>
      <c r="BY338" s="1026"/>
      <c r="BZ338" s="1026"/>
      <c r="CA338" s="1026"/>
      <c r="CB338" s="1026"/>
      <c r="CC338" s="1026"/>
      <c r="CD338" s="1026"/>
      <c r="CE338" s="1026"/>
      <c r="CF338" s="1026"/>
      <c r="CG338" s="1026"/>
      <c r="CH338" s="1026"/>
      <c r="CI338" s="1026"/>
      <c r="CJ338" s="1026"/>
      <c r="CK338" s="1026"/>
      <c r="CL338" s="1026"/>
      <c r="CM338" s="1026"/>
      <c r="CN338" s="1026"/>
    </row>
    <row r="339">
      <c r="A339" s="1026"/>
      <c r="B339" s="1026"/>
      <c r="C339" s="1026"/>
      <c r="D339" s="1026"/>
      <c r="E339" s="1026"/>
      <c r="F339" s="1026"/>
      <c r="G339" s="1026"/>
      <c r="H339" s="1027"/>
      <c r="I339" s="1027"/>
      <c r="J339" s="1027"/>
      <c r="K339" s="1027"/>
      <c r="L339" s="1027"/>
      <c r="M339" s="1027"/>
      <c r="N339" s="1027"/>
      <c r="O339" s="1027"/>
      <c r="P339" s="1027"/>
      <c r="Q339" s="1026"/>
      <c r="R339" s="1026"/>
      <c r="S339" s="1026"/>
      <c r="T339" s="1026"/>
      <c r="U339" s="1026"/>
      <c r="V339" s="1026"/>
      <c r="W339" s="1026"/>
      <c r="X339" s="1026"/>
      <c r="Y339" s="1026"/>
      <c r="Z339" s="1026"/>
      <c r="AA339" s="1026"/>
      <c r="AB339" s="1026"/>
      <c r="AC339" s="1026"/>
      <c r="AD339" s="1026"/>
      <c r="AE339" s="1026"/>
      <c r="AF339" s="1026"/>
      <c r="AG339" s="1026"/>
      <c r="AH339" s="1026"/>
      <c r="AI339" s="1026"/>
      <c r="AJ339" s="1026"/>
      <c r="AK339" s="1026"/>
      <c r="AL339" s="1026"/>
      <c r="AM339" s="1026"/>
      <c r="AN339" s="1026"/>
      <c r="AO339" s="1026"/>
      <c r="AP339" s="1026"/>
      <c r="AQ339" s="1026"/>
      <c r="AR339" s="1026"/>
      <c r="AS339" s="1026"/>
      <c r="AT339" s="1026"/>
      <c r="AU339" s="1026"/>
      <c r="AV339" s="1026"/>
      <c r="AW339" s="1026"/>
      <c r="AX339" s="1026"/>
      <c r="AY339" s="1026"/>
      <c r="AZ339" s="1026"/>
      <c r="BA339" s="1026"/>
      <c r="BB339" s="1026"/>
      <c r="BC339" s="1026"/>
      <c r="BD339" s="1026"/>
      <c r="BE339" s="1026"/>
      <c r="BF339" s="1026"/>
      <c r="BG339" s="1026"/>
      <c r="BH339" s="1026"/>
      <c r="BI339" s="1026"/>
      <c r="BJ339" s="1026"/>
      <c r="BK339" s="1026"/>
      <c r="BL339" s="1026"/>
      <c r="BM339" s="1026"/>
      <c r="BN339" s="1026"/>
      <c r="BO339" s="1026"/>
      <c r="BP339" s="1026"/>
      <c r="BQ339" s="1026"/>
      <c r="BR339" s="1026"/>
      <c r="BS339" s="1026"/>
      <c r="BT339" s="1026"/>
      <c r="BU339" s="1026"/>
      <c r="BV339" s="1026"/>
      <c r="BW339" s="1026"/>
      <c r="BX339" s="1026"/>
      <c r="BY339" s="1026"/>
      <c r="BZ339" s="1026"/>
      <c r="CA339" s="1026"/>
      <c r="CB339" s="1026"/>
      <c r="CC339" s="1026"/>
      <c r="CD339" s="1026"/>
      <c r="CE339" s="1026"/>
      <c r="CF339" s="1026"/>
      <c r="CG339" s="1026"/>
      <c r="CH339" s="1026"/>
      <c r="CI339" s="1026"/>
      <c r="CJ339" s="1026"/>
      <c r="CK339" s="1026"/>
      <c r="CL339" s="1026"/>
      <c r="CM339" s="1026"/>
      <c r="CN339" s="1026"/>
    </row>
    <row r="340">
      <c r="A340" s="1026"/>
      <c r="B340" s="1026"/>
      <c r="C340" s="1026"/>
      <c r="D340" s="1026"/>
      <c r="E340" s="1026"/>
      <c r="F340" s="1026"/>
      <c r="G340" s="1026"/>
      <c r="H340" s="1027"/>
      <c r="I340" s="1027"/>
      <c r="J340" s="1027"/>
      <c r="K340" s="1027"/>
      <c r="L340" s="1027"/>
      <c r="M340" s="1027"/>
      <c r="N340" s="1027"/>
      <c r="O340" s="1027"/>
      <c r="P340" s="1027"/>
      <c r="Q340" s="1026"/>
      <c r="R340" s="1026"/>
      <c r="S340" s="1026"/>
      <c r="T340" s="1026"/>
      <c r="U340" s="1026"/>
      <c r="V340" s="1026"/>
      <c r="W340" s="1026"/>
      <c r="X340" s="1026"/>
      <c r="Y340" s="1026"/>
      <c r="Z340" s="1026"/>
      <c r="AA340" s="1026"/>
      <c r="AB340" s="1026"/>
      <c r="AC340" s="1026"/>
      <c r="AD340" s="1026"/>
      <c r="AE340" s="1026"/>
      <c r="AF340" s="1026"/>
      <c r="AG340" s="1026"/>
      <c r="AH340" s="1026"/>
      <c r="AI340" s="1026"/>
      <c r="AJ340" s="1026"/>
      <c r="AK340" s="1026"/>
      <c r="AL340" s="1026"/>
      <c r="AM340" s="1026"/>
      <c r="AN340" s="1026"/>
      <c r="AO340" s="1026"/>
      <c r="AP340" s="1026"/>
      <c r="AQ340" s="1026"/>
      <c r="AR340" s="1026"/>
      <c r="AS340" s="1026"/>
      <c r="AT340" s="1026"/>
      <c r="AU340" s="1026"/>
      <c r="AV340" s="1026"/>
      <c r="AW340" s="1026"/>
      <c r="AX340" s="1026"/>
      <c r="AY340" s="1026"/>
      <c r="AZ340" s="1026"/>
      <c r="BA340" s="1026"/>
      <c r="BB340" s="1026"/>
      <c r="BC340" s="1026"/>
      <c r="BD340" s="1026"/>
      <c r="BE340" s="1026"/>
      <c r="BF340" s="1026"/>
      <c r="BG340" s="1026"/>
      <c r="BH340" s="1026"/>
      <c r="BI340" s="1026"/>
      <c r="BJ340" s="1026"/>
      <c r="BK340" s="1026"/>
      <c r="BL340" s="1026"/>
      <c r="BM340" s="1026"/>
      <c r="BN340" s="1026"/>
      <c r="BO340" s="1026"/>
      <c r="BP340" s="1026"/>
      <c r="BQ340" s="1026"/>
      <c r="BR340" s="1026"/>
      <c r="BS340" s="1026"/>
      <c r="BT340" s="1026"/>
      <c r="BU340" s="1026"/>
      <c r="BV340" s="1026"/>
      <c r="BW340" s="1026"/>
      <c r="BX340" s="1026"/>
      <c r="BY340" s="1026"/>
      <c r="BZ340" s="1026"/>
      <c r="CA340" s="1026"/>
      <c r="CB340" s="1026"/>
      <c r="CC340" s="1026"/>
      <c r="CD340" s="1026"/>
      <c r="CE340" s="1026"/>
      <c r="CF340" s="1026"/>
      <c r="CG340" s="1026"/>
      <c r="CH340" s="1026"/>
      <c r="CI340" s="1026"/>
      <c r="CJ340" s="1026"/>
      <c r="CK340" s="1026"/>
      <c r="CL340" s="1026"/>
      <c r="CM340" s="1026"/>
      <c r="CN340" s="1026"/>
    </row>
    <row r="341">
      <c r="A341" s="1026"/>
      <c r="B341" s="1026"/>
      <c r="C341" s="1026"/>
      <c r="D341" s="1026"/>
      <c r="E341" s="1026"/>
      <c r="F341" s="1026"/>
      <c r="G341" s="1026"/>
      <c r="H341" s="1027"/>
      <c r="I341" s="1027"/>
      <c r="J341" s="1027"/>
      <c r="K341" s="1027"/>
      <c r="L341" s="1027"/>
      <c r="M341" s="1027"/>
      <c r="N341" s="1027"/>
      <c r="O341" s="1027"/>
      <c r="P341" s="1027"/>
      <c r="Q341" s="1026"/>
      <c r="R341" s="1026"/>
      <c r="S341" s="1026"/>
      <c r="T341" s="1026"/>
      <c r="U341" s="1026"/>
      <c r="V341" s="1026"/>
      <c r="W341" s="1026"/>
      <c r="X341" s="1026"/>
      <c r="Y341" s="1026"/>
      <c r="Z341" s="1026"/>
      <c r="AA341" s="1026"/>
      <c r="AB341" s="1026"/>
      <c r="AC341" s="1026"/>
      <c r="AD341" s="1026"/>
      <c r="AE341" s="1026"/>
      <c r="AF341" s="1026"/>
      <c r="AG341" s="1026"/>
      <c r="AH341" s="1026"/>
      <c r="AI341" s="1026"/>
      <c r="AJ341" s="1026"/>
      <c r="AK341" s="1026"/>
      <c r="AL341" s="1026"/>
      <c r="AM341" s="1026"/>
      <c r="AN341" s="1026"/>
      <c r="AO341" s="1026"/>
      <c r="AP341" s="1026"/>
      <c r="AQ341" s="1026"/>
      <c r="AR341" s="1026"/>
      <c r="AS341" s="1026"/>
      <c r="AT341" s="1026"/>
      <c r="AU341" s="1026"/>
      <c r="AV341" s="1026"/>
      <c r="AW341" s="1026"/>
      <c r="AX341" s="1026"/>
      <c r="AY341" s="1026"/>
      <c r="AZ341" s="1026"/>
      <c r="BA341" s="1026"/>
      <c r="BB341" s="1026"/>
      <c r="BC341" s="1026"/>
      <c r="BD341" s="1026"/>
      <c r="BE341" s="1026"/>
      <c r="BF341" s="1026"/>
      <c r="BG341" s="1026"/>
      <c r="BH341" s="1026"/>
      <c r="BI341" s="1026"/>
      <c r="BJ341" s="1026"/>
      <c r="BK341" s="1026"/>
      <c r="BL341" s="1026"/>
      <c r="BM341" s="1026"/>
      <c r="BN341" s="1026"/>
      <c r="BO341" s="1026"/>
      <c r="BP341" s="1026"/>
      <c r="BQ341" s="1026"/>
      <c r="BR341" s="1026"/>
      <c r="BS341" s="1026"/>
      <c r="BT341" s="1026"/>
      <c r="BU341" s="1026"/>
      <c r="BV341" s="1026"/>
      <c r="BW341" s="1026"/>
      <c r="BX341" s="1026"/>
      <c r="BY341" s="1026"/>
      <c r="BZ341" s="1026"/>
      <c r="CA341" s="1026"/>
      <c r="CB341" s="1026"/>
      <c r="CC341" s="1026"/>
      <c r="CD341" s="1026"/>
      <c r="CE341" s="1026"/>
      <c r="CF341" s="1026"/>
      <c r="CG341" s="1026"/>
      <c r="CH341" s="1026"/>
      <c r="CI341" s="1026"/>
      <c r="CJ341" s="1026"/>
      <c r="CK341" s="1026"/>
      <c r="CL341" s="1026"/>
      <c r="CM341" s="1026"/>
      <c r="CN341" s="1026"/>
    </row>
    <row r="342">
      <c r="A342" s="1026"/>
      <c r="B342" s="1026"/>
      <c r="C342" s="1026"/>
      <c r="D342" s="1026"/>
      <c r="E342" s="1026"/>
      <c r="F342" s="1026"/>
      <c r="G342" s="1026"/>
      <c r="H342" s="1027"/>
      <c r="I342" s="1027"/>
      <c r="J342" s="1027"/>
      <c r="K342" s="1027"/>
      <c r="L342" s="1027"/>
      <c r="M342" s="1027"/>
      <c r="N342" s="1027"/>
      <c r="O342" s="1027"/>
      <c r="P342" s="1027"/>
      <c r="Q342" s="1026"/>
      <c r="R342" s="1026"/>
      <c r="S342" s="1026"/>
      <c r="T342" s="1026"/>
      <c r="U342" s="1026"/>
      <c r="V342" s="1026"/>
      <c r="W342" s="1026"/>
      <c r="X342" s="1026"/>
      <c r="Y342" s="1026"/>
      <c r="Z342" s="1026"/>
      <c r="AA342" s="1026"/>
      <c r="AB342" s="1026"/>
      <c r="AC342" s="1026"/>
      <c r="AD342" s="1026"/>
      <c r="AE342" s="1026"/>
      <c r="AF342" s="1026"/>
      <c r="AG342" s="1026"/>
      <c r="AH342" s="1026"/>
      <c r="AI342" s="1026"/>
      <c r="AJ342" s="1026"/>
      <c r="AK342" s="1026"/>
      <c r="AL342" s="1026"/>
      <c r="AM342" s="1026"/>
      <c r="AN342" s="1026"/>
      <c r="AO342" s="1026"/>
      <c r="AP342" s="1026"/>
      <c r="AQ342" s="1026"/>
      <c r="AR342" s="1026"/>
      <c r="AS342" s="1026"/>
      <c r="AT342" s="1026"/>
      <c r="AU342" s="1026"/>
      <c r="AV342" s="1026"/>
      <c r="AW342" s="1026"/>
      <c r="AX342" s="1026"/>
      <c r="AY342" s="1026"/>
      <c r="AZ342" s="1026"/>
      <c r="BA342" s="1026"/>
      <c r="BB342" s="1026"/>
      <c r="BC342" s="1026"/>
      <c r="BD342" s="1026"/>
      <c r="BE342" s="1026"/>
      <c r="BF342" s="1026"/>
      <c r="BG342" s="1026"/>
      <c r="BH342" s="1026"/>
      <c r="BI342" s="1026"/>
      <c r="BJ342" s="1026"/>
      <c r="BK342" s="1026"/>
      <c r="BL342" s="1026"/>
      <c r="BM342" s="1026"/>
      <c r="BN342" s="1026"/>
      <c r="BO342" s="1026"/>
      <c r="BP342" s="1026"/>
      <c r="BQ342" s="1026"/>
      <c r="BR342" s="1026"/>
      <c r="BS342" s="1026"/>
      <c r="BT342" s="1026"/>
      <c r="BU342" s="1026"/>
      <c r="BV342" s="1026"/>
      <c r="BW342" s="1026"/>
      <c r="BX342" s="1026"/>
      <c r="BY342" s="1026"/>
      <c r="BZ342" s="1026"/>
      <c r="CA342" s="1026"/>
      <c r="CB342" s="1026"/>
      <c r="CC342" s="1026"/>
      <c r="CD342" s="1026"/>
      <c r="CE342" s="1026"/>
      <c r="CF342" s="1026"/>
      <c r="CG342" s="1026"/>
      <c r="CH342" s="1026"/>
      <c r="CI342" s="1026"/>
      <c r="CJ342" s="1026"/>
      <c r="CK342" s="1026"/>
      <c r="CL342" s="1026"/>
      <c r="CM342" s="1026"/>
      <c r="CN342" s="1026"/>
    </row>
    <row r="343">
      <c r="A343" s="1026"/>
      <c r="B343" s="1026"/>
      <c r="C343" s="1026"/>
      <c r="D343" s="1026"/>
      <c r="E343" s="1026"/>
      <c r="F343" s="1026"/>
      <c r="G343" s="1026"/>
      <c r="H343" s="1027"/>
      <c r="I343" s="1027"/>
      <c r="J343" s="1027"/>
      <c r="K343" s="1027"/>
      <c r="L343" s="1027"/>
      <c r="M343" s="1027"/>
      <c r="N343" s="1027"/>
      <c r="O343" s="1027"/>
      <c r="P343" s="1027"/>
      <c r="Q343" s="1026"/>
      <c r="R343" s="1026"/>
      <c r="S343" s="1026"/>
      <c r="T343" s="1026"/>
      <c r="U343" s="1026"/>
      <c r="V343" s="1026"/>
      <c r="W343" s="1026"/>
      <c r="X343" s="1026"/>
      <c r="Y343" s="1026"/>
      <c r="Z343" s="1026"/>
      <c r="AA343" s="1026"/>
      <c r="AB343" s="1026"/>
      <c r="AC343" s="1026"/>
      <c r="AD343" s="1026"/>
      <c r="AE343" s="1026"/>
      <c r="AF343" s="1026"/>
      <c r="AG343" s="1026"/>
      <c r="AH343" s="1026"/>
      <c r="AI343" s="1026"/>
      <c r="AJ343" s="1026"/>
      <c r="AK343" s="1026"/>
      <c r="AL343" s="1026"/>
      <c r="AM343" s="1026"/>
      <c r="AN343" s="1026"/>
      <c r="AO343" s="1026"/>
      <c r="AP343" s="1026"/>
      <c r="AQ343" s="1026"/>
      <c r="AR343" s="1026"/>
      <c r="AS343" s="1026"/>
      <c r="AT343" s="1026"/>
      <c r="AU343" s="1026"/>
      <c r="AV343" s="1026"/>
      <c r="AW343" s="1026"/>
      <c r="AX343" s="1026"/>
      <c r="AY343" s="1026"/>
      <c r="AZ343" s="1026"/>
      <c r="BA343" s="1026"/>
      <c r="BB343" s="1026"/>
      <c r="BC343" s="1026"/>
      <c r="BD343" s="1026"/>
      <c r="BE343" s="1026"/>
      <c r="BF343" s="1026"/>
      <c r="BG343" s="1026"/>
      <c r="BH343" s="1026"/>
      <c r="BI343" s="1026"/>
      <c r="BJ343" s="1026"/>
      <c r="BK343" s="1026"/>
      <c r="BL343" s="1026"/>
      <c r="BM343" s="1026"/>
      <c r="BN343" s="1026"/>
      <c r="BO343" s="1026"/>
      <c r="BP343" s="1026"/>
      <c r="BQ343" s="1026"/>
      <c r="BR343" s="1026"/>
      <c r="BS343" s="1026"/>
      <c r="BT343" s="1026"/>
      <c r="BU343" s="1026"/>
      <c r="BV343" s="1026"/>
      <c r="BW343" s="1026"/>
      <c r="BX343" s="1026"/>
      <c r="BY343" s="1026"/>
      <c r="BZ343" s="1026"/>
      <c r="CA343" s="1026"/>
      <c r="CB343" s="1026"/>
      <c r="CC343" s="1026"/>
      <c r="CD343" s="1026"/>
      <c r="CE343" s="1026"/>
      <c r="CF343" s="1026"/>
      <c r="CG343" s="1026"/>
      <c r="CH343" s="1026"/>
      <c r="CI343" s="1026"/>
      <c r="CJ343" s="1026"/>
      <c r="CK343" s="1026"/>
      <c r="CL343" s="1026"/>
      <c r="CM343" s="1026"/>
      <c r="CN343" s="1026"/>
    </row>
    <row r="344">
      <c r="A344" s="1026"/>
      <c r="B344" s="1026"/>
      <c r="C344" s="1026"/>
      <c r="D344" s="1026"/>
      <c r="E344" s="1026"/>
      <c r="F344" s="1026"/>
      <c r="G344" s="1026"/>
      <c r="H344" s="1027"/>
      <c r="I344" s="1027"/>
      <c r="J344" s="1027"/>
      <c r="K344" s="1027"/>
      <c r="L344" s="1027"/>
      <c r="M344" s="1027"/>
      <c r="N344" s="1027"/>
      <c r="O344" s="1027"/>
      <c r="P344" s="1027"/>
      <c r="Q344" s="1026"/>
      <c r="R344" s="1026"/>
      <c r="S344" s="1026"/>
      <c r="T344" s="1026"/>
      <c r="U344" s="1026"/>
      <c r="V344" s="1026"/>
      <c r="W344" s="1026"/>
      <c r="X344" s="1026"/>
      <c r="Y344" s="1026"/>
      <c r="Z344" s="1026"/>
      <c r="AA344" s="1026"/>
      <c r="AB344" s="1026"/>
      <c r="AC344" s="1026"/>
      <c r="AD344" s="1026"/>
      <c r="AE344" s="1026"/>
      <c r="AF344" s="1026"/>
      <c r="AG344" s="1026"/>
      <c r="AH344" s="1026"/>
      <c r="AI344" s="1026"/>
      <c r="AJ344" s="1026"/>
      <c r="AK344" s="1026"/>
      <c r="AL344" s="1026"/>
      <c r="AM344" s="1026"/>
      <c r="AN344" s="1026"/>
      <c r="AO344" s="1026"/>
      <c r="AP344" s="1026"/>
      <c r="AQ344" s="1026"/>
      <c r="AR344" s="1026"/>
      <c r="AS344" s="1026"/>
      <c r="AT344" s="1026"/>
      <c r="AU344" s="1026"/>
      <c r="AV344" s="1026"/>
      <c r="AW344" s="1026"/>
      <c r="AX344" s="1026"/>
      <c r="AY344" s="1026"/>
      <c r="AZ344" s="1026"/>
      <c r="BA344" s="1026"/>
      <c r="BB344" s="1026"/>
      <c r="BC344" s="1026"/>
      <c r="BD344" s="1026"/>
      <c r="BE344" s="1026"/>
      <c r="BF344" s="1026"/>
      <c r="BG344" s="1026"/>
      <c r="BH344" s="1026"/>
      <c r="BI344" s="1026"/>
      <c r="BJ344" s="1026"/>
      <c r="BK344" s="1026"/>
      <c r="BL344" s="1026"/>
      <c r="BM344" s="1026"/>
      <c r="BN344" s="1026"/>
      <c r="BO344" s="1026"/>
      <c r="BP344" s="1026"/>
      <c r="BQ344" s="1026"/>
      <c r="BR344" s="1026"/>
      <c r="BS344" s="1026"/>
      <c r="BT344" s="1026"/>
      <c r="BU344" s="1026"/>
      <c r="BV344" s="1026"/>
      <c r="BW344" s="1026"/>
      <c r="BX344" s="1026"/>
      <c r="BY344" s="1026"/>
      <c r="BZ344" s="1026"/>
      <c r="CA344" s="1026"/>
      <c r="CB344" s="1026"/>
      <c r="CC344" s="1026"/>
      <c r="CD344" s="1026"/>
      <c r="CE344" s="1026"/>
      <c r="CF344" s="1026"/>
      <c r="CG344" s="1026"/>
      <c r="CH344" s="1026"/>
      <c r="CI344" s="1026"/>
      <c r="CJ344" s="1026"/>
      <c r="CK344" s="1026"/>
      <c r="CL344" s="1026"/>
      <c r="CM344" s="1026"/>
      <c r="CN344" s="1026"/>
    </row>
    <row r="345">
      <c r="A345" s="1026"/>
      <c r="B345" s="1026"/>
      <c r="C345" s="1026"/>
      <c r="D345" s="1026"/>
      <c r="E345" s="1026"/>
      <c r="F345" s="1026"/>
      <c r="G345" s="1026"/>
      <c r="H345" s="1027"/>
      <c r="I345" s="1027"/>
      <c r="J345" s="1027"/>
      <c r="K345" s="1027"/>
      <c r="L345" s="1027"/>
      <c r="M345" s="1027"/>
      <c r="N345" s="1027"/>
      <c r="O345" s="1027"/>
      <c r="P345" s="1027"/>
      <c r="Q345" s="1026"/>
      <c r="R345" s="1026"/>
      <c r="S345" s="1026"/>
      <c r="T345" s="1026"/>
      <c r="U345" s="1026"/>
      <c r="V345" s="1026"/>
      <c r="W345" s="1026"/>
      <c r="X345" s="1026"/>
      <c r="Y345" s="1026"/>
      <c r="Z345" s="1026"/>
      <c r="AA345" s="1026"/>
      <c r="AB345" s="1026"/>
      <c r="AC345" s="1026"/>
      <c r="AD345" s="1026"/>
      <c r="AE345" s="1026"/>
      <c r="AF345" s="1026"/>
      <c r="AG345" s="1026"/>
      <c r="AH345" s="1026"/>
      <c r="AI345" s="1026"/>
      <c r="AJ345" s="1026"/>
      <c r="AK345" s="1026"/>
      <c r="AL345" s="1026"/>
      <c r="AM345" s="1026"/>
      <c r="AN345" s="1026"/>
      <c r="AO345" s="1026"/>
      <c r="AP345" s="1026"/>
      <c r="AQ345" s="1026"/>
      <c r="AR345" s="1026"/>
      <c r="AS345" s="1026"/>
      <c r="AT345" s="1026"/>
      <c r="AU345" s="1026"/>
      <c r="AV345" s="1026"/>
      <c r="AW345" s="1026"/>
      <c r="AX345" s="1026"/>
      <c r="AY345" s="1026"/>
      <c r="AZ345" s="1026"/>
      <c r="BA345" s="1026"/>
      <c r="BB345" s="1026"/>
      <c r="BC345" s="1026"/>
      <c r="BD345" s="1026"/>
      <c r="BE345" s="1026"/>
      <c r="BF345" s="1026"/>
      <c r="BG345" s="1026"/>
      <c r="BH345" s="1026"/>
      <c r="BI345" s="1026"/>
      <c r="BJ345" s="1026"/>
      <c r="BK345" s="1026"/>
      <c r="BL345" s="1026"/>
      <c r="BM345" s="1026"/>
      <c r="BN345" s="1026"/>
      <c r="BO345" s="1026"/>
      <c r="BP345" s="1026"/>
      <c r="BQ345" s="1026"/>
      <c r="BR345" s="1026"/>
      <c r="BS345" s="1026"/>
      <c r="BT345" s="1026"/>
      <c r="BU345" s="1026"/>
      <c r="BV345" s="1026"/>
      <c r="BW345" s="1026"/>
      <c r="BX345" s="1026"/>
      <c r="BY345" s="1026"/>
      <c r="BZ345" s="1026"/>
      <c r="CA345" s="1026"/>
      <c r="CB345" s="1026"/>
      <c r="CC345" s="1026"/>
      <c r="CD345" s="1026"/>
      <c r="CE345" s="1026"/>
      <c r="CF345" s="1026"/>
      <c r="CG345" s="1026"/>
      <c r="CH345" s="1026"/>
      <c r="CI345" s="1026"/>
      <c r="CJ345" s="1026"/>
      <c r="CK345" s="1026"/>
      <c r="CL345" s="1026"/>
      <c r="CM345" s="1026"/>
      <c r="CN345" s="1026"/>
    </row>
    <row r="346">
      <c r="A346" s="1026"/>
      <c r="B346" s="1026"/>
      <c r="C346" s="1026"/>
      <c r="D346" s="1026"/>
      <c r="E346" s="1026"/>
      <c r="F346" s="1026"/>
      <c r="G346" s="1026"/>
      <c r="H346" s="1027"/>
      <c r="I346" s="1027"/>
      <c r="J346" s="1027"/>
      <c r="K346" s="1027"/>
      <c r="L346" s="1027"/>
      <c r="M346" s="1027"/>
      <c r="N346" s="1027"/>
      <c r="O346" s="1027"/>
      <c r="P346" s="1027"/>
      <c r="Q346" s="1026"/>
      <c r="R346" s="1026"/>
      <c r="S346" s="1026"/>
      <c r="T346" s="1026"/>
      <c r="U346" s="1026"/>
      <c r="V346" s="1026"/>
      <c r="W346" s="1026"/>
      <c r="X346" s="1026"/>
      <c r="Y346" s="1026"/>
      <c r="Z346" s="1026"/>
      <c r="AA346" s="1026"/>
      <c r="AB346" s="1026"/>
      <c r="AC346" s="1026"/>
      <c r="AD346" s="1026"/>
      <c r="AE346" s="1026"/>
      <c r="AF346" s="1026"/>
      <c r="AG346" s="1026"/>
      <c r="AH346" s="1026"/>
      <c r="AI346" s="1026"/>
      <c r="AJ346" s="1026"/>
      <c r="AK346" s="1026"/>
      <c r="AL346" s="1026"/>
      <c r="AM346" s="1026"/>
      <c r="AN346" s="1026"/>
      <c r="AO346" s="1026"/>
      <c r="AP346" s="1026"/>
      <c r="AQ346" s="1026"/>
      <c r="AR346" s="1026"/>
      <c r="AS346" s="1026"/>
      <c r="AT346" s="1026"/>
      <c r="AU346" s="1026"/>
      <c r="AV346" s="1026"/>
      <c r="AW346" s="1026"/>
      <c r="AX346" s="1026"/>
      <c r="AY346" s="1026"/>
      <c r="AZ346" s="1026"/>
      <c r="BA346" s="1026"/>
      <c r="BB346" s="1026"/>
      <c r="BC346" s="1026"/>
      <c r="BD346" s="1026"/>
      <c r="BE346" s="1026"/>
      <c r="BF346" s="1026"/>
      <c r="BG346" s="1026"/>
      <c r="BH346" s="1026"/>
      <c r="BI346" s="1026"/>
      <c r="BJ346" s="1026"/>
      <c r="BK346" s="1026"/>
      <c r="BL346" s="1026"/>
      <c r="BM346" s="1026"/>
      <c r="BN346" s="1026"/>
      <c r="BO346" s="1026"/>
      <c r="BP346" s="1026"/>
      <c r="BQ346" s="1026"/>
      <c r="BR346" s="1026"/>
      <c r="BS346" s="1026"/>
      <c r="BT346" s="1026"/>
      <c r="BU346" s="1026"/>
      <c r="BV346" s="1026"/>
      <c r="BW346" s="1026"/>
      <c r="BX346" s="1026"/>
      <c r="BY346" s="1026"/>
      <c r="BZ346" s="1026"/>
      <c r="CA346" s="1026"/>
      <c r="CB346" s="1026"/>
      <c r="CC346" s="1026"/>
      <c r="CD346" s="1026"/>
      <c r="CE346" s="1026"/>
      <c r="CF346" s="1026"/>
      <c r="CG346" s="1026"/>
      <c r="CH346" s="1026"/>
      <c r="CI346" s="1026"/>
      <c r="CJ346" s="1026"/>
      <c r="CK346" s="1026"/>
      <c r="CL346" s="1026"/>
      <c r="CM346" s="1026"/>
      <c r="CN346" s="1026"/>
    </row>
    <row r="347">
      <c r="A347" s="1026"/>
      <c r="B347" s="1026"/>
      <c r="C347" s="1026"/>
      <c r="D347" s="1026"/>
      <c r="E347" s="1026"/>
      <c r="F347" s="1026"/>
      <c r="G347" s="1026"/>
      <c r="H347" s="1027"/>
      <c r="I347" s="1027"/>
      <c r="J347" s="1027"/>
      <c r="K347" s="1027"/>
      <c r="L347" s="1027"/>
      <c r="M347" s="1027"/>
      <c r="N347" s="1027"/>
      <c r="O347" s="1027"/>
      <c r="P347" s="1027"/>
      <c r="Q347" s="1026"/>
      <c r="R347" s="1026"/>
      <c r="S347" s="1026"/>
      <c r="T347" s="1026"/>
      <c r="U347" s="1026"/>
      <c r="V347" s="1026"/>
      <c r="W347" s="1026"/>
      <c r="X347" s="1026"/>
      <c r="Y347" s="1026"/>
      <c r="Z347" s="1026"/>
      <c r="AA347" s="1026"/>
      <c r="AB347" s="1026"/>
      <c r="AC347" s="1026"/>
      <c r="AD347" s="1026"/>
      <c r="AE347" s="1026"/>
      <c r="AF347" s="1026"/>
      <c r="AG347" s="1026"/>
      <c r="AH347" s="1026"/>
      <c r="AI347" s="1026"/>
      <c r="AJ347" s="1026"/>
      <c r="AK347" s="1026"/>
      <c r="AL347" s="1026"/>
      <c r="AM347" s="1026"/>
      <c r="AN347" s="1026"/>
      <c r="AO347" s="1026"/>
      <c r="AP347" s="1026"/>
      <c r="AQ347" s="1026"/>
      <c r="AR347" s="1026"/>
      <c r="AS347" s="1026"/>
      <c r="AT347" s="1026"/>
      <c r="AU347" s="1026"/>
      <c r="AV347" s="1026"/>
      <c r="AW347" s="1026"/>
      <c r="AX347" s="1026"/>
      <c r="AY347" s="1026"/>
      <c r="AZ347" s="1026"/>
      <c r="BA347" s="1026"/>
      <c r="BB347" s="1026"/>
      <c r="BC347" s="1026"/>
      <c r="BD347" s="1026"/>
      <c r="BE347" s="1026"/>
      <c r="BF347" s="1026"/>
      <c r="BG347" s="1026"/>
      <c r="BH347" s="1026"/>
      <c r="BI347" s="1026"/>
      <c r="BJ347" s="1026"/>
      <c r="BK347" s="1026"/>
      <c r="BL347" s="1026"/>
      <c r="BM347" s="1026"/>
      <c r="BN347" s="1026"/>
      <c r="BO347" s="1026"/>
      <c r="BP347" s="1026"/>
      <c r="BQ347" s="1026"/>
      <c r="BR347" s="1026"/>
      <c r="BS347" s="1026"/>
      <c r="BT347" s="1026"/>
      <c r="BU347" s="1026"/>
      <c r="BV347" s="1026"/>
      <c r="BW347" s="1026"/>
      <c r="BX347" s="1026"/>
      <c r="BY347" s="1026"/>
      <c r="BZ347" s="1026"/>
      <c r="CA347" s="1026"/>
      <c r="CB347" s="1026"/>
      <c r="CC347" s="1026"/>
      <c r="CD347" s="1026"/>
      <c r="CE347" s="1026"/>
      <c r="CF347" s="1026"/>
      <c r="CG347" s="1026"/>
      <c r="CH347" s="1026"/>
      <c r="CI347" s="1026"/>
      <c r="CJ347" s="1026"/>
      <c r="CK347" s="1026"/>
      <c r="CL347" s="1026"/>
      <c r="CM347" s="1026"/>
      <c r="CN347" s="1026"/>
    </row>
    <row r="348">
      <c r="A348" s="1026"/>
      <c r="B348" s="1026"/>
      <c r="C348" s="1026"/>
      <c r="D348" s="1026"/>
      <c r="E348" s="1026"/>
      <c r="F348" s="1026"/>
      <c r="G348" s="1026"/>
      <c r="H348" s="1027"/>
      <c r="I348" s="1027"/>
      <c r="J348" s="1027"/>
      <c r="K348" s="1027"/>
      <c r="L348" s="1027"/>
      <c r="M348" s="1027"/>
      <c r="N348" s="1027"/>
      <c r="O348" s="1027"/>
      <c r="P348" s="1027"/>
      <c r="Q348" s="1026"/>
      <c r="R348" s="1026"/>
      <c r="S348" s="1026"/>
      <c r="T348" s="1026"/>
      <c r="U348" s="1026"/>
      <c r="V348" s="1026"/>
      <c r="W348" s="1026"/>
      <c r="X348" s="1026"/>
      <c r="Y348" s="1026"/>
      <c r="Z348" s="1026"/>
      <c r="AA348" s="1026"/>
      <c r="AB348" s="1026"/>
      <c r="AC348" s="1026"/>
      <c r="AD348" s="1026"/>
      <c r="AE348" s="1026"/>
      <c r="AF348" s="1026"/>
      <c r="AG348" s="1026"/>
      <c r="AH348" s="1026"/>
      <c r="AI348" s="1026"/>
      <c r="AJ348" s="1026"/>
      <c r="AK348" s="1026"/>
      <c r="AL348" s="1026"/>
      <c r="AM348" s="1026"/>
      <c r="AN348" s="1026"/>
      <c r="AO348" s="1026"/>
      <c r="AP348" s="1026"/>
      <c r="AQ348" s="1026"/>
      <c r="AR348" s="1026"/>
      <c r="AS348" s="1026"/>
      <c r="AT348" s="1026"/>
      <c r="AU348" s="1026"/>
      <c r="AV348" s="1026"/>
      <c r="AW348" s="1026"/>
      <c r="AX348" s="1026"/>
      <c r="AY348" s="1026"/>
      <c r="AZ348" s="1026"/>
      <c r="BA348" s="1026"/>
      <c r="BB348" s="1026"/>
      <c r="BC348" s="1026"/>
      <c r="BD348" s="1026"/>
      <c r="BE348" s="1026"/>
      <c r="BF348" s="1026"/>
      <c r="BG348" s="1026"/>
      <c r="BH348" s="1026"/>
      <c r="BI348" s="1026"/>
      <c r="BJ348" s="1026"/>
      <c r="BK348" s="1026"/>
      <c r="BL348" s="1026"/>
      <c r="BM348" s="1026"/>
      <c r="BN348" s="1026"/>
      <c r="BO348" s="1026"/>
      <c r="BP348" s="1026"/>
      <c r="BQ348" s="1026"/>
      <c r="BR348" s="1026"/>
      <c r="BS348" s="1026"/>
      <c r="BT348" s="1026"/>
      <c r="BU348" s="1026"/>
      <c r="BV348" s="1026"/>
      <c r="BW348" s="1026"/>
      <c r="BX348" s="1026"/>
      <c r="BY348" s="1026"/>
      <c r="BZ348" s="1026"/>
      <c r="CA348" s="1026"/>
      <c r="CB348" s="1026"/>
      <c r="CC348" s="1026"/>
      <c r="CD348" s="1026"/>
      <c r="CE348" s="1026"/>
      <c r="CF348" s="1026"/>
      <c r="CG348" s="1026"/>
      <c r="CH348" s="1026"/>
      <c r="CI348" s="1026"/>
      <c r="CJ348" s="1026"/>
      <c r="CK348" s="1026"/>
      <c r="CL348" s="1026"/>
      <c r="CM348" s="1026"/>
      <c r="CN348" s="1026"/>
    </row>
    <row r="349">
      <c r="A349" s="1026"/>
      <c r="B349" s="1026"/>
      <c r="C349" s="1026"/>
      <c r="D349" s="1026"/>
      <c r="E349" s="1026"/>
      <c r="F349" s="1026"/>
      <c r="G349" s="1026"/>
      <c r="H349" s="1027"/>
      <c r="I349" s="1027"/>
      <c r="J349" s="1027"/>
      <c r="K349" s="1027"/>
      <c r="L349" s="1027"/>
      <c r="M349" s="1027"/>
      <c r="N349" s="1027"/>
      <c r="O349" s="1027"/>
      <c r="P349" s="1027"/>
      <c r="Q349" s="1026"/>
      <c r="R349" s="1026"/>
      <c r="S349" s="1026"/>
      <c r="T349" s="1026"/>
      <c r="U349" s="1026"/>
      <c r="V349" s="1026"/>
      <c r="W349" s="1026"/>
      <c r="X349" s="1026"/>
      <c r="Y349" s="1026"/>
      <c r="Z349" s="1026"/>
      <c r="AA349" s="1026"/>
      <c r="AB349" s="1026"/>
      <c r="AC349" s="1026"/>
      <c r="AD349" s="1026"/>
      <c r="AE349" s="1026"/>
      <c r="AF349" s="1026"/>
      <c r="AG349" s="1026"/>
      <c r="AH349" s="1026"/>
      <c r="AI349" s="1026"/>
      <c r="AJ349" s="1026"/>
      <c r="AK349" s="1026"/>
      <c r="AL349" s="1026"/>
      <c r="AM349" s="1026"/>
      <c r="AN349" s="1026"/>
      <c r="AO349" s="1026"/>
      <c r="AP349" s="1026"/>
      <c r="AQ349" s="1026"/>
      <c r="AR349" s="1026"/>
      <c r="AS349" s="1026"/>
      <c r="AT349" s="1026"/>
      <c r="AU349" s="1026"/>
      <c r="AV349" s="1026"/>
      <c r="AW349" s="1026"/>
      <c r="AX349" s="1026"/>
      <c r="AY349" s="1026"/>
      <c r="AZ349" s="1026"/>
      <c r="BA349" s="1026"/>
      <c r="BB349" s="1026"/>
      <c r="BC349" s="1026"/>
      <c r="BD349" s="1026"/>
      <c r="BE349" s="1026"/>
      <c r="BF349" s="1026"/>
      <c r="BG349" s="1026"/>
      <c r="BH349" s="1026"/>
      <c r="BI349" s="1026"/>
      <c r="BJ349" s="1026"/>
      <c r="BK349" s="1026"/>
      <c r="BL349" s="1026"/>
      <c r="BM349" s="1026"/>
      <c r="BN349" s="1026"/>
      <c r="BO349" s="1026"/>
      <c r="BP349" s="1026"/>
      <c r="BQ349" s="1026"/>
      <c r="BR349" s="1026"/>
      <c r="BS349" s="1026"/>
      <c r="BT349" s="1026"/>
      <c r="BU349" s="1026"/>
      <c r="BV349" s="1026"/>
      <c r="BW349" s="1026"/>
      <c r="BX349" s="1026"/>
      <c r="BY349" s="1026"/>
      <c r="BZ349" s="1026"/>
      <c r="CA349" s="1026"/>
      <c r="CB349" s="1026"/>
      <c r="CC349" s="1026"/>
      <c r="CD349" s="1026"/>
      <c r="CE349" s="1026"/>
      <c r="CF349" s="1026"/>
      <c r="CG349" s="1026"/>
      <c r="CH349" s="1026"/>
      <c r="CI349" s="1026"/>
      <c r="CJ349" s="1026"/>
      <c r="CK349" s="1026"/>
      <c r="CL349" s="1026"/>
      <c r="CM349" s="1026"/>
      <c r="CN349" s="1026"/>
    </row>
    <row r="350">
      <c r="A350" s="1026"/>
      <c r="B350" s="1026"/>
      <c r="C350" s="1026"/>
      <c r="D350" s="1026"/>
      <c r="E350" s="1026"/>
      <c r="F350" s="1026"/>
      <c r="G350" s="1026"/>
      <c r="H350" s="1027"/>
      <c r="I350" s="1027"/>
      <c r="J350" s="1027"/>
      <c r="K350" s="1027"/>
      <c r="L350" s="1027"/>
      <c r="M350" s="1027"/>
      <c r="N350" s="1027"/>
      <c r="O350" s="1027"/>
      <c r="P350" s="1027"/>
      <c r="Q350" s="1026"/>
      <c r="R350" s="1026"/>
      <c r="S350" s="1026"/>
      <c r="T350" s="1026"/>
      <c r="U350" s="1026"/>
      <c r="V350" s="1026"/>
      <c r="W350" s="1026"/>
      <c r="X350" s="1026"/>
      <c r="Y350" s="1026"/>
      <c r="Z350" s="1026"/>
      <c r="AA350" s="1026"/>
      <c r="AB350" s="1026"/>
      <c r="AC350" s="1026"/>
      <c r="AD350" s="1026"/>
      <c r="AE350" s="1026"/>
      <c r="AF350" s="1026"/>
      <c r="AG350" s="1026"/>
      <c r="AH350" s="1026"/>
      <c r="AI350" s="1026"/>
      <c r="AJ350" s="1026"/>
      <c r="AK350" s="1026"/>
      <c r="AL350" s="1026"/>
      <c r="AM350" s="1026"/>
      <c r="AN350" s="1026"/>
      <c r="AO350" s="1026"/>
      <c r="AP350" s="1026"/>
      <c r="AQ350" s="1026"/>
      <c r="AR350" s="1026"/>
      <c r="AS350" s="1026"/>
      <c r="AT350" s="1026"/>
      <c r="AU350" s="1026"/>
      <c r="AV350" s="1026"/>
      <c r="AW350" s="1026"/>
      <c r="AX350" s="1026"/>
      <c r="AY350" s="1026"/>
      <c r="AZ350" s="1026"/>
      <c r="BA350" s="1026"/>
      <c r="BB350" s="1026"/>
      <c r="BC350" s="1026"/>
      <c r="BD350" s="1026"/>
      <c r="BE350" s="1026"/>
      <c r="BF350" s="1026"/>
      <c r="BG350" s="1026"/>
      <c r="BH350" s="1026"/>
      <c r="BI350" s="1026"/>
      <c r="BJ350" s="1026"/>
      <c r="BK350" s="1026"/>
      <c r="BL350" s="1026"/>
      <c r="BM350" s="1026"/>
      <c r="BN350" s="1026"/>
      <c r="BO350" s="1026"/>
      <c r="BP350" s="1026"/>
      <c r="BQ350" s="1026"/>
      <c r="BR350" s="1026"/>
      <c r="BS350" s="1026"/>
      <c r="BT350" s="1026"/>
      <c r="BU350" s="1026"/>
      <c r="BV350" s="1026"/>
      <c r="BW350" s="1026"/>
      <c r="BX350" s="1026"/>
      <c r="BY350" s="1026"/>
      <c r="BZ350" s="1026"/>
      <c r="CA350" s="1026"/>
      <c r="CB350" s="1026"/>
      <c r="CC350" s="1026"/>
      <c r="CD350" s="1026"/>
      <c r="CE350" s="1026"/>
      <c r="CF350" s="1026"/>
      <c r="CG350" s="1026"/>
      <c r="CH350" s="1026"/>
      <c r="CI350" s="1026"/>
      <c r="CJ350" s="1026"/>
      <c r="CK350" s="1026"/>
      <c r="CL350" s="1026"/>
      <c r="CM350" s="1026"/>
      <c r="CN350" s="1026"/>
    </row>
    <row r="351">
      <c r="A351" s="1026"/>
      <c r="B351" s="1026"/>
      <c r="C351" s="1026"/>
      <c r="D351" s="1026"/>
      <c r="E351" s="1026"/>
      <c r="F351" s="1026"/>
      <c r="G351" s="1026"/>
      <c r="H351" s="1027"/>
      <c r="I351" s="1027"/>
      <c r="J351" s="1027"/>
      <c r="K351" s="1027"/>
      <c r="L351" s="1027"/>
      <c r="M351" s="1027"/>
      <c r="N351" s="1027"/>
      <c r="O351" s="1027"/>
      <c r="P351" s="1027"/>
      <c r="Q351" s="1026"/>
      <c r="R351" s="1026"/>
      <c r="S351" s="1026"/>
      <c r="T351" s="1026"/>
      <c r="U351" s="1026"/>
      <c r="V351" s="1026"/>
      <c r="W351" s="1026"/>
      <c r="X351" s="1026"/>
      <c r="Y351" s="1026"/>
      <c r="Z351" s="1026"/>
      <c r="AA351" s="1026"/>
      <c r="AB351" s="1026"/>
      <c r="AC351" s="1026"/>
      <c r="AD351" s="1026"/>
      <c r="AE351" s="1026"/>
      <c r="AF351" s="1026"/>
      <c r="AG351" s="1026"/>
      <c r="AH351" s="1026"/>
      <c r="AI351" s="1026"/>
      <c r="AJ351" s="1026"/>
      <c r="AK351" s="1026"/>
      <c r="AL351" s="1026"/>
      <c r="AM351" s="1026"/>
      <c r="AN351" s="1026"/>
      <c r="AO351" s="1026"/>
      <c r="AP351" s="1026"/>
      <c r="AQ351" s="1026"/>
      <c r="AR351" s="1026"/>
      <c r="AS351" s="1026"/>
      <c r="AT351" s="1026"/>
      <c r="AU351" s="1026"/>
      <c r="AV351" s="1026"/>
      <c r="AW351" s="1026"/>
      <c r="AX351" s="1026"/>
      <c r="AY351" s="1026"/>
      <c r="AZ351" s="1026"/>
      <c r="BA351" s="1026"/>
      <c r="BB351" s="1026"/>
      <c r="BC351" s="1026"/>
      <c r="BD351" s="1026"/>
      <c r="BE351" s="1026"/>
      <c r="BF351" s="1026"/>
      <c r="BG351" s="1026"/>
      <c r="BH351" s="1026"/>
      <c r="BI351" s="1026"/>
      <c r="BJ351" s="1026"/>
      <c r="BK351" s="1026"/>
      <c r="BL351" s="1026"/>
      <c r="BM351" s="1026"/>
      <c r="BN351" s="1026"/>
      <c r="BO351" s="1026"/>
      <c r="BP351" s="1026"/>
      <c r="BQ351" s="1026"/>
      <c r="BR351" s="1026"/>
      <c r="BS351" s="1026"/>
      <c r="BT351" s="1026"/>
      <c r="BU351" s="1026"/>
      <c r="BV351" s="1026"/>
      <c r="BW351" s="1026"/>
      <c r="BX351" s="1026"/>
      <c r="BY351" s="1026"/>
      <c r="BZ351" s="1026"/>
      <c r="CA351" s="1026"/>
      <c r="CB351" s="1026"/>
      <c r="CC351" s="1026"/>
      <c r="CD351" s="1026"/>
      <c r="CE351" s="1026"/>
      <c r="CF351" s="1026"/>
      <c r="CG351" s="1026"/>
      <c r="CH351" s="1026"/>
      <c r="CI351" s="1026"/>
      <c r="CJ351" s="1026"/>
      <c r="CK351" s="1026"/>
      <c r="CL351" s="1026"/>
      <c r="CM351" s="1026"/>
      <c r="CN351" s="1026"/>
    </row>
    <row r="352">
      <c r="A352" s="1026"/>
      <c r="B352" s="1026"/>
      <c r="C352" s="1026"/>
      <c r="D352" s="1026"/>
      <c r="E352" s="1026"/>
      <c r="F352" s="1026"/>
      <c r="G352" s="1026"/>
      <c r="H352" s="1027"/>
      <c r="I352" s="1027"/>
      <c r="J352" s="1027"/>
      <c r="K352" s="1027"/>
      <c r="L352" s="1027"/>
      <c r="M352" s="1027"/>
      <c r="N352" s="1027"/>
      <c r="O352" s="1027"/>
      <c r="P352" s="1027"/>
      <c r="Q352" s="1026"/>
      <c r="R352" s="1026"/>
      <c r="S352" s="1026"/>
      <c r="T352" s="1026"/>
      <c r="U352" s="1026"/>
      <c r="V352" s="1026"/>
      <c r="W352" s="1026"/>
      <c r="X352" s="1026"/>
      <c r="Y352" s="1026"/>
      <c r="Z352" s="1026"/>
      <c r="AA352" s="1026"/>
      <c r="AB352" s="1026"/>
      <c r="AC352" s="1026"/>
      <c r="AD352" s="1026"/>
      <c r="AE352" s="1026"/>
      <c r="AF352" s="1026"/>
      <c r="AG352" s="1026"/>
      <c r="AH352" s="1026"/>
      <c r="AI352" s="1026"/>
      <c r="AJ352" s="1026"/>
      <c r="AK352" s="1026"/>
      <c r="AL352" s="1026"/>
      <c r="AM352" s="1026"/>
      <c r="AN352" s="1026"/>
      <c r="AO352" s="1026"/>
      <c r="AP352" s="1026"/>
      <c r="AQ352" s="1026"/>
      <c r="AR352" s="1026"/>
      <c r="AS352" s="1026"/>
      <c r="AT352" s="1026"/>
      <c r="AU352" s="1026"/>
      <c r="AV352" s="1026"/>
      <c r="AW352" s="1026"/>
      <c r="AX352" s="1026"/>
      <c r="AY352" s="1026"/>
      <c r="AZ352" s="1026"/>
      <c r="BA352" s="1026"/>
      <c r="BB352" s="1026"/>
      <c r="BC352" s="1026"/>
      <c r="BD352" s="1026"/>
      <c r="BE352" s="1026"/>
      <c r="BF352" s="1026"/>
      <c r="BG352" s="1026"/>
      <c r="BH352" s="1026"/>
      <c r="BI352" s="1026"/>
      <c r="BJ352" s="1026"/>
      <c r="BK352" s="1026"/>
      <c r="BL352" s="1026"/>
      <c r="BM352" s="1026"/>
      <c r="BN352" s="1026"/>
      <c r="BO352" s="1026"/>
      <c r="BP352" s="1026"/>
      <c r="BQ352" s="1026"/>
      <c r="BR352" s="1026"/>
      <c r="BS352" s="1026"/>
      <c r="BT352" s="1026"/>
      <c r="BU352" s="1026"/>
      <c r="BV352" s="1026"/>
      <c r="BW352" s="1026"/>
      <c r="BX352" s="1026"/>
      <c r="BY352" s="1026"/>
      <c r="BZ352" s="1026"/>
      <c r="CA352" s="1026"/>
      <c r="CB352" s="1026"/>
      <c r="CC352" s="1026"/>
      <c r="CD352" s="1026"/>
      <c r="CE352" s="1026"/>
      <c r="CF352" s="1026"/>
      <c r="CG352" s="1026"/>
      <c r="CH352" s="1026"/>
      <c r="CI352" s="1026"/>
      <c r="CJ352" s="1026"/>
      <c r="CK352" s="1026"/>
      <c r="CL352" s="1026"/>
      <c r="CM352" s="1026"/>
      <c r="CN352" s="1026"/>
    </row>
    <row r="353">
      <c r="A353" s="1026"/>
      <c r="B353" s="1026"/>
      <c r="C353" s="1026"/>
      <c r="D353" s="1026"/>
      <c r="E353" s="1026"/>
      <c r="F353" s="1026"/>
      <c r="G353" s="1026"/>
      <c r="H353" s="1027"/>
      <c r="I353" s="1027"/>
      <c r="J353" s="1027"/>
      <c r="K353" s="1027"/>
      <c r="L353" s="1027"/>
      <c r="M353" s="1027"/>
      <c r="N353" s="1027"/>
      <c r="O353" s="1027"/>
      <c r="P353" s="1027"/>
      <c r="Q353" s="1026"/>
      <c r="R353" s="1026"/>
      <c r="S353" s="1026"/>
      <c r="T353" s="1026"/>
      <c r="U353" s="1026"/>
      <c r="V353" s="1026"/>
      <c r="W353" s="1026"/>
      <c r="X353" s="1026"/>
      <c r="Y353" s="1026"/>
      <c r="Z353" s="1026"/>
      <c r="AA353" s="1026"/>
      <c r="AB353" s="1026"/>
      <c r="AC353" s="1026"/>
      <c r="AD353" s="1026"/>
      <c r="AE353" s="1026"/>
      <c r="AF353" s="1026"/>
      <c r="AG353" s="1026"/>
      <c r="AH353" s="1026"/>
      <c r="AI353" s="1026"/>
      <c r="AJ353" s="1026"/>
      <c r="AK353" s="1026"/>
      <c r="AL353" s="1026"/>
      <c r="AM353" s="1026"/>
      <c r="AN353" s="1026"/>
      <c r="AO353" s="1026"/>
      <c r="AP353" s="1026"/>
      <c r="AQ353" s="1026"/>
      <c r="AR353" s="1026"/>
      <c r="AS353" s="1026"/>
      <c r="AT353" s="1026"/>
      <c r="AU353" s="1026"/>
      <c r="AV353" s="1026"/>
      <c r="AW353" s="1026"/>
      <c r="AX353" s="1026"/>
      <c r="AY353" s="1026"/>
      <c r="AZ353" s="1026"/>
      <c r="BA353" s="1026"/>
      <c r="BB353" s="1026"/>
      <c r="BC353" s="1026"/>
      <c r="BD353" s="1026"/>
      <c r="BE353" s="1026"/>
      <c r="BF353" s="1026"/>
      <c r="BG353" s="1026"/>
      <c r="BH353" s="1026"/>
      <c r="BI353" s="1026"/>
      <c r="BJ353" s="1026"/>
      <c r="BK353" s="1026"/>
      <c r="BL353" s="1026"/>
      <c r="BM353" s="1026"/>
      <c r="BN353" s="1026"/>
      <c r="BO353" s="1026"/>
      <c r="BP353" s="1026"/>
      <c r="BQ353" s="1026"/>
      <c r="BR353" s="1026"/>
      <c r="BS353" s="1026"/>
      <c r="BT353" s="1026"/>
      <c r="BU353" s="1026"/>
      <c r="BV353" s="1026"/>
      <c r="BW353" s="1026"/>
      <c r="BX353" s="1026"/>
      <c r="BY353" s="1026"/>
      <c r="BZ353" s="1026"/>
      <c r="CA353" s="1026"/>
      <c r="CB353" s="1026"/>
      <c r="CC353" s="1026"/>
      <c r="CD353" s="1026"/>
      <c r="CE353" s="1026"/>
      <c r="CF353" s="1026"/>
      <c r="CG353" s="1026"/>
      <c r="CH353" s="1026"/>
      <c r="CI353" s="1026"/>
      <c r="CJ353" s="1026"/>
      <c r="CK353" s="1026"/>
      <c r="CL353" s="1026"/>
      <c r="CM353" s="1026"/>
      <c r="CN353" s="1026"/>
    </row>
    <row r="354">
      <c r="A354" s="1026"/>
      <c r="B354" s="1026"/>
      <c r="C354" s="1026"/>
      <c r="D354" s="1026"/>
      <c r="E354" s="1026"/>
      <c r="F354" s="1026"/>
      <c r="G354" s="1026"/>
      <c r="H354" s="1027"/>
      <c r="I354" s="1027"/>
      <c r="J354" s="1027"/>
      <c r="K354" s="1027"/>
      <c r="L354" s="1027"/>
      <c r="M354" s="1027"/>
      <c r="N354" s="1027"/>
      <c r="O354" s="1027"/>
      <c r="P354" s="1027"/>
      <c r="Q354" s="1026"/>
      <c r="R354" s="1026"/>
      <c r="S354" s="1026"/>
      <c r="T354" s="1026"/>
      <c r="U354" s="1026"/>
      <c r="V354" s="1026"/>
      <c r="W354" s="1026"/>
      <c r="X354" s="1026"/>
      <c r="Y354" s="1026"/>
      <c r="Z354" s="1026"/>
      <c r="AA354" s="1026"/>
      <c r="AB354" s="1026"/>
      <c r="AC354" s="1026"/>
      <c r="AD354" s="1026"/>
      <c r="AE354" s="1026"/>
      <c r="AF354" s="1026"/>
      <c r="AG354" s="1026"/>
      <c r="AH354" s="1026"/>
      <c r="AI354" s="1026"/>
      <c r="AJ354" s="1026"/>
      <c r="AK354" s="1026"/>
      <c r="AL354" s="1026"/>
      <c r="AM354" s="1026"/>
      <c r="AN354" s="1026"/>
      <c r="AO354" s="1026"/>
      <c r="AP354" s="1026"/>
      <c r="AQ354" s="1026"/>
      <c r="AR354" s="1026"/>
      <c r="AS354" s="1026"/>
      <c r="AT354" s="1026"/>
      <c r="AU354" s="1026"/>
      <c r="AV354" s="1026"/>
      <c r="AW354" s="1026"/>
      <c r="AX354" s="1026"/>
      <c r="AY354" s="1026"/>
      <c r="AZ354" s="1026"/>
      <c r="BA354" s="1026"/>
      <c r="BB354" s="1026"/>
      <c r="BC354" s="1026"/>
      <c r="BD354" s="1026"/>
      <c r="BE354" s="1026"/>
      <c r="BF354" s="1026"/>
      <c r="BG354" s="1026"/>
      <c r="BH354" s="1026"/>
      <c r="BI354" s="1026"/>
      <c r="BJ354" s="1026"/>
      <c r="BK354" s="1026"/>
      <c r="BL354" s="1026"/>
      <c r="BM354" s="1026"/>
      <c r="BN354" s="1026"/>
      <c r="BO354" s="1026"/>
      <c r="BP354" s="1026"/>
      <c r="BQ354" s="1026"/>
      <c r="BR354" s="1026"/>
      <c r="BS354" s="1026"/>
      <c r="BT354" s="1026"/>
      <c r="BU354" s="1026"/>
      <c r="BV354" s="1026"/>
      <c r="BW354" s="1026"/>
      <c r="BX354" s="1026"/>
      <c r="BY354" s="1026"/>
      <c r="BZ354" s="1026"/>
      <c r="CA354" s="1026"/>
      <c r="CB354" s="1026"/>
      <c r="CC354" s="1026"/>
      <c r="CD354" s="1026"/>
      <c r="CE354" s="1026"/>
      <c r="CF354" s="1026"/>
      <c r="CG354" s="1026"/>
      <c r="CH354" s="1026"/>
      <c r="CI354" s="1026"/>
      <c r="CJ354" s="1026"/>
      <c r="CK354" s="1026"/>
      <c r="CL354" s="1026"/>
      <c r="CM354" s="1026"/>
      <c r="CN354" s="1026"/>
    </row>
    <row r="355">
      <c r="A355" s="1026"/>
      <c r="B355" s="1026"/>
      <c r="C355" s="1026"/>
      <c r="D355" s="1026"/>
      <c r="E355" s="1026"/>
      <c r="F355" s="1026"/>
      <c r="G355" s="1026"/>
      <c r="H355" s="1027"/>
      <c r="I355" s="1027"/>
      <c r="J355" s="1027"/>
      <c r="K355" s="1027"/>
      <c r="L355" s="1027"/>
      <c r="M355" s="1027"/>
      <c r="N355" s="1027"/>
      <c r="O355" s="1027"/>
      <c r="P355" s="1027"/>
      <c r="Q355" s="1026"/>
      <c r="R355" s="1026"/>
      <c r="S355" s="1026"/>
      <c r="T355" s="1026"/>
      <c r="U355" s="1026"/>
      <c r="V355" s="1026"/>
      <c r="W355" s="1026"/>
      <c r="X355" s="1026"/>
      <c r="Y355" s="1026"/>
      <c r="Z355" s="1026"/>
      <c r="AA355" s="1026"/>
      <c r="AB355" s="1026"/>
      <c r="AC355" s="1026"/>
      <c r="AD355" s="1026"/>
      <c r="AE355" s="1026"/>
      <c r="AF355" s="1026"/>
      <c r="AG355" s="1026"/>
      <c r="AH355" s="1026"/>
      <c r="AI355" s="1026"/>
      <c r="AJ355" s="1026"/>
      <c r="AK355" s="1026"/>
      <c r="AL355" s="1026"/>
      <c r="AM355" s="1026"/>
      <c r="AN355" s="1026"/>
      <c r="AO355" s="1026"/>
      <c r="AP355" s="1026"/>
      <c r="AQ355" s="1026"/>
      <c r="AR355" s="1026"/>
      <c r="AS355" s="1026"/>
      <c r="AT355" s="1026"/>
      <c r="AU355" s="1026"/>
      <c r="AV355" s="1026"/>
      <c r="AW355" s="1026"/>
      <c r="AX355" s="1026"/>
      <c r="AY355" s="1026"/>
      <c r="AZ355" s="1026"/>
      <c r="BA355" s="1026"/>
      <c r="BB355" s="1026"/>
      <c r="BC355" s="1026"/>
      <c r="BD355" s="1026"/>
      <c r="BE355" s="1026"/>
      <c r="BF355" s="1026"/>
      <c r="BG355" s="1026"/>
      <c r="BH355" s="1026"/>
      <c r="BI355" s="1026"/>
      <c r="BJ355" s="1026"/>
      <c r="BK355" s="1026"/>
      <c r="BL355" s="1026"/>
      <c r="BM355" s="1026"/>
      <c r="BN355" s="1026"/>
      <c r="BO355" s="1026"/>
      <c r="BP355" s="1026"/>
      <c r="BQ355" s="1026"/>
      <c r="BR355" s="1026"/>
      <c r="BS355" s="1026"/>
      <c r="BT355" s="1026"/>
      <c r="BU355" s="1026"/>
      <c r="BV355" s="1026"/>
      <c r="BW355" s="1026"/>
      <c r="BX355" s="1026"/>
      <c r="BY355" s="1026"/>
      <c r="BZ355" s="1026"/>
      <c r="CA355" s="1026"/>
      <c r="CB355" s="1026"/>
      <c r="CC355" s="1026"/>
      <c r="CD355" s="1026"/>
      <c r="CE355" s="1026"/>
      <c r="CF355" s="1026"/>
      <c r="CG355" s="1026"/>
      <c r="CH355" s="1026"/>
      <c r="CI355" s="1026"/>
      <c r="CJ355" s="1026"/>
      <c r="CK355" s="1026"/>
      <c r="CL355" s="1026"/>
      <c r="CM355" s="1026"/>
      <c r="CN355" s="1026"/>
    </row>
    <row r="356">
      <c r="A356" s="1026"/>
      <c r="B356" s="1026"/>
      <c r="C356" s="1026"/>
      <c r="D356" s="1026"/>
      <c r="E356" s="1026"/>
      <c r="F356" s="1026"/>
      <c r="G356" s="1026"/>
      <c r="H356" s="1027"/>
      <c r="I356" s="1027"/>
      <c r="J356" s="1027"/>
      <c r="K356" s="1027"/>
      <c r="L356" s="1027"/>
      <c r="M356" s="1027"/>
      <c r="N356" s="1027"/>
      <c r="O356" s="1027"/>
      <c r="P356" s="1027"/>
      <c r="Q356" s="1026"/>
      <c r="R356" s="1026"/>
      <c r="S356" s="1026"/>
      <c r="T356" s="1026"/>
      <c r="U356" s="1026"/>
      <c r="V356" s="1026"/>
      <c r="W356" s="1026"/>
      <c r="X356" s="1026"/>
      <c r="Y356" s="1026"/>
      <c r="Z356" s="1026"/>
      <c r="AA356" s="1026"/>
      <c r="AB356" s="1026"/>
      <c r="AC356" s="1026"/>
      <c r="AD356" s="1026"/>
      <c r="AE356" s="1026"/>
      <c r="AF356" s="1026"/>
      <c r="AG356" s="1026"/>
      <c r="AH356" s="1026"/>
      <c r="AI356" s="1026"/>
      <c r="AJ356" s="1026"/>
      <c r="AK356" s="1026"/>
      <c r="AL356" s="1026"/>
      <c r="AM356" s="1026"/>
      <c r="AN356" s="1026"/>
      <c r="AO356" s="1026"/>
      <c r="AP356" s="1026"/>
      <c r="AQ356" s="1026"/>
      <c r="AR356" s="1026"/>
      <c r="AS356" s="1026"/>
      <c r="AT356" s="1026"/>
      <c r="AU356" s="1026"/>
      <c r="AV356" s="1026"/>
      <c r="AW356" s="1026"/>
      <c r="AX356" s="1026"/>
      <c r="AY356" s="1026"/>
      <c r="AZ356" s="1026"/>
      <c r="BA356" s="1026"/>
      <c r="BB356" s="1026"/>
      <c r="BC356" s="1026"/>
      <c r="BD356" s="1026"/>
      <c r="BE356" s="1026"/>
      <c r="BF356" s="1026"/>
      <c r="BG356" s="1026"/>
      <c r="BH356" s="1026"/>
      <c r="BI356" s="1026"/>
      <c r="BJ356" s="1026"/>
      <c r="BK356" s="1026"/>
      <c r="BL356" s="1026"/>
      <c r="BM356" s="1026"/>
      <c r="BN356" s="1026"/>
      <c r="BO356" s="1026"/>
      <c r="BP356" s="1026"/>
      <c r="BQ356" s="1026"/>
      <c r="BR356" s="1026"/>
      <c r="BS356" s="1026"/>
      <c r="BT356" s="1026"/>
      <c r="BU356" s="1026"/>
      <c r="BV356" s="1026"/>
      <c r="BW356" s="1026"/>
      <c r="BX356" s="1026"/>
      <c r="BY356" s="1026"/>
      <c r="BZ356" s="1026"/>
      <c r="CA356" s="1026"/>
      <c r="CB356" s="1026"/>
      <c r="CC356" s="1026"/>
      <c r="CD356" s="1026"/>
      <c r="CE356" s="1026"/>
      <c r="CF356" s="1026"/>
      <c r="CG356" s="1026"/>
      <c r="CH356" s="1026"/>
      <c r="CI356" s="1026"/>
      <c r="CJ356" s="1026"/>
      <c r="CK356" s="1026"/>
      <c r="CL356" s="1026"/>
      <c r="CM356" s="1026"/>
      <c r="CN356" s="1026"/>
    </row>
    <row r="357">
      <c r="A357" s="1026"/>
      <c r="B357" s="1026"/>
      <c r="C357" s="1026"/>
      <c r="D357" s="1026"/>
      <c r="E357" s="1026"/>
      <c r="F357" s="1026"/>
      <c r="G357" s="1026"/>
      <c r="H357" s="1027"/>
      <c r="I357" s="1027"/>
      <c r="J357" s="1027"/>
      <c r="K357" s="1027"/>
      <c r="L357" s="1027"/>
      <c r="M357" s="1027"/>
      <c r="N357" s="1027"/>
      <c r="O357" s="1027"/>
      <c r="P357" s="1027"/>
      <c r="Q357" s="1026"/>
      <c r="R357" s="1026"/>
      <c r="S357" s="1026"/>
      <c r="T357" s="1026"/>
      <c r="U357" s="1026"/>
      <c r="V357" s="1026"/>
      <c r="W357" s="1026"/>
      <c r="X357" s="1026"/>
      <c r="Y357" s="1026"/>
      <c r="Z357" s="1026"/>
      <c r="AA357" s="1026"/>
      <c r="AB357" s="1026"/>
      <c r="AC357" s="1026"/>
      <c r="AD357" s="1026"/>
      <c r="AE357" s="1026"/>
      <c r="AF357" s="1026"/>
      <c r="AG357" s="1026"/>
      <c r="AH357" s="1026"/>
      <c r="AI357" s="1026"/>
      <c r="AJ357" s="1026"/>
      <c r="AK357" s="1026"/>
      <c r="AL357" s="1026"/>
      <c r="AM357" s="1026"/>
      <c r="AN357" s="1026"/>
      <c r="AO357" s="1026"/>
      <c r="AP357" s="1026"/>
      <c r="AQ357" s="1026"/>
      <c r="AR357" s="1026"/>
      <c r="AS357" s="1026"/>
      <c r="AT357" s="1026"/>
      <c r="AU357" s="1026"/>
      <c r="AV357" s="1026"/>
      <c r="AW357" s="1026"/>
      <c r="AX357" s="1026"/>
      <c r="AY357" s="1026"/>
      <c r="AZ357" s="1026"/>
      <c r="BA357" s="1026"/>
      <c r="BB357" s="1026"/>
      <c r="BC357" s="1026"/>
      <c r="BD357" s="1026"/>
      <c r="BE357" s="1026"/>
      <c r="BF357" s="1026"/>
      <c r="BG357" s="1026"/>
      <c r="BH357" s="1026"/>
      <c r="BI357" s="1026"/>
      <c r="BJ357" s="1026"/>
      <c r="BK357" s="1026"/>
      <c r="BL357" s="1026"/>
      <c r="BM357" s="1026"/>
      <c r="BN357" s="1026"/>
      <c r="BO357" s="1026"/>
      <c r="BP357" s="1026"/>
      <c r="BQ357" s="1026"/>
      <c r="BR357" s="1026"/>
      <c r="BS357" s="1026"/>
      <c r="BT357" s="1026"/>
      <c r="BU357" s="1026"/>
      <c r="BV357" s="1026"/>
      <c r="BW357" s="1026"/>
      <c r="BX357" s="1026"/>
      <c r="BY357" s="1026"/>
      <c r="BZ357" s="1026"/>
      <c r="CA357" s="1026"/>
      <c r="CB357" s="1026"/>
      <c r="CC357" s="1026"/>
      <c r="CD357" s="1026"/>
      <c r="CE357" s="1026"/>
      <c r="CF357" s="1026"/>
      <c r="CG357" s="1026"/>
      <c r="CH357" s="1026"/>
      <c r="CI357" s="1026"/>
      <c r="CJ357" s="1026"/>
      <c r="CK357" s="1026"/>
      <c r="CL357" s="1026"/>
      <c r="CM357" s="1026"/>
      <c r="CN357" s="1026"/>
    </row>
    <row r="358">
      <c r="A358" s="1026"/>
      <c r="B358" s="1026"/>
      <c r="C358" s="1026"/>
      <c r="D358" s="1026"/>
      <c r="E358" s="1026"/>
      <c r="F358" s="1026"/>
      <c r="G358" s="1026"/>
      <c r="H358" s="1027"/>
      <c r="I358" s="1027"/>
      <c r="J358" s="1027"/>
      <c r="K358" s="1027"/>
      <c r="L358" s="1027"/>
      <c r="M358" s="1027"/>
      <c r="N358" s="1027"/>
      <c r="O358" s="1027"/>
      <c r="P358" s="1027"/>
      <c r="Q358" s="1026"/>
      <c r="R358" s="1026"/>
      <c r="S358" s="1026"/>
      <c r="T358" s="1026"/>
      <c r="U358" s="1026"/>
      <c r="V358" s="1026"/>
      <c r="W358" s="1026"/>
      <c r="X358" s="1026"/>
      <c r="Y358" s="1026"/>
      <c r="Z358" s="1026"/>
      <c r="AA358" s="1026"/>
      <c r="AB358" s="1026"/>
      <c r="AC358" s="1026"/>
      <c r="AD358" s="1026"/>
      <c r="AE358" s="1026"/>
      <c r="AF358" s="1026"/>
      <c r="AG358" s="1026"/>
      <c r="AH358" s="1026"/>
      <c r="AI358" s="1026"/>
      <c r="AJ358" s="1026"/>
      <c r="AK358" s="1026"/>
      <c r="AL358" s="1026"/>
      <c r="AM358" s="1026"/>
      <c r="AN358" s="1026"/>
      <c r="AO358" s="1026"/>
      <c r="AP358" s="1026"/>
      <c r="AQ358" s="1026"/>
      <c r="AR358" s="1026"/>
      <c r="AS358" s="1026"/>
      <c r="AT358" s="1026"/>
      <c r="AU358" s="1026"/>
      <c r="AV358" s="1026"/>
      <c r="AW358" s="1026"/>
      <c r="AX358" s="1026"/>
      <c r="AY358" s="1026"/>
      <c r="AZ358" s="1026"/>
      <c r="BA358" s="1026"/>
      <c r="BB358" s="1026"/>
      <c r="BC358" s="1026"/>
      <c r="BD358" s="1026"/>
      <c r="BE358" s="1026"/>
      <c r="BF358" s="1026"/>
      <c r="BG358" s="1026"/>
      <c r="BH358" s="1026"/>
      <c r="BI358" s="1026"/>
      <c r="BJ358" s="1026"/>
      <c r="BK358" s="1026"/>
      <c r="BL358" s="1026"/>
      <c r="BM358" s="1026"/>
      <c r="BN358" s="1026"/>
      <c r="BO358" s="1026"/>
      <c r="BP358" s="1026"/>
      <c r="BQ358" s="1026"/>
      <c r="BR358" s="1026"/>
      <c r="BS358" s="1026"/>
      <c r="BT358" s="1026"/>
      <c r="BU358" s="1026"/>
      <c r="BV358" s="1026"/>
      <c r="BW358" s="1026"/>
      <c r="BX358" s="1026"/>
      <c r="BY358" s="1026"/>
      <c r="BZ358" s="1026"/>
      <c r="CA358" s="1026"/>
      <c r="CB358" s="1026"/>
      <c r="CC358" s="1026"/>
      <c r="CD358" s="1026"/>
      <c r="CE358" s="1026"/>
      <c r="CF358" s="1026"/>
      <c r="CG358" s="1026"/>
      <c r="CH358" s="1026"/>
      <c r="CI358" s="1026"/>
      <c r="CJ358" s="1026"/>
      <c r="CK358" s="1026"/>
      <c r="CL358" s="1026"/>
      <c r="CM358" s="1026"/>
      <c r="CN358" s="1026"/>
    </row>
    <row r="359">
      <c r="A359" s="1026"/>
      <c r="B359" s="1026"/>
      <c r="C359" s="1026"/>
      <c r="D359" s="1026"/>
      <c r="E359" s="1026"/>
      <c r="F359" s="1026"/>
      <c r="G359" s="1026"/>
      <c r="H359" s="1027"/>
      <c r="I359" s="1027"/>
      <c r="J359" s="1027"/>
      <c r="K359" s="1027"/>
      <c r="L359" s="1027"/>
      <c r="M359" s="1027"/>
      <c r="N359" s="1027"/>
      <c r="O359" s="1027"/>
      <c r="P359" s="1027"/>
      <c r="Q359" s="1026"/>
      <c r="R359" s="1026"/>
      <c r="S359" s="1026"/>
      <c r="T359" s="1026"/>
      <c r="U359" s="1026"/>
      <c r="V359" s="1026"/>
      <c r="W359" s="1026"/>
      <c r="X359" s="1026"/>
      <c r="Y359" s="1026"/>
      <c r="Z359" s="1026"/>
      <c r="AA359" s="1026"/>
      <c r="AB359" s="1026"/>
      <c r="AC359" s="1026"/>
      <c r="AD359" s="1026"/>
      <c r="AE359" s="1026"/>
      <c r="AF359" s="1026"/>
      <c r="AG359" s="1026"/>
      <c r="AH359" s="1026"/>
      <c r="AI359" s="1026"/>
      <c r="AJ359" s="1026"/>
      <c r="AK359" s="1026"/>
      <c r="AL359" s="1026"/>
      <c r="AM359" s="1026"/>
      <c r="AN359" s="1026"/>
      <c r="AO359" s="1026"/>
      <c r="AP359" s="1026"/>
      <c r="AQ359" s="1026"/>
      <c r="AR359" s="1026"/>
      <c r="AS359" s="1026"/>
      <c r="AT359" s="1026"/>
      <c r="AU359" s="1026"/>
      <c r="AV359" s="1026"/>
      <c r="AW359" s="1026"/>
      <c r="AX359" s="1026"/>
      <c r="AY359" s="1026"/>
      <c r="AZ359" s="1026"/>
      <c r="BA359" s="1026"/>
      <c r="BB359" s="1026"/>
      <c r="BC359" s="1026"/>
      <c r="BD359" s="1026"/>
      <c r="BE359" s="1026"/>
      <c r="BF359" s="1026"/>
      <c r="BG359" s="1026"/>
      <c r="BH359" s="1026"/>
      <c r="BI359" s="1026"/>
      <c r="BJ359" s="1026"/>
      <c r="BK359" s="1026"/>
      <c r="BL359" s="1026"/>
      <c r="BM359" s="1026"/>
      <c r="BN359" s="1026"/>
      <c r="BO359" s="1026"/>
      <c r="BP359" s="1026"/>
      <c r="BQ359" s="1026"/>
      <c r="BR359" s="1026"/>
      <c r="BS359" s="1026"/>
      <c r="BT359" s="1026"/>
      <c r="BU359" s="1026"/>
      <c r="BV359" s="1026"/>
      <c r="BW359" s="1026"/>
      <c r="BX359" s="1026"/>
      <c r="BY359" s="1026"/>
      <c r="BZ359" s="1026"/>
      <c r="CA359" s="1026"/>
      <c r="CB359" s="1026"/>
      <c r="CC359" s="1026"/>
      <c r="CD359" s="1026"/>
      <c r="CE359" s="1026"/>
      <c r="CF359" s="1026"/>
      <c r="CG359" s="1026"/>
      <c r="CH359" s="1026"/>
      <c r="CI359" s="1026"/>
      <c r="CJ359" s="1026"/>
      <c r="CK359" s="1026"/>
      <c r="CL359" s="1026"/>
      <c r="CM359" s="1026"/>
      <c r="CN359" s="1026"/>
    </row>
    <row r="360">
      <c r="A360" s="1026"/>
      <c r="B360" s="1026"/>
      <c r="C360" s="1026"/>
      <c r="D360" s="1026"/>
      <c r="E360" s="1026"/>
      <c r="F360" s="1026"/>
      <c r="G360" s="1026"/>
      <c r="H360" s="1027"/>
      <c r="I360" s="1027"/>
      <c r="J360" s="1027"/>
      <c r="K360" s="1027"/>
      <c r="L360" s="1027"/>
      <c r="M360" s="1027"/>
      <c r="N360" s="1027"/>
      <c r="O360" s="1027"/>
      <c r="P360" s="1027"/>
      <c r="Q360" s="1026"/>
      <c r="R360" s="1026"/>
      <c r="S360" s="1026"/>
      <c r="T360" s="1026"/>
      <c r="U360" s="1026"/>
      <c r="V360" s="1026"/>
      <c r="W360" s="1026"/>
      <c r="X360" s="1026"/>
      <c r="Y360" s="1026"/>
      <c r="Z360" s="1026"/>
      <c r="AA360" s="1026"/>
      <c r="AB360" s="1026"/>
      <c r="AC360" s="1026"/>
      <c r="AD360" s="1026"/>
      <c r="AE360" s="1026"/>
      <c r="AF360" s="1026"/>
      <c r="AG360" s="1026"/>
      <c r="AH360" s="1026"/>
      <c r="AI360" s="1026"/>
      <c r="AJ360" s="1026"/>
      <c r="AK360" s="1026"/>
      <c r="AL360" s="1026"/>
      <c r="AM360" s="1026"/>
      <c r="AN360" s="1026"/>
      <c r="AO360" s="1026"/>
      <c r="AP360" s="1026"/>
      <c r="AQ360" s="1026"/>
      <c r="AR360" s="1026"/>
      <c r="AS360" s="1026"/>
      <c r="AT360" s="1026"/>
      <c r="AU360" s="1026"/>
      <c r="AV360" s="1026"/>
      <c r="AW360" s="1026"/>
      <c r="AX360" s="1026"/>
      <c r="AY360" s="1026"/>
      <c r="AZ360" s="1026"/>
      <c r="BA360" s="1026"/>
      <c r="BB360" s="1026"/>
      <c r="BC360" s="1026"/>
      <c r="BD360" s="1026"/>
      <c r="BE360" s="1026"/>
      <c r="BF360" s="1026"/>
      <c r="BG360" s="1026"/>
      <c r="BH360" s="1026"/>
      <c r="BI360" s="1026"/>
      <c r="BJ360" s="1026"/>
      <c r="BK360" s="1026"/>
      <c r="BL360" s="1026"/>
      <c r="BM360" s="1026"/>
      <c r="BN360" s="1026"/>
      <c r="BO360" s="1026"/>
      <c r="BP360" s="1026"/>
      <c r="BQ360" s="1026"/>
      <c r="BR360" s="1026"/>
      <c r="BS360" s="1026"/>
      <c r="BT360" s="1026"/>
      <c r="BU360" s="1026"/>
      <c r="BV360" s="1026"/>
      <c r="BW360" s="1026"/>
      <c r="BX360" s="1026"/>
      <c r="BY360" s="1026"/>
      <c r="BZ360" s="1026"/>
      <c r="CA360" s="1026"/>
      <c r="CB360" s="1026"/>
      <c r="CC360" s="1026"/>
      <c r="CD360" s="1026"/>
      <c r="CE360" s="1026"/>
      <c r="CF360" s="1026"/>
      <c r="CG360" s="1026"/>
      <c r="CH360" s="1026"/>
      <c r="CI360" s="1026"/>
      <c r="CJ360" s="1026"/>
      <c r="CK360" s="1026"/>
      <c r="CL360" s="1026"/>
      <c r="CM360" s="1026"/>
      <c r="CN360" s="1026"/>
    </row>
    <row r="361">
      <c r="A361" s="1026"/>
      <c r="B361" s="1026"/>
      <c r="C361" s="1026"/>
      <c r="D361" s="1026"/>
      <c r="E361" s="1026"/>
      <c r="F361" s="1026"/>
      <c r="G361" s="1026"/>
      <c r="H361" s="1027"/>
      <c r="I361" s="1027"/>
      <c r="J361" s="1027"/>
      <c r="K361" s="1027"/>
      <c r="L361" s="1027"/>
      <c r="M361" s="1027"/>
      <c r="N361" s="1027"/>
      <c r="O361" s="1027"/>
      <c r="P361" s="1027"/>
      <c r="Q361" s="1026"/>
      <c r="R361" s="1026"/>
      <c r="S361" s="1026"/>
      <c r="T361" s="1026"/>
      <c r="U361" s="1026"/>
      <c r="V361" s="1026"/>
      <c r="W361" s="1026"/>
      <c r="X361" s="1026"/>
      <c r="Y361" s="1026"/>
      <c r="Z361" s="1026"/>
      <c r="AA361" s="1026"/>
      <c r="AB361" s="1026"/>
      <c r="AC361" s="1026"/>
      <c r="AD361" s="1026"/>
      <c r="AE361" s="1026"/>
      <c r="AF361" s="1026"/>
      <c r="AG361" s="1026"/>
      <c r="AH361" s="1026"/>
      <c r="AI361" s="1026"/>
      <c r="AJ361" s="1026"/>
      <c r="AK361" s="1026"/>
      <c r="AL361" s="1026"/>
      <c r="AM361" s="1026"/>
      <c r="AN361" s="1026"/>
      <c r="AO361" s="1026"/>
      <c r="AP361" s="1026"/>
      <c r="AQ361" s="1026"/>
      <c r="AR361" s="1026"/>
      <c r="AS361" s="1026"/>
      <c r="AT361" s="1026"/>
      <c r="AU361" s="1026"/>
      <c r="AV361" s="1026"/>
      <c r="AW361" s="1026"/>
      <c r="AX361" s="1026"/>
      <c r="AY361" s="1026"/>
      <c r="AZ361" s="1026"/>
      <c r="BA361" s="1026"/>
      <c r="BB361" s="1026"/>
      <c r="BC361" s="1026"/>
      <c r="BD361" s="1026"/>
      <c r="BE361" s="1026"/>
      <c r="BF361" s="1026"/>
      <c r="BG361" s="1026"/>
      <c r="BH361" s="1026"/>
      <c r="BI361" s="1026"/>
      <c r="BJ361" s="1026"/>
      <c r="BK361" s="1026"/>
      <c r="BL361" s="1026"/>
      <c r="BM361" s="1026"/>
      <c r="BN361" s="1026"/>
      <c r="BO361" s="1026"/>
      <c r="BP361" s="1026"/>
      <c r="BQ361" s="1026"/>
      <c r="BR361" s="1026"/>
      <c r="BS361" s="1026"/>
      <c r="BT361" s="1026"/>
      <c r="BU361" s="1026"/>
      <c r="BV361" s="1026"/>
      <c r="BW361" s="1026"/>
      <c r="BX361" s="1026"/>
      <c r="BY361" s="1026"/>
      <c r="BZ361" s="1026"/>
      <c r="CA361" s="1026"/>
      <c r="CB361" s="1026"/>
      <c r="CC361" s="1026"/>
      <c r="CD361" s="1026"/>
      <c r="CE361" s="1026"/>
      <c r="CF361" s="1026"/>
      <c r="CG361" s="1026"/>
      <c r="CH361" s="1026"/>
      <c r="CI361" s="1026"/>
      <c r="CJ361" s="1026"/>
      <c r="CK361" s="1026"/>
      <c r="CL361" s="1026"/>
      <c r="CM361" s="1026"/>
      <c r="CN361" s="1026"/>
    </row>
    <row r="362">
      <c r="A362" s="1026"/>
      <c r="B362" s="1026"/>
      <c r="C362" s="1026"/>
      <c r="D362" s="1026"/>
      <c r="E362" s="1026"/>
      <c r="F362" s="1026"/>
      <c r="G362" s="1026"/>
      <c r="H362" s="1027"/>
      <c r="I362" s="1027"/>
      <c r="J362" s="1027"/>
      <c r="K362" s="1027"/>
      <c r="L362" s="1027"/>
      <c r="M362" s="1027"/>
      <c r="N362" s="1027"/>
      <c r="O362" s="1027"/>
      <c r="P362" s="1027"/>
      <c r="Q362" s="1026"/>
      <c r="R362" s="1026"/>
      <c r="S362" s="1026"/>
      <c r="T362" s="1026"/>
      <c r="U362" s="1026"/>
      <c r="V362" s="1026"/>
      <c r="W362" s="1026"/>
      <c r="X362" s="1026"/>
      <c r="Y362" s="1026"/>
      <c r="Z362" s="1026"/>
      <c r="AA362" s="1026"/>
      <c r="AB362" s="1026"/>
      <c r="AC362" s="1026"/>
      <c r="AD362" s="1026"/>
      <c r="AE362" s="1026"/>
      <c r="AF362" s="1026"/>
      <c r="AG362" s="1026"/>
      <c r="AH362" s="1026"/>
      <c r="AI362" s="1026"/>
      <c r="AJ362" s="1026"/>
      <c r="AK362" s="1026"/>
      <c r="AL362" s="1026"/>
      <c r="AM362" s="1026"/>
      <c r="AN362" s="1026"/>
      <c r="AO362" s="1026"/>
      <c r="AP362" s="1026"/>
      <c r="AQ362" s="1026"/>
      <c r="AR362" s="1026"/>
      <c r="AS362" s="1026"/>
      <c r="AT362" s="1026"/>
      <c r="AU362" s="1026"/>
      <c r="AV362" s="1026"/>
      <c r="AW362" s="1026"/>
      <c r="AX362" s="1026"/>
      <c r="AY362" s="1026"/>
      <c r="AZ362" s="1026"/>
      <c r="BA362" s="1026"/>
      <c r="BB362" s="1026"/>
      <c r="BC362" s="1026"/>
      <c r="BD362" s="1026"/>
      <c r="BE362" s="1026"/>
      <c r="BF362" s="1026"/>
      <c r="BG362" s="1026"/>
      <c r="BH362" s="1026"/>
      <c r="BI362" s="1026"/>
      <c r="BJ362" s="1026"/>
      <c r="BK362" s="1026"/>
      <c r="BL362" s="1026"/>
      <c r="BM362" s="1026"/>
      <c r="BN362" s="1026"/>
      <c r="BO362" s="1026"/>
      <c r="BP362" s="1026"/>
      <c r="BQ362" s="1026"/>
      <c r="BR362" s="1026"/>
      <c r="BS362" s="1026"/>
      <c r="BT362" s="1026"/>
      <c r="BU362" s="1026"/>
      <c r="BV362" s="1026"/>
      <c r="BW362" s="1026"/>
      <c r="BX362" s="1026"/>
      <c r="BY362" s="1026"/>
      <c r="BZ362" s="1026"/>
      <c r="CA362" s="1026"/>
      <c r="CB362" s="1026"/>
      <c r="CC362" s="1026"/>
      <c r="CD362" s="1026"/>
      <c r="CE362" s="1026"/>
      <c r="CF362" s="1026"/>
      <c r="CG362" s="1026"/>
      <c r="CH362" s="1026"/>
      <c r="CI362" s="1026"/>
      <c r="CJ362" s="1026"/>
      <c r="CK362" s="1026"/>
      <c r="CL362" s="1026"/>
      <c r="CM362" s="1026"/>
      <c r="CN362" s="1026"/>
    </row>
    <row r="363">
      <c r="A363" s="1026"/>
      <c r="B363" s="1026"/>
      <c r="C363" s="1026"/>
      <c r="D363" s="1026"/>
      <c r="E363" s="1026"/>
      <c r="F363" s="1026"/>
      <c r="G363" s="1026"/>
      <c r="H363" s="1027"/>
      <c r="I363" s="1027"/>
      <c r="J363" s="1027"/>
      <c r="K363" s="1027"/>
      <c r="L363" s="1027"/>
      <c r="M363" s="1027"/>
      <c r="N363" s="1027"/>
      <c r="O363" s="1027"/>
      <c r="P363" s="1027"/>
      <c r="Q363" s="1026"/>
      <c r="R363" s="1026"/>
      <c r="S363" s="1026"/>
      <c r="T363" s="1026"/>
      <c r="U363" s="1026"/>
      <c r="V363" s="1026"/>
      <c r="W363" s="1026"/>
      <c r="X363" s="1026"/>
      <c r="Y363" s="1026"/>
      <c r="Z363" s="1026"/>
      <c r="AA363" s="1026"/>
      <c r="AB363" s="1026"/>
      <c r="AC363" s="1026"/>
      <c r="AD363" s="1026"/>
      <c r="AE363" s="1026"/>
      <c r="AF363" s="1026"/>
      <c r="AG363" s="1026"/>
      <c r="AH363" s="1026"/>
      <c r="AI363" s="1026"/>
      <c r="AJ363" s="1026"/>
      <c r="AK363" s="1026"/>
      <c r="AL363" s="1026"/>
      <c r="AM363" s="1026"/>
      <c r="AN363" s="1026"/>
      <c r="AO363" s="1026"/>
      <c r="AP363" s="1026"/>
      <c r="AQ363" s="1026"/>
      <c r="AR363" s="1026"/>
      <c r="AS363" s="1026"/>
      <c r="AT363" s="1026"/>
      <c r="AU363" s="1026"/>
      <c r="AV363" s="1026"/>
      <c r="AW363" s="1026"/>
      <c r="AX363" s="1026"/>
      <c r="AY363" s="1026"/>
      <c r="AZ363" s="1026"/>
      <c r="BA363" s="1026"/>
      <c r="BB363" s="1026"/>
      <c r="BC363" s="1026"/>
      <c r="BD363" s="1026"/>
      <c r="BE363" s="1026"/>
      <c r="BF363" s="1026"/>
      <c r="BG363" s="1026"/>
      <c r="BH363" s="1026"/>
      <c r="BI363" s="1026"/>
      <c r="BJ363" s="1026"/>
      <c r="BK363" s="1026"/>
      <c r="BL363" s="1026"/>
      <c r="BM363" s="1026"/>
      <c r="BN363" s="1026"/>
      <c r="BO363" s="1026"/>
      <c r="BP363" s="1026"/>
      <c r="BQ363" s="1026"/>
      <c r="BR363" s="1026"/>
      <c r="BS363" s="1026"/>
      <c r="BT363" s="1026"/>
      <c r="BU363" s="1026"/>
      <c r="BV363" s="1026"/>
      <c r="BW363" s="1026"/>
      <c r="BX363" s="1026"/>
      <c r="BY363" s="1026"/>
      <c r="BZ363" s="1026"/>
      <c r="CA363" s="1026"/>
      <c r="CB363" s="1026"/>
      <c r="CC363" s="1026"/>
      <c r="CD363" s="1026"/>
      <c r="CE363" s="1026"/>
      <c r="CF363" s="1026"/>
      <c r="CG363" s="1026"/>
      <c r="CH363" s="1026"/>
      <c r="CI363" s="1026"/>
      <c r="CJ363" s="1026"/>
      <c r="CK363" s="1026"/>
      <c r="CL363" s="1026"/>
      <c r="CM363" s="1026"/>
      <c r="CN363" s="1026"/>
    </row>
    <row r="364">
      <c r="A364" s="1026"/>
      <c r="B364" s="1026"/>
      <c r="C364" s="1026"/>
      <c r="D364" s="1026"/>
      <c r="E364" s="1026"/>
      <c r="F364" s="1026"/>
      <c r="G364" s="1026"/>
      <c r="H364" s="1027"/>
      <c r="I364" s="1027"/>
      <c r="J364" s="1027"/>
      <c r="K364" s="1027"/>
      <c r="L364" s="1027"/>
      <c r="M364" s="1027"/>
      <c r="N364" s="1027"/>
      <c r="O364" s="1027"/>
      <c r="P364" s="1027"/>
      <c r="Q364" s="1026"/>
      <c r="R364" s="1026"/>
      <c r="S364" s="1026"/>
      <c r="T364" s="1026"/>
      <c r="U364" s="1026"/>
      <c r="V364" s="1026"/>
      <c r="W364" s="1026"/>
      <c r="X364" s="1026"/>
      <c r="Y364" s="1026"/>
      <c r="Z364" s="1026"/>
      <c r="AA364" s="1026"/>
      <c r="AB364" s="1026"/>
      <c r="AC364" s="1026"/>
      <c r="AD364" s="1026"/>
      <c r="AE364" s="1026"/>
      <c r="AF364" s="1026"/>
      <c r="AG364" s="1026"/>
      <c r="AH364" s="1026"/>
      <c r="AI364" s="1026"/>
      <c r="AJ364" s="1026"/>
      <c r="AK364" s="1026"/>
      <c r="AL364" s="1026"/>
      <c r="AM364" s="1026"/>
      <c r="AN364" s="1026"/>
      <c r="AO364" s="1026"/>
      <c r="AP364" s="1026"/>
      <c r="AQ364" s="1026"/>
      <c r="AR364" s="1026"/>
      <c r="AS364" s="1026"/>
      <c r="AT364" s="1026"/>
      <c r="AU364" s="1026"/>
      <c r="AV364" s="1026"/>
      <c r="AW364" s="1026"/>
      <c r="AX364" s="1026"/>
      <c r="AY364" s="1026"/>
      <c r="AZ364" s="1026"/>
      <c r="BA364" s="1026"/>
      <c r="BB364" s="1026"/>
      <c r="BC364" s="1026"/>
      <c r="BD364" s="1026"/>
      <c r="BE364" s="1026"/>
      <c r="BF364" s="1026"/>
      <c r="BG364" s="1026"/>
      <c r="BH364" s="1026"/>
      <c r="BI364" s="1026"/>
      <c r="BJ364" s="1026"/>
      <c r="BK364" s="1026"/>
      <c r="BL364" s="1026"/>
      <c r="BM364" s="1026"/>
      <c r="BN364" s="1026"/>
      <c r="BO364" s="1026"/>
      <c r="BP364" s="1026"/>
      <c r="BQ364" s="1026"/>
      <c r="BR364" s="1026"/>
      <c r="BS364" s="1026"/>
      <c r="BT364" s="1026"/>
      <c r="BU364" s="1026"/>
      <c r="BV364" s="1026"/>
      <c r="BW364" s="1026"/>
      <c r="BX364" s="1026"/>
      <c r="BY364" s="1026"/>
      <c r="BZ364" s="1026"/>
      <c r="CA364" s="1026"/>
      <c r="CB364" s="1026"/>
      <c r="CC364" s="1026"/>
      <c r="CD364" s="1026"/>
      <c r="CE364" s="1026"/>
      <c r="CF364" s="1026"/>
      <c r="CG364" s="1026"/>
      <c r="CH364" s="1026"/>
      <c r="CI364" s="1026"/>
      <c r="CJ364" s="1026"/>
      <c r="CK364" s="1026"/>
      <c r="CL364" s="1026"/>
      <c r="CM364" s="1026"/>
      <c r="CN364" s="1026"/>
    </row>
    <row r="365">
      <c r="A365" s="1026"/>
      <c r="B365" s="1026"/>
      <c r="C365" s="1026"/>
      <c r="D365" s="1026"/>
      <c r="E365" s="1026"/>
      <c r="F365" s="1026"/>
      <c r="G365" s="1026"/>
      <c r="H365" s="1027"/>
      <c r="I365" s="1027"/>
      <c r="J365" s="1027"/>
      <c r="K365" s="1027"/>
      <c r="L365" s="1027"/>
      <c r="M365" s="1027"/>
      <c r="N365" s="1027"/>
      <c r="O365" s="1027"/>
      <c r="P365" s="1027"/>
      <c r="Q365" s="1026"/>
      <c r="R365" s="1026"/>
      <c r="S365" s="1026"/>
      <c r="T365" s="1026"/>
      <c r="U365" s="1026"/>
      <c r="V365" s="1026"/>
      <c r="W365" s="1026"/>
      <c r="X365" s="1026"/>
      <c r="Y365" s="1026"/>
      <c r="Z365" s="1026"/>
      <c r="AA365" s="1026"/>
      <c r="AB365" s="1026"/>
      <c r="AC365" s="1026"/>
      <c r="AD365" s="1026"/>
      <c r="AE365" s="1026"/>
      <c r="AF365" s="1026"/>
      <c r="AG365" s="1026"/>
      <c r="AH365" s="1026"/>
      <c r="AI365" s="1026"/>
      <c r="AJ365" s="1026"/>
      <c r="AK365" s="1026"/>
      <c r="AL365" s="1026"/>
      <c r="AM365" s="1026"/>
      <c r="AN365" s="1026"/>
      <c r="AO365" s="1026"/>
      <c r="AP365" s="1026"/>
      <c r="AQ365" s="1026"/>
      <c r="AR365" s="1026"/>
      <c r="AS365" s="1026"/>
      <c r="AT365" s="1026"/>
      <c r="AU365" s="1026"/>
      <c r="AV365" s="1026"/>
      <c r="AW365" s="1026"/>
      <c r="AX365" s="1026"/>
      <c r="AY365" s="1026"/>
      <c r="AZ365" s="1026"/>
      <c r="BA365" s="1026"/>
      <c r="BB365" s="1026"/>
      <c r="BC365" s="1026"/>
      <c r="BD365" s="1026"/>
      <c r="BE365" s="1026"/>
      <c r="BF365" s="1026"/>
      <c r="BG365" s="1026"/>
      <c r="BH365" s="1026"/>
      <c r="BI365" s="1026"/>
      <c r="BJ365" s="1026"/>
      <c r="BK365" s="1026"/>
      <c r="BL365" s="1026"/>
      <c r="BM365" s="1026"/>
      <c r="BN365" s="1026"/>
      <c r="BO365" s="1026"/>
      <c r="BP365" s="1026"/>
      <c r="BQ365" s="1026"/>
      <c r="BR365" s="1026"/>
      <c r="BS365" s="1026"/>
      <c r="BT365" s="1026"/>
      <c r="BU365" s="1026"/>
      <c r="BV365" s="1026"/>
      <c r="BW365" s="1026"/>
      <c r="BX365" s="1026"/>
      <c r="BY365" s="1026"/>
      <c r="BZ365" s="1026"/>
      <c r="CA365" s="1026"/>
      <c r="CB365" s="1026"/>
      <c r="CC365" s="1026"/>
      <c r="CD365" s="1026"/>
      <c r="CE365" s="1026"/>
      <c r="CF365" s="1026"/>
      <c r="CG365" s="1026"/>
      <c r="CH365" s="1026"/>
      <c r="CI365" s="1026"/>
      <c r="CJ365" s="1026"/>
      <c r="CK365" s="1026"/>
      <c r="CL365" s="1026"/>
      <c r="CM365" s="1026"/>
      <c r="CN365" s="1026"/>
    </row>
    <row r="366">
      <c r="A366" s="1026"/>
      <c r="B366" s="1026"/>
      <c r="C366" s="1026"/>
      <c r="D366" s="1026"/>
      <c r="E366" s="1026"/>
      <c r="F366" s="1026"/>
      <c r="G366" s="1026"/>
      <c r="H366" s="1027"/>
      <c r="I366" s="1027"/>
      <c r="J366" s="1027"/>
      <c r="K366" s="1027"/>
      <c r="L366" s="1027"/>
      <c r="M366" s="1027"/>
      <c r="N366" s="1027"/>
      <c r="O366" s="1027"/>
      <c r="P366" s="1027"/>
      <c r="Q366" s="1026"/>
      <c r="R366" s="1026"/>
      <c r="S366" s="1026"/>
      <c r="T366" s="1026"/>
      <c r="U366" s="1026"/>
      <c r="V366" s="1026"/>
      <c r="W366" s="1026"/>
      <c r="X366" s="1026"/>
      <c r="Y366" s="1026"/>
      <c r="Z366" s="1026"/>
      <c r="AA366" s="1026"/>
      <c r="AB366" s="1026"/>
      <c r="AC366" s="1026"/>
      <c r="AD366" s="1026"/>
      <c r="AE366" s="1026"/>
      <c r="AF366" s="1026"/>
      <c r="AG366" s="1026"/>
      <c r="AH366" s="1026"/>
      <c r="AI366" s="1026"/>
      <c r="AJ366" s="1026"/>
      <c r="AK366" s="1026"/>
      <c r="AL366" s="1026"/>
      <c r="AM366" s="1026"/>
      <c r="AN366" s="1026"/>
      <c r="AO366" s="1026"/>
      <c r="AP366" s="1026"/>
      <c r="AQ366" s="1026"/>
      <c r="AR366" s="1026"/>
      <c r="AS366" s="1026"/>
      <c r="AT366" s="1026"/>
      <c r="AU366" s="1026"/>
      <c r="AV366" s="1026"/>
      <c r="AW366" s="1026"/>
      <c r="AX366" s="1026"/>
      <c r="AY366" s="1026"/>
      <c r="AZ366" s="1026"/>
      <c r="BA366" s="1026"/>
      <c r="BB366" s="1026"/>
      <c r="BC366" s="1026"/>
      <c r="BD366" s="1026"/>
      <c r="BE366" s="1026"/>
      <c r="BF366" s="1026"/>
      <c r="BG366" s="1026"/>
      <c r="BH366" s="1026"/>
      <c r="BI366" s="1026"/>
      <c r="BJ366" s="1026"/>
      <c r="BK366" s="1026"/>
      <c r="BL366" s="1026"/>
      <c r="BM366" s="1026"/>
      <c r="BN366" s="1026"/>
      <c r="BO366" s="1026"/>
      <c r="BP366" s="1026"/>
      <c r="BQ366" s="1026"/>
      <c r="BR366" s="1026"/>
      <c r="BS366" s="1026"/>
      <c r="BT366" s="1026"/>
      <c r="BU366" s="1026"/>
      <c r="BV366" s="1026"/>
      <c r="BW366" s="1026"/>
      <c r="BX366" s="1026"/>
      <c r="BY366" s="1026"/>
      <c r="BZ366" s="1026"/>
      <c r="CA366" s="1026"/>
      <c r="CB366" s="1026"/>
      <c r="CC366" s="1026"/>
      <c r="CD366" s="1026"/>
      <c r="CE366" s="1026"/>
      <c r="CF366" s="1026"/>
      <c r="CG366" s="1026"/>
      <c r="CH366" s="1026"/>
      <c r="CI366" s="1026"/>
      <c r="CJ366" s="1026"/>
      <c r="CK366" s="1026"/>
      <c r="CL366" s="1026"/>
      <c r="CM366" s="1026"/>
      <c r="CN366" s="1026"/>
    </row>
    <row r="367">
      <c r="A367" s="1026"/>
      <c r="B367" s="1026"/>
      <c r="C367" s="1026"/>
      <c r="D367" s="1026"/>
      <c r="E367" s="1026"/>
      <c r="F367" s="1026"/>
      <c r="G367" s="1026"/>
      <c r="H367" s="1027"/>
      <c r="I367" s="1027"/>
      <c r="J367" s="1027"/>
      <c r="K367" s="1027"/>
      <c r="L367" s="1027"/>
      <c r="M367" s="1027"/>
      <c r="N367" s="1027"/>
      <c r="O367" s="1027"/>
      <c r="P367" s="1027"/>
      <c r="Q367" s="1026"/>
      <c r="R367" s="1026"/>
      <c r="S367" s="1026"/>
      <c r="T367" s="1026"/>
      <c r="U367" s="1026"/>
      <c r="V367" s="1026"/>
      <c r="W367" s="1026"/>
      <c r="X367" s="1026"/>
      <c r="Y367" s="1026"/>
      <c r="Z367" s="1026"/>
      <c r="AA367" s="1026"/>
      <c r="AB367" s="1026"/>
      <c r="AC367" s="1026"/>
      <c r="AD367" s="1026"/>
      <c r="AE367" s="1026"/>
      <c r="AF367" s="1026"/>
      <c r="AG367" s="1026"/>
      <c r="AH367" s="1026"/>
      <c r="AI367" s="1026"/>
      <c r="AJ367" s="1026"/>
      <c r="AK367" s="1026"/>
      <c r="AL367" s="1026"/>
      <c r="AM367" s="1026"/>
      <c r="AN367" s="1026"/>
      <c r="AO367" s="1026"/>
      <c r="AP367" s="1026"/>
      <c r="AQ367" s="1026"/>
      <c r="AR367" s="1026"/>
      <c r="AS367" s="1026"/>
      <c r="AT367" s="1026"/>
      <c r="AU367" s="1026"/>
      <c r="AV367" s="1026"/>
      <c r="AW367" s="1026"/>
      <c r="AX367" s="1026"/>
      <c r="AY367" s="1026"/>
      <c r="AZ367" s="1026"/>
      <c r="BA367" s="1026"/>
      <c r="BB367" s="1026"/>
      <c r="BC367" s="1026"/>
      <c r="BD367" s="1026"/>
      <c r="BE367" s="1026"/>
      <c r="BF367" s="1026"/>
      <c r="BG367" s="1026"/>
      <c r="BH367" s="1026"/>
      <c r="BI367" s="1026"/>
      <c r="BJ367" s="1026"/>
      <c r="BK367" s="1026"/>
      <c r="BL367" s="1026"/>
      <c r="BM367" s="1026"/>
      <c r="BN367" s="1026"/>
      <c r="BO367" s="1026"/>
      <c r="BP367" s="1026"/>
      <c r="BQ367" s="1026"/>
      <c r="BR367" s="1026"/>
      <c r="BS367" s="1026"/>
      <c r="BT367" s="1026"/>
      <c r="BU367" s="1026"/>
      <c r="BV367" s="1026"/>
      <c r="BW367" s="1026"/>
      <c r="BX367" s="1026"/>
      <c r="BY367" s="1026"/>
      <c r="BZ367" s="1026"/>
      <c r="CA367" s="1026"/>
      <c r="CB367" s="1026"/>
      <c r="CC367" s="1026"/>
      <c r="CD367" s="1026"/>
      <c r="CE367" s="1026"/>
      <c r="CF367" s="1026"/>
      <c r="CG367" s="1026"/>
      <c r="CH367" s="1026"/>
      <c r="CI367" s="1026"/>
      <c r="CJ367" s="1026"/>
      <c r="CK367" s="1026"/>
      <c r="CL367" s="1026"/>
      <c r="CM367" s="1026"/>
      <c r="CN367" s="1026"/>
    </row>
    <row r="368">
      <c r="A368" s="1026"/>
      <c r="B368" s="1026"/>
      <c r="C368" s="1026"/>
      <c r="D368" s="1026"/>
      <c r="E368" s="1026"/>
      <c r="F368" s="1026"/>
      <c r="G368" s="1026"/>
      <c r="H368" s="1027"/>
      <c r="I368" s="1027"/>
      <c r="J368" s="1027"/>
      <c r="K368" s="1027"/>
      <c r="L368" s="1027"/>
      <c r="M368" s="1027"/>
      <c r="N368" s="1027"/>
      <c r="O368" s="1027"/>
      <c r="P368" s="1027"/>
      <c r="Q368" s="1026"/>
      <c r="R368" s="1026"/>
      <c r="S368" s="1026"/>
      <c r="T368" s="1026"/>
      <c r="U368" s="1026"/>
      <c r="V368" s="1026"/>
      <c r="W368" s="1026"/>
      <c r="X368" s="1026"/>
      <c r="Y368" s="1026"/>
      <c r="Z368" s="1026"/>
      <c r="AA368" s="1026"/>
      <c r="AB368" s="1026"/>
      <c r="AC368" s="1026"/>
      <c r="AD368" s="1026"/>
      <c r="AE368" s="1026"/>
      <c r="AF368" s="1026"/>
      <c r="AG368" s="1026"/>
      <c r="AH368" s="1026"/>
      <c r="AI368" s="1026"/>
      <c r="AJ368" s="1026"/>
      <c r="AK368" s="1026"/>
      <c r="AL368" s="1026"/>
      <c r="AM368" s="1026"/>
      <c r="AN368" s="1026"/>
      <c r="AO368" s="1026"/>
      <c r="AP368" s="1026"/>
      <c r="AQ368" s="1026"/>
      <c r="AR368" s="1026"/>
      <c r="AS368" s="1026"/>
      <c r="AT368" s="1026"/>
      <c r="AU368" s="1026"/>
      <c r="AV368" s="1026"/>
      <c r="AW368" s="1026"/>
      <c r="AX368" s="1026"/>
      <c r="AY368" s="1026"/>
      <c r="AZ368" s="1026"/>
      <c r="BA368" s="1026"/>
      <c r="BB368" s="1026"/>
      <c r="BC368" s="1026"/>
      <c r="BD368" s="1026"/>
      <c r="BE368" s="1026"/>
      <c r="BF368" s="1026"/>
      <c r="BG368" s="1026"/>
      <c r="BH368" s="1026"/>
      <c r="BI368" s="1026"/>
      <c r="BJ368" s="1026"/>
      <c r="BK368" s="1026"/>
      <c r="BL368" s="1026"/>
      <c r="BM368" s="1026"/>
      <c r="BN368" s="1026"/>
      <c r="BO368" s="1026"/>
      <c r="BP368" s="1026"/>
      <c r="BQ368" s="1026"/>
      <c r="BR368" s="1026"/>
      <c r="BS368" s="1026"/>
      <c r="BT368" s="1026"/>
      <c r="BU368" s="1026"/>
      <c r="BV368" s="1026"/>
      <c r="BW368" s="1026"/>
      <c r="BX368" s="1026"/>
      <c r="BY368" s="1026"/>
      <c r="BZ368" s="1026"/>
      <c r="CA368" s="1026"/>
      <c r="CB368" s="1026"/>
      <c r="CC368" s="1026"/>
      <c r="CD368" s="1026"/>
      <c r="CE368" s="1026"/>
      <c r="CF368" s="1026"/>
      <c r="CG368" s="1026"/>
      <c r="CH368" s="1026"/>
      <c r="CI368" s="1026"/>
      <c r="CJ368" s="1026"/>
      <c r="CK368" s="1026"/>
      <c r="CL368" s="1026"/>
      <c r="CM368" s="1026"/>
      <c r="CN368" s="1026"/>
    </row>
    <row r="369">
      <c r="A369" s="1026"/>
      <c r="B369" s="1026"/>
      <c r="C369" s="1026"/>
      <c r="D369" s="1026"/>
      <c r="E369" s="1026"/>
      <c r="F369" s="1026"/>
      <c r="G369" s="1026"/>
      <c r="H369" s="1027"/>
      <c r="I369" s="1027"/>
      <c r="J369" s="1027"/>
      <c r="K369" s="1027"/>
      <c r="L369" s="1027"/>
      <c r="M369" s="1027"/>
      <c r="N369" s="1027"/>
      <c r="O369" s="1027"/>
      <c r="P369" s="1027"/>
      <c r="Q369" s="1026"/>
      <c r="R369" s="1026"/>
      <c r="S369" s="1026"/>
      <c r="T369" s="1026"/>
      <c r="U369" s="1026"/>
      <c r="V369" s="1026"/>
      <c r="W369" s="1026"/>
      <c r="X369" s="1026"/>
      <c r="Y369" s="1026"/>
      <c r="Z369" s="1026"/>
      <c r="AA369" s="1026"/>
      <c r="AB369" s="1026"/>
      <c r="AC369" s="1026"/>
      <c r="AD369" s="1026"/>
      <c r="AE369" s="1026"/>
      <c r="AF369" s="1026"/>
      <c r="AG369" s="1026"/>
      <c r="AH369" s="1026"/>
      <c r="AI369" s="1026"/>
      <c r="AJ369" s="1026"/>
      <c r="AK369" s="1026"/>
      <c r="AL369" s="1026"/>
      <c r="AM369" s="1026"/>
      <c r="AN369" s="1026"/>
      <c r="AO369" s="1026"/>
      <c r="AP369" s="1026"/>
      <c r="AQ369" s="1026"/>
      <c r="AR369" s="1026"/>
      <c r="AS369" s="1026"/>
      <c r="AT369" s="1026"/>
      <c r="AU369" s="1026"/>
      <c r="AV369" s="1026"/>
      <c r="AW369" s="1026"/>
      <c r="AX369" s="1026"/>
      <c r="AY369" s="1026"/>
      <c r="AZ369" s="1026"/>
      <c r="BA369" s="1026"/>
      <c r="BB369" s="1026"/>
      <c r="BC369" s="1026"/>
      <c r="BD369" s="1026"/>
      <c r="BE369" s="1026"/>
      <c r="BF369" s="1026"/>
      <c r="BG369" s="1026"/>
      <c r="BH369" s="1026"/>
      <c r="BI369" s="1026"/>
      <c r="BJ369" s="1026"/>
      <c r="BK369" s="1026"/>
      <c r="BL369" s="1026"/>
      <c r="BM369" s="1026"/>
      <c r="BN369" s="1026"/>
      <c r="BO369" s="1026"/>
      <c r="BP369" s="1026"/>
      <c r="BQ369" s="1026"/>
      <c r="BR369" s="1026"/>
      <c r="BS369" s="1026"/>
      <c r="BT369" s="1026"/>
      <c r="BU369" s="1026"/>
      <c r="BV369" s="1026"/>
      <c r="BW369" s="1026"/>
      <c r="BX369" s="1026"/>
      <c r="BY369" s="1026"/>
      <c r="BZ369" s="1026"/>
      <c r="CA369" s="1026"/>
      <c r="CB369" s="1026"/>
      <c r="CC369" s="1026"/>
      <c r="CD369" s="1026"/>
      <c r="CE369" s="1026"/>
      <c r="CF369" s="1026"/>
      <c r="CG369" s="1026"/>
      <c r="CH369" s="1026"/>
      <c r="CI369" s="1026"/>
      <c r="CJ369" s="1026"/>
      <c r="CK369" s="1026"/>
      <c r="CL369" s="1026"/>
      <c r="CM369" s="1026"/>
      <c r="CN369" s="1026"/>
    </row>
    <row r="370">
      <c r="A370" s="1026"/>
      <c r="B370" s="1026"/>
      <c r="C370" s="1026"/>
      <c r="D370" s="1026"/>
      <c r="E370" s="1026"/>
      <c r="F370" s="1026"/>
      <c r="G370" s="1026"/>
      <c r="H370" s="1027"/>
      <c r="I370" s="1027"/>
      <c r="J370" s="1027"/>
      <c r="K370" s="1027"/>
      <c r="L370" s="1027"/>
      <c r="M370" s="1027"/>
      <c r="N370" s="1027"/>
      <c r="O370" s="1027"/>
      <c r="P370" s="1027"/>
      <c r="Q370" s="1026"/>
      <c r="R370" s="1026"/>
      <c r="S370" s="1026"/>
      <c r="T370" s="1026"/>
      <c r="U370" s="1026"/>
      <c r="V370" s="1026"/>
      <c r="W370" s="1026"/>
      <c r="X370" s="1026"/>
      <c r="Y370" s="1026"/>
      <c r="Z370" s="1026"/>
      <c r="AA370" s="1026"/>
      <c r="AB370" s="1026"/>
      <c r="AC370" s="1026"/>
      <c r="AD370" s="1026"/>
      <c r="AE370" s="1026"/>
      <c r="AF370" s="1026"/>
      <c r="AG370" s="1026"/>
      <c r="AH370" s="1026"/>
      <c r="AI370" s="1026"/>
      <c r="AJ370" s="1026"/>
      <c r="AK370" s="1026"/>
      <c r="AL370" s="1026"/>
      <c r="AM370" s="1026"/>
      <c r="AN370" s="1026"/>
      <c r="AO370" s="1026"/>
      <c r="AP370" s="1026"/>
      <c r="AQ370" s="1026"/>
      <c r="AR370" s="1026"/>
      <c r="AS370" s="1026"/>
      <c r="AT370" s="1026"/>
      <c r="AU370" s="1026"/>
      <c r="AV370" s="1026"/>
      <c r="AW370" s="1026"/>
      <c r="AX370" s="1026"/>
      <c r="AY370" s="1026"/>
      <c r="AZ370" s="1026"/>
      <c r="BA370" s="1026"/>
      <c r="BB370" s="1026"/>
      <c r="BC370" s="1026"/>
      <c r="BD370" s="1026"/>
      <c r="BE370" s="1026"/>
      <c r="BF370" s="1026"/>
      <c r="BG370" s="1026"/>
      <c r="BH370" s="1026"/>
      <c r="BI370" s="1026"/>
      <c r="BJ370" s="1026"/>
      <c r="BK370" s="1026"/>
      <c r="BL370" s="1026"/>
      <c r="BM370" s="1026"/>
      <c r="BN370" s="1026"/>
      <c r="BO370" s="1026"/>
      <c r="BP370" s="1026"/>
      <c r="BQ370" s="1026"/>
      <c r="BR370" s="1026"/>
      <c r="BS370" s="1026"/>
      <c r="BT370" s="1026"/>
      <c r="BU370" s="1026"/>
      <c r="BV370" s="1026"/>
      <c r="BW370" s="1026"/>
      <c r="BX370" s="1026"/>
      <c r="BY370" s="1026"/>
      <c r="BZ370" s="1026"/>
      <c r="CA370" s="1026"/>
      <c r="CB370" s="1026"/>
      <c r="CC370" s="1026"/>
      <c r="CD370" s="1026"/>
      <c r="CE370" s="1026"/>
      <c r="CF370" s="1026"/>
      <c r="CG370" s="1026"/>
      <c r="CH370" s="1026"/>
      <c r="CI370" s="1026"/>
      <c r="CJ370" s="1026"/>
      <c r="CK370" s="1026"/>
      <c r="CL370" s="1026"/>
      <c r="CM370" s="1026"/>
      <c r="CN370" s="1026"/>
    </row>
    <row r="371">
      <c r="A371" s="1026"/>
      <c r="B371" s="1026"/>
      <c r="C371" s="1026"/>
      <c r="D371" s="1026"/>
      <c r="E371" s="1026"/>
      <c r="F371" s="1026"/>
      <c r="G371" s="1026"/>
      <c r="H371" s="1027"/>
      <c r="I371" s="1027"/>
      <c r="J371" s="1027"/>
      <c r="K371" s="1027"/>
      <c r="L371" s="1027"/>
      <c r="M371" s="1027"/>
      <c r="N371" s="1027"/>
      <c r="O371" s="1027"/>
      <c r="P371" s="1027"/>
      <c r="Q371" s="1026"/>
      <c r="R371" s="1026"/>
      <c r="S371" s="1026"/>
      <c r="T371" s="1026"/>
      <c r="U371" s="1026"/>
      <c r="V371" s="1026"/>
      <c r="W371" s="1026"/>
      <c r="X371" s="1026"/>
      <c r="Y371" s="1026"/>
      <c r="Z371" s="1026"/>
      <c r="AA371" s="1026"/>
      <c r="AB371" s="1026"/>
      <c r="AC371" s="1026"/>
      <c r="AD371" s="1026"/>
      <c r="AE371" s="1026"/>
      <c r="AF371" s="1026"/>
      <c r="AG371" s="1026"/>
      <c r="AH371" s="1026"/>
      <c r="AI371" s="1026"/>
      <c r="AJ371" s="1026"/>
      <c r="AK371" s="1026"/>
      <c r="AL371" s="1026"/>
      <c r="AM371" s="1026"/>
      <c r="AN371" s="1026"/>
      <c r="AO371" s="1026"/>
      <c r="AP371" s="1026"/>
      <c r="AQ371" s="1026"/>
      <c r="AR371" s="1026"/>
      <c r="AS371" s="1026"/>
      <c r="AT371" s="1026"/>
      <c r="AU371" s="1026"/>
      <c r="AV371" s="1026"/>
      <c r="AW371" s="1026"/>
      <c r="AX371" s="1026"/>
      <c r="AY371" s="1026"/>
      <c r="AZ371" s="1026"/>
      <c r="BA371" s="1026"/>
      <c r="BB371" s="1026"/>
      <c r="BC371" s="1026"/>
      <c r="BD371" s="1026"/>
      <c r="BE371" s="1026"/>
      <c r="BF371" s="1026"/>
      <c r="BG371" s="1026"/>
      <c r="BH371" s="1026"/>
      <c r="BI371" s="1026"/>
      <c r="BJ371" s="1026"/>
      <c r="BK371" s="1026"/>
      <c r="BL371" s="1026"/>
      <c r="BM371" s="1026"/>
      <c r="BN371" s="1026"/>
      <c r="BO371" s="1026"/>
      <c r="BP371" s="1026"/>
      <c r="BQ371" s="1026"/>
      <c r="BR371" s="1026"/>
      <c r="BS371" s="1026"/>
      <c r="BT371" s="1026"/>
      <c r="BU371" s="1026"/>
      <c r="BV371" s="1026"/>
      <c r="BW371" s="1026"/>
      <c r="BX371" s="1026"/>
      <c r="BY371" s="1026"/>
      <c r="BZ371" s="1026"/>
      <c r="CA371" s="1026"/>
      <c r="CB371" s="1026"/>
      <c r="CC371" s="1026"/>
      <c r="CD371" s="1026"/>
      <c r="CE371" s="1026"/>
      <c r="CF371" s="1026"/>
      <c r="CG371" s="1026"/>
      <c r="CH371" s="1026"/>
      <c r="CI371" s="1026"/>
      <c r="CJ371" s="1026"/>
      <c r="CK371" s="1026"/>
      <c r="CL371" s="1026"/>
      <c r="CM371" s="1026"/>
      <c r="CN371" s="1026"/>
    </row>
    <row r="372">
      <c r="A372" s="1026"/>
      <c r="B372" s="1026"/>
      <c r="C372" s="1026"/>
      <c r="D372" s="1026"/>
      <c r="E372" s="1026"/>
      <c r="F372" s="1026"/>
      <c r="G372" s="1026"/>
      <c r="H372" s="1027"/>
      <c r="I372" s="1027"/>
      <c r="J372" s="1027"/>
      <c r="K372" s="1027"/>
      <c r="L372" s="1027"/>
      <c r="M372" s="1027"/>
      <c r="N372" s="1027"/>
      <c r="O372" s="1027"/>
      <c r="P372" s="1027"/>
      <c r="Q372" s="1026"/>
      <c r="R372" s="1026"/>
      <c r="S372" s="1026"/>
      <c r="T372" s="1026"/>
      <c r="U372" s="1026"/>
      <c r="V372" s="1026"/>
      <c r="W372" s="1026"/>
      <c r="X372" s="1026"/>
      <c r="Y372" s="1026"/>
      <c r="Z372" s="1026"/>
      <c r="AA372" s="1026"/>
      <c r="AB372" s="1026"/>
      <c r="AC372" s="1026"/>
      <c r="AD372" s="1026"/>
      <c r="AE372" s="1026"/>
      <c r="AF372" s="1026"/>
      <c r="AG372" s="1026"/>
      <c r="AH372" s="1026"/>
      <c r="AI372" s="1026"/>
      <c r="AJ372" s="1026"/>
      <c r="AK372" s="1026"/>
      <c r="AL372" s="1026"/>
      <c r="AM372" s="1026"/>
      <c r="AN372" s="1026"/>
      <c r="AO372" s="1026"/>
      <c r="AP372" s="1026"/>
      <c r="AQ372" s="1026"/>
      <c r="AR372" s="1026"/>
      <c r="AS372" s="1026"/>
      <c r="AT372" s="1026"/>
      <c r="AU372" s="1026"/>
      <c r="AV372" s="1026"/>
      <c r="AW372" s="1026"/>
      <c r="AX372" s="1026"/>
      <c r="AY372" s="1026"/>
      <c r="AZ372" s="1026"/>
      <c r="BA372" s="1026"/>
      <c r="BB372" s="1026"/>
      <c r="BC372" s="1026"/>
      <c r="BD372" s="1026"/>
      <c r="BE372" s="1026"/>
      <c r="BF372" s="1026"/>
      <c r="BG372" s="1026"/>
      <c r="BH372" s="1026"/>
      <c r="BI372" s="1026"/>
      <c r="BJ372" s="1026"/>
      <c r="BK372" s="1026"/>
      <c r="BL372" s="1026"/>
      <c r="BM372" s="1026"/>
      <c r="BN372" s="1026"/>
      <c r="BO372" s="1026"/>
      <c r="BP372" s="1026"/>
      <c r="BQ372" s="1026"/>
      <c r="BR372" s="1026"/>
      <c r="BS372" s="1026"/>
      <c r="BT372" s="1026"/>
      <c r="BU372" s="1026"/>
      <c r="BV372" s="1026"/>
      <c r="BW372" s="1026"/>
      <c r="BX372" s="1026"/>
      <c r="BY372" s="1026"/>
      <c r="BZ372" s="1026"/>
      <c r="CA372" s="1026"/>
      <c r="CB372" s="1026"/>
      <c r="CC372" s="1026"/>
      <c r="CD372" s="1026"/>
      <c r="CE372" s="1026"/>
      <c r="CF372" s="1026"/>
      <c r="CG372" s="1026"/>
      <c r="CH372" s="1026"/>
      <c r="CI372" s="1026"/>
      <c r="CJ372" s="1026"/>
      <c r="CK372" s="1026"/>
      <c r="CL372" s="1026"/>
      <c r="CM372" s="1026"/>
      <c r="CN372" s="1026"/>
    </row>
    <row r="373">
      <c r="A373" s="1026"/>
      <c r="B373" s="1026"/>
      <c r="C373" s="1026"/>
      <c r="D373" s="1026"/>
      <c r="E373" s="1026"/>
      <c r="F373" s="1026"/>
      <c r="G373" s="1026"/>
      <c r="H373" s="1027"/>
      <c r="I373" s="1027"/>
      <c r="J373" s="1027"/>
      <c r="K373" s="1027"/>
      <c r="L373" s="1027"/>
      <c r="M373" s="1027"/>
      <c r="N373" s="1027"/>
      <c r="O373" s="1027"/>
      <c r="P373" s="1027"/>
      <c r="Q373" s="1026"/>
      <c r="R373" s="1026"/>
      <c r="S373" s="1026"/>
      <c r="T373" s="1026"/>
      <c r="U373" s="1026"/>
      <c r="V373" s="1026"/>
      <c r="W373" s="1026"/>
      <c r="X373" s="1026"/>
      <c r="Y373" s="1026"/>
      <c r="Z373" s="1026"/>
      <c r="AA373" s="1026"/>
      <c r="AB373" s="1026"/>
      <c r="AC373" s="1026"/>
      <c r="AD373" s="1026"/>
      <c r="AE373" s="1026"/>
      <c r="AF373" s="1026"/>
      <c r="AG373" s="1026"/>
      <c r="AH373" s="1026"/>
      <c r="AI373" s="1026"/>
      <c r="AJ373" s="1026"/>
      <c r="AK373" s="1026"/>
      <c r="AL373" s="1026"/>
      <c r="AM373" s="1026"/>
      <c r="AN373" s="1026"/>
      <c r="AO373" s="1026"/>
      <c r="AP373" s="1026"/>
      <c r="AQ373" s="1026"/>
      <c r="AR373" s="1026"/>
      <c r="AS373" s="1026"/>
      <c r="AT373" s="1026"/>
      <c r="AU373" s="1026"/>
      <c r="AV373" s="1026"/>
      <c r="AW373" s="1026"/>
      <c r="AX373" s="1026"/>
      <c r="AY373" s="1026"/>
      <c r="AZ373" s="1026"/>
      <c r="BA373" s="1026"/>
      <c r="BB373" s="1026"/>
      <c r="BC373" s="1026"/>
      <c r="BD373" s="1026"/>
      <c r="BE373" s="1026"/>
      <c r="BF373" s="1026"/>
      <c r="BG373" s="1026"/>
      <c r="BH373" s="1026"/>
      <c r="BI373" s="1026"/>
      <c r="BJ373" s="1026"/>
      <c r="BK373" s="1026"/>
      <c r="BL373" s="1026"/>
      <c r="BM373" s="1026"/>
      <c r="BN373" s="1026"/>
      <c r="BO373" s="1026"/>
      <c r="BP373" s="1026"/>
      <c r="BQ373" s="1026"/>
      <c r="BR373" s="1026"/>
      <c r="BS373" s="1026"/>
      <c r="BT373" s="1026"/>
      <c r="BU373" s="1026"/>
      <c r="BV373" s="1026"/>
      <c r="BW373" s="1026"/>
      <c r="BX373" s="1026"/>
      <c r="BY373" s="1026"/>
      <c r="BZ373" s="1026"/>
      <c r="CA373" s="1026"/>
      <c r="CB373" s="1026"/>
      <c r="CC373" s="1026"/>
      <c r="CD373" s="1026"/>
      <c r="CE373" s="1026"/>
      <c r="CF373" s="1026"/>
      <c r="CG373" s="1026"/>
      <c r="CH373" s="1026"/>
      <c r="CI373" s="1026"/>
      <c r="CJ373" s="1026"/>
      <c r="CK373" s="1026"/>
      <c r="CL373" s="1026"/>
      <c r="CM373" s="1026"/>
      <c r="CN373" s="1026"/>
    </row>
    <row r="374">
      <c r="A374" s="1026"/>
      <c r="B374" s="1026"/>
      <c r="C374" s="1026"/>
      <c r="D374" s="1026"/>
      <c r="E374" s="1026"/>
      <c r="F374" s="1026"/>
      <c r="G374" s="1026"/>
      <c r="H374" s="1027"/>
      <c r="I374" s="1027"/>
      <c r="J374" s="1027"/>
      <c r="K374" s="1027"/>
      <c r="L374" s="1027"/>
      <c r="M374" s="1027"/>
      <c r="N374" s="1027"/>
      <c r="O374" s="1027"/>
      <c r="P374" s="1027"/>
      <c r="Q374" s="1026"/>
      <c r="R374" s="1026"/>
      <c r="S374" s="1026"/>
      <c r="T374" s="1026"/>
      <c r="U374" s="1026"/>
      <c r="V374" s="1026"/>
      <c r="W374" s="1026"/>
      <c r="X374" s="1026"/>
      <c r="Y374" s="1026"/>
      <c r="Z374" s="1026"/>
      <c r="AA374" s="1026"/>
      <c r="AB374" s="1026"/>
      <c r="AC374" s="1026"/>
      <c r="AD374" s="1026"/>
      <c r="AE374" s="1026"/>
      <c r="AF374" s="1026"/>
      <c r="AG374" s="1026"/>
      <c r="AH374" s="1026"/>
      <c r="AI374" s="1026"/>
      <c r="AJ374" s="1026"/>
      <c r="AK374" s="1026"/>
      <c r="AL374" s="1026"/>
      <c r="AM374" s="1026"/>
      <c r="AN374" s="1026"/>
      <c r="AO374" s="1026"/>
      <c r="AP374" s="1026"/>
      <c r="AQ374" s="1026"/>
      <c r="AR374" s="1026"/>
      <c r="AS374" s="1026"/>
      <c r="AT374" s="1026"/>
      <c r="AU374" s="1026"/>
      <c r="AV374" s="1026"/>
      <c r="AW374" s="1026"/>
      <c r="AX374" s="1026"/>
      <c r="AY374" s="1026"/>
      <c r="AZ374" s="1026"/>
      <c r="BA374" s="1026"/>
      <c r="BB374" s="1026"/>
      <c r="BC374" s="1026"/>
      <c r="BD374" s="1026"/>
      <c r="BE374" s="1026"/>
      <c r="BF374" s="1026"/>
      <c r="BG374" s="1026"/>
      <c r="BH374" s="1026"/>
      <c r="BI374" s="1026"/>
      <c r="BJ374" s="1026"/>
      <c r="BK374" s="1026"/>
      <c r="BL374" s="1026"/>
      <c r="BM374" s="1026"/>
      <c r="BN374" s="1026"/>
      <c r="BO374" s="1026"/>
      <c r="BP374" s="1026"/>
      <c r="BQ374" s="1026"/>
      <c r="BR374" s="1026"/>
      <c r="BS374" s="1026"/>
      <c r="BT374" s="1026"/>
      <c r="BU374" s="1026"/>
      <c r="BV374" s="1026"/>
      <c r="BW374" s="1026"/>
      <c r="BX374" s="1026"/>
      <c r="BY374" s="1026"/>
      <c r="BZ374" s="1026"/>
      <c r="CA374" s="1026"/>
      <c r="CB374" s="1026"/>
      <c r="CC374" s="1026"/>
      <c r="CD374" s="1026"/>
      <c r="CE374" s="1026"/>
      <c r="CF374" s="1026"/>
      <c r="CG374" s="1026"/>
      <c r="CH374" s="1026"/>
      <c r="CI374" s="1026"/>
      <c r="CJ374" s="1026"/>
      <c r="CK374" s="1026"/>
      <c r="CL374" s="1026"/>
      <c r="CM374" s="1026"/>
      <c r="CN374" s="1026"/>
    </row>
    <row r="375">
      <c r="A375" s="1026"/>
      <c r="B375" s="1026"/>
      <c r="C375" s="1026"/>
      <c r="D375" s="1026"/>
      <c r="E375" s="1026"/>
      <c r="F375" s="1026"/>
      <c r="G375" s="1026"/>
      <c r="H375" s="1027"/>
      <c r="I375" s="1027"/>
      <c r="J375" s="1027"/>
      <c r="K375" s="1027"/>
      <c r="L375" s="1027"/>
      <c r="M375" s="1027"/>
      <c r="N375" s="1027"/>
      <c r="O375" s="1027"/>
      <c r="P375" s="1027"/>
      <c r="Q375" s="1026"/>
      <c r="R375" s="1026"/>
      <c r="S375" s="1026"/>
      <c r="T375" s="1026"/>
      <c r="U375" s="1026"/>
      <c r="V375" s="1026"/>
      <c r="W375" s="1026"/>
      <c r="X375" s="1026"/>
      <c r="Y375" s="1026"/>
      <c r="Z375" s="1026"/>
      <c r="AA375" s="1026"/>
      <c r="AB375" s="1026"/>
      <c r="AC375" s="1026"/>
      <c r="AD375" s="1026"/>
      <c r="AE375" s="1026"/>
      <c r="AF375" s="1026"/>
      <c r="AG375" s="1026"/>
      <c r="AH375" s="1026"/>
      <c r="AI375" s="1026"/>
      <c r="AJ375" s="1026"/>
      <c r="AK375" s="1026"/>
      <c r="AL375" s="1026"/>
      <c r="AM375" s="1026"/>
      <c r="AN375" s="1026"/>
      <c r="AO375" s="1026"/>
      <c r="AP375" s="1026"/>
      <c r="AQ375" s="1026"/>
      <c r="AR375" s="1026"/>
      <c r="AS375" s="1026"/>
      <c r="AT375" s="1026"/>
      <c r="AU375" s="1026"/>
      <c r="AV375" s="1026"/>
      <c r="AW375" s="1026"/>
      <c r="AX375" s="1026"/>
      <c r="AY375" s="1026"/>
      <c r="AZ375" s="1026"/>
      <c r="BA375" s="1026"/>
      <c r="BB375" s="1026"/>
      <c r="BC375" s="1026"/>
      <c r="BD375" s="1026"/>
      <c r="BE375" s="1026"/>
      <c r="BF375" s="1026"/>
      <c r="BG375" s="1026"/>
      <c r="BH375" s="1026"/>
      <c r="BI375" s="1026"/>
      <c r="BJ375" s="1026"/>
      <c r="BK375" s="1026"/>
      <c r="BL375" s="1026"/>
      <c r="BM375" s="1026"/>
      <c r="BN375" s="1026"/>
      <c r="BO375" s="1026"/>
      <c r="BP375" s="1026"/>
      <c r="BQ375" s="1026"/>
      <c r="BR375" s="1026"/>
      <c r="BS375" s="1026"/>
      <c r="BT375" s="1026"/>
      <c r="BU375" s="1026"/>
      <c r="BV375" s="1026"/>
      <c r="BW375" s="1026"/>
      <c r="BX375" s="1026"/>
      <c r="BY375" s="1026"/>
      <c r="BZ375" s="1026"/>
      <c r="CA375" s="1026"/>
      <c r="CB375" s="1026"/>
      <c r="CC375" s="1026"/>
      <c r="CD375" s="1026"/>
      <c r="CE375" s="1026"/>
      <c r="CF375" s="1026"/>
      <c r="CG375" s="1026"/>
      <c r="CH375" s="1026"/>
      <c r="CI375" s="1026"/>
      <c r="CJ375" s="1026"/>
      <c r="CK375" s="1026"/>
      <c r="CL375" s="1026"/>
      <c r="CM375" s="1026"/>
      <c r="CN375" s="1026"/>
    </row>
    <row r="376">
      <c r="A376" s="1026"/>
      <c r="B376" s="1026"/>
      <c r="C376" s="1026"/>
      <c r="D376" s="1026"/>
      <c r="E376" s="1026"/>
      <c r="F376" s="1026"/>
      <c r="G376" s="1026"/>
      <c r="H376" s="1027"/>
      <c r="I376" s="1027"/>
      <c r="J376" s="1027"/>
      <c r="K376" s="1027"/>
      <c r="L376" s="1027"/>
      <c r="M376" s="1027"/>
      <c r="N376" s="1027"/>
      <c r="O376" s="1027"/>
      <c r="P376" s="1027"/>
      <c r="Q376" s="1026"/>
      <c r="R376" s="1026"/>
      <c r="S376" s="1026"/>
      <c r="T376" s="1026"/>
      <c r="U376" s="1026"/>
      <c r="V376" s="1026"/>
      <c r="W376" s="1026"/>
      <c r="X376" s="1026"/>
      <c r="Y376" s="1026"/>
      <c r="Z376" s="1026"/>
      <c r="AA376" s="1026"/>
      <c r="AB376" s="1026"/>
      <c r="AC376" s="1026"/>
      <c r="AD376" s="1026"/>
      <c r="AE376" s="1026"/>
      <c r="AF376" s="1026"/>
      <c r="AG376" s="1026"/>
      <c r="AH376" s="1026"/>
      <c r="AI376" s="1026"/>
      <c r="AJ376" s="1026"/>
      <c r="AK376" s="1026"/>
      <c r="AL376" s="1026"/>
      <c r="AM376" s="1026"/>
      <c r="AN376" s="1026"/>
      <c r="AO376" s="1026"/>
      <c r="AP376" s="1026"/>
      <c r="AQ376" s="1026"/>
      <c r="AR376" s="1026"/>
      <c r="AS376" s="1026"/>
      <c r="AT376" s="1026"/>
      <c r="AU376" s="1026"/>
      <c r="AV376" s="1026"/>
      <c r="AW376" s="1026"/>
      <c r="AX376" s="1026"/>
      <c r="AY376" s="1026"/>
      <c r="AZ376" s="1026"/>
      <c r="BA376" s="1026"/>
      <c r="BB376" s="1026"/>
      <c r="BC376" s="1026"/>
      <c r="BD376" s="1026"/>
      <c r="BE376" s="1026"/>
      <c r="BF376" s="1026"/>
      <c r="BG376" s="1026"/>
      <c r="BH376" s="1026"/>
      <c r="BI376" s="1026"/>
      <c r="BJ376" s="1026"/>
      <c r="BK376" s="1026"/>
      <c r="BL376" s="1026"/>
      <c r="BM376" s="1026"/>
      <c r="BN376" s="1026"/>
      <c r="BO376" s="1026"/>
      <c r="BP376" s="1026"/>
      <c r="BQ376" s="1026"/>
      <c r="BR376" s="1026"/>
      <c r="BS376" s="1026"/>
      <c r="BT376" s="1026"/>
      <c r="BU376" s="1026"/>
      <c r="BV376" s="1026"/>
      <c r="BW376" s="1026"/>
      <c r="BX376" s="1026"/>
      <c r="BY376" s="1026"/>
      <c r="BZ376" s="1026"/>
      <c r="CA376" s="1026"/>
      <c r="CB376" s="1026"/>
      <c r="CC376" s="1026"/>
      <c r="CD376" s="1026"/>
      <c r="CE376" s="1026"/>
      <c r="CF376" s="1026"/>
      <c r="CG376" s="1026"/>
      <c r="CH376" s="1026"/>
      <c r="CI376" s="1026"/>
      <c r="CJ376" s="1026"/>
      <c r="CK376" s="1026"/>
      <c r="CL376" s="1026"/>
      <c r="CM376" s="1026"/>
      <c r="CN376" s="1026"/>
    </row>
    <row r="377">
      <c r="A377" s="1026"/>
      <c r="B377" s="1026"/>
      <c r="C377" s="1026"/>
      <c r="D377" s="1026"/>
      <c r="E377" s="1026"/>
      <c r="F377" s="1026"/>
      <c r="G377" s="1026"/>
      <c r="H377" s="1027"/>
      <c r="I377" s="1027"/>
      <c r="J377" s="1027"/>
      <c r="K377" s="1027"/>
      <c r="L377" s="1027"/>
      <c r="M377" s="1027"/>
      <c r="N377" s="1027"/>
      <c r="O377" s="1027"/>
      <c r="P377" s="1027"/>
      <c r="Q377" s="1026"/>
      <c r="R377" s="1026"/>
      <c r="S377" s="1026"/>
      <c r="T377" s="1026"/>
      <c r="U377" s="1026"/>
      <c r="V377" s="1026"/>
      <c r="W377" s="1026"/>
      <c r="X377" s="1026"/>
      <c r="Y377" s="1026"/>
      <c r="Z377" s="1026"/>
      <c r="AA377" s="1026"/>
      <c r="AB377" s="1026"/>
      <c r="AC377" s="1026"/>
      <c r="AD377" s="1026"/>
      <c r="AE377" s="1026"/>
      <c r="AF377" s="1026"/>
      <c r="AG377" s="1026"/>
      <c r="AH377" s="1026"/>
      <c r="AI377" s="1026"/>
      <c r="AJ377" s="1026"/>
      <c r="AK377" s="1026"/>
      <c r="AL377" s="1026"/>
      <c r="AM377" s="1026"/>
      <c r="AN377" s="1026"/>
      <c r="AO377" s="1026"/>
      <c r="AP377" s="1026"/>
      <c r="AQ377" s="1026"/>
      <c r="AR377" s="1026"/>
      <c r="AS377" s="1026"/>
      <c r="AT377" s="1026"/>
      <c r="AU377" s="1026"/>
      <c r="AV377" s="1026"/>
      <c r="AW377" s="1026"/>
      <c r="AX377" s="1026"/>
      <c r="AY377" s="1026"/>
      <c r="AZ377" s="1026"/>
      <c r="BA377" s="1026"/>
      <c r="BB377" s="1026"/>
      <c r="BC377" s="1026"/>
      <c r="BD377" s="1026"/>
      <c r="BE377" s="1026"/>
      <c r="BF377" s="1026"/>
      <c r="BG377" s="1026"/>
      <c r="BH377" s="1026"/>
      <c r="BI377" s="1026"/>
      <c r="BJ377" s="1026"/>
      <c r="BK377" s="1026"/>
      <c r="BL377" s="1026"/>
      <c r="BM377" s="1026"/>
      <c r="BN377" s="1026"/>
      <c r="BO377" s="1026"/>
      <c r="BP377" s="1026"/>
      <c r="BQ377" s="1026"/>
      <c r="BR377" s="1026"/>
      <c r="BS377" s="1026"/>
      <c r="BT377" s="1026"/>
      <c r="BU377" s="1026"/>
      <c r="BV377" s="1026"/>
      <c r="BW377" s="1026"/>
      <c r="BX377" s="1026"/>
      <c r="BY377" s="1026"/>
      <c r="BZ377" s="1026"/>
      <c r="CA377" s="1026"/>
      <c r="CB377" s="1026"/>
      <c r="CC377" s="1026"/>
      <c r="CD377" s="1026"/>
      <c r="CE377" s="1026"/>
      <c r="CF377" s="1026"/>
      <c r="CG377" s="1026"/>
      <c r="CH377" s="1026"/>
      <c r="CI377" s="1026"/>
      <c r="CJ377" s="1026"/>
      <c r="CK377" s="1026"/>
      <c r="CL377" s="1026"/>
      <c r="CM377" s="1026"/>
      <c r="CN377" s="1026"/>
    </row>
    <row r="378">
      <c r="A378" s="1026"/>
      <c r="B378" s="1026"/>
      <c r="C378" s="1026"/>
      <c r="D378" s="1026"/>
      <c r="E378" s="1026"/>
      <c r="F378" s="1026"/>
      <c r="G378" s="1026"/>
      <c r="H378" s="1027"/>
      <c r="I378" s="1027"/>
      <c r="J378" s="1027"/>
      <c r="K378" s="1027"/>
      <c r="L378" s="1027"/>
      <c r="M378" s="1027"/>
      <c r="N378" s="1027"/>
      <c r="O378" s="1027"/>
      <c r="P378" s="1027"/>
      <c r="Q378" s="1026"/>
      <c r="R378" s="1026"/>
      <c r="S378" s="1026"/>
      <c r="T378" s="1026"/>
      <c r="U378" s="1026"/>
      <c r="V378" s="1026"/>
      <c r="W378" s="1026"/>
      <c r="X378" s="1026"/>
      <c r="Y378" s="1026"/>
      <c r="Z378" s="1026"/>
      <c r="AA378" s="1026"/>
      <c r="AB378" s="1026"/>
      <c r="AC378" s="1026"/>
      <c r="AD378" s="1026"/>
      <c r="AE378" s="1026"/>
      <c r="AF378" s="1026"/>
      <c r="AG378" s="1026"/>
      <c r="AH378" s="1026"/>
      <c r="AI378" s="1026"/>
      <c r="AJ378" s="1026"/>
      <c r="AK378" s="1026"/>
      <c r="AL378" s="1026"/>
      <c r="AM378" s="1026"/>
      <c r="AN378" s="1026"/>
      <c r="AO378" s="1026"/>
      <c r="AP378" s="1026"/>
      <c r="AQ378" s="1026"/>
      <c r="AR378" s="1026"/>
      <c r="AS378" s="1026"/>
      <c r="AT378" s="1026"/>
      <c r="AU378" s="1026"/>
      <c r="AV378" s="1026"/>
      <c r="AW378" s="1026"/>
      <c r="AX378" s="1026"/>
      <c r="AY378" s="1026"/>
      <c r="AZ378" s="1026"/>
      <c r="BA378" s="1026"/>
      <c r="BB378" s="1026"/>
      <c r="BC378" s="1026"/>
      <c r="BD378" s="1026"/>
      <c r="BE378" s="1026"/>
      <c r="BF378" s="1026"/>
      <c r="BG378" s="1026"/>
      <c r="BH378" s="1026"/>
      <c r="BI378" s="1026"/>
      <c r="BJ378" s="1026"/>
      <c r="BK378" s="1026"/>
      <c r="BL378" s="1026"/>
      <c r="BM378" s="1026"/>
      <c r="BN378" s="1026"/>
      <c r="BO378" s="1026"/>
      <c r="BP378" s="1026"/>
      <c r="BQ378" s="1026"/>
      <c r="BR378" s="1026"/>
      <c r="BS378" s="1026"/>
      <c r="BT378" s="1026"/>
      <c r="BU378" s="1026"/>
      <c r="BV378" s="1026"/>
      <c r="BW378" s="1026"/>
      <c r="BX378" s="1026"/>
      <c r="BY378" s="1026"/>
      <c r="BZ378" s="1026"/>
      <c r="CA378" s="1026"/>
      <c r="CB378" s="1026"/>
      <c r="CC378" s="1026"/>
      <c r="CD378" s="1026"/>
      <c r="CE378" s="1026"/>
      <c r="CF378" s="1026"/>
      <c r="CG378" s="1026"/>
      <c r="CH378" s="1026"/>
      <c r="CI378" s="1026"/>
      <c r="CJ378" s="1026"/>
      <c r="CK378" s="1026"/>
      <c r="CL378" s="1026"/>
      <c r="CM378" s="1026"/>
      <c r="CN378" s="1026"/>
    </row>
    <row r="379">
      <c r="A379" s="1026"/>
      <c r="B379" s="1026"/>
      <c r="C379" s="1026"/>
      <c r="D379" s="1026"/>
      <c r="E379" s="1026"/>
      <c r="F379" s="1026"/>
      <c r="G379" s="1026"/>
      <c r="H379" s="1027"/>
      <c r="I379" s="1027"/>
      <c r="J379" s="1027"/>
      <c r="K379" s="1027"/>
      <c r="L379" s="1027"/>
      <c r="M379" s="1027"/>
      <c r="N379" s="1027"/>
      <c r="O379" s="1027"/>
      <c r="P379" s="1027"/>
      <c r="Q379" s="1026"/>
      <c r="R379" s="1026"/>
      <c r="S379" s="1026"/>
      <c r="T379" s="1026"/>
      <c r="U379" s="1026"/>
      <c r="V379" s="1026"/>
      <c r="W379" s="1026"/>
      <c r="X379" s="1026"/>
      <c r="Y379" s="1026"/>
      <c r="Z379" s="1026"/>
      <c r="AA379" s="1026"/>
      <c r="AB379" s="1026"/>
      <c r="AC379" s="1026"/>
      <c r="AD379" s="1026"/>
      <c r="AE379" s="1026"/>
      <c r="AF379" s="1026"/>
      <c r="AG379" s="1026"/>
      <c r="AH379" s="1026"/>
      <c r="AI379" s="1026"/>
      <c r="AJ379" s="1026"/>
      <c r="AK379" s="1026"/>
      <c r="AL379" s="1026"/>
      <c r="AM379" s="1026"/>
      <c r="AN379" s="1026"/>
      <c r="AO379" s="1026"/>
      <c r="AP379" s="1026"/>
      <c r="AQ379" s="1026"/>
      <c r="AR379" s="1026"/>
      <c r="AS379" s="1026"/>
      <c r="AT379" s="1026"/>
      <c r="AU379" s="1026"/>
      <c r="AV379" s="1026"/>
      <c r="AW379" s="1026"/>
      <c r="AX379" s="1026"/>
      <c r="AY379" s="1026"/>
      <c r="AZ379" s="1026"/>
      <c r="BA379" s="1026"/>
      <c r="BB379" s="1026"/>
      <c r="BC379" s="1026"/>
      <c r="BD379" s="1026"/>
      <c r="BE379" s="1026"/>
      <c r="BF379" s="1026"/>
      <c r="BG379" s="1026"/>
      <c r="BH379" s="1026"/>
      <c r="BI379" s="1026"/>
      <c r="BJ379" s="1026"/>
      <c r="BK379" s="1026"/>
      <c r="BL379" s="1026"/>
      <c r="BM379" s="1026"/>
      <c r="BN379" s="1026"/>
      <c r="BO379" s="1026"/>
      <c r="BP379" s="1026"/>
      <c r="BQ379" s="1026"/>
      <c r="BR379" s="1026"/>
      <c r="BS379" s="1026"/>
      <c r="BT379" s="1026"/>
      <c r="BU379" s="1026"/>
      <c r="BV379" s="1026"/>
      <c r="BW379" s="1026"/>
      <c r="BX379" s="1026"/>
      <c r="BY379" s="1026"/>
      <c r="BZ379" s="1026"/>
      <c r="CA379" s="1026"/>
      <c r="CB379" s="1026"/>
      <c r="CC379" s="1026"/>
      <c r="CD379" s="1026"/>
      <c r="CE379" s="1026"/>
      <c r="CF379" s="1026"/>
      <c r="CG379" s="1026"/>
      <c r="CH379" s="1026"/>
      <c r="CI379" s="1026"/>
      <c r="CJ379" s="1026"/>
      <c r="CK379" s="1026"/>
      <c r="CL379" s="1026"/>
      <c r="CM379" s="1026"/>
      <c r="CN379" s="1026"/>
    </row>
    <row r="380">
      <c r="A380" s="1026"/>
      <c r="B380" s="1026"/>
      <c r="C380" s="1026"/>
      <c r="D380" s="1026"/>
      <c r="E380" s="1026"/>
      <c r="F380" s="1026"/>
      <c r="G380" s="1026"/>
      <c r="H380" s="1027"/>
      <c r="I380" s="1027"/>
      <c r="J380" s="1027"/>
      <c r="K380" s="1027"/>
      <c r="L380" s="1027"/>
      <c r="M380" s="1027"/>
      <c r="N380" s="1027"/>
      <c r="O380" s="1027"/>
      <c r="P380" s="1027"/>
      <c r="Q380" s="1026"/>
      <c r="R380" s="1026"/>
      <c r="S380" s="1026"/>
      <c r="T380" s="1026"/>
      <c r="U380" s="1026"/>
      <c r="V380" s="1026"/>
      <c r="W380" s="1026"/>
      <c r="X380" s="1026"/>
      <c r="Y380" s="1026"/>
      <c r="Z380" s="1026"/>
      <c r="AA380" s="1026"/>
      <c r="AB380" s="1026"/>
      <c r="AC380" s="1026"/>
      <c r="AD380" s="1026"/>
      <c r="AE380" s="1026"/>
      <c r="AF380" s="1026"/>
      <c r="AG380" s="1026"/>
      <c r="AH380" s="1026"/>
      <c r="AI380" s="1026"/>
      <c r="AJ380" s="1026"/>
      <c r="AK380" s="1026"/>
      <c r="AL380" s="1026"/>
      <c r="AM380" s="1026"/>
      <c r="AN380" s="1026"/>
      <c r="AO380" s="1026"/>
      <c r="AP380" s="1026"/>
      <c r="AQ380" s="1026"/>
      <c r="AR380" s="1026"/>
      <c r="AS380" s="1026"/>
      <c r="AT380" s="1026"/>
      <c r="AU380" s="1026"/>
      <c r="AV380" s="1026"/>
      <c r="AW380" s="1026"/>
      <c r="AX380" s="1026"/>
      <c r="AY380" s="1026"/>
      <c r="AZ380" s="1026"/>
      <c r="BA380" s="1026"/>
      <c r="BB380" s="1026"/>
      <c r="BC380" s="1026"/>
      <c r="BD380" s="1026"/>
      <c r="BE380" s="1026"/>
      <c r="BF380" s="1026"/>
      <c r="BG380" s="1026"/>
      <c r="BH380" s="1026"/>
      <c r="BI380" s="1026"/>
      <c r="BJ380" s="1026"/>
      <c r="BK380" s="1026"/>
      <c r="BL380" s="1026"/>
      <c r="BM380" s="1026"/>
      <c r="BN380" s="1026"/>
      <c r="BO380" s="1026"/>
      <c r="BP380" s="1026"/>
      <c r="BQ380" s="1026"/>
      <c r="BR380" s="1026"/>
      <c r="BS380" s="1026"/>
      <c r="BT380" s="1026"/>
      <c r="BU380" s="1026"/>
      <c r="BV380" s="1026"/>
      <c r="BW380" s="1026"/>
      <c r="BX380" s="1026"/>
      <c r="BY380" s="1026"/>
      <c r="BZ380" s="1026"/>
      <c r="CA380" s="1026"/>
      <c r="CB380" s="1026"/>
      <c r="CC380" s="1026"/>
      <c r="CD380" s="1026"/>
      <c r="CE380" s="1026"/>
      <c r="CF380" s="1026"/>
      <c r="CG380" s="1026"/>
      <c r="CH380" s="1026"/>
      <c r="CI380" s="1026"/>
      <c r="CJ380" s="1026"/>
      <c r="CK380" s="1026"/>
      <c r="CL380" s="1026"/>
      <c r="CM380" s="1026"/>
      <c r="CN380" s="1026"/>
    </row>
    <row r="381">
      <c r="A381" s="1026"/>
      <c r="B381" s="1026"/>
      <c r="C381" s="1026"/>
      <c r="D381" s="1026"/>
      <c r="E381" s="1026"/>
      <c r="F381" s="1026"/>
      <c r="G381" s="1026"/>
      <c r="H381" s="1027"/>
      <c r="I381" s="1027"/>
      <c r="J381" s="1027"/>
      <c r="K381" s="1027"/>
      <c r="L381" s="1027"/>
      <c r="M381" s="1027"/>
      <c r="N381" s="1027"/>
      <c r="O381" s="1027"/>
      <c r="P381" s="1027"/>
      <c r="Q381" s="1026"/>
      <c r="R381" s="1026"/>
      <c r="S381" s="1026"/>
      <c r="T381" s="1026"/>
      <c r="U381" s="1026"/>
      <c r="V381" s="1026"/>
      <c r="W381" s="1026"/>
      <c r="X381" s="1026"/>
      <c r="Y381" s="1026"/>
      <c r="Z381" s="1026"/>
      <c r="AA381" s="1026"/>
      <c r="AB381" s="1026"/>
      <c r="AC381" s="1026"/>
      <c r="AD381" s="1026"/>
      <c r="AE381" s="1026"/>
      <c r="AF381" s="1026"/>
      <c r="AG381" s="1026"/>
      <c r="AH381" s="1026"/>
      <c r="AI381" s="1026"/>
      <c r="AJ381" s="1026"/>
      <c r="AK381" s="1026"/>
      <c r="AL381" s="1026"/>
      <c r="AM381" s="1026"/>
      <c r="AN381" s="1026"/>
      <c r="AO381" s="1026"/>
      <c r="AP381" s="1026"/>
      <c r="AQ381" s="1026"/>
      <c r="AR381" s="1026"/>
      <c r="AS381" s="1026"/>
      <c r="AT381" s="1026"/>
      <c r="AU381" s="1026"/>
      <c r="AV381" s="1026"/>
      <c r="AW381" s="1026"/>
      <c r="AX381" s="1026"/>
      <c r="AY381" s="1026"/>
      <c r="AZ381" s="1026"/>
      <c r="BA381" s="1026"/>
      <c r="BB381" s="1026"/>
      <c r="BC381" s="1026"/>
      <c r="BD381" s="1026"/>
      <c r="BE381" s="1026"/>
      <c r="BF381" s="1026"/>
      <c r="BG381" s="1026"/>
      <c r="BH381" s="1026"/>
      <c r="BI381" s="1026"/>
      <c r="BJ381" s="1026"/>
      <c r="BK381" s="1026"/>
      <c r="BL381" s="1026"/>
      <c r="BM381" s="1026"/>
      <c r="BN381" s="1026"/>
      <c r="BO381" s="1026"/>
      <c r="BP381" s="1026"/>
      <c r="BQ381" s="1026"/>
      <c r="BR381" s="1026"/>
      <c r="BS381" s="1026"/>
      <c r="BT381" s="1026"/>
      <c r="BU381" s="1026"/>
      <c r="BV381" s="1026"/>
      <c r="BW381" s="1026"/>
      <c r="BX381" s="1026"/>
      <c r="BY381" s="1026"/>
      <c r="BZ381" s="1026"/>
      <c r="CA381" s="1026"/>
      <c r="CB381" s="1026"/>
      <c r="CC381" s="1026"/>
      <c r="CD381" s="1026"/>
      <c r="CE381" s="1026"/>
      <c r="CF381" s="1026"/>
      <c r="CG381" s="1026"/>
      <c r="CH381" s="1026"/>
      <c r="CI381" s="1026"/>
      <c r="CJ381" s="1026"/>
      <c r="CK381" s="1026"/>
      <c r="CL381" s="1026"/>
      <c r="CM381" s="1026"/>
      <c r="CN381" s="1026"/>
    </row>
    <row r="382">
      <c r="A382" s="1026"/>
      <c r="B382" s="1026"/>
      <c r="C382" s="1026"/>
      <c r="D382" s="1026"/>
      <c r="E382" s="1026"/>
      <c r="F382" s="1026"/>
      <c r="G382" s="1026"/>
      <c r="H382" s="1027"/>
      <c r="I382" s="1027"/>
      <c r="J382" s="1027"/>
      <c r="K382" s="1027"/>
      <c r="L382" s="1027"/>
      <c r="M382" s="1027"/>
      <c r="N382" s="1027"/>
      <c r="O382" s="1027"/>
      <c r="P382" s="1027"/>
      <c r="Q382" s="1026"/>
      <c r="R382" s="1026"/>
      <c r="S382" s="1026"/>
      <c r="T382" s="1026"/>
      <c r="U382" s="1026"/>
      <c r="V382" s="1026"/>
      <c r="W382" s="1026"/>
      <c r="X382" s="1026"/>
      <c r="Y382" s="1026"/>
      <c r="Z382" s="1026"/>
      <c r="AA382" s="1026"/>
      <c r="AB382" s="1026"/>
      <c r="AC382" s="1026"/>
      <c r="AD382" s="1026"/>
      <c r="AE382" s="1026"/>
      <c r="AF382" s="1026"/>
      <c r="AG382" s="1026"/>
      <c r="AH382" s="1026"/>
      <c r="AI382" s="1026"/>
      <c r="AJ382" s="1026"/>
      <c r="AK382" s="1026"/>
      <c r="AL382" s="1026"/>
      <c r="AM382" s="1026"/>
      <c r="AN382" s="1026"/>
      <c r="AO382" s="1026"/>
      <c r="AP382" s="1026"/>
      <c r="AQ382" s="1026"/>
      <c r="AR382" s="1026"/>
      <c r="AS382" s="1026"/>
      <c r="AT382" s="1026"/>
      <c r="AU382" s="1026"/>
      <c r="AV382" s="1026"/>
      <c r="AW382" s="1026"/>
      <c r="AX382" s="1026"/>
      <c r="AY382" s="1026"/>
      <c r="AZ382" s="1026"/>
      <c r="BA382" s="1026"/>
      <c r="BB382" s="1026"/>
      <c r="BC382" s="1026"/>
      <c r="BD382" s="1026"/>
      <c r="BE382" s="1026"/>
      <c r="BF382" s="1026"/>
      <c r="BG382" s="1026"/>
      <c r="BH382" s="1026"/>
      <c r="BI382" s="1026"/>
      <c r="BJ382" s="1026"/>
      <c r="BK382" s="1026"/>
      <c r="BL382" s="1026"/>
      <c r="BM382" s="1026"/>
      <c r="BN382" s="1026"/>
      <c r="BO382" s="1026"/>
      <c r="BP382" s="1026"/>
      <c r="BQ382" s="1026"/>
      <c r="BR382" s="1026"/>
      <c r="BS382" s="1026"/>
      <c r="BT382" s="1026"/>
      <c r="BU382" s="1026"/>
      <c r="BV382" s="1026"/>
      <c r="BW382" s="1026"/>
      <c r="BX382" s="1026"/>
      <c r="BY382" s="1026"/>
      <c r="BZ382" s="1026"/>
      <c r="CA382" s="1026"/>
      <c r="CB382" s="1026"/>
      <c r="CC382" s="1026"/>
      <c r="CD382" s="1026"/>
      <c r="CE382" s="1026"/>
      <c r="CF382" s="1026"/>
      <c r="CG382" s="1026"/>
      <c r="CH382" s="1026"/>
      <c r="CI382" s="1026"/>
      <c r="CJ382" s="1026"/>
      <c r="CK382" s="1026"/>
      <c r="CL382" s="1026"/>
      <c r="CM382" s="1026"/>
      <c r="CN382" s="1026"/>
    </row>
    <row r="383">
      <c r="A383" s="1026"/>
      <c r="B383" s="1026"/>
      <c r="C383" s="1026"/>
      <c r="D383" s="1026"/>
      <c r="E383" s="1026"/>
      <c r="F383" s="1026"/>
      <c r="G383" s="1026"/>
      <c r="H383" s="1027"/>
      <c r="I383" s="1027"/>
      <c r="J383" s="1027"/>
      <c r="K383" s="1027"/>
      <c r="L383" s="1027"/>
      <c r="M383" s="1027"/>
      <c r="N383" s="1027"/>
      <c r="O383" s="1027"/>
      <c r="P383" s="1027"/>
      <c r="Q383" s="1026"/>
      <c r="R383" s="1026"/>
      <c r="S383" s="1026"/>
      <c r="T383" s="1026"/>
      <c r="U383" s="1026"/>
      <c r="V383" s="1026"/>
      <c r="W383" s="1026"/>
      <c r="X383" s="1026"/>
      <c r="Y383" s="1026"/>
      <c r="Z383" s="1026"/>
      <c r="AA383" s="1026"/>
      <c r="AB383" s="1026"/>
      <c r="AC383" s="1026"/>
      <c r="AD383" s="1026"/>
      <c r="AE383" s="1026"/>
      <c r="AF383" s="1026"/>
      <c r="AG383" s="1026"/>
      <c r="AH383" s="1026"/>
      <c r="AI383" s="1026"/>
      <c r="AJ383" s="1026"/>
      <c r="AK383" s="1026"/>
      <c r="AL383" s="1026"/>
      <c r="AM383" s="1026"/>
      <c r="AN383" s="1026"/>
      <c r="AO383" s="1026"/>
      <c r="AP383" s="1026"/>
      <c r="AQ383" s="1026"/>
      <c r="AR383" s="1026"/>
      <c r="AS383" s="1026"/>
      <c r="AT383" s="1026"/>
      <c r="AU383" s="1026"/>
      <c r="AV383" s="1026"/>
      <c r="AW383" s="1026"/>
      <c r="AX383" s="1026"/>
      <c r="AY383" s="1026"/>
      <c r="AZ383" s="1026"/>
      <c r="BA383" s="1026"/>
      <c r="BB383" s="1026"/>
      <c r="BC383" s="1026"/>
      <c r="BD383" s="1026"/>
      <c r="BE383" s="1026"/>
      <c r="BF383" s="1026"/>
      <c r="BG383" s="1026"/>
      <c r="BH383" s="1026"/>
      <c r="BI383" s="1026"/>
      <c r="BJ383" s="1026"/>
      <c r="BK383" s="1026"/>
      <c r="BL383" s="1026"/>
      <c r="BM383" s="1026"/>
      <c r="BN383" s="1026"/>
      <c r="BO383" s="1026"/>
      <c r="BP383" s="1026"/>
      <c r="BQ383" s="1026"/>
      <c r="BR383" s="1026"/>
      <c r="BS383" s="1026"/>
      <c r="BT383" s="1026"/>
      <c r="BU383" s="1026"/>
      <c r="BV383" s="1026"/>
      <c r="BW383" s="1026"/>
      <c r="BX383" s="1026"/>
      <c r="BY383" s="1026"/>
      <c r="BZ383" s="1026"/>
      <c r="CA383" s="1026"/>
      <c r="CB383" s="1026"/>
      <c r="CC383" s="1026"/>
      <c r="CD383" s="1026"/>
      <c r="CE383" s="1026"/>
      <c r="CF383" s="1026"/>
      <c r="CG383" s="1026"/>
      <c r="CH383" s="1026"/>
      <c r="CI383" s="1026"/>
      <c r="CJ383" s="1026"/>
      <c r="CK383" s="1026"/>
      <c r="CL383" s="1026"/>
      <c r="CM383" s="1026"/>
      <c r="CN383" s="1026"/>
    </row>
    <row r="384">
      <c r="A384" s="1026"/>
      <c r="B384" s="1026"/>
      <c r="C384" s="1026"/>
      <c r="D384" s="1026"/>
      <c r="E384" s="1026"/>
      <c r="F384" s="1026"/>
      <c r="G384" s="1026"/>
      <c r="H384" s="1027"/>
      <c r="I384" s="1027"/>
      <c r="J384" s="1027"/>
      <c r="K384" s="1027"/>
      <c r="L384" s="1027"/>
      <c r="M384" s="1027"/>
      <c r="N384" s="1027"/>
      <c r="O384" s="1027"/>
      <c r="P384" s="1027"/>
      <c r="Q384" s="1026"/>
      <c r="R384" s="1026"/>
      <c r="S384" s="1026"/>
      <c r="T384" s="1026"/>
      <c r="U384" s="1026"/>
      <c r="V384" s="1026"/>
      <c r="W384" s="1026"/>
      <c r="X384" s="1026"/>
      <c r="Y384" s="1026"/>
      <c r="Z384" s="1026"/>
      <c r="AA384" s="1026"/>
      <c r="AB384" s="1026"/>
      <c r="AC384" s="1026"/>
      <c r="AD384" s="1026"/>
      <c r="AE384" s="1026"/>
      <c r="AF384" s="1026"/>
      <c r="AG384" s="1026"/>
      <c r="AH384" s="1026"/>
      <c r="AI384" s="1026"/>
      <c r="AJ384" s="1026"/>
      <c r="AK384" s="1026"/>
      <c r="AL384" s="1026"/>
      <c r="AM384" s="1026"/>
      <c r="AN384" s="1026"/>
      <c r="AO384" s="1026"/>
      <c r="AP384" s="1026"/>
      <c r="AQ384" s="1026"/>
      <c r="AR384" s="1026"/>
      <c r="AS384" s="1026"/>
      <c r="AT384" s="1026"/>
      <c r="AU384" s="1026"/>
      <c r="AV384" s="1026"/>
      <c r="AW384" s="1026"/>
      <c r="AX384" s="1026"/>
      <c r="AY384" s="1026"/>
      <c r="AZ384" s="1026"/>
      <c r="BA384" s="1026"/>
      <c r="BB384" s="1026"/>
      <c r="BC384" s="1026"/>
      <c r="BD384" s="1026"/>
      <c r="BE384" s="1026"/>
      <c r="BF384" s="1026"/>
      <c r="BG384" s="1026"/>
      <c r="BH384" s="1026"/>
      <c r="BI384" s="1026"/>
      <c r="BJ384" s="1026"/>
      <c r="BK384" s="1026"/>
      <c r="BL384" s="1026"/>
      <c r="BM384" s="1026"/>
      <c r="BN384" s="1026"/>
      <c r="BO384" s="1026"/>
      <c r="BP384" s="1026"/>
      <c r="BQ384" s="1026"/>
      <c r="BR384" s="1026"/>
      <c r="BS384" s="1026"/>
      <c r="BT384" s="1026"/>
      <c r="BU384" s="1026"/>
      <c r="BV384" s="1026"/>
      <c r="BW384" s="1026"/>
      <c r="BX384" s="1026"/>
      <c r="BY384" s="1026"/>
      <c r="BZ384" s="1026"/>
      <c r="CA384" s="1026"/>
      <c r="CB384" s="1026"/>
      <c r="CC384" s="1026"/>
      <c r="CD384" s="1026"/>
      <c r="CE384" s="1026"/>
      <c r="CF384" s="1026"/>
      <c r="CG384" s="1026"/>
      <c r="CH384" s="1026"/>
      <c r="CI384" s="1026"/>
      <c r="CJ384" s="1026"/>
      <c r="CK384" s="1026"/>
      <c r="CL384" s="1026"/>
      <c r="CM384" s="1026"/>
      <c r="CN384" s="1026"/>
    </row>
    <row r="385">
      <c r="A385" s="1026"/>
      <c r="B385" s="1026"/>
      <c r="C385" s="1026"/>
      <c r="D385" s="1026"/>
      <c r="E385" s="1026"/>
      <c r="F385" s="1026"/>
      <c r="G385" s="1026"/>
      <c r="H385" s="1027"/>
      <c r="I385" s="1027"/>
      <c r="J385" s="1027"/>
      <c r="K385" s="1027"/>
      <c r="L385" s="1027"/>
      <c r="M385" s="1027"/>
      <c r="N385" s="1027"/>
      <c r="O385" s="1027"/>
      <c r="P385" s="1027"/>
      <c r="Q385" s="1026"/>
      <c r="R385" s="1026"/>
      <c r="S385" s="1026"/>
      <c r="T385" s="1026"/>
      <c r="U385" s="1026"/>
      <c r="V385" s="1026"/>
      <c r="W385" s="1026"/>
      <c r="X385" s="1026"/>
      <c r="Y385" s="1026"/>
      <c r="Z385" s="1026"/>
      <c r="AA385" s="1026"/>
      <c r="AB385" s="1026"/>
      <c r="AC385" s="1026"/>
      <c r="AD385" s="1026"/>
      <c r="AE385" s="1026"/>
      <c r="AF385" s="1026"/>
      <c r="AG385" s="1026"/>
      <c r="AH385" s="1026"/>
      <c r="AI385" s="1026"/>
      <c r="AJ385" s="1026"/>
      <c r="AK385" s="1026"/>
      <c r="AL385" s="1026"/>
      <c r="AM385" s="1026"/>
      <c r="AN385" s="1026"/>
      <c r="AO385" s="1026"/>
      <c r="AP385" s="1026"/>
      <c r="AQ385" s="1026"/>
      <c r="AR385" s="1026"/>
      <c r="AS385" s="1026"/>
      <c r="AT385" s="1026"/>
      <c r="AU385" s="1026"/>
      <c r="AV385" s="1026"/>
      <c r="AW385" s="1026"/>
      <c r="AX385" s="1026"/>
      <c r="AY385" s="1026"/>
      <c r="AZ385" s="1026"/>
      <c r="BA385" s="1026"/>
      <c r="BB385" s="1026"/>
      <c r="BC385" s="1026"/>
      <c r="BD385" s="1026"/>
      <c r="BE385" s="1026"/>
      <c r="BF385" s="1026"/>
      <c r="BG385" s="1026"/>
      <c r="BH385" s="1026"/>
      <c r="BI385" s="1026"/>
      <c r="BJ385" s="1026"/>
      <c r="BK385" s="1026"/>
      <c r="BL385" s="1026"/>
      <c r="BM385" s="1026"/>
      <c r="BN385" s="1026"/>
      <c r="BO385" s="1026"/>
      <c r="BP385" s="1026"/>
      <c r="BQ385" s="1026"/>
      <c r="BR385" s="1026"/>
      <c r="BS385" s="1026"/>
      <c r="BT385" s="1026"/>
      <c r="BU385" s="1026"/>
      <c r="BV385" s="1026"/>
      <c r="BW385" s="1026"/>
      <c r="BX385" s="1026"/>
      <c r="BY385" s="1026"/>
      <c r="BZ385" s="1026"/>
      <c r="CA385" s="1026"/>
      <c r="CB385" s="1026"/>
      <c r="CC385" s="1026"/>
      <c r="CD385" s="1026"/>
      <c r="CE385" s="1026"/>
      <c r="CF385" s="1026"/>
      <c r="CG385" s="1026"/>
      <c r="CH385" s="1026"/>
      <c r="CI385" s="1026"/>
      <c r="CJ385" s="1026"/>
      <c r="CK385" s="1026"/>
      <c r="CL385" s="1026"/>
      <c r="CM385" s="1026"/>
      <c r="CN385" s="1026"/>
    </row>
    <row r="386">
      <c r="A386" s="1026"/>
      <c r="B386" s="1026"/>
      <c r="C386" s="1026"/>
      <c r="D386" s="1026"/>
      <c r="E386" s="1026"/>
      <c r="F386" s="1026"/>
      <c r="G386" s="1026"/>
      <c r="H386" s="1027"/>
      <c r="I386" s="1027"/>
      <c r="J386" s="1027"/>
      <c r="K386" s="1027"/>
      <c r="L386" s="1027"/>
      <c r="M386" s="1027"/>
      <c r="N386" s="1027"/>
      <c r="O386" s="1027"/>
      <c r="P386" s="1027"/>
      <c r="Q386" s="1026"/>
      <c r="R386" s="1026"/>
      <c r="S386" s="1026"/>
      <c r="T386" s="1026"/>
      <c r="U386" s="1026"/>
      <c r="V386" s="1026"/>
      <c r="W386" s="1026"/>
      <c r="X386" s="1026"/>
      <c r="Y386" s="1026"/>
      <c r="Z386" s="1026"/>
      <c r="AA386" s="1026"/>
      <c r="AB386" s="1026"/>
      <c r="AC386" s="1026"/>
      <c r="AD386" s="1026"/>
      <c r="AE386" s="1026"/>
      <c r="AF386" s="1026"/>
      <c r="AG386" s="1026"/>
      <c r="AH386" s="1026"/>
      <c r="AI386" s="1026"/>
      <c r="AJ386" s="1026"/>
      <c r="AK386" s="1026"/>
      <c r="AL386" s="1026"/>
      <c r="AM386" s="1026"/>
      <c r="AN386" s="1026"/>
      <c r="AO386" s="1026"/>
      <c r="AP386" s="1026"/>
      <c r="AQ386" s="1026"/>
      <c r="AR386" s="1026"/>
      <c r="AS386" s="1026"/>
      <c r="AT386" s="1026"/>
      <c r="AU386" s="1026"/>
      <c r="AV386" s="1026"/>
      <c r="AW386" s="1026"/>
      <c r="AX386" s="1026"/>
      <c r="AY386" s="1026"/>
      <c r="AZ386" s="1026"/>
      <c r="BA386" s="1026"/>
      <c r="BB386" s="1026"/>
      <c r="BC386" s="1026"/>
      <c r="BD386" s="1026"/>
      <c r="BE386" s="1026"/>
      <c r="BF386" s="1026"/>
      <c r="BG386" s="1026"/>
      <c r="BH386" s="1026"/>
      <c r="BI386" s="1026"/>
      <c r="BJ386" s="1026"/>
      <c r="BK386" s="1026"/>
      <c r="BL386" s="1026"/>
      <c r="BM386" s="1026"/>
      <c r="BN386" s="1026"/>
      <c r="BO386" s="1026"/>
      <c r="BP386" s="1026"/>
      <c r="BQ386" s="1026"/>
      <c r="BR386" s="1026"/>
      <c r="BS386" s="1026"/>
      <c r="BT386" s="1026"/>
      <c r="BU386" s="1026"/>
      <c r="BV386" s="1026"/>
      <c r="BW386" s="1026"/>
      <c r="BX386" s="1026"/>
      <c r="BY386" s="1026"/>
      <c r="BZ386" s="1026"/>
      <c r="CA386" s="1026"/>
      <c r="CB386" s="1026"/>
      <c r="CC386" s="1026"/>
      <c r="CD386" s="1026"/>
      <c r="CE386" s="1026"/>
      <c r="CF386" s="1026"/>
      <c r="CG386" s="1026"/>
      <c r="CH386" s="1026"/>
      <c r="CI386" s="1026"/>
      <c r="CJ386" s="1026"/>
      <c r="CK386" s="1026"/>
      <c r="CL386" s="1026"/>
      <c r="CM386" s="1026"/>
      <c r="CN386" s="1026"/>
    </row>
    <row r="387">
      <c r="A387" s="1026"/>
      <c r="B387" s="1026"/>
      <c r="C387" s="1026"/>
      <c r="D387" s="1026"/>
      <c r="E387" s="1026"/>
      <c r="F387" s="1026"/>
      <c r="G387" s="1026"/>
      <c r="H387" s="1027"/>
      <c r="I387" s="1027"/>
      <c r="J387" s="1027"/>
      <c r="K387" s="1027"/>
      <c r="L387" s="1027"/>
      <c r="M387" s="1027"/>
      <c r="N387" s="1027"/>
      <c r="O387" s="1027"/>
      <c r="P387" s="1027"/>
      <c r="Q387" s="1026"/>
      <c r="R387" s="1026"/>
      <c r="S387" s="1026"/>
      <c r="T387" s="1026"/>
      <c r="U387" s="1026"/>
      <c r="V387" s="1026"/>
      <c r="W387" s="1026"/>
      <c r="X387" s="1026"/>
      <c r="Y387" s="1026"/>
      <c r="Z387" s="1026"/>
      <c r="AA387" s="1026"/>
      <c r="AB387" s="1026"/>
      <c r="AC387" s="1026"/>
      <c r="AD387" s="1026"/>
      <c r="AE387" s="1026"/>
      <c r="AF387" s="1026"/>
      <c r="AG387" s="1026"/>
      <c r="AH387" s="1026"/>
      <c r="AI387" s="1026"/>
      <c r="AJ387" s="1026"/>
      <c r="AK387" s="1026"/>
      <c r="AL387" s="1026"/>
      <c r="AM387" s="1026"/>
      <c r="AN387" s="1026"/>
      <c r="AO387" s="1026"/>
      <c r="AP387" s="1026"/>
      <c r="AQ387" s="1026"/>
      <c r="AR387" s="1026"/>
      <c r="AS387" s="1026"/>
      <c r="AT387" s="1026"/>
      <c r="AU387" s="1026"/>
      <c r="AV387" s="1026"/>
      <c r="AW387" s="1026"/>
      <c r="AX387" s="1026"/>
      <c r="AY387" s="1026"/>
      <c r="AZ387" s="1026"/>
      <c r="BA387" s="1026"/>
      <c r="BB387" s="1026"/>
      <c r="BC387" s="1026"/>
      <c r="BD387" s="1026"/>
      <c r="BE387" s="1026"/>
      <c r="BF387" s="1026"/>
      <c r="BG387" s="1026"/>
      <c r="BH387" s="1026"/>
      <c r="BI387" s="1026"/>
      <c r="BJ387" s="1026"/>
      <c r="BK387" s="1026"/>
      <c r="BL387" s="1026"/>
      <c r="BM387" s="1026"/>
      <c r="BN387" s="1026"/>
      <c r="BO387" s="1026"/>
      <c r="BP387" s="1026"/>
      <c r="BQ387" s="1026"/>
      <c r="BR387" s="1026"/>
      <c r="BS387" s="1026"/>
      <c r="BT387" s="1026"/>
      <c r="BU387" s="1026"/>
      <c r="BV387" s="1026"/>
      <c r="BW387" s="1026"/>
      <c r="BX387" s="1026"/>
      <c r="BY387" s="1026"/>
      <c r="BZ387" s="1026"/>
      <c r="CA387" s="1026"/>
      <c r="CB387" s="1026"/>
      <c r="CC387" s="1026"/>
      <c r="CD387" s="1026"/>
      <c r="CE387" s="1026"/>
      <c r="CF387" s="1026"/>
      <c r="CG387" s="1026"/>
      <c r="CH387" s="1026"/>
      <c r="CI387" s="1026"/>
      <c r="CJ387" s="1026"/>
      <c r="CK387" s="1026"/>
      <c r="CL387" s="1026"/>
      <c r="CM387" s="1026"/>
      <c r="CN387" s="1026"/>
    </row>
    <row r="388">
      <c r="A388" s="1026"/>
      <c r="B388" s="1026"/>
      <c r="C388" s="1026"/>
      <c r="D388" s="1026"/>
      <c r="E388" s="1026"/>
      <c r="F388" s="1026"/>
      <c r="G388" s="1026"/>
      <c r="H388" s="1027"/>
      <c r="I388" s="1027"/>
      <c r="J388" s="1027"/>
      <c r="K388" s="1027"/>
      <c r="L388" s="1027"/>
      <c r="M388" s="1027"/>
      <c r="N388" s="1027"/>
      <c r="O388" s="1027"/>
      <c r="P388" s="1027"/>
      <c r="Q388" s="1026"/>
      <c r="R388" s="1026"/>
      <c r="S388" s="1026"/>
      <c r="T388" s="1026"/>
      <c r="U388" s="1026"/>
      <c r="V388" s="1026"/>
      <c r="W388" s="1026"/>
      <c r="X388" s="1026"/>
      <c r="Y388" s="1026"/>
      <c r="Z388" s="1026"/>
      <c r="AA388" s="1026"/>
      <c r="AB388" s="1026"/>
      <c r="AC388" s="1026"/>
      <c r="AD388" s="1026"/>
      <c r="AE388" s="1026"/>
      <c r="AF388" s="1026"/>
      <c r="AG388" s="1026"/>
      <c r="AH388" s="1026"/>
      <c r="AI388" s="1026"/>
      <c r="AJ388" s="1026"/>
      <c r="AK388" s="1026"/>
      <c r="AL388" s="1026"/>
      <c r="AM388" s="1026"/>
      <c r="AN388" s="1026"/>
      <c r="AO388" s="1026"/>
      <c r="AP388" s="1026"/>
      <c r="AQ388" s="1026"/>
      <c r="AR388" s="1026"/>
      <c r="AS388" s="1026"/>
      <c r="AT388" s="1026"/>
      <c r="AU388" s="1026"/>
      <c r="AV388" s="1026"/>
      <c r="AW388" s="1026"/>
      <c r="AX388" s="1026"/>
      <c r="AY388" s="1026"/>
      <c r="AZ388" s="1026"/>
      <c r="BA388" s="1026"/>
      <c r="BB388" s="1026"/>
      <c r="BC388" s="1026"/>
      <c r="BD388" s="1026"/>
      <c r="BE388" s="1026"/>
      <c r="BF388" s="1026"/>
      <c r="BG388" s="1026"/>
      <c r="BH388" s="1026"/>
      <c r="BI388" s="1026"/>
      <c r="BJ388" s="1026"/>
      <c r="BK388" s="1026"/>
      <c r="BL388" s="1026"/>
      <c r="BM388" s="1026"/>
      <c r="BN388" s="1026"/>
      <c r="BO388" s="1026"/>
      <c r="BP388" s="1026"/>
      <c r="BQ388" s="1026"/>
      <c r="BR388" s="1026"/>
      <c r="BS388" s="1026"/>
      <c r="BT388" s="1026"/>
      <c r="BU388" s="1026"/>
      <c r="BV388" s="1026"/>
      <c r="BW388" s="1026"/>
      <c r="BX388" s="1026"/>
      <c r="BY388" s="1026"/>
      <c r="BZ388" s="1026"/>
      <c r="CA388" s="1026"/>
      <c r="CB388" s="1026"/>
      <c r="CC388" s="1026"/>
      <c r="CD388" s="1026"/>
      <c r="CE388" s="1026"/>
      <c r="CF388" s="1026"/>
      <c r="CG388" s="1026"/>
      <c r="CH388" s="1026"/>
      <c r="CI388" s="1026"/>
      <c r="CJ388" s="1026"/>
      <c r="CK388" s="1026"/>
      <c r="CL388" s="1026"/>
      <c r="CM388" s="1026"/>
      <c r="CN388" s="1026"/>
    </row>
    <row r="389">
      <c r="A389" s="1026"/>
      <c r="B389" s="1026"/>
      <c r="C389" s="1026"/>
      <c r="D389" s="1026"/>
      <c r="E389" s="1026"/>
      <c r="F389" s="1026"/>
      <c r="G389" s="1026"/>
      <c r="H389" s="1027"/>
      <c r="I389" s="1027"/>
      <c r="J389" s="1027"/>
      <c r="K389" s="1027"/>
      <c r="L389" s="1027"/>
      <c r="M389" s="1027"/>
      <c r="N389" s="1027"/>
      <c r="O389" s="1027"/>
      <c r="P389" s="1027"/>
      <c r="Q389" s="1026"/>
      <c r="R389" s="1026"/>
      <c r="S389" s="1026"/>
      <c r="T389" s="1026"/>
      <c r="U389" s="1026"/>
      <c r="V389" s="1026"/>
      <c r="W389" s="1026"/>
      <c r="X389" s="1026"/>
      <c r="Y389" s="1026"/>
      <c r="Z389" s="1026"/>
      <c r="AA389" s="1026"/>
      <c r="AB389" s="1026"/>
      <c r="AC389" s="1026"/>
      <c r="AD389" s="1026"/>
      <c r="AE389" s="1026"/>
      <c r="AF389" s="1026"/>
      <c r="AG389" s="1026"/>
      <c r="AH389" s="1026"/>
      <c r="AI389" s="1026"/>
      <c r="AJ389" s="1026"/>
      <c r="AK389" s="1026"/>
      <c r="AL389" s="1026"/>
      <c r="AM389" s="1026"/>
      <c r="AN389" s="1026"/>
      <c r="AO389" s="1026"/>
      <c r="AP389" s="1026"/>
      <c r="AQ389" s="1026"/>
      <c r="AR389" s="1026"/>
      <c r="AS389" s="1026"/>
      <c r="AT389" s="1026"/>
      <c r="AU389" s="1026"/>
      <c r="AV389" s="1026"/>
      <c r="AW389" s="1026"/>
      <c r="AX389" s="1026"/>
      <c r="AY389" s="1026"/>
      <c r="AZ389" s="1026"/>
      <c r="BA389" s="1026"/>
      <c r="BB389" s="1026"/>
      <c r="BC389" s="1026"/>
      <c r="BD389" s="1026"/>
      <c r="BE389" s="1026"/>
      <c r="BF389" s="1026"/>
      <c r="BG389" s="1026"/>
      <c r="BH389" s="1026"/>
      <c r="BI389" s="1026"/>
      <c r="BJ389" s="1026"/>
      <c r="BK389" s="1026"/>
      <c r="BL389" s="1026"/>
      <c r="BM389" s="1026"/>
      <c r="BN389" s="1026"/>
      <c r="BO389" s="1026"/>
      <c r="BP389" s="1026"/>
      <c r="BQ389" s="1026"/>
      <c r="BR389" s="1026"/>
      <c r="BS389" s="1026"/>
      <c r="BT389" s="1026"/>
      <c r="BU389" s="1026"/>
      <c r="BV389" s="1026"/>
      <c r="BW389" s="1026"/>
      <c r="BX389" s="1026"/>
      <c r="BY389" s="1026"/>
      <c r="BZ389" s="1026"/>
      <c r="CA389" s="1026"/>
      <c r="CB389" s="1026"/>
      <c r="CC389" s="1026"/>
      <c r="CD389" s="1026"/>
      <c r="CE389" s="1026"/>
      <c r="CF389" s="1026"/>
      <c r="CG389" s="1026"/>
      <c r="CH389" s="1026"/>
      <c r="CI389" s="1026"/>
      <c r="CJ389" s="1026"/>
      <c r="CK389" s="1026"/>
      <c r="CL389" s="1026"/>
      <c r="CM389" s="1026"/>
      <c r="CN389" s="1026"/>
    </row>
    <row r="390">
      <c r="A390" s="1026"/>
      <c r="B390" s="1026"/>
      <c r="C390" s="1026"/>
      <c r="D390" s="1026"/>
      <c r="E390" s="1026"/>
      <c r="F390" s="1026"/>
      <c r="G390" s="1026"/>
      <c r="H390" s="1027"/>
      <c r="I390" s="1027"/>
      <c r="J390" s="1027"/>
      <c r="K390" s="1027"/>
      <c r="L390" s="1027"/>
      <c r="M390" s="1027"/>
      <c r="N390" s="1027"/>
      <c r="O390" s="1027"/>
      <c r="P390" s="1027"/>
      <c r="Q390" s="1026"/>
      <c r="R390" s="1026"/>
      <c r="S390" s="1026"/>
      <c r="T390" s="1026"/>
      <c r="U390" s="1026"/>
      <c r="V390" s="1026"/>
      <c r="W390" s="1026"/>
      <c r="X390" s="1026"/>
      <c r="Y390" s="1026"/>
      <c r="Z390" s="1026"/>
      <c r="AA390" s="1026"/>
      <c r="AB390" s="1026"/>
      <c r="AC390" s="1026"/>
      <c r="AD390" s="1026"/>
      <c r="AE390" s="1026"/>
      <c r="AF390" s="1026"/>
      <c r="AG390" s="1026"/>
      <c r="AH390" s="1026"/>
      <c r="AI390" s="1026"/>
      <c r="AJ390" s="1026"/>
      <c r="AK390" s="1026"/>
      <c r="AL390" s="1026"/>
      <c r="AM390" s="1026"/>
      <c r="AN390" s="1026"/>
      <c r="AO390" s="1026"/>
      <c r="AP390" s="1026"/>
      <c r="AQ390" s="1026"/>
      <c r="AR390" s="1026"/>
      <c r="AS390" s="1026"/>
      <c r="AT390" s="1026"/>
      <c r="AU390" s="1026"/>
      <c r="AV390" s="1026"/>
      <c r="AW390" s="1026"/>
      <c r="AX390" s="1026"/>
      <c r="AY390" s="1026"/>
      <c r="AZ390" s="1026"/>
      <c r="BA390" s="1026"/>
      <c r="BB390" s="1026"/>
      <c r="BC390" s="1026"/>
      <c r="BD390" s="1026"/>
      <c r="BE390" s="1026"/>
      <c r="BF390" s="1026"/>
      <c r="BG390" s="1026"/>
      <c r="BH390" s="1026"/>
      <c r="BI390" s="1026"/>
      <c r="BJ390" s="1026"/>
      <c r="BK390" s="1026"/>
      <c r="BL390" s="1026"/>
      <c r="BM390" s="1026"/>
      <c r="BN390" s="1026"/>
      <c r="BO390" s="1026"/>
      <c r="BP390" s="1026"/>
      <c r="BQ390" s="1026"/>
      <c r="BR390" s="1026"/>
      <c r="BS390" s="1026"/>
      <c r="BT390" s="1026"/>
      <c r="BU390" s="1026"/>
      <c r="BV390" s="1026"/>
      <c r="BW390" s="1026"/>
      <c r="BX390" s="1026"/>
      <c r="BY390" s="1026"/>
      <c r="BZ390" s="1026"/>
      <c r="CA390" s="1026"/>
      <c r="CB390" s="1026"/>
      <c r="CC390" s="1026"/>
      <c r="CD390" s="1026"/>
      <c r="CE390" s="1026"/>
      <c r="CF390" s="1026"/>
      <c r="CG390" s="1026"/>
      <c r="CH390" s="1026"/>
      <c r="CI390" s="1026"/>
      <c r="CJ390" s="1026"/>
      <c r="CK390" s="1026"/>
      <c r="CL390" s="1026"/>
      <c r="CM390" s="1026"/>
      <c r="CN390" s="1026"/>
    </row>
    <row r="391">
      <c r="A391" s="1026"/>
      <c r="B391" s="1026"/>
      <c r="C391" s="1026"/>
      <c r="D391" s="1026"/>
      <c r="E391" s="1026"/>
      <c r="F391" s="1026"/>
      <c r="G391" s="1026"/>
      <c r="H391" s="1027"/>
      <c r="I391" s="1027"/>
      <c r="J391" s="1027"/>
      <c r="K391" s="1027"/>
      <c r="L391" s="1027"/>
      <c r="M391" s="1027"/>
      <c r="N391" s="1027"/>
      <c r="O391" s="1027"/>
      <c r="P391" s="1027"/>
      <c r="Q391" s="1026"/>
      <c r="R391" s="1026"/>
      <c r="S391" s="1026"/>
      <c r="T391" s="1026"/>
      <c r="U391" s="1026"/>
      <c r="V391" s="1026"/>
      <c r="W391" s="1026"/>
      <c r="X391" s="1026"/>
      <c r="Y391" s="1026"/>
      <c r="Z391" s="1026"/>
      <c r="AA391" s="1026"/>
      <c r="AB391" s="1026"/>
      <c r="AC391" s="1026"/>
      <c r="AD391" s="1026"/>
      <c r="AE391" s="1026"/>
      <c r="AF391" s="1026"/>
      <c r="AG391" s="1026"/>
      <c r="AH391" s="1026"/>
      <c r="AI391" s="1026"/>
      <c r="AJ391" s="1026"/>
      <c r="AK391" s="1026"/>
      <c r="AL391" s="1026"/>
      <c r="AM391" s="1026"/>
      <c r="AN391" s="1026"/>
      <c r="AO391" s="1026"/>
      <c r="AP391" s="1026"/>
      <c r="AQ391" s="1026"/>
      <c r="AR391" s="1026"/>
      <c r="AS391" s="1026"/>
      <c r="AT391" s="1026"/>
      <c r="AU391" s="1026"/>
      <c r="AV391" s="1026"/>
      <c r="AW391" s="1026"/>
      <c r="AX391" s="1026"/>
      <c r="AY391" s="1026"/>
      <c r="AZ391" s="1026"/>
      <c r="BA391" s="1026"/>
      <c r="BB391" s="1026"/>
      <c r="BC391" s="1026"/>
      <c r="BD391" s="1026"/>
      <c r="BE391" s="1026"/>
      <c r="BF391" s="1026"/>
      <c r="BG391" s="1026"/>
      <c r="BH391" s="1026"/>
      <c r="BI391" s="1026"/>
      <c r="BJ391" s="1026"/>
      <c r="BK391" s="1026"/>
      <c r="BL391" s="1026"/>
      <c r="BM391" s="1026"/>
      <c r="BN391" s="1026"/>
      <c r="BO391" s="1026"/>
      <c r="BP391" s="1026"/>
      <c r="BQ391" s="1026"/>
      <c r="BR391" s="1026"/>
      <c r="BS391" s="1026"/>
      <c r="BT391" s="1026"/>
      <c r="BU391" s="1026"/>
      <c r="BV391" s="1026"/>
      <c r="BW391" s="1026"/>
      <c r="BX391" s="1026"/>
      <c r="BY391" s="1026"/>
      <c r="BZ391" s="1026"/>
      <c r="CA391" s="1026"/>
      <c r="CB391" s="1026"/>
      <c r="CC391" s="1026"/>
      <c r="CD391" s="1026"/>
      <c r="CE391" s="1026"/>
      <c r="CF391" s="1026"/>
      <c r="CG391" s="1026"/>
      <c r="CH391" s="1026"/>
      <c r="CI391" s="1026"/>
      <c r="CJ391" s="1026"/>
      <c r="CK391" s="1026"/>
      <c r="CL391" s="1026"/>
      <c r="CM391" s="1026"/>
      <c r="CN391" s="1026"/>
    </row>
    <row r="392">
      <c r="A392" s="1026"/>
      <c r="B392" s="1026"/>
      <c r="C392" s="1026"/>
      <c r="D392" s="1026"/>
      <c r="E392" s="1026"/>
      <c r="F392" s="1026"/>
      <c r="G392" s="1026"/>
      <c r="H392" s="1027"/>
      <c r="I392" s="1027"/>
      <c r="J392" s="1027"/>
      <c r="K392" s="1027"/>
      <c r="L392" s="1027"/>
      <c r="M392" s="1027"/>
      <c r="N392" s="1027"/>
      <c r="O392" s="1027"/>
      <c r="P392" s="1027"/>
      <c r="Q392" s="1026"/>
      <c r="R392" s="1026"/>
      <c r="S392" s="1026"/>
      <c r="T392" s="1026"/>
      <c r="U392" s="1026"/>
      <c r="V392" s="1026"/>
      <c r="W392" s="1026"/>
      <c r="X392" s="1026"/>
      <c r="Y392" s="1026"/>
      <c r="Z392" s="1026"/>
      <c r="AA392" s="1026"/>
      <c r="AB392" s="1026"/>
      <c r="AC392" s="1026"/>
      <c r="AD392" s="1026"/>
      <c r="AE392" s="1026"/>
      <c r="AF392" s="1026"/>
      <c r="AG392" s="1026"/>
      <c r="AH392" s="1026"/>
      <c r="AI392" s="1026"/>
      <c r="AJ392" s="1026"/>
      <c r="AK392" s="1026"/>
      <c r="AL392" s="1026"/>
      <c r="AM392" s="1026"/>
      <c r="AN392" s="1026"/>
      <c r="AO392" s="1026"/>
      <c r="AP392" s="1026"/>
      <c r="AQ392" s="1026"/>
      <c r="AR392" s="1026"/>
      <c r="AS392" s="1026"/>
      <c r="AT392" s="1026"/>
      <c r="AU392" s="1026"/>
      <c r="AV392" s="1026"/>
      <c r="AW392" s="1026"/>
      <c r="AX392" s="1026"/>
      <c r="AY392" s="1026"/>
      <c r="AZ392" s="1026"/>
      <c r="BA392" s="1026"/>
      <c r="BB392" s="1026"/>
      <c r="BC392" s="1026"/>
      <c r="BD392" s="1026"/>
      <c r="BE392" s="1026"/>
      <c r="BF392" s="1026"/>
      <c r="BG392" s="1026"/>
      <c r="BH392" s="1026"/>
      <c r="BI392" s="1026"/>
      <c r="BJ392" s="1026"/>
      <c r="BK392" s="1026"/>
      <c r="BL392" s="1026"/>
      <c r="BM392" s="1026"/>
      <c r="BN392" s="1026"/>
      <c r="BO392" s="1026"/>
      <c r="BP392" s="1026"/>
      <c r="BQ392" s="1026"/>
      <c r="BR392" s="1026"/>
      <c r="BS392" s="1026"/>
      <c r="BT392" s="1026"/>
      <c r="BU392" s="1026"/>
      <c r="BV392" s="1026"/>
      <c r="BW392" s="1026"/>
      <c r="BX392" s="1026"/>
      <c r="BY392" s="1026"/>
      <c r="BZ392" s="1026"/>
      <c r="CA392" s="1026"/>
      <c r="CB392" s="1026"/>
      <c r="CC392" s="1026"/>
      <c r="CD392" s="1026"/>
      <c r="CE392" s="1026"/>
      <c r="CF392" s="1026"/>
      <c r="CG392" s="1026"/>
      <c r="CH392" s="1026"/>
      <c r="CI392" s="1026"/>
      <c r="CJ392" s="1026"/>
      <c r="CK392" s="1026"/>
      <c r="CL392" s="1026"/>
      <c r="CM392" s="1026"/>
      <c r="CN392" s="1026"/>
    </row>
    <row r="393">
      <c r="A393" s="1026"/>
      <c r="B393" s="1026"/>
      <c r="C393" s="1026"/>
      <c r="D393" s="1026"/>
      <c r="E393" s="1026"/>
      <c r="F393" s="1026"/>
      <c r="G393" s="1026"/>
      <c r="H393" s="1027"/>
      <c r="I393" s="1027"/>
      <c r="J393" s="1027"/>
      <c r="K393" s="1027"/>
      <c r="L393" s="1027"/>
      <c r="M393" s="1027"/>
      <c r="N393" s="1027"/>
      <c r="O393" s="1027"/>
      <c r="P393" s="1027"/>
      <c r="Q393" s="1026"/>
      <c r="R393" s="1026"/>
      <c r="S393" s="1026"/>
      <c r="T393" s="1026"/>
      <c r="U393" s="1026"/>
      <c r="V393" s="1026"/>
      <c r="W393" s="1026"/>
      <c r="X393" s="1026"/>
      <c r="Y393" s="1026"/>
      <c r="Z393" s="1026"/>
      <c r="AA393" s="1026"/>
      <c r="AB393" s="1026"/>
      <c r="AC393" s="1026"/>
      <c r="AD393" s="1026"/>
      <c r="AE393" s="1026"/>
      <c r="AF393" s="1026"/>
      <c r="AG393" s="1026"/>
      <c r="AH393" s="1026"/>
      <c r="AI393" s="1026"/>
      <c r="AJ393" s="1026"/>
      <c r="AK393" s="1026"/>
      <c r="AL393" s="1026"/>
      <c r="AM393" s="1026"/>
      <c r="AN393" s="1026"/>
      <c r="AO393" s="1026"/>
      <c r="AP393" s="1026"/>
      <c r="AQ393" s="1026"/>
      <c r="AR393" s="1026"/>
      <c r="AS393" s="1026"/>
      <c r="AT393" s="1026"/>
      <c r="AU393" s="1026"/>
      <c r="AV393" s="1026"/>
      <c r="AW393" s="1026"/>
      <c r="AX393" s="1026"/>
      <c r="AY393" s="1026"/>
      <c r="AZ393" s="1026"/>
      <c r="BA393" s="1026"/>
      <c r="BB393" s="1026"/>
      <c r="BC393" s="1026"/>
      <c r="BD393" s="1026"/>
      <c r="BE393" s="1026"/>
      <c r="BF393" s="1026"/>
      <c r="BG393" s="1026"/>
      <c r="BH393" s="1026"/>
      <c r="BI393" s="1026"/>
      <c r="BJ393" s="1026"/>
      <c r="BK393" s="1026"/>
      <c r="BL393" s="1026"/>
      <c r="BM393" s="1026"/>
      <c r="BN393" s="1026"/>
      <c r="BO393" s="1026"/>
      <c r="BP393" s="1026"/>
      <c r="BQ393" s="1026"/>
      <c r="BR393" s="1026"/>
      <c r="BS393" s="1026"/>
      <c r="BT393" s="1026"/>
      <c r="BU393" s="1026"/>
      <c r="BV393" s="1026"/>
      <c r="BW393" s="1026"/>
      <c r="BX393" s="1026"/>
      <c r="BY393" s="1026"/>
      <c r="BZ393" s="1026"/>
      <c r="CA393" s="1026"/>
      <c r="CB393" s="1026"/>
      <c r="CC393" s="1026"/>
      <c r="CD393" s="1026"/>
      <c r="CE393" s="1026"/>
      <c r="CF393" s="1026"/>
      <c r="CG393" s="1026"/>
      <c r="CH393" s="1026"/>
      <c r="CI393" s="1026"/>
      <c r="CJ393" s="1026"/>
      <c r="CK393" s="1026"/>
      <c r="CL393" s="1026"/>
      <c r="CM393" s="1026"/>
      <c r="CN393" s="1026"/>
    </row>
    <row r="394">
      <c r="A394" s="1026"/>
      <c r="B394" s="1026"/>
      <c r="C394" s="1026"/>
      <c r="D394" s="1026"/>
      <c r="E394" s="1026"/>
      <c r="F394" s="1026"/>
      <c r="G394" s="1026"/>
      <c r="H394" s="1027"/>
      <c r="I394" s="1027"/>
      <c r="J394" s="1027"/>
      <c r="K394" s="1027"/>
      <c r="L394" s="1027"/>
      <c r="M394" s="1027"/>
      <c r="N394" s="1027"/>
      <c r="O394" s="1027"/>
      <c r="P394" s="1027"/>
      <c r="Q394" s="1026"/>
      <c r="R394" s="1026"/>
      <c r="S394" s="1026"/>
      <c r="T394" s="1026"/>
      <c r="U394" s="1026"/>
      <c r="V394" s="1026"/>
      <c r="W394" s="1026"/>
      <c r="X394" s="1026"/>
      <c r="Y394" s="1026"/>
      <c r="Z394" s="1026"/>
      <c r="AA394" s="1026"/>
      <c r="AB394" s="1026"/>
      <c r="AC394" s="1026"/>
      <c r="AD394" s="1026"/>
      <c r="AE394" s="1026"/>
      <c r="AF394" s="1026"/>
      <c r="AG394" s="1026"/>
      <c r="AH394" s="1026"/>
      <c r="AI394" s="1026"/>
      <c r="AJ394" s="1026"/>
      <c r="AK394" s="1026"/>
      <c r="AL394" s="1026"/>
      <c r="AM394" s="1026"/>
      <c r="AN394" s="1026"/>
      <c r="AO394" s="1026"/>
      <c r="AP394" s="1026"/>
      <c r="AQ394" s="1026"/>
      <c r="AR394" s="1026"/>
      <c r="AS394" s="1026"/>
      <c r="AT394" s="1026"/>
      <c r="AU394" s="1026"/>
      <c r="AV394" s="1026"/>
      <c r="AW394" s="1026"/>
      <c r="AX394" s="1026"/>
      <c r="AY394" s="1026"/>
      <c r="AZ394" s="1026"/>
      <c r="BA394" s="1026"/>
      <c r="BB394" s="1026"/>
      <c r="BC394" s="1026"/>
      <c r="BD394" s="1026"/>
      <c r="BE394" s="1026"/>
      <c r="BF394" s="1026"/>
      <c r="BG394" s="1026"/>
      <c r="BH394" s="1026"/>
      <c r="BI394" s="1026"/>
      <c r="BJ394" s="1026"/>
      <c r="BK394" s="1026"/>
      <c r="BL394" s="1026"/>
      <c r="BM394" s="1026"/>
      <c r="BN394" s="1026"/>
      <c r="BO394" s="1026"/>
      <c r="BP394" s="1026"/>
      <c r="BQ394" s="1026"/>
      <c r="BR394" s="1026"/>
      <c r="BS394" s="1026"/>
      <c r="BT394" s="1026"/>
      <c r="BU394" s="1026"/>
      <c r="BV394" s="1026"/>
      <c r="BW394" s="1026"/>
      <c r="BX394" s="1026"/>
      <c r="BY394" s="1026"/>
      <c r="BZ394" s="1026"/>
      <c r="CA394" s="1026"/>
      <c r="CB394" s="1026"/>
      <c r="CC394" s="1026"/>
      <c r="CD394" s="1026"/>
      <c r="CE394" s="1026"/>
      <c r="CF394" s="1026"/>
      <c r="CG394" s="1026"/>
      <c r="CH394" s="1026"/>
      <c r="CI394" s="1026"/>
      <c r="CJ394" s="1026"/>
      <c r="CK394" s="1026"/>
      <c r="CL394" s="1026"/>
      <c r="CM394" s="1026"/>
      <c r="CN394" s="1026"/>
    </row>
    <row r="395">
      <c r="A395" s="1026"/>
      <c r="B395" s="1026"/>
      <c r="C395" s="1026"/>
      <c r="D395" s="1026"/>
      <c r="E395" s="1026"/>
      <c r="F395" s="1026"/>
      <c r="G395" s="1026"/>
      <c r="H395" s="1027"/>
      <c r="I395" s="1027"/>
      <c r="J395" s="1027"/>
      <c r="K395" s="1027"/>
      <c r="L395" s="1027"/>
      <c r="M395" s="1027"/>
      <c r="N395" s="1027"/>
      <c r="O395" s="1027"/>
      <c r="P395" s="1027"/>
      <c r="Q395" s="1026"/>
      <c r="R395" s="1026"/>
      <c r="S395" s="1026"/>
      <c r="T395" s="1026"/>
      <c r="U395" s="1026"/>
      <c r="V395" s="1026"/>
      <c r="W395" s="1026"/>
      <c r="X395" s="1026"/>
      <c r="Y395" s="1026"/>
      <c r="Z395" s="1026"/>
      <c r="AA395" s="1026"/>
      <c r="AB395" s="1026"/>
      <c r="AC395" s="1026"/>
      <c r="AD395" s="1026"/>
      <c r="AE395" s="1026"/>
      <c r="AF395" s="1026"/>
      <c r="AG395" s="1026"/>
      <c r="AH395" s="1026"/>
      <c r="AI395" s="1026"/>
      <c r="AJ395" s="1026"/>
      <c r="AK395" s="1026"/>
      <c r="AL395" s="1026"/>
      <c r="AM395" s="1026"/>
      <c r="AN395" s="1026"/>
      <c r="AO395" s="1026"/>
      <c r="AP395" s="1026"/>
      <c r="AQ395" s="1026"/>
      <c r="AR395" s="1026"/>
      <c r="AS395" s="1026"/>
      <c r="AT395" s="1026"/>
      <c r="AU395" s="1026"/>
      <c r="AV395" s="1026"/>
      <c r="AW395" s="1026"/>
      <c r="AX395" s="1026"/>
      <c r="AY395" s="1026"/>
      <c r="AZ395" s="1026"/>
      <c r="BA395" s="1026"/>
      <c r="BB395" s="1026"/>
      <c r="BC395" s="1026"/>
      <c r="BD395" s="1026"/>
      <c r="BE395" s="1026"/>
      <c r="BF395" s="1026"/>
      <c r="BG395" s="1026"/>
      <c r="BH395" s="1026"/>
      <c r="BI395" s="1026"/>
      <c r="BJ395" s="1026"/>
      <c r="BK395" s="1026"/>
      <c r="BL395" s="1026"/>
      <c r="BM395" s="1026"/>
      <c r="BN395" s="1026"/>
      <c r="BO395" s="1026"/>
      <c r="BP395" s="1026"/>
      <c r="BQ395" s="1026"/>
      <c r="BR395" s="1026"/>
      <c r="BS395" s="1026"/>
      <c r="BT395" s="1026"/>
      <c r="BU395" s="1026"/>
      <c r="BV395" s="1026"/>
      <c r="BW395" s="1026"/>
      <c r="BX395" s="1026"/>
      <c r="BY395" s="1026"/>
      <c r="BZ395" s="1026"/>
      <c r="CA395" s="1026"/>
      <c r="CB395" s="1026"/>
      <c r="CC395" s="1026"/>
      <c r="CD395" s="1026"/>
      <c r="CE395" s="1026"/>
      <c r="CF395" s="1026"/>
      <c r="CG395" s="1026"/>
      <c r="CH395" s="1026"/>
      <c r="CI395" s="1026"/>
      <c r="CJ395" s="1026"/>
      <c r="CK395" s="1026"/>
      <c r="CL395" s="1026"/>
      <c r="CM395" s="1026"/>
      <c r="CN395" s="1026"/>
    </row>
    <row r="396">
      <c r="A396" s="1026"/>
      <c r="B396" s="1026"/>
      <c r="C396" s="1026"/>
      <c r="D396" s="1026"/>
      <c r="E396" s="1026"/>
      <c r="F396" s="1026"/>
      <c r="G396" s="1026"/>
      <c r="H396" s="1027"/>
      <c r="I396" s="1027"/>
      <c r="J396" s="1027"/>
      <c r="K396" s="1027"/>
      <c r="L396" s="1027"/>
      <c r="M396" s="1027"/>
      <c r="N396" s="1027"/>
      <c r="O396" s="1027"/>
      <c r="P396" s="1027"/>
      <c r="Q396" s="1026"/>
      <c r="R396" s="1026"/>
      <c r="S396" s="1026"/>
      <c r="T396" s="1026"/>
      <c r="U396" s="1026"/>
      <c r="V396" s="1026"/>
      <c r="W396" s="1026"/>
      <c r="X396" s="1026"/>
      <c r="Y396" s="1026"/>
      <c r="Z396" s="1026"/>
      <c r="AA396" s="1026"/>
      <c r="AB396" s="1026"/>
      <c r="AC396" s="1026"/>
      <c r="AD396" s="1026"/>
      <c r="AE396" s="1026"/>
      <c r="AF396" s="1026"/>
      <c r="AG396" s="1026"/>
      <c r="AH396" s="1026"/>
      <c r="AI396" s="1026"/>
      <c r="AJ396" s="1026"/>
      <c r="AK396" s="1026"/>
      <c r="AL396" s="1026"/>
      <c r="AM396" s="1026"/>
      <c r="AN396" s="1026"/>
      <c r="AO396" s="1026"/>
      <c r="AP396" s="1026"/>
      <c r="AQ396" s="1026"/>
      <c r="AR396" s="1026"/>
      <c r="AS396" s="1026"/>
      <c r="AT396" s="1026"/>
      <c r="AU396" s="1026"/>
      <c r="AV396" s="1026"/>
      <c r="AW396" s="1026"/>
      <c r="AX396" s="1026"/>
      <c r="AY396" s="1026"/>
      <c r="AZ396" s="1026"/>
      <c r="BA396" s="1026"/>
      <c r="BB396" s="1026"/>
      <c r="BC396" s="1026"/>
      <c r="BD396" s="1026"/>
      <c r="BE396" s="1026"/>
      <c r="BF396" s="1026"/>
      <c r="BG396" s="1026"/>
      <c r="BH396" s="1026"/>
      <c r="BI396" s="1026"/>
      <c r="BJ396" s="1026"/>
      <c r="BK396" s="1026"/>
      <c r="BL396" s="1026"/>
      <c r="BM396" s="1026"/>
      <c r="BN396" s="1026"/>
      <c r="BO396" s="1026"/>
      <c r="BP396" s="1026"/>
      <c r="BQ396" s="1026"/>
      <c r="BR396" s="1026"/>
      <c r="BS396" s="1026"/>
      <c r="BT396" s="1026"/>
      <c r="BU396" s="1026"/>
      <c r="BV396" s="1026"/>
      <c r="BW396" s="1026"/>
      <c r="BX396" s="1026"/>
      <c r="BY396" s="1026"/>
      <c r="BZ396" s="1026"/>
      <c r="CA396" s="1026"/>
      <c r="CB396" s="1026"/>
      <c r="CC396" s="1026"/>
      <c r="CD396" s="1026"/>
      <c r="CE396" s="1026"/>
      <c r="CF396" s="1026"/>
      <c r="CG396" s="1026"/>
      <c r="CH396" s="1026"/>
      <c r="CI396" s="1026"/>
      <c r="CJ396" s="1026"/>
      <c r="CK396" s="1026"/>
      <c r="CL396" s="1026"/>
      <c r="CM396" s="1026"/>
      <c r="CN396" s="1026"/>
    </row>
    <row r="397">
      <c r="A397" s="1026"/>
      <c r="B397" s="1026"/>
      <c r="C397" s="1026"/>
      <c r="D397" s="1026"/>
      <c r="E397" s="1026"/>
      <c r="F397" s="1026"/>
      <c r="G397" s="1026"/>
      <c r="H397" s="1027"/>
      <c r="I397" s="1027"/>
      <c r="J397" s="1027"/>
      <c r="K397" s="1027"/>
      <c r="L397" s="1027"/>
      <c r="M397" s="1027"/>
      <c r="N397" s="1027"/>
      <c r="O397" s="1027"/>
      <c r="P397" s="1027"/>
      <c r="Q397" s="1026"/>
      <c r="R397" s="1026"/>
      <c r="S397" s="1026"/>
      <c r="T397" s="1026"/>
      <c r="U397" s="1026"/>
      <c r="V397" s="1026"/>
      <c r="W397" s="1026"/>
      <c r="X397" s="1026"/>
      <c r="Y397" s="1026"/>
      <c r="Z397" s="1026"/>
      <c r="AA397" s="1026"/>
      <c r="AB397" s="1026"/>
      <c r="AC397" s="1026"/>
      <c r="AD397" s="1026"/>
      <c r="AE397" s="1026"/>
      <c r="AF397" s="1026"/>
      <c r="AG397" s="1026"/>
      <c r="AH397" s="1026"/>
      <c r="AI397" s="1026"/>
      <c r="AJ397" s="1026"/>
      <c r="AK397" s="1026"/>
      <c r="AL397" s="1026"/>
      <c r="AM397" s="1026"/>
      <c r="AN397" s="1026"/>
      <c r="AO397" s="1026"/>
      <c r="AP397" s="1026"/>
      <c r="AQ397" s="1026"/>
      <c r="AR397" s="1026"/>
      <c r="AS397" s="1026"/>
      <c r="AT397" s="1026"/>
      <c r="AU397" s="1026"/>
      <c r="AV397" s="1026"/>
      <c r="AW397" s="1026"/>
      <c r="AX397" s="1026"/>
      <c r="AY397" s="1026"/>
      <c r="AZ397" s="1026"/>
      <c r="BA397" s="1026"/>
      <c r="BB397" s="1026"/>
      <c r="BC397" s="1026"/>
      <c r="BD397" s="1026"/>
      <c r="BE397" s="1026"/>
      <c r="BF397" s="1026"/>
      <c r="BG397" s="1026"/>
      <c r="BH397" s="1026"/>
      <c r="BI397" s="1026"/>
      <c r="BJ397" s="1026"/>
      <c r="BK397" s="1026"/>
      <c r="BL397" s="1026"/>
      <c r="BM397" s="1026"/>
      <c r="BN397" s="1026"/>
      <c r="BO397" s="1026"/>
      <c r="BP397" s="1026"/>
      <c r="BQ397" s="1026"/>
      <c r="BR397" s="1026"/>
      <c r="BS397" s="1026"/>
      <c r="BT397" s="1026"/>
      <c r="BU397" s="1026"/>
      <c r="BV397" s="1026"/>
      <c r="BW397" s="1026"/>
      <c r="BX397" s="1026"/>
      <c r="BY397" s="1026"/>
      <c r="BZ397" s="1026"/>
      <c r="CA397" s="1026"/>
      <c r="CB397" s="1026"/>
      <c r="CC397" s="1026"/>
      <c r="CD397" s="1026"/>
      <c r="CE397" s="1026"/>
      <c r="CF397" s="1026"/>
      <c r="CG397" s="1026"/>
      <c r="CH397" s="1026"/>
      <c r="CI397" s="1026"/>
      <c r="CJ397" s="1026"/>
      <c r="CK397" s="1026"/>
      <c r="CL397" s="1026"/>
      <c r="CM397" s="1026"/>
      <c r="CN397" s="1026"/>
    </row>
    <row r="398">
      <c r="A398" s="1026"/>
      <c r="B398" s="1026"/>
      <c r="C398" s="1026"/>
      <c r="D398" s="1026"/>
      <c r="E398" s="1026"/>
      <c r="F398" s="1026"/>
      <c r="G398" s="1026"/>
      <c r="H398" s="1027"/>
      <c r="I398" s="1027"/>
      <c r="J398" s="1027"/>
      <c r="K398" s="1027"/>
      <c r="L398" s="1027"/>
      <c r="M398" s="1027"/>
      <c r="N398" s="1027"/>
      <c r="O398" s="1027"/>
      <c r="P398" s="1027"/>
      <c r="Q398" s="1026"/>
      <c r="R398" s="1026"/>
      <c r="S398" s="1026"/>
      <c r="T398" s="1026"/>
      <c r="U398" s="1026"/>
      <c r="V398" s="1026"/>
      <c r="W398" s="1026"/>
      <c r="X398" s="1026"/>
      <c r="Y398" s="1026"/>
      <c r="Z398" s="1026"/>
      <c r="AA398" s="1026"/>
      <c r="AB398" s="1026"/>
      <c r="AC398" s="1026"/>
      <c r="AD398" s="1026"/>
      <c r="AE398" s="1026"/>
      <c r="AF398" s="1026"/>
      <c r="AG398" s="1026"/>
      <c r="AH398" s="1026"/>
      <c r="AI398" s="1026"/>
      <c r="AJ398" s="1026"/>
      <c r="AK398" s="1026"/>
      <c r="AL398" s="1026"/>
      <c r="AM398" s="1026"/>
      <c r="AN398" s="1026"/>
      <c r="AO398" s="1026"/>
      <c r="AP398" s="1026"/>
      <c r="AQ398" s="1026"/>
      <c r="AR398" s="1026"/>
      <c r="AS398" s="1026"/>
      <c r="AT398" s="1026"/>
      <c r="AU398" s="1026"/>
      <c r="AV398" s="1026"/>
      <c r="AW398" s="1026"/>
      <c r="AX398" s="1026"/>
      <c r="AY398" s="1026"/>
      <c r="AZ398" s="1026"/>
      <c r="BA398" s="1026"/>
      <c r="BB398" s="1026"/>
      <c r="BC398" s="1026"/>
      <c r="BD398" s="1026"/>
      <c r="BE398" s="1026"/>
      <c r="BF398" s="1026"/>
      <c r="BG398" s="1026"/>
      <c r="BH398" s="1026"/>
      <c r="BI398" s="1026"/>
      <c r="BJ398" s="1026"/>
      <c r="BK398" s="1026"/>
      <c r="BL398" s="1026"/>
      <c r="BM398" s="1026"/>
      <c r="BN398" s="1026"/>
      <c r="BO398" s="1026"/>
      <c r="BP398" s="1026"/>
      <c r="BQ398" s="1026"/>
      <c r="BR398" s="1026"/>
      <c r="BS398" s="1026"/>
      <c r="BT398" s="1026"/>
      <c r="BU398" s="1026"/>
      <c r="BV398" s="1026"/>
      <c r="BW398" s="1026"/>
      <c r="BX398" s="1026"/>
      <c r="BY398" s="1026"/>
      <c r="BZ398" s="1026"/>
      <c r="CA398" s="1026"/>
      <c r="CB398" s="1026"/>
      <c r="CC398" s="1026"/>
      <c r="CD398" s="1026"/>
      <c r="CE398" s="1026"/>
      <c r="CF398" s="1026"/>
      <c r="CG398" s="1026"/>
      <c r="CH398" s="1026"/>
      <c r="CI398" s="1026"/>
      <c r="CJ398" s="1026"/>
      <c r="CK398" s="1026"/>
      <c r="CL398" s="1026"/>
      <c r="CM398" s="1026"/>
      <c r="CN398" s="1026"/>
    </row>
    <row r="399">
      <c r="A399" s="1026"/>
      <c r="B399" s="1026"/>
      <c r="C399" s="1026"/>
      <c r="D399" s="1026"/>
      <c r="E399" s="1026"/>
      <c r="F399" s="1026"/>
      <c r="G399" s="1026"/>
      <c r="H399" s="1027"/>
      <c r="I399" s="1027"/>
      <c r="J399" s="1027"/>
      <c r="K399" s="1027"/>
      <c r="L399" s="1027"/>
      <c r="M399" s="1027"/>
      <c r="N399" s="1027"/>
      <c r="O399" s="1027"/>
      <c r="P399" s="1027"/>
      <c r="Q399" s="1026"/>
      <c r="R399" s="1026"/>
      <c r="S399" s="1026"/>
      <c r="T399" s="1026"/>
      <c r="U399" s="1026"/>
      <c r="V399" s="1026"/>
      <c r="W399" s="1026"/>
      <c r="X399" s="1026"/>
      <c r="Y399" s="1026"/>
      <c r="Z399" s="1026"/>
      <c r="AA399" s="1026"/>
      <c r="AB399" s="1026"/>
      <c r="AC399" s="1026"/>
      <c r="AD399" s="1026"/>
      <c r="AE399" s="1026"/>
      <c r="AF399" s="1026"/>
      <c r="AG399" s="1026"/>
      <c r="AH399" s="1026"/>
      <c r="AI399" s="1026"/>
      <c r="AJ399" s="1026"/>
      <c r="AK399" s="1026"/>
      <c r="AL399" s="1026"/>
      <c r="AM399" s="1026"/>
      <c r="AN399" s="1026"/>
      <c r="AO399" s="1026"/>
      <c r="AP399" s="1026"/>
      <c r="AQ399" s="1026"/>
      <c r="AR399" s="1026"/>
      <c r="AS399" s="1026"/>
      <c r="AT399" s="1026"/>
      <c r="AU399" s="1026"/>
      <c r="AV399" s="1026"/>
      <c r="AW399" s="1026"/>
      <c r="AX399" s="1026"/>
      <c r="AY399" s="1026"/>
      <c r="AZ399" s="1026"/>
      <c r="BA399" s="1026"/>
      <c r="BB399" s="1026"/>
      <c r="BC399" s="1026"/>
      <c r="BD399" s="1026"/>
      <c r="BE399" s="1026"/>
      <c r="BF399" s="1026"/>
      <c r="BG399" s="1026"/>
      <c r="BH399" s="1026"/>
      <c r="BI399" s="1026"/>
      <c r="BJ399" s="1026"/>
      <c r="BK399" s="1026"/>
      <c r="BL399" s="1026"/>
      <c r="BM399" s="1026"/>
      <c r="BN399" s="1026"/>
      <c r="BO399" s="1026"/>
      <c r="BP399" s="1026"/>
      <c r="BQ399" s="1026"/>
      <c r="BR399" s="1026"/>
      <c r="BS399" s="1026"/>
      <c r="BT399" s="1026"/>
      <c r="BU399" s="1026"/>
      <c r="BV399" s="1026"/>
      <c r="BW399" s="1026"/>
      <c r="BX399" s="1026"/>
      <c r="BY399" s="1026"/>
      <c r="BZ399" s="1026"/>
      <c r="CA399" s="1026"/>
      <c r="CB399" s="1026"/>
      <c r="CC399" s="1026"/>
      <c r="CD399" s="1026"/>
      <c r="CE399" s="1026"/>
      <c r="CF399" s="1026"/>
      <c r="CG399" s="1026"/>
      <c r="CH399" s="1026"/>
      <c r="CI399" s="1026"/>
      <c r="CJ399" s="1026"/>
      <c r="CK399" s="1026"/>
      <c r="CL399" s="1026"/>
      <c r="CM399" s="1026"/>
      <c r="CN399" s="1026"/>
    </row>
    <row r="400">
      <c r="A400" s="1026"/>
      <c r="B400" s="1026"/>
      <c r="C400" s="1026"/>
      <c r="D400" s="1026"/>
      <c r="E400" s="1026"/>
      <c r="F400" s="1026"/>
      <c r="G400" s="1026"/>
      <c r="H400" s="1027"/>
      <c r="I400" s="1027"/>
      <c r="J400" s="1027"/>
      <c r="K400" s="1027"/>
      <c r="L400" s="1027"/>
      <c r="M400" s="1027"/>
      <c r="N400" s="1027"/>
      <c r="O400" s="1027"/>
      <c r="P400" s="1027"/>
      <c r="Q400" s="1026"/>
      <c r="R400" s="1026"/>
      <c r="S400" s="1026"/>
      <c r="T400" s="1026"/>
      <c r="U400" s="1026"/>
      <c r="V400" s="1026"/>
      <c r="W400" s="1026"/>
      <c r="X400" s="1026"/>
      <c r="Y400" s="1026"/>
      <c r="Z400" s="1026"/>
      <c r="AA400" s="1026"/>
      <c r="AB400" s="1026"/>
      <c r="AC400" s="1026"/>
      <c r="AD400" s="1026"/>
      <c r="AE400" s="1026"/>
      <c r="AF400" s="1026"/>
      <c r="AG400" s="1026"/>
      <c r="AH400" s="1026"/>
      <c r="AI400" s="1026"/>
      <c r="AJ400" s="1026"/>
      <c r="AK400" s="1026"/>
      <c r="AL400" s="1026"/>
      <c r="AM400" s="1026"/>
      <c r="AN400" s="1026"/>
      <c r="AO400" s="1026"/>
      <c r="AP400" s="1026"/>
      <c r="AQ400" s="1026"/>
      <c r="AR400" s="1026"/>
      <c r="AS400" s="1026"/>
      <c r="AT400" s="1026"/>
      <c r="AU400" s="1026"/>
      <c r="AV400" s="1026"/>
      <c r="AW400" s="1026"/>
      <c r="AX400" s="1026"/>
      <c r="AY400" s="1026"/>
      <c r="AZ400" s="1026"/>
      <c r="BA400" s="1026"/>
      <c r="BB400" s="1026"/>
      <c r="BC400" s="1026"/>
      <c r="BD400" s="1026"/>
      <c r="BE400" s="1026"/>
      <c r="BF400" s="1026"/>
      <c r="BG400" s="1026"/>
      <c r="BH400" s="1026"/>
      <c r="BI400" s="1026"/>
      <c r="BJ400" s="1026"/>
      <c r="BK400" s="1026"/>
      <c r="BL400" s="1026"/>
      <c r="BM400" s="1026"/>
      <c r="BN400" s="1026"/>
      <c r="BO400" s="1026"/>
      <c r="BP400" s="1026"/>
      <c r="BQ400" s="1026"/>
      <c r="BR400" s="1026"/>
      <c r="BS400" s="1026"/>
      <c r="BT400" s="1026"/>
      <c r="BU400" s="1026"/>
      <c r="BV400" s="1026"/>
      <c r="BW400" s="1026"/>
      <c r="BX400" s="1026"/>
      <c r="BY400" s="1026"/>
      <c r="BZ400" s="1026"/>
      <c r="CA400" s="1026"/>
      <c r="CB400" s="1026"/>
      <c r="CC400" s="1026"/>
      <c r="CD400" s="1026"/>
      <c r="CE400" s="1026"/>
      <c r="CF400" s="1026"/>
      <c r="CG400" s="1026"/>
      <c r="CH400" s="1026"/>
      <c r="CI400" s="1026"/>
      <c r="CJ400" s="1026"/>
      <c r="CK400" s="1026"/>
      <c r="CL400" s="1026"/>
      <c r="CM400" s="1026"/>
      <c r="CN400" s="1026"/>
    </row>
    <row r="401">
      <c r="A401" s="1026"/>
      <c r="B401" s="1026"/>
      <c r="C401" s="1026"/>
      <c r="D401" s="1026"/>
      <c r="E401" s="1026"/>
      <c r="F401" s="1026"/>
      <c r="G401" s="1026"/>
      <c r="H401" s="1027"/>
      <c r="I401" s="1027"/>
      <c r="J401" s="1027"/>
      <c r="K401" s="1027"/>
      <c r="L401" s="1027"/>
      <c r="M401" s="1027"/>
      <c r="N401" s="1027"/>
      <c r="O401" s="1027"/>
      <c r="P401" s="1027"/>
      <c r="Q401" s="1026"/>
      <c r="R401" s="1026"/>
      <c r="S401" s="1026"/>
      <c r="T401" s="1026"/>
      <c r="U401" s="1026"/>
      <c r="V401" s="1026"/>
      <c r="W401" s="1026"/>
      <c r="X401" s="1026"/>
      <c r="Y401" s="1026"/>
      <c r="Z401" s="1026"/>
      <c r="AA401" s="1026"/>
      <c r="AB401" s="1026"/>
      <c r="AC401" s="1026"/>
      <c r="AD401" s="1026"/>
      <c r="AE401" s="1026"/>
      <c r="AF401" s="1026"/>
      <c r="AG401" s="1026"/>
      <c r="AH401" s="1026"/>
      <c r="AI401" s="1026"/>
      <c r="AJ401" s="1026"/>
      <c r="AK401" s="1026"/>
      <c r="AL401" s="1026"/>
      <c r="AM401" s="1026"/>
      <c r="AN401" s="1026"/>
      <c r="AO401" s="1026"/>
      <c r="AP401" s="1026"/>
      <c r="AQ401" s="1026"/>
      <c r="AR401" s="1026"/>
      <c r="AS401" s="1026"/>
      <c r="AT401" s="1026"/>
      <c r="AU401" s="1026"/>
      <c r="AV401" s="1026"/>
      <c r="AW401" s="1026"/>
      <c r="AX401" s="1026"/>
      <c r="AY401" s="1026"/>
      <c r="AZ401" s="1026"/>
      <c r="BA401" s="1026"/>
      <c r="BB401" s="1026"/>
      <c r="BC401" s="1026"/>
      <c r="BD401" s="1026"/>
      <c r="BE401" s="1026"/>
      <c r="BF401" s="1026"/>
      <c r="BG401" s="1026"/>
      <c r="BH401" s="1026"/>
      <c r="BI401" s="1026"/>
      <c r="BJ401" s="1026"/>
      <c r="BK401" s="1026"/>
      <c r="BL401" s="1026"/>
      <c r="BM401" s="1026"/>
      <c r="BN401" s="1026"/>
      <c r="BO401" s="1026"/>
      <c r="BP401" s="1026"/>
      <c r="BQ401" s="1026"/>
      <c r="BR401" s="1026"/>
      <c r="BS401" s="1026"/>
      <c r="BT401" s="1026"/>
      <c r="BU401" s="1026"/>
      <c r="BV401" s="1026"/>
      <c r="BW401" s="1026"/>
      <c r="BX401" s="1026"/>
      <c r="BY401" s="1026"/>
      <c r="BZ401" s="1026"/>
      <c r="CA401" s="1026"/>
      <c r="CB401" s="1026"/>
      <c r="CC401" s="1026"/>
      <c r="CD401" s="1026"/>
      <c r="CE401" s="1026"/>
      <c r="CF401" s="1026"/>
      <c r="CG401" s="1026"/>
      <c r="CH401" s="1026"/>
      <c r="CI401" s="1026"/>
      <c r="CJ401" s="1026"/>
      <c r="CK401" s="1026"/>
      <c r="CL401" s="1026"/>
      <c r="CM401" s="1026"/>
      <c r="CN401" s="1026"/>
    </row>
    <row r="402">
      <c r="A402" s="1026"/>
      <c r="B402" s="1026"/>
      <c r="C402" s="1026"/>
      <c r="D402" s="1026"/>
      <c r="E402" s="1026"/>
      <c r="F402" s="1026"/>
      <c r="G402" s="1026"/>
      <c r="H402" s="1027"/>
      <c r="I402" s="1027"/>
      <c r="J402" s="1027"/>
      <c r="K402" s="1027"/>
      <c r="L402" s="1027"/>
      <c r="M402" s="1027"/>
      <c r="N402" s="1027"/>
      <c r="O402" s="1027"/>
      <c r="P402" s="1027"/>
      <c r="Q402" s="1026"/>
      <c r="R402" s="1026"/>
      <c r="S402" s="1026"/>
      <c r="T402" s="1026"/>
      <c r="U402" s="1026"/>
      <c r="V402" s="1026"/>
      <c r="W402" s="1026"/>
      <c r="X402" s="1026"/>
      <c r="Y402" s="1026"/>
      <c r="Z402" s="1026"/>
      <c r="AA402" s="1026"/>
      <c r="AB402" s="1026"/>
      <c r="AC402" s="1026"/>
      <c r="AD402" s="1026"/>
      <c r="AE402" s="1026"/>
      <c r="AF402" s="1026"/>
      <c r="AG402" s="1026"/>
      <c r="AH402" s="1026"/>
      <c r="AI402" s="1026"/>
      <c r="AJ402" s="1026"/>
      <c r="AK402" s="1026"/>
      <c r="AL402" s="1026"/>
      <c r="AM402" s="1026"/>
      <c r="AN402" s="1026"/>
      <c r="AO402" s="1026"/>
      <c r="AP402" s="1026"/>
      <c r="AQ402" s="1026"/>
      <c r="AR402" s="1026"/>
      <c r="AS402" s="1026"/>
      <c r="AT402" s="1026"/>
      <c r="AU402" s="1026"/>
      <c r="AV402" s="1026"/>
      <c r="AW402" s="1026"/>
      <c r="AX402" s="1026"/>
      <c r="AY402" s="1026"/>
      <c r="AZ402" s="1026"/>
      <c r="BA402" s="1026"/>
      <c r="BB402" s="1026"/>
      <c r="BC402" s="1026"/>
      <c r="BD402" s="1026"/>
      <c r="BE402" s="1026"/>
      <c r="BF402" s="1026"/>
      <c r="BG402" s="1026"/>
      <c r="BH402" s="1026"/>
      <c r="BI402" s="1026"/>
      <c r="BJ402" s="1026"/>
      <c r="BK402" s="1026"/>
      <c r="BL402" s="1026"/>
      <c r="BM402" s="1026"/>
      <c r="BN402" s="1026"/>
      <c r="BO402" s="1026"/>
      <c r="BP402" s="1026"/>
      <c r="BQ402" s="1026"/>
      <c r="BR402" s="1026"/>
      <c r="BS402" s="1026"/>
      <c r="BT402" s="1026"/>
      <c r="BU402" s="1026"/>
      <c r="BV402" s="1026"/>
      <c r="BW402" s="1026"/>
      <c r="BX402" s="1026"/>
      <c r="BY402" s="1026"/>
      <c r="BZ402" s="1026"/>
      <c r="CA402" s="1026"/>
      <c r="CB402" s="1026"/>
      <c r="CC402" s="1026"/>
      <c r="CD402" s="1026"/>
      <c r="CE402" s="1026"/>
      <c r="CF402" s="1026"/>
      <c r="CG402" s="1026"/>
      <c r="CH402" s="1026"/>
      <c r="CI402" s="1026"/>
      <c r="CJ402" s="1026"/>
      <c r="CK402" s="1026"/>
      <c r="CL402" s="1026"/>
      <c r="CM402" s="1026"/>
      <c r="CN402" s="1026"/>
    </row>
    <row r="403">
      <c r="A403" s="1026"/>
      <c r="B403" s="1026"/>
      <c r="C403" s="1026"/>
      <c r="D403" s="1026"/>
      <c r="E403" s="1026"/>
      <c r="F403" s="1026"/>
      <c r="G403" s="1026"/>
      <c r="H403" s="1027"/>
      <c r="I403" s="1027"/>
      <c r="J403" s="1027"/>
      <c r="K403" s="1027"/>
      <c r="L403" s="1027"/>
      <c r="M403" s="1027"/>
      <c r="N403" s="1027"/>
      <c r="O403" s="1027"/>
      <c r="P403" s="1027"/>
      <c r="Q403" s="1026"/>
      <c r="R403" s="1026"/>
      <c r="S403" s="1026"/>
      <c r="T403" s="1026"/>
      <c r="U403" s="1026"/>
      <c r="V403" s="1026"/>
      <c r="W403" s="1026"/>
      <c r="X403" s="1026"/>
      <c r="Y403" s="1026"/>
      <c r="Z403" s="1026"/>
      <c r="AA403" s="1026"/>
      <c r="AB403" s="1026"/>
      <c r="AC403" s="1026"/>
      <c r="AD403" s="1026"/>
      <c r="AE403" s="1026"/>
      <c r="AF403" s="1026"/>
      <c r="AG403" s="1026"/>
      <c r="AH403" s="1026"/>
      <c r="AI403" s="1026"/>
      <c r="AJ403" s="1026"/>
      <c r="AK403" s="1026"/>
      <c r="AL403" s="1026"/>
      <c r="AM403" s="1026"/>
      <c r="AN403" s="1026"/>
      <c r="AO403" s="1026"/>
      <c r="AP403" s="1026"/>
      <c r="AQ403" s="1026"/>
      <c r="AR403" s="1026"/>
      <c r="AS403" s="1026"/>
      <c r="AT403" s="1026"/>
      <c r="AU403" s="1026"/>
      <c r="AV403" s="1026"/>
      <c r="AW403" s="1026"/>
      <c r="AX403" s="1026"/>
      <c r="AY403" s="1026"/>
      <c r="AZ403" s="1026"/>
      <c r="BA403" s="1026"/>
      <c r="BB403" s="1026"/>
      <c r="BC403" s="1026"/>
      <c r="BD403" s="1026"/>
      <c r="BE403" s="1026"/>
      <c r="BF403" s="1026"/>
      <c r="BG403" s="1026"/>
      <c r="BH403" s="1026"/>
      <c r="BI403" s="1026"/>
      <c r="BJ403" s="1026"/>
      <c r="BK403" s="1026"/>
      <c r="BL403" s="1026"/>
      <c r="BM403" s="1026"/>
      <c r="BN403" s="1026"/>
      <c r="BO403" s="1026"/>
      <c r="BP403" s="1026"/>
      <c r="BQ403" s="1026"/>
      <c r="BR403" s="1026"/>
      <c r="BS403" s="1026"/>
      <c r="BT403" s="1026"/>
      <c r="BU403" s="1026"/>
      <c r="BV403" s="1026"/>
      <c r="BW403" s="1026"/>
      <c r="BX403" s="1026"/>
      <c r="BY403" s="1026"/>
      <c r="BZ403" s="1026"/>
      <c r="CA403" s="1026"/>
      <c r="CB403" s="1026"/>
      <c r="CC403" s="1026"/>
      <c r="CD403" s="1026"/>
      <c r="CE403" s="1026"/>
      <c r="CF403" s="1026"/>
      <c r="CG403" s="1026"/>
      <c r="CH403" s="1026"/>
      <c r="CI403" s="1026"/>
      <c r="CJ403" s="1026"/>
      <c r="CK403" s="1026"/>
      <c r="CL403" s="1026"/>
      <c r="CM403" s="1026"/>
      <c r="CN403" s="1026"/>
    </row>
    <row r="404">
      <c r="A404" s="1026"/>
      <c r="B404" s="1026"/>
      <c r="C404" s="1026"/>
      <c r="D404" s="1026"/>
      <c r="E404" s="1026"/>
      <c r="F404" s="1026"/>
      <c r="G404" s="1026"/>
      <c r="H404" s="1027"/>
      <c r="I404" s="1027"/>
      <c r="J404" s="1027"/>
      <c r="K404" s="1027"/>
      <c r="L404" s="1027"/>
      <c r="M404" s="1027"/>
      <c r="N404" s="1027"/>
      <c r="O404" s="1027"/>
      <c r="P404" s="1027"/>
      <c r="Q404" s="1026"/>
      <c r="R404" s="1026"/>
      <c r="S404" s="1026"/>
      <c r="T404" s="1026"/>
      <c r="U404" s="1026"/>
      <c r="V404" s="1026"/>
      <c r="W404" s="1026"/>
      <c r="X404" s="1026"/>
      <c r="Y404" s="1026"/>
      <c r="Z404" s="1026"/>
      <c r="AA404" s="1026"/>
      <c r="AB404" s="1026"/>
      <c r="AC404" s="1026"/>
      <c r="AD404" s="1026"/>
      <c r="AE404" s="1026"/>
      <c r="AF404" s="1026"/>
      <c r="AG404" s="1026"/>
      <c r="AH404" s="1026"/>
      <c r="AI404" s="1026"/>
      <c r="AJ404" s="1026"/>
      <c r="AK404" s="1026"/>
      <c r="AL404" s="1026"/>
      <c r="AM404" s="1026"/>
      <c r="AN404" s="1026"/>
      <c r="AO404" s="1026"/>
      <c r="AP404" s="1026"/>
      <c r="AQ404" s="1026"/>
      <c r="AR404" s="1026"/>
      <c r="AS404" s="1026"/>
      <c r="AT404" s="1026"/>
      <c r="AU404" s="1026"/>
      <c r="AV404" s="1026"/>
      <c r="AW404" s="1026"/>
      <c r="AX404" s="1026"/>
      <c r="AY404" s="1026"/>
      <c r="AZ404" s="1026"/>
      <c r="BA404" s="1026"/>
      <c r="BB404" s="1026"/>
      <c r="BC404" s="1026"/>
      <c r="BD404" s="1026"/>
      <c r="BE404" s="1026"/>
      <c r="BF404" s="1026"/>
      <c r="BG404" s="1026"/>
      <c r="BH404" s="1026"/>
      <c r="BI404" s="1026"/>
      <c r="BJ404" s="1026"/>
      <c r="BK404" s="1026"/>
      <c r="BL404" s="1026"/>
      <c r="BM404" s="1026"/>
      <c r="BN404" s="1026"/>
      <c r="BO404" s="1026"/>
      <c r="BP404" s="1026"/>
      <c r="BQ404" s="1026"/>
      <c r="BR404" s="1026"/>
      <c r="BS404" s="1026"/>
      <c r="BT404" s="1026"/>
      <c r="BU404" s="1026"/>
      <c r="BV404" s="1026"/>
      <c r="BW404" s="1026"/>
      <c r="BX404" s="1026"/>
      <c r="BY404" s="1026"/>
      <c r="BZ404" s="1026"/>
      <c r="CA404" s="1026"/>
      <c r="CB404" s="1026"/>
      <c r="CC404" s="1026"/>
      <c r="CD404" s="1026"/>
      <c r="CE404" s="1026"/>
      <c r="CF404" s="1026"/>
      <c r="CG404" s="1026"/>
      <c r="CH404" s="1026"/>
      <c r="CI404" s="1026"/>
      <c r="CJ404" s="1026"/>
      <c r="CK404" s="1026"/>
      <c r="CL404" s="1026"/>
      <c r="CM404" s="1026"/>
      <c r="CN404" s="1026"/>
    </row>
    <row r="405">
      <c r="A405" s="1026"/>
      <c r="B405" s="1026"/>
      <c r="C405" s="1026"/>
      <c r="D405" s="1026"/>
      <c r="E405" s="1026"/>
      <c r="F405" s="1026"/>
      <c r="G405" s="1026"/>
      <c r="H405" s="1027"/>
      <c r="I405" s="1027"/>
      <c r="J405" s="1027"/>
      <c r="K405" s="1027"/>
      <c r="L405" s="1027"/>
      <c r="M405" s="1027"/>
      <c r="N405" s="1027"/>
      <c r="O405" s="1027"/>
      <c r="P405" s="1027"/>
      <c r="Q405" s="1026"/>
      <c r="R405" s="1026"/>
      <c r="S405" s="1026"/>
      <c r="T405" s="1026"/>
      <c r="U405" s="1026"/>
      <c r="V405" s="1026"/>
      <c r="W405" s="1026"/>
      <c r="X405" s="1026"/>
      <c r="Y405" s="1026"/>
      <c r="Z405" s="1026"/>
      <c r="AA405" s="1026"/>
      <c r="AB405" s="1026"/>
      <c r="AC405" s="1026"/>
      <c r="AD405" s="1026"/>
      <c r="AE405" s="1026"/>
      <c r="AF405" s="1026"/>
      <c r="AG405" s="1026"/>
      <c r="AH405" s="1026"/>
      <c r="AI405" s="1026"/>
      <c r="AJ405" s="1026"/>
      <c r="AK405" s="1026"/>
      <c r="AL405" s="1026"/>
      <c r="AM405" s="1026"/>
      <c r="AN405" s="1026"/>
      <c r="AO405" s="1026"/>
      <c r="AP405" s="1026"/>
      <c r="AQ405" s="1026"/>
      <c r="AR405" s="1026"/>
      <c r="AS405" s="1026"/>
      <c r="AT405" s="1026"/>
      <c r="AU405" s="1026"/>
      <c r="AV405" s="1026"/>
      <c r="AW405" s="1026"/>
      <c r="AX405" s="1026"/>
      <c r="AY405" s="1026"/>
      <c r="AZ405" s="1026"/>
      <c r="BA405" s="1026"/>
      <c r="BB405" s="1026"/>
      <c r="BC405" s="1026"/>
      <c r="BD405" s="1026"/>
      <c r="BE405" s="1026"/>
      <c r="BF405" s="1026"/>
      <c r="BG405" s="1026"/>
      <c r="BH405" s="1026"/>
      <c r="BI405" s="1026"/>
      <c r="BJ405" s="1026"/>
      <c r="BK405" s="1026"/>
      <c r="BL405" s="1026"/>
      <c r="BM405" s="1026"/>
      <c r="BN405" s="1026"/>
      <c r="BO405" s="1026"/>
      <c r="BP405" s="1026"/>
      <c r="BQ405" s="1026"/>
      <c r="BR405" s="1026"/>
      <c r="BS405" s="1026"/>
      <c r="BT405" s="1026"/>
      <c r="BU405" s="1026"/>
      <c r="BV405" s="1026"/>
      <c r="BW405" s="1026"/>
      <c r="BX405" s="1026"/>
      <c r="BY405" s="1026"/>
      <c r="BZ405" s="1026"/>
      <c r="CA405" s="1026"/>
      <c r="CB405" s="1026"/>
      <c r="CC405" s="1026"/>
      <c r="CD405" s="1026"/>
      <c r="CE405" s="1026"/>
      <c r="CF405" s="1026"/>
      <c r="CG405" s="1026"/>
      <c r="CH405" s="1026"/>
      <c r="CI405" s="1026"/>
      <c r="CJ405" s="1026"/>
      <c r="CK405" s="1026"/>
      <c r="CL405" s="1026"/>
      <c r="CM405" s="1026"/>
      <c r="CN405" s="1026"/>
    </row>
    <row r="406">
      <c r="A406" s="1026"/>
      <c r="B406" s="1026"/>
      <c r="C406" s="1026"/>
      <c r="D406" s="1026"/>
      <c r="E406" s="1026"/>
      <c r="F406" s="1026"/>
      <c r="G406" s="1026"/>
      <c r="H406" s="1027"/>
      <c r="I406" s="1027"/>
      <c r="J406" s="1027"/>
      <c r="K406" s="1027"/>
      <c r="L406" s="1027"/>
      <c r="M406" s="1027"/>
      <c r="N406" s="1027"/>
      <c r="O406" s="1027"/>
      <c r="P406" s="1027"/>
      <c r="Q406" s="1026"/>
      <c r="R406" s="1026"/>
      <c r="S406" s="1026"/>
      <c r="T406" s="1026"/>
      <c r="U406" s="1026"/>
      <c r="V406" s="1026"/>
      <c r="W406" s="1026"/>
      <c r="X406" s="1026"/>
      <c r="Y406" s="1026"/>
      <c r="Z406" s="1026"/>
      <c r="AA406" s="1026"/>
      <c r="AB406" s="1026"/>
      <c r="AC406" s="1026"/>
      <c r="AD406" s="1026"/>
      <c r="AE406" s="1026"/>
      <c r="AF406" s="1026"/>
      <c r="AG406" s="1026"/>
      <c r="AH406" s="1026"/>
      <c r="AI406" s="1026"/>
      <c r="AJ406" s="1026"/>
      <c r="AK406" s="1026"/>
      <c r="AL406" s="1026"/>
      <c r="AM406" s="1026"/>
      <c r="AN406" s="1026"/>
      <c r="AO406" s="1026"/>
      <c r="AP406" s="1026"/>
      <c r="AQ406" s="1026"/>
      <c r="AR406" s="1026"/>
      <c r="AS406" s="1026"/>
      <c r="AT406" s="1026"/>
      <c r="AU406" s="1026"/>
      <c r="AV406" s="1026"/>
      <c r="AW406" s="1026"/>
      <c r="AX406" s="1026"/>
      <c r="AY406" s="1026"/>
      <c r="AZ406" s="1026"/>
      <c r="BA406" s="1026"/>
      <c r="BB406" s="1026"/>
      <c r="BC406" s="1026"/>
      <c r="BD406" s="1026"/>
      <c r="BE406" s="1026"/>
      <c r="BF406" s="1026"/>
      <c r="BG406" s="1026"/>
      <c r="BH406" s="1026"/>
      <c r="BI406" s="1026"/>
      <c r="BJ406" s="1026"/>
      <c r="BK406" s="1026"/>
      <c r="BL406" s="1026"/>
      <c r="BM406" s="1026"/>
      <c r="BN406" s="1026"/>
      <c r="BO406" s="1026"/>
      <c r="BP406" s="1026"/>
      <c r="BQ406" s="1026"/>
      <c r="BR406" s="1026"/>
      <c r="BS406" s="1026"/>
      <c r="BT406" s="1026"/>
      <c r="BU406" s="1026"/>
      <c r="BV406" s="1026"/>
      <c r="BW406" s="1026"/>
      <c r="BX406" s="1026"/>
      <c r="BY406" s="1026"/>
      <c r="BZ406" s="1026"/>
      <c r="CA406" s="1026"/>
      <c r="CB406" s="1026"/>
      <c r="CC406" s="1026"/>
      <c r="CD406" s="1026"/>
      <c r="CE406" s="1026"/>
      <c r="CF406" s="1026"/>
      <c r="CG406" s="1026"/>
      <c r="CH406" s="1026"/>
      <c r="CI406" s="1026"/>
      <c r="CJ406" s="1026"/>
      <c r="CK406" s="1026"/>
      <c r="CL406" s="1026"/>
      <c r="CM406" s="1026"/>
      <c r="CN406" s="1026"/>
    </row>
    <row r="407">
      <c r="A407" s="1026"/>
      <c r="B407" s="1026"/>
      <c r="C407" s="1026"/>
      <c r="D407" s="1026"/>
      <c r="E407" s="1026"/>
      <c r="F407" s="1026"/>
      <c r="G407" s="1026"/>
      <c r="H407" s="1027"/>
      <c r="I407" s="1027"/>
      <c r="J407" s="1027"/>
      <c r="K407" s="1027"/>
      <c r="L407" s="1027"/>
      <c r="M407" s="1027"/>
      <c r="N407" s="1027"/>
      <c r="O407" s="1027"/>
      <c r="P407" s="1027"/>
      <c r="Q407" s="1026"/>
      <c r="R407" s="1026"/>
      <c r="S407" s="1026"/>
      <c r="T407" s="1026"/>
      <c r="U407" s="1026"/>
      <c r="V407" s="1026"/>
      <c r="W407" s="1026"/>
      <c r="X407" s="1026"/>
      <c r="Y407" s="1026"/>
      <c r="Z407" s="1026"/>
      <c r="AA407" s="1026"/>
      <c r="AB407" s="1026"/>
      <c r="AC407" s="1026"/>
      <c r="AD407" s="1026"/>
      <c r="AE407" s="1026"/>
      <c r="AF407" s="1026"/>
      <c r="AG407" s="1026"/>
      <c r="AH407" s="1026"/>
      <c r="AI407" s="1026"/>
      <c r="AJ407" s="1026"/>
      <c r="AK407" s="1026"/>
      <c r="AL407" s="1026"/>
      <c r="AM407" s="1026"/>
      <c r="AN407" s="1026"/>
      <c r="AO407" s="1026"/>
      <c r="AP407" s="1026"/>
      <c r="AQ407" s="1026"/>
      <c r="AR407" s="1026"/>
      <c r="AS407" s="1026"/>
      <c r="AT407" s="1026"/>
      <c r="AU407" s="1026"/>
      <c r="AV407" s="1026"/>
      <c r="AW407" s="1026"/>
      <c r="AX407" s="1026"/>
      <c r="AY407" s="1026"/>
      <c r="AZ407" s="1026"/>
      <c r="BA407" s="1026"/>
      <c r="BB407" s="1026"/>
      <c r="BC407" s="1026"/>
      <c r="BD407" s="1026"/>
      <c r="BE407" s="1026"/>
      <c r="BF407" s="1026"/>
      <c r="BG407" s="1026"/>
      <c r="BH407" s="1026"/>
      <c r="BI407" s="1026"/>
      <c r="BJ407" s="1026"/>
      <c r="BK407" s="1026"/>
      <c r="BL407" s="1026"/>
      <c r="BM407" s="1026"/>
      <c r="BN407" s="1026"/>
      <c r="BO407" s="1026"/>
      <c r="BP407" s="1026"/>
      <c r="BQ407" s="1026"/>
      <c r="BR407" s="1026"/>
      <c r="BS407" s="1026"/>
      <c r="BT407" s="1026"/>
      <c r="BU407" s="1026"/>
      <c r="BV407" s="1026"/>
      <c r="BW407" s="1026"/>
      <c r="BX407" s="1026"/>
      <c r="BY407" s="1026"/>
      <c r="BZ407" s="1026"/>
      <c r="CA407" s="1026"/>
      <c r="CB407" s="1026"/>
      <c r="CC407" s="1026"/>
      <c r="CD407" s="1026"/>
      <c r="CE407" s="1026"/>
      <c r="CF407" s="1026"/>
      <c r="CG407" s="1026"/>
      <c r="CH407" s="1026"/>
      <c r="CI407" s="1026"/>
      <c r="CJ407" s="1026"/>
      <c r="CK407" s="1026"/>
      <c r="CL407" s="1026"/>
      <c r="CM407" s="1026"/>
      <c r="CN407" s="1026"/>
    </row>
    <row r="408">
      <c r="A408" s="1026"/>
      <c r="B408" s="1026"/>
      <c r="C408" s="1026"/>
      <c r="D408" s="1026"/>
      <c r="E408" s="1026"/>
      <c r="F408" s="1026"/>
      <c r="G408" s="1026"/>
      <c r="H408" s="1027"/>
      <c r="I408" s="1027"/>
      <c r="J408" s="1027"/>
      <c r="K408" s="1027"/>
      <c r="L408" s="1027"/>
      <c r="M408" s="1027"/>
      <c r="N408" s="1027"/>
      <c r="O408" s="1027"/>
      <c r="P408" s="1027"/>
      <c r="Q408" s="1026"/>
      <c r="R408" s="1026"/>
      <c r="S408" s="1026"/>
      <c r="T408" s="1026"/>
      <c r="U408" s="1026"/>
      <c r="V408" s="1026"/>
      <c r="W408" s="1026"/>
      <c r="X408" s="1026"/>
      <c r="Y408" s="1026"/>
      <c r="Z408" s="1026"/>
      <c r="AA408" s="1026"/>
      <c r="AB408" s="1026"/>
      <c r="AC408" s="1026"/>
      <c r="AD408" s="1026"/>
      <c r="AE408" s="1026"/>
      <c r="AF408" s="1026"/>
      <c r="AG408" s="1026"/>
      <c r="AH408" s="1026"/>
      <c r="AI408" s="1026"/>
      <c r="AJ408" s="1026"/>
      <c r="AK408" s="1026"/>
      <c r="AL408" s="1026"/>
      <c r="AM408" s="1026"/>
      <c r="AN408" s="1026"/>
      <c r="AO408" s="1026"/>
      <c r="AP408" s="1026"/>
      <c r="AQ408" s="1026"/>
      <c r="AR408" s="1026"/>
      <c r="AS408" s="1026"/>
      <c r="AT408" s="1026"/>
      <c r="AU408" s="1026"/>
      <c r="AV408" s="1026"/>
      <c r="AW408" s="1026"/>
      <c r="AX408" s="1026"/>
      <c r="AY408" s="1026"/>
      <c r="AZ408" s="1026"/>
      <c r="BA408" s="1026"/>
      <c r="BB408" s="1026"/>
      <c r="BC408" s="1026"/>
      <c r="BD408" s="1026"/>
      <c r="BE408" s="1026"/>
      <c r="BF408" s="1026"/>
      <c r="BG408" s="1026"/>
      <c r="BH408" s="1026"/>
      <c r="BI408" s="1026"/>
      <c r="BJ408" s="1026"/>
      <c r="BK408" s="1026"/>
      <c r="BL408" s="1026"/>
      <c r="BM408" s="1026"/>
      <c r="BN408" s="1026"/>
      <c r="BO408" s="1026"/>
      <c r="BP408" s="1026"/>
      <c r="BQ408" s="1026"/>
      <c r="BR408" s="1026"/>
      <c r="BS408" s="1026"/>
      <c r="BT408" s="1026"/>
      <c r="BU408" s="1026"/>
      <c r="BV408" s="1026"/>
      <c r="BW408" s="1026"/>
      <c r="BX408" s="1026"/>
      <c r="BY408" s="1026"/>
      <c r="BZ408" s="1026"/>
      <c r="CA408" s="1026"/>
      <c r="CB408" s="1026"/>
      <c r="CC408" s="1026"/>
      <c r="CD408" s="1026"/>
      <c r="CE408" s="1026"/>
      <c r="CF408" s="1026"/>
      <c r="CG408" s="1026"/>
      <c r="CH408" s="1026"/>
      <c r="CI408" s="1026"/>
      <c r="CJ408" s="1026"/>
      <c r="CK408" s="1026"/>
      <c r="CL408" s="1026"/>
      <c r="CM408" s="1026"/>
      <c r="CN408" s="1026"/>
    </row>
    <row r="409">
      <c r="A409" s="1026"/>
      <c r="B409" s="1026"/>
      <c r="C409" s="1026"/>
      <c r="D409" s="1026"/>
      <c r="E409" s="1026"/>
      <c r="F409" s="1026"/>
      <c r="G409" s="1026"/>
      <c r="H409" s="1027"/>
      <c r="I409" s="1027"/>
      <c r="J409" s="1027"/>
      <c r="K409" s="1027"/>
      <c r="L409" s="1027"/>
      <c r="M409" s="1027"/>
      <c r="N409" s="1027"/>
      <c r="O409" s="1027"/>
      <c r="P409" s="1027"/>
      <c r="Q409" s="1026"/>
      <c r="R409" s="1026"/>
      <c r="S409" s="1026"/>
      <c r="T409" s="1026"/>
      <c r="U409" s="1026"/>
      <c r="V409" s="1026"/>
      <c r="W409" s="1026"/>
      <c r="X409" s="1026"/>
      <c r="Y409" s="1026"/>
      <c r="Z409" s="1026"/>
      <c r="AA409" s="1026"/>
      <c r="AB409" s="1026"/>
      <c r="AC409" s="1026"/>
      <c r="AD409" s="1026"/>
      <c r="AE409" s="1026"/>
      <c r="AF409" s="1026"/>
      <c r="AG409" s="1026"/>
      <c r="AH409" s="1026"/>
      <c r="AI409" s="1026"/>
      <c r="AJ409" s="1026"/>
      <c r="AK409" s="1026"/>
      <c r="AL409" s="1026"/>
      <c r="AM409" s="1026"/>
      <c r="AN409" s="1026"/>
      <c r="AO409" s="1026"/>
      <c r="AP409" s="1026"/>
      <c r="AQ409" s="1026"/>
      <c r="AR409" s="1026"/>
      <c r="AS409" s="1026"/>
      <c r="AT409" s="1026"/>
      <c r="AU409" s="1026"/>
      <c r="AV409" s="1026"/>
      <c r="AW409" s="1026"/>
      <c r="AX409" s="1026"/>
      <c r="AY409" s="1026"/>
      <c r="AZ409" s="1026"/>
      <c r="BA409" s="1026"/>
      <c r="BB409" s="1026"/>
      <c r="BC409" s="1026"/>
      <c r="BD409" s="1026"/>
      <c r="BE409" s="1026"/>
      <c r="BF409" s="1026"/>
      <c r="BG409" s="1026"/>
      <c r="BH409" s="1026"/>
      <c r="BI409" s="1026"/>
      <c r="BJ409" s="1026"/>
      <c r="BK409" s="1026"/>
      <c r="BL409" s="1026"/>
      <c r="BM409" s="1026"/>
      <c r="BN409" s="1026"/>
      <c r="BO409" s="1026"/>
      <c r="BP409" s="1026"/>
      <c r="BQ409" s="1026"/>
      <c r="BR409" s="1026"/>
      <c r="BS409" s="1026"/>
      <c r="BT409" s="1026"/>
      <c r="BU409" s="1026"/>
      <c r="BV409" s="1026"/>
      <c r="BW409" s="1026"/>
      <c r="BX409" s="1026"/>
      <c r="BY409" s="1026"/>
      <c r="BZ409" s="1026"/>
      <c r="CA409" s="1026"/>
      <c r="CB409" s="1026"/>
      <c r="CC409" s="1026"/>
      <c r="CD409" s="1026"/>
      <c r="CE409" s="1026"/>
      <c r="CF409" s="1026"/>
      <c r="CG409" s="1026"/>
      <c r="CH409" s="1026"/>
      <c r="CI409" s="1026"/>
      <c r="CJ409" s="1026"/>
      <c r="CK409" s="1026"/>
      <c r="CL409" s="1026"/>
      <c r="CM409" s="1026"/>
      <c r="CN409" s="1026"/>
    </row>
    <row r="410">
      <c r="A410" s="1026"/>
      <c r="B410" s="1026"/>
      <c r="C410" s="1026"/>
      <c r="D410" s="1026"/>
      <c r="E410" s="1026"/>
      <c r="F410" s="1026"/>
      <c r="G410" s="1026"/>
      <c r="H410" s="1027"/>
      <c r="I410" s="1027"/>
      <c r="J410" s="1027"/>
      <c r="K410" s="1027"/>
      <c r="L410" s="1027"/>
      <c r="M410" s="1027"/>
      <c r="N410" s="1027"/>
      <c r="O410" s="1027"/>
      <c r="P410" s="1027"/>
      <c r="Q410" s="1026"/>
      <c r="R410" s="1026"/>
      <c r="S410" s="1026"/>
      <c r="T410" s="1026"/>
      <c r="U410" s="1026"/>
      <c r="V410" s="1026"/>
      <c r="W410" s="1026"/>
      <c r="X410" s="1026"/>
      <c r="Y410" s="1026"/>
      <c r="Z410" s="1026"/>
      <c r="AA410" s="1026"/>
      <c r="AB410" s="1026"/>
      <c r="AC410" s="1026"/>
      <c r="AD410" s="1026"/>
      <c r="AE410" s="1026"/>
      <c r="AF410" s="1026"/>
      <c r="AG410" s="1026"/>
      <c r="AH410" s="1026"/>
      <c r="AI410" s="1026"/>
      <c r="AJ410" s="1026"/>
      <c r="AK410" s="1026"/>
      <c r="AL410" s="1026"/>
      <c r="AM410" s="1026"/>
      <c r="AN410" s="1026"/>
      <c r="AO410" s="1026"/>
      <c r="AP410" s="1026"/>
      <c r="AQ410" s="1026"/>
      <c r="AR410" s="1026"/>
      <c r="AS410" s="1026"/>
      <c r="AT410" s="1026"/>
      <c r="AU410" s="1026"/>
      <c r="AV410" s="1026"/>
      <c r="AW410" s="1026"/>
      <c r="AX410" s="1026"/>
      <c r="AY410" s="1026"/>
      <c r="AZ410" s="1026"/>
      <c r="BA410" s="1026"/>
      <c r="BB410" s="1026"/>
      <c r="BC410" s="1026"/>
      <c r="BD410" s="1026"/>
      <c r="BE410" s="1026"/>
      <c r="BF410" s="1026"/>
      <c r="BG410" s="1026"/>
      <c r="BH410" s="1026"/>
      <c r="BI410" s="1026"/>
      <c r="BJ410" s="1026"/>
      <c r="BK410" s="1026"/>
      <c r="BL410" s="1026"/>
      <c r="BM410" s="1026"/>
      <c r="BN410" s="1026"/>
      <c r="BO410" s="1026"/>
      <c r="BP410" s="1026"/>
      <c r="BQ410" s="1026"/>
      <c r="BR410" s="1026"/>
      <c r="BS410" s="1026"/>
      <c r="BT410" s="1026"/>
      <c r="BU410" s="1026"/>
      <c r="BV410" s="1026"/>
      <c r="BW410" s="1026"/>
      <c r="BX410" s="1026"/>
      <c r="BY410" s="1026"/>
      <c r="BZ410" s="1026"/>
      <c r="CA410" s="1026"/>
      <c r="CB410" s="1026"/>
      <c r="CC410" s="1026"/>
      <c r="CD410" s="1026"/>
      <c r="CE410" s="1026"/>
      <c r="CF410" s="1026"/>
      <c r="CG410" s="1026"/>
      <c r="CH410" s="1026"/>
      <c r="CI410" s="1026"/>
      <c r="CJ410" s="1026"/>
      <c r="CK410" s="1026"/>
      <c r="CL410" s="1026"/>
      <c r="CM410" s="1026"/>
      <c r="CN410" s="1026"/>
    </row>
    <row r="411">
      <c r="A411" s="1026"/>
      <c r="B411" s="1026"/>
      <c r="C411" s="1026"/>
      <c r="D411" s="1026"/>
      <c r="E411" s="1026"/>
      <c r="F411" s="1026"/>
      <c r="G411" s="1026"/>
      <c r="H411" s="1027"/>
      <c r="I411" s="1027"/>
      <c r="J411" s="1027"/>
      <c r="K411" s="1027"/>
      <c r="L411" s="1027"/>
      <c r="M411" s="1027"/>
      <c r="N411" s="1027"/>
      <c r="O411" s="1027"/>
      <c r="P411" s="1027"/>
      <c r="Q411" s="1026"/>
      <c r="R411" s="1026"/>
      <c r="S411" s="1026"/>
      <c r="T411" s="1026"/>
      <c r="U411" s="1026"/>
      <c r="V411" s="1026"/>
      <c r="W411" s="1026"/>
      <c r="X411" s="1026"/>
      <c r="Y411" s="1026"/>
      <c r="Z411" s="1026"/>
      <c r="AA411" s="1026"/>
      <c r="AB411" s="1026"/>
      <c r="AC411" s="1026"/>
      <c r="AD411" s="1026"/>
      <c r="AE411" s="1026"/>
      <c r="AF411" s="1026"/>
      <c r="AG411" s="1026"/>
      <c r="AH411" s="1026"/>
      <c r="AI411" s="1026"/>
      <c r="AJ411" s="1026"/>
      <c r="AK411" s="1026"/>
      <c r="AL411" s="1026"/>
      <c r="AM411" s="1026"/>
      <c r="AN411" s="1026"/>
      <c r="AO411" s="1026"/>
      <c r="AP411" s="1026"/>
      <c r="AQ411" s="1026"/>
      <c r="AR411" s="1026"/>
      <c r="AS411" s="1026"/>
      <c r="AT411" s="1026"/>
      <c r="AU411" s="1026"/>
      <c r="AV411" s="1026"/>
      <c r="AW411" s="1026"/>
      <c r="AX411" s="1026"/>
      <c r="AY411" s="1026"/>
      <c r="AZ411" s="1026"/>
      <c r="BA411" s="1026"/>
      <c r="BB411" s="1026"/>
      <c r="BC411" s="1026"/>
      <c r="BD411" s="1026"/>
      <c r="BE411" s="1026"/>
      <c r="BF411" s="1026"/>
      <c r="BG411" s="1026"/>
      <c r="BH411" s="1026"/>
      <c r="BI411" s="1026"/>
      <c r="BJ411" s="1026"/>
      <c r="BK411" s="1026"/>
      <c r="BL411" s="1026"/>
      <c r="BM411" s="1026"/>
      <c r="BN411" s="1026"/>
      <c r="BO411" s="1026"/>
      <c r="BP411" s="1026"/>
      <c r="BQ411" s="1026"/>
      <c r="BR411" s="1026"/>
      <c r="BS411" s="1026"/>
      <c r="BT411" s="1026"/>
      <c r="BU411" s="1026"/>
      <c r="BV411" s="1026"/>
      <c r="BW411" s="1026"/>
      <c r="BX411" s="1026"/>
      <c r="BY411" s="1026"/>
      <c r="BZ411" s="1026"/>
      <c r="CA411" s="1026"/>
      <c r="CB411" s="1026"/>
      <c r="CC411" s="1026"/>
      <c r="CD411" s="1026"/>
      <c r="CE411" s="1026"/>
      <c r="CF411" s="1026"/>
      <c r="CG411" s="1026"/>
      <c r="CH411" s="1026"/>
      <c r="CI411" s="1026"/>
      <c r="CJ411" s="1026"/>
      <c r="CK411" s="1026"/>
      <c r="CL411" s="1026"/>
      <c r="CM411" s="1026"/>
      <c r="CN411" s="1026"/>
    </row>
    <row r="412">
      <c r="A412" s="1026"/>
      <c r="B412" s="1026"/>
      <c r="C412" s="1026"/>
      <c r="D412" s="1026"/>
      <c r="E412" s="1026"/>
      <c r="F412" s="1026"/>
      <c r="G412" s="1026"/>
      <c r="H412" s="1027"/>
      <c r="I412" s="1027"/>
      <c r="J412" s="1027"/>
      <c r="K412" s="1027"/>
      <c r="L412" s="1027"/>
      <c r="M412" s="1027"/>
      <c r="N412" s="1027"/>
      <c r="O412" s="1027"/>
      <c r="P412" s="1027"/>
      <c r="Q412" s="1026"/>
      <c r="R412" s="1026"/>
      <c r="S412" s="1026"/>
      <c r="T412" s="1026"/>
      <c r="U412" s="1026"/>
      <c r="V412" s="1026"/>
      <c r="W412" s="1026"/>
      <c r="X412" s="1026"/>
      <c r="Y412" s="1026"/>
      <c r="Z412" s="1026"/>
      <c r="AA412" s="1026"/>
      <c r="AB412" s="1026"/>
      <c r="AC412" s="1026"/>
      <c r="AD412" s="1026"/>
      <c r="AE412" s="1026"/>
      <c r="AF412" s="1026"/>
      <c r="AG412" s="1026"/>
      <c r="AH412" s="1026"/>
      <c r="AI412" s="1026"/>
      <c r="AJ412" s="1026"/>
      <c r="AK412" s="1026"/>
      <c r="AL412" s="1026"/>
      <c r="AM412" s="1026"/>
      <c r="AN412" s="1026"/>
      <c r="AO412" s="1026"/>
      <c r="AP412" s="1026"/>
      <c r="AQ412" s="1026"/>
      <c r="AR412" s="1026"/>
      <c r="AS412" s="1026"/>
      <c r="AT412" s="1026"/>
      <c r="AU412" s="1026"/>
      <c r="AV412" s="1026"/>
      <c r="AW412" s="1026"/>
      <c r="AX412" s="1026"/>
      <c r="AY412" s="1026"/>
      <c r="AZ412" s="1026"/>
      <c r="BA412" s="1026"/>
      <c r="BB412" s="1026"/>
      <c r="BC412" s="1026"/>
      <c r="BD412" s="1026"/>
      <c r="BE412" s="1026"/>
      <c r="BF412" s="1026"/>
      <c r="BG412" s="1026"/>
      <c r="BH412" s="1026"/>
      <c r="BI412" s="1026"/>
      <c r="BJ412" s="1026"/>
      <c r="BK412" s="1026"/>
      <c r="BL412" s="1026"/>
      <c r="BM412" s="1026"/>
      <c r="BN412" s="1026"/>
      <c r="BO412" s="1026"/>
      <c r="BP412" s="1026"/>
      <c r="BQ412" s="1026"/>
      <c r="BR412" s="1026"/>
      <c r="BS412" s="1026"/>
      <c r="BT412" s="1026"/>
      <c r="BU412" s="1026"/>
      <c r="BV412" s="1026"/>
      <c r="BW412" s="1026"/>
      <c r="BX412" s="1026"/>
      <c r="BY412" s="1026"/>
      <c r="BZ412" s="1026"/>
      <c r="CA412" s="1026"/>
      <c r="CB412" s="1026"/>
      <c r="CC412" s="1026"/>
      <c r="CD412" s="1026"/>
      <c r="CE412" s="1026"/>
      <c r="CF412" s="1026"/>
      <c r="CG412" s="1026"/>
      <c r="CH412" s="1026"/>
      <c r="CI412" s="1026"/>
      <c r="CJ412" s="1026"/>
      <c r="CK412" s="1026"/>
      <c r="CL412" s="1026"/>
      <c r="CM412" s="1026"/>
      <c r="CN412" s="1026"/>
    </row>
    <row r="413">
      <c r="A413" s="1026"/>
      <c r="B413" s="1026"/>
      <c r="C413" s="1026"/>
      <c r="D413" s="1026"/>
      <c r="E413" s="1026"/>
      <c r="F413" s="1026"/>
      <c r="G413" s="1026"/>
      <c r="H413" s="1027"/>
      <c r="I413" s="1027"/>
      <c r="J413" s="1027"/>
      <c r="K413" s="1027"/>
      <c r="L413" s="1027"/>
      <c r="M413" s="1027"/>
      <c r="N413" s="1027"/>
      <c r="O413" s="1027"/>
      <c r="P413" s="1027"/>
      <c r="Q413" s="1026"/>
      <c r="R413" s="1026"/>
      <c r="S413" s="1026"/>
      <c r="T413" s="1026"/>
      <c r="U413" s="1026"/>
      <c r="V413" s="1026"/>
      <c r="W413" s="1026"/>
      <c r="X413" s="1026"/>
      <c r="Y413" s="1026"/>
      <c r="Z413" s="1026"/>
      <c r="AA413" s="1026"/>
      <c r="AB413" s="1026"/>
      <c r="AC413" s="1026"/>
      <c r="AD413" s="1026"/>
      <c r="AE413" s="1026"/>
      <c r="AF413" s="1026"/>
      <c r="AG413" s="1026"/>
      <c r="AH413" s="1026"/>
      <c r="AI413" s="1026"/>
      <c r="AJ413" s="1026"/>
      <c r="AK413" s="1026"/>
      <c r="AL413" s="1026"/>
      <c r="AM413" s="1026"/>
      <c r="AN413" s="1026"/>
      <c r="AO413" s="1026"/>
      <c r="AP413" s="1026"/>
      <c r="AQ413" s="1026"/>
      <c r="AR413" s="1026"/>
      <c r="AS413" s="1026"/>
      <c r="AT413" s="1026"/>
      <c r="AU413" s="1026"/>
      <c r="AV413" s="1026"/>
      <c r="AW413" s="1026"/>
      <c r="AX413" s="1026"/>
      <c r="AY413" s="1026"/>
      <c r="AZ413" s="1026"/>
      <c r="BA413" s="1026"/>
      <c r="BB413" s="1026"/>
      <c r="BC413" s="1026"/>
      <c r="BD413" s="1026"/>
      <c r="BE413" s="1026"/>
      <c r="BF413" s="1026"/>
      <c r="BG413" s="1026"/>
      <c r="BH413" s="1026"/>
      <c r="BI413" s="1026"/>
      <c r="BJ413" s="1026"/>
      <c r="BK413" s="1026"/>
      <c r="BL413" s="1026"/>
      <c r="BM413" s="1026"/>
      <c r="BN413" s="1026"/>
      <c r="BO413" s="1026"/>
      <c r="BP413" s="1026"/>
      <c r="BQ413" s="1026"/>
      <c r="BR413" s="1026"/>
      <c r="BS413" s="1026"/>
      <c r="BT413" s="1026"/>
      <c r="BU413" s="1026"/>
      <c r="BV413" s="1026"/>
      <c r="BW413" s="1026"/>
      <c r="BX413" s="1026"/>
      <c r="BY413" s="1026"/>
      <c r="BZ413" s="1026"/>
      <c r="CA413" s="1026"/>
      <c r="CB413" s="1026"/>
      <c r="CC413" s="1026"/>
      <c r="CD413" s="1026"/>
      <c r="CE413" s="1026"/>
      <c r="CF413" s="1026"/>
      <c r="CG413" s="1026"/>
      <c r="CH413" s="1026"/>
      <c r="CI413" s="1026"/>
      <c r="CJ413" s="1026"/>
      <c r="CK413" s="1026"/>
      <c r="CL413" s="1026"/>
      <c r="CM413" s="1026"/>
      <c r="CN413" s="1026"/>
    </row>
    <row r="414">
      <c r="A414" s="1026"/>
      <c r="B414" s="1026"/>
      <c r="C414" s="1026"/>
      <c r="D414" s="1026"/>
      <c r="E414" s="1026"/>
      <c r="F414" s="1026"/>
      <c r="G414" s="1026"/>
      <c r="H414" s="1027"/>
      <c r="I414" s="1027"/>
      <c r="J414" s="1027"/>
      <c r="K414" s="1027"/>
      <c r="L414" s="1027"/>
      <c r="M414" s="1027"/>
      <c r="N414" s="1027"/>
      <c r="O414" s="1027"/>
      <c r="P414" s="1027"/>
      <c r="Q414" s="1026"/>
      <c r="R414" s="1026"/>
      <c r="S414" s="1026"/>
      <c r="T414" s="1026"/>
      <c r="U414" s="1026"/>
      <c r="V414" s="1026"/>
      <c r="W414" s="1026"/>
      <c r="X414" s="1026"/>
      <c r="Y414" s="1026"/>
      <c r="Z414" s="1026"/>
      <c r="AA414" s="1026"/>
      <c r="AB414" s="1026"/>
      <c r="AC414" s="1026"/>
      <c r="AD414" s="1026"/>
      <c r="AE414" s="1026"/>
      <c r="AF414" s="1026"/>
      <c r="AG414" s="1026"/>
      <c r="AH414" s="1026"/>
      <c r="AI414" s="1026"/>
      <c r="AJ414" s="1026"/>
      <c r="AK414" s="1026"/>
      <c r="AL414" s="1026"/>
      <c r="AM414" s="1026"/>
      <c r="AN414" s="1026"/>
      <c r="AO414" s="1026"/>
      <c r="AP414" s="1026"/>
      <c r="AQ414" s="1026"/>
      <c r="AR414" s="1026"/>
      <c r="AS414" s="1026"/>
      <c r="AT414" s="1026"/>
      <c r="AU414" s="1026"/>
      <c r="AV414" s="1026"/>
      <c r="AW414" s="1026"/>
      <c r="AX414" s="1026"/>
      <c r="AY414" s="1026"/>
      <c r="AZ414" s="1026"/>
      <c r="BA414" s="1026"/>
      <c r="BB414" s="1026"/>
      <c r="BC414" s="1026"/>
      <c r="BD414" s="1026"/>
      <c r="BE414" s="1026"/>
      <c r="BF414" s="1026"/>
      <c r="BG414" s="1026"/>
      <c r="BH414" s="1026"/>
      <c r="BI414" s="1026"/>
      <c r="BJ414" s="1026"/>
      <c r="BK414" s="1026"/>
      <c r="BL414" s="1026"/>
      <c r="BM414" s="1026"/>
      <c r="BN414" s="1026"/>
      <c r="BO414" s="1026"/>
      <c r="BP414" s="1026"/>
      <c r="BQ414" s="1026"/>
      <c r="BR414" s="1026"/>
      <c r="BS414" s="1026"/>
      <c r="BT414" s="1026"/>
      <c r="BU414" s="1026"/>
      <c r="BV414" s="1026"/>
      <c r="BW414" s="1026"/>
      <c r="BX414" s="1026"/>
      <c r="BY414" s="1026"/>
      <c r="BZ414" s="1026"/>
      <c r="CA414" s="1026"/>
      <c r="CB414" s="1026"/>
      <c r="CC414" s="1026"/>
      <c r="CD414" s="1026"/>
      <c r="CE414" s="1026"/>
      <c r="CF414" s="1026"/>
      <c r="CG414" s="1026"/>
      <c r="CH414" s="1026"/>
      <c r="CI414" s="1026"/>
      <c r="CJ414" s="1026"/>
      <c r="CK414" s="1026"/>
      <c r="CL414" s="1026"/>
      <c r="CM414" s="1026"/>
      <c r="CN414" s="1026"/>
    </row>
    <row r="415">
      <c r="A415" s="1026"/>
      <c r="B415" s="1026"/>
      <c r="C415" s="1026"/>
      <c r="D415" s="1026"/>
      <c r="E415" s="1026"/>
      <c r="F415" s="1026"/>
      <c r="G415" s="1026"/>
      <c r="H415" s="1027"/>
      <c r="I415" s="1027"/>
      <c r="J415" s="1027"/>
      <c r="K415" s="1027"/>
      <c r="L415" s="1027"/>
      <c r="M415" s="1027"/>
      <c r="N415" s="1027"/>
      <c r="O415" s="1027"/>
      <c r="P415" s="1027"/>
      <c r="Q415" s="1026"/>
      <c r="R415" s="1026"/>
      <c r="S415" s="1026"/>
      <c r="T415" s="1026"/>
      <c r="U415" s="1026"/>
      <c r="V415" s="1026"/>
      <c r="W415" s="1026"/>
      <c r="X415" s="1026"/>
      <c r="Y415" s="1026"/>
      <c r="Z415" s="1026"/>
      <c r="AA415" s="1026"/>
      <c r="AB415" s="1026"/>
      <c r="AC415" s="1026"/>
      <c r="AD415" s="1026"/>
      <c r="AE415" s="1026"/>
      <c r="AF415" s="1026"/>
      <c r="AG415" s="1026"/>
      <c r="AH415" s="1026"/>
      <c r="AI415" s="1026"/>
      <c r="AJ415" s="1026"/>
      <c r="AK415" s="1026"/>
      <c r="AL415" s="1026"/>
      <c r="AM415" s="1026"/>
      <c r="AN415" s="1026"/>
      <c r="AO415" s="1026"/>
      <c r="AP415" s="1026"/>
      <c r="AQ415" s="1026"/>
      <c r="AR415" s="1026"/>
      <c r="AS415" s="1026"/>
      <c r="AT415" s="1026"/>
      <c r="AU415" s="1026"/>
      <c r="AV415" s="1026"/>
      <c r="AW415" s="1026"/>
      <c r="AX415" s="1026"/>
      <c r="AY415" s="1026"/>
      <c r="AZ415" s="1026"/>
      <c r="BA415" s="1026"/>
      <c r="BB415" s="1026"/>
      <c r="BC415" s="1026"/>
      <c r="BD415" s="1026"/>
      <c r="BE415" s="1026"/>
      <c r="BF415" s="1026"/>
      <c r="BG415" s="1026"/>
      <c r="BH415" s="1026"/>
      <c r="BI415" s="1026"/>
      <c r="BJ415" s="1026"/>
      <c r="BK415" s="1026"/>
      <c r="BL415" s="1026"/>
      <c r="BM415" s="1026"/>
      <c r="BN415" s="1026"/>
      <c r="BO415" s="1026"/>
      <c r="BP415" s="1026"/>
      <c r="BQ415" s="1026"/>
      <c r="BR415" s="1026"/>
      <c r="BS415" s="1026"/>
      <c r="BT415" s="1026"/>
      <c r="BU415" s="1026"/>
      <c r="BV415" s="1026"/>
      <c r="BW415" s="1026"/>
      <c r="BX415" s="1026"/>
      <c r="BY415" s="1026"/>
      <c r="BZ415" s="1026"/>
      <c r="CA415" s="1026"/>
      <c r="CB415" s="1026"/>
      <c r="CC415" s="1026"/>
      <c r="CD415" s="1026"/>
      <c r="CE415" s="1026"/>
      <c r="CF415" s="1026"/>
      <c r="CG415" s="1026"/>
      <c r="CH415" s="1026"/>
      <c r="CI415" s="1026"/>
      <c r="CJ415" s="1026"/>
      <c r="CK415" s="1026"/>
      <c r="CL415" s="1026"/>
      <c r="CM415" s="1026"/>
      <c r="CN415" s="1026"/>
    </row>
    <row r="416">
      <c r="A416" s="1026"/>
      <c r="B416" s="1026"/>
      <c r="C416" s="1026"/>
      <c r="D416" s="1026"/>
      <c r="E416" s="1026"/>
      <c r="F416" s="1026"/>
      <c r="G416" s="1026"/>
      <c r="H416" s="1027"/>
      <c r="I416" s="1027"/>
      <c r="J416" s="1027"/>
      <c r="K416" s="1027"/>
      <c r="L416" s="1027"/>
      <c r="M416" s="1027"/>
      <c r="N416" s="1027"/>
      <c r="O416" s="1027"/>
      <c r="P416" s="1027"/>
      <c r="Q416" s="1026"/>
      <c r="R416" s="1026"/>
      <c r="S416" s="1026"/>
      <c r="T416" s="1026"/>
      <c r="U416" s="1026"/>
      <c r="V416" s="1026"/>
      <c r="W416" s="1026"/>
      <c r="X416" s="1026"/>
      <c r="Y416" s="1026"/>
      <c r="Z416" s="1026"/>
      <c r="AA416" s="1026"/>
      <c r="AB416" s="1026"/>
      <c r="AC416" s="1026"/>
      <c r="AD416" s="1026"/>
      <c r="AE416" s="1026"/>
      <c r="AF416" s="1026"/>
      <c r="AG416" s="1026"/>
      <c r="AH416" s="1026"/>
      <c r="AI416" s="1026"/>
      <c r="AJ416" s="1026"/>
      <c r="AK416" s="1026"/>
      <c r="AL416" s="1026"/>
      <c r="AM416" s="1026"/>
      <c r="AN416" s="1026"/>
      <c r="AO416" s="1026"/>
      <c r="AP416" s="1026"/>
      <c r="AQ416" s="1026"/>
      <c r="AR416" s="1026"/>
      <c r="AS416" s="1026"/>
      <c r="AT416" s="1026"/>
      <c r="AU416" s="1026"/>
      <c r="AV416" s="1026"/>
      <c r="AW416" s="1026"/>
      <c r="AX416" s="1026"/>
      <c r="AY416" s="1026"/>
      <c r="AZ416" s="1026"/>
      <c r="BA416" s="1026"/>
      <c r="BB416" s="1026"/>
      <c r="BC416" s="1026"/>
      <c r="BD416" s="1026"/>
      <c r="BE416" s="1026"/>
      <c r="BF416" s="1026"/>
      <c r="BG416" s="1026"/>
      <c r="BH416" s="1026"/>
      <c r="BI416" s="1026"/>
      <c r="BJ416" s="1026"/>
      <c r="BK416" s="1026"/>
      <c r="BL416" s="1026"/>
      <c r="BM416" s="1026"/>
      <c r="BN416" s="1026"/>
      <c r="BO416" s="1026"/>
      <c r="BP416" s="1026"/>
      <c r="BQ416" s="1026"/>
      <c r="BR416" s="1026"/>
      <c r="BS416" s="1026"/>
      <c r="BT416" s="1026"/>
      <c r="BU416" s="1026"/>
      <c r="BV416" s="1026"/>
      <c r="BW416" s="1026"/>
      <c r="BX416" s="1026"/>
      <c r="BY416" s="1026"/>
      <c r="BZ416" s="1026"/>
      <c r="CA416" s="1026"/>
      <c r="CB416" s="1026"/>
      <c r="CC416" s="1026"/>
      <c r="CD416" s="1026"/>
      <c r="CE416" s="1026"/>
      <c r="CF416" s="1026"/>
      <c r="CG416" s="1026"/>
      <c r="CH416" s="1026"/>
      <c r="CI416" s="1026"/>
      <c r="CJ416" s="1026"/>
      <c r="CK416" s="1026"/>
      <c r="CL416" s="1026"/>
      <c r="CM416" s="1026"/>
      <c r="CN416" s="1026"/>
    </row>
    <row r="417">
      <c r="A417" s="1026"/>
      <c r="B417" s="1026"/>
      <c r="C417" s="1026"/>
      <c r="D417" s="1026"/>
      <c r="E417" s="1026"/>
      <c r="F417" s="1026"/>
      <c r="G417" s="1026"/>
      <c r="H417" s="1027"/>
      <c r="I417" s="1027"/>
      <c r="J417" s="1027"/>
      <c r="K417" s="1027"/>
      <c r="L417" s="1027"/>
      <c r="M417" s="1027"/>
      <c r="N417" s="1027"/>
      <c r="O417" s="1027"/>
      <c r="P417" s="1027"/>
      <c r="Q417" s="1026"/>
      <c r="R417" s="1026"/>
      <c r="S417" s="1026"/>
      <c r="T417" s="1026"/>
      <c r="U417" s="1026"/>
      <c r="V417" s="1026"/>
      <c r="W417" s="1026"/>
      <c r="X417" s="1026"/>
      <c r="Y417" s="1026"/>
      <c r="Z417" s="1026"/>
      <c r="AA417" s="1026"/>
      <c r="AB417" s="1026"/>
      <c r="AC417" s="1026"/>
      <c r="AD417" s="1026"/>
      <c r="AE417" s="1026"/>
      <c r="AF417" s="1026"/>
      <c r="AG417" s="1026"/>
      <c r="AH417" s="1026"/>
      <c r="AI417" s="1026"/>
      <c r="AJ417" s="1026"/>
      <c r="AK417" s="1026"/>
      <c r="AL417" s="1026"/>
      <c r="AM417" s="1026"/>
      <c r="AN417" s="1026"/>
      <c r="AO417" s="1026"/>
      <c r="AP417" s="1026"/>
      <c r="AQ417" s="1026"/>
      <c r="AR417" s="1026"/>
      <c r="AS417" s="1026"/>
      <c r="AT417" s="1026"/>
      <c r="AU417" s="1026"/>
      <c r="AV417" s="1026"/>
      <c r="AW417" s="1026"/>
      <c r="AX417" s="1026"/>
      <c r="AY417" s="1026"/>
      <c r="AZ417" s="1026"/>
      <c r="BA417" s="1026"/>
      <c r="BB417" s="1026"/>
      <c r="BC417" s="1026"/>
      <c r="BD417" s="1026"/>
      <c r="BE417" s="1026"/>
      <c r="BF417" s="1026"/>
      <c r="BG417" s="1026"/>
      <c r="BH417" s="1026"/>
      <c r="BI417" s="1026"/>
      <c r="BJ417" s="1026"/>
      <c r="BK417" s="1026"/>
      <c r="BL417" s="1026"/>
      <c r="BM417" s="1026"/>
      <c r="BN417" s="1026"/>
      <c r="BO417" s="1026"/>
      <c r="BP417" s="1026"/>
      <c r="BQ417" s="1026"/>
      <c r="BR417" s="1026"/>
      <c r="BS417" s="1026"/>
      <c r="BT417" s="1026"/>
      <c r="BU417" s="1026"/>
      <c r="BV417" s="1026"/>
      <c r="BW417" s="1026"/>
      <c r="BX417" s="1026"/>
      <c r="BY417" s="1026"/>
      <c r="BZ417" s="1026"/>
      <c r="CA417" s="1026"/>
      <c r="CB417" s="1026"/>
      <c r="CC417" s="1026"/>
      <c r="CD417" s="1026"/>
      <c r="CE417" s="1026"/>
      <c r="CF417" s="1026"/>
      <c r="CG417" s="1026"/>
      <c r="CH417" s="1026"/>
      <c r="CI417" s="1026"/>
      <c r="CJ417" s="1026"/>
      <c r="CK417" s="1026"/>
      <c r="CL417" s="1026"/>
      <c r="CM417" s="1026"/>
      <c r="CN417" s="1026"/>
    </row>
    <row r="418">
      <c r="A418" s="1026"/>
      <c r="B418" s="1026"/>
      <c r="C418" s="1026"/>
      <c r="D418" s="1026"/>
      <c r="E418" s="1026"/>
      <c r="F418" s="1026"/>
      <c r="G418" s="1026"/>
      <c r="H418" s="1027"/>
      <c r="I418" s="1027"/>
      <c r="J418" s="1027"/>
      <c r="K418" s="1027"/>
      <c r="L418" s="1027"/>
      <c r="M418" s="1027"/>
      <c r="N418" s="1027"/>
      <c r="O418" s="1027"/>
      <c r="P418" s="1027"/>
      <c r="Q418" s="1026"/>
      <c r="R418" s="1026"/>
      <c r="S418" s="1026"/>
      <c r="T418" s="1026"/>
      <c r="U418" s="1026"/>
      <c r="V418" s="1026"/>
      <c r="W418" s="1026"/>
      <c r="X418" s="1026"/>
      <c r="Y418" s="1026"/>
      <c r="Z418" s="1026"/>
      <c r="AA418" s="1026"/>
      <c r="AB418" s="1026"/>
      <c r="AC418" s="1026"/>
      <c r="AD418" s="1026"/>
      <c r="AE418" s="1026"/>
      <c r="AF418" s="1026"/>
      <c r="AG418" s="1026"/>
      <c r="AH418" s="1026"/>
      <c r="AI418" s="1026"/>
      <c r="AJ418" s="1026"/>
      <c r="AK418" s="1026"/>
      <c r="AL418" s="1026"/>
      <c r="AM418" s="1026"/>
      <c r="AN418" s="1026"/>
      <c r="AO418" s="1026"/>
      <c r="AP418" s="1026"/>
      <c r="AQ418" s="1026"/>
      <c r="AR418" s="1026"/>
      <c r="AS418" s="1026"/>
      <c r="AT418" s="1026"/>
      <c r="AU418" s="1026"/>
      <c r="AV418" s="1026"/>
      <c r="AW418" s="1026"/>
      <c r="AX418" s="1026"/>
      <c r="AY418" s="1026"/>
      <c r="AZ418" s="1026"/>
      <c r="BA418" s="1026"/>
      <c r="BB418" s="1026"/>
      <c r="BC418" s="1026"/>
      <c r="BD418" s="1026"/>
      <c r="BE418" s="1026"/>
      <c r="BF418" s="1026"/>
      <c r="BG418" s="1026"/>
      <c r="BH418" s="1026"/>
      <c r="BI418" s="1026"/>
      <c r="BJ418" s="1026"/>
      <c r="BK418" s="1026"/>
      <c r="BL418" s="1026"/>
      <c r="BM418" s="1026"/>
      <c r="BN418" s="1026"/>
      <c r="BO418" s="1026"/>
      <c r="BP418" s="1026"/>
      <c r="BQ418" s="1026"/>
      <c r="BR418" s="1026"/>
      <c r="BS418" s="1026"/>
      <c r="BT418" s="1026"/>
      <c r="BU418" s="1026"/>
      <c r="BV418" s="1026"/>
      <c r="BW418" s="1026"/>
      <c r="BX418" s="1026"/>
      <c r="BY418" s="1026"/>
      <c r="BZ418" s="1026"/>
      <c r="CA418" s="1026"/>
      <c r="CB418" s="1026"/>
      <c r="CC418" s="1026"/>
      <c r="CD418" s="1026"/>
      <c r="CE418" s="1026"/>
      <c r="CF418" s="1026"/>
      <c r="CG418" s="1026"/>
      <c r="CH418" s="1026"/>
      <c r="CI418" s="1026"/>
      <c r="CJ418" s="1026"/>
      <c r="CK418" s="1026"/>
      <c r="CL418" s="1026"/>
      <c r="CM418" s="1026"/>
      <c r="CN418" s="1026"/>
    </row>
    <row r="419">
      <c r="A419" s="1026"/>
      <c r="B419" s="1026"/>
      <c r="C419" s="1026"/>
      <c r="D419" s="1026"/>
      <c r="E419" s="1026"/>
      <c r="F419" s="1026"/>
      <c r="G419" s="1026"/>
      <c r="H419" s="1027"/>
      <c r="I419" s="1027"/>
      <c r="J419" s="1027"/>
      <c r="K419" s="1027"/>
      <c r="L419" s="1027"/>
      <c r="M419" s="1027"/>
      <c r="N419" s="1027"/>
      <c r="O419" s="1027"/>
      <c r="P419" s="1027"/>
      <c r="Q419" s="1026"/>
      <c r="R419" s="1026"/>
      <c r="S419" s="1026"/>
      <c r="T419" s="1026"/>
      <c r="U419" s="1026"/>
      <c r="V419" s="1026"/>
      <c r="W419" s="1026"/>
      <c r="X419" s="1026"/>
      <c r="Y419" s="1026"/>
      <c r="Z419" s="1026"/>
      <c r="AA419" s="1026"/>
      <c r="AB419" s="1026"/>
      <c r="AC419" s="1026"/>
      <c r="AD419" s="1026"/>
      <c r="AE419" s="1026"/>
      <c r="AF419" s="1026"/>
      <c r="AG419" s="1026"/>
      <c r="AH419" s="1026"/>
      <c r="AI419" s="1026"/>
      <c r="AJ419" s="1026"/>
      <c r="AK419" s="1026"/>
      <c r="AL419" s="1026"/>
      <c r="AM419" s="1026"/>
      <c r="AN419" s="1026"/>
      <c r="AO419" s="1026"/>
      <c r="AP419" s="1026"/>
      <c r="AQ419" s="1026"/>
      <c r="AR419" s="1026"/>
      <c r="AS419" s="1026"/>
      <c r="AT419" s="1026"/>
      <c r="AU419" s="1026"/>
      <c r="AV419" s="1026"/>
      <c r="AW419" s="1026"/>
      <c r="AX419" s="1026"/>
      <c r="AY419" s="1026"/>
      <c r="AZ419" s="1026"/>
      <c r="BA419" s="1026"/>
      <c r="BB419" s="1026"/>
      <c r="BC419" s="1026"/>
      <c r="BD419" s="1026"/>
      <c r="BE419" s="1026"/>
      <c r="BF419" s="1026"/>
      <c r="BG419" s="1026"/>
      <c r="BH419" s="1026"/>
      <c r="BI419" s="1026"/>
      <c r="BJ419" s="1026"/>
      <c r="BK419" s="1026"/>
      <c r="BL419" s="1026"/>
      <c r="BM419" s="1026"/>
      <c r="BN419" s="1026"/>
      <c r="BO419" s="1026"/>
      <c r="BP419" s="1026"/>
      <c r="BQ419" s="1026"/>
      <c r="BR419" s="1026"/>
      <c r="BS419" s="1026"/>
      <c r="BT419" s="1026"/>
      <c r="BU419" s="1026"/>
      <c r="BV419" s="1026"/>
      <c r="BW419" s="1026"/>
      <c r="BX419" s="1026"/>
      <c r="BY419" s="1026"/>
      <c r="BZ419" s="1026"/>
      <c r="CA419" s="1026"/>
      <c r="CB419" s="1026"/>
      <c r="CC419" s="1026"/>
      <c r="CD419" s="1026"/>
      <c r="CE419" s="1026"/>
      <c r="CF419" s="1026"/>
      <c r="CG419" s="1026"/>
      <c r="CH419" s="1026"/>
      <c r="CI419" s="1026"/>
      <c r="CJ419" s="1026"/>
      <c r="CK419" s="1026"/>
      <c r="CL419" s="1026"/>
      <c r="CM419" s="1026"/>
      <c r="CN419" s="1026"/>
    </row>
    <row r="420">
      <c r="A420" s="1026"/>
      <c r="B420" s="1026"/>
      <c r="C420" s="1026"/>
      <c r="D420" s="1026"/>
      <c r="E420" s="1026"/>
      <c r="F420" s="1026"/>
      <c r="G420" s="1026"/>
      <c r="H420" s="1027"/>
      <c r="I420" s="1027"/>
      <c r="J420" s="1027"/>
      <c r="K420" s="1027"/>
      <c r="L420" s="1027"/>
      <c r="M420" s="1027"/>
      <c r="N420" s="1027"/>
      <c r="O420" s="1027"/>
      <c r="P420" s="1027"/>
      <c r="Q420" s="1026"/>
      <c r="R420" s="1026"/>
      <c r="S420" s="1026"/>
      <c r="T420" s="1026"/>
      <c r="U420" s="1026"/>
      <c r="V420" s="1026"/>
      <c r="W420" s="1026"/>
      <c r="X420" s="1026"/>
      <c r="Y420" s="1026"/>
      <c r="Z420" s="1026"/>
      <c r="AA420" s="1026"/>
      <c r="AB420" s="1026"/>
      <c r="AC420" s="1026"/>
      <c r="AD420" s="1026"/>
      <c r="AE420" s="1026"/>
      <c r="AF420" s="1026"/>
      <c r="AG420" s="1026"/>
      <c r="AH420" s="1026"/>
      <c r="AI420" s="1026"/>
      <c r="AJ420" s="1026"/>
      <c r="AK420" s="1026"/>
      <c r="AL420" s="1026"/>
      <c r="AM420" s="1026"/>
      <c r="AN420" s="1026"/>
      <c r="AO420" s="1026"/>
      <c r="AP420" s="1026"/>
      <c r="AQ420" s="1026"/>
      <c r="AR420" s="1026"/>
      <c r="AS420" s="1026"/>
      <c r="AT420" s="1026"/>
      <c r="AU420" s="1026"/>
      <c r="AV420" s="1026"/>
      <c r="AW420" s="1026"/>
      <c r="AX420" s="1026"/>
      <c r="AY420" s="1026"/>
      <c r="AZ420" s="1026"/>
      <c r="BA420" s="1026"/>
      <c r="BB420" s="1026"/>
      <c r="BC420" s="1026"/>
      <c r="BD420" s="1026"/>
      <c r="BE420" s="1026"/>
      <c r="BF420" s="1026"/>
      <c r="BG420" s="1026"/>
      <c r="BH420" s="1026"/>
      <c r="BI420" s="1026"/>
      <c r="BJ420" s="1026"/>
      <c r="BK420" s="1026"/>
      <c r="BL420" s="1026"/>
      <c r="BM420" s="1026"/>
      <c r="BN420" s="1026"/>
      <c r="BO420" s="1026"/>
      <c r="BP420" s="1026"/>
      <c r="BQ420" s="1026"/>
      <c r="BR420" s="1026"/>
      <c r="BS420" s="1026"/>
      <c r="BT420" s="1026"/>
      <c r="BU420" s="1026"/>
      <c r="BV420" s="1026"/>
      <c r="BW420" s="1026"/>
      <c r="BX420" s="1026"/>
      <c r="BY420" s="1026"/>
      <c r="BZ420" s="1026"/>
      <c r="CA420" s="1026"/>
      <c r="CB420" s="1026"/>
      <c r="CC420" s="1026"/>
      <c r="CD420" s="1026"/>
      <c r="CE420" s="1026"/>
      <c r="CF420" s="1026"/>
      <c r="CG420" s="1026"/>
      <c r="CH420" s="1026"/>
      <c r="CI420" s="1026"/>
      <c r="CJ420" s="1026"/>
      <c r="CK420" s="1026"/>
      <c r="CL420" s="1026"/>
      <c r="CM420" s="1026"/>
      <c r="CN420" s="1026"/>
    </row>
    <row r="421">
      <c r="A421" s="1026"/>
      <c r="B421" s="1026"/>
      <c r="C421" s="1026"/>
      <c r="D421" s="1026"/>
      <c r="E421" s="1026"/>
      <c r="F421" s="1026"/>
      <c r="G421" s="1026"/>
      <c r="H421" s="1027"/>
      <c r="I421" s="1027"/>
      <c r="J421" s="1027"/>
      <c r="K421" s="1027"/>
      <c r="L421" s="1027"/>
      <c r="M421" s="1027"/>
      <c r="N421" s="1027"/>
      <c r="O421" s="1027"/>
      <c r="P421" s="1027"/>
      <c r="Q421" s="1026"/>
      <c r="R421" s="1026"/>
      <c r="S421" s="1026"/>
      <c r="T421" s="1026"/>
      <c r="U421" s="1026"/>
      <c r="V421" s="1026"/>
      <c r="W421" s="1026"/>
      <c r="X421" s="1026"/>
      <c r="Y421" s="1026"/>
      <c r="Z421" s="1026"/>
      <c r="AA421" s="1026"/>
      <c r="AB421" s="1026"/>
      <c r="AC421" s="1026"/>
      <c r="AD421" s="1026"/>
      <c r="AE421" s="1026"/>
      <c r="AF421" s="1026"/>
      <c r="AG421" s="1026"/>
      <c r="AH421" s="1026"/>
      <c r="AI421" s="1026"/>
      <c r="AJ421" s="1026"/>
      <c r="AK421" s="1026"/>
      <c r="AL421" s="1026"/>
      <c r="AM421" s="1026"/>
      <c r="AN421" s="1026"/>
      <c r="AO421" s="1026"/>
      <c r="AP421" s="1026"/>
      <c r="AQ421" s="1026"/>
      <c r="AR421" s="1026"/>
      <c r="AS421" s="1026"/>
      <c r="AT421" s="1026"/>
      <c r="AU421" s="1026"/>
      <c r="AV421" s="1026"/>
      <c r="AW421" s="1026"/>
      <c r="AX421" s="1026"/>
      <c r="AY421" s="1026"/>
      <c r="AZ421" s="1026"/>
      <c r="BA421" s="1026"/>
      <c r="BB421" s="1026"/>
      <c r="BC421" s="1026"/>
      <c r="BD421" s="1026"/>
      <c r="BE421" s="1026"/>
      <c r="BF421" s="1026"/>
      <c r="BG421" s="1026"/>
      <c r="BH421" s="1026"/>
      <c r="BI421" s="1026"/>
      <c r="BJ421" s="1026"/>
      <c r="BK421" s="1026"/>
      <c r="BL421" s="1026"/>
      <c r="BM421" s="1026"/>
      <c r="BN421" s="1026"/>
      <c r="BO421" s="1026"/>
      <c r="BP421" s="1026"/>
      <c r="BQ421" s="1026"/>
      <c r="BR421" s="1026"/>
      <c r="BS421" s="1026"/>
      <c r="BT421" s="1026"/>
      <c r="BU421" s="1026"/>
      <c r="BV421" s="1026"/>
      <c r="BW421" s="1026"/>
      <c r="BX421" s="1026"/>
      <c r="BY421" s="1026"/>
      <c r="BZ421" s="1026"/>
      <c r="CA421" s="1026"/>
      <c r="CB421" s="1026"/>
      <c r="CC421" s="1026"/>
      <c r="CD421" s="1026"/>
      <c r="CE421" s="1026"/>
      <c r="CF421" s="1026"/>
      <c r="CG421" s="1026"/>
      <c r="CH421" s="1026"/>
      <c r="CI421" s="1026"/>
      <c r="CJ421" s="1026"/>
      <c r="CK421" s="1026"/>
      <c r="CL421" s="1026"/>
      <c r="CM421" s="1026"/>
      <c r="CN421" s="1026"/>
    </row>
    <row r="422">
      <c r="A422" s="1026"/>
      <c r="B422" s="1026"/>
      <c r="C422" s="1026"/>
      <c r="D422" s="1026"/>
      <c r="E422" s="1026"/>
      <c r="F422" s="1026"/>
      <c r="G422" s="1026"/>
      <c r="H422" s="1027"/>
      <c r="I422" s="1027"/>
      <c r="J422" s="1027"/>
      <c r="K422" s="1027"/>
      <c r="L422" s="1027"/>
      <c r="M422" s="1027"/>
      <c r="N422" s="1027"/>
      <c r="O422" s="1027"/>
      <c r="P422" s="1027"/>
      <c r="Q422" s="1026"/>
      <c r="R422" s="1026"/>
      <c r="S422" s="1026"/>
      <c r="T422" s="1026"/>
      <c r="U422" s="1026"/>
      <c r="V422" s="1026"/>
      <c r="W422" s="1026"/>
      <c r="X422" s="1026"/>
      <c r="Y422" s="1026"/>
      <c r="Z422" s="1026"/>
      <c r="AA422" s="1026"/>
      <c r="AB422" s="1026"/>
      <c r="AC422" s="1026"/>
      <c r="AD422" s="1026"/>
      <c r="AE422" s="1026"/>
      <c r="AF422" s="1026"/>
      <c r="AG422" s="1026"/>
      <c r="AH422" s="1026"/>
      <c r="AI422" s="1026"/>
      <c r="AJ422" s="1026"/>
      <c r="AK422" s="1026"/>
      <c r="AL422" s="1026"/>
      <c r="AM422" s="1026"/>
      <c r="AN422" s="1026"/>
      <c r="AO422" s="1026"/>
      <c r="AP422" s="1026"/>
      <c r="AQ422" s="1026"/>
      <c r="AR422" s="1026"/>
      <c r="AS422" s="1026"/>
      <c r="AT422" s="1026"/>
      <c r="AU422" s="1026"/>
      <c r="AV422" s="1026"/>
      <c r="AW422" s="1026"/>
      <c r="AX422" s="1026"/>
      <c r="AY422" s="1026"/>
      <c r="AZ422" s="1026"/>
      <c r="BA422" s="1026"/>
      <c r="BB422" s="1026"/>
      <c r="BC422" s="1026"/>
      <c r="BD422" s="1026"/>
      <c r="BE422" s="1026"/>
      <c r="BF422" s="1026"/>
      <c r="BG422" s="1026"/>
      <c r="BH422" s="1026"/>
      <c r="BI422" s="1026"/>
      <c r="BJ422" s="1026"/>
      <c r="BK422" s="1026"/>
      <c r="BL422" s="1026"/>
      <c r="BM422" s="1026"/>
      <c r="BN422" s="1026"/>
      <c r="BO422" s="1026"/>
      <c r="BP422" s="1026"/>
      <c r="BQ422" s="1026"/>
      <c r="BR422" s="1026"/>
      <c r="BS422" s="1026"/>
      <c r="BT422" s="1026"/>
      <c r="BU422" s="1026"/>
      <c r="BV422" s="1026"/>
      <c r="BW422" s="1026"/>
      <c r="BX422" s="1026"/>
      <c r="BY422" s="1026"/>
      <c r="BZ422" s="1026"/>
      <c r="CA422" s="1026"/>
      <c r="CB422" s="1026"/>
      <c r="CC422" s="1026"/>
      <c r="CD422" s="1026"/>
      <c r="CE422" s="1026"/>
      <c r="CF422" s="1026"/>
      <c r="CG422" s="1026"/>
      <c r="CH422" s="1026"/>
      <c r="CI422" s="1026"/>
      <c r="CJ422" s="1026"/>
      <c r="CK422" s="1026"/>
      <c r="CL422" s="1026"/>
      <c r="CM422" s="1026"/>
      <c r="CN422" s="1026"/>
    </row>
    <row r="423">
      <c r="A423" s="1026"/>
      <c r="B423" s="1026"/>
      <c r="C423" s="1026"/>
      <c r="D423" s="1026"/>
      <c r="E423" s="1026"/>
      <c r="F423" s="1026"/>
      <c r="G423" s="1026"/>
      <c r="H423" s="1027"/>
      <c r="I423" s="1027"/>
      <c r="J423" s="1027"/>
      <c r="K423" s="1027"/>
      <c r="L423" s="1027"/>
      <c r="M423" s="1027"/>
      <c r="N423" s="1027"/>
      <c r="O423" s="1027"/>
      <c r="P423" s="1027"/>
      <c r="Q423" s="1026"/>
      <c r="R423" s="1026"/>
      <c r="S423" s="1026"/>
      <c r="T423" s="1026"/>
      <c r="U423" s="1026"/>
      <c r="V423" s="1026"/>
      <c r="W423" s="1026"/>
      <c r="X423" s="1026"/>
      <c r="Y423" s="1026"/>
      <c r="Z423" s="1026"/>
      <c r="AA423" s="1026"/>
      <c r="AB423" s="1026"/>
      <c r="AC423" s="1026"/>
      <c r="AD423" s="1026"/>
      <c r="AE423" s="1026"/>
      <c r="AF423" s="1026"/>
      <c r="AG423" s="1026"/>
      <c r="AH423" s="1026"/>
      <c r="AI423" s="1026"/>
      <c r="AJ423" s="1026"/>
      <c r="AK423" s="1026"/>
      <c r="AL423" s="1026"/>
      <c r="AM423" s="1026"/>
      <c r="AN423" s="1026"/>
      <c r="AO423" s="1026"/>
      <c r="AP423" s="1026"/>
      <c r="AQ423" s="1026"/>
      <c r="AR423" s="1026"/>
      <c r="AS423" s="1026"/>
      <c r="AT423" s="1026"/>
      <c r="AU423" s="1026"/>
      <c r="AV423" s="1026"/>
      <c r="AW423" s="1026"/>
      <c r="AX423" s="1026"/>
      <c r="AY423" s="1026"/>
      <c r="AZ423" s="1026"/>
      <c r="BA423" s="1026"/>
      <c r="BB423" s="1026"/>
      <c r="BC423" s="1026"/>
      <c r="BD423" s="1026"/>
      <c r="BE423" s="1026"/>
      <c r="BF423" s="1026"/>
      <c r="BG423" s="1026"/>
      <c r="BH423" s="1026"/>
      <c r="BI423" s="1026"/>
      <c r="BJ423" s="1026"/>
      <c r="BK423" s="1026"/>
      <c r="BL423" s="1026"/>
      <c r="BM423" s="1026"/>
      <c r="BN423" s="1026"/>
      <c r="BO423" s="1026"/>
      <c r="BP423" s="1026"/>
      <c r="BQ423" s="1026"/>
      <c r="BR423" s="1026"/>
      <c r="BS423" s="1026"/>
      <c r="BT423" s="1026"/>
      <c r="BU423" s="1026"/>
      <c r="BV423" s="1026"/>
      <c r="BW423" s="1026"/>
      <c r="BX423" s="1026"/>
      <c r="BY423" s="1026"/>
      <c r="BZ423" s="1026"/>
      <c r="CA423" s="1026"/>
      <c r="CB423" s="1026"/>
      <c r="CC423" s="1026"/>
      <c r="CD423" s="1026"/>
      <c r="CE423" s="1026"/>
      <c r="CF423" s="1026"/>
      <c r="CG423" s="1026"/>
      <c r="CH423" s="1026"/>
      <c r="CI423" s="1026"/>
      <c r="CJ423" s="1026"/>
      <c r="CK423" s="1026"/>
      <c r="CL423" s="1026"/>
      <c r="CM423" s="1026"/>
      <c r="CN423" s="1026"/>
    </row>
    <row r="424">
      <c r="A424" s="1026"/>
      <c r="B424" s="1026"/>
      <c r="C424" s="1026"/>
      <c r="D424" s="1026"/>
      <c r="E424" s="1026"/>
      <c r="F424" s="1026"/>
      <c r="G424" s="1026"/>
      <c r="H424" s="1027"/>
      <c r="I424" s="1027"/>
      <c r="J424" s="1027"/>
      <c r="K424" s="1027"/>
      <c r="L424" s="1027"/>
      <c r="M424" s="1027"/>
      <c r="N424" s="1027"/>
      <c r="O424" s="1027"/>
      <c r="P424" s="1027"/>
      <c r="Q424" s="1026"/>
      <c r="R424" s="1026"/>
      <c r="S424" s="1026"/>
      <c r="T424" s="1026"/>
      <c r="U424" s="1026"/>
      <c r="V424" s="1026"/>
      <c r="W424" s="1026"/>
      <c r="X424" s="1026"/>
      <c r="Y424" s="1026"/>
      <c r="Z424" s="1026"/>
      <c r="AA424" s="1026"/>
      <c r="AB424" s="1026"/>
      <c r="AC424" s="1026"/>
      <c r="AD424" s="1026"/>
      <c r="AE424" s="1026"/>
      <c r="AF424" s="1026"/>
      <c r="AG424" s="1026"/>
      <c r="AH424" s="1026"/>
      <c r="AI424" s="1026"/>
      <c r="AJ424" s="1026"/>
      <c r="AK424" s="1026"/>
      <c r="AL424" s="1026"/>
      <c r="AM424" s="1026"/>
      <c r="AN424" s="1026"/>
      <c r="AO424" s="1026"/>
      <c r="AP424" s="1026"/>
      <c r="AQ424" s="1026"/>
      <c r="AR424" s="1026"/>
      <c r="AS424" s="1026"/>
      <c r="AT424" s="1026"/>
      <c r="AU424" s="1026"/>
      <c r="AV424" s="1026"/>
      <c r="AW424" s="1026"/>
      <c r="AX424" s="1026"/>
      <c r="AY424" s="1026"/>
      <c r="AZ424" s="1026"/>
      <c r="BA424" s="1026"/>
      <c r="BB424" s="1026"/>
      <c r="BC424" s="1026"/>
      <c r="BD424" s="1026"/>
      <c r="BE424" s="1026"/>
      <c r="BF424" s="1026"/>
      <c r="BG424" s="1026"/>
      <c r="BH424" s="1026"/>
      <c r="BI424" s="1026"/>
      <c r="BJ424" s="1026"/>
      <c r="BK424" s="1026"/>
      <c r="BL424" s="1026"/>
      <c r="BM424" s="1026"/>
      <c r="BN424" s="1026"/>
      <c r="BO424" s="1026"/>
      <c r="BP424" s="1026"/>
      <c r="BQ424" s="1026"/>
      <c r="BR424" s="1026"/>
      <c r="BS424" s="1026"/>
      <c r="BT424" s="1026"/>
      <c r="BU424" s="1026"/>
      <c r="BV424" s="1026"/>
      <c r="BW424" s="1026"/>
      <c r="BX424" s="1026"/>
      <c r="BY424" s="1026"/>
      <c r="BZ424" s="1026"/>
      <c r="CA424" s="1026"/>
      <c r="CB424" s="1026"/>
      <c r="CC424" s="1026"/>
      <c r="CD424" s="1026"/>
      <c r="CE424" s="1026"/>
      <c r="CF424" s="1026"/>
      <c r="CG424" s="1026"/>
      <c r="CH424" s="1026"/>
      <c r="CI424" s="1026"/>
      <c r="CJ424" s="1026"/>
      <c r="CK424" s="1026"/>
      <c r="CL424" s="1026"/>
      <c r="CM424" s="1026"/>
      <c r="CN424" s="1026"/>
    </row>
    <row r="425">
      <c r="A425" s="1026"/>
      <c r="B425" s="1026"/>
      <c r="C425" s="1026"/>
      <c r="D425" s="1026"/>
      <c r="E425" s="1026"/>
      <c r="F425" s="1026"/>
      <c r="G425" s="1026"/>
      <c r="H425" s="1027"/>
      <c r="I425" s="1027"/>
      <c r="J425" s="1027"/>
      <c r="K425" s="1027"/>
      <c r="L425" s="1027"/>
      <c r="M425" s="1027"/>
      <c r="N425" s="1027"/>
      <c r="O425" s="1027"/>
      <c r="P425" s="1027"/>
      <c r="Q425" s="1026"/>
      <c r="R425" s="1026"/>
      <c r="S425" s="1026"/>
      <c r="T425" s="1026"/>
      <c r="U425" s="1026"/>
      <c r="V425" s="1026"/>
      <c r="W425" s="1026"/>
      <c r="X425" s="1026"/>
      <c r="Y425" s="1026"/>
      <c r="Z425" s="1026"/>
      <c r="AA425" s="1026"/>
      <c r="AB425" s="1026"/>
      <c r="AC425" s="1026"/>
      <c r="AD425" s="1026"/>
      <c r="AE425" s="1026"/>
      <c r="AF425" s="1026"/>
      <c r="AG425" s="1026"/>
      <c r="AH425" s="1026"/>
      <c r="AI425" s="1026"/>
      <c r="AJ425" s="1026"/>
      <c r="AK425" s="1026"/>
      <c r="AL425" s="1026"/>
      <c r="AM425" s="1026"/>
      <c r="AN425" s="1026"/>
      <c r="AO425" s="1026"/>
      <c r="AP425" s="1026"/>
      <c r="AQ425" s="1026"/>
      <c r="AR425" s="1026"/>
      <c r="AS425" s="1026"/>
      <c r="AT425" s="1026"/>
      <c r="AU425" s="1026"/>
      <c r="AV425" s="1026"/>
      <c r="AW425" s="1026"/>
      <c r="AX425" s="1026"/>
      <c r="AY425" s="1026"/>
      <c r="AZ425" s="1026"/>
      <c r="BA425" s="1026"/>
      <c r="BB425" s="1026"/>
      <c r="BC425" s="1026"/>
      <c r="BD425" s="1026"/>
      <c r="BE425" s="1026"/>
      <c r="BF425" s="1026"/>
      <c r="BG425" s="1026"/>
      <c r="BH425" s="1026"/>
      <c r="BI425" s="1026"/>
      <c r="BJ425" s="1026"/>
      <c r="BK425" s="1026"/>
      <c r="BL425" s="1026"/>
      <c r="BM425" s="1026"/>
      <c r="BN425" s="1026"/>
      <c r="BO425" s="1026"/>
      <c r="BP425" s="1026"/>
      <c r="BQ425" s="1026"/>
      <c r="BR425" s="1026"/>
      <c r="BS425" s="1026"/>
      <c r="BT425" s="1026"/>
      <c r="BU425" s="1026"/>
      <c r="BV425" s="1026"/>
      <c r="BW425" s="1026"/>
      <c r="BX425" s="1026"/>
      <c r="BY425" s="1026"/>
      <c r="BZ425" s="1026"/>
      <c r="CA425" s="1026"/>
      <c r="CB425" s="1026"/>
      <c r="CC425" s="1026"/>
      <c r="CD425" s="1026"/>
      <c r="CE425" s="1026"/>
      <c r="CF425" s="1026"/>
      <c r="CG425" s="1026"/>
      <c r="CH425" s="1026"/>
      <c r="CI425" s="1026"/>
      <c r="CJ425" s="1026"/>
      <c r="CK425" s="1026"/>
      <c r="CL425" s="1026"/>
      <c r="CM425" s="1026"/>
      <c r="CN425" s="1026"/>
    </row>
    <row r="426">
      <c r="A426" s="1026"/>
      <c r="B426" s="1026"/>
      <c r="C426" s="1026"/>
      <c r="D426" s="1026"/>
      <c r="E426" s="1026"/>
      <c r="F426" s="1026"/>
      <c r="G426" s="1026"/>
      <c r="H426" s="1027"/>
      <c r="I426" s="1027"/>
      <c r="J426" s="1027"/>
      <c r="K426" s="1027"/>
      <c r="L426" s="1027"/>
      <c r="M426" s="1027"/>
      <c r="N426" s="1027"/>
      <c r="O426" s="1027"/>
      <c r="P426" s="1027"/>
      <c r="Q426" s="1026"/>
      <c r="R426" s="1026"/>
      <c r="S426" s="1026"/>
      <c r="T426" s="1026"/>
      <c r="U426" s="1026"/>
      <c r="V426" s="1026"/>
      <c r="W426" s="1026"/>
      <c r="X426" s="1026"/>
      <c r="Y426" s="1026"/>
      <c r="Z426" s="1026"/>
      <c r="AA426" s="1026"/>
      <c r="AB426" s="1026"/>
      <c r="AC426" s="1026"/>
      <c r="AD426" s="1026"/>
      <c r="AE426" s="1026"/>
      <c r="AF426" s="1026"/>
      <c r="AG426" s="1026"/>
      <c r="AH426" s="1026"/>
      <c r="AI426" s="1026"/>
      <c r="AJ426" s="1026"/>
      <c r="AK426" s="1026"/>
      <c r="AL426" s="1026"/>
      <c r="AM426" s="1026"/>
      <c r="AN426" s="1026"/>
      <c r="AO426" s="1026"/>
      <c r="AP426" s="1026"/>
      <c r="AQ426" s="1026"/>
      <c r="AR426" s="1026"/>
      <c r="AS426" s="1026"/>
      <c r="AT426" s="1026"/>
      <c r="AU426" s="1026"/>
      <c r="AV426" s="1026"/>
      <c r="AW426" s="1026"/>
      <c r="AX426" s="1026"/>
      <c r="AY426" s="1026"/>
      <c r="AZ426" s="1026"/>
      <c r="BA426" s="1026"/>
      <c r="BB426" s="1026"/>
      <c r="BC426" s="1026"/>
      <c r="BD426" s="1026"/>
      <c r="BE426" s="1026"/>
      <c r="BF426" s="1026"/>
      <c r="BG426" s="1026"/>
      <c r="BH426" s="1026"/>
      <c r="BI426" s="1026"/>
      <c r="BJ426" s="1026"/>
      <c r="BK426" s="1026"/>
      <c r="BL426" s="1026"/>
      <c r="BM426" s="1026"/>
      <c r="BN426" s="1026"/>
      <c r="BO426" s="1026"/>
      <c r="BP426" s="1026"/>
      <c r="BQ426" s="1026"/>
      <c r="BR426" s="1026"/>
      <c r="BS426" s="1026"/>
      <c r="BT426" s="1026"/>
      <c r="BU426" s="1026"/>
      <c r="BV426" s="1026"/>
      <c r="BW426" s="1026"/>
      <c r="BX426" s="1026"/>
      <c r="BY426" s="1026"/>
      <c r="BZ426" s="1026"/>
      <c r="CA426" s="1026"/>
      <c r="CB426" s="1026"/>
      <c r="CC426" s="1026"/>
      <c r="CD426" s="1026"/>
      <c r="CE426" s="1026"/>
      <c r="CF426" s="1026"/>
      <c r="CG426" s="1026"/>
      <c r="CH426" s="1026"/>
      <c r="CI426" s="1026"/>
      <c r="CJ426" s="1026"/>
      <c r="CK426" s="1026"/>
      <c r="CL426" s="1026"/>
      <c r="CM426" s="1026"/>
      <c r="CN426" s="1026"/>
    </row>
    <row r="427">
      <c r="A427" s="1026"/>
      <c r="B427" s="1026"/>
      <c r="C427" s="1026"/>
      <c r="D427" s="1026"/>
      <c r="E427" s="1026"/>
      <c r="F427" s="1026"/>
      <c r="G427" s="1026"/>
      <c r="H427" s="1027"/>
      <c r="I427" s="1027"/>
      <c r="J427" s="1027"/>
      <c r="K427" s="1027"/>
      <c r="L427" s="1027"/>
      <c r="M427" s="1027"/>
      <c r="N427" s="1027"/>
      <c r="O427" s="1027"/>
      <c r="P427" s="1027"/>
      <c r="Q427" s="1026"/>
      <c r="R427" s="1026"/>
      <c r="S427" s="1026"/>
      <c r="T427" s="1026"/>
      <c r="U427" s="1026"/>
      <c r="V427" s="1026"/>
      <c r="W427" s="1026"/>
      <c r="X427" s="1026"/>
      <c r="Y427" s="1026"/>
      <c r="Z427" s="1026"/>
      <c r="AA427" s="1026"/>
      <c r="AB427" s="1026"/>
      <c r="AC427" s="1026"/>
      <c r="AD427" s="1026"/>
      <c r="AE427" s="1026"/>
      <c r="AF427" s="1026"/>
      <c r="AG427" s="1026"/>
      <c r="AH427" s="1026"/>
      <c r="AI427" s="1026"/>
      <c r="AJ427" s="1026"/>
      <c r="AK427" s="1026"/>
      <c r="AL427" s="1026"/>
      <c r="AM427" s="1026"/>
      <c r="AN427" s="1026"/>
      <c r="AO427" s="1026"/>
      <c r="AP427" s="1026"/>
      <c r="AQ427" s="1026"/>
      <c r="AR427" s="1026"/>
      <c r="AS427" s="1026"/>
      <c r="AT427" s="1026"/>
      <c r="AU427" s="1026"/>
      <c r="AV427" s="1026"/>
      <c r="AW427" s="1026"/>
      <c r="AX427" s="1026"/>
      <c r="AY427" s="1026"/>
      <c r="AZ427" s="1026"/>
      <c r="BA427" s="1026"/>
      <c r="BB427" s="1026"/>
      <c r="BC427" s="1026"/>
      <c r="BD427" s="1026"/>
      <c r="BE427" s="1026"/>
      <c r="BF427" s="1026"/>
      <c r="BG427" s="1026"/>
      <c r="BH427" s="1026"/>
      <c r="BI427" s="1026"/>
      <c r="BJ427" s="1026"/>
      <c r="BK427" s="1026"/>
      <c r="BL427" s="1026"/>
      <c r="BM427" s="1026"/>
      <c r="BN427" s="1026"/>
      <c r="BO427" s="1026"/>
      <c r="BP427" s="1026"/>
      <c r="BQ427" s="1026"/>
      <c r="BR427" s="1026"/>
      <c r="BS427" s="1026"/>
      <c r="BT427" s="1026"/>
      <c r="BU427" s="1026"/>
      <c r="BV427" s="1026"/>
      <c r="BW427" s="1026"/>
      <c r="BX427" s="1026"/>
      <c r="BY427" s="1026"/>
      <c r="BZ427" s="1026"/>
      <c r="CA427" s="1026"/>
      <c r="CB427" s="1026"/>
      <c r="CC427" s="1026"/>
      <c r="CD427" s="1026"/>
      <c r="CE427" s="1026"/>
      <c r="CF427" s="1026"/>
      <c r="CG427" s="1026"/>
      <c r="CH427" s="1026"/>
      <c r="CI427" s="1026"/>
      <c r="CJ427" s="1026"/>
      <c r="CK427" s="1026"/>
      <c r="CL427" s="1026"/>
      <c r="CM427" s="1026"/>
      <c r="CN427" s="1026"/>
    </row>
    <row r="428">
      <c r="A428" s="1026"/>
      <c r="B428" s="1026"/>
      <c r="C428" s="1026"/>
      <c r="D428" s="1026"/>
      <c r="E428" s="1026"/>
      <c r="F428" s="1026"/>
      <c r="G428" s="1026"/>
      <c r="H428" s="1027"/>
      <c r="I428" s="1027"/>
      <c r="J428" s="1027"/>
      <c r="K428" s="1027"/>
      <c r="L428" s="1027"/>
      <c r="M428" s="1027"/>
      <c r="N428" s="1027"/>
      <c r="O428" s="1027"/>
      <c r="P428" s="1027"/>
      <c r="Q428" s="1026"/>
      <c r="R428" s="1026"/>
      <c r="S428" s="1026"/>
      <c r="T428" s="1026"/>
      <c r="U428" s="1026"/>
      <c r="V428" s="1026"/>
      <c r="W428" s="1026"/>
      <c r="X428" s="1026"/>
      <c r="Y428" s="1026"/>
      <c r="Z428" s="1026"/>
      <c r="AA428" s="1026"/>
      <c r="AB428" s="1026"/>
      <c r="AC428" s="1026"/>
      <c r="AD428" s="1026"/>
      <c r="AE428" s="1026"/>
      <c r="AF428" s="1026"/>
      <c r="AG428" s="1026"/>
      <c r="AH428" s="1026"/>
      <c r="AI428" s="1026"/>
      <c r="AJ428" s="1026"/>
      <c r="AK428" s="1026"/>
      <c r="AL428" s="1026"/>
      <c r="AM428" s="1026"/>
      <c r="AN428" s="1026"/>
      <c r="AO428" s="1026"/>
      <c r="AP428" s="1026"/>
      <c r="AQ428" s="1026"/>
      <c r="AR428" s="1026"/>
      <c r="AS428" s="1026"/>
      <c r="AT428" s="1026"/>
      <c r="AU428" s="1026"/>
      <c r="AV428" s="1026"/>
      <c r="AW428" s="1026"/>
      <c r="AX428" s="1026"/>
      <c r="AY428" s="1026"/>
      <c r="AZ428" s="1026"/>
      <c r="BA428" s="1026"/>
      <c r="BB428" s="1026"/>
      <c r="BC428" s="1026"/>
      <c r="BD428" s="1026"/>
      <c r="BE428" s="1026"/>
      <c r="BF428" s="1026"/>
      <c r="BG428" s="1026"/>
      <c r="BH428" s="1026"/>
      <c r="BI428" s="1026"/>
      <c r="BJ428" s="1026"/>
      <c r="BK428" s="1026"/>
      <c r="BL428" s="1026"/>
      <c r="BM428" s="1026"/>
      <c r="BN428" s="1026"/>
      <c r="BO428" s="1026"/>
      <c r="BP428" s="1026"/>
      <c r="BQ428" s="1026"/>
      <c r="BR428" s="1026"/>
      <c r="BS428" s="1026"/>
      <c r="BT428" s="1026"/>
      <c r="BU428" s="1026"/>
      <c r="BV428" s="1026"/>
      <c r="BW428" s="1026"/>
      <c r="BX428" s="1026"/>
      <c r="BY428" s="1026"/>
      <c r="BZ428" s="1026"/>
      <c r="CA428" s="1026"/>
      <c r="CB428" s="1026"/>
      <c r="CC428" s="1026"/>
      <c r="CD428" s="1026"/>
      <c r="CE428" s="1026"/>
      <c r="CF428" s="1026"/>
      <c r="CG428" s="1026"/>
      <c r="CH428" s="1026"/>
      <c r="CI428" s="1026"/>
      <c r="CJ428" s="1026"/>
      <c r="CK428" s="1026"/>
      <c r="CL428" s="1026"/>
      <c r="CM428" s="1026"/>
      <c r="CN428" s="1026"/>
    </row>
    <row r="429">
      <c r="A429" s="1026"/>
      <c r="B429" s="1026"/>
      <c r="C429" s="1026"/>
      <c r="D429" s="1026"/>
      <c r="E429" s="1026"/>
      <c r="F429" s="1026"/>
      <c r="G429" s="1026"/>
      <c r="H429" s="1027"/>
      <c r="I429" s="1027"/>
      <c r="J429" s="1027"/>
      <c r="K429" s="1027"/>
      <c r="L429" s="1027"/>
      <c r="M429" s="1027"/>
      <c r="N429" s="1027"/>
      <c r="O429" s="1027"/>
      <c r="P429" s="1027"/>
      <c r="Q429" s="1026"/>
      <c r="R429" s="1026"/>
      <c r="S429" s="1026"/>
      <c r="T429" s="1026"/>
      <c r="U429" s="1026"/>
      <c r="V429" s="1026"/>
      <c r="W429" s="1026"/>
      <c r="X429" s="1026"/>
      <c r="Y429" s="1026"/>
      <c r="Z429" s="1026"/>
      <c r="AA429" s="1026"/>
      <c r="AB429" s="1026"/>
      <c r="AC429" s="1026"/>
      <c r="AD429" s="1026"/>
      <c r="AE429" s="1026"/>
      <c r="AF429" s="1026"/>
      <c r="AG429" s="1026"/>
      <c r="AH429" s="1026"/>
      <c r="AI429" s="1026"/>
      <c r="AJ429" s="1026"/>
      <c r="AK429" s="1026"/>
      <c r="AL429" s="1026"/>
      <c r="AM429" s="1026"/>
      <c r="AN429" s="1026"/>
      <c r="AO429" s="1026"/>
      <c r="AP429" s="1026"/>
      <c r="AQ429" s="1026"/>
      <c r="AR429" s="1026"/>
      <c r="AS429" s="1026"/>
      <c r="AT429" s="1026"/>
      <c r="AU429" s="1026"/>
      <c r="AV429" s="1026"/>
      <c r="AW429" s="1026"/>
      <c r="AX429" s="1026"/>
      <c r="AY429" s="1026"/>
      <c r="AZ429" s="1026"/>
      <c r="BA429" s="1026"/>
      <c r="BB429" s="1026"/>
      <c r="BC429" s="1026"/>
      <c r="BD429" s="1026"/>
      <c r="BE429" s="1026"/>
      <c r="BF429" s="1026"/>
      <c r="BG429" s="1026"/>
      <c r="BH429" s="1026"/>
      <c r="BI429" s="1026"/>
      <c r="BJ429" s="1026"/>
      <c r="BK429" s="1026"/>
      <c r="BL429" s="1026"/>
      <c r="BM429" s="1026"/>
      <c r="BN429" s="1026"/>
      <c r="BO429" s="1026"/>
      <c r="BP429" s="1026"/>
      <c r="BQ429" s="1026"/>
      <c r="BR429" s="1026"/>
      <c r="BS429" s="1026"/>
      <c r="BT429" s="1026"/>
      <c r="BU429" s="1026"/>
      <c r="BV429" s="1026"/>
      <c r="BW429" s="1026"/>
      <c r="BX429" s="1026"/>
      <c r="BY429" s="1026"/>
      <c r="BZ429" s="1026"/>
      <c r="CA429" s="1026"/>
      <c r="CB429" s="1026"/>
      <c r="CC429" s="1026"/>
      <c r="CD429" s="1026"/>
      <c r="CE429" s="1026"/>
      <c r="CF429" s="1026"/>
      <c r="CG429" s="1026"/>
      <c r="CH429" s="1026"/>
      <c r="CI429" s="1026"/>
      <c r="CJ429" s="1026"/>
      <c r="CK429" s="1026"/>
      <c r="CL429" s="1026"/>
      <c r="CM429" s="1026"/>
      <c r="CN429" s="1026"/>
    </row>
    <row r="430">
      <c r="A430" s="1026"/>
      <c r="B430" s="1026"/>
      <c r="C430" s="1026"/>
      <c r="D430" s="1026"/>
      <c r="E430" s="1026"/>
      <c r="F430" s="1026"/>
      <c r="G430" s="1026"/>
      <c r="H430" s="1027"/>
      <c r="I430" s="1027"/>
      <c r="J430" s="1027"/>
      <c r="K430" s="1027"/>
      <c r="L430" s="1027"/>
      <c r="M430" s="1027"/>
      <c r="N430" s="1027"/>
      <c r="O430" s="1027"/>
      <c r="P430" s="1027"/>
      <c r="Q430" s="1026"/>
      <c r="R430" s="1026"/>
      <c r="S430" s="1026"/>
      <c r="T430" s="1026"/>
      <c r="U430" s="1026"/>
      <c r="V430" s="1026"/>
      <c r="W430" s="1026"/>
      <c r="X430" s="1026"/>
      <c r="Y430" s="1026"/>
      <c r="Z430" s="1026"/>
      <c r="AA430" s="1026"/>
      <c r="AB430" s="1026"/>
      <c r="AC430" s="1026"/>
      <c r="AD430" s="1026"/>
      <c r="AE430" s="1026"/>
      <c r="AF430" s="1026"/>
      <c r="AG430" s="1026"/>
      <c r="AH430" s="1026"/>
      <c r="AI430" s="1026"/>
      <c r="AJ430" s="1026"/>
      <c r="AK430" s="1026"/>
      <c r="AL430" s="1026"/>
      <c r="AM430" s="1026"/>
      <c r="AN430" s="1026"/>
      <c r="AO430" s="1026"/>
      <c r="AP430" s="1026"/>
      <c r="AQ430" s="1026"/>
      <c r="AR430" s="1026"/>
      <c r="AS430" s="1026"/>
      <c r="AT430" s="1026"/>
      <c r="AU430" s="1026"/>
      <c r="AV430" s="1026"/>
      <c r="AW430" s="1026"/>
      <c r="AX430" s="1026"/>
      <c r="AY430" s="1026"/>
      <c r="AZ430" s="1026"/>
      <c r="BA430" s="1026"/>
      <c r="BB430" s="1026"/>
      <c r="BC430" s="1026"/>
      <c r="BD430" s="1026"/>
      <c r="BE430" s="1026"/>
      <c r="BF430" s="1026"/>
      <c r="BG430" s="1026"/>
      <c r="BH430" s="1026"/>
      <c r="BI430" s="1026"/>
      <c r="BJ430" s="1026"/>
      <c r="BK430" s="1026"/>
      <c r="BL430" s="1026"/>
      <c r="BM430" s="1026"/>
      <c r="BN430" s="1026"/>
      <c r="BO430" s="1026"/>
      <c r="BP430" s="1026"/>
      <c r="BQ430" s="1026"/>
      <c r="BR430" s="1026"/>
      <c r="BS430" s="1026"/>
      <c r="BT430" s="1026"/>
      <c r="BU430" s="1026"/>
      <c r="BV430" s="1026"/>
      <c r="BW430" s="1026"/>
      <c r="BX430" s="1026"/>
      <c r="BY430" s="1026"/>
      <c r="BZ430" s="1026"/>
      <c r="CA430" s="1026"/>
      <c r="CB430" s="1026"/>
      <c r="CC430" s="1026"/>
      <c r="CD430" s="1026"/>
      <c r="CE430" s="1026"/>
      <c r="CF430" s="1026"/>
      <c r="CG430" s="1026"/>
      <c r="CH430" s="1026"/>
      <c r="CI430" s="1026"/>
      <c r="CJ430" s="1026"/>
      <c r="CK430" s="1026"/>
      <c r="CL430" s="1026"/>
      <c r="CM430" s="1026"/>
      <c r="CN430" s="1026"/>
    </row>
    <row r="431">
      <c r="A431" s="1026"/>
      <c r="B431" s="1026"/>
      <c r="C431" s="1026"/>
      <c r="D431" s="1026"/>
      <c r="E431" s="1026"/>
      <c r="F431" s="1026"/>
      <c r="G431" s="1026"/>
      <c r="H431" s="1027"/>
      <c r="I431" s="1027"/>
      <c r="J431" s="1027"/>
      <c r="K431" s="1027"/>
      <c r="L431" s="1027"/>
      <c r="M431" s="1027"/>
      <c r="N431" s="1027"/>
      <c r="O431" s="1027"/>
      <c r="P431" s="1027"/>
      <c r="Q431" s="1026"/>
      <c r="R431" s="1026"/>
      <c r="S431" s="1026"/>
      <c r="T431" s="1026"/>
      <c r="U431" s="1026"/>
      <c r="V431" s="1026"/>
      <c r="W431" s="1026"/>
      <c r="X431" s="1026"/>
      <c r="Y431" s="1026"/>
      <c r="Z431" s="1026"/>
      <c r="AA431" s="1026"/>
      <c r="AB431" s="1026"/>
      <c r="AC431" s="1026"/>
      <c r="AD431" s="1026"/>
      <c r="AE431" s="1026"/>
      <c r="AF431" s="1026"/>
      <c r="AG431" s="1026"/>
      <c r="AH431" s="1026"/>
      <c r="AI431" s="1026"/>
      <c r="AJ431" s="1026"/>
      <c r="AK431" s="1026"/>
      <c r="AL431" s="1026"/>
      <c r="AM431" s="1026"/>
      <c r="AN431" s="1026"/>
      <c r="AO431" s="1026"/>
      <c r="AP431" s="1026"/>
      <c r="AQ431" s="1026"/>
      <c r="AR431" s="1026"/>
      <c r="AS431" s="1026"/>
      <c r="AT431" s="1026"/>
      <c r="AU431" s="1026"/>
      <c r="AV431" s="1026"/>
      <c r="AW431" s="1026"/>
      <c r="AX431" s="1026"/>
      <c r="AY431" s="1026"/>
      <c r="AZ431" s="1026"/>
      <c r="BA431" s="1026"/>
      <c r="BB431" s="1026"/>
      <c r="BC431" s="1026"/>
      <c r="BD431" s="1026"/>
      <c r="BE431" s="1026"/>
      <c r="BF431" s="1026"/>
      <c r="BG431" s="1026"/>
      <c r="BH431" s="1026"/>
      <c r="BI431" s="1026"/>
      <c r="BJ431" s="1026"/>
      <c r="BK431" s="1026"/>
      <c r="BL431" s="1026"/>
      <c r="BM431" s="1026"/>
      <c r="BN431" s="1026"/>
      <c r="BO431" s="1026"/>
      <c r="BP431" s="1026"/>
      <c r="BQ431" s="1026"/>
      <c r="BR431" s="1026"/>
      <c r="BS431" s="1026"/>
      <c r="BT431" s="1026"/>
      <c r="BU431" s="1026"/>
      <c r="BV431" s="1026"/>
      <c r="BW431" s="1026"/>
      <c r="BX431" s="1026"/>
      <c r="BY431" s="1026"/>
      <c r="BZ431" s="1026"/>
      <c r="CA431" s="1026"/>
      <c r="CB431" s="1026"/>
      <c r="CC431" s="1026"/>
      <c r="CD431" s="1026"/>
      <c r="CE431" s="1026"/>
      <c r="CF431" s="1026"/>
      <c r="CG431" s="1026"/>
      <c r="CH431" s="1026"/>
      <c r="CI431" s="1026"/>
      <c r="CJ431" s="1026"/>
      <c r="CK431" s="1026"/>
      <c r="CL431" s="1026"/>
      <c r="CM431" s="1026"/>
      <c r="CN431" s="1026"/>
    </row>
    <row r="432">
      <c r="A432" s="1026"/>
      <c r="B432" s="1026"/>
      <c r="C432" s="1026"/>
      <c r="D432" s="1026"/>
      <c r="E432" s="1026"/>
      <c r="F432" s="1026"/>
      <c r="G432" s="1026"/>
      <c r="H432" s="1027"/>
      <c r="I432" s="1027"/>
      <c r="J432" s="1027"/>
      <c r="K432" s="1027"/>
      <c r="L432" s="1027"/>
      <c r="M432" s="1027"/>
      <c r="N432" s="1027"/>
      <c r="O432" s="1027"/>
      <c r="P432" s="1027"/>
      <c r="Q432" s="1026"/>
      <c r="R432" s="1026"/>
      <c r="S432" s="1026"/>
      <c r="T432" s="1026"/>
      <c r="U432" s="1026"/>
      <c r="V432" s="1026"/>
      <c r="W432" s="1026"/>
      <c r="X432" s="1026"/>
      <c r="Y432" s="1026"/>
      <c r="Z432" s="1026"/>
      <c r="AA432" s="1026"/>
      <c r="AB432" s="1026"/>
      <c r="AC432" s="1026"/>
      <c r="AD432" s="1026"/>
      <c r="AE432" s="1026"/>
      <c r="AF432" s="1026"/>
      <c r="AG432" s="1026"/>
      <c r="AH432" s="1026"/>
      <c r="AI432" s="1026"/>
      <c r="AJ432" s="1026"/>
      <c r="AK432" s="1026"/>
      <c r="AL432" s="1026"/>
      <c r="AM432" s="1026"/>
      <c r="AN432" s="1026"/>
      <c r="AO432" s="1026"/>
      <c r="AP432" s="1026"/>
      <c r="AQ432" s="1026"/>
      <c r="AR432" s="1026"/>
      <c r="AS432" s="1026"/>
      <c r="AT432" s="1026"/>
      <c r="AU432" s="1026"/>
      <c r="AV432" s="1026"/>
      <c r="AW432" s="1026"/>
      <c r="AX432" s="1026"/>
      <c r="AY432" s="1026"/>
      <c r="AZ432" s="1026"/>
      <c r="BA432" s="1026"/>
      <c r="BB432" s="1026"/>
      <c r="BC432" s="1026"/>
      <c r="BD432" s="1026"/>
      <c r="BE432" s="1026"/>
      <c r="BF432" s="1026"/>
      <c r="BG432" s="1026"/>
      <c r="BH432" s="1026"/>
      <c r="BI432" s="1026"/>
      <c r="BJ432" s="1026"/>
      <c r="BK432" s="1026"/>
      <c r="BL432" s="1026"/>
      <c r="BM432" s="1026"/>
      <c r="BN432" s="1026"/>
      <c r="BO432" s="1026"/>
      <c r="BP432" s="1026"/>
      <c r="BQ432" s="1026"/>
      <c r="BR432" s="1026"/>
      <c r="BS432" s="1026"/>
      <c r="BT432" s="1026"/>
      <c r="BU432" s="1026"/>
      <c r="BV432" s="1026"/>
      <c r="BW432" s="1026"/>
      <c r="BX432" s="1026"/>
      <c r="BY432" s="1026"/>
      <c r="BZ432" s="1026"/>
      <c r="CA432" s="1026"/>
      <c r="CB432" s="1026"/>
      <c r="CC432" s="1026"/>
      <c r="CD432" s="1026"/>
      <c r="CE432" s="1026"/>
      <c r="CF432" s="1026"/>
      <c r="CG432" s="1026"/>
      <c r="CH432" s="1026"/>
      <c r="CI432" s="1026"/>
      <c r="CJ432" s="1026"/>
      <c r="CK432" s="1026"/>
      <c r="CL432" s="1026"/>
      <c r="CM432" s="1026"/>
      <c r="CN432" s="1026"/>
    </row>
    <row r="433">
      <c r="A433" s="1026"/>
      <c r="B433" s="1026"/>
      <c r="C433" s="1026"/>
      <c r="D433" s="1026"/>
      <c r="E433" s="1026"/>
      <c r="F433" s="1026"/>
      <c r="G433" s="1026"/>
      <c r="H433" s="1027"/>
      <c r="I433" s="1027"/>
      <c r="J433" s="1027"/>
      <c r="K433" s="1027"/>
      <c r="L433" s="1027"/>
      <c r="M433" s="1027"/>
      <c r="N433" s="1027"/>
      <c r="O433" s="1027"/>
      <c r="P433" s="1027"/>
      <c r="Q433" s="1026"/>
      <c r="R433" s="1026"/>
      <c r="S433" s="1026"/>
      <c r="T433" s="1026"/>
      <c r="U433" s="1026"/>
      <c r="V433" s="1026"/>
      <c r="W433" s="1026"/>
      <c r="X433" s="1026"/>
      <c r="Y433" s="1026"/>
      <c r="Z433" s="1026"/>
      <c r="AA433" s="1026"/>
      <c r="AB433" s="1026"/>
      <c r="AC433" s="1026"/>
      <c r="AD433" s="1026"/>
      <c r="AE433" s="1026"/>
      <c r="AF433" s="1026"/>
      <c r="AG433" s="1026"/>
      <c r="AH433" s="1026"/>
      <c r="AI433" s="1026"/>
      <c r="AJ433" s="1026"/>
      <c r="AK433" s="1026"/>
      <c r="AL433" s="1026"/>
      <c r="AM433" s="1026"/>
      <c r="AN433" s="1026"/>
      <c r="AO433" s="1026"/>
      <c r="AP433" s="1026"/>
      <c r="AQ433" s="1026"/>
      <c r="AR433" s="1026"/>
      <c r="AS433" s="1026"/>
      <c r="AT433" s="1026"/>
      <c r="AU433" s="1026"/>
      <c r="AV433" s="1026"/>
      <c r="AW433" s="1026"/>
      <c r="AX433" s="1026"/>
      <c r="AY433" s="1026"/>
      <c r="AZ433" s="1026"/>
      <c r="BA433" s="1026"/>
      <c r="BB433" s="1026"/>
      <c r="BC433" s="1026"/>
      <c r="BD433" s="1026"/>
      <c r="BE433" s="1026"/>
      <c r="BF433" s="1026"/>
      <c r="BG433" s="1026"/>
      <c r="BH433" s="1026"/>
      <c r="BI433" s="1026"/>
      <c r="BJ433" s="1026"/>
      <c r="BK433" s="1026"/>
      <c r="BL433" s="1026"/>
      <c r="BM433" s="1026"/>
      <c r="BN433" s="1026"/>
      <c r="BO433" s="1026"/>
      <c r="BP433" s="1026"/>
      <c r="BQ433" s="1026"/>
      <c r="BR433" s="1026"/>
      <c r="BS433" s="1026"/>
      <c r="BT433" s="1026"/>
      <c r="BU433" s="1026"/>
      <c r="BV433" s="1026"/>
      <c r="BW433" s="1026"/>
      <c r="BX433" s="1026"/>
      <c r="BY433" s="1026"/>
      <c r="BZ433" s="1026"/>
      <c r="CA433" s="1026"/>
      <c r="CB433" s="1026"/>
      <c r="CC433" s="1026"/>
      <c r="CD433" s="1026"/>
      <c r="CE433" s="1026"/>
      <c r="CF433" s="1026"/>
      <c r="CG433" s="1026"/>
      <c r="CH433" s="1026"/>
      <c r="CI433" s="1026"/>
      <c r="CJ433" s="1026"/>
      <c r="CK433" s="1026"/>
      <c r="CL433" s="1026"/>
      <c r="CM433" s="1026"/>
      <c r="CN433" s="1026"/>
    </row>
    <row r="434">
      <c r="A434" s="1026"/>
      <c r="B434" s="1026"/>
      <c r="C434" s="1026"/>
      <c r="D434" s="1026"/>
      <c r="E434" s="1026"/>
      <c r="F434" s="1026"/>
      <c r="G434" s="1026"/>
      <c r="H434" s="1027"/>
      <c r="I434" s="1027"/>
      <c r="J434" s="1027"/>
      <c r="K434" s="1027"/>
      <c r="L434" s="1027"/>
      <c r="M434" s="1027"/>
      <c r="N434" s="1027"/>
      <c r="O434" s="1027"/>
      <c r="P434" s="1027"/>
      <c r="Q434" s="1026"/>
      <c r="R434" s="1026"/>
      <c r="S434" s="1026"/>
      <c r="T434" s="1026"/>
      <c r="U434" s="1026"/>
      <c r="V434" s="1026"/>
      <c r="W434" s="1026"/>
      <c r="X434" s="1026"/>
      <c r="Y434" s="1026"/>
      <c r="Z434" s="1026"/>
      <c r="AA434" s="1026"/>
      <c r="AB434" s="1026"/>
      <c r="AC434" s="1026"/>
      <c r="AD434" s="1026"/>
      <c r="AE434" s="1026"/>
      <c r="AF434" s="1026"/>
      <c r="AG434" s="1026"/>
      <c r="AH434" s="1026"/>
      <c r="AI434" s="1026"/>
      <c r="AJ434" s="1026"/>
      <c r="AK434" s="1026"/>
      <c r="AL434" s="1026"/>
      <c r="AM434" s="1026"/>
      <c r="AN434" s="1026"/>
      <c r="AO434" s="1026"/>
      <c r="AP434" s="1026"/>
      <c r="AQ434" s="1026"/>
      <c r="AR434" s="1026"/>
      <c r="AS434" s="1026"/>
      <c r="AT434" s="1026"/>
      <c r="AU434" s="1026"/>
      <c r="AV434" s="1026"/>
      <c r="AW434" s="1026"/>
      <c r="AX434" s="1026"/>
      <c r="AY434" s="1026"/>
      <c r="AZ434" s="1026"/>
      <c r="BA434" s="1026"/>
      <c r="BB434" s="1026"/>
      <c r="BC434" s="1026"/>
      <c r="BD434" s="1026"/>
      <c r="BE434" s="1026"/>
      <c r="BF434" s="1026"/>
      <c r="BG434" s="1026"/>
      <c r="BH434" s="1026"/>
      <c r="BI434" s="1026"/>
      <c r="BJ434" s="1026"/>
      <c r="BK434" s="1026"/>
      <c r="BL434" s="1026"/>
      <c r="BM434" s="1026"/>
      <c r="BN434" s="1026"/>
      <c r="BO434" s="1026"/>
      <c r="BP434" s="1026"/>
      <c r="BQ434" s="1026"/>
      <c r="BR434" s="1026"/>
      <c r="BS434" s="1026"/>
      <c r="BT434" s="1026"/>
      <c r="BU434" s="1026"/>
      <c r="BV434" s="1026"/>
      <c r="BW434" s="1026"/>
      <c r="BX434" s="1026"/>
      <c r="BY434" s="1026"/>
      <c r="BZ434" s="1026"/>
      <c r="CA434" s="1026"/>
      <c r="CB434" s="1026"/>
      <c r="CC434" s="1026"/>
      <c r="CD434" s="1026"/>
      <c r="CE434" s="1026"/>
      <c r="CF434" s="1026"/>
      <c r="CG434" s="1026"/>
      <c r="CH434" s="1026"/>
      <c r="CI434" s="1026"/>
      <c r="CJ434" s="1026"/>
      <c r="CK434" s="1026"/>
      <c r="CL434" s="1026"/>
      <c r="CM434" s="1026"/>
      <c r="CN434" s="1026"/>
    </row>
    <row r="435">
      <c r="A435" s="1026"/>
      <c r="B435" s="1026"/>
      <c r="C435" s="1026"/>
      <c r="D435" s="1026"/>
      <c r="E435" s="1026"/>
      <c r="F435" s="1026"/>
      <c r="G435" s="1026"/>
      <c r="H435" s="1027"/>
      <c r="I435" s="1027"/>
      <c r="J435" s="1027"/>
      <c r="K435" s="1027"/>
      <c r="L435" s="1027"/>
      <c r="M435" s="1027"/>
      <c r="N435" s="1027"/>
      <c r="O435" s="1027"/>
      <c r="P435" s="1027"/>
      <c r="Q435" s="1026"/>
      <c r="R435" s="1026"/>
      <c r="S435" s="1026"/>
      <c r="T435" s="1026"/>
      <c r="U435" s="1026"/>
      <c r="V435" s="1026"/>
      <c r="W435" s="1026"/>
      <c r="X435" s="1026"/>
      <c r="Y435" s="1026"/>
      <c r="Z435" s="1026"/>
      <c r="AA435" s="1026"/>
      <c r="AB435" s="1026"/>
      <c r="AC435" s="1026"/>
      <c r="AD435" s="1026"/>
      <c r="AE435" s="1026"/>
      <c r="AF435" s="1026"/>
      <c r="AG435" s="1026"/>
      <c r="AH435" s="1026"/>
      <c r="AI435" s="1026"/>
      <c r="AJ435" s="1026"/>
      <c r="AK435" s="1026"/>
      <c r="AL435" s="1026"/>
      <c r="AM435" s="1026"/>
      <c r="AN435" s="1026"/>
      <c r="AO435" s="1026"/>
      <c r="AP435" s="1026"/>
      <c r="AQ435" s="1026"/>
      <c r="AR435" s="1026"/>
      <c r="AS435" s="1026"/>
      <c r="AT435" s="1026"/>
      <c r="AU435" s="1026"/>
      <c r="AV435" s="1026"/>
      <c r="AW435" s="1026"/>
      <c r="AX435" s="1026"/>
      <c r="AY435" s="1026"/>
      <c r="AZ435" s="1026"/>
      <c r="BA435" s="1026"/>
      <c r="BB435" s="1026"/>
      <c r="BC435" s="1026"/>
      <c r="BD435" s="1026"/>
      <c r="BE435" s="1026"/>
      <c r="BF435" s="1026"/>
      <c r="BG435" s="1026"/>
      <c r="BH435" s="1026"/>
      <c r="BI435" s="1026"/>
      <c r="BJ435" s="1026"/>
      <c r="BK435" s="1026"/>
      <c r="BL435" s="1026"/>
      <c r="BM435" s="1026"/>
      <c r="BN435" s="1026"/>
      <c r="BO435" s="1026"/>
      <c r="BP435" s="1026"/>
      <c r="BQ435" s="1026"/>
      <c r="BR435" s="1026"/>
      <c r="BS435" s="1026"/>
      <c r="BT435" s="1026"/>
      <c r="BU435" s="1026"/>
      <c r="BV435" s="1026"/>
      <c r="BW435" s="1026"/>
      <c r="BX435" s="1026"/>
      <c r="BY435" s="1026"/>
      <c r="BZ435" s="1026"/>
      <c r="CA435" s="1026"/>
      <c r="CB435" s="1026"/>
      <c r="CC435" s="1026"/>
      <c r="CD435" s="1026"/>
      <c r="CE435" s="1026"/>
      <c r="CF435" s="1026"/>
      <c r="CG435" s="1026"/>
      <c r="CH435" s="1026"/>
      <c r="CI435" s="1026"/>
      <c r="CJ435" s="1026"/>
      <c r="CK435" s="1026"/>
      <c r="CL435" s="1026"/>
      <c r="CM435" s="1026"/>
      <c r="CN435" s="1026"/>
    </row>
    <row r="436">
      <c r="A436" s="1026"/>
      <c r="B436" s="1026"/>
      <c r="C436" s="1026"/>
      <c r="D436" s="1026"/>
      <c r="E436" s="1026"/>
      <c r="F436" s="1026"/>
      <c r="G436" s="1026"/>
      <c r="H436" s="1027"/>
      <c r="I436" s="1027"/>
      <c r="J436" s="1027"/>
      <c r="K436" s="1027"/>
      <c r="L436" s="1027"/>
      <c r="M436" s="1027"/>
      <c r="N436" s="1027"/>
      <c r="O436" s="1027"/>
      <c r="P436" s="1027"/>
      <c r="Q436" s="1026"/>
      <c r="R436" s="1026"/>
      <c r="S436" s="1026"/>
      <c r="T436" s="1026"/>
      <c r="U436" s="1026"/>
      <c r="V436" s="1026"/>
      <c r="W436" s="1026"/>
      <c r="X436" s="1026"/>
      <c r="Y436" s="1026"/>
      <c r="Z436" s="1026"/>
      <c r="AA436" s="1026"/>
      <c r="AB436" s="1026"/>
      <c r="AC436" s="1026"/>
      <c r="AD436" s="1026"/>
      <c r="AE436" s="1026"/>
      <c r="AF436" s="1026"/>
      <c r="AG436" s="1026"/>
      <c r="AH436" s="1026"/>
      <c r="AI436" s="1026"/>
      <c r="AJ436" s="1026"/>
      <c r="AK436" s="1026"/>
      <c r="AL436" s="1026"/>
      <c r="AM436" s="1026"/>
      <c r="AN436" s="1026"/>
      <c r="AO436" s="1026"/>
      <c r="AP436" s="1026"/>
      <c r="AQ436" s="1026"/>
      <c r="AR436" s="1026"/>
      <c r="AS436" s="1026"/>
      <c r="AT436" s="1026"/>
      <c r="AU436" s="1026"/>
      <c r="AV436" s="1026"/>
      <c r="AW436" s="1026"/>
      <c r="AX436" s="1026"/>
      <c r="AY436" s="1026"/>
      <c r="AZ436" s="1026"/>
      <c r="BA436" s="1026"/>
      <c r="BB436" s="1026"/>
      <c r="BC436" s="1026"/>
      <c r="BD436" s="1026"/>
      <c r="BE436" s="1026"/>
      <c r="BF436" s="1026"/>
      <c r="BG436" s="1026"/>
      <c r="BH436" s="1026"/>
      <c r="BI436" s="1026"/>
      <c r="BJ436" s="1026"/>
      <c r="BK436" s="1026"/>
      <c r="BL436" s="1026"/>
      <c r="BM436" s="1026"/>
      <c r="BN436" s="1026"/>
      <c r="BO436" s="1026"/>
      <c r="BP436" s="1026"/>
      <c r="BQ436" s="1026"/>
      <c r="BR436" s="1026"/>
      <c r="BS436" s="1026"/>
      <c r="BT436" s="1026"/>
      <c r="BU436" s="1026"/>
      <c r="BV436" s="1026"/>
      <c r="BW436" s="1026"/>
      <c r="BX436" s="1026"/>
      <c r="BY436" s="1026"/>
      <c r="BZ436" s="1026"/>
      <c r="CA436" s="1026"/>
      <c r="CB436" s="1026"/>
      <c r="CC436" s="1026"/>
      <c r="CD436" s="1026"/>
      <c r="CE436" s="1026"/>
      <c r="CF436" s="1026"/>
      <c r="CG436" s="1026"/>
      <c r="CH436" s="1026"/>
      <c r="CI436" s="1026"/>
      <c r="CJ436" s="1026"/>
      <c r="CK436" s="1026"/>
      <c r="CL436" s="1026"/>
      <c r="CM436" s="1026"/>
      <c r="CN436" s="1026"/>
    </row>
    <row r="437">
      <c r="A437" s="1026"/>
      <c r="B437" s="1026"/>
      <c r="C437" s="1026"/>
      <c r="D437" s="1026"/>
      <c r="E437" s="1026"/>
      <c r="F437" s="1026"/>
      <c r="G437" s="1026"/>
      <c r="H437" s="1027"/>
      <c r="I437" s="1027"/>
      <c r="J437" s="1027"/>
      <c r="K437" s="1027"/>
      <c r="L437" s="1027"/>
      <c r="M437" s="1027"/>
      <c r="N437" s="1027"/>
      <c r="O437" s="1027"/>
      <c r="P437" s="1027"/>
      <c r="Q437" s="1026"/>
      <c r="R437" s="1026"/>
      <c r="S437" s="1026"/>
      <c r="T437" s="1026"/>
      <c r="U437" s="1026"/>
      <c r="V437" s="1026"/>
      <c r="W437" s="1026"/>
      <c r="X437" s="1026"/>
      <c r="Y437" s="1026"/>
      <c r="Z437" s="1026"/>
      <c r="AA437" s="1026"/>
      <c r="AB437" s="1026"/>
      <c r="AC437" s="1026"/>
      <c r="AD437" s="1026"/>
      <c r="AE437" s="1026"/>
      <c r="AF437" s="1026"/>
      <c r="AG437" s="1026"/>
      <c r="AH437" s="1026"/>
      <c r="AI437" s="1026"/>
      <c r="AJ437" s="1026"/>
      <c r="AK437" s="1026"/>
      <c r="AL437" s="1026"/>
      <c r="AM437" s="1026"/>
      <c r="AN437" s="1026"/>
      <c r="AO437" s="1026"/>
      <c r="AP437" s="1026"/>
      <c r="AQ437" s="1026"/>
      <c r="AR437" s="1026"/>
      <c r="AS437" s="1026"/>
      <c r="AT437" s="1026"/>
      <c r="AU437" s="1026"/>
      <c r="AV437" s="1026"/>
      <c r="AW437" s="1026"/>
      <c r="AX437" s="1026"/>
      <c r="AY437" s="1026"/>
      <c r="AZ437" s="1026"/>
      <c r="BA437" s="1026"/>
      <c r="BB437" s="1026"/>
      <c r="BC437" s="1026"/>
      <c r="BD437" s="1026"/>
      <c r="BE437" s="1026"/>
      <c r="BF437" s="1026"/>
      <c r="BG437" s="1026"/>
      <c r="BH437" s="1026"/>
      <c r="BI437" s="1026"/>
      <c r="BJ437" s="1026"/>
      <c r="BK437" s="1026"/>
      <c r="BL437" s="1026"/>
      <c r="BM437" s="1026"/>
      <c r="BN437" s="1026"/>
      <c r="BO437" s="1026"/>
      <c r="BP437" s="1026"/>
      <c r="BQ437" s="1026"/>
      <c r="BR437" s="1026"/>
      <c r="BS437" s="1026"/>
      <c r="BT437" s="1026"/>
      <c r="BU437" s="1026"/>
      <c r="BV437" s="1026"/>
      <c r="BW437" s="1026"/>
      <c r="BX437" s="1026"/>
      <c r="BY437" s="1026"/>
      <c r="BZ437" s="1026"/>
      <c r="CA437" s="1026"/>
      <c r="CB437" s="1026"/>
      <c r="CC437" s="1026"/>
      <c r="CD437" s="1026"/>
      <c r="CE437" s="1026"/>
      <c r="CF437" s="1026"/>
      <c r="CG437" s="1026"/>
      <c r="CH437" s="1026"/>
      <c r="CI437" s="1026"/>
      <c r="CJ437" s="1026"/>
      <c r="CK437" s="1026"/>
      <c r="CL437" s="1026"/>
      <c r="CM437" s="1026"/>
      <c r="CN437" s="1026"/>
    </row>
    <row r="438">
      <c r="A438" s="1026"/>
      <c r="B438" s="1026"/>
      <c r="C438" s="1026"/>
      <c r="D438" s="1026"/>
      <c r="E438" s="1026"/>
      <c r="F438" s="1026"/>
      <c r="G438" s="1026"/>
      <c r="H438" s="1027"/>
      <c r="I438" s="1027"/>
      <c r="J438" s="1027"/>
      <c r="K438" s="1027"/>
      <c r="L438" s="1027"/>
      <c r="M438" s="1027"/>
      <c r="N438" s="1027"/>
      <c r="O438" s="1027"/>
      <c r="P438" s="1027"/>
      <c r="Q438" s="1026"/>
      <c r="R438" s="1026"/>
      <c r="S438" s="1026"/>
      <c r="T438" s="1026"/>
      <c r="U438" s="1026"/>
      <c r="V438" s="1026"/>
      <c r="W438" s="1026"/>
      <c r="X438" s="1026"/>
      <c r="Y438" s="1026"/>
      <c r="Z438" s="1026"/>
      <c r="AA438" s="1026"/>
      <c r="AB438" s="1026"/>
      <c r="AC438" s="1026"/>
      <c r="AD438" s="1026"/>
      <c r="AE438" s="1026"/>
      <c r="AF438" s="1026"/>
      <c r="AG438" s="1026"/>
      <c r="AH438" s="1026"/>
      <c r="AI438" s="1026"/>
      <c r="AJ438" s="1026"/>
      <c r="AK438" s="1026"/>
      <c r="AL438" s="1026"/>
      <c r="AM438" s="1026"/>
      <c r="AN438" s="1026"/>
      <c r="AO438" s="1026"/>
      <c r="AP438" s="1026"/>
      <c r="AQ438" s="1026"/>
      <c r="AR438" s="1026"/>
      <c r="AS438" s="1026"/>
      <c r="AT438" s="1026"/>
      <c r="AU438" s="1026"/>
      <c r="AV438" s="1026"/>
      <c r="AW438" s="1026"/>
      <c r="AX438" s="1026"/>
      <c r="AY438" s="1026"/>
      <c r="AZ438" s="1026"/>
      <c r="BA438" s="1026"/>
      <c r="BB438" s="1026"/>
      <c r="BC438" s="1026"/>
      <c r="BD438" s="1026"/>
      <c r="BE438" s="1026"/>
      <c r="BF438" s="1026"/>
      <c r="BG438" s="1026"/>
      <c r="BH438" s="1026"/>
      <c r="BI438" s="1026"/>
      <c r="BJ438" s="1026"/>
      <c r="BK438" s="1026"/>
      <c r="BL438" s="1026"/>
      <c r="BM438" s="1026"/>
      <c r="BN438" s="1026"/>
      <c r="BO438" s="1026"/>
      <c r="BP438" s="1026"/>
      <c r="BQ438" s="1026"/>
      <c r="BR438" s="1026"/>
      <c r="BS438" s="1026"/>
      <c r="BT438" s="1026"/>
      <c r="BU438" s="1026"/>
      <c r="BV438" s="1026"/>
      <c r="BW438" s="1026"/>
      <c r="BX438" s="1026"/>
      <c r="BY438" s="1026"/>
      <c r="BZ438" s="1026"/>
      <c r="CA438" s="1026"/>
      <c r="CB438" s="1026"/>
      <c r="CC438" s="1026"/>
      <c r="CD438" s="1026"/>
      <c r="CE438" s="1026"/>
      <c r="CF438" s="1026"/>
      <c r="CG438" s="1026"/>
      <c r="CH438" s="1026"/>
      <c r="CI438" s="1026"/>
      <c r="CJ438" s="1026"/>
      <c r="CK438" s="1026"/>
      <c r="CL438" s="1026"/>
      <c r="CM438" s="1026"/>
      <c r="CN438" s="1026"/>
    </row>
    <row r="439">
      <c r="A439" s="1026"/>
      <c r="B439" s="1026"/>
      <c r="C439" s="1026"/>
      <c r="D439" s="1026"/>
      <c r="E439" s="1026"/>
      <c r="F439" s="1026"/>
      <c r="G439" s="1026"/>
      <c r="H439" s="1027"/>
      <c r="I439" s="1027"/>
      <c r="J439" s="1027"/>
      <c r="K439" s="1027"/>
      <c r="L439" s="1027"/>
      <c r="M439" s="1027"/>
      <c r="N439" s="1027"/>
      <c r="O439" s="1027"/>
      <c r="P439" s="1027"/>
      <c r="Q439" s="1026"/>
      <c r="R439" s="1026"/>
      <c r="S439" s="1026"/>
      <c r="T439" s="1026"/>
      <c r="U439" s="1026"/>
      <c r="V439" s="1026"/>
      <c r="W439" s="1026"/>
      <c r="X439" s="1026"/>
      <c r="Y439" s="1026"/>
      <c r="Z439" s="1026"/>
      <c r="AA439" s="1026"/>
      <c r="AB439" s="1026"/>
      <c r="AC439" s="1026"/>
      <c r="AD439" s="1026"/>
      <c r="AE439" s="1026"/>
      <c r="AF439" s="1026"/>
      <c r="AG439" s="1026"/>
      <c r="AH439" s="1026"/>
      <c r="AI439" s="1026"/>
      <c r="AJ439" s="1026"/>
      <c r="AK439" s="1026"/>
      <c r="AL439" s="1026"/>
      <c r="AM439" s="1026"/>
      <c r="AN439" s="1026"/>
      <c r="AO439" s="1026"/>
      <c r="AP439" s="1026"/>
      <c r="AQ439" s="1026"/>
      <c r="AR439" s="1026"/>
      <c r="AS439" s="1026"/>
      <c r="AT439" s="1026"/>
      <c r="AU439" s="1026"/>
      <c r="AV439" s="1026"/>
      <c r="AW439" s="1026"/>
      <c r="AX439" s="1026"/>
      <c r="AY439" s="1026"/>
      <c r="AZ439" s="1026"/>
      <c r="BA439" s="1026"/>
      <c r="BB439" s="1026"/>
      <c r="BC439" s="1026"/>
      <c r="BD439" s="1026"/>
      <c r="BE439" s="1026"/>
      <c r="BF439" s="1026"/>
      <c r="BG439" s="1026"/>
      <c r="BH439" s="1026"/>
      <c r="BI439" s="1026"/>
      <c r="BJ439" s="1026"/>
      <c r="BK439" s="1026"/>
      <c r="BL439" s="1026"/>
      <c r="BM439" s="1026"/>
      <c r="BN439" s="1026"/>
      <c r="BO439" s="1026"/>
      <c r="BP439" s="1026"/>
      <c r="BQ439" s="1026"/>
      <c r="BR439" s="1026"/>
      <c r="BS439" s="1026"/>
      <c r="BT439" s="1026"/>
      <c r="BU439" s="1026"/>
      <c r="BV439" s="1026"/>
      <c r="BW439" s="1026"/>
      <c r="BX439" s="1026"/>
      <c r="BY439" s="1026"/>
      <c r="BZ439" s="1026"/>
      <c r="CA439" s="1026"/>
      <c r="CB439" s="1026"/>
      <c r="CC439" s="1026"/>
      <c r="CD439" s="1026"/>
      <c r="CE439" s="1026"/>
      <c r="CF439" s="1026"/>
      <c r="CG439" s="1026"/>
      <c r="CH439" s="1026"/>
      <c r="CI439" s="1026"/>
      <c r="CJ439" s="1026"/>
      <c r="CK439" s="1026"/>
      <c r="CL439" s="1026"/>
      <c r="CM439" s="1026"/>
      <c r="CN439" s="1026"/>
    </row>
    <row r="440">
      <c r="A440" s="1026"/>
      <c r="B440" s="1026"/>
      <c r="C440" s="1026"/>
      <c r="D440" s="1026"/>
      <c r="E440" s="1026"/>
      <c r="F440" s="1026"/>
      <c r="G440" s="1026"/>
      <c r="H440" s="1027"/>
      <c r="I440" s="1027"/>
      <c r="J440" s="1027"/>
      <c r="K440" s="1027"/>
      <c r="L440" s="1027"/>
      <c r="M440" s="1027"/>
      <c r="N440" s="1027"/>
      <c r="O440" s="1027"/>
      <c r="P440" s="1027"/>
      <c r="Q440" s="1026"/>
      <c r="R440" s="1026"/>
      <c r="S440" s="1026"/>
      <c r="T440" s="1026"/>
      <c r="U440" s="1026"/>
      <c r="V440" s="1026"/>
      <c r="W440" s="1026"/>
      <c r="X440" s="1026"/>
      <c r="Y440" s="1026"/>
      <c r="Z440" s="1026"/>
      <c r="AA440" s="1026"/>
      <c r="AB440" s="1026"/>
      <c r="AC440" s="1026"/>
      <c r="AD440" s="1026"/>
      <c r="AE440" s="1026"/>
      <c r="AF440" s="1026"/>
      <c r="AG440" s="1026"/>
      <c r="AH440" s="1026"/>
      <c r="AI440" s="1026"/>
      <c r="AJ440" s="1026"/>
      <c r="AK440" s="1026"/>
      <c r="AL440" s="1026"/>
      <c r="AM440" s="1026"/>
      <c r="AN440" s="1026"/>
      <c r="AO440" s="1026"/>
      <c r="AP440" s="1026"/>
      <c r="AQ440" s="1026"/>
      <c r="AR440" s="1026"/>
      <c r="AS440" s="1026"/>
      <c r="AT440" s="1026"/>
      <c r="AU440" s="1026"/>
      <c r="AV440" s="1026"/>
      <c r="AW440" s="1026"/>
      <c r="AX440" s="1026"/>
      <c r="AY440" s="1026"/>
      <c r="AZ440" s="1026"/>
      <c r="BA440" s="1026"/>
      <c r="BB440" s="1026"/>
      <c r="BC440" s="1026"/>
      <c r="BD440" s="1026"/>
      <c r="BE440" s="1026"/>
      <c r="BF440" s="1026"/>
      <c r="BG440" s="1026"/>
      <c r="BH440" s="1026"/>
      <c r="BI440" s="1026"/>
      <c r="BJ440" s="1026"/>
      <c r="BK440" s="1026"/>
      <c r="BL440" s="1026"/>
      <c r="BM440" s="1026"/>
      <c r="BN440" s="1026"/>
      <c r="BO440" s="1026"/>
      <c r="BP440" s="1026"/>
      <c r="BQ440" s="1026"/>
      <c r="BR440" s="1026"/>
      <c r="BS440" s="1026"/>
      <c r="BT440" s="1026"/>
      <c r="BU440" s="1026"/>
      <c r="BV440" s="1026"/>
      <c r="BW440" s="1026"/>
      <c r="BX440" s="1026"/>
      <c r="BY440" s="1026"/>
      <c r="BZ440" s="1026"/>
      <c r="CA440" s="1026"/>
      <c r="CB440" s="1026"/>
      <c r="CC440" s="1026"/>
      <c r="CD440" s="1026"/>
      <c r="CE440" s="1026"/>
      <c r="CF440" s="1026"/>
      <c r="CG440" s="1026"/>
      <c r="CH440" s="1026"/>
      <c r="CI440" s="1026"/>
      <c r="CJ440" s="1026"/>
      <c r="CK440" s="1026"/>
      <c r="CL440" s="1026"/>
      <c r="CM440" s="1026"/>
      <c r="CN440" s="1026"/>
    </row>
    <row r="441">
      <c r="A441" s="1026"/>
      <c r="B441" s="1026"/>
      <c r="C441" s="1026"/>
      <c r="D441" s="1026"/>
      <c r="E441" s="1026"/>
      <c r="F441" s="1026"/>
      <c r="G441" s="1026"/>
      <c r="H441" s="1027"/>
      <c r="I441" s="1027"/>
      <c r="J441" s="1027"/>
      <c r="K441" s="1027"/>
      <c r="L441" s="1027"/>
      <c r="M441" s="1027"/>
      <c r="N441" s="1027"/>
      <c r="O441" s="1027"/>
      <c r="P441" s="1027"/>
      <c r="Q441" s="1026"/>
      <c r="R441" s="1026"/>
      <c r="S441" s="1026"/>
      <c r="T441" s="1026"/>
      <c r="U441" s="1026"/>
      <c r="V441" s="1026"/>
      <c r="W441" s="1026"/>
      <c r="X441" s="1026"/>
      <c r="Y441" s="1026"/>
      <c r="Z441" s="1026"/>
      <c r="AA441" s="1026"/>
      <c r="AB441" s="1026"/>
      <c r="AC441" s="1026"/>
      <c r="AD441" s="1026"/>
      <c r="AE441" s="1026"/>
      <c r="AF441" s="1026"/>
      <c r="AG441" s="1026"/>
      <c r="AH441" s="1026"/>
      <c r="AI441" s="1026"/>
      <c r="AJ441" s="1026"/>
      <c r="AK441" s="1026"/>
      <c r="AL441" s="1026"/>
      <c r="AM441" s="1026"/>
      <c r="AN441" s="1026"/>
      <c r="AO441" s="1026"/>
      <c r="AP441" s="1026"/>
      <c r="AQ441" s="1026"/>
      <c r="AR441" s="1026"/>
      <c r="AS441" s="1026"/>
      <c r="AT441" s="1026"/>
      <c r="AU441" s="1026"/>
      <c r="AV441" s="1026"/>
      <c r="AW441" s="1026"/>
      <c r="AX441" s="1026"/>
      <c r="AY441" s="1026"/>
      <c r="AZ441" s="1026"/>
      <c r="BA441" s="1026"/>
      <c r="BB441" s="1026"/>
      <c r="BC441" s="1026"/>
      <c r="BD441" s="1026"/>
      <c r="BE441" s="1026"/>
      <c r="BF441" s="1026"/>
      <c r="BG441" s="1026"/>
      <c r="BH441" s="1026"/>
      <c r="BI441" s="1026"/>
      <c r="BJ441" s="1026"/>
      <c r="BK441" s="1026"/>
      <c r="BL441" s="1026"/>
      <c r="BM441" s="1026"/>
      <c r="BN441" s="1026"/>
      <c r="BO441" s="1026"/>
      <c r="BP441" s="1026"/>
      <c r="BQ441" s="1026"/>
      <c r="BR441" s="1026"/>
      <c r="BS441" s="1026"/>
      <c r="BT441" s="1026"/>
      <c r="BU441" s="1026"/>
      <c r="BV441" s="1026"/>
      <c r="BW441" s="1026"/>
      <c r="BX441" s="1026"/>
      <c r="BY441" s="1026"/>
      <c r="BZ441" s="1026"/>
      <c r="CA441" s="1026"/>
      <c r="CB441" s="1026"/>
      <c r="CC441" s="1026"/>
      <c r="CD441" s="1026"/>
      <c r="CE441" s="1026"/>
      <c r="CF441" s="1026"/>
      <c r="CG441" s="1026"/>
      <c r="CH441" s="1026"/>
      <c r="CI441" s="1026"/>
      <c r="CJ441" s="1026"/>
      <c r="CK441" s="1026"/>
      <c r="CL441" s="1026"/>
      <c r="CM441" s="1026"/>
      <c r="CN441" s="1026"/>
    </row>
    <row r="442">
      <c r="A442" s="1026"/>
      <c r="B442" s="1026"/>
      <c r="C442" s="1026"/>
      <c r="D442" s="1026"/>
      <c r="E442" s="1026"/>
      <c r="F442" s="1026"/>
      <c r="G442" s="1026"/>
      <c r="H442" s="1027"/>
      <c r="I442" s="1027"/>
      <c r="J442" s="1027"/>
      <c r="K442" s="1027"/>
      <c r="L442" s="1027"/>
      <c r="M442" s="1027"/>
      <c r="N442" s="1027"/>
      <c r="O442" s="1027"/>
      <c r="P442" s="1027"/>
      <c r="Q442" s="1026"/>
      <c r="R442" s="1026"/>
      <c r="S442" s="1026"/>
      <c r="T442" s="1026"/>
      <c r="U442" s="1026"/>
      <c r="V442" s="1026"/>
      <c r="W442" s="1026"/>
      <c r="X442" s="1026"/>
      <c r="Y442" s="1026"/>
      <c r="Z442" s="1026"/>
      <c r="AA442" s="1026"/>
      <c r="AB442" s="1026"/>
      <c r="AC442" s="1026"/>
      <c r="AD442" s="1026"/>
      <c r="AE442" s="1026"/>
      <c r="AF442" s="1026"/>
      <c r="AG442" s="1026"/>
      <c r="AH442" s="1026"/>
      <c r="AI442" s="1026"/>
      <c r="AJ442" s="1026"/>
      <c r="AK442" s="1026"/>
      <c r="AL442" s="1026"/>
      <c r="AM442" s="1026"/>
      <c r="AN442" s="1026"/>
      <c r="AO442" s="1026"/>
      <c r="AP442" s="1026"/>
      <c r="AQ442" s="1026"/>
      <c r="AR442" s="1026"/>
      <c r="AS442" s="1026"/>
      <c r="AT442" s="1026"/>
      <c r="AU442" s="1026"/>
      <c r="AV442" s="1026"/>
      <c r="AW442" s="1026"/>
      <c r="AX442" s="1026"/>
      <c r="AY442" s="1026"/>
      <c r="AZ442" s="1026"/>
      <c r="BA442" s="1026"/>
      <c r="BB442" s="1026"/>
      <c r="BC442" s="1026"/>
      <c r="BD442" s="1026"/>
      <c r="BE442" s="1026"/>
      <c r="BF442" s="1026"/>
      <c r="BG442" s="1026"/>
      <c r="BH442" s="1026"/>
      <c r="BI442" s="1026"/>
      <c r="BJ442" s="1026"/>
      <c r="BK442" s="1026"/>
      <c r="BL442" s="1026"/>
      <c r="BM442" s="1026"/>
      <c r="BN442" s="1026"/>
      <c r="BO442" s="1026"/>
      <c r="BP442" s="1026"/>
      <c r="BQ442" s="1026"/>
      <c r="BR442" s="1026"/>
      <c r="BS442" s="1026"/>
      <c r="BT442" s="1026"/>
      <c r="BU442" s="1026"/>
      <c r="BV442" s="1026"/>
      <c r="BW442" s="1026"/>
      <c r="BX442" s="1026"/>
      <c r="BY442" s="1026"/>
      <c r="BZ442" s="1026"/>
      <c r="CA442" s="1026"/>
      <c r="CB442" s="1026"/>
      <c r="CC442" s="1026"/>
      <c r="CD442" s="1026"/>
      <c r="CE442" s="1026"/>
      <c r="CF442" s="1026"/>
      <c r="CG442" s="1026"/>
      <c r="CH442" s="1026"/>
      <c r="CI442" s="1026"/>
      <c r="CJ442" s="1026"/>
      <c r="CK442" s="1026"/>
      <c r="CL442" s="1026"/>
      <c r="CM442" s="1026"/>
      <c r="CN442" s="1026"/>
    </row>
    <row r="443">
      <c r="A443" s="1026"/>
      <c r="B443" s="1026"/>
      <c r="C443" s="1026"/>
      <c r="D443" s="1026"/>
      <c r="E443" s="1026"/>
      <c r="F443" s="1026"/>
      <c r="G443" s="1026"/>
      <c r="H443" s="1027"/>
      <c r="I443" s="1027"/>
      <c r="J443" s="1027"/>
      <c r="K443" s="1027"/>
      <c r="L443" s="1027"/>
      <c r="M443" s="1027"/>
      <c r="N443" s="1027"/>
      <c r="O443" s="1027"/>
      <c r="P443" s="1027"/>
      <c r="Q443" s="1026"/>
      <c r="R443" s="1026"/>
      <c r="S443" s="1026"/>
      <c r="T443" s="1026"/>
      <c r="U443" s="1026"/>
      <c r="V443" s="1026"/>
      <c r="W443" s="1026"/>
      <c r="X443" s="1026"/>
      <c r="Y443" s="1026"/>
      <c r="Z443" s="1026"/>
      <c r="AA443" s="1026"/>
      <c r="AB443" s="1026"/>
      <c r="AC443" s="1026"/>
      <c r="AD443" s="1026"/>
      <c r="AE443" s="1026"/>
      <c r="AF443" s="1026"/>
      <c r="AG443" s="1026"/>
      <c r="AH443" s="1026"/>
      <c r="AI443" s="1026"/>
      <c r="AJ443" s="1026"/>
      <c r="AK443" s="1026"/>
      <c r="AL443" s="1026"/>
      <c r="AM443" s="1026"/>
      <c r="AN443" s="1026"/>
      <c r="AO443" s="1026"/>
      <c r="AP443" s="1026"/>
      <c r="AQ443" s="1026"/>
      <c r="AR443" s="1026"/>
      <c r="AS443" s="1026"/>
      <c r="AT443" s="1026"/>
      <c r="AU443" s="1026"/>
      <c r="AV443" s="1026"/>
      <c r="AW443" s="1026"/>
      <c r="AX443" s="1026"/>
      <c r="AY443" s="1026"/>
      <c r="AZ443" s="1026"/>
      <c r="BA443" s="1026"/>
      <c r="BB443" s="1026"/>
      <c r="BC443" s="1026"/>
      <c r="BD443" s="1026"/>
      <c r="BE443" s="1026"/>
      <c r="BF443" s="1026"/>
      <c r="BG443" s="1026"/>
      <c r="BH443" s="1026"/>
      <c r="BI443" s="1026"/>
      <c r="BJ443" s="1026"/>
      <c r="BK443" s="1026"/>
      <c r="BL443" s="1026"/>
      <c r="BM443" s="1026"/>
      <c r="BN443" s="1026"/>
      <c r="BO443" s="1026"/>
      <c r="BP443" s="1026"/>
      <c r="BQ443" s="1026"/>
      <c r="BR443" s="1026"/>
      <c r="BS443" s="1026"/>
      <c r="BT443" s="1026"/>
      <c r="BU443" s="1026"/>
      <c r="BV443" s="1026"/>
      <c r="BW443" s="1026"/>
      <c r="BX443" s="1026"/>
      <c r="BY443" s="1026"/>
      <c r="BZ443" s="1026"/>
      <c r="CA443" s="1026"/>
      <c r="CB443" s="1026"/>
      <c r="CC443" s="1026"/>
      <c r="CD443" s="1026"/>
      <c r="CE443" s="1026"/>
      <c r="CF443" s="1026"/>
      <c r="CG443" s="1026"/>
      <c r="CH443" s="1026"/>
      <c r="CI443" s="1026"/>
      <c r="CJ443" s="1026"/>
      <c r="CK443" s="1026"/>
      <c r="CL443" s="1026"/>
      <c r="CM443" s="1026"/>
      <c r="CN443" s="1026"/>
    </row>
    <row r="444">
      <c r="A444" s="1026"/>
      <c r="B444" s="1026"/>
      <c r="C444" s="1026"/>
      <c r="D444" s="1026"/>
      <c r="E444" s="1026"/>
      <c r="F444" s="1026"/>
      <c r="G444" s="1026"/>
      <c r="H444" s="1027"/>
      <c r="I444" s="1027"/>
      <c r="J444" s="1027"/>
      <c r="K444" s="1027"/>
      <c r="L444" s="1027"/>
      <c r="M444" s="1027"/>
      <c r="N444" s="1027"/>
      <c r="O444" s="1027"/>
      <c r="P444" s="1027"/>
      <c r="Q444" s="1026"/>
      <c r="R444" s="1026"/>
      <c r="S444" s="1026"/>
      <c r="T444" s="1026"/>
      <c r="U444" s="1026"/>
      <c r="V444" s="1026"/>
      <c r="W444" s="1026"/>
      <c r="X444" s="1026"/>
      <c r="Y444" s="1026"/>
      <c r="Z444" s="1026"/>
      <c r="AA444" s="1026"/>
      <c r="AB444" s="1026"/>
      <c r="AC444" s="1026"/>
      <c r="AD444" s="1026"/>
      <c r="AE444" s="1026"/>
      <c r="AF444" s="1026"/>
      <c r="AG444" s="1026"/>
      <c r="AH444" s="1026"/>
      <c r="AI444" s="1026"/>
      <c r="AJ444" s="1026"/>
      <c r="AK444" s="1026"/>
      <c r="AL444" s="1026"/>
      <c r="AM444" s="1026"/>
      <c r="AN444" s="1026"/>
      <c r="AO444" s="1026"/>
      <c r="AP444" s="1026"/>
      <c r="AQ444" s="1026"/>
      <c r="AR444" s="1026"/>
      <c r="AS444" s="1026"/>
      <c r="AT444" s="1026"/>
      <c r="AU444" s="1026"/>
      <c r="AV444" s="1026"/>
      <c r="AW444" s="1026"/>
      <c r="AX444" s="1026"/>
      <c r="AY444" s="1026"/>
      <c r="AZ444" s="1026"/>
      <c r="BA444" s="1026"/>
      <c r="BB444" s="1026"/>
      <c r="BC444" s="1026"/>
      <c r="BD444" s="1026"/>
      <c r="BE444" s="1026"/>
      <c r="BF444" s="1026"/>
      <c r="BG444" s="1026"/>
      <c r="BH444" s="1026"/>
      <c r="BI444" s="1026"/>
      <c r="BJ444" s="1026"/>
      <c r="BK444" s="1026"/>
      <c r="BL444" s="1026"/>
      <c r="BM444" s="1026"/>
      <c r="BN444" s="1026"/>
      <c r="BO444" s="1026"/>
      <c r="BP444" s="1026"/>
      <c r="BQ444" s="1026"/>
      <c r="BR444" s="1026"/>
      <c r="BS444" s="1026"/>
      <c r="BT444" s="1026"/>
      <c r="BU444" s="1026"/>
      <c r="BV444" s="1026"/>
      <c r="BW444" s="1026"/>
      <c r="BX444" s="1026"/>
      <c r="BY444" s="1026"/>
      <c r="BZ444" s="1026"/>
      <c r="CA444" s="1026"/>
      <c r="CB444" s="1026"/>
      <c r="CC444" s="1026"/>
      <c r="CD444" s="1026"/>
      <c r="CE444" s="1026"/>
      <c r="CF444" s="1026"/>
      <c r="CG444" s="1026"/>
      <c r="CH444" s="1026"/>
      <c r="CI444" s="1026"/>
      <c r="CJ444" s="1026"/>
      <c r="CK444" s="1026"/>
      <c r="CL444" s="1026"/>
      <c r="CM444" s="1026"/>
      <c r="CN444" s="1026"/>
    </row>
    <row r="445">
      <c r="A445" s="1026"/>
      <c r="B445" s="1026"/>
      <c r="C445" s="1026"/>
      <c r="D445" s="1026"/>
      <c r="E445" s="1026"/>
      <c r="F445" s="1026"/>
      <c r="G445" s="1026"/>
      <c r="H445" s="1027"/>
      <c r="I445" s="1027"/>
      <c r="J445" s="1027"/>
      <c r="K445" s="1027"/>
      <c r="L445" s="1027"/>
      <c r="M445" s="1027"/>
      <c r="N445" s="1027"/>
      <c r="O445" s="1027"/>
      <c r="P445" s="1027"/>
      <c r="Q445" s="1026"/>
      <c r="R445" s="1026"/>
      <c r="S445" s="1026"/>
      <c r="T445" s="1026"/>
      <c r="U445" s="1026"/>
      <c r="V445" s="1026"/>
      <c r="W445" s="1026"/>
      <c r="X445" s="1026"/>
      <c r="Y445" s="1026"/>
      <c r="Z445" s="1026"/>
      <c r="AA445" s="1026"/>
      <c r="AB445" s="1026"/>
      <c r="AC445" s="1026"/>
      <c r="AD445" s="1026"/>
      <c r="AE445" s="1026"/>
      <c r="AF445" s="1026"/>
      <c r="AG445" s="1026"/>
      <c r="AH445" s="1026"/>
      <c r="AI445" s="1026"/>
      <c r="AJ445" s="1026"/>
      <c r="AK445" s="1026"/>
      <c r="AL445" s="1026"/>
      <c r="AM445" s="1026"/>
      <c r="AN445" s="1026"/>
      <c r="AO445" s="1026"/>
      <c r="AP445" s="1026"/>
      <c r="AQ445" s="1026"/>
      <c r="AR445" s="1026"/>
      <c r="AS445" s="1026"/>
      <c r="AT445" s="1026"/>
      <c r="AU445" s="1026"/>
      <c r="AV445" s="1026"/>
      <c r="AW445" s="1026"/>
      <c r="AX445" s="1026"/>
      <c r="AY445" s="1026"/>
      <c r="AZ445" s="1026"/>
      <c r="BA445" s="1026"/>
      <c r="BB445" s="1026"/>
      <c r="BC445" s="1026"/>
      <c r="BD445" s="1026"/>
      <c r="BE445" s="1026"/>
      <c r="BF445" s="1026"/>
      <c r="BG445" s="1026"/>
      <c r="BH445" s="1026"/>
      <c r="BI445" s="1026"/>
      <c r="BJ445" s="1026"/>
      <c r="BK445" s="1026"/>
      <c r="BL445" s="1026"/>
      <c r="BM445" s="1026"/>
      <c r="BN445" s="1026"/>
      <c r="BO445" s="1026"/>
      <c r="BP445" s="1026"/>
      <c r="BQ445" s="1026"/>
      <c r="BR445" s="1026"/>
      <c r="BS445" s="1026"/>
      <c r="BT445" s="1026"/>
      <c r="BU445" s="1026"/>
      <c r="BV445" s="1026"/>
      <c r="BW445" s="1026"/>
      <c r="BX445" s="1026"/>
      <c r="BY445" s="1026"/>
      <c r="BZ445" s="1026"/>
      <c r="CA445" s="1026"/>
      <c r="CB445" s="1026"/>
      <c r="CC445" s="1026"/>
      <c r="CD445" s="1026"/>
      <c r="CE445" s="1026"/>
      <c r="CF445" s="1026"/>
      <c r="CG445" s="1026"/>
      <c r="CH445" s="1026"/>
      <c r="CI445" s="1026"/>
      <c r="CJ445" s="1026"/>
      <c r="CK445" s="1026"/>
      <c r="CL445" s="1026"/>
      <c r="CM445" s="1026"/>
      <c r="CN445" s="1026"/>
    </row>
    <row r="446">
      <c r="A446" s="1026"/>
      <c r="B446" s="1026"/>
      <c r="C446" s="1026"/>
      <c r="D446" s="1026"/>
      <c r="E446" s="1026"/>
      <c r="F446" s="1026"/>
      <c r="G446" s="1026"/>
      <c r="H446" s="1027"/>
      <c r="I446" s="1027"/>
      <c r="J446" s="1027"/>
      <c r="K446" s="1027"/>
      <c r="L446" s="1027"/>
      <c r="M446" s="1027"/>
      <c r="N446" s="1027"/>
      <c r="O446" s="1027"/>
      <c r="P446" s="1027"/>
      <c r="Q446" s="1026"/>
      <c r="R446" s="1026"/>
      <c r="S446" s="1026"/>
      <c r="T446" s="1026"/>
      <c r="U446" s="1026"/>
      <c r="V446" s="1026"/>
      <c r="W446" s="1026"/>
      <c r="X446" s="1026"/>
      <c r="Y446" s="1026"/>
      <c r="Z446" s="1026"/>
      <c r="AA446" s="1026"/>
      <c r="AB446" s="1026"/>
      <c r="AC446" s="1026"/>
      <c r="AD446" s="1026"/>
      <c r="AE446" s="1026"/>
      <c r="AF446" s="1026"/>
      <c r="AG446" s="1026"/>
      <c r="AH446" s="1026"/>
      <c r="AI446" s="1026"/>
      <c r="AJ446" s="1026"/>
      <c r="AK446" s="1026"/>
      <c r="AL446" s="1026"/>
      <c r="AM446" s="1026"/>
      <c r="AN446" s="1026"/>
      <c r="AO446" s="1026"/>
      <c r="AP446" s="1026"/>
      <c r="AQ446" s="1026"/>
      <c r="AR446" s="1026"/>
      <c r="AS446" s="1026"/>
      <c r="AT446" s="1026"/>
      <c r="AU446" s="1026"/>
      <c r="AV446" s="1026"/>
      <c r="AW446" s="1026"/>
      <c r="AX446" s="1026"/>
      <c r="AY446" s="1026"/>
      <c r="AZ446" s="1026"/>
      <c r="BA446" s="1026"/>
      <c r="BB446" s="1026"/>
      <c r="BC446" s="1026"/>
      <c r="BD446" s="1026"/>
      <c r="BE446" s="1026"/>
      <c r="BF446" s="1026"/>
      <c r="BG446" s="1026"/>
      <c r="BH446" s="1026"/>
      <c r="BI446" s="1026"/>
      <c r="BJ446" s="1026"/>
      <c r="BK446" s="1026"/>
      <c r="BL446" s="1026"/>
      <c r="BM446" s="1026"/>
      <c r="BN446" s="1026"/>
      <c r="BO446" s="1026"/>
      <c r="BP446" s="1026"/>
      <c r="BQ446" s="1026"/>
      <c r="BR446" s="1026"/>
      <c r="BS446" s="1026"/>
      <c r="BT446" s="1026"/>
      <c r="BU446" s="1026"/>
      <c r="BV446" s="1026"/>
      <c r="BW446" s="1026"/>
      <c r="BX446" s="1026"/>
      <c r="BY446" s="1026"/>
      <c r="BZ446" s="1026"/>
      <c r="CA446" s="1026"/>
      <c r="CB446" s="1026"/>
      <c r="CC446" s="1026"/>
      <c r="CD446" s="1026"/>
      <c r="CE446" s="1026"/>
      <c r="CF446" s="1026"/>
      <c r="CG446" s="1026"/>
      <c r="CH446" s="1026"/>
      <c r="CI446" s="1026"/>
      <c r="CJ446" s="1026"/>
      <c r="CK446" s="1026"/>
      <c r="CL446" s="1026"/>
      <c r="CM446" s="1026"/>
      <c r="CN446" s="1026"/>
    </row>
    <row r="447">
      <c r="A447" s="1026"/>
      <c r="B447" s="1026"/>
      <c r="C447" s="1026"/>
      <c r="D447" s="1026"/>
      <c r="E447" s="1026"/>
      <c r="F447" s="1026"/>
      <c r="G447" s="1026"/>
      <c r="H447" s="1027"/>
      <c r="I447" s="1027"/>
      <c r="J447" s="1027"/>
      <c r="K447" s="1027"/>
      <c r="L447" s="1027"/>
      <c r="M447" s="1027"/>
      <c r="N447" s="1027"/>
      <c r="O447" s="1027"/>
      <c r="P447" s="1027"/>
      <c r="Q447" s="1026"/>
      <c r="R447" s="1026"/>
      <c r="S447" s="1026"/>
      <c r="T447" s="1026"/>
      <c r="U447" s="1026"/>
      <c r="V447" s="1026"/>
      <c r="W447" s="1026"/>
      <c r="X447" s="1026"/>
      <c r="Y447" s="1026"/>
      <c r="Z447" s="1026"/>
      <c r="AA447" s="1026"/>
      <c r="AB447" s="1026"/>
      <c r="AC447" s="1026"/>
      <c r="AD447" s="1026"/>
      <c r="AE447" s="1026"/>
      <c r="AF447" s="1026"/>
      <c r="AG447" s="1026"/>
      <c r="AH447" s="1026"/>
      <c r="AI447" s="1026"/>
      <c r="AJ447" s="1026"/>
      <c r="AK447" s="1026"/>
      <c r="AL447" s="1026"/>
      <c r="AM447" s="1026"/>
      <c r="AN447" s="1026"/>
      <c r="AO447" s="1026"/>
      <c r="AP447" s="1026"/>
      <c r="AQ447" s="1026"/>
      <c r="AR447" s="1026"/>
      <c r="AS447" s="1026"/>
      <c r="AT447" s="1026"/>
      <c r="AU447" s="1026"/>
      <c r="AV447" s="1026"/>
      <c r="AW447" s="1026"/>
      <c r="AX447" s="1026"/>
      <c r="AY447" s="1026"/>
      <c r="AZ447" s="1026"/>
      <c r="BA447" s="1026"/>
      <c r="BB447" s="1026"/>
      <c r="BC447" s="1026"/>
      <c r="BD447" s="1026"/>
      <c r="BE447" s="1026"/>
      <c r="BF447" s="1026"/>
      <c r="BG447" s="1026"/>
      <c r="BH447" s="1026"/>
      <c r="BI447" s="1026"/>
      <c r="BJ447" s="1026"/>
      <c r="BK447" s="1026"/>
      <c r="BL447" s="1026"/>
      <c r="BM447" s="1026"/>
      <c r="BN447" s="1026"/>
      <c r="BO447" s="1026"/>
      <c r="BP447" s="1026"/>
      <c r="BQ447" s="1026"/>
      <c r="BR447" s="1026"/>
      <c r="BS447" s="1026"/>
      <c r="BT447" s="1026"/>
      <c r="BU447" s="1026"/>
      <c r="BV447" s="1026"/>
      <c r="BW447" s="1026"/>
      <c r="BX447" s="1026"/>
      <c r="BY447" s="1026"/>
      <c r="BZ447" s="1026"/>
      <c r="CA447" s="1026"/>
      <c r="CB447" s="1026"/>
      <c r="CC447" s="1026"/>
      <c r="CD447" s="1026"/>
      <c r="CE447" s="1026"/>
      <c r="CF447" s="1026"/>
      <c r="CG447" s="1026"/>
      <c r="CH447" s="1026"/>
      <c r="CI447" s="1026"/>
      <c r="CJ447" s="1026"/>
      <c r="CK447" s="1026"/>
      <c r="CL447" s="1026"/>
      <c r="CM447" s="1026"/>
      <c r="CN447" s="1026"/>
    </row>
    <row r="448">
      <c r="A448" s="1026"/>
      <c r="B448" s="1026"/>
      <c r="C448" s="1026"/>
      <c r="D448" s="1026"/>
      <c r="E448" s="1026"/>
      <c r="F448" s="1026"/>
      <c r="G448" s="1026"/>
      <c r="H448" s="1027"/>
      <c r="I448" s="1027"/>
      <c r="J448" s="1027"/>
      <c r="K448" s="1027"/>
      <c r="L448" s="1027"/>
      <c r="M448" s="1027"/>
      <c r="N448" s="1027"/>
      <c r="O448" s="1027"/>
      <c r="P448" s="1027"/>
      <c r="Q448" s="1026"/>
      <c r="R448" s="1026"/>
      <c r="S448" s="1026"/>
      <c r="T448" s="1026"/>
      <c r="U448" s="1026"/>
      <c r="V448" s="1026"/>
      <c r="W448" s="1026"/>
      <c r="X448" s="1026"/>
      <c r="Y448" s="1026"/>
      <c r="Z448" s="1026"/>
      <c r="AA448" s="1026"/>
      <c r="AB448" s="1026"/>
      <c r="AC448" s="1026"/>
      <c r="AD448" s="1026"/>
      <c r="AE448" s="1026"/>
      <c r="AF448" s="1026"/>
      <c r="AG448" s="1026"/>
      <c r="AH448" s="1026"/>
      <c r="AI448" s="1026"/>
      <c r="AJ448" s="1026"/>
      <c r="AK448" s="1026"/>
      <c r="AL448" s="1026"/>
      <c r="AM448" s="1026"/>
      <c r="AN448" s="1026"/>
      <c r="AO448" s="1026"/>
      <c r="AP448" s="1026"/>
      <c r="AQ448" s="1026"/>
      <c r="AR448" s="1026"/>
      <c r="AS448" s="1026"/>
      <c r="AT448" s="1026"/>
      <c r="AU448" s="1026"/>
      <c r="AV448" s="1026"/>
      <c r="AW448" s="1026"/>
      <c r="AX448" s="1026"/>
      <c r="AY448" s="1026"/>
      <c r="AZ448" s="1026"/>
      <c r="BA448" s="1026"/>
      <c r="BB448" s="1026"/>
      <c r="BC448" s="1026"/>
      <c r="BD448" s="1026"/>
      <c r="BE448" s="1026"/>
      <c r="BF448" s="1026"/>
      <c r="BG448" s="1026"/>
      <c r="BH448" s="1026"/>
      <c r="BI448" s="1026"/>
      <c r="BJ448" s="1026"/>
      <c r="BK448" s="1026"/>
      <c r="BL448" s="1026"/>
      <c r="BM448" s="1026"/>
      <c r="BN448" s="1026"/>
      <c r="BO448" s="1026"/>
      <c r="BP448" s="1026"/>
      <c r="BQ448" s="1026"/>
      <c r="BR448" s="1026"/>
      <c r="BS448" s="1026"/>
      <c r="BT448" s="1026"/>
      <c r="BU448" s="1026"/>
      <c r="BV448" s="1026"/>
      <c r="BW448" s="1026"/>
      <c r="BX448" s="1026"/>
      <c r="BY448" s="1026"/>
      <c r="BZ448" s="1026"/>
      <c r="CA448" s="1026"/>
      <c r="CB448" s="1026"/>
      <c r="CC448" s="1026"/>
      <c r="CD448" s="1026"/>
      <c r="CE448" s="1026"/>
      <c r="CF448" s="1026"/>
      <c r="CG448" s="1026"/>
      <c r="CH448" s="1026"/>
      <c r="CI448" s="1026"/>
      <c r="CJ448" s="1026"/>
      <c r="CK448" s="1026"/>
      <c r="CL448" s="1026"/>
      <c r="CM448" s="1026"/>
      <c r="CN448" s="1026"/>
    </row>
    <row r="449">
      <c r="A449" s="1026"/>
      <c r="B449" s="1026"/>
      <c r="C449" s="1026"/>
      <c r="D449" s="1026"/>
      <c r="E449" s="1026"/>
      <c r="F449" s="1026"/>
      <c r="G449" s="1026"/>
      <c r="H449" s="1027"/>
      <c r="I449" s="1027"/>
      <c r="J449" s="1027"/>
      <c r="K449" s="1027"/>
      <c r="L449" s="1027"/>
      <c r="M449" s="1027"/>
      <c r="N449" s="1027"/>
      <c r="O449" s="1027"/>
      <c r="P449" s="1027"/>
      <c r="Q449" s="1026"/>
      <c r="R449" s="1026"/>
      <c r="S449" s="1026"/>
      <c r="T449" s="1026"/>
      <c r="U449" s="1026"/>
      <c r="V449" s="1026"/>
      <c r="W449" s="1026"/>
      <c r="X449" s="1026"/>
      <c r="Y449" s="1026"/>
      <c r="Z449" s="1026"/>
      <c r="AA449" s="1026"/>
      <c r="AB449" s="1026"/>
      <c r="AC449" s="1026"/>
      <c r="AD449" s="1026"/>
      <c r="AE449" s="1026"/>
      <c r="AF449" s="1026"/>
      <c r="AG449" s="1026"/>
      <c r="AH449" s="1026"/>
      <c r="AI449" s="1026"/>
      <c r="AJ449" s="1026"/>
      <c r="AK449" s="1026"/>
      <c r="AL449" s="1026"/>
      <c r="AM449" s="1026"/>
      <c r="AN449" s="1026"/>
      <c r="AO449" s="1026"/>
      <c r="AP449" s="1026"/>
      <c r="AQ449" s="1026"/>
      <c r="AR449" s="1026"/>
      <c r="AS449" s="1026"/>
      <c r="AT449" s="1026"/>
      <c r="AU449" s="1026"/>
      <c r="AV449" s="1026"/>
      <c r="AW449" s="1026"/>
      <c r="AX449" s="1026"/>
      <c r="AY449" s="1026"/>
      <c r="AZ449" s="1026"/>
      <c r="BA449" s="1026"/>
      <c r="BB449" s="1026"/>
      <c r="BC449" s="1026"/>
      <c r="BD449" s="1026"/>
      <c r="BE449" s="1026"/>
      <c r="BF449" s="1026"/>
      <c r="BG449" s="1026"/>
      <c r="BH449" s="1026"/>
      <c r="BI449" s="1026"/>
      <c r="BJ449" s="1026"/>
      <c r="BK449" s="1026"/>
      <c r="BL449" s="1026"/>
      <c r="BM449" s="1026"/>
      <c r="BN449" s="1026"/>
      <c r="BO449" s="1026"/>
      <c r="BP449" s="1026"/>
      <c r="BQ449" s="1026"/>
      <c r="BR449" s="1026"/>
      <c r="BS449" s="1026"/>
      <c r="BT449" s="1026"/>
      <c r="BU449" s="1026"/>
      <c r="BV449" s="1026"/>
      <c r="BW449" s="1026"/>
      <c r="BX449" s="1026"/>
      <c r="BY449" s="1026"/>
      <c r="BZ449" s="1026"/>
      <c r="CA449" s="1026"/>
      <c r="CB449" s="1026"/>
      <c r="CC449" s="1026"/>
      <c r="CD449" s="1026"/>
      <c r="CE449" s="1026"/>
      <c r="CF449" s="1026"/>
      <c r="CG449" s="1026"/>
      <c r="CH449" s="1026"/>
      <c r="CI449" s="1026"/>
      <c r="CJ449" s="1026"/>
      <c r="CK449" s="1026"/>
      <c r="CL449" s="1026"/>
      <c r="CM449" s="1026"/>
      <c r="CN449" s="1026"/>
    </row>
    <row r="450">
      <c r="A450" s="1026"/>
      <c r="B450" s="1026"/>
      <c r="C450" s="1026"/>
      <c r="D450" s="1026"/>
      <c r="E450" s="1026"/>
      <c r="F450" s="1026"/>
      <c r="G450" s="1026"/>
      <c r="H450" s="1027"/>
      <c r="I450" s="1027"/>
      <c r="J450" s="1027"/>
      <c r="K450" s="1027"/>
      <c r="L450" s="1027"/>
      <c r="M450" s="1027"/>
      <c r="N450" s="1027"/>
      <c r="O450" s="1027"/>
      <c r="P450" s="1027"/>
      <c r="Q450" s="1026"/>
      <c r="R450" s="1026"/>
      <c r="S450" s="1026"/>
      <c r="T450" s="1026"/>
      <c r="U450" s="1026"/>
      <c r="V450" s="1026"/>
      <c r="W450" s="1026"/>
      <c r="X450" s="1026"/>
      <c r="Y450" s="1026"/>
      <c r="Z450" s="1026"/>
      <c r="AA450" s="1026"/>
      <c r="AB450" s="1026"/>
      <c r="AC450" s="1026"/>
      <c r="AD450" s="1026"/>
      <c r="AE450" s="1026"/>
      <c r="AF450" s="1026"/>
      <c r="AG450" s="1026"/>
      <c r="AH450" s="1026"/>
      <c r="AI450" s="1026"/>
      <c r="AJ450" s="1026"/>
      <c r="AK450" s="1026"/>
      <c r="AL450" s="1026"/>
      <c r="AM450" s="1026"/>
      <c r="AN450" s="1026"/>
      <c r="AO450" s="1026"/>
      <c r="AP450" s="1026"/>
      <c r="AQ450" s="1026"/>
      <c r="AR450" s="1026"/>
      <c r="AS450" s="1026"/>
      <c r="AT450" s="1026"/>
      <c r="AU450" s="1026"/>
      <c r="AV450" s="1026"/>
      <c r="AW450" s="1026"/>
      <c r="AX450" s="1026"/>
      <c r="AY450" s="1026"/>
      <c r="AZ450" s="1026"/>
      <c r="BA450" s="1026"/>
      <c r="BB450" s="1026"/>
      <c r="BC450" s="1026"/>
      <c r="BD450" s="1026"/>
      <c r="BE450" s="1026"/>
      <c r="BF450" s="1026"/>
      <c r="BG450" s="1026"/>
      <c r="BH450" s="1026"/>
      <c r="BI450" s="1026"/>
      <c r="BJ450" s="1026"/>
      <c r="BK450" s="1026"/>
      <c r="BL450" s="1026"/>
      <c r="BM450" s="1026"/>
      <c r="BN450" s="1026"/>
      <c r="BO450" s="1026"/>
      <c r="BP450" s="1026"/>
      <c r="BQ450" s="1026"/>
      <c r="BR450" s="1026"/>
      <c r="BS450" s="1026"/>
      <c r="BT450" s="1026"/>
      <c r="BU450" s="1026"/>
      <c r="BV450" s="1026"/>
      <c r="BW450" s="1026"/>
      <c r="BX450" s="1026"/>
      <c r="BY450" s="1026"/>
      <c r="BZ450" s="1026"/>
      <c r="CA450" s="1026"/>
      <c r="CB450" s="1026"/>
      <c r="CC450" s="1026"/>
      <c r="CD450" s="1026"/>
      <c r="CE450" s="1026"/>
      <c r="CF450" s="1026"/>
      <c r="CG450" s="1026"/>
      <c r="CH450" s="1026"/>
      <c r="CI450" s="1026"/>
      <c r="CJ450" s="1026"/>
      <c r="CK450" s="1026"/>
      <c r="CL450" s="1026"/>
      <c r="CM450" s="1026"/>
      <c r="CN450" s="1026"/>
    </row>
    <row r="451">
      <c r="A451" s="1026"/>
      <c r="B451" s="1026"/>
      <c r="C451" s="1026"/>
      <c r="D451" s="1026"/>
      <c r="E451" s="1026"/>
      <c r="F451" s="1026"/>
      <c r="G451" s="1026"/>
      <c r="H451" s="1027"/>
      <c r="I451" s="1027"/>
      <c r="J451" s="1027"/>
      <c r="K451" s="1027"/>
      <c r="L451" s="1027"/>
      <c r="M451" s="1027"/>
      <c r="N451" s="1027"/>
      <c r="O451" s="1027"/>
      <c r="P451" s="1027"/>
      <c r="Q451" s="1026"/>
      <c r="R451" s="1026"/>
      <c r="S451" s="1026"/>
      <c r="T451" s="1026"/>
      <c r="U451" s="1026"/>
      <c r="V451" s="1026"/>
      <c r="W451" s="1026"/>
      <c r="X451" s="1026"/>
      <c r="Y451" s="1026"/>
      <c r="Z451" s="1026"/>
      <c r="AA451" s="1026"/>
      <c r="AB451" s="1026"/>
      <c r="AC451" s="1026"/>
      <c r="AD451" s="1026"/>
      <c r="AE451" s="1026"/>
      <c r="AF451" s="1026"/>
      <c r="AG451" s="1026"/>
      <c r="AH451" s="1026"/>
      <c r="AI451" s="1026"/>
      <c r="AJ451" s="1026"/>
      <c r="AK451" s="1026"/>
      <c r="AL451" s="1026"/>
      <c r="AM451" s="1026"/>
      <c r="AN451" s="1026"/>
      <c r="AO451" s="1026"/>
      <c r="AP451" s="1026"/>
      <c r="AQ451" s="1026"/>
      <c r="AR451" s="1026"/>
      <c r="AS451" s="1026"/>
      <c r="AT451" s="1026"/>
      <c r="AU451" s="1026"/>
      <c r="AV451" s="1026"/>
      <c r="AW451" s="1026"/>
      <c r="AX451" s="1026"/>
      <c r="AY451" s="1026"/>
      <c r="AZ451" s="1026"/>
      <c r="BA451" s="1026"/>
      <c r="BB451" s="1026"/>
      <c r="BC451" s="1026"/>
      <c r="BD451" s="1026"/>
      <c r="BE451" s="1026"/>
      <c r="BF451" s="1026"/>
      <c r="BG451" s="1026"/>
      <c r="BH451" s="1026"/>
      <c r="BI451" s="1026"/>
      <c r="BJ451" s="1026"/>
      <c r="BK451" s="1026"/>
      <c r="BL451" s="1026"/>
      <c r="BM451" s="1026"/>
      <c r="BN451" s="1026"/>
      <c r="BO451" s="1026"/>
      <c r="BP451" s="1026"/>
      <c r="BQ451" s="1026"/>
      <c r="BR451" s="1026"/>
      <c r="BS451" s="1026"/>
      <c r="BT451" s="1026"/>
      <c r="BU451" s="1026"/>
      <c r="BV451" s="1026"/>
      <c r="BW451" s="1026"/>
      <c r="BX451" s="1026"/>
      <c r="BY451" s="1026"/>
      <c r="BZ451" s="1026"/>
      <c r="CA451" s="1026"/>
      <c r="CB451" s="1026"/>
      <c r="CC451" s="1026"/>
      <c r="CD451" s="1026"/>
      <c r="CE451" s="1026"/>
      <c r="CF451" s="1026"/>
      <c r="CG451" s="1026"/>
      <c r="CH451" s="1026"/>
      <c r="CI451" s="1026"/>
      <c r="CJ451" s="1026"/>
      <c r="CK451" s="1026"/>
      <c r="CL451" s="1026"/>
      <c r="CM451" s="1026"/>
      <c r="CN451" s="1026"/>
    </row>
    <row r="452">
      <c r="A452" s="1026"/>
      <c r="B452" s="1026"/>
      <c r="C452" s="1026"/>
      <c r="D452" s="1026"/>
      <c r="E452" s="1026"/>
      <c r="F452" s="1026"/>
      <c r="G452" s="1026"/>
      <c r="H452" s="1027"/>
      <c r="I452" s="1027"/>
      <c r="J452" s="1027"/>
      <c r="K452" s="1027"/>
      <c r="L452" s="1027"/>
      <c r="M452" s="1027"/>
      <c r="N452" s="1027"/>
      <c r="O452" s="1027"/>
      <c r="P452" s="1027"/>
      <c r="Q452" s="1026"/>
      <c r="R452" s="1026"/>
      <c r="S452" s="1026"/>
      <c r="T452" s="1026"/>
      <c r="U452" s="1026"/>
      <c r="V452" s="1026"/>
      <c r="W452" s="1026"/>
      <c r="X452" s="1026"/>
      <c r="Y452" s="1026"/>
      <c r="Z452" s="1026"/>
      <c r="AA452" s="1026"/>
      <c r="AB452" s="1026"/>
      <c r="AC452" s="1026"/>
      <c r="AD452" s="1026"/>
      <c r="AE452" s="1026"/>
      <c r="AF452" s="1026"/>
      <c r="AG452" s="1026"/>
      <c r="AH452" s="1026"/>
      <c r="AI452" s="1026"/>
      <c r="AJ452" s="1026"/>
      <c r="AK452" s="1026"/>
      <c r="AL452" s="1026"/>
      <c r="AM452" s="1026"/>
      <c r="AN452" s="1026"/>
      <c r="AO452" s="1026"/>
      <c r="AP452" s="1026"/>
      <c r="AQ452" s="1026"/>
      <c r="AR452" s="1026"/>
      <c r="AS452" s="1026"/>
      <c r="AT452" s="1026"/>
      <c r="AU452" s="1026"/>
      <c r="AV452" s="1026"/>
      <c r="AW452" s="1026"/>
      <c r="AX452" s="1026"/>
      <c r="AY452" s="1026"/>
      <c r="AZ452" s="1026"/>
      <c r="BA452" s="1026"/>
      <c r="BB452" s="1026"/>
      <c r="BC452" s="1026"/>
      <c r="BD452" s="1026"/>
      <c r="BE452" s="1026"/>
      <c r="BF452" s="1026"/>
      <c r="BG452" s="1026"/>
      <c r="BH452" s="1026"/>
      <c r="BI452" s="1026"/>
      <c r="BJ452" s="1026"/>
      <c r="BK452" s="1026"/>
      <c r="BL452" s="1026"/>
      <c r="BM452" s="1026"/>
      <c r="BN452" s="1026"/>
      <c r="BO452" s="1026"/>
      <c r="BP452" s="1026"/>
      <c r="BQ452" s="1026"/>
      <c r="BR452" s="1026"/>
      <c r="BS452" s="1026"/>
      <c r="BT452" s="1026"/>
      <c r="BU452" s="1026"/>
      <c r="BV452" s="1026"/>
      <c r="BW452" s="1026"/>
      <c r="BX452" s="1026"/>
      <c r="BY452" s="1026"/>
      <c r="BZ452" s="1026"/>
      <c r="CA452" s="1026"/>
      <c r="CB452" s="1026"/>
      <c r="CC452" s="1026"/>
      <c r="CD452" s="1026"/>
      <c r="CE452" s="1026"/>
      <c r="CF452" s="1026"/>
      <c r="CG452" s="1026"/>
      <c r="CH452" s="1026"/>
      <c r="CI452" s="1026"/>
      <c r="CJ452" s="1026"/>
      <c r="CK452" s="1026"/>
      <c r="CL452" s="1026"/>
      <c r="CM452" s="1026"/>
      <c r="CN452" s="1026"/>
    </row>
    <row r="453">
      <c r="A453" s="1026"/>
      <c r="B453" s="1026"/>
      <c r="C453" s="1026"/>
      <c r="D453" s="1026"/>
      <c r="E453" s="1026"/>
      <c r="F453" s="1026"/>
      <c r="G453" s="1026"/>
      <c r="H453" s="1027"/>
      <c r="I453" s="1027"/>
      <c r="J453" s="1027"/>
      <c r="K453" s="1027"/>
      <c r="L453" s="1027"/>
      <c r="M453" s="1027"/>
      <c r="N453" s="1027"/>
      <c r="O453" s="1027"/>
      <c r="P453" s="1027"/>
      <c r="Q453" s="1026"/>
      <c r="R453" s="1026"/>
      <c r="S453" s="1026"/>
      <c r="T453" s="1026"/>
      <c r="U453" s="1026"/>
      <c r="V453" s="1026"/>
      <c r="W453" s="1026"/>
      <c r="X453" s="1026"/>
      <c r="Y453" s="1026"/>
      <c r="Z453" s="1026"/>
      <c r="AA453" s="1026"/>
      <c r="AB453" s="1026"/>
      <c r="AC453" s="1026"/>
      <c r="AD453" s="1026"/>
      <c r="AE453" s="1026"/>
      <c r="AF453" s="1026"/>
      <c r="AG453" s="1026"/>
      <c r="AH453" s="1026"/>
      <c r="AI453" s="1026"/>
      <c r="AJ453" s="1026"/>
      <c r="AK453" s="1026"/>
      <c r="AL453" s="1026"/>
      <c r="AM453" s="1026"/>
      <c r="AN453" s="1026"/>
      <c r="AO453" s="1026"/>
      <c r="AP453" s="1026"/>
      <c r="AQ453" s="1026"/>
      <c r="AR453" s="1026"/>
      <c r="AS453" s="1026"/>
      <c r="AT453" s="1026"/>
      <c r="AU453" s="1026"/>
      <c r="AV453" s="1026"/>
      <c r="AW453" s="1026"/>
      <c r="AX453" s="1026"/>
      <c r="AY453" s="1026"/>
      <c r="AZ453" s="1026"/>
      <c r="BA453" s="1026"/>
      <c r="BB453" s="1026"/>
      <c r="BC453" s="1026"/>
      <c r="BD453" s="1026"/>
      <c r="BE453" s="1026"/>
      <c r="BF453" s="1026"/>
      <c r="BG453" s="1026"/>
      <c r="BH453" s="1026"/>
      <c r="BI453" s="1026"/>
      <c r="BJ453" s="1026"/>
      <c r="BK453" s="1026"/>
      <c r="BL453" s="1026"/>
      <c r="BM453" s="1026"/>
      <c r="BN453" s="1026"/>
      <c r="BO453" s="1026"/>
      <c r="BP453" s="1026"/>
      <c r="BQ453" s="1026"/>
      <c r="BR453" s="1026"/>
      <c r="BS453" s="1026"/>
      <c r="BT453" s="1026"/>
      <c r="BU453" s="1026"/>
      <c r="BV453" s="1026"/>
      <c r="BW453" s="1026"/>
      <c r="BX453" s="1026"/>
      <c r="BY453" s="1026"/>
      <c r="BZ453" s="1026"/>
      <c r="CA453" s="1026"/>
      <c r="CB453" s="1026"/>
      <c r="CC453" s="1026"/>
      <c r="CD453" s="1026"/>
      <c r="CE453" s="1026"/>
      <c r="CF453" s="1026"/>
      <c r="CG453" s="1026"/>
      <c r="CH453" s="1026"/>
      <c r="CI453" s="1026"/>
      <c r="CJ453" s="1026"/>
      <c r="CK453" s="1026"/>
      <c r="CL453" s="1026"/>
      <c r="CM453" s="1026"/>
      <c r="CN453" s="1026"/>
    </row>
    <row r="454">
      <c r="A454" s="1026"/>
      <c r="B454" s="1026"/>
      <c r="C454" s="1026"/>
      <c r="D454" s="1026"/>
      <c r="E454" s="1026"/>
      <c r="F454" s="1026"/>
      <c r="G454" s="1026"/>
      <c r="H454" s="1027"/>
      <c r="I454" s="1027"/>
      <c r="J454" s="1027"/>
      <c r="K454" s="1027"/>
      <c r="L454" s="1027"/>
      <c r="M454" s="1027"/>
      <c r="N454" s="1027"/>
      <c r="O454" s="1027"/>
      <c r="P454" s="1027"/>
      <c r="Q454" s="1026"/>
      <c r="R454" s="1026"/>
      <c r="S454" s="1026"/>
      <c r="T454" s="1026"/>
      <c r="U454" s="1026"/>
      <c r="V454" s="1026"/>
      <c r="W454" s="1026"/>
      <c r="X454" s="1026"/>
      <c r="Y454" s="1026"/>
      <c r="Z454" s="1026"/>
      <c r="AA454" s="1026"/>
      <c r="AB454" s="1026"/>
      <c r="AC454" s="1026"/>
      <c r="AD454" s="1026"/>
      <c r="AE454" s="1026"/>
      <c r="AF454" s="1026"/>
      <c r="AG454" s="1026"/>
      <c r="AH454" s="1026"/>
      <c r="AI454" s="1026"/>
      <c r="AJ454" s="1026"/>
      <c r="AK454" s="1026"/>
      <c r="AL454" s="1026"/>
      <c r="AM454" s="1026"/>
      <c r="AN454" s="1026"/>
      <c r="AO454" s="1026"/>
      <c r="AP454" s="1026"/>
      <c r="AQ454" s="1026"/>
      <c r="AR454" s="1026"/>
      <c r="AS454" s="1026"/>
      <c r="AT454" s="1026"/>
      <c r="AU454" s="1026"/>
      <c r="AV454" s="1026"/>
      <c r="AW454" s="1026"/>
      <c r="AX454" s="1026"/>
      <c r="AY454" s="1026"/>
      <c r="AZ454" s="1026"/>
      <c r="BA454" s="1026"/>
      <c r="BB454" s="1026"/>
      <c r="BC454" s="1026"/>
      <c r="BD454" s="1026"/>
      <c r="BE454" s="1026"/>
      <c r="BF454" s="1026"/>
      <c r="BG454" s="1026"/>
      <c r="BH454" s="1026"/>
      <c r="BI454" s="1026"/>
      <c r="BJ454" s="1026"/>
      <c r="BK454" s="1026"/>
      <c r="BL454" s="1026"/>
      <c r="BM454" s="1026"/>
      <c r="BN454" s="1026"/>
      <c r="BO454" s="1026"/>
      <c r="BP454" s="1026"/>
      <c r="BQ454" s="1026"/>
      <c r="BR454" s="1026"/>
      <c r="BS454" s="1026"/>
      <c r="BT454" s="1026"/>
      <c r="BU454" s="1026"/>
      <c r="BV454" s="1026"/>
      <c r="BW454" s="1026"/>
      <c r="BX454" s="1026"/>
      <c r="BY454" s="1026"/>
      <c r="BZ454" s="1026"/>
      <c r="CA454" s="1026"/>
      <c r="CB454" s="1026"/>
      <c r="CC454" s="1026"/>
      <c r="CD454" s="1026"/>
      <c r="CE454" s="1026"/>
      <c r="CF454" s="1026"/>
      <c r="CG454" s="1026"/>
      <c r="CH454" s="1026"/>
      <c r="CI454" s="1026"/>
      <c r="CJ454" s="1026"/>
      <c r="CK454" s="1026"/>
      <c r="CL454" s="1026"/>
      <c r="CM454" s="1026"/>
      <c r="CN454" s="1026"/>
    </row>
    <row r="455">
      <c r="A455" s="1026"/>
      <c r="B455" s="1026"/>
      <c r="C455" s="1026"/>
      <c r="D455" s="1026"/>
      <c r="E455" s="1026"/>
      <c r="F455" s="1026"/>
      <c r="G455" s="1026"/>
      <c r="H455" s="1027"/>
      <c r="I455" s="1027"/>
      <c r="J455" s="1027"/>
      <c r="K455" s="1027"/>
      <c r="L455" s="1027"/>
      <c r="M455" s="1027"/>
      <c r="N455" s="1027"/>
      <c r="O455" s="1027"/>
      <c r="P455" s="1027"/>
      <c r="Q455" s="1026"/>
      <c r="R455" s="1026"/>
      <c r="S455" s="1026"/>
      <c r="T455" s="1026"/>
      <c r="U455" s="1026"/>
      <c r="V455" s="1026"/>
      <c r="W455" s="1026"/>
      <c r="X455" s="1026"/>
      <c r="Y455" s="1026"/>
      <c r="Z455" s="1026"/>
      <c r="AA455" s="1026"/>
      <c r="AB455" s="1026"/>
      <c r="AC455" s="1026"/>
      <c r="AD455" s="1026"/>
      <c r="AE455" s="1026"/>
      <c r="AF455" s="1026"/>
      <c r="AG455" s="1026"/>
      <c r="AH455" s="1026"/>
      <c r="AI455" s="1026"/>
      <c r="AJ455" s="1026"/>
      <c r="AK455" s="1026"/>
      <c r="AL455" s="1026"/>
      <c r="AM455" s="1026"/>
      <c r="AN455" s="1026"/>
      <c r="AO455" s="1026"/>
      <c r="AP455" s="1026"/>
      <c r="AQ455" s="1026"/>
      <c r="AR455" s="1026"/>
      <c r="AS455" s="1026"/>
      <c r="AT455" s="1026"/>
      <c r="AU455" s="1026"/>
      <c r="AV455" s="1026"/>
      <c r="AW455" s="1026"/>
      <c r="AX455" s="1026"/>
      <c r="AY455" s="1026"/>
      <c r="AZ455" s="1026"/>
      <c r="BA455" s="1026"/>
      <c r="BB455" s="1026"/>
      <c r="BC455" s="1026"/>
      <c r="BD455" s="1026"/>
      <c r="BE455" s="1026"/>
      <c r="BF455" s="1026"/>
      <c r="BG455" s="1026"/>
      <c r="BH455" s="1026"/>
      <c r="BI455" s="1026"/>
      <c r="BJ455" s="1026"/>
      <c r="BK455" s="1026"/>
      <c r="BL455" s="1026"/>
      <c r="BM455" s="1026"/>
      <c r="BN455" s="1026"/>
      <c r="BO455" s="1026"/>
      <c r="BP455" s="1026"/>
      <c r="BQ455" s="1026"/>
      <c r="BR455" s="1026"/>
      <c r="BS455" s="1026"/>
      <c r="BT455" s="1026"/>
      <c r="BU455" s="1026"/>
      <c r="BV455" s="1026"/>
      <c r="BW455" s="1026"/>
      <c r="BX455" s="1026"/>
      <c r="BY455" s="1026"/>
      <c r="BZ455" s="1026"/>
      <c r="CA455" s="1026"/>
      <c r="CB455" s="1026"/>
      <c r="CC455" s="1026"/>
      <c r="CD455" s="1026"/>
      <c r="CE455" s="1026"/>
      <c r="CF455" s="1026"/>
      <c r="CG455" s="1026"/>
      <c r="CH455" s="1026"/>
      <c r="CI455" s="1026"/>
      <c r="CJ455" s="1026"/>
      <c r="CK455" s="1026"/>
      <c r="CL455" s="1026"/>
      <c r="CM455" s="1026"/>
      <c r="CN455" s="1026"/>
    </row>
    <row r="456">
      <c r="A456" s="1026"/>
      <c r="B456" s="1026"/>
      <c r="C456" s="1026"/>
      <c r="D456" s="1026"/>
      <c r="E456" s="1026"/>
      <c r="F456" s="1026"/>
      <c r="G456" s="1026"/>
      <c r="H456" s="1027"/>
      <c r="I456" s="1027"/>
      <c r="J456" s="1027"/>
      <c r="K456" s="1027"/>
      <c r="L456" s="1027"/>
      <c r="M456" s="1027"/>
      <c r="N456" s="1027"/>
      <c r="O456" s="1027"/>
      <c r="P456" s="1027"/>
      <c r="Q456" s="1026"/>
      <c r="R456" s="1026"/>
      <c r="S456" s="1026"/>
      <c r="T456" s="1026"/>
      <c r="U456" s="1026"/>
      <c r="V456" s="1026"/>
      <c r="W456" s="1026"/>
      <c r="X456" s="1026"/>
      <c r="Y456" s="1026"/>
      <c r="Z456" s="1026"/>
      <c r="AA456" s="1026"/>
      <c r="AB456" s="1026"/>
      <c r="AC456" s="1026"/>
      <c r="AD456" s="1026"/>
      <c r="AE456" s="1026"/>
      <c r="AF456" s="1026"/>
      <c r="AG456" s="1026"/>
      <c r="AH456" s="1026"/>
      <c r="AI456" s="1026"/>
      <c r="AJ456" s="1026"/>
      <c r="AK456" s="1026"/>
      <c r="AL456" s="1026"/>
      <c r="AM456" s="1026"/>
      <c r="AN456" s="1026"/>
      <c r="AO456" s="1026"/>
      <c r="AP456" s="1026"/>
      <c r="AQ456" s="1026"/>
      <c r="AR456" s="1026"/>
      <c r="AS456" s="1026"/>
      <c r="AT456" s="1026"/>
      <c r="AU456" s="1026"/>
      <c r="AV456" s="1026"/>
      <c r="AW456" s="1026"/>
      <c r="AX456" s="1026"/>
      <c r="AY456" s="1026"/>
      <c r="AZ456" s="1026"/>
      <c r="BA456" s="1026"/>
      <c r="BB456" s="1026"/>
      <c r="BC456" s="1026"/>
      <c r="BD456" s="1026"/>
      <c r="BE456" s="1026"/>
      <c r="BF456" s="1026"/>
      <c r="BG456" s="1026"/>
      <c r="BH456" s="1026"/>
      <c r="BI456" s="1026"/>
      <c r="BJ456" s="1026"/>
      <c r="BK456" s="1026"/>
      <c r="BL456" s="1026"/>
      <c r="BM456" s="1026"/>
      <c r="BN456" s="1026"/>
      <c r="BO456" s="1026"/>
      <c r="BP456" s="1026"/>
      <c r="BQ456" s="1026"/>
      <c r="BR456" s="1026"/>
      <c r="BS456" s="1026"/>
      <c r="BT456" s="1026"/>
      <c r="BU456" s="1026"/>
      <c r="BV456" s="1026"/>
      <c r="BW456" s="1026"/>
      <c r="BX456" s="1026"/>
      <c r="BY456" s="1026"/>
      <c r="BZ456" s="1026"/>
      <c r="CA456" s="1026"/>
      <c r="CB456" s="1026"/>
      <c r="CC456" s="1026"/>
      <c r="CD456" s="1026"/>
      <c r="CE456" s="1026"/>
      <c r="CF456" s="1026"/>
      <c r="CG456" s="1026"/>
      <c r="CH456" s="1026"/>
      <c r="CI456" s="1026"/>
      <c r="CJ456" s="1026"/>
      <c r="CK456" s="1026"/>
      <c r="CL456" s="1026"/>
      <c r="CM456" s="1026"/>
      <c r="CN456" s="1026"/>
    </row>
    <row r="457">
      <c r="A457" s="1026"/>
      <c r="B457" s="1026"/>
      <c r="C457" s="1026"/>
      <c r="D457" s="1026"/>
      <c r="E457" s="1026"/>
      <c r="F457" s="1026"/>
      <c r="G457" s="1026"/>
      <c r="H457" s="1027"/>
      <c r="I457" s="1027"/>
      <c r="J457" s="1027"/>
      <c r="K457" s="1027"/>
      <c r="L457" s="1027"/>
      <c r="M457" s="1027"/>
      <c r="N457" s="1027"/>
      <c r="O457" s="1027"/>
      <c r="P457" s="1027"/>
      <c r="Q457" s="1026"/>
      <c r="R457" s="1026"/>
      <c r="S457" s="1026"/>
      <c r="T457" s="1026"/>
      <c r="U457" s="1026"/>
      <c r="V457" s="1026"/>
      <c r="W457" s="1026"/>
      <c r="X457" s="1026"/>
      <c r="Y457" s="1026"/>
      <c r="Z457" s="1026"/>
      <c r="AA457" s="1026"/>
      <c r="AB457" s="1026"/>
      <c r="AC457" s="1026"/>
      <c r="AD457" s="1026"/>
      <c r="AE457" s="1026"/>
      <c r="AF457" s="1026"/>
      <c r="AG457" s="1026"/>
      <c r="AH457" s="1026"/>
      <c r="AI457" s="1026"/>
      <c r="AJ457" s="1026"/>
      <c r="AK457" s="1026"/>
      <c r="AL457" s="1026"/>
      <c r="AM457" s="1026"/>
      <c r="AN457" s="1026"/>
      <c r="AO457" s="1026"/>
      <c r="AP457" s="1026"/>
      <c r="AQ457" s="1026"/>
      <c r="AR457" s="1026"/>
      <c r="AS457" s="1026"/>
      <c r="AT457" s="1026"/>
      <c r="AU457" s="1026"/>
      <c r="AV457" s="1026"/>
      <c r="AW457" s="1026"/>
      <c r="AX457" s="1026"/>
      <c r="AY457" s="1026"/>
      <c r="AZ457" s="1026"/>
      <c r="BA457" s="1026"/>
      <c r="BB457" s="1026"/>
      <c r="BC457" s="1026"/>
      <c r="BD457" s="1026"/>
      <c r="BE457" s="1026"/>
      <c r="BF457" s="1026"/>
      <c r="BG457" s="1026"/>
      <c r="BH457" s="1026"/>
      <c r="BI457" s="1026"/>
      <c r="BJ457" s="1026"/>
      <c r="BK457" s="1026"/>
      <c r="BL457" s="1026"/>
      <c r="BM457" s="1026"/>
      <c r="BN457" s="1026"/>
      <c r="BO457" s="1026"/>
      <c r="BP457" s="1026"/>
      <c r="BQ457" s="1026"/>
      <c r="BR457" s="1026"/>
      <c r="BS457" s="1026"/>
      <c r="BT457" s="1026"/>
      <c r="BU457" s="1026"/>
      <c r="BV457" s="1026"/>
      <c r="BW457" s="1026"/>
      <c r="BX457" s="1026"/>
      <c r="BY457" s="1026"/>
      <c r="BZ457" s="1026"/>
      <c r="CA457" s="1026"/>
      <c r="CB457" s="1026"/>
      <c r="CC457" s="1026"/>
      <c r="CD457" s="1026"/>
      <c r="CE457" s="1026"/>
      <c r="CF457" s="1026"/>
      <c r="CG457" s="1026"/>
      <c r="CH457" s="1026"/>
      <c r="CI457" s="1026"/>
      <c r="CJ457" s="1026"/>
      <c r="CK457" s="1026"/>
      <c r="CL457" s="1026"/>
      <c r="CM457" s="1026"/>
      <c r="CN457" s="1026"/>
    </row>
    <row r="458">
      <c r="A458" s="1026"/>
      <c r="B458" s="1026"/>
      <c r="C458" s="1026"/>
      <c r="D458" s="1026"/>
      <c r="E458" s="1026"/>
      <c r="F458" s="1026"/>
      <c r="G458" s="1026"/>
      <c r="H458" s="1027"/>
      <c r="I458" s="1027"/>
      <c r="J458" s="1027"/>
      <c r="K458" s="1027"/>
      <c r="L458" s="1027"/>
      <c r="M458" s="1027"/>
      <c r="N458" s="1027"/>
      <c r="O458" s="1027"/>
      <c r="P458" s="1027"/>
      <c r="Q458" s="1026"/>
      <c r="R458" s="1026"/>
      <c r="S458" s="1026"/>
      <c r="T458" s="1026"/>
      <c r="U458" s="1026"/>
      <c r="V458" s="1026"/>
      <c r="W458" s="1026"/>
      <c r="X458" s="1026"/>
      <c r="Y458" s="1026"/>
      <c r="Z458" s="1026"/>
      <c r="AA458" s="1026"/>
      <c r="AB458" s="1026"/>
      <c r="AC458" s="1026"/>
      <c r="AD458" s="1026"/>
      <c r="AE458" s="1026"/>
      <c r="AF458" s="1026"/>
      <c r="AG458" s="1026"/>
      <c r="AH458" s="1026"/>
      <c r="AI458" s="1026"/>
      <c r="AJ458" s="1026"/>
      <c r="AK458" s="1026"/>
      <c r="AL458" s="1026"/>
      <c r="AM458" s="1026"/>
      <c r="AN458" s="1026"/>
      <c r="AO458" s="1026"/>
      <c r="AP458" s="1026"/>
      <c r="AQ458" s="1026"/>
      <c r="AR458" s="1026"/>
      <c r="AS458" s="1026"/>
      <c r="AT458" s="1026"/>
      <c r="AU458" s="1026"/>
      <c r="AV458" s="1026"/>
      <c r="AW458" s="1026"/>
      <c r="AX458" s="1026"/>
      <c r="AY458" s="1026"/>
      <c r="AZ458" s="1026"/>
      <c r="BA458" s="1026"/>
      <c r="BB458" s="1026"/>
      <c r="BC458" s="1026"/>
      <c r="BD458" s="1026"/>
      <c r="BE458" s="1026"/>
      <c r="BF458" s="1026"/>
      <c r="BG458" s="1026"/>
      <c r="BH458" s="1026"/>
      <c r="BI458" s="1026"/>
      <c r="BJ458" s="1026"/>
      <c r="BK458" s="1026"/>
      <c r="BL458" s="1026"/>
      <c r="BM458" s="1026"/>
      <c r="BN458" s="1026"/>
      <c r="BO458" s="1026"/>
      <c r="BP458" s="1026"/>
      <c r="BQ458" s="1026"/>
      <c r="BR458" s="1026"/>
      <c r="BS458" s="1026"/>
      <c r="BT458" s="1026"/>
      <c r="BU458" s="1026"/>
      <c r="BV458" s="1026"/>
      <c r="BW458" s="1026"/>
      <c r="BX458" s="1026"/>
      <c r="BY458" s="1026"/>
      <c r="BZ458" s="1026"/>
      <c r="CA458" s="1026"/>
      <c r="CB458" s="1026"/>
      <c r="CC458" s="1026"/>
      <c r="CD458" s="1026"/>
      <c r="CE458" s="1026"/>
      <c r="CF458" s="1026"/>
      <c r="CG458" s="1026"/>
      <c r="CH458" s="1026"/>
      <c r="CI458" s="1026"/>
      <c r="CJ458" s="1026"/>
      <c r="CK458" s="1026"/>
      <c r="CL458" s="1026"/>
      <c r="CM458" s="1026"/>
      <c r="CN458" s="1026"/>
    </row>
    <row r="459">
      <c r="A459" s="1026"/>
      <c r="B459" s="1026"/>
      <c r="C459" s="1026"/>
      <c r="D459" s="1026"/>
      <c r="E459" s="1026"/>
      <c r="F459" s="1026"/>
      <c r="G459" s="1026"/>
      <c r="H459" s="1027"/>
      <c r="I459" s="1027"/>
      <c r="J459" s="1027"/>
      <c r="K459" s="1027"/>
      <c r="L459" s="1027"/>
      <c r="M459" s="1027"/>
      <c r="N459" s="1027"/>
      <c r="O459" s="1027"/>
      <c r="P459" s="1027"/>
      <c r="Q459" s="1026"/>
      <c r="R459" s="1026"/>
      <c r="S459" s="1026"/>
      <c r="T459" s="1026"/>
      <c r="U459" s="1026"/>
      <c r="V459" s="1026"/>
      <c r="W459" s="1026"/>
      <c r="X459" s="1026"/>
      <c r="Y459" s="1026"/>
      <c r="Z459" s="1026"/>
      <c r="AA459" s="1026"/>
      <c r="AB459" s="1026"/>
      <c r="AC459" s="1026"/>
      <c r="AD459" s="1026"/>
      <c r="AE459" s="1026"/>
      <c r="AF459" s="1026"/>
      <c r="AG459" s="1026"/>
      <c r="AH459" s="1026"/>
      <c r="AI459" s="1026"/>
      <c r="AJ459" s="1026"/>
      <c r="AK459" s="1026"/>
      <c r="AL459" s="1026"/>
      <c r="AM459" s="1026"/>
      <c r="AN459" s="1026"/>
      <c r="AO459" s="1026"/>
      <c r="AP459" s="1026"/>
      <c r="AQ459" s="1026"/>
      <c r="AR459" s="1026"/>
      <c r="AS459" s="1026"/>
      <c r="AT459" s="1026"/>
      <c r="AU459" s="1026"/>
      <c r="AV459" s="1026"/>
      <c r="AW459" s="1026"/>
      <c r="AX459" s="1026"/>
      <c r="AY459" s="1026"/>
      <c r="AZ459" s="1026"/>
      <c r="BA459" s="1026"/>
      <c r="BB459" s="1026"/>
      <c r="BC459" s="1026"/>
      <c r="BD459" s="1026"/>
      <c r="BE459" s="1026"/>
      <c r="BF459" s="1026"/>
      <c r="BG459" s="1026"/>
      <c r="BH459" s="1026"/>
      <c r="BI459" s="1026"/>
      <c r="BJ459" s="1026"/>
      <c r="BK459" s="1026"/>
      <c r="BL459" s="1026"/>
      <c r="BM459" s="1026"/>
      <c r="BN459" s="1026"/>
      <c r="BO459" s="1026"/>
      <c r="BP459" s="1026"/>
      <c r="BQ459" s="1026"/>
      <c r="BR459" s="1026"/>
      <c r="BS459" s="1026"/>
      <c r="BT459" s="1026"/>
      <c r="BU459" s="1026"/>
      <c r="BV459" s="1026"/>
      <c r="BW459" s="1026"/>
      <c r="BX459" s="1026"/>
      <c r="BY459" s="1026"/>
      <c r="BZ459" s="1026"/>
      <c r="CA459" s="1026"/>
      <c r="CB459" s="1026"/>
      <c r="CC459" s="1026"/>
      <c r="CD459" s="1026"/>
      <c r="CE459" s="1026"/>
      <c r="CF459" s="1026"/>
      <c r="CG459" s="1026"/>
      <c r="CH459" s="1026"/>
      <c r="CI459" s="1026"/>
      <c r="CJ459" s="1026"/>
      <c r="CK459" s="1026"/>
      <c r="CL459" s="1026"/>
      <c r="CM459" s="1026"/>
      <c r="CN459" s="1026"/>
    </row>
    <row r="460">
      <c r="A460" s="1026"/>
      <c r="B460" s="1026"/>
      <c r="C460" s="1026"/>
      <c r="D460" s="1026"/>
      <c r="E460" s="1026"/>
      <c r="F460" s="1026"/>
      <c r="G460" s="1026"/>
      <c r="H460" s="1027"/>
      <c r="I460" s="1027"/>
      <c r="J460" s="1027"/>
      <c r="K460" s="1027"/>
      <c r="L460" s="1027"/>
      <c r="M460" s="1027"/>
      <c r="N460" s="1027"/>
      <c r="O460" s="1027"/>
      <c r="P460" s="1027"/>
      <c r="Q460" s="1026"/>
      <c r="R460" s="1026"/>
      <c r="S460" s="1026"/>
      <c r="T460" s="1026"/>
      <c r="U460" s="1026"/>
      <c r="V460" s="1026"/>
      <c r="W460" s="1026"/>
      <c r="X460" s="1026"/>
      <c r="Y460" s="1026"/>
      <c r="Z460" s="1026"/>
      <c r="AA460" s="1026"/>
      <c r="AB460" s="1026"/>
      <c r="AC460" s="1026"/>
      <c r="AD460" s="1026"/>
      <c r="AE460" s="1026"/>
      <c r="AF460" s="1026"/>
      <c r="AG460" s="1026"/>
      <c r="AH460" s="1026"/>
      <c r="AI460" s="1026"/>
      <c r="AJ460" s="1026"/>
      <c r="AK460" s="1026"/>
      <c r="AL460" s="1026"/>
      <c r="AM460" s="1026"/>
      <c r="AN460" s="1026"/>
      <c r="AO460" s="1026"/>
      <c r="AP460" s="1026"/>
      <c r="AQ460" s="1026"/>
      <c r="AR460" s="1026"/>
      <c r="AS460" s="1026"/>
      <c r="AT460" s="1026"/>
      <c r="AU460" s="1026"/>
      <c r="AV460" s="1026"/>
      <c r="AW460" s="1026"/>
      <c r="AX460" s="1026"/>
      <c r="AY460" s="1026"/>
      <c r="AZ460" s="1026"/>
      <c r="BA460" s="1026"/>
      <c r="BB460" s="1026"/>
      <c r="BC460" s="1026"/>
      <c r="BD460" s="1026"/>
      <c r="BE460" s="1026"/>
      <c r="BF460" s="1026"/>
      <c r="BG460" s="1026"/>
      <c r="BH460" s="1026"/>
      <c r="BI460" s="1026"/>
      <c r="BJ460" s="1026"/>
      <c r="BK460" s="1026"/>
      <c r="BL460" s="1026"/>
      <c r="BM460" s="1026"/>
      <c r="BN460" s="1026"/>
      <c r="BO460" s="1026"/>
      <c r="BP460" s="1026"/>
      <c r="BQ460" s="1026"/>
      <c r="BR460" s="1026"/>
      <c r="BS460" s="1026"/>
      <c r="BT460" s="1026"/>
      <c r="BU460" s="1026"/>
      <c r="BV460" s="1026"/>
      <c r="BW460" s="1026"/>
      <c r="BX460" s="1026"/>
      <c r="BY460" s="1026"/>
      <c r="BZ460" s="1026"/>
      <c r="CA460" s="1026"/>
      <c r="CB460" s="1026"/>
      <c r="CC460" s="1026"/>
      <c r="CD460" s="1026"/>
      <c r="CE460" s="1026"/>
      <c r="CF460" s="1026"/>
      <c r="CG460" s="1026"/>
      <c r="CH460" s="1026"/>
      <c r="CI460" s="1026"/>
      <c r="CJ460" s="1026"/>
      <c r="CK460" s="1026"/>
      <c r="CL460" s="1026"/>
      <c r="CM460" s="1026"/>
      <c r="CN460" s="1026"/>
    </row>
    <row r="461">
      <c r="A461" s="1026"/>
      <c r="B461" s="1026"/>
      <c r="C461" s="1026"/>
      <c r="D461" s="1026"/>
      <c r="E461" s="1026"/>
      <c r="F461" s="1026"/>
      <c r="G461" s="1026"/>
      <c r="H461" s="1027"/>
      <c r="I461" s="1027"/>
      <c r="J461" s="1027"/>
      <c r="K461" s="1027"/>
      <c r="L461" s="1027"/>
      <c r="M461" s="1027"/>
      <c r="N461" s="1027"/>
      <c r="O461" s="1027"/>
      <c r="P461" s="1027"/>
      <c r="Q461" s="1026"/>
      <c r="R461" s="1026"/>
      <c r="S461" s="1026"/>
      <c r="T461" s="1026"/>
      <c r="U461" s="1026"/>
      <c r="V461" s="1026"/>
      <c r="W461" s="1026"/>
      <c r="X461" s="1026"/>
      <c r="Y461" s="1026"/>
      <c r="Z461" s="1026"/>
      <c r="AA461" s="1026"/>
      <c r="AB461" s="1026"/>
      <c r="AC461" s="1026"/>
      <c r="AD461" s="1026"/>
      <c r="AE461" s="1026"/>
      <c r="AF461" s="1026"/>
      <c r="AG461" s="1026"/>
      <c r="AH461" s="1026"/>
      <c r="AI461" s="1026"/>
      <c r="AJ461" s="1026"/>
      <c r="AK461" s="1026"/>
      <c r="AL461" s="1026"/>
      <c r="AM461" s="1026"/>
      <c r="AN461" s="1026"/>
      <c r="AO461" s="1026"/>
      <c r="AP461" s="1026"/>
      <c r="AQ461" s="1026"/>
      <c r="AR461" s="1026"/>
      <c r="AS461" s="1026"/>
      <c r="AT461" s="1026"/>
      <c r="AU461" s="1026"/>
      <c r="AV461" s="1026"/>
      <c r="AW461" s="1026"/>
      <c r="AX461" s="1026"/>
      <c r="AY461" s="1026"/>
      <c r="AZ461" s="1026"/>
      <c r="BA461" s="1026"/>
      <c r="BB461" s="1026"/>
      <c r="BC461" s="1026"/>
      <c r="BD461" s="1026"/>
      <c r="BE461" s="1026"/>
      <c r="BF461" s="1026"/>
      <c r="BG461" s="1026"/>
      <c r="BH461" s="1026"/>
      <c r="BI461" s="1026"/>
      <c r="BJ461" s="1026"/>
      <c r="BK461" s="1026"/>
      <c r="BL461" s="1026"/>
      <c r="BM461" s="1026"/>
      <c r="BN461" s="1026"/>
      <c r="BO461" s="1026"/>
      <c r="BP461" s="1026"/>
      <c r="BQ461" s="1026"/>
      <c r="BR461" s="1026"/>
      <c r="BS461" s="1026"/>
      <c r="BT461" s="1026"/>
      <c r="BU461" s="1026"/>
      <c r="BV461" s="1026"/>
      <c r="BW461" s="1026"/>
      <c r="BX461" s="1026"/>
      <c r="BY461" s="1026"/>
      <c r="BZ461" s="1026"/>
      <c r="CA461" s="1026"/>
      <c r="CB461" s="1026"/>
      <c r="CC461" s="1026"/>
      <c r="CD461" s="1026"/>
      <c r="CE461" s="1026"/>
      <c r="CF461" s="1026"/>
      <c r="CG461" s="1026"/>
      <c r="CH461" s="1026"/>
      <c r="CI461" s="1026"/>
      <c r="CJ461" s="1026"/>
      <c r="CK461" s="1026"/>
      <c r="CL461" s="1026"/>
      <c r="CM461" s="1026"/>
      <c r="CN461" s="1026"/>
    </row>
    <row r="462">
      <c r="A462" s="1026"/>
      <c r="B462" s="1026"/>
      <c r="C462" s="1026"/>
      <c r="D462" s="1026"/>
      <c r="E462" s="1026"/>
      <c r="F462" s="1026"/>
      <c r="G462" s="1026"/>
      <c r="H462" s="1027"/>
      <c r="I462" s="1027"/>
      <c r="J462" s="1027"/>
      <c r="K462" s="1027"/>
      <c r="L462" s="1027"/>
      <c r="M462" s="1027"/>
      <c r="N462" s="1027"/>
      <c r="O462" s="1027"/>
      <c r="P462" s="1027"/>
      <c r="Q462" s="1026"/>
      <c r="R462" s="1026"/>
      <c r="S462" s="1026"/>
      <c r="T462" s="1026"/>
      <c r="U462" s="1026"/>
      <c r="V462" s="1026"/>
      <c r="W462" s="1026"/>
      <c r="X462" s="1026"/>
      <c r="Y462" s="1026"/>
      <c r="Z462" s="1026"/>
      <c r="AA462" s="1026"/>
      <c r="AB462" s="1026"/>
      <c r="AC462" s="1026"/>
      <c r="AD462" s="1026"/>
      <c r="AE462" s="1026"/>
      <c r="AF462" s="1026"/>
      <c r="AG462" s="1026"/>
      <c r="AH462" s="1026"/>
      <c r="AI462" s="1026"/>
      <c r="AJ462" s="1026"/>
      <c r="AK462" s="1026"/>
      <c r="AL462" s="1026"/>
      <c r="AM462" s="1026"/>
      <c r="AN462" s="1026"/>
      <c r="AO462" s="1026"/>
      <c r="AP462" s="1026"/>
      <c r="AQ462" s="1026"/>
      <c r="AR462" s="1026"/>
      <c r="AS462" s="1026"/>
      <c r="AT462" s="1026"/>
      <c r="AU462" s="1026"/>
      <c r="AV462" s="1026"/>
      <c r="AW462" s="1026"/>
      <c r="AX462" s="1026"/>
      <c r="AY462" s="1026"/>
      <c r="AZ462" s="1026"/>
      <c r="BA462" s="1026"/>
      <c r="BB462" s="1026"/>
      <c r="BC462" s="1026"/>
      <c r="BD462" s="1026"/>
      <c r="BE462" s="1026"/>
      <c r="BF462" s="1026"/>
      <c r="BG462" s="1026"/>
      <c r="BH462" s="1026"/>
      <c r="BI462" s="1026"/>
      <c r="BJ462" s="1026"/>
      <c r="BK462" s="1026"/>
      <c r="BL462" s="1026"/>
      <c r="BM462" s="1026"/>
      <c r="BN462" s="1026"/>
      <c r="BO462" s="1026"/>
      <c r="BP462" s="1026"/>
      <c r="BQ462" s="1026"/>
      <c r="BR462" s="1026"/>
      <c r="BS462" s="1026"/>
      <c r="BT462" s="1026"/>
      <c r="BU462" s="1026"/>
      <c r="BV462" s="1026"/>
      <c r="BW462" s="1026"/>
      <c r="BX462" s="1026"/>
      <c r="BY462" s="1026"/>
      <c r="BZ462" s="1026"/>
      <c r="CA462" s="1026"/>
      <c r="CB462" s="1026"/>
      <c r="CC462" s="1026"/>
      <c r="CD462" s="1026"/>
      <c r="CE462" s="1026"/>
      <c r="CF462" s="1026"/>
      <c r="CG462" s="1026"/>
      <c r="CH462" s="1026"/>
      <c r="CI462" s="1026"/>
      <c r="CJ462" s="1026"/>
      <c r="CK462" s="1026"/>
      <c r="CL462" s="1026"/>
      <c r="CM462" s="1026"/>
      <c r="CN462" s="1026"/>
    </row>
    <row r="463">
      <c r="A463" s="1026"/>
      <c r="B463" s="1026"/>
      <c r="C463" s="1026"/>
      <c r="D463" s="1026"/>
      <c r="E463" s="1026"/>
      <c r="F463" s="1026"/>
      <c r="G463" s="1026"/>
      <c r="H463" s="1027"/>
      <c r="I463" s="1027"/>
      <c r="J463" s="1027"/>
      <c r="K463" s="1027"/>
      <c r="L463" s="1027"/>
      <c r="M463" s="1027"/>
      <c r="N463" s="1027"/>
      <c r="O463" s="1027"/>
      <c r="P463" s="1027"/>
      <c r="Q463" s="1026"/>
      <c r="R463" s="1026"/>
      <c r="S463" s="1026"/>
      <c r="T463" s="1026"/>
      <c r="U463" s="1026"/>
      <c r="V463" s="1026"/>
      <c r="W463" s="1026"/>
      <c r="X463" s="1026"/>
      <c r="Y463" s="1026"/>
      <c r="Z463" s="1026"/>
      <c r="AA463" s="1026"/>
      <c r="AB463" s="1026"/>
      <c r="AC463" s="1026"/>
      <c r="AD463" s="1026"/>
      <c r="AE463" s="1026"/>
      <c r="AF463" s="1026"/>
      <c r="AG463" s="1026"/>
      <c r="AH463" s="1026"/>
      <c r="AI463" s="1026"/>
      <c r="AJ463" s="1026"/>
      <c r="AK463" s="1026"/>
      <c r="AL463" s="1026"/>
      <c r="AM463" s="1026"/>
      <c r="AN463" s="1026"/>
      <c r="AO463" s="1026"/>
      <c r="AP463" s="1026"/>
      <c r="AQ463" s="1026"/>
      <c r="AR463" s="1026"/>
      <c r="AS463" s="1026"/>
      <c r="AT463" s="1026"/>
      <c r="AU463" s="1026"/>
      <c r="AV463" s="1026"/>
      <c r="AW463" s="1026"/>
      <c r="AX463" s="1026"/>
      <c r="AY463" s="1026"/>
      <c r="AZ463" s="1026"/>
      <c r="BA463" s="1026"/>
      <c r="BB463" s="1026"/>
      <c r="BC463" s="1026"/>
      <c r="BD463" s="1026"/>
      <c r="BE463" s="1026"/>
      <c r="BF463" s="1026"/>
      <c r="BG463" s="1026"/>
      <c r="BH463" s="1026"/>
      <c r="BI463" s="1026"/>
      <c r="BJ463" s="1026"/>
      <c r="BK463" s="1026"/>
      <c r="BL463" s="1026"/>
      <c r="BM463" s="1026"/>
      <c r="BN463" s="1026"/>
      <c r="BO463" s="1026"/>
      <c r="BP463" s="1026"/>
      <c r="BQ463" s="1026"/>
      <c r="BR463" s="1026"/>
      <c r="BS463" s="1026"/>
      <c r="BT463" s="1026"/>
      <c r="BU463" s="1026"/>
      <c r="BV463" s="1026"/>
      <c r="BW463" s="1026"/>
      <c r="BX463" s="1026"/>
      <c r="BY463" s="1026"/>
      <c r="BZ463" s="1026"/>
      <c r="CA463" s="1026"/>
      <c r="CB463" s="1026"/>
      <c r="CC463" s="1026"/>
      <c r="CD463" s="1026"/>
      <c r="CE463" s="1026"/>
      <c r="CF463" s="1026"/>
      <c r="CG463" s="1026"/>
      <c r="CH463" s="1026"/>
      <c r="CI463" s="1026"/>
      <c r="CJ463" s="1026"/>
      <c r="CK463" s="1026"/>
      <c r="CL463" s="1026"/>
      <c r="CM463" s="1026"/>
      <c r="CN463" s="1026"/>
    </row>
    <row r="464">
      <c r="A464" s="1026"/>
      <c r="B464" s="1026"/>
      <c r="C464" s="1026"/>
      <c r="D464" s="1026"/>
      <c r="E464" s="1026"/>
      <c r="F464" s="1026"/>
      <c r="G464" s="1026"/>
      <c r="H464" s="1027"/>
      <c r="I464" s="1027"/>
      <c r="J464" s="1027"/>
      <c r="K464" s="1027"/>
      <c r="L464" s="1027"/>
      <c r="M464" s="1027"/>
      <c r="N464" s="1027"/>
      <c r="O464" s="1027"/>
      <c r="P464" s="1027"/>
      <c r="Q464" s="1026"/>
      <c r="R464" s="1026"/>
      <c r="S464" s="1026"/>
      <c r="T464" s="1026"/>
      <c r="U464" s="1026"/>
      <c r="V464" s="1026"/>
      <c r="W464" s="1026"/>
      <c r="X464" s="1026"/>
      <c r="Y464" s="1026"/>
      <c r="Z464" s="1026"/>
      <c r="AA464" s="1026"/>
      <c r="AB464" s="1026"/>
      <c r="AC464" s="1026"/>
      <c r="AD464" s="1026"/>
      <c r="AE464" s="1026"/>
      <c r="AF464" s="1026"/>
      <c r="AG464" s="1026"/>
      <c r="AH464" s="1026"/>
      <c r="AI464" s="1026"/>
      <c r="AJ464" s="1026"/>
      <c r="AK464" s="1026"/>
      <c r="AL464" s="1026"/>
      <c r="AM464" s="1026"/>
      <c r="AN464" s="1026"/>
      <c r="AO464" s="1026"/>
      <c r="AP464" s="1026"/>
      <c r="AQ464" s="1026"/>
      <c r="AR464" s="1026"/>
      <c r="AS464" s="1026"/>
      <c r="AT464" s="1026"/>
      <c r="AU464" s="1026"/>
      <c r="AV464" s="1026"/>
      <c r="AW464" s="1026"/>
      <c r="AX464" s="1026"/>
      <c r="AY464" s="1026"/>
      <c r="AZ464" s="1026"/>
      <c r="BA464" s="1026"/>
      <c r="BB464" s="1026"/>
      <c r="BC464" s="1026"/>
      <c r="BD464" s="1026"/>
      <c r="BE464" s="1026"/>
      <c r="BF464" s="1026"/>
      <c r="BG464" s="1026"/>
      <c r="BH464" s="1026"/>
      <c r="BI464" s="1026"/>
      <c r="BJ464" s="1026"/>
      <c r="BK464" s="1026"/>
      <c r="BL464" s="1026"/>
      <c r="BM464" s="1026"/>
      <c r="BN464" s="1026"/>
      <c r="BO464" s="1026"/>
      <c r="BP464" s="1026"/>
      <c r="BQ464" s="1026"/>
      <c r="BR464" s="1026"/>
      <c r="BS464" s="1026"/>
      <c r="BT464" s="1026"/>
      <c r="BU464" s="1026"/>
      <c r="BV464" s="1026"/>
      <c r="BW464" s="1026"/>
      <c r="BX464" s="1026"/>
      <c r="BY464" s="1026"/>
      <c r="BZ464" s="1026"/>
      <c r="CA464" s="1026"/>
      <c r="CB464" s="1026"/>
      <c r="CC464" s="1026"/>
      <c r="CD464" s="1026"/>
      <c r="CE464" s="1026"/>
      <c r="CF464" s="1026"/>
      <c r="CG464" s="1026"/>
      <c r="CH464" s="1026"/>
      <c r="CI464" s="1026"/>
      <c r="CJ464" s="1026"/>
      <c r="CK464" s="1026"/>
      <c r="CL464" s="1026"/>
      <c r="CM464" s="1026"/>
      <c r="CN464" s="1026"/>
    </row>
    <row r="465">
      <c r="A465" s="1026"/>
      <c r="B465" s="1026"/>
      <c r="C465" s="1026"/>
      <c r="D465" s="1026"/>
      <c r="E465" s="1026"/>
      <c r="F465" s="1026"/>
      <c r="G465" s="1026"/>
      <c r="H465" s="1027"/>
      <c r="I465" s="1027"/>
      <c r="J465" s="1027"/>
      <c r="K465" s="1027"/>
      <c r="L465" s="1027"/>
      <c r="M465" s="1027"/>
      <c r="N465" s="1027"/>
      <c r="O465" s="1027"/>
      <c r="P465" s="1027"/>
      <c r="Q465" s="1026"/>
      <c r="R465" s="1026"/>
      <c r="S465" s="1026"/>
      <c r="T465" s="1026"/>
      <c r="U465" s="1026"/>
      <c r="V465" s="1026"/>
      <c r="W465" s="1026"/>
      <c r="X465" s="1026"/>
      <c r="Y465" s="1026"/>
      <c r="Z465" s="1026"/>
      <c r="AA465" s="1026"/>
      <c r="AB465" s="1026"/>
      <c r="AC465" s="1026"/>
      <c r="AD465" s="1026"/>
      <c r="AE465" s="1026"/>
      <c r="AF465" s="1026"/>
      <c r="AG465" s="1026"/>
      <c r="AH465" s="1026"/>
      <c r="AI465" s="1026"/>
      <c r="AJ465" s="1026"/>
      <c r="AK465" s="1026"/>
      <c r="AL465" s="1026"/>
      <c r="AM465" s="1026"/>
      <c r="AN465" s="1026"/>
      <c r="AO465" s="1026"/>
      <c r="AP465" s="1026"/>
      <c r="AQ465" s="1026"/>
      <c r="AR465" s="1026"/>
      <c r="AS465" s="1026"/>
      <c r="AT465" s="1026"/>
      <c r="AU465" s="1026"/>
      <c r="AV465" s="1026"/>
      <c r="AW465" s="1026"/>
      <c r="AX465" s="1026"/>
      <c r="AY465" s="1026"/>
      <c r="AZ465" s="1026"/>
      <c r="BA465" s="1026"/>
      <c r="BB465" s="1026"/>
      <c r="BC465" s="1026"/>
      <c r="BD465" s="1026"/>
      <c r="BE465" s="1026"/>
      <c r="BF465" s="1026"/>
      <c r="BG465" s="1026"/>
      <c r="BH465" s="1026"/>
      <c r="BI465" s="1026"/>
      <c r="BJ465" s="1026"/>
      <c r="BK465" s="1026"/>
      <c r="BL465" s="1026"/>
      <c r="BM465" s="1026"/>
      <c r="BN465" s="1026"/>
      <c r="BO465" s="1026"/>
      <c r="BP465" s="1026"/>
      <c r="BQ465" s="1026"/>
      <c r="BR465" s="1026"/>
      <c r="BS465" s="1026"/>
      <c r="BT465" s="1026"/>
      <c r="BU465" s="1026"/>
      <c r="BV465" s="1026"/>
      <c r="BW465" s="1026"/>
      <c r="BX465" s="1026"/>
      <c r="BY465" s="1026"/>
      <c r="BZ465" s="1026"/>
      <c r="CA465" s="1026"/>
      <c r="CB465" s="1026"/>
      <c r="CC465" s="1026"/>
      <c r="CD465" s="1026"/>
      <c r="CE465" s="1026"/>
      <c r="CF465" s="1026"/>
      <c r="CG465" s="1026"/>
      <c r="CH465" s="1026"/>
      <c r="CI465" s="1026"/>
      <c r="CJ465" s="1026"/>
      <c r="CK465" s="1026"/>
      <c r="CL465" s="1026"/>
      <c r="CM465" s="1026"/>
      <c r="CN465" s="1026"/>
    </row>
    <row r="466">
      <c r="A466" s="1026"/>
      <c r="B466" s="1026"/>
      <c r="C466" s="1026"/>
      <c r="D466" s="1026"/>
      <c r="E466" s="1026"/>
      <c r="F466" s="1026"/>
      <c r="G466" s="1026"/>
      <c r="H466" s="1027"/>
      <c r="I466" s="1027"/>
      <c r="J466" s="1027"/>
      <c r="K466" s="1027"/>
      <c r="L466" s="1027"/>
      <c r="M466" s="1027"/>
      <c r="N466" s="1027"/>
      <c r="O466" s="1027"/>
      <c r="P466" s="1027"/>
      <c r="Q466" s="1026"/>
      <c r="R466" s="1026"/>
      <c r="S466" s="1026"/>
      <c r="T466" s="1026"/>
      <c r="U466" s="1026"/>
      <c r="V466" s="1026"/>
      <c r="W466" s="1026"/>
      <c r="X466" s="1026"/>
      <c r="Y466" s="1026"/>
      <c r="Z466" s="1026"/>
      <c r="AA466" s="1026"/>
      <c r="AB466" s="1026"/>
      <c r="AC466" s="1026"/>
      <c r="AD466" s="1026"/>
      <c r="AE466" s="1026"/>
      <c r="AF466" s="1026"/>
      <c r="AG466" s="1026"/>
      <c r="AH466" s="1026"/>
      <c r="AI466" s="1026"/>
      <c r="AJ466" s="1026"/>
      <c r="AK466" s="1026"/>
      <c r="AL466" s="1026"/>
      <c r="AM466" s="1026"/>
      <c r="AN466" s="1026"/>
      <c r="AO466" s="1026"/>
      <c r="AP466" s="1026"/>
      <c r="AQ466" s="1026"/>
      <c r="AR466" s="1026"/>
      <c r="AS466" s="1026"/>
      <c r="AT466" s="1026"/>
      <c r="AU466" s="1026"/>
      <c r="AV466" s="1026"/>
      <c r="AW466" s="1026"/>
      <c r="AX466" s="1026"/>
      <c r="AY466" s="1026"/>
      <c r="AZ466" s="1026"/>
      <c r="BA466" s="1026"/>
      <c r="BB466" s="1026"/>
      <c r="BC466" s="1026"/>
      <c r="BD466" s="1026"/>
      <c r="BE466" s="1026"/>
      <c r="BF466" s="1026"/>
      <c r="BG466" s="1026"/>
      <c r="BH466" s="1026"/>
      <c r="BI466" s="1026"/>
      <c r="BJ466" s="1026"/>
      <c r="BK466" s="1026"/>
      <c r="BL466" s="1026"/>
      <c r="BM466" s="1026"/>
      <c r="BN466" s="1026"/>
      <c r="BO466" s="1026"/>
      <c r="BP466" s="1026"/>
      <c r="BQ466" s="1026"/>
      <c r="BR466" s="1026"/>
      <c r="BS466" s="1026"/>
      <c r="BT466" s="1026"/>
      <c r="BU466" s="1026"/>
      <c r="BV466" s="1026"/>
      <c r="BW466" s="1026"/>
      <c r="BX466" s="1026"/>
      <c r="BY466" s="1026"/>
      <c r="BZ466" s="1026"/>
      <c r="CA466" s="1026"/>
      <c r="CB466" s="1026"/>
      <c r="CC466" s="1026"/>
      <c r="CD466" s="1026"/>
      <c r="CE466" s="1026"/>
      <c r="CF466" s="1026"/>
      <c r="CG466" s="1026"/>
      <c r="CH466" s="1026"/>
      <c r="CI466" s="1026"/>
      <c r="CJ466" s="1026"/>
      <c r="CK466" s="1026"/>
      <c r="CL466" s="1026"/>
      <c r="CM466" s="1026"/>
      <c r="CN466" s="1026"/>
    </row>
    <row r="467">
      <c r="A467" s="1026"/>
      <c r="B467" s="1026"/>
      <c r="C467" s="1026"/>
      <c r="D467" s="1026"/>
      <c r="E467" s="1026"/>
      <c r="F467" s="1026"/>
      <c r="G467" s="1026"/>
      <c r="H467" s="1027"/>
      <c r="I467" s="1027"/>
      <c r="J467" s="1027"/>
      <c r="K467" s="1027"/>
      <c r="L467" s="1027"/>
      <c r="M467" s="1027"/>
      <c r="N467" s="1027"/>
      <c r="O467" s="1027"/>
      <c r="P467" s="1027"/>
      <c r="Q467" s="1026"/>
      <c r="R467" s="1026"/>
      <c r="S467" s="1026"/>
      <c r="T467" s="1026"/>
      <c r="U467" s="1026"/>
      <c r="V467" s="1026"/>
      <c r="W467" s="1026"/>
      <c r="X467" s="1026"/>
      <c r="Y467" s="1026"/>
      <c r="Z467" s="1026"/>
      <c r="AA467" s="1026"/>
      <c r="AB467" s="1026"/>
      <c r="AC467" s="1026"/>
      <c r="AD467" s="1026"/>
      <c r="AE467" s="1026"/>
      <c r="AF467" s="1026"/>
      <c r="AG467" s="1026"/>
      <c r="AH467" s="1026"/>
      <c r="AI467" s="1026"/>
      <c r="AJ467" s="1026"/>
      <c r="AK467" s="1026"/>
      <c r="AL467" s="1026"/>
      <c r="AM467" s="1026"/>
      <c r="AN467" s="1026"/>
      <c r="AO467" s="1026"/>
      <c r="AP467" s="1026"/>
      <c r="AQ467" s="1026"/>
      <c r="AR467" s="1026"/>
      <c r="AS467" s="1026"/>
      <c r="AT467" s="1026"/>
      <c r="AU467" s="1026"/>
      <c r="AV467" s="1026"/>
      <c r="AW467" s="1026"/>
      <c r="AX467" s="1026"/>
      <c r="AY467" s="1026"/>
      <c r="AZ467" s="1026"/>
      <c r="BA467" s="1026"/>
      <c r="BB467" s="1026"/>
      <c r="BC467" s="1026"/>
      <c r="BD467" s="1026"/>
      <c r="BE467" s="1026"/>
      <c r="BF467" s="1026"/>
      <c r="BG467" s="1026"/>
      <c r="BH467" s="1026"/>
      <c r="BI467" s="1026"/>
      <c r="BJ467" s="1026"/>
      <c r="BK467" s="1026"/>
      <c r="BL467" s="1026"/>
      <c r="BM467" s="1026"/>
      <c r="BN467" s="1026"/>
      <c r="BO467" s="1026"/>
      <c r="BP467" s="1026"/>
      <c r="BQ467" s="1026"/>
      <c r="BR467" s="1026"/>
      <c r="BS467" s="1026"/>
      <c r="BT467" s="1026"/>
      <c r="BU467" s="1026"/>
      <c r="BV467" s="1026"/>
      <c r="BW467" s="1026"/>
      <c r="BX467" s="1026"/>
      <c r="BY467" s="1026"/>
      <c r="BZ467" s="1026"/>
      <c r="CA467" s="1026"/>
      <c r="CB467" s="1026"/>
      <c r="CC467" s="1026"/>
      <c r="CD467" s="1026"/>
      <c r="CE467" s="1026"/>
      <c r="CF467" s="1026"/>
      <c r="CG467" s="1026"/>
      <c r="CH467" s="1026"/>
      <c r="CI467" s="1026"/>
      <c r="CJ467" s="1026"/>
      <c r="CK467" s="1026"/>
      <c r="CL467" s="1026"/>
      <c r="CM467" s="1026"/>
      <c r="CN467" s="1026"/>
    </row>
    <row r="468">
      <c r="A468" s="1026"/>
      <c r="B468" s="1026"/>
      <c r="C468" s="1026"/>
      <c r="D468" s="1026"/>
      <c r="E468" s="1026"/>
      <c r="F468" s="1026"/>
      <c r="G468" s="1026"/>
      <c r="H468" s="1027"/>
      <c r="I468" s="1027"/>
      <c r="J468" s="1027"/>
      <c r="K468" s="1027"/>
      <c r="L468" s="1027"/>
      <c r="M468" s="1027"/>
      <c r="N468" s="1027"/>
      <c r="O468" s="1027"/>
      <c r="P468" s="1027"/>
      <c r="Q468" s="1026"/>
      <c r="R468" s="1026"/>
      <c r="S468" s="1026"/>
      <c r="T468" s="1026"/>
      <c r="U468" s="1026"/>
      <c r="V468" s="1026"/>
      <c r="W468" s="1026"/>
      <c r="X468" s="1026"/>
      <c r="Y468" s="1026"/>
      <c r="Z468" s="1026"/>
      <c r="AA468" s="1026"/>
      <c r="AB468" s="1026"/>
      <c r="AC468" s="1026"/>
      <c r="AD468" s="1026"/>
      <c r="AE468" s="1026"/>
      <c r="AF468" s="1026"/>
      <c r="AG468" s="1026"/>
      <c r="AH468" s="1026"/>
      <c r="AI468" s="1026"/>
      <c r="AJ468" s="1026"/>
      <c r="AK468" s="1026"/>
      <c r="AL468" s="1026"/>
      <c r="AM468" s="1026"/>
      <c r="AN468" s="1026"/>
      <c r="AO468" s="1026"/>
      <c r="AP468" s="1026"/>
      <c r="AQ468" s="1026"/>
      <c r="AR468" s="1026"/>
      <c r="AS468" s="1026"/>
      <c r="AT468" s="1026"/>
      <c r="AU468" s="1026"/>
      <c r="AV468" s="1026"/>
      <c r="AW468" s="1026"/>
      <c r="AX468" s="1026"/>
      <c r="AY468" s="1026"/>
      <c r="AZ468" s="1026"/>
      <c r="BA468" s="1026"/>
      <c r="BB468" s="1026"/>
      <c r="BC468" s="1026"/>
      <c r="BD468" s="1026"/>
      <c r="BE468" s="1026"/>
      <c r="BF468" s="1026"/>
      <c r="BG468" s="1026"/>
      <c r="BH468" s="1026"/>
      <c r="BI468" s="1026"/>
      <c r="BJ468" s="1026"/>
      <c r="BK468" s="1026"/>
      <c r="BL468" s="1026"/>
      <c r="BM468" s="1026"/>
      <c r="BN468" s="1026"/>
      <c r="BO468" s="1026"/>
      <c r="BP468" s="1026"/>
      <c r="BQ468" s="1026"/>
      <c r="BR468" s="1026"/>
      <c r="BS468" s="1026"/>
      <c r="BT468" s="1026"/>
      <c r="BU468" s="1026"/>
      <c r="BV468" s="1026"/>
      <c r="BW468" s="1026"/>
      <c r="BX468" s="1026"/>
      <c r="BY468" s="1026"/>
      <c r="BZ468" s="1026"/>
      <c r="CA468" s="1026"/>
      <c r="CB468" s="1026"/>
      <c r="CC468" s="1026"/>
      <c r="CD468" s="1026"/>
      <c r="CE468" s="1026"/>
      <c r="CF468" s="1026"/>
      <c r="CG468" s="1026"/>
      <c r="CH468" s="1026"/>
      <c r="CI468" s="1026"/>
      <c r="CJ468" s="1026"/>
      <c r="CK468" s="1026"/>
      <c r="CL468" s="1026"/>
      <c r="CM468" s="1026"/>
      <c r="CN468" s="1026"/>
    </row>
    <row r="469">
      <c r="A469" s="1026"/>
      <c r="B469" s="1026"/>
      <c r="C469" s="1026"/>
      <c r="D469" s="1026"/>
      <c r="E469" s="1026"/>
      <c r="F469" s="1026"/>
      <c r="G469" s="1026"/>
      <c r="H469" s="1027"/>
      <c r="I469" s="1027"/>
      <c r="J469" s="1027"/>
      <c r="K469" s="1027"/>
      <c r="L469" s="1027"/>
      <c r="M469" s="1027"/>
      <c r="N469" s="1027"/>
      <c r="O469" s="1027"/>
      <c r="P469" s="1027"/>
      <c r="Q469" s="1026"/>
      <c r="R469" s="1026"/>
      <c r="S469" s="1026"/>
      <c r="T469" s="1026"/>
      <c r="U469" s="1026"/>
      <c r="V469" s="1026"/>
      <c r="W469" s="1026"/>
      <c r="X469" s="1026"/>
      <c r="Y469" s="1026"/>
      <c r="Z469" s="1026"/>
      <c r="AA469" s="1026"/>
      <c r="AB469" s="1026"/>
      <c r="AC469" s="1026"/>
      <c r="AD469" s="1026"/>
      <c r="AE469" s="1026"/>
      <c r="AF469" s="1026"/>
      <c r="AG469" s="1026"/>
      <c r="AH469" s="1026"/>
      <c r="AI469" s="1026"/>
      <c r="AJ469" s="1026"/>
      <c r="AK469" s="1026"/>
      <c r="AL469" s="1026"/>
      <c r="AM469" s="1026"/>
      <c r="AN469" s="1026"/>
      <c r="AO469" s="1026"/>
      <c r="AP469" s="1026"/>
      <c r="AQ469" s="1026"/>
      <c r="AR469" s="1026"/>
      <c r="AS469" s="1026"/>
      <c r="AT469" s="1026"/>
      <c r="AU469" s="1026"/>
      <c r="AV469" s="1026"/>
      <c r="AW469" s="1026"/>
      <c r="AX469" s="1026"/>
      <c r="AY469" s="1026"/>
      <c r="AZ469" s="1026"/>
      <c r="BA469" s="1026"/>
      <c r="BB469" s="1026"/>
      <c r="BC469" s="1026"/>
      <c r="BD469" s="1026"/>
      <c r="BE469" s="1026"/>
      <c r="BF469" s="1026"/>
      <c r="BG469" s="1026"/>
      <c r="BH469" s="1026"/>
      <c r="BI469" s="1026"/>
      <c r="BJ469" s="1026"/>
      <c r="BK469" s="1026"/>
      <c r="BL469" s="1026"/>
      <c r="BM469" s="1026"/>
      <c r="BN469" s="1026"/>
      <c r="BO469" s="1026"/>
      <c r="BP469" s="1026"/>
      <c r="BQ469" s="1026"/>
      <c r="BR469" s="1026"/>
      <c r="BS469" s="1026"/>
      <c r="BT469" s="1026"/>
      <c r="BU469" s="1026"/>
      <c r="BV469" s="1026"/>
      <c r="BW469" s="1026"/>
      <c r="BX469" s="1026"/>
      <c r="BY469" s="1026"/>
      <c r="BZ469" s="1026"/>
      <c r="CA469" s="1026"/>
      <c r="CB469" s="1026"/>
      <c r="CC469" s="1026"/>
      <c r="CD469" s="1026"/>
      <c r="CE469" s="1026"/>
      <c r="CF469" s="1026"/>
      <c r="CG469" s="1026"/>
      <c r="CH469" s="1026"/>
      <c r="CI469" s="1026"/>
      <c r="CJ469" s="1026"/>
      <c r="CK469" s="1026"/>
      <c r="CL469" s="1026"/>
      <c r="CM469" s="1026"/>
      <c r="CN469" s="1026"/>
    </row>
    <row r="470">
      <c r="A470" s="1026"/>
      <c r="B470" s="1026"/>
      <c r="C470" s="1026"/>
      <c r="D470" s="1026"/>
      <c r="E470" s="1026"/>
      <c r="F470" s="1026"/>
      <c r="G470" s="1026"/>
      <c r="H470" s="1027"/>
      <c r="I470" s="1027"/>
      <c r="J470" s="1027"/>
      <c r="K470" s="1027"/>
      <c r="L470" s="1027"/>
      <c r="M470" s="1027"/>
      <c r="N470" s="1027"/>
      <c r="O470" s="1027"/>
      <c r="P470" s="1027"/>
      <c r="Q470" s="1026"/>
      <c r="R470" s="1026"/>
      <c r="S470" s="1026"/>
      <c r="T470" s="1026"/>
      <c r="U470" s="1026"/>
      <c r="V470" s="1026"/>
      <c r="W470" s="1026"/>
      <c r="X470" s="1026"/>
      <c r="Y470" s="1026"/>
      <c r="Z470" s="1026"/>
      <c r="AA470" s="1026"/>
      <c r="AB470" s="1026"/>
      <c r="AC470" s="1026"/>
      <c r="AD470" s="1026"/>
      <c r="AE470" s="1026"/>
      <c r="AF470" s="1026"/>
      <c r="AG470" s="1026"/>
      <c r="AH470" s="1026"/>
      <c r="AI470" s="1026"/>
      <c r="AJ470" s="1026"/>
      <c r="AK470" s="1026"/>
      <c r="AL470" s="1026"/>
      <c r="AM470" s="1026"/>
      <c r="AN470" s="1026"/>
      <c r="AO470" s="1026"/>
      <c r="AP470" s="1026"/>
      <c r="AQ470" s="1026"/>
      <c r="AR470" s="1026"/>
      <c r="AS470" s="1026"/>
      <c r="AT470" s="1026"/>
      <c r="AU470" s="1026"/>
      <c r="AV470" s="1026"/>
      <c r="AW470" s="1026"/>
      <c r="AX470" s="1026"/>
      <c r="AY470" s="1026"/>
      <c r="AZ470" s="1026"/>
      <c r="BA470" s="1026"/>
      <c r="BB470" s="1026"/>
      <c r="BC470" s="1026"/>
      <c r="BD470" s="1026"/>
      <c r="BE470" s="1026"/>
      <c r="BF470" s="1026"/>
      <c r="BG470" s="1026"/>
      <c r="BH470" s="1026"/>
      <c r="BI470" s="1026"/>
      <c r="BJ470" s="1026"/>
      <c r="BK470" s="1026"/>
      <c r="BL470" s="1026"/>
      <c r="BM470" s="1026"/>
      <c r="BN470" s="1026"/>
      <c r="BO470" s="1026"/>
      <c r="BP470" s="1026"/>
      <c r="BQ470" s="1026"/>
      <c r="BR470" s="1026"/>
      <c r="BS470" s="1026"/>
      <c r="BT470" s="1026"/>
      <c r="BU470" s="1026"/>
      <c r="BV470" s="1026"/>
      <c r="BW470" s="1026"/>
      <c r="BX470" s="1026"/>
      <c r="BY470" s="1026"/>
      <c r="BZ470" s="1026"/>
      <c r="CA470" s="1026"/>
      <c r="CB470" s="1026"/>
      <c r="CC470" s="1026"/>
      <c r="CD470" s="1026"/>
      <c r="CE470" s="1026"/>
      <c r="CF470" s="1026"/>
      <c r="CG470" s="1026"/>
      <c r="CH470" s="1026"/>
      <c r="CI470" s="1026"/>
      <c r="CJ470" s="1026"/>
      <c r="CK470" s="1026"/>
      <c r="CL470" s="1026"/>
      <c r="CM470" s="1026"/>
      <c r="CN470" s="1026"/>
    </row>
    <row r="471">
      <c r="A471" s="1026"/>
      <c r="B471" s="1026"/>
      <c r="C471" s="1026"/>
      <c r="D471" s="1026"/>
      <c r="E471" s="1026"/>
      <c r="F471" s="1026"/>
      <c r="G471" s="1026"/>
      <c r="H471" s="1027"/>
      <c r="I471" s="1027"/>
      <c r="J471" s="1027"/>
      <c r="K471" s="1027"/>
      <c r="L471" s="1027"/>
      <c r="M471" s="1027"/>
      <c r="N471" s="1027"/>
      <c r="O471" s="1027"/>
      <c r="P471" s="1027"/>
      <c r="Q471" s="1026"/>
      <c r="R471" s="1026"/>
      <c r="S471" s="1026"/>
      <c r="T471" s="1026"/>
      <c r="U471" s="1026"/>
      <c r="V471" s="1026"/>
      <c r="W471" s="1026"/>
      <c r="X471" s="1026"/>
      <c r="Y471" s="1026"/>
      <c r="Z471" s="1026"/>
      <c r="AA471" s="1026"/>
      <c r="AB471" s="1026"/>
      <c r="AC471" s="1026"/>
      <c r="AD471" s="1026"/>
      <c r="AE471" s="1026"/>
      <c r="AF471" s="1026"/>
      <c r="AG471" s="1026"/>
      <c r="AH471" s="1026"/>
      <c r="AI471" s="1026"/>
      <c r="AJ471" s="1026"/>
      <c r="AK471" s="1026"/>
      <c r="AL471" s="1026"/>
      <c r="AM471" s="1026"/>
      <c r="AN471" s="1026"/>
      <c r="AO471" s="1026"/>
      <c r="AP471" s="1026"/>
      <c r="AQ471" s="1026"/>
      <c r="AR471" s="1026"/>
      <c r="AS471" s="1026"/>
      <c r="AT471" s="1026"/>
      <c r="AU471" s="1026"/>
      <c r="AV471" s="1026"/>
      <c r="AW471" s="1026"/>
      <c r="AX471" s="1026"/>
      <c r="AY471" s="1026"/>
      <c r="AZ471" s="1026"/>
      <c r="BA471" s="1026"/>
      <c r="BB471" s="1026"/>
      <c r="BC471" s="1026"/>
      <c r="BD471" s="1026"/>
      <c r="BE471" s="1026"/>
      <c r="BF471" s="1026"/>
      <c r="BG471" s="1026"/>
      <c r="BH471" s="1026"/>
      <c r="BI471" s="1026"/>
      <c r="BJ471" s="1026"/>
      <c r="BK471" s="1026"/>
      <c r="BL471" s="1026"/>
      <c r="BM471" s="1026"/>
      <c r="BN471" s="1026"/>
      <c r="BO471" s="1026"/>
      <c r="BP471" s="1026"/>
      <c r="BQ471" s="1026"/>
      <c r="BR471" s="1026"/>
      <c r="BS471" s="1026"/>
      <c r="BT471" s="1026"/>
      <c r="BU471" s="1026"/>
      <c r="BV471" s="1026"/>
      <c r="BW471" s="1026"/>
      <c r="BX471" s="1026"/>
      <c r="BY471" s="1026"/>
      <c r="BZ471" s="1026"/>
      <c r="CA471" s="1026"/>
      <c r="CB471" s="1026"/>
      <c r="CC471" s="1026"/>
      <c r="CD471" s="1026"/>
      <c r="CE471" s="1026"/>
      <c r="CF471" s="1026"/>
      <c r="CG471" s="1026"/>
      <c r="CH471" s="1026"/>
      <c r="CI471" s="1026"/>
      <c r="CJ471" s="1026"/>
      <c r="CK471" s="1026"/>
      <c r="CL471" s="1026"/>
      <c r="CM471" s="1026"/>
      <c r="CN471" s="1026"/>
    </row>
    <row r="472">
      <c r="A472" s="1026"/>
      <c r="B472" s="1026"/>
      <c r="C472" s="1026"/>
      <c r="D472" s="1026"/>
      <c r="E472" s="1026"/>
      <c r="F472" s="1026"/>
      <c r="G472" s="1026"/>
      <c r="H472" s="1027"/>
      <c r="I472" s="1027"/>
      <c r="J472" s="1027"/>
      <c r="K472" s="1027"/>
      <c r="L472" s="1027"/>
      <c r="M472" s="1027"/>
      <c r="N472" s="1027"/>
      <c r="O472" s="1027"/>
      <c r="P472" s="1027"/>
      <c r="Q472" s="1026"/>
      <c r="R472" s="1026"/>
      <c r="S472" s="1026"/>
      <c r="T472" s="1026"/>
      <c r="U472" s="1026"/>
      <c r="V472" s="1026"/>
      <c r="W472" s="1026"/>
      <c r="X472" s="1026"/>
      <c r="Y472" s="1026"/>
      <c r="Z472" s="1026"/>
      <c r="AA472" s="1026"/>
      <c r="AB472" s="1026"/>
      <c r="AC472" s="1026"/>
      <c r="AD472" s="1026"/>
      <c r="AE472" s="1026"/>
      <c r="AF472" s="1026"/>
      <c r="AG472" s="1026"/>
      <c r="AH472" s="1026"/>
      <c r="AI472" s="1026"/>
      <c r="AJ472" s="1026"/>
      <c r="AK472" s="1026"/>
      <c r="AL472" s="1026"/>
      <c r="AM472" s="1026"/>
      <c r="AN472" s="1026"/>
      <c r="AO472" s="1026"/>
      <c r="AP472" s="1026"/>
      <c r="AQ472" s="1026"/>
      <c r="AR472" s="1026"/>
      <c r="AS472" s="1026"/>
      <c r="AT472" s="1026"/>
      <c r="AU472" s="1026"/>
      <c r="AV472" s="1026"/>
      <c r="AW472" s="1026"/>
      <c r="AX472" s="1026"/>
      <c r="AY472" s="1026"/>
      <c r="AZ472" s="1026"/>
      <c r="BA472" s="1026"/>
      <c r="BB472" s="1026"/>
      <c r="BC472" s="1026"/>
      <c r="BD472" s="1026"/>
      <c r="BE472" s="1026"/>
      <c r="BF472" s="1026"/>
      <c r="BG472" s="1026"/>
      <c r="BH472" s="1026"/>
      <c r="BI472" s="1026"/>
      <c r="BJ472" s="1026"/>
      <c r="BK472" s="1026"/>
      <c r="BL472" s="1026"/>
      <c r="BM472" s="1026"/>
      <c r="BN472" s="1026"/>
      <c r="BO472" s="1026"/>
      <c r="BP472" s="1026"/>
      <c r="BQ472" s="1026"/>
      <c r="BR472" s="1026"/>
      <c r="BS472" s="1026"/>
      <c r="BT472" s="1026"/>
      <c r="BU472" s="1026"/>
      <c r="BV472" s="1026"/>
      <c r="BW472" s="1026"/>
      <c r="BX472" s="1026"/>
      <c r="BY472" s="1026"/>
      <c r="BZ472" s="1026"/>
      <c r="CA472" s="1026"/>
      <c r="CB472" s="1026"/>
      <c r="CC472" s="1026"/>
      <c r="CD472" s="1026"/>
      <c r="CE472" s="1026"/>
      <c r="CF472" s="1026"/>
      <c r="CG472" s="1026"/>
      <c r="CH472" s="1026"/>
      <c r="CI472" s="1026"/>
      <c r="CJ472" s="1026"/>
      <c r="CK472" s="1026"/>
      <c r="CL472" s="1026"/>
      <c r="CM472" s="1026"/>
      <c r="CN472" s="1026"/>
    </row>
    <row r="473">
      <c r="A473" s="1026"/>
      <c r="B473" s="1026"/>
      <c r="C473" s="1026"/>
      <c r="D473" s="1026"/>
      <c r="E473" s="1026"/>
      <c r="F473" s="1026"/>
      <c r="G473" s="1026"/>
      <c r="H473" s="1027"/>
      <c r="I473" s="1027"/>
      <c r="J473" s="1027"/>
      <c r="K473" s="1027"/>
      <c r="L473" s="1027"/>
      <c r="M473" s="1027"/>
      <c r="N473" s="1027"/>
      <c r="O473" s="1027"/>
      <c r="P473" s="1027"/>
      <c r="Q473" s="1026"/>
      <c r="R473" s="1026"/>
      <c r="S473" s="1026"/>
      <c r="T473" s="1026"/>
      <c r="U473" s="1026"/>
      <c r="V473" s="1026"/>
      <c r="W473" s="1026"/>
      <c r="X473" s="1026"/>
      <c r="Y473" s="1026"/>
      <c r="Z473" s="1026"/>
      <c r="AA473" s="1026"/>
      <c r="AB473" s="1026"/>
      <c r="AC473" s="1026"/>
      <c r="AD473" s="1026"/>
      <c r="AE473" s="1026"/>
      <c r="AF473" s="1026"/>
      <c r="AG473" s="1026"/>
      <c r="AH473" s="1026"/>
      <c r="AI473" s="1026"/>
      <c r="AJ473" s="1026"/>
      <c r="AK473" s="1026"/>
      <c r="AL473" s="1026"/>
      <c r="AM473" s="1026"/>
      <c r="AN473" s="1026"/>
      <c r="AO473" s="1026"/>
      <c r="AP473" s="1026"/>
      <c r="AQ473" s="1026"/>
      <c r="AR473" s="1026"/>
      <c r="AS473" s="1026"/>
      <c r="AT473" s="1026"/>
      <c r="AU473" s="1026"/>
      <c r="AV473" s="1026"/>
      <c r="AW473" s="1026"/>
      <c r="AX473" s="1026"/>
      <c r="AY473" s="1026"/>
      <c r="AZ473" s="1026"/>
      <c r="BA473" s="1026"/>
      <c r="BB473" s="1026"/>
      <c r="BC473" s="1026"/>
      <c r="BD473" s="1026"/>
      <c r="BE473" s="1026"/>
      <c r="BF473" s="1026"/>
      <c r="BG473" s="1026"/>
      <c r="BH473" s="1026"/>
      <c r="BI473" s="1026"/>
      <c r="BJ473" s="1026"/>
      <c r="BK473" s="1026"/>
      <c r="BL473" s="1026"/>
      <c r="BM473" s="1026"/>
      <c r="BN473" s="1026"/>
      <c r="BO473" s="1026"/>
      <c r="BP473" s="1026"/>
      <c r="BQ473" s="1026"/>
      <c r="BR473" s="1026"/>
      <c r="BS473" s="1026"/>
      <c r="BT473" s="1026"/>
      <c r="BU473" s="1026"/>
      <c r="BV473" s="1026"/>
      <c r="BW473" s="1026"/>
      <c r="BX473" s="1026"/>
      <c r="BY473" s="1026"/>
      <c r="BZ473" s="1026"/>
      <c r="CA473" s="1026"/>
      <c r="CB473" s="1026"/>
      <c r="CC473" s="1026"/>
      <c r="CD473" s="1026"/>
      <c r="CE473" s="1026"/>
      <c r="CF473" s="1026"/>
      <c r="CG473" s="1026"/>
      <c r="CH473" s="1026"/>
      <c r="CI473" s="1026"/>
      <c r="CJ473" s="1026"/>
      <c r="CK473" s="1026"/>
      <c r="CL473" s="1026"/>
      <c r="CM473" s="1026"/>
      <c r="CN473" s="1026"/>
    </row>
    <row r="474">
      <c r="A474" s="1026"/>
      <c r="B474" s="1026"/>
      <c r="C474" s="1026"/>
      <c r="D474" s="1026"/>
      <c r="E474" s="1026"/>
      <c r="F474" s="1026"/>
      <c r="G474" s="1026"/>
      <c r="H474" s="1027"/>
      <c r="I474" s="1027"/>
      <c r="J474" s="1027"/>
      <c r="K474" s="1027"/>
      <c r="L474" s="1027"/>
      <c r="M474" s="1027"/>
      <c r="N474" s="1027"/>
      <c r="O474" s="1027"/>
      <c r="P474" s="1027"/>
      <c r="Q474" s="1026"/>
      <c r="R474" s="1026"/>
      <c r="S474" s="1026"/>
      <c r="T474" s="1026"/>
      <c r="U474" s="1026"/>
      <c r="V474" s="1026"/>
      <c r="W474" s="1026"/>
      <c r="X474" s="1026"/>
      <c r="Y474" s="1026"/>
      <c r="Z474" s="1026"/>
      <c r="AA474" s="1026"/>
      <c r="AB474" s="1026"/>
      <c r="AC474" s="1026"/>
      <c r="AD474" s="1026"/>
      <c r="AE474" s="1026"/>
      <c r="AF474" s="1026"/>
      <c r="AG474" s="1026"/>
      <c r="AH474" s="1026"/>
      <c r="AI474" s="1026"/>
      <c r="AJ474" s="1026"/>
      <c r="AK474" s="1026"/>
      <c r="AL474" s="1026"/>
      <c r="AM474" s="1026"/>
      <c r="AN474" s="1026"/>
      <c r="AO474" s="1026"/>
      <c r="AP474" s="1026"/>
      <c r="AQ474" s="1026"/>
      <c r="AR474" s="1026"/>
      <c r="AS474" s="1026"/>
      <c r="AT474" s="1026"/>
      <c r="AU474" s="1026"/>
      <c r="AV474" s="1026"/>
      <c r="AW474" s="1026"/>
      <c r="AX474" s="1026"/>
      <c r="AY474" s="1026"/>
      <c r="AZ474" s="1026"/>
      <c r="BA474" s="1026"/>
      <c r="BB474" s="1026"/>
      <c r="BC474" s="1026"/>
      <c r="BD474" s="1026"/>
      <c r="BE474" s="1026"/>
      <c r="BF474" s="1026"/>
      <c r="BG474" s="1026"/>
      <c r="BH474" s="1026"/>
      <c r="BI474" s="1026"/>
      <c r="BJ474" s="1026"/>
      <c r="BK474" s="1026"/>
      <c r="BL474" s="1026"/>
      <c r="BM474" s="1026"/>
      <c r="BN474" s="1026"/>
      <c r="BO474" s="1026"/>
      <c r="BP474" s="1026"/>
      <c r="BQ474" s="1026"/>
      <c r="BR474" s="1026"/>
      <c r="BS474" s="1026"/>
      <c r="BT474" s="1026"/>
      <c r="BU474" s="1026"/>
      <c r="BV474" s="1026"/>
      <c r="BW474" s="1026"/>
      <c r="BX474" s="1026"/>
      <c r="BY474" s="1026"/>
      <c r="BZ474" s="1026"/>
      <c r="CA474" s="1026"/>
      <c r="CB474" s="1026"/>
      <c r="CC474" s="1026"/>
      <c r="CD474" s="1026"/>
      <c r="CE474" s="1026"/>
      <c r="CF474" s="1026"/>
      <c r="CG474" s="1026"/>
      <c r="CH474" s="1026"/>
      <c r="CI474" s="1026"/>
      <c r="CJ474" s="1026"/>
      <c r="CK474" s="1026"/>
      <c r="CL474" s="1026"/>
      <c r="CM474" s="1026"/>
      <c r="CN474" s="1026"/>
    </row>
    <row r="475">
      <c r="A475" s="1026"/>
      <c r="B475" s="1026"/>
      <c r="C475" s="1026"/>
      <c r="D475" s="1026"/>
      <c r="E475" s="1026"/>
      <c r="F475" s="1026"/>
      <c r="G475" s="1026"/>
      <c r="H475" s="1027"/>
      <c r="I475" s="1027"/>
      <c r="J475" s="1027"/>
      <c r="K475" s="1027"/>
      <c r="L475" s="1027"/>
      <c r="M475" s="1027"/>
      <c r="N475" s="1027"/>
      <c r="O475" s="1027"/>
      <c r="P475" s="1027"/>
      <c r="Q475" s="1026"/>
      <c r="R475" s="1026"/>
      <c r="S475" s="1026"/>
      <c r="T475" s="1026"/>
      <c r="U475" s="1026"/>
      <c r="V475" s="1026"/>
      <c r="W475" s="1026"/>
      <c r="X475" s="1026"/>
      <c r="Y475" s="1026"/>
      <c r="Z475" s="1026"/>
      <c r="AA475" s="1026"/>
      <c r="AB475" s="1026"/>
      <c r="AC475" s="1026"/>
      <c r="AD475" s="1026"/>
      <c r="AE475" s="1026"/>
      <c r="AF475" s="1026"/>
      <c r="AG475" s="1026"/>
      <c r="AH475" s="1026"/>
      <c r="AI475" s="1026"/>
      <c r="AJ475" s="1026"/>
      <c r="AK475" s="1026"/>
      <c r="AL475" s="1026"/>
      <c r="AM475" s="1026"/>
      <c r="AN475" s="1026"/>
      <c r="AO475" s="1026"/>
      <c r="AP475" s="1026"/>
      <c r="AQ475" s="1026"/>
      <c r="AR475" s="1026"/>
      <c r="AS475" s="1026"/>
      <c r="AT475" s="1026"/>
      <c r="AU475" s="1026"/>
      <c r="AV475" s="1026"/>
      <c r="AW475" s="1026"/>
      <c r="AX475" s="1026"/>
      <c r="AY475" s="1026"/>
      <c r="AZ475" s="1026"/>
      <c r="BA475" s="1026"/>
      <c r="BB475" s="1026"/>
      <c r="BC475" s="1026"/>
      <c r="BD475" s="1026"/>
      <c r="BE475" s="1026"/>
      <c r="BF475" s="1026"/>
      <c r="BG475" s="1026"/>
      <c r="BH475" s="1026"/>
      <c r="BI475" s="1026"/>
      <c r="BJ475" s="1026"/>
      <c r="BK475" s="1026"/>
      <c r="BL475" s="1026"/>
      <c r="BM475" s="1026"/>
      <c r="BN475" s="1026"/>
      <c r="BO475" s="1026"/>
      <c r="BP475" s="1026"/>
      <c r="BQ475" s="1026"/>
      <c r="BR475" s="1026"/>
      <c r="BS475" s="1026"/>
      <c r="BT475" s="1026"/>
      <c r="BU475" s="1026"/>
      <c r="BV475" s="1026"/>
      <c r="BW475" s="1026"/>
      <c r="BX475" s="1026"/>
      <c r="BY475" s="1026"/>
      <c r="BZ475" s="1026"/>
      <c r="CA475" s="1026"/>
      <c r="CB475" s="1026"/>
      <c r="CC475" s="1026"/>
      <c r="CD475" s="1026"/>
      <c r="CE475" s="1026"/>
      <c r="CF475" s="1026"/>
      <c r="CG475" s="1026"/>
      <c r="CH475" s="1026"/>
      <c r="CI475" s="1026"/>
      <c r="CJ475" s="1026"/>
      <c r="CK475" s="1026"/>
      <c r="CL475" s="1026"/>
      <c r="CM475" s="1026"/>
      <c r="CN475" s="1026"/>
    </row>
    <row r="476">
      <c r="A476" s="1026"/>
      <c r="B476" s="1026"/>
      <c r="C476" s="1026"/>
      <c r="D476" s="1026"/>
      <c r="E476" s="1026"/>
      <c r="F476" s="1026"/>
      <c r="G476" s="1026"/>
      <c r="H476" s="1027"/>
      <c r="I476" s="1027"/>
      <c r="J476" s="1027"/>
      <c r="K476" s="1027"/>
      <c r="L476" s="1027"/>
      <c r="M476" s="1027"/>
      <c r="N476" s="1027"/>
      <c r="O476" s="1027"/>
      <c r="P476" s="1027"/>
      <c r="Q476" s="1026"/>
      <c r="R476" s="1026"/>
      <c r="S476" s="1026"/>
      <c r="T476" s="1026"/>
      <c r="U476" s="1026"/>
      <c r="V476" s="1026"/>
      <c r="W476" s="1026"/>
      <c r="X476" s="1026"/>
      <c r="Y476" s="1026"/>
      <c r="Z476" s="1026"/>
      <c r="AA476" s="1026"/>
      <c r="AB476" s="1026"/>
      <c r="AC476" s="1026"/>
      <c r="AD476" s="1026"/>
      <c r="AE476" s="1026"/>
      <c r="AF476" s="1026"/>
      <c r="AG476" s="1026"/>
      <c r="AH476" s="1026"/>
      <c r="AI476" s="1026"/>
      <c r="AJ476" s="1026"/>
      <c r="AK476" s="1026"/>
      <c r="AL476" s="1026"/>
      <c r="AM476" s="1026"/>
      <c r="AN476" s="1026"/>
      <c r="AO476" s="1026"/>
      <c r="AP476" s="1026"/>
      <c r="AQ476" s="1026"/>
      <c r="AR476" s="1026"/>
      <c r="AS476" s="1026"/>
      <c r="AT476" s="1026"/>
      <c r="AU476" s="1026"/>
      <c r="AV476" s="1026"/>
      <c r="AW476" s="1026"/>
      <c r="AX476" s="1026"/>
      <c r="AY476" s="1026"/>
      <c r="AZ476" s="1026"/>
      <c r="BA476" s="1026"/>
      <c r="BB476" s="1026"/>
      <c r="BC476" s="1026"/>
      <c r="BD476" s="1026"/>
      <c r="BE476" s="1026"/>
      <c r="BF476" s="1026"/>
      <c r="BG476" s="1026"/>
      <c r="BH476" s="1026"/>
      <c r="BI476" s="1026"/>
      <c r="BJ476" s="1026"/>
      <c r="BK476" s="1026"/>
      <c r="BL476" s="1026"/>
      <c r="BM476" s="1026"/>
      <c r="BN476" s="1026"/>
      <c r="BO476" s="1026"/>
      <c r="BP476" s="1026"/>
      <c r="BQ476" s="1026"/>
      <c r="BR476" s="1026"/>
      <c r="BS476" s="1026"/>
      <c r="BT476" s="1026"/>
      <c r="BU476" s="1026"/>
      <c r="BV476" s="1026"/>
      <c r="BW476" s="1026"/>
      <c r="BX476" s="1026"/>
      <c r="BY476" s="1026"/>
      <c r="BZ476" s="1026"/>
      <c r="CA476" s="1026"/>
      <c r="CB476" s="1026"/>
      <c r="CC476" s="1026"/>
      <c r="CD476" s="1026"/>
      <c r="CE476" s="1026"/>
      <c r="CF476" s="1026"/>
      <c r="CG476" s="1026"/>
      <c r="CH476" s="1026"/>
      <c r="CI476" s="1026"/>
      <c r="CJ476" s="1026"/>
      <c r="CK476" s="1026"/>
      <c r="CL476" s="1026"/>
      <c r="CM476" s="1026"/>
      <c r="CN476" s="1026"/>
    </row>
    <row r="477">
      <c r="A477" s="1026"/>
      <c r="B477" s="1026"/>
      <c r="C477" s="1026"/>
      <c r="D477" s="1026"/>
      <c r="E477" s="1026"/>
      <c r="F477" s="1026"/>
      <c r="G477" s="1026"/>
      <c r="H477" s="1027"/>
      <c r="I477" s="1027"/>
      <c r="J477" s="1027"/>
      <c r="K477" s="1027"/>
      <c r="L477" s="1027"/>
      <c r="M477" s="1027"/>
      <c r="N477" s="1027"/>
      <c r="O477" s="1027"/>
      <c r="P477" s="1027"/>
      <c r="Q477" s="1026"/>
      <c r="R477" s="1026"/>
      <c r="S477" s="1026"/>
      <c r="T477" s="1026"/>
      <c r="U477" s="1026"/>
      <c r="V477" s="1026"/>
      <c r="W477" s="1026"/>
      <c r="X477" s="1026"/>
      <c r="Y477" s="1026"/>
      <c r="Z477" s="1026"/>
      <c r="AA477" s="1026"/>
      <c r="AB477" s="1026"/>
      <c r="AC477" s="1026"/>
      <c r="AD477" s="1026"/>
      <c r="AE477" s="1026"/>
      <c r="AF477" s="1026"/>
      <c r="AG477" s="1026"/>
      <c r="AH477" s="1026"/>
      <c r="AI477" s="1026"/>
      <c r="AJ477" s="1026"/>
      <c r="AK477" s="1026"/>
      <c r="AL477" s="1026"/>
      <c r="AM477" s="1026"/>
      <c r="AN477" s="1026"/>
      <c r="AO477" s="1026"/>
      <c r="AP477" s="1026"/>
      <c r="AQ477" s="1026"/>
      <c r="AR477" s="1026"/>
      <c r="AS477" s="1026"/>
      <c r="AT477" s="1026"/>
      <c r="AU477" s="1026"/>
      <c r="AV477" s="1026"/>
      <c r="AW477" s="1026"/>
      <c r="AX477" s="1026"/>
      <c r="AY477" s="1026"/>
      <c r="AZ477" s="1026"/>
      <c r="BA477" s="1026"/>
      <c r="BB477" s="1026"/>
      <c r="BC477" s="1026"/>
      <c r="BD477" s="1026"/>
      <c r="BE477" s="1026"/>
      <c r="BF477" s="1026"/>
      <c r="BG477" s="1026"/>
      <c r="BH477" s="1026"/>
      <c r="BI477" s="1026"/>
      <c r="BJ477" s="1026"/>
      <c r="BK477" s="1026"/>
      <c r="BL477" s="1026"/>
      <c r="BM477" s="1026"/>
      <c r="BN477" s="1026"/>
      <c r="BO477" s="1026"/>
      <c r="BP477" s="1026"/>
      <c r="BQ477" s="1026"/>
      <c r="BR477" s="1026"/>
      <c r="BS477" s="1026"/>
      <c r="BT477" s="1026"/>
      <c r="BU477" s="1026"/>
      <c r="BV477" s="1026"/>
      <c r="BW477" s="1026"/>
      <c r="BX477" s="1026"/>
      <c r="BY477" s="1026"/>
      <c r="BZ477" s="1026"/>
      <c r="CA477" s="1026"/>
      <c r="CB477" s="1026"/>
      <c r="CC477" s="1026"/>
      <c r="CD477" s="1026"/>
      <c r="CE477" s="1026"/>
      <c r="CF477" s="1026"/>
      <c r="CG477" s="1026"/>
      <c r="CH477" s="1026"/>
      <c r="CI477" s="1026"/>
      <c r="CJ477" s="1026"/>
      <c r="CK477" s="1026"/>
      <c r="CL477" s="1026"/>
      <c r="CM477" s="1026"/>
      <c r="CN477" s="1026"/>
    </row>
    <row r="478">
      <c r="A478" s="1026"/>
      <c r="B478" s="1026"/>
      <c r="C478" s="1026"/>
      <c r="D478" s="1026"/>
      <c r="E478" s="1026"/>
      <c r="F478" s="1026"/>
      <c r="G478" s="1026"/>
      <c r="H478" s="1027"/>
      <c r="I478" s="1027"/>
      <c r="J478" s="1027"/>
      <c r="K478" s="1027"/>
      <c r="L478" s="1027"/>
      <c r="M478" s="1027"/>
      <c r="N478" s="1027"/>
      <c r="O478" s="1027"/>
      <c r="P478" s="1027"/>
      <c r="Q478" s="1026"/>
      <c r="R478" s="1026"/>
      <c r="S478" s="1026"/>
      <c r="T478" s="1026"/>
      <c r="U478" s="1026"/>
      <c r="V478" s="1026"/>
      <c r="W478" s="1026"/>
      <c r="X478" s="1026"/>
      <c r="Y478" s="1026"/>
      <c r="Z478" s="1026"/>
      <c r="AA478" s="1026"/>
      <c r="AB478" s="1026"/>
      <c r="AC478" s="1026"/>
      <c r="AD478" s="1026"/>
      <c r="AE478" s="1026"/>
      <c r="AF478" s="1026"/>
      <c r="AG478" s="1026"/>
      <c r="AH478" s="1026"/>
      <c r="AI478" s="1026"/>
      <c r="AJ478" s="1026"/>
      <c r="AK478" s="1026"/>
      <c r="AL478" s="1026"/>
      <c r="AM478" s="1026"/>
      <c r="AN478" s="1026"/>
      <c r="AO478" s="1026"/>
      <c r="AP478" s="1026"/>
      <c r="AQ478" s="1026"/>
      <c r="AR478" s="1026"/>
      <c r="AS478" s="1026"/>
      <c r="AT478" s="1026"/>
      <c r="AU478" s="1026"/>
      <c r="AV478" s="1026"/>
      <c r="AW478" s="1026"/>
      <c r="AX478" s="1026"/>
      <c r="AY478" s="1026"/>
      <c r="AZ478" s="1026"/>
      <c r="BA478" s="1026"/>
      <c r="BB478" s="1026"/>
      <c r="BC478" s="1026"/>
      <c r="BD478" s="1026"/>
      <c r="BE478" s="1026"/>
      <c r="BF478" s="1026"/>
      <c r="BG478" s="1026"/>
      <c r="BH478" s="1026"/>
      <c r="BI478" s="1026"/>
      <c r="BJ478" s="1026"/>
      <c r="BK478" s="1026"/>
      <c r="BL478" s="1026"/>
      <c r="BM478" s="1026"/>
      <c r="BN478" s="1026"/>
      <c r="BO478" s="1026"/>
      <c r="BP478" s="1026"/>
      <c r="BQ478" s="1026"/>
      <c r="BR478" s="1026"/>
      <c r="BS478" s="1026"/>
      <c r="BT478" s="1026"/>
      <c r="BU478" s="1026"/>
      <c r="BV478" s="1026"/>
      <c r="BW478" s="1026"/>
      <c r="BX478" s="1026"/>
      <c r="BY478" s="1026"/>
      <c r="BZ478" s="1026"/>
      <c r="CA478" s="1026"/>
      <c r="CB478" s="1026"/>
      <c r="CC478" s="1026"/>
      <c r="CD478" s="1026"/>
      <c r="CE478" s="1026"/>
      <c r="CF478" s="1026"/>
      <c r="CG478" s="1026"/>
      <c r="CH478" s="1026"/>
      <c r="CI478" s="1026"/>
      <c r="CJ478" s="1026"/>
      <c r="CK478" s="1026"/>
      <c r="CL478" s="1026"/>
      <c r="CM478" s="1026"/>
      <c r="CN478" s="1026"/>
    </row>
    <row r="479">
      <c r="A479" s="1026"/>
      <c r="B479" s="1026"/>
      <c r="C479" s="1026"/>
      <c r="D479" s="1026"/>
      <c r="E479" s="1026"/>
      <c r="F479" s="1026"/>
      <c r="G479" s="1026"/>
      <c r="H479" s="1027"/>
      <c r="I479" s="1027"/>
      <c r="J479" s="1027"/>
      <c r="K479" s="1027"/>
      <c r="L479" s="1027"/>
      <c r="M479" s="1027"/>
      <c r="N479" s="1027"/>
      <c r="O479" s="1027"/>
      <c r="P479" s="1027"/>
      <c r="Q479" s="1026"/>
      <c r="R479" s="1026"/>
      <c r="S479" s="1026"/>
      <c r="T479" s="1026"/>
      <c r="U479" s="1026"/>
      <c r="V479" s="1026"/>
      <c r="W479" s="1026"/>
      <c r="X479" s="1026"/>
      <c r="Y479" s="1026"/>
      <c r="Z479" s="1026"/>
      <c r="AA479" s="1026"/>
      <c r="AB479" s="1026"/>
      <c r="AC479" s="1026"/>
      <c r="AD479" s="1026"/>
      <c r="AE479" s="1026"/>
      <c r="AF479" s="1026"/>
      <c r="AG479" s="1026"/>
      <c r="AH479" s="1026"/>
      <c r="AI479" s="1026"/>
      <c r="AJ479" s="1026"/>
      <c r="AK479" s="1026"/>
      <c r="AL479" s="1026"/>
      <c r="AM479" s="1026"/>
      <c r="AN479" s="1026"/>
      <c r="AO479" s="1026"/>
      <c r="AP479" s="1026"/>
      <c r="AQ479" s="1026"/>
      <c r="AR479" s="1026"/>
      <c r="AS479" s="1026"/>
      <c r="AT479" s="1026"/>
      <c r="AU479" s="1026"/>
      <c r="AV479" s="1026"/>
      <c r="AW479" s="1026"/>
      <c r="AX479" s="1026"/>
      <c r="AY479" s="1026"/>
      <c r="AZ479" s="1026"/>
      <c r="BA479" s="1026"/>
      <c r="BB479" s="1026"/>
      <c r="BC479" s="1026"/>
      <c r="BD479" s="1026"/>
      <c r="BE479" s="1026"/>
      <c r="BF479" s="1026"/>
      <c r="BG479" s="1026"/>
      <c r="BH479" s="1026"/>
      <c r="BI479" s="1026"/>
      <c r="BJ479" s="1026"/>
      <c r="BK479" s="1026"/>
      <c r="BL479" s="1026"/>
      <c r="BM479" s="1026"/>
      <c r="BN479" s="1026"/>
      <c r="BO479" s="1026"/>
      <c r="BP479" s="1026"/>
      <c r="BQ479" s="1026"/>
      <c r="BR479" s="1026"/>
      <c r="BS479" s="1026"/>
      <c r="BT479" s="1026"/>
      <c r="BU479" s="1026"/>
      <c r="BV479" s="1026"/>
      <c r="BW479" s="1026"/>
      <c r="BX479" s="1026"/>
      <c r="BY479" s="1026"/>
      <c r="BZ479" s="1026"/>
      <c r="CA479" s="1026"/>
      <c r="CB479" s="1026"/>
      <c r="CC479" s="1026"/>
      <c r="CD479" s="1026"/>
      <c r="CE479" s="1026"/>
      <c r="CF479" s="1026"/>
      <c r="CG479" s="1026"/>
      <c r="CH479" s="1026"/>
      <c r="CI479" s="1026"/>
      <c r="CJ479" s="1026"/>
      <c r="CK479" s="1026"/>
      <c r="CL479" s="1026"/>
      <c r="CM479" s="1026"/>
      <c r="CN479" s="1026"/>
    </row>
    <row r="480">
      <c r="A480" s="1026"/>
      <c r="B480" s="1026"/>
      <c r="C480" s="1026"/>
      <c r="D480" s="1026"/>
      <c r="E480" s="1026"/>
      <c r="F480" s="1026"/>
      <c r="G480" s="1026"/>
      <c r="H480" s="1027"/>
      <c r="I480" s="1027"/>
      <c r="J480" s="1027"/>
      <c r="K480" s="1027"/>
      <c r="L480" s="1027"/>
      <c r="M480" s="1027"/>
      <c r="N480" s="1027"/>
      <c r="O480" s="1027"/>
      <c r="P480" s="1027"/>
      <c r="Q480" s="1026"/>
      <c r="R480" s="1026"/>
      <c r="S480" s="1026"/>
      <c r="T480" s="1026"/>
      <c r="U480" s="1026"/>
      <c r="V480" s="1026"/>
      <c r="W480" s="1026"/>
      <c r="X480" s="1026"/>
      <c r="Y480" s="1026"/>
      <c r="Z480" s="1026"/>
      <c r="AA480" s="1026"/>
      <c r="AB480" s="1026"/>
      <c r="AC480" s="1026"/>
      <c r="AD480" s="1026"/>
      <c r="AE480" s="1026"/>
      <c r="AF480" s="1026"/>
      <c r="AG480" s="1026"/>
      <c r="AH480" s="1026"/>
      <c r="AI480" s="1026"/>
      <c r="AJ480" s="1026"/>
      <c r="AK480" s="1026"/>
      <c r="AL480" s="1026"/>
      <c r="AM480" s="1026"/>
      <c r="AN480" s="1026"/>
      <c r="AO480" s="1026"/>
      <c r="AP480" s="1026"/>
      <c r="AQ480" s="1026"/>
      <c r="AR480" s="1026"/>
      <c r="AS480" s="1026"/>
      <c r="AT480" s="1026"/>
      <c r="AU480" s="1026"/>
      <c r="AV480" s="1026"/>
      <c r="AW480" s="1026"/>
      <c r="AX480" s="1026"/>
      <c r="AY480" s="1026"/>
      <c r="AZ480" s="1026"/>
      <c r="BA480" s="1026"/>
      <c r="BB480" s="1026"/>
      <c r="BC480" s="1026"/>
      <c r="BD480" s="1026"/>
      <c r="BE480" s="1026"/>
      <c r="BF480" s="1026"/>
      <c r="BG480" s="1026"/>
      <c r="BH480" s="1026"/>
      <c r="BI480" s="1026"/>
      <c r="BJ480" s="1026"/>
      <c r="BK480" s="1026"/>
      <c r="BL480" s="1026"/>
      <c r="BM480" s="1026"/>
      <c r="BN480" s="1026"/>
      <c r="BO480" s="1026"/>
      <c r="BP480" s="1026"/>
      <c r="BQ480" s="1026"/>
      <c r="BR480" s="1026"/>
      <c r="BS480" s="1026"/>
      <c r="BT480" s="1026"/>
      <c r="BU480" s="1026"/>
      <c r="BV480" s="1026"/>
      <c r="BW480" s="1026"/>
      <c r="BX480" s="1026"/>
      <c r="BY480" s="1026"/>
      <c r="BZ480" s="1026"/>
      <c r="CA480" s="1026"/>
      <c r="CB480" s="1026"/>
      <c r="CC480" s="1026"/>
      <c r="CD480" s="1026"/>
      <c r="CE480" s="1026"/>
      <c r="CF480" s="1026"/>
      <c r="CG480" s="1026"/>
      <c r="CH480" s="1026"/>
      <c r="CI480" s="1026"/>
      <c r="CJ480" s="1026"/>
      <c r="CK480" s="1026"/>
      <c r="CL480" s="1026"/>
      <c r="CM480" s="1026"/>
      <c r="CN480" s="1026"/>
    </row>
    <row r="481">
      <c r="A481" s="1026"/>
      <c r="B481" s="1026"/>
      <c r="C481" s="1026"/>
      <c r="D481" s="1026"/>
      <c r="E481" s="1026"/>
      <c r="F481" s="1026"/>
      <c r="G481" s="1026"/>
      <c r="H481" s="1027"/>
      <c r="I481" s="1027"/>
      <c r="J481" s="1027"/>
      <c r="K481" s="1027"/>
      <c r="L481" s="1027"/>
      <c r="M481" s="1027"/>
      <c r="N481" s="1027"/>
      <c r="O481" s="1027"/>
      <c r="P481" s="1027"/>
      <c r="Q481" s="1026"/>
      <c r="R481" s="1026"/>
      <c r="S481" s="1026"/>
      <c r="T481" s="1026"/>
      <c r="U481" s="1026"/>
      <c r="V481" s="1026"/>
      <c r="W481" s="1026"/>
      <c r="X481" s="1026"/>
      <c r="Y481" s="1026"/>
      <c r="Z481" s="1026"/>
      <c r="AA481" s="1026"/>
      <c r="AB481" s="1026"/>
      <c r="AC481" s="1026"/>
      <c r="AD481" s="1026"/>
      <c r="AE481" s="1026"/>
      <c r="AF481" s="1026"/>
      <c r="AG481" s="1026"/>
      <c r="AH481" s="1026"/>
      <c r="AI481" s="1026"/>
      <c r="AJ481" s="1026"/>
      <c r="AK481" s="1026"/>
      <c r="AL481" s="1026"/>
      <c r="AM481" s="1026"/>
      <c r="AN481" s="1026"/>
      <c r="AO481" s="1026"/>
      <c r="AP481" s="1026"/>
      <c r="AQ481" s="1026"/>
      <c r="AR481" s="1026"/>
      <c r="AS481" s="1026"/>
      <c r="AT481" s="1026"/>
      <c r="AU481" s="1026"/>
      <c r="AV481" s="1026"/>
      <c r="AW481" s="1026"/>
      <c r="AX481" s="1026"/>
      <c r="AY481" s="1026"/>
      <c r="AZ481" s="1026"/>
      <c r="BA481" s="1026"/>
      <c r="BB481" s="1026"/>
      <c r="BC481" s="1026"/>
      <c r="BD481" s="1026"/>
      <c r="BE481" s="1026"/>
      <c r="BF481" s="1026"/>
      <c r="BG481" s="1026"/>
      <c r="BH481" s="1026"/>
      <c r="BI481" s="1026"/>
      <c r="BJ481" s="1026"/>
      <c r="BK481" s="1026"/>
      <c r="BL481" s="1026"/>
      <c r="BM481" s="1026"/>
      <c r="BN481" s="1026"/>
      <c r="BO481" s="1026"/>
      <c r="BP481" s="1026"/>
      <c r="BQ481" s="1026"/>
      <c r="BR481" s="1026"/>
      <c r="BS481" s="1026"/>
      <c r="BT481" s="1026"/>
      <c r="BU481" s="1026"/>
      <c r="BV481" s="1026"/>
      <c r="BW481" s="1026"/>
      <c r="BX481" s="1026"/>
      <c r="BY481" s="1026"/>
      <c r="BZ481" s="1026"/>
      <c r="CA481" s="1026"/>
      <c r="CB481" s="1026"/>
      <c r="CC481" s="1026"/>
      <c r="CD481" s="1026"/>
      <c r="CE481" s="1026"/>
      <c r="CF481" s="1026"/>
      <c r="CG481" s="1026"/>
      <c r="CH481" s="1026"/>
      <c r="CI481" s="1026"/>
      <c r="CJ481" s="1026"/>
      <c r="CK481" s="1026"/>
      <c r="CL481" s="1026"/>
      <c r="CM481" s="1026"/>
      <c r="CN481" s="1026"/>
    </row>
    <row r="482">
      <c r="A482" s="1026"/>
      <c r="B482" s="1026"/>
      <c r="C482" s="1026"/>
      <c r="D482" s="1026"/>
      <c r="E482" s="1026"/>
      <c r="F482" s="1026"/>
      <c r="G482" s="1026"/>
      <c r="H482" s="1027"/>
      <c r="I482" s="1027"/>
      <c r="J482" s="1027"/>
      <c r="K482" s="1027"/>
      <c r="L482" s="1027"/>
      <c r="M482" s="1027"/>
      <c r="N482" s="1027"/>
      <c r="O482" s="1027"/>
      <c r="P482" s="1027"/>
      <c r="Q482" s="1026"/>
      <c r="R482" s="1026"/>
      <c r="S482" s="1026"/>
      <c r="T482" s="1026"/>
      <c r="U482" s="1026"/>
      <c r="V482" s="1026"/>
      <c r="W482" s="1026"/>
      <c r="X482" s="1026"/>
      <c r="Y482" s="1026"/>
      <c r="Z482" s="1026"/>
      <c r="AA482" s="1026"/>
      <c r="AB482" s="1026"/>
      <c r="AC482" s="1026"/>
      <c r="AD482" s="1026"/>
      <c r="AE482" s="1026"/>
      <c r="AF482" s="1026"/>
      <c r="AG482" s="1026"/>
      <c r="AH482" s="1026"/>
      <c r="AI482" s="1026"/>
      <c r="AJ482" s="1026"/>
      <c r="AK482" s="1026"/>
      <c r="AL482" s="1026"/>
      <c r="AM482" s="1026"/>
      <c r="AN482" s="1026"/>
      <c r="AO482" s="1026"/>
      <c r="AP482" s="1026"/>
      <c r="AQ482" s="1026"/>
      <c r="AR482" s="1026"/>
      <c r="AS482" s="1026"/>
      <c r="AT482" s="1026"/>
      <c r="AU482" s="1026"/>
      <c r="AV482" s="1026"/>
      <c r="AW482" s="1026"/>
      <c r="AX482" s="1026"/>
      <c r="AY482" s="1026"/>
      <c r="AZ482" s="1026"/>
      <c r="BA482" s="1026"/>
      <c r="BB482" s="1026"/>
      <c r="BC482" s="1026"/>
      <c r="BD482" s="1026"/>
      <c r="BE482" s="1026"/>
      <c r="BF482" s="1026"/>
      <c r="BG482" s="1026"/>
      <c r="BH482" s="1026"/>
      <c r="BI482" s="1026"/>
      <c r="BJ482" s="1026"/>
      <c r="BK482" s="1026"/>
      <c r="BL482" s="1026"/>
      <c r="BM482" s="1026"/>
      <c r="BN482" s="1026"/>
      <c r="BO482" s="1026"/>
      <c r="BP482" s="1026"/>
      <c r="BQ482" s="1026"/>
      <c r="BR482" s="1026"/>
      <c r="BS482" s="1026"/>
      <c r="BT482" s="1026"/>
      <c r="BU482" s="1026"/>
      <c r="BV482" s="1026"/>
      <c r="BW482" s="1026"/>
      <c r="BX482" s="1026"/>
      <c r="BY482" s="1026"/>
      <c r="BZ482" s="1026"/>
      <c r="CA482" s="1026"/>
      <c r="CB482" s="1026"/>
      <c r="CC482" s="1026"/>
      <c r="CD482" s="1026"/>
      <c r="CE482" s="1026"/>
      <c r="CF482" s="1026"/>
      <c r="CG482" s="1026"/>
      <c r="CH482" s="1026"/>
      <c r="CI482" s="1026"/>
      <c r="CJ482" s="1026"/>
      <c r="CK482" s="1026"/>
      <c r="CL482" s="1026"/>
      <c r="CM482" s="1026"/>
      <c r="CN482" s="1026"/>
    </row>
    <row r="483">
      <c r="A483" s="1026"/>
      <c r="B483" s="1026"/>
      <c r="C483" s="1026"/>
      <c r="D483" s="1026"/>
      <c r="E483" s="1026"/>
      <c r="F483" s="1026"/>
      <c r="G483" s="1026"/>
      <c r="H483" s="1027"/>
      <c r="I483" s="1027"/>
      <c r="J483" s="1027"/>
      <c r="K483" s="1027"/>
      <c r="L483" s="1027"/>
      <c r="M483" s="1027"/>
      <c r="N483" s="1027"/>
      <c r="O483" s="1027"/>
      <c r="P483" s="1027"/>
      <c r="Q483" s="1026"/>
      <c r="R483" s="1026"/>
      <c r="S483" s="1026"/>
      <c r="T483" s="1026"/>
      <c r="U483" s="1026"/>
      <c r="V483" s="1026"/>
      <c r="W483" s="1026"/>
      <c r="X483" s="1026"/>
      <c r="Y483" s="1026"/>
      <c r="Z483" s="1026"/>
      <c r="AA483" s="1026"/>
      <c r="AB483" s="1026"/>
      <c r="AC483" s="1026"/>
      <c r="AD483" s="1026"/>
      <c r="AE483" s="1026"/>
      <c r="AF483" s="1026"/>
      <c r="AG483" s="1026"/>
      <c r="AH483" s="1026"/>
      <c r="AI483" s="1026"/>
      <c r="AJ483" s="1026"/>
      <c r="AK483" s="1026"/>
      <c r="AL483" s="1026"/>
      <c r="AM483" s="1026"/>
      <c r="AN483" s="1026"/>
      <c r="AO483" s="1026"/>
      <c r="AP483" s="1026"/>
      <c r="AQ483" s="1026"/>
      <c r="AR483" s="1026"/>
      <c r="AS483" s="1026"/>
      <c r="AT483" s="1026"/>
      <c r="AU483" s="1026"/>
      <c r="AV483" s="1026"/>
      <c r="AW483" s="1026"/>
      <c r="AX483" s="1026"/>
      <c r="AY483" s="1026"/>
      <c r="AZ483" s="1026"/>
      <c r="BA483" s="1026"/>
      <c r="BB483" s="1026"/>
      <c r="BC483" s="1026"/>
      <c r="BD483" s="1026"/>
      <c r="BE483" s="1026"/>
      <c r="BF483" s="1026"/>
      <c r="BG483" s="1026"/>
      <c r="BH483" s="1026"/>
      <c r="BI483" s="1026"/>
      <c r="BJ483" s="1026"/>
      <c r="BK483" s="1026"/>
      <c r="BL483" s="1026"/>
      <c r="BM483" s="1026"/>
      <c r="BN483" s="1026"/>
      <c r="BO483" s="1026"/>
      <c r="BP483" s="1026"/>
      <c r="BQ483" s="1026"/>
      <c r="BR483" s="1026"/>
      <c r="BS483" s="1026"/>
      <c r="BT483" s="1026"/>
      <c r="BU483" s="1026"/>
      <c r="BV483" s="1026"/>
      <c r="BW483" s="1026"/>
      <c r="BX483" s="1026"/>
      <c r="BY483" s="1026"/>
      <c r="BZ483" s="1026"/>
      <c r="CA483" s="1026"/>
      <c r="CB483" s="1026"/>
      <c r="CC483" s="1026"/>
      <c r="CD483" s="1026"/>
      <c r="CE483" s="1026"/>
      <c r="CF483" s="1026"/>
      <c r="CG483" s="1026"/>
      <c r="CH483" s="1026"/>
      <c r="CI483" s="1026"/>
      <c r="CJ483" s="1026"/>
      <c r="CK483" s="1026"/>
      <c r="CL483" s="1026"/>
      <c r="CM483" s="1026"/>
      <c r="CN483" s="1026"/>
    </row>
    <row r="484">
      <c r="A484" s="1026"/>
      <c r="B484" s="1026"/>
      <c r="C484" s="1026"/>
      <c r="D484" s="1026"/>
      <c r="E484" s="1026"/>
      <c r="F484" s="1026"/>
      <c r="G484" s="1026"/>
      <c r="H484" s="1027"/>
      <c r="I484" s="1027"/>
      <c r="J484" s="1027"/>
      <c r="K484" s="1027"/>
      <c r="L484" s="1027"/>
      <c r="M484" s="1027"/>
      <c r="N484" s="1027"/>
      <c r="O484" s="1027"/>
      <c r="P484" s="1027"/>
      <c r="Q484" s="1026"/>
      <c r="R484" s="1026"/>
      <c r="S484" s="1026"/>
      <c r="T484" s="1026"/>
      <c r="U484" s="1026"/>
      <c r="V484" s="1026"/>
      <c r="W484" s="1026"/>
      <c r="X484" s="1026"/>
      <c r="Y484" s="1026"/>
      <c r="Z484" s="1026"/>
      <c r="AA484" s="1026"/>
      <c r="AB484" s="1026"/>
      <c r="AC484" s="1026"/>
      <c r="AD484" s="1026"/>
      <c r="AE484" s="1026"/>
      <c r="AF484" s="1026"/>
      <c r="AG484" s="1026"/>
      <c r="AH484" s="1026"/>
      <c r="AI484" s="1026"/>
      <c r="AJ484" s="1026"/>
      <c r="AK484" s="1026"/>
      <c r="AL484" s="1026"/>
      <c r="AM484" s="1026"/>
      <c r="AN484" s="1026"/>
      <c r="AO484" s="1026"/>
      <c r="AP484" s="1026"/>
      <c r="AQ484" s="1026"/>
      <c r="AR484" s="1026"/>
      <c r="AS484" s="1026"/>
      <c r="AT484" s="1026"/>
      <c r="AU484" s="1026"/>
      <c r="AV484" s="1026"/>
      <c r="AW484" s="1026"/>
      <c r="AX484" s="1026"/>
      <c r="AY484" s="1026"/>
      <c r="AZ484" s="1026"/>
      <c r="BA484" s="1026"/>
      <c r="BB484" s="1026"/>
      <c r="BC484" s="1026"/>
      <c r="BD484" s="1026"/>
      <c r="BE484" s="1026"/>
      <c r="BF484" s="1026"/>
      <c r="BG484" s="1026"/>
      <c r="BH484" s="1026"/>
      <c r="BI484" s="1026"/>
      <c r="BJ484" s="1026"/>
      <c r="BK484" s="1026"/>
      <c r="BL484" s="1026"/>
      <c r="BM484" s="1026"/>
      <c r="BN484" s="1026"/>
      <c r="BO484" s="1026"/>
      <c r="BP484" s="1026"/>
      <c r="BQ484" s="1026"/>
      <c r="BR484" s="1026"/>
      <c r="BS484" s="1026"/>
      <c r="BT484" s="1026"/>
      <c r="BU484" s="1026"/>
      <c r="BV484" s="1026"/>
      <c r="BW484" s="1026"/>
      <c r="BX484" s="1026"/>
      <c r="BY484" s="1026"/>
      <c r="BZ484" s="1026"/>
      <c r="CA484" s="1026"/>
      <c r="CB484" s="1026"/>
      <c r="CC484" s="1026"/>
      <c r="CD484" s="1026"/>
      <c r="CE484" s="1026"/>
      <c r="CF484" s="1026"/>
      <c r="CG484" s="1026"/>
      <c r="CH484" s="1026"/>
      <c r="CI484" s="1026"/>
      <c r="CJ484" s="1026"/>
      <c r="CK484" s="1026"/>
      <c r="CL484" s="1026"/>
      <c r="CM484" s="1026"/>
      <c r="CN484" s="1026"/>
    </row>
    <row r="485">
      <c r="A485" s="1026"/>
      <c r="B485" s="1026"/>
      <c r="C485" s="1026"/>
      <c r="D485" s="1026"/>
      <c r="E485" s="1026"/>
      <c r="F485" s="1026"/>
      <c r="G485" s="1026"/>
      <c r="H485" s="1027"/>
      <c r="I485" s="1027"/>
      <c r="J485" s="1027"/>
      <c r="K485" s="1027"/>
      <c r="L485" s="1027"/>
      <c r="M485" s="1027"/>
      <c r="N485" s="1027"/>
      <c r="O485" s="1027"/>
      <c r="P485" s="1027"/>
      <c r="Q485" s="1026"/>
      <c r="R485" s="1026"/>
      <c r="S485" s="1026"/>
      <c r="T485" s="1026"/>
      <c r="U485" s="1026"/>
      <c r="V485" s="1026"/>
      <c r="W485" s="1026"/>
      <c r="X485" s="1026"/>
      <c r="Y485" s="1026"/>
      <c r="Z485" s="1026"/>
      <c r="AA485" s="1026"/>
      <c r="AB485" s="1026"/>
      <c r="AC485" s="1026"/>
      <c r="AD485" s="1026"/>
      <c r="AE485" s="1026"/>
      <c r="AF485" s="1026"/>
      <c r="AG485" s="1026"/>
      <c r="AH485" s="1026"/>
      <c r="AI485" s="1026"/>
      <c r="AJ485" s="1026"/>
      <c r="AK485" s="1026"/>
      <c r="AL485" s="1026"/>
      <c r="AM485" s="1026"/>
      <c r="AN485" s="1026"/>
      <c r="AO485" s="1026"/>
      <c r="AP485" s="1026"/>
      <c r="AQ485" s="1026"/>
      <c r="AR485" s="1026"/>
      <c r="AS485" s="1026"/>
      <c r="AT485" s="1026"/>
      <c r="AU485" s="1026"/>
      <c r="AV485" s="1026"/>
      <c r="AW485" s="1026"/>
      <c r="AX485" s="1026"/>
      <c r="AY485" s="1026"/>
      <c r="AZ485" s="1026"/>
      <c r="BA485" s="1026"/>
      <c r="BB485" s="1026"/>
      <c r="BC485" s="1026"/>
      <c r="BD485" s="1026"/>
      <c r="BE485" s="1026"/>
      <c r="BF485" s="1026"/>
      <c r="BG485" s="1026"/>
      <c r="BH485" s="1026"/>
      <c r="BI485" s="1026"/>
      <c r="BJ485" s="1026"/>
      <c r="BK485" s="1026"/>
      <c r="BL485" s="1026"/>
      <c r="BM485" s="1026"/>
      <c r="BN485" s="1026"/>
      <c r="BO485" s="1026"/>
      <c r="BP485" s="1026"/>
      <c r="BQ485" s="1026"/>
      <c r="BR485" s="1026"/>
      <c r="BS485" s="1026"/>
      <c r="BT485" s="1026"/>
      <c r="BU485" s="1026"/>
      <c r="BV485" s="1026"/>
      <c r="BW485" s="1026"/>
      <c r="BX485" s="1026"/>
      <c r="BY485" s="1026"/>
      <c r="BZ485" s="1026"/>
      <c r="CA485" s="1026"/>
      <c r="CB485" s="1026"/>
      <c r="CC485" s="1026"/>
      <c r="CD485" s="1026"/>
      <c r="CE485" s="1026"/>
      <c r="CF485" s="1026"/>
      <c r="CG485" s="1026"/>
      <c r="CH485" s="1026"/>
      <c r="CI485" s="1026"/>
      <c r="CJ485" s="1026"/>
      <c r="CK485" s="1026"/>
      <c r="CL485" s="1026"/>
      <c r="CM485" s="1026"/>
      <c r="CN485" s="1026"/>
    </row>
    <row r="486">
      <c r="A486" s="1026"/>
      <c r="B486" s="1026"/>
      <c r="C486" s="1026"/>
      <c r="D486" s="1026"/>
      <c r="E486" s="1026"/>
      <c r="F486" s="1026"/>
      <c r="G486" s="1026"/>
      <c r="H486" s="1027"/>
      <c r="I486" s="1027"/>
      <c r="J486" s="1027"/>
      <c r="K486" s="1027"/>
      <c r="L486" s="1027"/>
      <c r="M486" s="1027"/>
      <c r="N486" s="1027"/>
      <c r="O486" s="1027"/>
      <c r="P486" s="1027"/>
      <c r="Q486" s="1026"/>
      <c r="R486" s="1026"/>
      <c r="S486" s="1026"/>
      <c r="T486" s="1026"/>
      <c r="U486" s="1026"/>
      <c r="V486" s="1026"/>
      <c r="W486" s="1026"/>
      <c r="X486" s="1026"/>
      <c r="Y486" s="1026"/>
      <c r="Z486" s="1026"/>
      <c r="AA486" s="1026"/>
      <c r="AB486" s="1026"/>
      <c r="AC486" s="1026"/>
      <c r="AD486" s="1026"/>
      <c r="AE486" s="1026"/>
      <c r="AF486" s="1026"/>
      <c r="AG486" s="1026"/>
      <c r="AH486" s="1026"/>
      <c r="AI486" s="1026"/>
      <c r="AJ486" s="1026"/>
      <c r="AK486" s="1026"/>
      <c r="AL486" s="1026"/>
      <c r="AM486" s="1026"/>
      <c r="AN486" s="1026"/>
      <c r="AO486" s="1026"/>
      <c r="AP486" s="1026"/>
      <c r="AQ486" s="1026"/>
      <c r="AR486" s="1026"/>
      <c r="AS486" s="1026"/>
      <c r="AT486" s="1026"/>
      <c r="AU486" s="1026"/>
      <c r="AV486" s="1026"/>
      <c r="AW486" s="1026"/>
      <c r="AX486" s="1026"/>
      <c r="AY486" s="1026"/>
      <c r="AZ486" s="1026"/>
      <c r="BA486" s="1026"/>
      <c r="BB486" s="1026"/>
      <c r="BC486" s="1026"/>
      <c r="BD486" s="1026"/>
      <c r="BE486" s="1026"/>
      <c r="BF486" s="1026"/>
      <c r="BG486" s="1026"/>
      <c r="BH486" s="1026"/>
      <c r="BI486" s="1026"/>
      <c r="BJ486" s="1026"/>
      <c r="BK486" s="1026"/>
      <c r="BL486" s="1026"/>
      <c r="BM486" s="1026"/>
      <c r="BN486" s="1026"/>
      <c r="BO486" s="1026"/>
      <c r="BP486" s="1026"/>
      <c r="BQ486" s="1026"/>
      <c r="BR486" s="1026"/>
      <c r="BS486" s="1026"/>
      <c r="BT486" s="1026"/>
      <c r="BU486" s="1026"/>
      <c r="BV486" s="1026"/>
      <c r="BW486" s="1026"/>
      <c r="BX486" s="1026"/>
      <c r="BY486" s="1026"/>
      <c r="BZ486" s="1026"/>
      <c r="CA486" s="1026"/>
      <c r="CB486" s="1026"/>
      <c r="CC486" s="1026"/>
      <c r="CD486" s="1026"/>
      <c r="CE486" s="1026"/>
      <c r="CF486" s="1026"/>
      <c r="CG486" s="1026"/>
      <c r="CH486" s="1026"/>
      <c r="CI486" s="1026"/>
      <c r="CJ486" s="1026"/>
      <c r="CK486" s="1026"/>
      <c r="CL486" s="1026"/>
      <c r="CM486" s="1026"/>
      <c r="CN486" s="1026"/>
    </row>
    <row r="487">
      <c r="A487" s="1026"/>
      <c r="B487" s="1026"/>
      <c r="C487" s="1026"/>
      <c r="D487" s="1026"/>
      <c r="E487" s="1026"/>
      <c r="F487" s="1026"/>
      <c r="G487" s="1026"/>
      <c r="H487" s="1027"/>
      <c r="I487" s="1027"/>
      <c r="J487" s="1027"/>
      <c r="K487" s="1027"/>
      <c r="L487" s="1027"/>
      <c r="M487" s="1027"/>
      <c r="N487" s="1027"/>
      <c r="O487" s="1027"/>
      <c r="P487" s="1027"/>
      <c r="Q487" s="1026"/>
      <c r="R487" s="1026"/>
      <c r="S487" s="1026"/>
      <c r="T487" s="1026"/>
      <c r="U487" s="1026"/>
      <c r="V487" s="1026"/>
      <c r="W487" s="1026"/>
      <c r="X487" s="1026"/>
      <c r="Y487" s="1026"/>
      <c r="Z487" s="1026"/>
      <c r="AA487" s="1026"/>
      <c r="AB487" s="1026"/>
      <c r="AC487" s="1026"/>
      <c r="AD487" s="1026"/>
      <c r="AE487" s="1026"/>
      <c r="AF487" s="1026"/>
      <c r="AG487" s="1026"/>
      <c r="AH487" s="1026"/>
      <c r="AI487" s="1026"/>
      <c r="AJ487" s="1026"/>
      <c r="AK487" s="1026"/>
      <c r="AL487" s="1026"/>
      <c r="AM487" s="1026"/>
      <c r="AN487" s="1026"/>
      <c r="AO487" s="1026"/>
      <c r="AP487" s="1026"/>
      <c r="AQ487" s="1026"/>
      <c r="AR487" s="1026"/>
      <c r="AS487" s="1026"/>
      <c r="AT487" s="1026"/>
      <c r="AU487" s="1026"/>
      <c r="AV487" s="1026"/>
      <c r="AW487" s="1026"/>
      <c r="AX487" s="1026"/>
      <c r="AY487" s="1026"/>
      <c r="AZ487" s="1026"/>
      <c r="BA487" s="1026"/>
      <c r="BB487" s="1026"/>
      <c r="BC487" s="1026"/>
      <c r="BD487" s="1026"/>
      <c r="BE487" s="1026"/>
      <c r="BF487" s="1026"/>
      <c r="BG487" s="1026"/>
      <c r="BH487" s="1026"/>
      <c r="BI487" s="1026"/>
      <c r="BJ487" s="1026"/>
      <c r="BK487" s="1026"/>
      <c r="BL487" s="1026"/>
      <c r="BM487" s="1026"/>
      <c r="BN487" s="1026"/>
      <c r="BO487" s="1026"/>
      <c r="BP487" s="1026"/>
      <c r="BQ487" s="1026"/>
      <c r="BR487" s="1026"/>
      <c r="BS487" s="1026"/>
      <c r="BT487" s="1026"/>
      <c r="BU487" s="1026"/>
      <c r="BV487" s="1026"/>
      <c r="BW487" s="1026"/>
      <c r="BX487" s="1026"/>
      <c r="BY487" s="1026"/>
      <c r="BZ487" s="1026"/>
      <c r="CA487" s="1026"/>
      <c r="CB487" s="1026"/>
      <c r="CC487" s="1026"/>
      <c r="CD487" s="1026"/>
      <c r="CE487" s="1026"/>
      <c r="CF487" s="1026"/>
      <c r="CG487" s="1026"/>
      <c r="CH487" s="1026"/>
      <c r="CI487" s="1026"/>
      <c r="CJ487" s="1026"/>
      <c r="CK487" s="1026"/>
      <c r="CL487" s="1026"/>
      <c r="CM487" s="1026"/>
      <c r="CN487" s="1026"/>
    </row>
    <row r="488">
      <c r="A488" s="1026"/>
      <c r="B488" s="1026"/>
      <c r="C488" s="1026"/>
      <c r="D488" s="1026"/>
      <c r="E488" s="1026"/>
      <c r="F488" s="1026"/>
      <c r="G488" s="1026"/>
      <c r="H488" s="1027"/>
      <c r="I488" s="1027"/>
      <c r="J488" s="1027"/>
      <c r="K488" s="1027"/>
      <c r="L488" s="1027"/>
      <c r="M488" s="1027"/>
      <c r="N488" s="1027"/>
      <c r="O488" s="1027"/>
      <c r="P488" s="1027"/>
      <c r="Q488" s="1026"/>
      <c r="R488" s="1026"/>
      <c r="S488" s="1026"/>
      <c r="T488" s="1026"/>
      <c r="U488" s="1026"/>
      <c r="V488" s="1026"/>
      <c r="W488" s="1026"/>
      <c r="X488" s="1026"/>
      <c r="Y488" s="1026"/>
      <c r="Z488" s="1026"/>
      <c r="AA488" s="1026"/>
      <c r="AB488" s="1026"/>
      <c r="AC488" s="1026"/>
      <c r="AD488" s="1026"/>
      <c r="AE488" s="1026"/>
      <c r="AF488" s="1026"/>
      <c r="AG488" s="1026"/>
      <c r="AH488" s="1026"/>
      <c r="AI488" s="1026"/>
      <c r="AJ488" s="1026"/>
      <c r="AK488" s="1026"/>
      <c r="AL488" s="1026"/>
      <c r="AM488" s="1026"/>
      <c r="AN488" s="1026"/>
      <c r="AO488" s="1026"/>
      <c r="AP488" s="1026"/>
      <c r="AQ488" s="1026"/>
      <c r="AR488" s="1026"/>
      <c r="AS488" s="1026"/>
      <c r="AT488" s="1026"/>
      <c r="AU488" s="1026"/>
      <c r="AV488" s="1026"/>
      <c r="AW488" s="1026"/>
      <c r="AX488" s="1026"/>
      <c r="AY488" s="1026"/>
      <c r="AZ488" s="1026"/>
      <c r="BA488" s="1026"/>
      <c r="BB488" s="1026"/>
      <c r="BC488" s="1026"/>
      <c r="BD488" s="1026"/>
      <c r="BE488" s="1026"/>
      <c r="BF488" s="1026"/>
      <c r="BG488" s="1026"/>
      <c r="BH488" s="1026"/>
      <c r="BI488" s="1026"/>
      <c r="BJ488" s="1026"/>
      <c r="BK488" s="1026"/>
      <c r="BL488" s="1026"/>
      <c r="BM488" s="1026"/>
      <c r="BN488" s="1026"/>
      <c r="BO488" s="1026"/>
      <c r="BP488" s="1026"/>
      <c r="BQ488" s="1026"/>
      <c r="BR488" s="1026"/>
      <c r="BS488" s="1026"/>
      <c r="BT488" s="1026"/>
      <c r="BU488" s="1026"/>
      <c r="BV488" s="1026"/>
      <c r="BW488" s="1026"/>
      <c r="BX488" s="1026"/>
      <c r="BY488" s="1026"/>
      <c r="BZ488" s="1026"/>
      <c r="CA488" s="1026"/>
      <c r="CB488" s="1026"/>
      <c r="CC488" s="1026"/>
      <c r="CD488" s="1026"/>
      <c r="CE488" s="1026"/>
      <c r="CF488" s="1026"/>
      <c r="CG488" s="1026"/>
      <c r="CH488" s="1026"/>
      <c r="CI488" s="1026"/>
      <c r="CJ488" s="1026"/>
      <c r="CK488" s="1026"/>
      <c r="CL488" s="1026"/>
      <c r="CM488" s="1026"/>
      <c r="CN488" s="1026"/>
    </row>
    <row r="489">
      <c r="A489" s="1026"/>
      <c r="B489" s="1026"/>
      <c r="C489" s="1026"/>
      <c r="D489" s="1026"/>
      <c r="E489" s="1026"/>
      <c r="F489" s="1026"/>
      <c r="G489" s="1026"/>
      <c r="H489" s="1027"/>
      <c r="I489" s="1027"/>
      <c r="J489" s="1027"/>
      <c r="K489" s="1027"/>
      <c r="L489" s="1027"/>
      <c r="M489" s="1027"/>
      <c r="N489" s="1027"/>
      <c r="O489" s="1027"/>
      <c r="P489" s="1027"/>
      <c r="Q489" s="1026"/>
      <c r="R489" s="1026"/>
      <c r="S489" s="1026"/>
      <c r="T489" s="1026"/>
      <c r="U489" s="1026"/>
      <c r="V489" s="1026"/>
      <c r="W489" s="1026"/>
      <c r="X489" s="1026"/>
      <c r="Y489" s="1026"/>
      <c r="Z489" s="1026"/>
      <c r="AA489" s="1026"/>
      <c r="AB489" s="1026"/>
      <c r="AC489" s="1026"/>
      <c r="AD489" s="1026"/>
      <c r="AE489" s="1026"/>
      <c r="AF489" s="1026"/>
      <c r="AG489" s="1026"/>
      <c r="AH489" s="1026"/>
      <c r="AI489" s="1026"/>
      <c r="AJ489" s="1026"/>
      <c r="AK489" s="1026"/>
      <c r="AL489" s="1026"/>
      <c r="AM489" s="1026"/>
      <c r="AN489" s="1026"/>
      <c r="AO489" s="1026"/>
      <c r="AP489" s="1026"/>
      <c r="AQ489" s="1026"/>
      <c r="AR489" s="1026"/>
      <c r="AS489" s="1026"/>
      <c r="AT489" s="1026"/>
      <c r="AU489" s="1026"/>
      <c r="AV489" s="1026"/>
      <c r="AW489" s="1026"/>
      <c r="AX489" s="1026"/>
      <c r="AY489" s="1026"/>
      <c r="AZ489" s="1026"/>
      <c r="BA489" s="1026"/>
      <c r="BB489" s="1026"/>
      <c r="BC489" s="1026"/>
      <c r="BD489" s="1026"/>
      <c r="BE489" s="1026"/>
      <c r="BF489" s="1026"/>
      <c r="BG489" s="1026"/>
      <c r="BH489" s="1026"/>
      <c r="BI489" s="1026"/>
      <c r="BJ489" s="1026"/>
      <c r="BK489" s="1026"/>
      <c r="BL489" s="1026"/>
      <c r="BM489" s="1026"/>
      <c r="BN489" s="1026"/>
      <c r="BO489" s="1026"/>
      <c r="BP489" s="1026"/>
      <c r="BQ489" s="1026"/>
      <c r="BR489" s="1026"/>
      <c r="BS489" s="1026"/>
      <c r="BT489" s="1026"/>
      <c r="BU489" s="1026"/>
      <c r="BV489" s="1026"/>
      <c r="BW489" s="1026"/>
      <c r="BX489" s="1026"/>
      <c r="BY489" s="1026"/>
      <c r="BZ489" s="1026"/>
      <c r="CA489" s="1026"/>
      <c r="CB489" s="1026"/>
      <c r="CC489" s="1026"/>
      <c r="CD489" s="1026"/>
      <c r="CE489" s="1026"/>
      <c r="CF489" s="1026"/>
      <c r="CG489" s="1026"/>
      <c r="CH489" s="1026"/>
      <c r="CI489" s="1026"/>
      <c r="CJ489" s="1026"/>
      <c r="CK489" s="1026"/>
      <c r="CL489" s="1026"/>
      <c r="CM489" s="1026"/>
      <c r="CN489" s="1026"/>
    </row>
    <row r="490">
      <c r="A490" s="1026"/>
      <c r="B490" s="1026"/>
      <c r="C490" s="1026"/>
      <c r="D490" s="1026"/>
      <c r="E490" s="1026"/>
      <c r="F490" s="1026"/>
      <c r="G490" s="1026"/>
      <c r="H490" s="1027"/>
      <c r="I490" s="1027"/>
      <c r="J490" s="1027"/>
      <c r="K490" s="1027"/>
      <c r="L490" s="1027"/>
      <c r="M490" s="1027"/>
      <c r="N490" s="1027"/>
      <c r="O490" s="1027"/>
      <c r="P490" s="1027"/>
      <c r="Q490" s="1026"/>
      <c r="R490" s="1026"/>
      <c r="S490" s="1026"/>
      <c r="T490" s="1026"/>
      <c r="U490" s="1026"/>
      <c r="V490" s="1026"/>
      <c r="W490" s="1026"/>
      <c r="X490" s="1026"/>
      <c r="Y490" s="1026"/>
      <c r="Z490" s="1026"/>
      <c r="AA490" s="1026"/>
      <c r="AB490" s="1026"/>
      <c r="AC490" s="1026"/>
      <c r="AD490" s="1026"/>
      <c r="AE490" s="1026"/>
      <c r="AF490" s="1026"/>
      <c r="AG490" s="1026"/>
      <c r="AH490" s="1026"/>
      <c r="AI490" s="1026"/>
      <c r="AJ490" s="1026"/>
      <c r="AK490" s="1026"/>
      <c r="AL490" s="1026"/>
      <c r="AM490" s="1026"/>
      <c r="AN490" s="1026"/>
      <c r="AO490" s="1026"/>
      <c r="AP490" s="1026"/>
      <c r="AQ490" s="1026"/>
      <c r="AR490" s="1026"/>
      <c r="AS490" s="1026"/>
      <c r="AT490" s="1026"/>
      <c r="AU490" s="1026"/>
      <c r="AV490" s="1026"/>
      <c r="AW490" s="1026"/>
      <c r="AX490" s="1026"/>
      <c r="AY490" s="1026"/>
      <c r="AZ490" s="1026"/>
      <c r="BA490" s="1026"/>
      <c r="BB490" s="1026"/>
      <c r="BC490" s="1026"/>
      <c r="BD490" s="1026"/>
      <c r="BE490" s="1026"/>
      <c r="BF490" s="1026"/>
      <c r="BG490" s="1026"/>
      <c r="BH490" s="1026"/>
      <c r="BI490" s="1026"/>
      <c r="BJ490" s="1026"/>
      <c r="BK490" s="1026"/>
      <c r="BL490" s="1026"/>
      <c r="BM490" s="1026"/>
      <c r="BN490" s="1026"/>
      <c r="BO490" s="1026"/>
      <c r="BP490" s="1026"/>
      <c r="BQ490" s="1026"/>
      <c r="BR490" s="1026"/>
      <c r="BS490" s="1026"/>
      <c r="BT490" s="1026"/>
      <c r="BU490" s="1026"/>
      <c r="BV490" s="1026"/>
      <c r="BW490" s="1026"/>
      <c r="BX490" s="1026"/>
      <c r="BY490" s="1026"/>
      <c r="BZ490" s="1026"/>
      <c r="CA490" s="1026"/>
      <c r="CB490" s="1026"/>
      <c r="CC490" s="1026"/>
      <c r="CD490" s="1026"/>
      <c r="CE490" s="1026"/>
      <c r="CF490" s="1026"/>
      <c r="CG490" s="1026"/>
      <c r="CH490" s="1026"/>
      <c r="CI490" s="1026"/>
      <c r="CJ490" s="1026"/>
      <c r="CK490" s="1026"/>
      <c r="CL490" s="1026"/>
      <c r="CM490" s="1026"/>
      <c r="CN490" s="1026"/>
    </row>
    <row r="491">
      <c r="A491" s="1026"/>
      <c r="B491" s="1026"/>
      <c r="C491" s="1026"/>
      <c r="D491" s="1026"/>
      <c r="E491" s="1026"/>
      <c r="F491" s="1026"/>
      <c r="G491" s="1026"/>
      <c r="H491" s="1027"/>
      <c r="I491" s="1027"/>
      <c r="J491" s="1027"/>
      <c r="K491" s="1027"/>
      <c r="L491" s="1027"/>
      <c r="M491" s="1027"/>
      <c r="N491" s="1027"/>
      <c r="O491" s="1027"/>
      <c r="P491" s="1027"/>
      <c r="Q491" s="1026"/>
      <c r="R491" s="1026"/>
      <c r="S491" s="1026"/>
      <c r="T491" s="1026"/>
      <c r="U491" s="1026"/>
      <c r="V491" s="1026"/>
      <c r="W491" s="1026"/>
      <c r="X491" s="1026"/>
      <c r="Y491" s="1026"/>
      <c r="Z491" s="1026"/>
      <c r="AA491" s="1026"/>
      <c r="AB491" s="1026"/>
      <c r="AC491" s="1026"/>
      <c r="AD491" s="1026"/>
      <c r="AE491" s="1026"/>
      <c r="AF491" s="1026"/>
      <c r="AG491" s="1026"/>
      <c r="AH491" s="1026"/>
      <c r="AI491" s="1026"/>
      <c r="AJ491" s="1026"/>
      <c r="AK491" s="1026"/>
      <c r="AL491" s="1026"/>
      <c r="AM491" s="1026"/>
      <c r="AN491" s="1026"/>
      <c r="AO491" s="1026"/>
      <c r="AP491" s="1026"/>
      <c r="AQ491" s="1026"/>
      <c r="AR491" s="1026"/>
      <c r="AS491" s="1026"/>
      <c r="AT491" s="1026"/>
      <c r="AU491" s="1026"/>
      <c r="AV491" s="1026"/>
      <c r="AW491" s="1026"/>
      <c r="AX491" s="1026"/>
      <c r="AY491" s="1026"/>
      <c r="AZ491" s="1026"/>
      <c r="BA491" s="1026"/>
      <c r="BB491" s="1026"/>
      <c r="BC491" s="1026"/>
      <c r="BD491" s="1026"/>
      <c r="BE491" s="1026"/>
      <c r="BF491" s="1026"/>
      <c r="BG491" s="1026"/>
      <c r="BH491" s="1026"/>
      <c r="BI491" s="1026"/>
      <c r="BJ491" s="1026"/>
      <c r="BK491" s="1026"/>
      <c r="BL491" s="1026"/>
      <c r="BM491" s="1026"/>
      <c r="BN491" s="1026"/>
      <c r="BO491" s="1026"/>
      <c r="BP491" s="1026"/>
      <c r="BQ491" s="1026"/>
      <c r="BR491" s="1026"/>
      <c r="BS491" s="1026"/>
      <c r="BT491" s="1026"/>
      <c r="BU491" s="1026"/>
      <c r="BV491" s="1026"/>
      <c r="BW491" s="1026"/>
      <c r="BX491" s="1026"/>
      <c r="BY491" s="1026"/>
      <c r="BZ491" s="1026"/>
      <c r="CA491" s="1026"/>
      <c r="CB491" s="1026"/>
      <c r="CC491" s="1026"/>
      <c r="CD491" s="1026"/>
      <c r="CE491" s="1026"/>
      <c r="CF491" s="1026"/>
      <c r="CG491" s="1026"/>
      <c r="CH491" s="1026"/>
      <c r="CI491" s="1026"/>
      <c r="CJ491" s="1026"/>
      <c r="CK491" s="1026"/>
      <c r="CL491" s="1026"/>
      <c r="CM491" s="1026"/>
      <c r="CN491" s="1026"/>
    </row>
    <row r="492">
      <c r="A492" s="1026"/>
      <c r="B492" s="1026"/>
      <c r="C492" s="1026"/>
      <c r="D492" s="1026"/>
      <c r="E492" s="1026"/>
      <c r="F492" s="1026"/>
      <c r="G492" s="1026"/>
      <c r="H492" s="1027"/>
      <c r="I492" s="1027"/>
      <c r="J492" s="1027"/>
      <c r="K492" s="1027"/>
      <c r="L492" s="1027"/>
      <c r="M492" s="1027"/>
      <c r="N492" s="1027"/>
      <c r="O492" s="1027"/>
      <c r="P492" s="1027"/>
      <c r="Q492" s="1026"/>
      <c r="R492" s="1026"/>
      <c r="S492" s="1026"/>
      <c r="T492" s="1026"/>
      <c r="U492" s="1026"/>
      <c r="V492" s="1026"/>
      <c r="W492" s="1026"/>
      <c r="X492" s="1026"/>
      <c r="Y492" s="1026"/>
      <c r="Z492" s="1026"/>
      <c r="AA492" s="1026"/>
      <c r="AB492" s="1026"/>
      <c r="AC492" s="1026"/>
      <c r="AD492" s="1026"/>
      <c r="AE492" s="1026"/>
      <c r="AF492" s="1026"/>
      <c r="AG492" s="1026"/>
      <c r="AH492" s="1026"/>
      <c r="AI492" s="1026"/>
      <c r="AJ492" s="1026"/>
      <c r="AK492" s="1026"/>
      <c r="AL492" s="1026"/>
      <c r="AM492" s="1026"/>
      <c r="AN492" s="1026"/>
      <c r="AO492" s="1026"/>
      <c r="AP492" s="1026"/>
      <c r="AQ492" s="1026"/>
      <c r="AR492" s="1026"/>
      <c r="AS492" s="1026"/>
      <c r="AT492" s="1026"/>
      <c r="AU492" s="1026"/>
      <c r="AV492" s="1026"/>
      <c r="AW492" s="1026"/>
      <c r="AX492" s="1026"/>
      <c r="AY492" s="1026"/>
      <c r="AZ492" s="1026"/>
      <c r="BA492" s="1026"/>
      <c r="BB492" s="1026"/>
      <c r="BC492" s="1026"/>
      <c r="BD492" s="1026"/>
      <c r="BE492" s="1026"/>
      <c r="BF492" s="1026"/>
      <c r="BG492" s="1026"/>
      <c r="BH492" s="1026"/>
      <c r="BI492" s="1026"/>
      <c r="BJ492" s="1026"/>
      <c r="BK492" s="1026"/>
      <c r="BL492" s="1026"/>
      <c r="BM492" s="1026"/>
      <c r="BN492" s="1026"/>
      <c r="BO492" s="1026"/>
      <c r="BP492" s="1026"/>
      <c r="BQ492" s="1026"/>
      <c r="BR492" s="1026"/>
      <c r="BS492" s="1026"/>
      <c r="BT492" s="1026"/>
      <c r="BU492" s="1026"/>
      <c r="BV492" s="1026"/>
      <c r="BW492" s="1026"/>
      <c r="BX492" s="1026"/>
      <c r="BY492" s="1026"/>
      <c r="BZ492" s="1026"/>
      <c r="CA492" s="1026"/>
      <c r="CB492" s="1026"/>
      <c r="CC492" s="1026"/>
      <c r="CD492" s="1026"/>
      <c r="CE492" s="1026"/>
      <c r="CF492" s="1026"/>
      <c r="CG492" s="1026"/>
      <c r="CH492" s="1026"/>
      <c r="CI492" s="1026"/>
      <c r="CJ492" s="1026"/>
      <c r="CK492" s="1026"/>
      <c r="CL492" s="1026"/>
      <c r="CM492" s="1026"/>
      <c r="CN492" s="1026"/>
    </row>
    <row r="493">
      <c r="A493" s="1026"/>
      <c r="B493" s="1026"/>
      <c r="C493" s="1026"/>
      <c r="D493" s="1026"/>
      <c r="E493" s="1026"/>
      <c r="F493" s="1026"/>
      <c r="G493" s="1026"/>
      <c r="H493" s="1027"/>
      <c r="I493" s="1027"/>
      <c r="J493" s="1027"/>
      <c r="K493" s="1027"/>
      <c r="L493" s="1027"/>
      <c r="M493" s="1027"/>
      <c r="N493" s="1027"/>
      <c r="O493" s="1027"/>
      <c r="P493" s="1027"/>
      <c r="Q493" s="1026"/>
      <c r="R493" s="1026"/>
      <c r="S493" s="1026"/>
      <c r="T493" s="1026"/>
      <c r="U493" s="1026"/>
      <c r="V493" s="1026"/>
      <c r="W493" s="1026"/>
      <c r="X493" s="1026"/>
      <c r="Y493" s="1026"/>
      <c r="Z493" s="1026"/>
      <c r="AA493" s="1026"/>
      <c r="AB493" s="1026"/>
      <c r="AC493" s="1026"/>
      <c r="AD493" s="1026"/>
      <c r="AE493" s="1026"/>
      <c r="AF493" s="1026"/>
      <c r="AG493" s="1026"/>
      <c r="AH493" s="1026"/>
      <c r="AI493" s="1026"/>
      <c r="AJ493" s="1026"/>
      <c r="AK493" s="1026"/>
      <c r="AL493" s="1026"/>
      <c r="AM493" s="1026"/>
      <c r="AN493" s="1026"/>
      <c r="AO493" s="1026"/>
      <c r="AP493" s="1026"/>
      <c r="AQ493" s="1026"/>
      <c r="AR493" s="1026"/>
      <c r="AS493" s="1026"/>
      <c r="AT493" s="1026"/>
      <c r="AU493" s="1026"/>
      <c r="AV493" s="1026"/>
      <c r="AW493" s="1026"/>
      <c r="AX493" s="1026"/>
      <c r="AY493" s="1026"/>
      <c r="AZ493" s="1026"/>
      <c r="BA493" s="1026"/>
      <c r="BB493" s="1026"/>
      <c r="BC493" s="1026"/>
      <c r="BD493" s="1026"/>
      <c r="BE493" s="1026"/>
      <c r="BF493" s="1026"/>
      <c r="BG493" s="1026"/>
      <c r="BH493" s="1026"/>
      <c r="BI493" s="1026"/>
      <c r="BJ493" s="1026"/>
      <c r="BK493" s="1026"/>
      <c r="BL493" s="1026"/>
      <c r="BM493" s="1026"/>
      <c r="BN493" s="1026"/>
      <c r="BO493" s="1026"/>
      <c r="BP493" s="1026"/>
      <c r="BQ493" s="1026"/>
      <c r="BR493" s="1026"/>
      <c r="BS493" s="1026"/>
      <c r="BT493" s="1026"/>
      <c r="BU493" s="1026"/>
      <c r="BV493" s="1026"/>
      <c r="BW493" s="1026"/>
      <c r="BX493" s="1026"/>
      <c r="BY493" s="1026"/>
      <c r="BZ493" s="1026"/>
      <c r="CA493" s="1026"/>
      <c r="CB493" s="1026"/>
      <c r="CC493" s="1026"/>
      <c r="CD493" s="1026"/>
      <c r="CE493" s="1026"/>
      <c r="CF493" s="1026"/>
      <c r="CG493" s="1026"/>
      <c r="CH493" s="1026"/>
      <c r="CI493" s="1026"/>
      <c r="CJ493" s="1026"/>
      <c r="CK493" s="1026"/>
      <c r="CL493" s="1026"/>
      <c r="CM493" s="1026"/>
      <c r="CN493" s="1026"/>
    </row>
    <row r="494">
      <c r="A494" s="1026"/>
      <c r="B494" s="1026"/>
      <c r="C494" s="1026"/>
      <c r="D494" s="1026"/>
      <c r="E494" s="1026"/>
      <c r="F494" s="1026"/>
      <c r="G494" s="1026"/>
      <c r="H494" s="1027"/>
      <c r="I494" s="1027"/>
      <c r="J494" s="1027"/>
      <c r="K494" s="1027"/>
      <c r="L494" s="1027"/>
      <c r="M494" s="1027"/>
      <c r="N494" s="1027"/>
      <c r="O494" s="1027"/>
      <c r="P494" s="1027"/>
      <c r="Q494" s="1026"/>
      <c r="R494" s="1026"/>
      <c r="S494" s="1026"/>
      <c r="T494" s="1026"/>
      <c r="U494" s="1026"/>
      <c r="V494" s="1026"/>
      <c r="W494" s="1026"/>
      <c r="X494" s="1026"/>
      <c r="Y494" s="1026"/>
      <c r="Z494" s="1026"/>
      <c r="AA494" s="1026"/>
      <c r="AB494" s="1026"/>
      <c r="AC494" s="1026"/>
      <c r="AD494" s="1026"/>
      <c r="AE494" s="1026"/>
      <c r="AF494" s="1026"/>
      <c r="AG494" s="1026"/>
      <c r="AH494" s="1026"/>
      <c r="AI494" s="1026"/>
      <c r="AJ494" s="1026"/>
      <c r="AK494" s="1026"/>
      <c r="AL494" s="1026"/>
      <c r="AM494" s="1026"/>
      <c r="AN494" s="1026"/>
      <c r="AO494" s="1026"/>
      <c r="AP494" s="1026"/>
      <c r="AQ494" s="1026"/>
      <c r="AR494" s="1026"/>
      <c r="AS494" s="1026"/>
      <c r="AT494" s="1026"/>
      <c r="AU494" s="1026"/>
      <c r="AV494" s="1026"/>
      <c r="AW494" s="1026"/>
      <c r="AX494" s="1026"/>
      <c r="AY494" s="1026"/>
      <c r="AZ494" s="1026"/>
      <c r="BA494" s="1026"/>
      <c r="BB494" s="1026"/>
      <c r="BC494" s="1026"/>
      <c r="BD494" s="1026"/>
      <c r="BE494" s="1026"/>
      <c r="BF494" s="1026"/>
      <c r="BG494" s="1026"/>
      <c r="BH494" s="1026"/>
      <c r="BI494" s="1026"/>
      <c r="BJ494" s="1026"/>
      <c r="BK494" s="1026"/>
      <c r="BL494" s="1026"/>
      <c r="BM494" s="1026"/>
      <c r="BN494" s="1026"/>
      <c r="BO494" s="1026"/>
      <c r="BP494" s="1026"/>
      <c r="BQ494" s="1026"/>
      <c r="BR494" s="1026"/>
      <c r="BS494" s="1026"/>
      <c r="BT494" s="1026"/>
      <c r="BU494" s="1026"/>
      <c r="BV494" s="1026"/>
      <c r="BW494" s="1026"/>
      <c r="BX494" s="1026"/>
      <c r="BY494" s="1026"/>
      <c r="BZ494" s="1026"/>
      <c r="CA494" s="1026"/>
      <c r="CB494" s="1026"/>
      <c r="CC494" s="1026"/>
      <c r="CD494" s="1026"/>
      <c r="CE494" s="1026"/>
      <c r="CF494" s="1026"/>
      <c r="CG494" s="1026"/>
      <c r="CH494" s="1026"/>
      <c r="CI494" s="1026"/>
      <c r="CJ494" s="1026"/>
      <c r="CK494" s="1026"/>
      <c r="CL494" s="1026"/>
      <c r="CM494" s="1026"/>
      <c r="CN494" s="1026"/>
    </row>
    <row r="495">
      <c r="A495" s="1026"/>
      <c r="B495" s="1026"/>
      <c r="C495" s="1026"/>
      <c r="D495" s="1026"/>
      <c r="E495" s="1026"/>
      <c r="F495" s="1026"/>
      <c r="G495" s="1026"/>
      <c r="H495" s="1027"/>
      <c r="I495" s="1027"/>
      <c r="J495" s="1027"/>
      <c r="K495" s="1027"/>
      <c r="L495" s="1027"/>
      <c r="M495" s="1027"/>
      <c r="N495" s="1027"/>
      <c r="O495" s="1027"/>
      <c r="P495" s="1027"/>
      <c r="Q495" s="1026"/>
      <c r="R495" s="1026"/>
      <c r="S495" s="1026"/>
      <c r="T495" s="1026"/>
      <c r="U495" s="1026"/>
      <c r="V495" s="1026"/>
      <c r="W495" s="1026"/>
      <c r="X495" s="1026"/>
      <c r="Y495" s="1026"/>
      <c r="Z495" s="1026"/>
      <c r="AA495" s="1026"/>
      <c r="AB495" s="1026"/>
      <c r="AC495" s="1026"/>
      <c r="AD495" s="1026"/>
      <c r="AE495" s="1026"/>
      <c r="AF495" s="1026"/>
      <c r="AG495" s="1026"/>
      <c r="AH495" s="1026"/>
      <c r="AI495" s="1026"/>
      <c r="AJ495" s="1026"/>
      <c r="AK495" s="1026"/>
      <c r="AL495" s="1026"/>
      <c r="AM495" s="1026"/>
      <c r="AN495" s="1026"/>
      <c r="AO495" s="1026"/>
      <c r="AP495" s="1026"/>
      <c r="AQ495" s="1026"/>
      <c r="AR495" s="1026"/>
      <c r="AS495" s="1026"/>
      <c r="AT495" s="1026"/>
      <c r="AU495" s="1026"/>
      <c r="AV495" s="1026"/>
      <c r="AW495" s="1026"/>
      <c r="AX495" s="1026"/>
      <c r="AY495" s="1026"/>
      <c r="AZ495" s="1026"/>
      <c r="BA495" s="1026"/>
      <c r="BB495" s="1026"/>
      <c r="BC495" s="1026"/>
      <c r="BD495" s="1026"/>
      <c r="BE495" s="1026"/>
      <c r="BF495" s="1026"/>
      <c r="BG495" s="1026"/>
      <c r="BH495" s="1026"/>
      <c r="BI495" s="1026"/>
      <c r="BJ495" s="1026"/>
      <c r="BK495" s="1026"/>
      <c r="BL495" s="1026"/>
      <c r="BM495" s="1026"/>
      <c r="BN495" s="1026"/>
      <c r="BO495" s="1026"/>
      <c r="BP495" s="1026"/>
      <c r="BQ495" s="1026"/>
      <c r="BR495" s="1026"/>
      <c r="BS495" s="1026"/>
      <c r="BT495" s="1026"/>
      <c r="BU495" s="1026"/>
      <c r="BV495" s="1026"/>
      <c r="BW495" s="1026"/>
      <c r="BX495" s="1026"/>
      <c r="BY495" s="1026"/>
      <c r="BZ495" s="1026"/>
      <c r="CA495" s="1026"/>
      <c r="CB495" s="1026"/>
      <c r="CC495" s="1026"/>
      <c r="CD495" s="1026"/>
      <c r="CE495" s="1026"/>
      <c r="CF495" s="1026"/>
      <c r="CG495" s="1026"/>
      <c r="CH495" s="1026"/>
      <c r="CI495" s="1026"/>
      <c r="CJ495" s="1026"/>
      <c r="CK495" s="1026"/>
      <c r="CL495" s="1026"/>
      <c r="CM495" s="1026"/>
      <c r="CN495" s="1026"/>
    </row>
    <row r="496">
      <c r="A496" s="1026"/>
      <c r="B496" s="1026"/>
      <c r="C496" s="1026"/>
      <c r="D496" s="1026"/>
      <c r="E496" s="1026"/>
      <c r="F496" s="1026"/>
      <c r="G496" s="1026"/>
      <c r="H496" s="1027"/>
      <c r="I496" s="1027"/>
      <c r="J496" s="1027"/>
      <c r="K496" s="1027"/>
      <c r="L496" s="1027"/>
      <c r="M496" s="1027"/>
      <c r="N496" s="1027"/>
      <c r="O496" s="1027"/>
      <c r="P496" s="1027"/>
      <c r="Q496" s="1026"/>
      <c r="R496" s="1026"/>
      <c r="S496" s="1026"/>
      <c r="T496" s="1026"/>
      <c r="U496" s="1026"/>
      <c r="V496" s="1026"/>
      <c r="W496" s="1026"/>
      <c r="X496" s="1026"/>
      <c r="Y496" s="1026"/>
      <c r="Z496" s="1026"/>
      <c r="AA496" s="1026"/>
      <c r="AB496" s="1026"/>
      <c r="AC496" s="1026"/>
      <c r="AD496" s="1026"/>
      <c r="AE496" s="1026"/>
      <c r="AF496" s="1026"/>
      <c r="AG496" s="1026"/>
      <c r="AH496" s="1026"/>
      <c r="AI496" s="1026"/>
      <c r="AJ496" s="1026"/>
      <c r="AK496" s="1026"/>
      <c r="AL496" s="1026"/>
      <c r="AM496" s="1026"/>
      <c r="AN496" s="1026"/>
      <c r="AO496" s="1026"/>
      <c r="AP496" s="1026"/>
      <c r="AQ496" s="1026"/>
      <c r="AR496" s="1026"/>
      <c r="AS496" s="1026"/>
      <c r="AT496" s="1026"/>
      <c r="AU496" s="1026"/>
      <c r="AV496" s="1026"/>
      <c r="AW496" s="1026"/>
      <c r="AX496" s="1026"/>
      <c r="AY496" s="1026"/>
      <c r="AZ496" s="1026"/>
      <c r="BA496" s="1026"/>
      <c r="BB496" s="1026"/>
      <c r="BC496" s="1026"/>
      <c r="BD496" s="1026"/>
      <c r="BE496" s="1026"/>
      <c r="BF496" s="1026"/>
      <c r="BG496" s="1026"/>
      <c r="BH496" s="1026"/>
      <c r="BI496" s="1026"/>
      <c r="BJ496" s="1026"/>
      <c r="BK496" s="1026"/>
      <c r="BL496" s="1026"/>
      <c r="BM496" s="1026"/>
      <c r="BN496" s="1026"/>
      <c r="BO496" s="1026"/>
      <c r="BP496" s="1026"/>
      <c r="BQ496" s="1026"/>
      <c r="BR496" s="1026"/>
      <c r="BS496" s="1026"/>
      <c r="BT496" s="1026"/>
      <c r="BU496" s="1026"/>
      <c r="BV496" s="1026"/>
      <c r="BW496" s="1026"/>
      <c r="BX496" s="1026"/>
      <c r="BY496" s="1026"/>
      <c r="BZ496" s="1026"/>
      <c r="CA496" s="1026"/>
      <c r="CB496" s="1026"/>
      <c r="CC496" s="1026"/>
      <c r="CD496" s="1026"/>
      <c r="CE496" s="1026"/>
      <c r="CF496" s="1026"/>
      <c r="CG496" s="1026"/>
      <c r="CH496" s="1026"/>
      <c r="CI496" s="1026"/>
      <c r="CJ496" s="1026"/>
      <c r="CK496" s="1026"/>
      <c r="CL496" s="1026"/>
      <c r="CM496" s="1026"/>
      <c r="CN496" s="1026"/>
    </row>
    <row r="497">
      <c r="A497" s="1026"/>
      <c r="B497" s="1026"/>
      <c r="C497" s="1026"/>
      <c r="D497" s="1026"/>
      <c r="E497" s="1026"/>
      <c r="F497" s="1026"/>
      <c r="G497" s="1026"/>
      <c r="H497" s="1027"/>
      <c r="I497" s="1027"/>
      <c r="J497" s="1027"/>
      <c r="K497" s="1027"/>
      <c r="L497" s="1027"/>
      <c r="M497" s="1027"/>
      <c r="N497" s="1027"/>
      <c r="O497" s="1027"/>
      <c r="P497" s="1027"/>
      <c r="Q497" s="1026"/>
      <c r="R497" s="1026"/>
      <c r="S497" s="1026"/>
      <c r="T497" s="1026"/>
      <c r="U497" s="1026"/>
      <c r="V497" s="1026"/>
      <c r="W497" s="1026"/>
      <c r="X497" s="1026"/>
      <c r="Y497" s="1026"/>
      <c r="Z497" s="1026"/>
      <c r="AA497" s="1026"/>
      <c r="AB497" s="1026"/>
      <c r="AC497" s="1026"/>
      <c r="AD497" s="1026"/>
      <c r="AE497" s="1026"/>
      <c r="AF497" s="1026"/>
      <c r="AG497" s="1026"/>
      <c r="AH497" s="1026"/>
      <c r="AI497" s="1026"/>
      <c r="AJ497" s="1026"/>
      <c r="AK497" s="1026"/>
      <c r="AL497" s="1026"/>
      <c r="AM497" s="1026"/>
      <c r="AN497" s="1026"/>
      <c r="AO497" s="1026"/>
      <c r="AP497" s="1026"/>
      <c r="AQ497" s="1026"/>
      <c r="AR497" s="1026"/>
      <c r="AS497" s="1026"/>
      <c r="AT497" s="1026"/>
      <c r="AU497" s="1026"/>
      <c r="AV497" s="1026"/>
      <c r="AW497" s="1026"/>
      <c r="AX497" s="1026"/>
      <c r="AY497" s="1026"/>
      <c r="AZ497" s="1026"/>
      <c r="BA497" s="1026"/>
      <c r="BB497" s="1026"/>
      <c r="BC497" s="1026"/>
      <c r="BD497" s="1026"/>
      <c r="BE497" s="1026"/>
      <c r="BF497" s="1026"/>
      <c r="BG497" s="1026"/>
      <c r="BH497" s="1026"/>
      <c r="BI497" s="1026"/>
      <c r="BJ497" s="1026"/>
      <c r="BK497" s="1026"/>
      <c r="BL497" s="1026"/>
      <c r="BM497" s="1026"/>
      <c r="BN497" s="1026"/>
      <c r="BO497" s="1026"/>
      <c r="BP497" s="1026"/>
      <c r="BQ497" s="1026"/>
      <c r="BR497" s="1026"/>
      <c r="BS497" s="1026"/>
      <c r="BT497" s="1026"/>
      <c r="BU497" s="1026"/>
      <c r="BV497" s="1026"/>
      <c r="BW497" s="1026"/>
      <c r="BX497" s="1026"/>
      <c r="BY497" s="1026"/>
      <c r="BZ497" s="1026"/>
      <c r="CA497" s="1026"/>
      <c r="CB497" s="1026"/>
      <c r="CC497" s="1026"/>
      <c r="CD497" s="1026"/>
      <c r="CE497" s="1026"/>
      <c r="CF497" s="1026"/>
      <c r="CG497" s="1026"/>
      <c r="CH497" s="1026"/>
      <c r="CI497" s="1026"/>
      <c r="CJ497" s="1026"/>
      <c r="CK497" s="1026"/>
      <c r="CL497" s="1026"/>
      <c r="CM497" s="1026"/>
      <c r="CN497" s="1026"/>
    </row>
    <row r="498">
      <c r="A498" s="1026"/>
      <c r="B498" s="1026"/>
      <c r="C498" s="1026"/>
      <c r="D498" s="1026"/>
      <c r="E498" s="1026"/>
      <c r="F498" s="1026"/>
      <c r="G498" s="1026"/>
      <c r="H498" s="1027"/>
      <c r="I498" s="1027"/>
      <c r="J498" s="1027"/>
      <c r="K498" s="1027"/>
      <c r="L498" s="1027"/>
      <c r="M498" s="1027"/>
      <c r="N498" s="1027"/>
      <c r="O498" s="1027"/>
      <c r="P498" s="1027"/>
      <c r="Q498" s="1026"/>
      <c r="R498" s="1026"/>
      <c r="S498" s="1026"/>
      <c r="T498" s="1026"/>
      <c r="U498" s="1026"/>
      <c r="V498" s="1026"/>
      <c r="W498" s="1026"/>
      <c r="X498" s="1026"/>
      <c r="Y498" s="1026"/>
      <c r="Z498" s="1026"/>
      <c r="AA498" s="1026"/>
      <c r="AB498" s="1026"/>
      <c r="AC498" s="1026"/>
      <c r="AD498" s="1026"/>
      <c r="AE498" s="1026"/>
      <c r="AF498" s="1026"/>
      <c r="AG498" s="1026"/>
      <c r="AH498" s="1026"/>
      <c r="AI498" s="1026"/>
      <c r="AJ498" s="1026"/>
      <c r="AK498" s="1026"/>
      <c r="AL498" s="1026"/>
      <c r="AM498" s="1026"/>
      <c r="AN498" s="1026"/>
      <c r="AO498" s="1026"/>
      <c r="AP498" s="1026"/>
      <c r="AQ498" s="1026"/>
      <c r="AR498" s="1026"/>
      <c r="AS498" s="1026"/>
      <c r="AT498" s="1026"/>
      <c r="AU498" s="1026"/>
      <c r="AV498" s="1026"/>
      <c r="AW498" s="1026"/>
      <c r="AX498" s="1026"/>
      <c r="AY498" s="1026"/>
      <c r="AZ498" s="1026"/>
      <c r="BA498" s="1026"/>
      <c r="BB498" s="1026"/>
      <c r="BC498" s="1026"/>
      <c r="BD498" s="1026"/>
      <c r="BE498" s="1026"/>
      <c r="BF498" s="1026"/>
      <c r="BG498" s="1026"/>
      <c r="BH498" s="1026"/>
      <c r="BI498" s="1026"/>
      <c r="BJ498" s="1026"/>
      <c r="BK498" s="1026"/>
      <c r="BL498" s="1026"/>
      <c r="BM498" s="1026"/>
      <c r="BN498" s="1026"/>
      <c r="BO498" s="1026"/>
      <c r="BP498" s="1026"/>
      <c r="BQ498" s="1026"/>
      <c r="BR498" s="1026"/>
      <c r="BS498" s="1026"/>
      <c r="BT498" s="1026"/>
      <c r="BU498" s="1026"/>
      <c r="BV498" s="1026"/>
      <c r="BW498" s="1026"/>
      <c r="BX498" s="1026"/>
      <c r="BY498" s="1026"/>
      <c r="BZ498" s="1026"/>
      <c r="CA498" s="1026"/>
      <c r="CB498" s="1026"/>
      <c r="CC498" s="1026"/>
      <c r="CD498" s="1026"/>
      <c r="CE498" s="1026"/>
      <c r="CF498" s="1026"/>
      <c r="CG498" s="1026"/>
      <c r="CH498" s="1026"/>
      <c r="CI498" s="1026"/>
      <c r="CJ498" s="1026"/>
      <c r="CK498" s="1026"/>
      <c r="CL498" s="1026"/>
      <c r="CM498" s="1026"/>
      <c r="CN498" s="1026"/>
    </row>
    <row r="499">
      <c r="A499" s="1026"/>
      <c r="B499" s="1026"/>
      <c r="C499" s="1026"/>
      <c r="D499" s="1026"/>
      <c r="E499" s="1026"/>
      <c r="F499" s="1026"/>
      <c r="G499" s="1026"/>
      <c r="H499" s="1027"/>
      <c r="I499" s="1027"/>
      <c r="J499" s="1027"/>
      <c r="K499" s="1027"/>
      <c r="L499" s="1027"/>
      <c r="M499" s="1027"/>
      <c r="N499" s="1027"/>
      <c r="O499" s="1027"/>
      <c r="P499" s="1027"/>
      <c r="Q499" s="1026"/>
      <c r="R499" s="1026"/>
      <c r="S499" s="1026"/>
      <c r="T499" s="1026"/>
      <c r="U499" s="1026"/>
      <c r="V499" s="1026"/>
      <c r="W499" s="1026"/>
      <c r="X499" s="1026"/>
      <c r="Y499" s="1026"/>
      <c r="Z499" s="1026"/>
      <c r="AA499" s="1026"/>
      <c r="AB499" s="1026"/>
      <c r="AC499" s="1026"/>
      <c r="AD499" s="1026"/>
      <c r="AE499" s="1026"/>
      <c r="AF499" s="1026"/>
      <c r="AG499" s="1026"/>
      <c r="AH499" s="1026"/>
      <c r="AI499" s="1026"/>
      <c r="AJ499" s="1026"/>
      <c r="AK499" s="1026"/>
      <c r="AL499" s="1026"/>
      <c r="AM499" s="1026"/>
      <c r="AN499" s="1026"/>
      <c r="AO499" s="1026"/>
      <c r="AP499" s="1026"/>
      <c r="AQ499" s="1026"/>
      <c r="AR499" s="1026"/>
      <c r="AS499" s="1026"/>
      <c r="AT499" s="1026"/>
      <c r="AU499" s="1026"/>
      <c r="AV499" s="1026"/>
      <c r="AW499" s="1026"/>
      <c r="AX499" s="1026"/>
      <c r="AY499" s="1026"/>
      <c r="AZ499" s="1026"/>
      <c r="BA499" s="1026"/>
      <c r="BB499" s="1026"/>
      <c r="BC499" s="1026"/>
      <c r="BD499" s="1026"/>
      <c r="BE499" s="1026"/>
      <c r="BF499" s="1026"/>
      <c r="BG499" s="1026"/>
      <c r="BH499" s="1026"/>
      <c r="BI499" s="1026"/>
      <c r="BJ499" s="1026"/>
      <c r="BK499" s="1026"/>
      <c r="BL499" s="1026"/>
      <c r="BM499" s="1026"/>
      <c r="BN499" s="1026"/>
      <c r="BO499" s="1026"/>
      <c r="BP499" s="1026"/>
      <c r="BQ499" s="1026"/>
      <c r="BR499" s="1026"/>
      <c r="BS499" s="1026"/>
      <c r="BT499" s="1026"/>
      <c r="BU499" s="1026"/>
      <c r="BV499" s="1026"/>
      <c r="BW499" s="1026"/>
      <c r="BX499" s="1026"/>
      <c r="BY499" s="1026"/>
      <c r="BZ499" s="1026"/>
      <c r="CA499" s="1026"/>
      <c r="CB499" s="1026"/>
      <c r="CC499" s="1026"/>
      <c r="CD499" s="1026"/>
      <c r="CE499" s="1026"/>
      <c r="CF499" s="1026"/>
      <c r="CG499" s="1026"/>
      <c r="CH499" s="1026"/>
      <c r="CI499" s="1026"/>
      <c r="CJ499" s="1026"/>
      <c r="CK499" s="1026"/>
      <c r="CL499" s="1026"/>
      <c r="CM499" s="1026"/>
      <c r="CN499" s="1026"/>
    </row>
    <row r="500">
      <c r="A500" s="1026"/>
      <c r="B500" s="1026"/>
      <c r="C500" s="1026"/>
      <c r="D500" s="1026"/>
      <c r="E500" s="1026"/>
      <c r="F500" s="1026"/>
      <c r="G500" s="1026"/>
      <c r="H500" s="1027"/>
      <c r="I500" s="1027"/>
      <c r="J500" s="1027"/>
      <c r="K500" s="1027"/>
      <c r="L500" s="1027"/>
      <c r="M500" s="1027"/>
      <c r="N500" s="1027"/>
      <c r="O500" s="1027"/>
      <c r="P500" s="1027"/>
      <c r="Q500" s="1026"/>
      <c r="R500" s="1026"/>
      <c r="S500" s="1026"/>
      <c r="T500" s="1026"/>
      <c r="U500" s="1026"/>
      <c r="V500" s="1026"/>
      <c r="W500" s="1026"/>
      <c r="X500" s="1026"/>
      <c r="Y500" s="1026"/>
      <c r="Z500" s="1026"/>
      <c r="AA500" s="1026"/>
      <c r="AB500" s="1026"/>
      <c r="AC500" s="1026"/>
      <c r="AD500" s="1026"/>
      <c r="AE500" s="1026"/>
      <c r="AF500" s="1026"/>
      <c r="AG500" s="1026"/>
      <c r="AH500" s="1026"/>
      <c r="AI500" s="1026"/>
      <c r="AJ500" s="1026"/>
      <c r="AK500" s="1026"/>
      <c r="AL500" s="1026"/>
      <c r="AM500" s="1026"/>
      <c r="AN500" s="1026"/>
      <c r="AO500" s="1026"/>
      <c r="AP500" s="1026"/>
      <c r="AQ500" s="1026"/>
      <c r="AR500" s="1026"/>
      <c r="AS500" s="1026"/>
      <c r="AT500" s="1026"/>
      <c r="AU500" s="1026"/>
      <c r="AV500" s="1026"/>
      <c r="AW500" s="1026"/>
      <c r="AX500" s="1026"/>
      <c r="AY500" s="1026"/>
      <c r="AZ500" s="1026"/>
      <c r="BA500" s="1026"/>
      <c r="BB500" s="1026"/>
      <c r="BC500" s="1026"/>
      <c r="BD500" s="1026"/>
      <c r="BE500" s="1026"/>
      <c r="BF500" s="1026"/>
      <c r="BG500" s="1026"/>
      <c r="BH500" s="1026"/>
      <c r="BI500" s="1026"/>
      <c r="BJ500" s="1026"/>
      <c r="BK500" s="1026"/>
      <c r="BL500" s="1026"/>
      <c r="BM500" s="1026"/>
      <c r="BN500" s="1026"/>
      <c r="BO500" s="1026"/>
      <c r="BP500" s="1026"/>
      <c r="BQ500" s="1026"/>
      <c r="BR500" s="1026"/>
      <c r="BS500" s="1026"/>
      <c r="BT500" s="1026"/>
      <c r="BU500" s="1026"/>
      <c r="BV500" s="1026"/>
      <c r="BW500" s="1026"/>
      <c r="BX500" s="1026"/>
      <c r="BY500" s="1026"/>
      <c r="BZ500" s="1026"/>
      <c r="CA500" s="1026"/>
      <c r="CB500" s="1026"/>
      <c r="CC500" s="1026"/>
      <c r="CD500" s="1026"/>
      <c r="CE500" s="1026"/>
      <c r="CF500" s="1026"/>
      <c r="CG500" s="1026"/>
      <c r="CH500" s="1026"/>
      <c r="CI500" s="1026"/>
      <c r="CJ500" s="1026"/>
      <c r="CK500" s="1026"/>
      <c r="CL500" s="1026"/>
      <c r="CM500" s="1026"/>
      <c r="CN500" s="1026"/>
    </row>
    <row r="501">
      <c r="A501" s="1026"/>
      <c r="B501" s="1026"/>
      <c r="C501" s="1026"/>
      <c r="D501" s="1026"/>
      <c r="E501" s="1026"/>
      <c r="F501" s="1026"/>
      <c r="G501" s="1026"/>
      <c r="H501" s="1027"/>
      <c r="I501" s="1027"/>
      <c r="J501" s="1027"/>
      <c r="K501" s="1027"/>
      <c r="L501" s="1027"/>
      <c r="M501" s="1027"/>
      <c r="N501" s="1027"/>
      <c r="O501" s="1027"/>
      <c r="P501" s="1027"/>
      <c r="Q501" s="1026"/>
      <c r="R501" s="1026"/>
      <c r="S501" s="1026"/>
      <c r="T501" s="1026"/>
      <c r="U501" s="1026"/>
      <c r="V501" s="1026"/>
      <c r="W501" s="1026"/>
      <c r="X501" s="1026"/>
      <c r="Y501" s="1026"/>
      <c r="Z501" s="1026"/>
      <c r="AA501" s="1026"/>
      <c r="AB501" s="1026"/>
      <c r="AC501" s="1026"/>
      <c r="AD501" s="1026"/>
      <c r="AE501" s="1026"/>
      <c r="AF501" s="1026"/>
      <c r="AG501" s="1026"/>
      <c r="AH501" s="1026"/>
      <c r="AI501" s="1026"/>
      <c r="AJ501" s="1026"/>
      <c r="AK501" s="1026"/>
      <c r="AL501" s="1026"/>
      <c r="AM501" s="1026"/>
      <c r="AN501" s="1026"/>
      <c r="AO501" s="1026"/>
      <c r="AP501" s="1026"/>
      <c r="AQ501" s="1026"/>
      <c r="AR501" s="1026"/>
      <c r="AS501" s="1026"/>
      <c r="AT501" s="1026"/>
      <c r="AU501" s="1026"/>
      <c r="AV501" s="1026"/>
      <c r="AW501" s="1026"/>
      <c r="AX501" s="1026"/>
      <c r="AY501" s="1026"/>
      <c r="AZ501" s="1026"/>
      <c r="BA501" s="1026"/>
      <c r="BB501" s="1026"/>
      <c r="BC501" s="1026"/>
      <c r="BD501" s="1026"/>
      <c r="BE501" s="1026"/>
      <c r="BF501" s="1026"/>
      <c r="BG501" s="1026"/>
      <c r="BH501" s="1026"/>
      <c r="BI501" s="1026"/>
      <c r="BJ501" s="1026"/>
      <c r="BK501" s="1026"/>
      <c r="BL501" s="1026"/>
      <c r="BM501" s="1026"/>
      <c r="BN501" s="1026"/>
      <c r="BO501" s="1026"/>
      <c r="BP501" s="1026"/>
      <c r="BQ501" s="1026"/>
      <c r="BR501" s="1026"/>
      <c r="BS501" s="1026"/>
      <c r="BT501" s="1026"/>
      <c r="BU501" s="1026"/>
      <c r="BV501" s="1026"/>
      <c r="BW501" s="1026"/>
      <c r="BX501" s="1026"/>
      <c r="BY501" s="1026"/>
      <c r="BZ501" s="1026"/>
      <c r="CA501" s="1026"/>
      <c r="CB501" s="1026"/>
      <c r="CC501" s="1026"/>
      <c r="CD501" s="1026"/>
      <c r="CE501" s="1026"/>
      <c r="CF501" s="1026"/>
      <c r="CG501" s="1026"/>
      <c r="CH501" s="1026"/>
      <c r="CI501" s="1026"/>
      <c r="CJ501" s="1026"/>
      <c r="CK501" s="1026"/>
      <c r="CL501" s="1026"/>
      <c r="CM501" s="1026"/>
      <c r="CN501" s="1026"/>
    </row>
    <row r="502">
      <c r="A502" s="1026"/>
      <c r="B502" s="1026"/>
      <c r="C502" s="1026"/>
      <c r="D502" s="1026"/>
      <c r="E502" s="1026"/>
      <c r="F502" s="1026"/>
      <c r="G502" s="1026"/>
      <c r="H502" s="1027"/>
      <c r="I502" s="1027"/>
      <c r="J502" s="1027"/>
      <c r="K502" s="1027"/>
      <c r="L502" s="1027"/>
      <c r="M502" s="1027"/>
      <c r="N502" s="1027"/>
      <c r="O502" s="1027"/>
      <c r="P502" s="1027"/>
      <c r="Q502" s="1026"/>
      <c r="R502" s="1026"/>
      <c r="S502" s="1026"/>
      <c r="T502" s="1026"/>
      <c r="U502" s="1026"/>
      <c r="V502" s="1026"/>
      <c r="W502" s="1026"/>
      <c r="X502" s="1026"/>
      <c r="Y502" s="1026"/>
      <c r="Z502" s="1026"/>
      <c r="AA502" s="1026"/>
      <c r="AB502" s="1026"/>
      <c r="AC502" s="1026"/>
      <c r="AD502" s="1026"/>
      <c r="AE502" s="1026"/>
      <c r="AF502" s="1026"/>
      <c r="AG502" s="1026"/>
      <c r="AH502" s="1026"/>
      <c r="AI502" s="1026"/>
      <c r="AJ502" s="1026"/>
      <c r="AK502" s="1026"/>
      <c r="AL502" s="1026"/>
      <c r="AM502" s="1026"/>
      <c r="AN502" s="1026"/>
      <c r="AO502" s="1026"/>
      <c r="AP502" s="1026"/>
      <c r="AQ502" s="1026"/>
      <c r="AR502" s="1026"/>
      <c r="AS502" s="1026"/>
      <c r="AT502" s="1026"/>
      <c r="AU502" s="1026"/>
      <c r="AV502" s="1026"/>
      <c r="AW502" s="1026"/>
      <c r="AX502" s="1026"/>
      <c r="AY502" s="1026"/>
      <c r="AZ502" s="1026"/>
      <c r="BA502" s="1026"/>
      <c r="BB502" s="1026"/>
      <c r="BC502" s="1026"/>
      <c r="BD502" s="1026"/>
      <c r="BE502" s="1026"/>
      <c r="BF502" s="1026"/>
      <c r="BG502" s="1026"/>
      <c r="BH502" s="1026"/>
      <c r="BI502" s="1026"/>
      <c r="BJ502" s="1026"/>
      <c r="BK502" s="1026"/>
      <c r="BL502" s="1026"/>
      <c r="BM502" s="1026"/>
      <c r="BN502" s="1026"/>
      <c r="BO502" s="1026"/>
      <c r="BP502" s="1026"/>
      <c r="BQ502" s="1026"/>
      <c r="BR502" s="1026"/>
      <c r="BS502" s="1026"/>
      <c r="BT502" s="1026"/>
      <c r="BU502" s="1026"/>
      <c r="BV502" s="1026"/>
      <c r="BW502" s="1026"/>
      <c r="BX502" s="1026"/>
      <c r="BY502" s="1026"/>
      <c r="BZ502" s="1026"/>
      <c r="CA502" s="1026"/>
      <c r="CB502" s="1026"/>
      <c r="CC502" s="1026"/>
      <c r="CD502" s="1026"/>
      <c r="CE502" s="1026"/>
      <c r="CF502" s="1026"/>
      <c r="CG502" s="1026"/>
      <c r="CH502" s="1026"/>
      <c r="CI502" s="1026"/>
      <c r="CJ502" s="1026"/>
      <c r="CK502" s="1026"/>
      <c r="CL502" s="1026"/>
      <c r="CM502" s="1026"/>
      <c r="CN502" s="1026"/>
    </row>
    <row r="503">
      <c r="A503" s="1026"/>
      <c r="B503" s="1026"/>
      <c r="C503" s="1026"/>
      <c r="D503" s="1026"/>
      <c r="E503" s="1026"/>
      <c r="F503" s="1026"/>
      <c r="G503" s="1026"/>
      <c r="H503" s="1027"/>
      <c r="I503" s="1027"/>
      <c r="J503" s="1027"/>
      <c r="K503" s="1027"/>
      <c r="L503" s="1027"/>
      <c r="M503" s="1027"/>
      <c r="N503" s="1027"/>
      <c r="O503" s="1027"/>
      <c r="P503" s="1027"/>
      <c r="Q503" s="1026"/>
      <c r="R503" s="1026"/>
      <c r="S503" s="1026"/>
      <c r="T503" s="1026"/>
      <c r="U503" s="1026"/>
      <c r="V503" s="1026"/>
      <c r="W503" s="1026"/>
      <c r="X503" s="1026"/>
      <c r="Y503" s="1026"/>
      <c r="Z503" s="1026"/>
      <c r="AA503" s="1026"/>
      <c r="AB503" s="1026"/>
      <c r="AC503" s="1026"/>
      <c r="AD503" s="1026"/>
      <c r="AE503" s="1026"/>
      <c r="AF503" s="1026"/>
      <c r="AG503" s="1026"/>
      <c r="AH503" s="1026"/>
      <c r="AI503" s="1026"/>
      <c r="AJ503" s="1026"/>
      <c r="AK503" s="1026"/>
      <c r="AL503" s="1026"/>
      <c r="AM503" s="1026"/>
      <c r="AN503" s="1026"/>
      <c r="AO503" s="1026"/>
      <c r="AP503" s="1026"/>
      <c r="AQ503" s="1026"/>
      <c r="AR503" s="1026"/>
      <c r="AS503" s="1026"/>
      <c r="AT503" s="1026"/>
      <c r="AU503" s="1026"/>
      <c r="AV503" s="1026"/>
      <c r="AW503" s="1026"/>
      <c r="AX503" s="1026"/>
      <c r="AY503" s="1026"/>
      <c r="AZ503" s="1026"/>
      <c r="BA503" s="1026"/>
      <c r="BB503" s="1026"/>
      <c r="BC503" s="1026"/>
      <c r="BD503" s="1026"/>
      <c r="BE503" s="1026"/>
      <c r="BF503" s="1026"/>
      <c r="BG503" s="1026"/>
      <c r="BH503" s="1026"/>
      <c r="BI503" s="1026"/>
      <c r="BJ503" s="1026"/>
      <c r="BK503" s="1026"/>
      <c r="BL503" s="1026"/>
      <c r="BM503" s="1026"/>
      <c r="BN503" s="1026"/>
      <c r="BO503" s="1026"/>
      <c r="BP503" s="1026"/>
      <c r="BQ503" s="1026"/>
      <c r="BR503" s="1026"/>
      <c r="BS503" s="1026"/>
      <c r="BT503" s="1026"/>
      <c r="BU503" s="1026"/>
      <c r="BV503" s="1026"/>
      <c r="BW503" s="1026"/>
      <c r="BX503" s="1026"/>
      <c r="BY503" s="1026"/>
      <c r="BZ503" s="1026"/>
      <c r="CA503" s="1026"/>
      <c r="CB503" s="1026"/>
      <c r="CC503" s="1026"/>
      <c r="CD503" s="1026"/>
      <c r="CE503" s="1026"/>
      <c r="CF503" s="1026"/>
      <c r="CG503" s="1026"/>
      <c r="CH503" s="1026"/>
      <c r="CI503" s="1026"/>
      <c r="CJ503" s="1026"/>
      <c r="CK503" s="1026"/>
      <c r="CL503" s="1026"/>
      <c r="CM503" s="1026"/>
      <c r="CN503" s="1026"/>
    </row>
    <row r="504">
      <c r="A504" s="1026"/>
      <c r="B504" s="1026"/>
      <c r="C504" s="1026"/>
      <c r="D504" s="1026"/>
      <c r="E504" s="1026"/>
      <c r="F504" s="1026"/>
      <c r="G504" s="1026"/>
      <c r="H504" s="1027"/>
      <c r="I504" s="1027"/>
      <c r="J504" s="1027"/>
      <c r="K504" s="1027"/>
      <c r="L504" s="1027"/>
      <c r="M504" s="1027"/>
      <c r="N504" s="1027"/>
      <c r="O504" s="1027"/>
      <c r="P504" s="1027"/>
      <c r="Q504" s="1026"/>
      <c r="R504" s="1026"/>
      <c r="S504" s="1026"/>
      <c r="T504" s="1026"/>
      <c r="U504" s="1026"/>
      <c r="V504" s="1026"/>
      <c r="W504" s="1026"/>
      <c r="X504" s="1026"/>
      <c r="Y504" s="1026"/>
      <c r="Z504" s="1026"/>
      <c r="AA504" s="1026"/>
      <c r="AB504" s="1026"/>
      <c r="AC504" s="1026"/>
      <c r="AD504" s="1026"/>
      <c r="AE504" s="1026"/>
      <c r="AF504" s="1026"/>
      <c r="AG504" s="1026"/>
      <c r="AH504" s="1026"/>
      <c r="AI504" s="1026"/>
      <c r="AJ504" s="1026"/>
      <c r="AK504" s="1026"/>
      <c r="AL504" s="1026"/>
      <c r="AM504" s="1026"/>
      <c r="AN504" s="1026"/>
      <c r="AO504" s="1026"/>
      <c r="AP504" s="1026"/>
      <c r="AQ504" s="1026"/>
      <c r="AR504" s="1026"/>
      <c r="AS504" s="1026"/>
      <c r="AT504" s="1026"/>
      <c r="AU504" s="1026"/>
      <c r="AV504" s="1026"/>
      <c r="AW504" s="1026"/>
      <c r="AX504" s="1026"/>
      <c r="AY504" s="1026"/>
      <c r="AZ504" s="1026"/>
      <c r="BA504" s="1026"/>
      <c r="BB504" s="1026"/>
      <c r="BC504" s="1026"/>
      <c r="BD504" s="1026"/>
      <c r="BE504" s="1026"/>
      <c r="BF504" s="1026"/>
      <c r="BG504" s="1026"/>
      <c r="BH504" s="1026"/>
      <c r="BI504" s="1026"/>
      <c r="BJ504" s="1026"/>
      <c r="BK504" s="1026"/>
      <c r="BL504" s="1026"/>
      <c r="BM504" s="1026"/>
      <c r="BN504" s="1026"/>
      <c r="BO504" s="1026"/>
      <c r="BP504" s="1026"/>
      <c r="BQ504" s="1026"/>
      <c r="BR504" s="1026"/>
      <c r="BS504" s="1026"/>
      <c r="BT504" s="1026"/>
      <c r="BU504" s="1026"/>
      <c r="BV504" s="1026"/>
      <c r="BW504" s="1026"/>
      <c r="BX504" s="1026"/>
      <c r="BY504" s="1026"/>
      <c r="BZ504" s="1026"/>
      <c r="CA504" s="1026"/>
      <c r="CB504" s="1026"/>
      <c r="CC504" s="1026"/>
      <c r="CD504" s="1026"/>
      <c r="CE504" s="1026"/>
      <c r="CF504" s="1026"/>
      <c r="CG504" s="1026"/>
      <c r="CH504" s="1026"/>
      <c r="CI504" s="1026"/>
      <c r="CJ504" s="1026"/>
      <c r="CK504" s="1026"/>
      <c r="CL504" s="1026"/>
      <c r="CM504" s="1026"/>
      <c r="CN504" s="1026"/>
    </row>
    <row r="505">
      <c r="A505" s="1026"/>
      <c r="B505" s="1026"/>
      <c r="C505" s="1026"/>
      <c r="D505" s="1026"/>
      <c r="E505" s="1026"/>
      <c r="F505" s="1026"/>
      <c r="G505" s="1026"/>
      <c r="H505" s="1027"/>
      <c r="I505" s="1027"/>
      <c r="J505" s="1027"/>
      <c r="K505" s="1027"/>
      <c r="L505" s="1027"/>
      <c r="M505" s="1027"/>
      <c r="N505" s="1027"/>
      <c r="O505" s="1027"/>
      <c r="P505" s="1027"/>
      <c r="Q505" s="1026"/>
      <c r="R505" s="1026"/>
      <c r="S505" s="1026"/>
      <c r="T505" s="1026"/>
      <c r="U505" s="1026"/>
      <c r="V505" s="1026"/>
      <c r="W505" s="1026"/>
      <c r="X505" s="1026"/>
      <c r="Y505" s="1026"/>
      <c r="Z505" s="1026"/>
      <c r="AA505" s="1026"/>
      <c r="AB505" s="1026"/>
      <c r="AC505" s="1026"/>
      <c r="AD505" s="1026"/>
      <c r="AE505" s="1026"/>
      <c r="AF505" s="1026"/>
      <c r="AG505" s="1026"/>
      <c r="AH505" s="1026"/>
      <c r="AI505" s="1026"/>
      <c r="AJ505" s="1026"/>
      <c r="AK505" s="1026"/>
      <c r="AL505" s="1026"/>
      <c r="AM505" s="1026"/>
      <c r="AN505" s="1026"/>
      <c r="AO505" s="1026"/>
      <c r="AP505" s="1026"/>
      <c r="AQ505" s="1026"/>
      <c r="AR505" s="1026"/>
      <c r="AS505" s="1026"/>
      <c r="AT505" s="1026"/>
      <c r="AU505" s="1026"/>
      <c r="AV505" s="1026"/>
      <c r="AW505" s="1026"/>
      <c r="AX505" s="1026"/>
      <c r="AY505" s="1026"/>
      <c r="AZ505" s="1026"/>
      <c r="BA505" s="1026"/>
      <c r="BB505" s="1026"/>
      <c r="BC505" s="1026"/>
      <c r="BD505" s="1026"/>
      <c r="BE505" s="1026"/>
      <c r="BF505" s="1026"/>
      <c r="BG505" s="1026"/>
      <c r="BH505" s="1026"/>
      <c r="BI505" s="1026"/>
      <c r="BJ505" s="1026"/>
      <c r="BK505" s="1026"/>
      <c r="BL505" s="1026"/>
      <c r="BM505" s="1026"/>
      <c r="BN505" s="1026"/>
      <c r="BO505" s="1026"/>
      <c r="BP505" s="1026"/>
      <c r="BQ505" s="1026"/>
      <c r="BR505" s="1026"/>
      <c r="BS505" s="1026"/>
      <c r="BT505" s="1026"/>
      <c r="BU505" s="1026"/>
      <c r="BV505" s="1026"/>
      <c r="BW505" s="1026"/>
      <c r="BX505" s="1026"/>
      <c r="BY505" s="1026"/>
      <c r="BZ505" s="1026"/>
      <c r="CA505" s="1026"/>
      <c r="CB505" s="1026"/>
      <c r="CC505" s="1026"/>
      <c r="CD505" s="1026"/>
      <c r="CE505" s="1026"/>
      <c r="CF505" s="1026"/>
      <c r="CG505" s="1026"/>
      <c r="CH505" s="1026"/>
      <c r="CI505" s="1026"/>
      <c r="CJ505" s="1026"/>
      <c r="CK505" s="1026"/>
      <c r="CL505" s="1026"/>
      <c r="CM505" s="1026"/>
      <c r="CN505" s="1026"/>
    </row>
    <row r="506">
      <c r="A506" s="1026"/>
      <c r="B506" s="1026"/>
      <c r="C506" s="1026"/>
      <c r="D506" s="1026"/>
      <c r="E506" s="1026"/>
      <c r="F506" s="1026"/>
      <c r="G506" s="1026"/>
      <c r="H506" s="1027"/>
      <c r="I506" s="1027"/>
      <c r="J506" s="1027"/>
      <c r="K506" s="1027"/>
      <c r="L506" s="1027"/>
      <c r="M506" s="1027"/>
      <c r="N506" s="1027"/>
      <c r="O506" s="1027"/>
      <c r="P506" s="1027"/>
      <c r="Q506" s="1026"/>
      <c r="R506" s="1026"/>
      <c r="S506" s="1026"/>
      <c r="T506" s="1026"/>
      <c r="U506" s="1026"/>
      <c r="V506" s="1026"/>
      <c r="W506" s="1026"/>
      <c r="X506" s="1026"/>
      <c r="Y506" s="1026"/>
      <c r="Z506" s="1026"/>
      <c r="AA506" s="1026"/>
      <c r="AB506" s="1026"/>
      <c r="AC506" s="1026"/>
      <c r="AD506" s="1026"/>
      <c r="AE506" s="1026"/>
      <c r="AF506" s="1026"/>
      <c r="AG506" s="1026"/>
      <c r="AH506" s="1026"/>
      <c r="AI506" s="1026"/>
      <c r="AJ506" s="1026"/>
      <c r="AK506" s="1026"/>
      <c r="AL506" s="1026"/>
      <c r="AM506" s="1026"/>
      <c r="AN506" s="1026"/>
      <c r="AO506" s="1026"/>
      <c r="AP506" s="1026"/>
      <c r="AQ506" s="1026"/>
      <c r="AR506" s="1026"/>
      <c r="AS506" s="1026"/>
      <c r="AT506" s="1026"/>
      <c r="AU506" s="1026"/>
      <c r="AV506" s="1026"/>
      <c r="AW506" s="1026"/>
      <c r="AX506" s="1026"/>
      <c r="AY506" s="1026"/>
      <c r="AZ506" s="1026"/>
      <c r="BA506" s="1026"/>
      <c r="BB506" s="1026"/>
      <c r="BC506" s="1026"/>
      <c r="BD506" s="1026"/>
      <c r="BE506" s="1026"/>
      <c r="BF506" s="1026"/>
      <c r="BG506" s="1026"/>
      <c r="BH506" s="1026"/>
      <c r="BI506" s="1026"/>
      <c r="BJ506" s="1026"/>
      <c r="BK506" s="1026"/>
      <c r="BL506" s="1026"/>
      <c r="BM506" s="1026"/>
      <c r="BN506" s="1026"/>
      <c r="BO506" s="1026"/>
      <c r="BP506" s="1026"/>
      <c r="BQ506" s="1026"/>
      <c r="BR506" s="1026"/>
      <c r="BS506" s="1026"/>
      <c r="BT506" s="1026"/>
      <c r="BU506" s="1026"/>
      <c r="BV506" s="1026"/>
      <c r="BW506" s="1026"/>
      <c r="BX506" s="1026"/>
      <c r="BY506" s="1026"/>
      <c r="BZ506" s="1026"/>
      <c r="CA506" s="1026"/>
      <c r="CB506" s="1026"/>
      <c r="CC506" s="1026"/>
      <c r="CD506" s="1026"/>
      <c r="CE506" s="1026"/>
      <c r="CF506" s="1026"/>
      <c r="CG506" s="1026"/>
      <c r="CH506" s="1026"/>
      <c r="CI506" s="1026"/>
      <c r="CJ506" s="1026"/>
      <c r="CK506" s="1026"/>
      <c r="CL506" s="1026"/>
      <c r="CM506" s="1026"/>
      <c r="CN506" s="1026"/>
    </row>
    <row r="507">
      <c r="A507" s="1026"/>
      <c r="B507" s="1026"/>
      <c r="C507" s="1026"/>
      <c r="D507" s="1026"/>
      <c r="E507" s="1026"/>
      <c r="F507" s="1026"/>
      <c r="G507" s="1026"/>
      <c r="H507" s="1027"/>
      <c r="I507" s="1027"/>
      <c r="J507" s="1027"/>
      <c r="K507" s="1027"/>
      <c r="L507" s="1027"/>
      <c r="M507" s="1027"/>
      <c r="N507" s="1027"/>
      <c r="O507" s="1027"/>
      <c r="P507" s="1027"/>
      <c r="Q507" s="1026"/>
      <c r="R507" s="1026"/>
      <c r="S507" s="1026"/>
      <c r="T507" s="1026"/>
      <c r="U507" s="1026"/>
      <c r="V507" s="1026"/>
      <c r="W507" s="1026"/>
      <c r="X507" s="1026"/>
      <c r="Y507" s="1026"/>
      <c r="Z507" s="1026"/>
      <c r="AA507" s="1026"/>
      <c r="AB507" s="1026"/>
      <c r="AC507" s="1026"/>
      <c r="AD507" s="1026"/>
      <c r="AE507" s="1026"/>
      <c r="AF507" s="1026"/>
      <c r="AG507" s="1026"/>
      <c r="AH507" s="1026"/>
      <c r="AI507" s="1026"/>
      <c r="AJ507" s="1026"/>
      <c r="AK507" s="1026"/>
      <c r="AL507" s="1026"/>
      <c r="AM507" s="1026"/>
      <c r="AN507" s="1026"/>
      <c r="AO507" s="1026"/>
      <c r="AP507" s="1026"/>
      <c r="AQ507" s="1026"/>
      <c r="AR507" s="1026"/>
      <c r="AS507" s="1026"/>
      <c r="AT507" s="1026"/>
      <c r="AU507" s="1026"/>
      <c r="AV507" s="1026"/>
      <c r="AW507" s="1026"/>
      <c r="AX507" s="1026"/>
      <c r="AY507" s="1026"/>
      <c r="AZ507" s="1026"/>
      <c r="BA507" s="1026"/>
      <c r="BB507" s="1026"/>
      <c r="BC507" s="1026"/>
      <c r="BD507" s="1026"/>
      <c r="BE507" s="1026"/>
      <c r="BF507" s="1026"/>
      <c r="BG507" s="1026"/>
      <c r="BH507" s="1026"/>
      <c r="BI507" s="1026"/>
      <c r="BJ507" s="1026"/>
      <c r="BK507" s="1026"/>
      <c r="BL507" s="1026"/>
      <c r="BM507" s="1026"/>
      <c r="BN507" s="1026"/>
      <c r="BO507" s="1026"/>
      <c r="BP507" s="1026"/>
      <c r="BQ507" s="1026"/>
      <c r="BR507" s="1026"/>
      <c r="BS507" s="1026"/>
      <c r="BT507" s="1026"/>
      <c r="BU507" s="1026"/>
      <c r="BV507" s="1026"/>
      <c r="BW507" s="1026"/>
      <c r="BX507" s="1026"/>
      <c r="BY507" s="1026"/>
      <c r="BZ507" s="1026"/>
      <c r="CA507" s="1026"/>
      <c r="CB507" s="1026"/>
      <c r="CC507" s="1026"/>
      <c r="CD507" s="1026"/>
      <c r="CE507" s="1026"/>
      <c r="CF507" s="1026"/>
      <c r="CG507" s="1026"/>
      <c r="CH507" s="1026"/>
      <c r="CI507" s="1026"/>
      <c r="CJ507" s="1026"/>
      <c r="CK507" s="1026"/>
      <c r="CL507" s="1026"/>
      <c r="CM507" s="1026"/>
      <c r="CN507" s="1026"/>
    </row>
    <row r="508">
      <c r="A508" s="1026"/>
      <c r="B508" s="1026"/>
      <c r="C508" s="1026"/>
      <c r="D508" s="1026"/>
      <c r="E508" s="1026"/>
      <c r="F508" s="1026"/>
      <c r="G508" s="1026"/>
      <c r="H508" s="1027"/>
      <c r="I508" s="1027"/>
      <c r="J508" s="1027"/>
      <c r="K508" s="1027"/>
      <c r="L508" s="1027"/>
      <c r="M508" s="1027"/>
      <c r="N508" s="1027"/>
      <c r="O508" s="1027"/>
      <c r="P508" s="1027"/>
      <c r="Q508" s="1026"/>
      <c r="R508" s="1026"/>
      <c r="S508" s="1026"/>
      <c r="T508" s="1026"/>
      <c r="U508" s="1026"/>
      <c r="V508" s="1026"/>
      <c r="W508" s="1026"/>
      <c r="X508" s="1026"/>
      <c r="Y508" s="1026"/>
      <c r="Z508" s="1026"/>
      <c r="AA508" s="1026"/>
      <c r="AB508" s="1026"/>
      <c r="AC508" s="1026"/>
      <c r="AD508" s="1026"/>
      <c r="AE508" s="1026"/>
      <c r="AF508" s="1026"/>
      <c r="AG508" s="1026"/>
      <c r="AH508" s="1026"/>
      <c r="AI508" s="1026"/>
      <c r="AJ508" s="1026"/>
      <c r="AK508" s="1026"/>
      <c r="AL508" s="1026"/>
      <c r="AM508" s="1026"/>
      <c r="AN508" s="1026"/>
      <c r="AO508" s="1026"/>
      <c r="AP508" s="1026"/>
      <c r="AQ508" s="1026"/>
      <c r="AR508" s="1026"/>
      <c r="AS508" s="1026"/>
      <c r="AT508" s="1026"/>
      <c r="AU508" s="1026"/>
      <c r="AV508" s="1026"/>
      <c r="AW508" s="1026"/>
      <c r="AX508" s="1026"/>
      <c r="AY508" s="1026"/>
      <c r="AZ508" s="1026"/>
      <c r="BA508" s="1026"/>
      <c r="BB508" s="1026"/>
      <c r="BC508" s="1026"/>
      <c r="BD508" s="1026"/>
      <c r="BE508" s="1026"/>
      <c r="BF508" s="1026"/>
      <c r="BG508" s="1026"/>
      <c r="BH508" s="1026"/>
      <c r="BI508" s="1026"/>
      <c r="BJ508" s="1026"/>
      <c r="BK508" s="1026"/>
      <c r="BL508" s="1026"/>
      <c r="BM508" s="1026"/>
      <c r="BN508" s="1026"/>
      <c r="BO508" s="1026"/>
      <c r="BP508" s="1026"/>
      <c r="BQ508" s="1026"/>
      <c r="BR508" s="1026"/>
      <c r="BS508" s="1026"/>
      <c r="BT508" s="1026"/>
      <c r="BU508" s="1026"/>
      <c r="BV508" s="1026"/>
      <c r="BW508" s="1026"/>
      <c r="BX508" s="1026"/>
      <c r="BY508" s="1026"/>
      <c r="BZ508" s="1026"/>
      <c r="CA508" s="1026"/>
      <c r="CB508" s="1026"/>
      <c r="CC508" s="1026"/>
      <c r="CD508" s="1026"/>
      <c r="CE508" s="1026"/>
      <c r="CF508" s="1026"/>
      <c r="CG508" s="1026"/>
      <c r="CH508" s="1026"/>
      <c r="CI508" s="1026"/>
      <c r="CJ508" s="1026"/>
      <c r="CK508" s="1026"/>
      <c r="CL508" s="1026"/>
      <c r="CM508" s="1026"/>
      <c r="CN508" s="1026"/>
    </row>
    <row r="509">
      <c r="A509" s="1026"/>
      <c r="B509" s="1026"/>
      <c r="C509" s="1026"/>
      <c r="D509" s="1026"/>
      <c r="E509" s="1026"/>
      <c r="F509" s="1026"/>
      <c r="G509" s="1026"/>
      <c r="H509" s="1027"/>
      <c r="I509" s="1027"/>
      <c r="J509" s="1027"/>
      <c r="K509" s="1027"/>
      <c r="L509" s="1027"/>
      <c r="M509" s="1027"/>
      <c r="N509" s="1027"/>
      <c r="O509" s="1027"/>
      <c r="P509" s="1027"/>
      <c r="Q509" s="1026"/>
      <c r="R509" s="1026"/>
      <c r="S509" s="1026"/>
      <c r="T509" s="1026"/>
      <c r="U509" s="1026"/>
      <c r="V509" s="1026"/>
      <c r="W509" s="1026"/>
      <c r="X509" s="1026"/>
      <c r="Y509" s="1026"/>
      <c r="Z509" s="1026"/>
      <c r="AA509" s="1026"/>
      <c r="AB509" s="1026"/>
      <c r="AC509" s="1026"/>
      <c r="AD509" s="1026"/>
      <c r="AE509" s="1026"/>
      <c r="AF509" s="1026"/>
      <c r="AG509" s="1026"/>
      <c r="AH509" s="1026"/>
      <c r="AI509" s="1026"/>
      <c r="AJ509" s="1026"/>
      <c r="AK509" s="1026"/>
      <c r="AL509" s="1026"/>
      <c r="AM509" s="1026"/>
      <c r="AN509" s="1026"/>
      <c r="AO509" s="1026"/>
      <c r="AP509" s="1026"/>
      <c r="AQ509" s="1026"/>
      <c r="AR509" s="1026"/>
      <c r="AS509" s="1026"/>
      <c r="AT509" s="1026"/>
      <c r="AU509" s="1026"/>
      <c r="AV509" s="1026"/>
      <c r="AW509" s="1026"/>
      <c r="AX509" s="1026"/>
      <c r="AY509" s="1026"/>
      <c r="AZ509" s="1026"/>
      <c r="BA509" s="1026"/>
      <c r="BB509" s="1026"/>
      <c r="BC509" s="1026"/>
      <c r="BD509" s="1026"/>
      <c r="BE509" s="1026"/>
      <c r="BF509" s="1026"/>
      <c r="BG509" s="1026"/>
      <c r="BH509" s="1026"/>
      <c r="BI509" s="1026"/>
      <c r="BJ509" s="1026"/>
      <c r="BK509" s="1026"/>
      <c r="BL509" s="1026"/>
      <c r="BM509" s="1026"/>
      <c r="BN509" s="1026"/>
      <c r="BO509" s="1026"/>
      <c r="BP509" s="1026"/>
      <c r="BQ509" s="1026"/>
      <c r="BR509" s="1026"/>
      <c r="BS509" s="1026"/>
      <c r="BT509" s="1026"/>
      <c r="BU509" s="1026"/>
      <c r="BV509" s="1026"/>
      <c r="BW509" s="1026"/>
      <c r="BX509" s="1026"/>
      <c r="BY509" s="1026"/>
      <c r="BZ509" s="1026"/>
      <c r="CA509" s="1026"/>
      <c r="CB509" s="1026"/>
      <c r="CC509" s="1026"/>
      <c r="CD509" s="1026"/>
      <c r="CE509" s="1026"/>
      <c r="CF509" s="1026"/>
      <c r="CG509" s="1026"/>
      <c r="CH509" s="1026"/>
      <c r="CI509" s="1026"/>
      <c r="CJ509" s="1026"/>
      <c r="CK509" s="1026"/>
      <c r="CL509" s="1026"/>
      <c r="CM509" s="1026"/>
      <c r="CN509" s="1026"/>
    </row>
    <row r="510">
      <c r="A510" s="1026"/>
      <c r="B510" s="1026"/>
      <c r="C510" s="1026"/>
      <c r="D510" s="1026"/>
      <c r="E510" s="1026"/>
      <c r="F510" s="1026"/>
      <c r="G510" s="1026"/>
      <c r="H510" s="1027"/>
      <c r="I510" s="1027"/>
      <c r="J510" s="1027"/>
      <c r="K510" s="1027"/>
      <c r="L510" s="1027"/>
      <c r="M510" s="1027"/>
      <c r="N510" s="1027"/>
      <c r="O510" s="1027"/>
      <c r="P510" s="1027"/>
      <c r="Q510" s="1026"/>
      <c r="R510" s="1026"/>
      <c r="S510" s="1026"/>
      <c r="T510" s="1026"/>
      <c r="U510" s="1026"/>
      <c r="V510" s="1026"/>
      <c r="W510" s="1026"/>
      <c r="X510" s="1026"/>
      <c r="Y510" s="1026"/>
      <c r="Z510" s="1026"/>
      <c r="AA510" s="1026"/>
      <c r="AB510" s="1026"/>
      <c r="AC510" s="1026"/>
      <c r="AD510" s="1026"/>
      <c r="AE510" s="1026"/>
      <c r="AF510" s="1026"/>
      <c r="AG510" s="1026"/>
      <c r="AH510" s="1026"/>
      <c r="AI510" s="1026"/>
      <c r="AJ510" s="1026"/>
      <c r="AK510" s="1026"/>
      <c r="AL510" s="1026"/>
      <c r="AM510" s="1026"/>
      <c r="AN510" s="1026"/>
      <c r="AO510" s="1026"/>
      <c r="AP510" s="1026"/>
      <c r="AQ510" s="1026"/>
      <c r="AR510" s="1026"/>
      <c r="AS510" s="1026"/>
      <c r="AT510" s="1026"/>
      <c r="AU510" s="1026"/>
      <c r="AV510" s="1026"/>
      <c r="AW510" s="1026"/>
      <c r="AX510" s="1026"/>
      <c r="AY510" s="1026"/>
      <c r="AZ510" s="1026"/>
      <c r="BA510" s="1026"/>
      <c r="BB510" s="1026"/>
      <c r="BC510" s="1026"/>
      <c r="BD510" s="1026"/>
      <c r="BE510" s="1026"/>
      <c r="BF510" s="1026"/>
      <c r="BG510" s="1026"/>
      <c r="BH510" s="1026"/>
      <c r="BI510" s="1026"/>
      <c r="BJ510" s="1026"/>
      <c r="BK510" s="1026"/>
      <c r="BL510" s="1026"/>
      <c r="BM510" s="1026"/>
      <c r="BN510" s="1026"/>
      <c r="BO510" s="1026"/>
      <c r="BP510" s="1026"/>
      <c r="BQ510" s="1026"/>
      <c r="BR510" s="1026"/>
      <c r="BS510" s="1026"/>
      <c r="BT510" s="1026"/>
      <c r="BU510" s="1026"/>
      <c r="BV510" s="1026"/>
      <c r="BW510" s="1026"/>
      <c r="BX510" s="1026"/>
      <c r="BY510" s="1026"/>
      <c r="BZ510" s="1026"/>
      <c r="CA510" s="1026"/>
      <c r="CB510" s="1026"/>
      <c r="CC510" s="1026"/>
      <c r="CD510" s="1026"/>
      <c r="CE510" s="1026"/>
      <c r="CF510" s="1026"/>
      <c r="CG510" s="1026"/>
      <c r="CH510" s="1026"/>
      <c r="CI510" s="1026"/>
      <c r="CJ510" s="1026"/>
      <c r="CK510" s="1026"/>
      <c r="CL510" s="1026"/>
      <c r="CM510" s="1026"/>
      <c r="CN510" s="1026"/>
    </row>
    <row r="511">
      <c r="A511" s="1026"/>
      <c r="B511" s="1026"/>
      <c r="C511" s="1026"/>
      <c r="D511" s="1026"/>
      <c r="E511" s="1026"/>
      <c r="F511" s="1026"/>
      <c r="G511" s="1026"/>
      <c r="H511" s="1027"/>
      <c r="I511" s="1027"/>
      <c r="J511" s="1027"/>
      <c r="K511" s="1027"/>
      <c r="L511" s="1027"/>
      <c r="M511" s="1027"/>
      <c r="N511" s="1027"/>
      <c r="O511" s="1027"/>
      <c r="P511" s="1027"/>
      <c r="Q511" s="1026"/>
      <c r="R511" s="1026"/>
      <c r="S511" s="1026"/>
      <c r="T511" s="1026"/>
      <c r="U511" s="1026"/>
      <c r="V511" s="1026"/>
      <c r="W511" s="1026"/>
      <c r="X511" s="1026"/>
      <c r="Y511" s="1026"/>
      <c r="Z511" s="1026"/>
      <c r="AA511" s="1026"/>
      <c r="AB511" s="1026"/>
      <c r="AC511" s="1026"/>
      <c r="AD511" s="1026"/>
      <c r="AE511" s="1026"/>
      <c r="AF511" s="1026"/>
      <c r="AG511" s="1026"/>
      <c r="AH511" s="1026"/>
      <c r="AI511" s="1026"/>
      <c r="AJ511" s="1026"/>
      <c r="AK511" s="1026"/>
      <c r="AL511" s="1026"/>
      <c r="AM511" s="1026"/>
      <c r="AN511" s="1026"/>
      <c r="AO511" s="1026"/>
      <c r="AP511" s="1026"/>
      <c r="AQ511" s="1026"/>
      <c r="AR511" s="1026"/>
      <c r="AS511" s="1026"/>
      <c r="AT511" s="1026"/>
      <c r="AU511" s="1026"/>
      <c r="AV511" s="1026"/>
      <c r="AW511" s="1026"/>
      <c r="AX511" s="1026"/>
      <c r="AY511" s="1026"/>
      <c r="AZ511" s="1026"/>
      <c r="BA511" s="1026"/>
      <c r="BB511" s="1026"/>
      <c r="BC511" s="1026"/>
      <c r="BD511" s="1026"/>
      <c r="BE511" s="1026"/>
      <c r="BF511" s="1026"/>
      <c r="BG511" s="1026"/>
      <c r="BH511" s="1026"/>
      <c r="BI511" s="1026"/>
      <c r="BJ511" s="1026"/>
      <c r="BK511" s="1026"/>
      <c r="BL511" s="1026"/>
      <c r="BM511" s="1026"/>
      <c r="BN511" s="1026"/>
      <c r="BO511" s="1026"/>
      <c r="BP511" s="1026"/>
      <c r="BQ511" s="1026"/>
      <c r="BR511" s="1026"/>
      <c r="BS511" s="1026"/>
      <c r="BT511" s="1026"/>
      <c r="BU511" s="1026"/>
      <c r="BV511" s="1026"/>
      <c r="BW511" s="1026"/>
      <c r="BX511" s="1026"/>
      <c r="BY511" s="1026"/>
      <c r="BZ511" s="1026"/>
      <c r="CA511" s="1026"/>
      <c r="CB511" s="1026"/>
      <c r="CC511" s="1026"/>
      <c r="CD511" s="1026"/>
      <c r="CE511" s="1026"/>
      <c r="CF511" s="1026"/>
      <c r="CG511" s="1026"/>
      <c r="CH511" s="1026"/>
      <c r="CI511" s="1026"/>
      <c r="CJ511" s="1026"/>
      <c r="CK511" s="1026"/>
      <c r="CL511" s="1026"/>
      <c r="CM511" s="1026"/>
      <c r="CN511" s="1026"/>
    </row>
    <row r="512">
      <c r="A512" s="1026"/>
      <c r="B512" s="1026"/>
      <c r="C512" s="1026"/>
      <c r="D512" s="1026"/>
      <c r="E512" s="1026"/>
      <c r="F512" s="1026"/>
      <c r="G512" s="1026"/>
      <c r="H512" s="1027"/>
      <c r="I512" s="1027"/>
      <c r="J512" s="1027"/>
      <c r="K512" s="1027"/>
      <c r="L512" s="1027"/>
      <c r="M512" s="1027"/>
      <c r="N512" s="1027"/>
      <c r="O512" s="1027"/>
      <c r="P512" s="1027"/>
      <c r="Q512" s="1026"/>
      <c r="R512" s="1026"/>
      <c r="S512" s="1026"/>
      <c r="T512" s="1026"/>
      <c r="U512" s="1026"/>
      <c r="V512" s="1026"/>
      <c r="W512" s="1026"/>
      <c r="X512" s="1026"/>
      <c r="Y512" s="1026"/>
      <c r="Z512" s="1026"/>
      <c r="AA512" s="1026"/>
      <c r="AB512" s="1026"/>
      <c r="AC512" s="1026"/>
      <c r="AD512" s="1026"/>
      <c r="AE512" s="1026"/>
      <c r="AF512" s="1026"/>
      <c r="AG512" s="1026"/>
      <c r="AH512" s="1026"/>
      <c r="AI512" s="1026"/>
      <c r="AJ512" s="1026"/>
      <c r="AK512" s="1026"/>
      <c r="AL512" s="1026"/>
      <c r="AM512" s="1026"/>
      <c r="AN512" s="1026"/>
      <c r="AO512" s="1026"/>
      <c r="AP512" s="1026"/>
      <c r="AQ512" s="1026"/>
      <c r="AR512" s="1026"/>
      <c r="AS512" s="1026"/>
      <c r="AT512" s="1026"/>
      <c r="AU512" s="1026"/>
      <c r="AV512" s="1026"/>
      <c r="AW512" s="1026"/>
      <c r="AX512" s="1026"/>
      <c r="AY512" s="1026"/>
      <c r="AZ512" s="1026"/>
      <c r="BA512" s="1026"/>
      <c r="BB512" s="1026"/>
      <c r="BC512" s="1026"/>
      <c r="BD512" s="1026"/>
      <c r="BE512" s="1026"/>
      <c r="BF512" s="1026"/>
      <c r="BG512" s="1026"/>
      <c r="BH512" s="1026"/>
      <c r="BI512" s="1026"/>
      <c r="BJ512" s="1026"/>
      <c r="BK512" s="1026"/>
      <c r="BL512" s="1026"/>
      <c r="BM512" s="1026"/>
      <c r="BN512" s="1026"/>
      <c r="BO512" s="1026"/>
      <c r="BP512" s="1026"/>
      <c r="BQ512" s="1026"/>
      <c r="BR512" s="1026"/>
      <c r="BS512" s="1026"/>
      <c r="BT512" s="1026"/>
      <c r="BU512" s="1026"/>
      <c r="BV512" s="1026"/>
      <c r="BW512" s="1026"/>
      <c r="BX512" s="1026"/>
      <c r="BY512" s="1026"/>
      <c r="BZ512" s="1026"/>
      <c r="CA512" s="1026"/>
      <c r="CB512" s="1026"/>
      <c r="CC512" s="1026"/>
      <c r="CD512" s="1026"/>
      <c r="CE512" s="1026"/>
      <c r="CF512" s="1026"/>
      <c r="CG512" s="1026"/>
      <c r="CH512" s="1026"/>
      <c r="CI512" s="1026"/>
      <c r="CJ512" s="1026"/>
      <c r="CK512" s="1026"/>
      <c r="CL512" s="1026"/>
      <c r="CM512" s="1026"/>
      <c r="CN512" s="1026"/>
    </row>
    <row r="513">
      <c r="A513" s="1026"/>
      <c r="B513" s="1026"/>
      <c r="C513" s="1026"/>
      <c r="D513" s="1026"/>
      <c r="E513" s="1026"/>
      <c r="F513" s="1026"/>
      <c r="G513" s="1026"/>
      <c r="H513" s="1027"/>
      <c r="I513" s="1027"/>
      <c r="J513" s="1027"/>
      <c r="K513" s="1027"/>
      <c r="L513" s="1027"/>
      <c r="M513" s="1027"/>
      <c r="N513" s="1027"/>
      <c r="O513" s="1027"/>
      <c r="P513" s="1027"/>
      <c r="Q513" s="1026"/>
      <c r="R513" s="1026"/>
      <c r="S513" s="1026"/>
      <c r="T513" s="1026"/>
      <c r="U513" s="1026"/>
      <c r="V513" s="1026"/>
      <c r="W513" s="1026"/>
      <c r="X513" s="1026"/>
      <c r="Y513" s="1026"/>
      <c r="Z513" s="1026"/>
      <c r="AA513" s="1026"/>
      <c r="AB513" s="1026"/>
      <c r="AC513" s="1026"/>
      <c r="AD513" s="1026"/>
      <c r="AE513" s="1026"/>
      <c r="AF513" s="1026"/>
      <c r="AG513" s="1026"/>
      <c r="AH513" s="1026"/>
      <c r="AI513" s="1026"/>
      <c r="AJ513" s="1026"/>
      <c r="AK513" s="1026"/>
      <c r="AL513" s="1026"/>
      <c r="AM513" s="1026"/>
      <c r="AN513" s="1026"/>
      <c r="AO513" s="1026"/>
      <c r="AP513" s="1026"/>
      <c r="AQ513" s="1026"/>
      <c r="AR513" s="1026"/>
      <c r="AS513" s="1026"/>
      <c r="AT513" s="1026"/>
      <c r="AU513" s="1026"/>
      <c r="AV513" s="1026"/>
      <c r="AW513" s="1026"/>
      <c r="AX513" s="1026"/>
      <c r="AY513" s="1026"/>
      <c r="AZ513" s="1026"/>
      <c r="BA513" s="1026"/>
      <c r="BB513" s="1026"/>
      <c r="BC513" s="1026"/>
      <c r="BD513" s="1026"/>
      <c r="BE513" s="1026"/>
      <c r="BF513" s="1026"/>
      <c r="BG513" s="1026"/>
      <c r="BH513" s="1026"/>
      <c r="BI513" s="1026"/>
      <c r="BJ513" s="1026"/>
      <c r="BK513" s="1026"/>
      <c r="BL513" s="1026"/>
      <c r="BM513" s="1026"/>
      <c r="BN513" s="1026"/>
      <c r="BO513" s="1026"/>
      <c r="BP513" s="1026"/>
      <c r="BQ513" s="1026"/>
      <c r="BR513" s="1026"/>
      <c r="BS513" s="1026"/>
      <c r="BT513" s="1026"/>
      <c r="BU513" s="1026"/>
      <c r="BV513" s="1026"/>
      <c r="BW513" s="1026"/>
      <c r="BX513" s="1026"/>
      <c r="BY513" s="1026"/>
      <c r="BZ513" s="1026"/>
      <c r="CA513" s="1026"/>
      <c r="CB513" s="1026"/>
      <c r="CC513" s="1026"/>
      <c r="CD513" s="1026"/>
      <c r="CE513" s="1026"/>
      <c r="CF513" s="1026"/>
      <c r="CG513" s="1026"/>
      <c r="CH513" s="1026"/>
      <c r="CI513" s="1026"/>
      <c r="CJ513" s="1026"/>
      <c r="CK513" s="1026"/>
      <c r="CL513" s="1026"/>
      <c r="CM513" s="1026"/>
      <c r="CN513" s="1026"/>
    </row>
    <row r="514">
      <c r="A514" s="1026"/>
      <c r="B514" s="1026"/>
      <c r="C514" s="1026"/>
      <c r="D514" s="1026"/>
      <c r="E514" s="1026"/>
      <c r="F514" s="1026"/>
      <c r="G514" s="1026"/>
      <c r="H514" s="1027"/>
      <c r="I514" s="1027"/>
      <c r="J514" s="1027"/>
      <c r="K514" s="1027"/>
      <c r="L514" s="1027"/>
      <c r="M514" s="1027"/>
      <c r="N514" s="1027"/>
      <c r="O514" s="1027"/>
      <c r="P514" s="1027"/>
      <c r="Q514" s="1026"/>
      <c r="R514" s="1026"/>
      <c r="S514" s="1026"/>
      <c r="T514" s="1026"/>
      <c r="U514" s="1026"/>
      <c r="V514" s="1026"/>
      <c r="W514" s="1026"/>
      <c r="X514" s="1026"/>
      <c r="Y514" s="1026"/>
      <c r="Z514" s="1026"/>
      <c r="AA514" s="1026"/>
      <c r="AB514" s="1026"/>
      <c r="AC514" s="1026"/>
      <c r="AD514" s="1026"/>
      <c r="AE514" s="1026"/>
      <c r="AF514" s="1026"/>
      <c r="AG514" s="1026"/>
      <c r="AH514" s="1026"/>
      <c r="AI514" s="1026"/>
      <c r="AJ514" s="1026"/>
      <c r="AK514" s="1026"/>
      <c r="AL514" s="1026"/>
      <c r="AM514" s="1026"/>
      <c r="AN514" s="1026"/>
      <c r="AO514" s="1026"/>
      <c r="AP514" s="1026"/>
      <c r="AQ514" s="1026"/>
      <c r="AR514" s="1026"/>
      <c r="AS514" s="1026"/>
      <c r="AT514" s="1026"/>
      <c r="AU514" s="1026"/>
      <c r="AV514" s="1026"/>
      <c r="AW514" s="1026"/>
      <c r="AX514" s="1026"/>
      <c r="AY514" s="1026"/>
      <c r="AZ514" s="1026"/>
      <c r="BA514" s="1026"/>
      <c r="BB514" s="1026"/>
      <c r="BC514" s="1026"/>
      <c r="BD514" s="1026"/>
      <c r="BE514" s="1026"/>
      <c r="BF514" s="1026"/>
      <c r="BG514" s="1026"/>
      <c r="BH514" s="1026"/>
      <c r="BI514" s="1026"/>
      <c r="BJ514" s="1026"/>
      <c r="BK514" s="1026"/>
      <c r="BL514" s="1026"/>
      <c r="BM514" s="1026"/>
      <c r="BN514" s="1026"/>
      <c r="BO514" s="1026"/>
      <c r="BP514" s="1026"/>
      <c r="BQ514" s="1026"/>
      <c r="BR514" s="1026"/>
      <c r="BS514" s="1026"/>
      <c r="BT514" s="1026"/>
      <c r="BU514" s="1026"/>
      <c r="BV514" s="1026"/>
      <c r="BW514" s="1026"/>
      <c r="BX514" s="1026"/>
      <c r="BY514" s="1026"/>
      <c r="BZ514" s="1026"/>
      <c r="CA514" s="1026"/>
      <c r="CB514" s="1026"/>
      <c r="CC514" s="1026"/>
      <c r="CD514" s="1026"/>
      <c r="CE514" s="1026"/>
      <c r="CF514" s="1026"/>
      <c r="CG514" s="1026"/>
      <c r="CH514" s="1026"/>
      <c r="CI514" s="1026"/>
      <c r="CJ514" s="1026"/>
      <c r="CK514" s="1026"/>
      <c r="CL514" s="1026"/>
      <c r="CM514" s="1026"/>
      <c r="CN514" s="1026"/>
    </row>
    <row r="515">
      <c r="A515" s="1026"/>
      <c r="B515" s="1026"/>
      <c r="C515" s="1026"/>
      <c r="D515" s="1026"/>
      <c r="E515" s="1026"/>
      <c r="F515" s="1026"/>
      <c r="G515" s="1026"/>
      <c r="H515" s="1027"/>
      <c r="I515" s="1027"/>
      <c r="J515" s="1027"/>
      <c r="K515" s="1027"/>
      <c r="L515" s="1027"/>
      <c r="M515" s="1027"/>
      <c r="N515" s="1027"/>
      <c r="O515" s="1027"/>
      <c r="P515" s="1027"/>
      <c r="Q515" s="1026"/>
      <c r="R515" s="1026"/>
      <c r="S515" s="1026"/>
      <c r="T515" s="1026"/>
      <c r="U515" s="1026"/>
      <c r="V515" s="1026"/>
      <c r="W515" s="1026"/>
      <c r="X515" s="1026"/>
      <c r="Y515" s="1026"/>
      <c r="Z515" s="1026"/>
      <c r="AA515" s="1026"/>
      <c r="AB515" s="1026"/>
      <c r="AC515" s="1026"/>
      <c r="AD515" s="1026"/>
      <c r="AE515" s="1026"/>
      <c r="AF515" s="1026"/>
      <c r="AG515" s="1026"/>
      <c r="AH515" s="1026"/>
      <c r="AI515" s="1026"/>
      <c r="AJ515" s="1026"/>
      <c r="AK515" s="1026"/>
      <c r="AL515" s="1026"/>
      <c r="AM515" s="1026"/>
      <c r="AN515" s="1026"/>
      <c r="AO515" s="1026"/>
      <c r="AP515" s="1026"/>
      <c r="AQ515" s="1026"/>
      <c r="AR515" s="1026"/>
      <c r="AS515" s="1026"/>
      <c r="AT515" s="1026"/>
      <c r="AU515" s="1026"/>
      <c r="AV515" s="1026"/>
      <c r="AW515" s="1026"/>
      <c r="AX515" s="1026"/>
      <c r="AY515" s="1026"/>
      <c r="AZ515" s="1026"/>
      <c r="BA515" s="1026"/>
      <c r="BB515" s="1026"/>
      <c r="BC515" s="1026"/>
      <c r="BD515" s="1026"/>
      <c r="BE515" s="1026"/>
      <c r="BF515" s="1026"/>
      <c r="BG515" s="1026"/>
      <c r="BH515" s="1026"/>
      <c r="BI515" s="1026"/>
      <c r="BJ515" s="1026"/>
      <c r="BK515" s="1026"/>
      <c r="BL515" s="1026"/>
      <c r="BM515" s="1026"/>
      <c r="BN515" s="1026"/>
      <c r="BO515" s="1026"/>
      <c r="BP515" s="1026"/>
      <c r="BQ515" s="1026"/>
      <c r="BR515" s="1026"/>
      <c r="BS515" s="1026"/>
      <c r="BT515" s="1026"/>
      <c r="BU515" s="1026"/>
      <c r="BV515" s="1026"/>
      <c r="BW515" s="1026"/>
      <c r="BX515" s="1026"/>
      <c r="BY515" s="1026"/>
      <c r="BZ515" s="1026"/>
      <c r="CA515" s="1026"/>
      <c r="CB515" s="1026"/>
      <c r="CC515" s="1026"/>
      <c r="CD515" s="1026"/>
      <c r="CE515" s="1026"/>
      <c r="CF515" s="1026"/>
      <c r="CG515" s="1026"/>
      <c r="CH515" s="1026"/>
      <c r="CI515" s="1026"/>
      <c r="CJ515" s="1026"/>
      <c r="CK515" s="1026"/>
      <c r="CL515" s="1026"/>
      <c r="CM515" s="1026"/>
      <c r="CN515" s="1026"/>
    </row>
    <row r="516">
      <c r="A516" s="1026"/>
      <c r="B516" s="1026"/>
      <c r="C516" s="1026"/>
      <c r="D516" s="1026"/>
      <c r="E516" s="1026"/>
      <c r="F516" s="1026"/>
      <c r="G516" s="1026"/>
      <c r="H516" s="1027"/>
      <c r="I516" s="1027"/>
      <c r="J516" s="1027"/>
      <c r="K516" s="1027"/>
      <c r="L516" s="1027"/>
      <c r="M516" s="1027"/>
      <c r="N516" s="1027"/>
      <c r="O516" s="1027"/>
      <c r="P516" s="1027"/>
      <c r="Q516" s="1026"/>
      <c r="R516" s="1026"/>
      <c r="S516" s="1026"/>
      <c r="T516" s="1026"/>
      <c r="U516" s="1026"/>
      <c r="V516" s="1026"/>
      <c r="W516" s="1026"/>
      <c r="X516" s="1026"/>
      <c r="Y516" s="1026"/>
      <c r="Z516" s="1026"/>
      <c r="AA516" s="1026"/>
      <c r="AB516" s="1026"/>
      <c r="AC516" s="1026"/>
      <c r="AD516" s="1026"/>
      <c r="AE516" s="1026"/>
      <c r="AF516" s="1026"/>
      <c r="AG516" s="1026"/>
      <c r="AH516" s="1026"/>
      <c r="AI516" s="1026"/>
      <c r="AJ516" s="1026"/>
      <c r="AK516" s="1026"/>
      <c r="AL516" s="1026"/>
      <c r="AM516" s="1026"/>
      <c r="AN516" s="1026"/>
      <c r="AO516" s="1026"/>
      <c r="AP516" s="1026"/>
      <c r="AQ516" s="1026"/>
      <c r="AR516" s="1026"/>
      <c r="AS516" s="1026"/>
      <c r="AT516" s="1026"/>
      <c r="AU516" s="1026"/>
      <c r="AV516" s="1026"/>
      <c r="AW516" s="1026"/>
      <c r="AX516" s="1026"/>
      <c r="AY516" s="1026"/>
      <c r="AZ516" s="1026"/>
      <c r="BA516" s="1026"/>
      <c r="BB516" s="1026"/>
      <c r="BC516" s="1026"/>
      <c r="BD516" s="1026"/>
      <c r="BE516" s="1026"/>
      <c r="BF516" s="1026"/>
      <c r="BG516" s="1026"/>
      <c r="BH516" s="1026"/>
      <c r="BI516" s="1026"/>
      <c r="BJ516" s="1026"/>
      <c r="BK516" s="1026"/>
      <c r="BL516" s="1026"/>
      <c r="BM516" s="1026"/>
      <c r="BN516" s="1026"/>
      <c r="BO516" s="1026"/>
      <c r="BP516" s="1026"/>
      <c r="BQ516" s="1026"/>
      <c r="BR516" s="1026"/>
      <c r="BS516" s="1026"/>
      <c r="BT516" s="1026"/>
      <c r="BU516" s="1026"/>
      <c r="BV516" s="1026"/>
      <c r="BW516" s="1026"/>
      <c r="BX516" s="1026"/>
      <c r="BY516" s="1026"/>
      <c r="BZ516" s="1026"/>
      <c r="CA516" s="1026"/>
      <c r="CB516" s="1026"/>
      <c r="CC516" s="1026"/>
      <c r="CD516" s="1026"/>
      <c r="CE516" s="1026"/>
      <c r="CF516" s="1026"/>
      <c r="CG516" s="1026"/>
      <c r="CH516" s="1026"/>
      <c r="CI516" s="1026"/>
      <c r="CJ516" s="1026"/>
      <c r="CK516" s="1026"/>
      <c r="CL516" s="1026"/>
      <c r="CM516" s="1026"/>
      <c r="CN516" s="1026"/>
    </row>
    <row r="517">
      <c r="A517" s="1026"/>
      <c r="B517" s="1026"/>
      <c r="C517" s="1026"/>
      <c r="D517" s="1026"/>
      <c r="E517" s="1026"/>
      <c r="F517" s="1026"/>
      <c r="G517" s="1026"/>
      <c r="H517" s="1027"/>
      <c r="I517" s="1027"/>
      <c r="J517" s="1027"/>
      <c r="K517" s="1027"/>
      <c r="L517" s="1027"/>
      <c r="M517" s="1027"/>
      <c r="N517" s="1027"/>
      <c r="O517" s="1027"/>
      <c r="P517" s="1027"/>
      <c r="Q517" s="1026"/>
      <c r="R517" s="1026"/>
      <c r="S517" s="1026"/>
      <c r="T517" s="1026"/>
      <c r="U517" s="1026"/>
      <c r="V517" s="1026"/>
      <c r="W517" s="1026"/>
      <c r="X517" s="1026"/>
      <c r="Y517" s="1026"/>
      <c r="Z517" s="1026"/>
      <c r="AA517" s="1026"/>
      <c r="AB517" s="1026"/>
      <c r="AC517" s="1026"/>
      <c r="AD517" s="1026"/>
      <c r="AE517" s="1026"/>
      <c r="AF517" s="1026"/>
      <c r="AG517" s="1026"/>
      <c r="AH517" s="1026"/>
      <c r="AI517" s="1026"/>
      <c r="AJ517" s="1026"/>
      <c r="AK517" s="1026"/>
      <c r="AL517" s="1026"/>
      <c r="AM517" s="1026"/>
      <c r="AN517" s="1026"/>
      <c r="AO517" s="1026"/>
      <c r="AP517" s="1026"/>
      <c r="AQ517" s="1026"/>
      <c r="AR517" s="1026"/>
      <c r="AS517" s="1026"/>
      <c r="AT517" s="1026"/>
      <c r="AU517" s="1026"/>
      <c r="AV517" s="1026"/>
      <c r="AW517" s="1026"/>
      <c r="AX517" s="1026"/>
      <c r="AY517" s="1026"/>
      <c r="AZ517" s="1026"/>
      <c r="BA517" s="1026"/>
      <c r="BB517" s="1026"/>
      <c r="BC517" s="1026"/>
      <c r="BD517" s="1026"/>
      <c r="BE517" s="1026"/>
      <c r="BF517" s="1026"/>
      <c r="BG517" s="1026"/>
      <c r="BH517" s="1026"/>
      <c r="BI517" s="1026"/>
      <c r="BJ517" s="1026"/>
      <c r="BK517" s="1026"/>
      <c r="BL517" s="1026"/>
      <c r="BM517" s="1026"/>
      <c r="BN517" s="1026"/>
      <c r="BO517" s="1026"/>
      <c r="BP517" s="1026"/>
      <c r="BQ517" s="1026"/>
      <c r="BR517" s="1026"/>
      <c r="BS517" s="1026"/>
      <c r="BT517" s="1026"/>
      <c r="BU517" s="1026"/>
      <c r="BV517" s="1026"/>
      <c r="BW517" s="1026"/>
      <c r="BX517" s="1026"/>
      <c r="BY517" s="1026"/>
      <c r="BZ517" s="1026"/>
      <c r="CA517" s="1026"/>
      <c r="CB517" s="1026"/>
      <c r="CC517" s="1026"/>
      <c r="CD517" s="1026"/>
      <c r="CE517" s="1026"/>
      <c r="CF517" s="1026"/>
      <c r="CG517" s="1026"/>
      <c r="CH517" s="1026"/>
      <c r="CI517" s="1026"/>
      <c r="CJ517" s="1026"/>
      <c r="CK517" s="1026"/>
      <c r="CL517" s="1026"/>
      <c r="CM517" s="1026"/>
      <c r="CN517" s="1026"/>
    </row>
    <row r="518">
      <c r="A518" s="1026"/>
      <c r="B518" s="1026"/>
      <c r="C518" s="1026"/>
      <c r="D518" s="1026"/>
      <c r="E518" s="1026"/>
      <c r="F518" s="1026"/>
      <c r="G518" s="1026"/>
      <c r="H518" s="1027"/>
      <c r="I518" s="1027"/>
      <c r="J518" s="1027"/>
      <c r="K518" s="1027"/>
      <c r="L518" s="1027"/>
      <c r="M518" s="1027"/>
      <c r="N518" s="1027"/>
      <c r="O518" s="1027"/>
      <c r="P518" s="1027"/>
      <c r="Q518" s="1026"/>
      <c r="R518" s="1026"/>
      <c r="S518" s="1026"/>
      <c r="T518" s="1026"/>
      <c r="U518" s="1026"/>
      <c r="V518" s="1026"/>
      <c r="W518" s="1026"/>
      <c r="X518" s="1026"/>
      <c r="Y518" s="1026"/>
      <c r="Z518" s="1026"/>
      <c r="AA518" s="1026"/>
      <c r="AB518" s="1026"/>
      <c r="AC518" s="1026"/>
      <c r="AD518" s="1026"/>
      <c r="AE518" s="1026"/>
      <c r="AF518" s="1026"/>
      <c r="AG518" s="1026"/>
      <c r="AH518" s="1026"/>
      <c r="AI518" s="1026"/>
      <c r="AJ518" s="1026"/>
      <c r="AK518" s="1026"/>
      <c r="AL518" s="1026"/>
      <c r="AM518" s="1026"/>
      <c r="AN518" s="1026"/>
      <c r="AO518" s="1026"/>
      <c r="AP518" s="1026"/>
      <c r="AQ518" s="1026"/>
      <c r="AR518" s="1026"/>
      <c r="AS518" s="1026"/>
      <c r="AT518" s="1026"/>
      <c r="AU518" s="1026"/>
      <c r="AV518" s="1026"/>
      <c r="AW518" s="1026"/>
      <c r="AX518" s="1026"/>
      <c r="AY518" s="1026"/>
      <c r="AZ518" s="1026"/>
      <c r="BA518" s="1026"/>
      <c r="BB518" s="1026"/>
      <c r="BC518" s="1026"/>
      <c r="BD518" s="1026"/>
      <c r="BE518" s="1026"/>
      <c r="BF518" s="1026"/>
      <c r="BG518" s="1026"/>
      <c r="BH518" s="1026"/>
      <c r="BI518" s="1026"/>
      <c r="BJ518" s="1026"/>
      <c r="BK518" s="1026"/>
      <c r="BL518" s="1026"/>
      <c r="BM518" s="1026"/>
      <c r="BN518" s="1026"/>
      <c r="BO518" s="1026"/>
      <c r="BP518" s="1026"/>
      <c r="BQ518" s="1026"/>
      <c r="BR518" s="1026"/>
      <c r="BS518" s="1026"/>
      <c r="BT518" s="1026"/>
      <c r="BU518" s="1026"/>
      <c r="BV518" s="1026"/>
      <c r="BW518" s="1026"/>
      <c r="BX518" s="1026"/>
      <c r="BY518" s="1026"/>
      <c r="BZ518" s="1026"/>
      <c r="CA518" s="1026"/>
      <c r="CB518" s="1026"/>
      <c r="CC518" s="1026"/>
      <c r="CD518" s="1026"/>
      <c r="CE518" s="1026"/>
      <c r="CF518" s="1026"/>
      <c r="CG518" s="1026"/>
      <c r="CH518" s="1026"/>
      <c r="CI518" s="1026"/>
      <c r="CJ518" s="1026"/>
      <c r="CK518" s="1026"/>
      <c r="CL518" s="1026"/>
      <c r="CM518" s="1026"/>
      <c r="CN518" s="1026"/>
    </row>
    <row r="519">
      <c r="A519" s="1026"/>
      <c r="B519" s="1026"/>
      <c r="C519" s="1026"/>
      <c r="D519" s="1026"/>
      <c r="E519" s="1026"/>
      <c r="F519" s="1026"/>
      <c r="G519" s="1026"/>
      <c r="H519" s="1027"/>
      <c r="I519" s="1027"/>
      <c r="J519" s="1027"/>
      <c r="K519" s="1027"/>
      <c r="L519" s="1027"/>
      <c r="M519" s="1027"/>
      <c r="N519" s="1027"/>
      <c r="O519" s="1027"/>
      <c r="P519" s="1027"/>
      <c r="Q519" s="1026"/>
      <c r="R519" s="1026"/>
      <c r="S519" s="1026"/>
      <c r="T519" s="1026"/>
      <c r="U519" s="1026"/>
      <c r="V519" s="1026"/>
      <c r="W519" s="1026"/>
      <c r="X519" s="1026"/>
      <c r="Y519" s="1026"/>
      <c r="Z519" s="1026"/>
      <c r="AA519" s="1026"/>
      <c r="AB519" s="1026"/>
      <c r="AC519" s="1026"/>
      <c r="AD519" s="1026"/>
      <c r="AE519" s="1026"/>
      <c r="AF519" s="1026"/>
      <c r="AG519" s="1026"/>
      <c r="AH519" s="1026"/>
      <c r="AI519" s="1026"/>
      <c r="AJ519" s="1026"/>
      <c r="AK519" s="1026"/>
      <c r="AL519" s="1026"/>
      <c r="AM519" s="1026"/>
      <c r="AN519" s="1026"/>
      <c r="AO519" s="1026"/>
      <c r="AP519" s="1026"/>
      <c r="AQ519" s="1026"/>
      <c r="AR519" s="1026"/>
      <c r="AS519" s="1026"/>
      <c r="AT519" s="1026"/>
      <c r="AU519" s="1026"/>
      <c r="AV519" s="1026"/>
      <c r="AW519" s="1026"/>
      <c r="AX519" s="1026"/>
      <c r="AY519" s="1026"/>
      <c r="AZ519" s="1026"/>
      <c r="BA519" s="1026"/>
      <c r="BB519" s="1026"/>
      <c r="BC519" s="1026"/>
      <c r="BD519" s="1026"/>
      <c r="BE519" s="1026"/>
      <c r="BF519" s="1026"/>
      <c r="BG519" s="1026"/>
      <c r="BH519" s="1026"/>
      <c r="BI519" s="1026"/>
      <c r="BJ519" s="1026"/>
      <c r="BK519" s="1026"/>
      <c r="BL519" s="1026"/>
      <c r="BM519" s="1026"/>
      <c r="BN519" s="1026"/>
      <c r="BO519" s="1026"/>
      <c r="BP519" s="1026"/>
      <c r="BQ519" s="1026"/>
      <c r="BR519" s="1026"/>
      <c r="BS519" s="1026"/>
      <c r="BT519" s="1026"/>
      <c r="BU519" s="1026"/>
      <c r="BV519" s="1026"/>
      <c r="BW519" s="1026"/>
      <c r="BX519" s="1026"/>
      <c r="BY519" s="1026"/>
      <c r="BZ519" s="1026"/>
      <c r="CA519" s="1026"/>
      <c r="CB519" s="1026"/>
      <c r="CC519" s="1026"/>
      <c r="CD519" s="1026"/>
      <c r="CE519" s="1026"/>
      <c r="CF519" s="1026"/>
      <c r="CG519" s="1026"/>
      <c r="CH519" s="1026"/>
      <c r="CI519" s="1026"/>
      <c r="CJ519" s="1026"/>
      <c r="CK519" s="1026"/>
      <c r="CL519" s="1026"/>
      <c r="CM519" s="1026"/>
      <c r="CN519" s="1026"/>
    </row>
    <row r="520">
      <c r="A520" s="1026"/>
      <c r="B520" s="1026"/>
      <c r="C520" s="1026"/>
      <c r="D520" s="1026"/>
      <c r="E520" s="1026"/>
      <c r="F520" s="1026"/>
      <c r="G520" s="1026"/>
      <c r="H520" s="1027"/>
      <c r="I520" s="1027"/>
      <c r="J520" s="1027"/>
      <c r="K520" s="1027"/>
      <c r="L520" s="1027"/>
      <c r="M520" s="1027"/>
      <c r="N520" s="1027"/>
      <c r="O520" s="1027"/>
      <c r="P520" s="1027"/>
      <c r="Q520" s="1026"/>
      <c r="R520" s="1026"/>
      <c r="S520" s="1026"/>
      <c r="T520" s="1026"/>
      <c r="U520" s="1026"/>
      <c r="V520" s="1026"/>
      <c r="W520" s="1026"/>
      <c r="X520" s="1026"/>
      <c r="Y520" s="1026"/>
      <c r="Z520" s="1026"/>
      <c r="AA520" s="1026"/>
      <c r="AB520" s="1026"/>
      <c r="AC520" s="1026"/>
      <c r="AD520" s="1026"/>
      <c r="AE520" s="1026"/>
      <c r="AF520" s="1026"/>
      <c r="AG520" s="1026"/>
      <c r="AH520" s="1026"/>
      <c r="AI520" s="1026"/>
      <c r="AJ520" s="1026"/>
      <c r="AK520" s="1026"/>
      <c r="AL520" s="1026"/>
      <c r="AM520" s="1026"/>
      <c r="AN520" s="1026"/>
      <c r="AO520" s="1026"/>
      <c r="AP520" s="1026"/>
      <c r="AQ520" s="1026"/>
      <c r="AR520" s="1026"/>
      <c r="AS520" s="1026"/>
      <c r="AT520" s="1026"/>
      <c r="AU520" s="1026"/>
      <c r="AV520" s="1026"/>
      <c r="AW520" s="1026"/>
      <c r="AX520" s="1026"/>
      <c r="AY520" s="1026"/>
      <c r="AZ520" s="1026"/>
      <c r="BA520" s="1026"/>
      <c r="BB520" s="1026"/>
      <c r="BC520" s="1026"/>
      <c r="BD520" s="1026"/>
      <c r="BE520" s="1026"/>
      <c r="BF520" s="1026"/>
      <c r="BG520" s="1026"/>
      <c r="BH520" s="1026"/>
      <c r="BI520" s="1026"/>
      <c r="BJ520" s="1026"/>
      <c r="BK520" s="1026"/>
      <c r="BL520" s="1026"/>
      <c r="BM520" s="1026"/>
      <c r="BN520" s="1026"/>
      <c r="BO520" s="1026"/>
      <c r="BP520" s="1026"/>
      <c r="BQ520" s="1026"/>
      <c r="BR520" s="1026"/>
      <c r="BS520" s="1026"/>
      <c r="BT520" s="1026"/>
      <c r="BU520" s="1026"/>
      <c r="BV520" s="1026"/>
      <c r="BW520" s="1026"/>
      <c r="BX520" s="1026"/>
      <c r="BY520" s="1026"/>
      <c r="BZ520" s="1026"/>
      <c r="CA520" s="1026"/>
      <c r="CB520" s="1026"/>
      <c r="CC520" s="1026"/>
      <c r="CD520" s="1026"/>
      <c r="CE520" s="1026"/>
      <c r="CF520" s="1026"/>
      <c r="CG520" s="1026"/>
      <c r="CH520" s="1026"/>
      <c r="CI520" s="1026"/>
      <c r="CJ520" s="1026"/>
      <c r="CK520" s="1026"/>
      <c r="CL520" s="1026"/>
      <c r="CM520" s="1026"/>
      <c r="CN520" s="1026"/>
    </row>
    <row r="521">
      <c r="A521" s="1026"/>
      <c r="B521" s="1026"/>
      <c r="C521" s="1026"/>
      <c r="D521" s="1026"/>
      <c r="E521" s="1026"/>
      <c r="F521" s="1026"/>
      <c r="G521" s="1026"/>
      <c r="H521" s="1027"/>
      <c r="I521" s="1027"/>
      <c r="J521" s="1027"/>
      <c r="K521" s="1027"/>
      <c r="L521" s="1027"/>
      <c r="M521" s="1027"/>
      <c r="N521" s="1027"/>
      <c r="O521" s="1027"/>
      <c r="P521" s="1027"/>
      <c r="Q521" s="1026"/>
      <c r="R521" s="1026"/>
      <c r="S521" s="1026"/>
      <c r="T521" s="1026"/>
      <c r="U521" s="1026"/>
      <c r="V521" s="1026"/>
      <c r="W521" s="1026"/>
      <c r="X521" s="1026"/>
      <c r="Y521" s="1026"/>
      <c r="Z521" s="1026"/>
      <c r="AA521" s="1026"/>
      <c r="AB521" s="1026"/>
      <c r="AC521" s="1026"/>
      <c r="AD521" s="1026"/>
      <c r="AE521" s="1026"/>
      <c r="AF521" s="1026"/>
      <c r="AG521" s="1026"/>
      <c r="AH521" s="1026"/>
      <c r="AI521" s="1026"/>
      <c r="AJ521" s="1026"/>
      <c r="AK521" s="1026"/>
      <c r="AL521" s="1026"/>
      <c r="AM521" s="1026"/>
      <c r="AN521" s="1026"/>
      <c r="AO521" s="1026"/>
      <c r="AP521" s="1026"/>
      <c r="AQ521" s="1026"/>
      <c r="AR521" s="1026"/>
      <c r="AS521" s="1026"/>
      <c r="AT521" s="1026"/>
      <c r="AU521" s="1026"/>
      <c r="AV521" s="1026"/>
      <c r="AW521" s="1026"/>
      <c r="AX521" s="1026"/>
      <c r="AY521" s="1026"/>
      <c r="AZ521" s="1026"/>
      <c r="BA521" s="1026"/>
      <c r="BB521" s="1026"/>
      <c r="BC521" s="1026"/>
      <c r="BD521" s="1026"/>
      <c r="BE521" s="1026"/>
      <c r="BF521" s="1026"/>
      <c r="BG521" s="1026"/>
      <c r="BH521" s="1026"/>
      <c r="BI521" s="1026"/>
      <c r="BJ521" s="1026"/>
      <c r="BK521" s="1026"/>
      <c r="BL521" s="1026"/>
      <c r="BM521" s="1026"/>
      <c r="BN521" s="1026"/>
      <c r="BO521" s="1026"/>
      <c r="BP521" s="1026"/>
      <c r="BQ521" s="1026"/>
      <c r="BR521" s="1026"/>
      <c r="BS521" s="1026"/>
      <c r="BT521" s="1026"/>
      <c r="BU521" s="1026"/>
      <c r="BV521" s="1026"/>
      <c r="BW521" s="1026"/>
      <c r="BX521" s="1026"/>
      <c r="BY521" s="1026"/>
      <c r="BZ521" s="1026"/>
      <c r="CA521" s="1026"/>
      <c r="CB521" s="1026"/>
      <c r="CC521" s="1026"/>
      <c r="CD521" s="1026"/>
      <c r="CE521" s="1026"/>
      <c r="CF521" s="1026"/>
      <c r="CG521" s="1026"/>
      <c r="CH521" s="1026"/>
      <c r="CI521" s="1026"/>
      <c r="CJ521" s="1026"/>
      <c r="CK521" s="1026"/>
      <c r="CL521" s="1026"/>
      <c r="CM521" s="1026"/>
      <c r="CN521" s="1026"/>
    </row>
    <row r="522">
      <c r="A522" s="1026"/>
      <c r="B522" s="1026"/>
      <c r="C522" s="1026"/>
      <c r="D522" s="1026"/>
      <c r="E522" s="1026"/>
      <c r="F522" s="1026"/>
      <c r="G522" s="1026"/>
      <c r="H522" s="1027"/>
      <c r="I522" s="1027"/>
      <c r="J522" s="1027"/>
      <c r="K522" s="1027"/>
      <c r="L522" s="1027"/>
      <c r="M522" s="1027"/>
      <c r="N522" s="1027"/>
      <c r="O522" s="1027"/>
      <c r="P522" s="1027"/>
      <c r="Q522" s="1026"/>
      <c r="R522" s="1026"/>
      <c r="S522" s="1026"/>
      <c r="T522" s="1026"/>
      <c r="U522" s="1026"/>
      <c r="V522" s="1026"/>
      <c r="W522" s="1026"/>
      <c r="X522" s="1026"/>
      <c r="Y522" s="1026"/>
      <c r="Z522" s="1026"/>
      <c r="AA522" s="1026"/>
      <c r="AB522" s="1026"/>
      <c r="AC522" s="1026"/>
      <c r="AD522" s="1026"/>
      <c r="AE522" s="1026"/>
      <c r="AF522" s="1026"/>
      <c r="AG522" s="1026"/>
      <c r="AH522" s="1026"/>
      <c r="AI522" s="1026"/>
      <c r="AJ522" s="1026"/>
      <c r="AK522" s="1026"/>
      <c r="AL522" s="1026"/>
      <c r="AM522" s="1026"/>
      <c r="AN522" s="1026"/>
      <c r="AO522" s="1026"/>
      <c r="AP522" s="1026"/>
      <c r="AQ522" s="1026"/>
      <c r="AR522" s="1026"/>
      <c r="AS522" s="1026"/>
      <c r="AT522" s="1026"/>
      <c r="AU522" s="1026"/>
      <c r="AV522" s="1026"/>
      <c r="AW522" s="1026"/>
      <c r="AX522" s="1026"/>
      <c r="AY522" s="1026"/>
      <c r="AZ522" s="1026"/>
      <c r="BA522" s="1026"/>
      <c r="BB522" s="1026"/>
      <c r="BC522" s="1026"/>
      <c r="BD522" s="1026"/>
      <c r="BE522" s="1026"/>
      <c r="BF522" s="1026"/>
      <c r="BG522" s="1026"/>
      <c r="BH522" s="1026"/>
      <c r="BI522" s="1026"/>
      <c r="BJ522" s="1026"/>
      <c r="BK522" s="1026"/>
      <c r="BL522" s="1026"/>
      <c r="BM522" s="1026"/>
      <c r="BN522" s="1026"/>
      <c r="BO522" s="1026"/>
      <c r="BP522" s="1026"/>
      <c r="BQ522" s="1026"/>
      <c r="BR522" s="1026"/>
      <c r="BS522" s="1026"/>
      <c r="BT522" s="1026"/>
      <c r="BU522" s="1026"/>
      <c r="BV522" s="1026"/>
      <c r="BW522" s="1026"/>
      <c r="BX522" s="1026"/>
      <c r="BY522" s="1026"/>
      <c r="BZ522" s="1026"/>
      <c r="CA522" s="1026"/>
      <c r="CB522" s="1026"/>
      <c r="CC522" s="1026"/>
      <c r="CD522" s="1026"/>
      <c r="CE522" s="1026"/>
      <c r="CF522" s="1026"/>
      <c r="CG522" s="1026"/>
      <c r="CH522" s="1026"/>
      <c r="CI522" s="1026"/>
      <c r="CJ522" s="1026"/>
      <c r="CK522" s="1026"/>
      <c r="CL522" s="1026"/>
      <c r="CM522" s="1026"/>
      <c r="CN522" s="1026"/>
    </row>
    <row r="523">
      <c r="A523" s="1026"/>
      <c r="B523" s="1026"/>
      <c r="C523" s="1026"/>
      <c r="D523" s="1026"/>
      <c r="E523" s="1026"/>
      <c r="F523" s="1026"/>
      <c r="G523" s="1026"/>
      <c r="H523" s="1027"/>
      <c r="I523" s="1027"/>
      <c r="J523" s="1027"/>
      <c r="K523" s="1027"/>
      <c r="L523" s="1027"/>
      <c r="M523" s="1027"/>
      <c r="N523" s="1027"/>
      <c r="O523" s="1027"/>
      <c r="P523" s="1027"/>
      <c r="Q523" s="1026"/>
      <c r="R523" s="1026"/>
      <c r="S523" s="1026"/>
      <c r="T523" s="1026"/>
      <c r="U523" s="1026"/>
      <c r="V523" s="1026"/>
      <c r="W523" s="1026"/>
      <c r="X523" s="1026"/>
      <c r="Y523" s="1026"/>
      <c r="Z523" s="1026"/>
      <c r="AA523" s="1026"/>
      <c r="AB523" s="1026"/>
      <c r="AC523" s="1026"/>
      <c r="AD523" s="1026"/>
      <c r="AE523" s="1026"/>
      <c r="AF523" s="1026"/>
      <c r="AG523" s="1026"/>
      <c r="AH523" s="1026"/>
      <c r="AI523" s="1026"/>
      <c r="AJ523" s="1026"/>
      <c r="AK523" s="1026"/>
      <c r="AL523" s="1026"/>
      <c r="AM523" s="1026"/>
      <c r="AN523" s="1026"/>
      <c r="AO523" s="1026"/>
      <c r="AP523" s="1026"/>
      <c r="AQ523" s="1026"/>
      <c r="AR523" s="1026"/>
      <c r="AS523" s="1026"/>
      <c r="AT523" s="1026"/>
      <c r="AU523" s="1026"/>
      <c r="AV523" s="1026"/>
      <c r="AW523" s="1026"/>
      <c r="AX523" s="1026"/>
      <c r="AY523" s="1026"/>
      <c r="AZ523" s="1026"/>
      <c r="BA523" s="1026"/>
      <c r="BB523" s="1026"/>
      <c r="BC523" s="1026"/>
      <c r="BD523" s="1026"/>
      <c r="BE523" s="1026"/>
      <c r="BF523" s="1026"/>
      <c r="BG523" s="1026"/>
      <c r="BH523" s="1026"/>
      <c r="BI523" s="1026"/>
      <c r="BJ523" s="1026"/>
      <c r="BK523" s="1026"/>
      <c r="BL523" s="1026"/>
      <c r="BM523" s="1026"/>
      <c r="BN523" s="1026"/>
      <c r="BO523" s="1026"/>
      <c r="BP523" s="1026"/>
      <c r="BQ523" s="1026"/>
      <c r="BR523" s="1026"/>
      <c r="BS523" s="1026"/>
      <c r="BT523" s="1026"/>
      <c r="BU523" s="1026"/>
      <c r="BV523" s="1026"/>
      <c r="BW523" s="1026"/>
      <c r="BX523" s="1026"/>
      <c r="BY523" s="1026"/>
      <c r="BZ523" s="1026"/>
      <c r="CA523" s="1026"/>
      <c r="CB523" s="1026"/>
      <c r="CC523" s="1026"/>
      <c r="CD523" s="1026"/>
      <c r="CE523" s="1026"/>
      <c r="CF523" s="1026"/>
      <c r="CG523" s="1026"/>
      <c r="CH523" s="1026"/>
      <c r="CI523" s="1026"/>
      <c r="CJ523" s="1026"/>
      <c r="CK523" s="1026"/>
      <c r="CL523" s="1026"/>
      <c r="CM523" s="1026"/>
      <c r="CN523" s="1026"/>
    </row>
    <row r="524">
      <c r="A524" s="1026"/>
      <c r="B524" s="1026"/>
      <c r="C524" s="1026"/>
      <c r="D524" s="1026"/>
      <c r="E524" s="1026"/>
      <c r="F524" s="1026"/>
      <c r="G524" s="1026"/>
      <c r="H524" s="1027"/>
      <c r="I524" s="1027"/>
      <c r="J524" s="1027"/>
      <c r="K524" s="1027"/>
      <c r="L524" s="1027"/>
      <c r="M524" s="1027"/>
      <c r="N524" s="1027"/>
      <c r="O524" s="1027"/>
      <c r="P524" s="1027"/>
      <c r="Q524" s="1026"/>
      <c r="R524" s="1026"/>
      <c r="S524" s="1026"/>
      <c r="T524" s="1026"/>
      <c r="U524" s="1026"/>
      <c r="V524" s="1026"/>
      <c r="W524" s="1026"/>
      <c r="X524" s="1026"/>
      <c r="Y524" s="1026"/>
      <c r="Z524" s="1026"/>
      <c r="AA524" s="1026"/>
      <c r="AB524" s="1026"/>
      <c r="AC524" s="1026"/>
      <c r="AD524" s="1026"/>
      <c r="AE524" s="1026"/>
      <c r="AF524" s="1026"/>
      <c r="AG524" s="1026"/>
      <c r="AH524" s="1026"/>
      <c r="AI524" s="1026"/>
      <c r="AJ524" s="1026"/>
      <c r="AK524" s="1026"/>
      <c r="AL524" s="1026"/>
      <c r="AM524" s="1026"/>
      <c r="AN524" s="1026"/>
      <c r="AO524" s="1026"/>
      <c r="AP524" s="1026"/>
      <c r="AQ524" s="1026"/>
      <c r="AR524" s="1026"/>
      <c r="AS524" s="1026"/>
      <c r="AT524" s="1026"/>
      <c r="AU524" s="1026"/>
      <c r="AV524" s="1026"/>
      <c r="AW524" s="1026"/>
      <c r="AX524" s="1026"/>
      <c r="AY524" s="1026"/>
      <c r="AZ524" s="1026"/>
      <c r="BA524" s="1026"/>
      <c r="BB524" s="1026"/>
      <c r="BC524" s="1026"/>
      <c r="BD524" s="1026"/>
      <c r="BE524" s="1026"/>
      <c r="BF524" s="1026"/>
      <c r="BG524" s="1026"/>
      <c r="BH524" s="1026"/>
      <c r="BI524" s="1026"/>
      <c r="BJ524" s="1026"/>
      <c r="BK524" s="1026"/>
      <c r="BL524" s="1026"/>
      <c r="BM524" s="1026"/>
      <c r="BN524" s="1026"/>
      <c r="BO524" s="1026"/>
      <c r="BP524" s="1026"/>
      <c r="BQ524" s="1026"/>
      <c r="BR524" s="1026"/>
      <c r="BS524" s="1026"/>
      <c r="BT524" s="1026"/>
      <c r="BU524" s="1026"/>
      <c r="BV524" s="1026"/>
      <c r="BW524" s="1026"/>
      <c r="BX524" s="1026"/>
      <c r="BY524" s="1026"/>
      <c r="BZ524" s="1026"/>
      <c r="CA524" s="1026"/>
      <c r="CB524" s="1026"/>
      <c r="CC524" s="1026"/>
      <c r="CD524" s="1026"/>
      <c r="CE524" s="1026"/>
      <c r="CF524" s="1026"/>
      <c r="CG524" s="1026"/>
      <c r="CH524" s="1026"/>
      <c r="CI524" s="1026"/>
      <c r="CJ524" s="1026"/>
      <c r="CK524" s="1026"/>
      <c r="CL524" s="1026"/>
      <c r="CM524" s="1026"/>
      <c r="CN524" s="1026"/>
    </row>
    <row r="525">
      <c r="A525" s="1026"/>
      <c r="B525" s="1026"/>
      <c r="C525" s="1026"/>
      <c r="D525" s="1026"/>
      <c r="E525" s="1026"/>
      <c r="F525" s="1026"/>
      <c r="G525" s="1026"/>
      <c r="H525" s="1027"/>
      <c r="I525" s="1027"/>
      <c r="J525" s="1027"/>
      <c r="K525" s="1027"/>
      <c r="L525" s="1027"/>
      <c r="M525" s="1027"/>
      <c r="N525" s="1027"/>
      <c r="O525" s="1027"/>
      <c r="P525" s="1027"/>
      <c r="Q525" s="1026"/>
      <c r="R525" s="1026"/>
      <c r="S525" s="1026"/>
      <c r="T525" s="1026"/>
      <c r="U525" s="1026"/>
      <c r="V525" s="1026"/>
      <c r="W525" s="1026"/>
      <c r="X525" s="1026"/>
      <c r="Y525" s="1026"/>
      <c r="Z525" s="1026"/>
      <c r="AA525" s="1026"/>
      <c r="AB525" s="1026"/>
      <c r="AC525" s="1026"/>
      <c r="AD525" s="1026"/>
      <c r="AE525" s="1026"/>
      <c r="AF525" s="1026"/>
      <c r="AG525" s="1026"/>
      <c r="AH525" s="1026"/>
      <c r="AI525" s="1026"/>
      <c r="AJ525" s="1026"/>
      <c r="AK525" s="1026"/>
      <c r="AL525" s="1026"/>
      <c r="AM525" s="1026"/>
      <c r="AN525" s="1026"/>
      <c r="AO525" s="1026"/>
      <c r="AP525" s="1026"/>
      <c r="AQ525" s="1026"/>
      <c r="AR525" s="1026"/>
      <c r="AS525" s="1026"/>
      <c r="AT525" s="1026"/>
      <c r="AU525" s="1026"/>
      <c r="AV525" s="1026"/>
      <c r="AW525" s="1026"/>
      <c r="AX525" s="1026"/>
      <c r="AY525" s="1026"/>
      <c r="AZ525" s="1026"/>
      <c r="BA525" s="1026"/>
      <c r="BB525" s="1026"/>
      <c r="BC525" s="1026"/>
      <c r="BD525" s="1026"/>
      <c r="BE525" s="1026"/>
      <c r="BF525" s="1026"/>
      <c r="BG525" s="1026"/>
      <c r="BH525" s="1026"/>
      <c r="BI525" s="1026"/>
      <c r="BJ525" s="1026"/>
      <c r="BK525" s="1026"/>
      <c r="BL525" s="1026"/>
      <c r="BM525" s="1026"/>
      <c r="BN525" s="1026"/>
      <c r="BO525" s="1026"/>
      <c r="BP525" s="1026"/>
      <c r="BQ525" s="1026"/>
      <c r="BR525" s="1026"/>
      <c r="BS525" s="1026"/>
      <c r="BT525" s="1026"/>
      <c r="BU525" s="1026"/>
      <c r="BV525" s="1026"/>
      <c r="BW525" s="1026"/>
      <c r="BX525" s="1026"/>
      <c r="BY525" s="1026"/>
      <c r="BZ525" s="1026"/>
      <c r="CA525" s="1026"/>
      <c r="CB525" s="1026"/>
      <c r="CC525" s="1026"/>
      <c r="CD525" s="1026"/>
      <c r="CE525" s="1026"/>
      <c r="CF525" s="1026"/>
      <c r="CG525" s="1026"/>
      <c r="CH525" s="1026"/>
      <c r="CI525" s="1026"/>
      <c r="CJ525" s="1026"/>
      <c r="CK525" s="1026"/>
      <c r="CL525" s="1026"/>
      <c r="CM525" s="1026"/>
      <c r="CN525" s="1026"/>
    </row>
    <row r="526">
      <c r="A526" s="1026"/>
      <c r="B526" s="1026"/>
      <c r="C526" s="1026"/>
      <c r="D526" s="1026"/>
      <c r="E526" s="1026"/>
      <c r="F526" s="1026"/>
      <c r="G526" s="1026"/>
      <c r="H526" s="1027"/>
      <c r="I526" s="1027"/>
      <c r="J526" s="1027"/>
      <c r="K526" s="1027"/>
      <c r="L526" s="1027"/>
      <c r="M526" s="1027"/>
      <c r="N526" s="1027"/>
      <c r="O526" s="1027"/>
      <c r="P526" s="1027"/>
      <c r="Q526" s="1026"/>
      <c r="R526" s="1026"/>
      <c r="S526" s="1026"/>
      <c r="T526" s="1026"/>
      <c r="U526" s="1026"/>
      <c r="V526" s="1026"/>
      <c r="W526" s="1026"/>
      <c r="X526" s="1026"/>
      <c r="Y526" s="1026"/>
      <c r="Z526" s="1026"/>
      <c r="AA526" s="1026"/>
      <c r="AB526" s="1026"/>
      <c r="AC526" s="1026"/>
      <c r="AD526" s="1026"/>
      <c r="AE526" s="1026"/>
      <c r="AF526" s="1026"/>
      <c r="AG526" s="1026"/>
      <c r="AH526" s="1026"/>
      <c r="AI526" s="1026"/>
      <c r="AJ526" s="1026"/>
      <c r="AK526" s="1026"/>
      <c r="AL526" s="1026"/>
      <c r="AM526" s="1026"/>
      <c r="AN526" s="1026"/>
      <c r="AO526" s="1026"/>
      <c r="AP526" s="1026"/>
      <c r="AQ526" s="1026"/>
      <c r="AR526" s="1026"/>
      <c r="AS526" s="1026"/>
      <c r="AT526" s="1026"/>
      <c r="AU526" s="1026"/>
      <c r="AV526" s="1026"/>
      <c r="AW526" s="1026"/>
      <c r="AX526" s="1026"/>
      <c r="AY526" s="1026"/>
      <c r="AZ526" s="1026"/>
      <c r="BA526" s="1026"/>
      <c r="BB526" s="1026"/>
      <c r="BC526" s="1026"/>
      <c r="BD526" s="1026"/>
      <c r="BE526" s="1026"/>
      <c r="BF526" s="1026"/>
      <c r="BG526" s="1026"/>
      <c r="BH526" s="1026"/>
      <c r="BI526" s="1026"/>
      <c r="BJ526" s="1026"/>
      <c r="BK526" s="1026"/>
      <c r="BL526" s="1026"/>
      <c r="BM526" s="1026"/>
      <c r="BN526" s="1026"/>
      <c r="BO526" s="1026"/>
      <c r="BP526" s="1026"/>
      <c r="BQ526" s="1026"/>
      <c r="BR526" s="1026"/>
      <c r="BS526" s="1026"/>
      <c r="BT526" s="1026"/>
      <c r="BU526" s="1026"/>
      <c r="BV526" s="1026"/>
      <c r="BW526" s="1026"/>
      <c r="BX526" s="1026"/>
      <c r="BY526" s="1026"/>
      <c r="BZ526" s="1026"/>
      <c r="CA526" s="1026"/>
      <c r="CB526" s="1026"/>
      <c r="CC526" s="1026"/>
      <c r="CD526" s="1026"/>
      <c r="CE526" s="1026"/>
      <c r="CF526" s="1026"/>
      <c r="CG526" s="1026"/>
      <c r="CH526" s="1026"/>
      <c r="CI526" s="1026"/>
      <c r="CJ526" s="1026"/>
      <c r="CK526" s="1026"/>
      <c r="CL526" s="1026"/>
      <c r="CM526" s="1026"/>
      <c r="CN526" s="1026"/>
    </row>
    <row r="527">
      <c r="A527" s="1026"/>
      <c r="B527" s="1026"/>
      <c r="C527" s="1026"/>
      <c r="D527" s="1026"/>
      <c r="E527" s="1026"/>
      <c r="F527" s="1026"/>
      <c r="G527" s="1026"/>
      <c r="H527" s="1027"/>
      <c r="I527" s="1027"/>
      <c r="J527" s="1027"/>
      <c r="K527" s="1027"/>
      <c r="L527" s="1027"/>
      <c r="M527" s="1027"/>
      <c r="N527" s="1027"/>
      <c r="O527" s="1027"/>
      <c r="P527" s="1027"/>
      <c r="Q527" s="1026"/>
      <c r="R527" s="1026"/>
      <c r="S527" s="1026"/>
      <c r="T527" s="1026"/>
      <c r="U527" s="1026"/>
      <c r="V527" s="1026"/>
      <c r="W527" s="1026"/>
      <c r="X527" s="1026"/>
      <c r="Y527" s="1026"/>
      <c r="Z527" s="1026"/>
      <c r="AA527" s="1026"/>
      <c r="AB527" s="1026"/>
      <c r="AC527" s="1026"/>
      <c r="AD527" s="1026"/>
      <c r="AE527" s="1026"/>
      <c r="AF527" s="1026"/>
      <c r="AG527" s="1026"/>
      <c r="AH527" s="1026"/>
      <c r="AI527" s="1026"/>
      <c r="AJ527" s="1026"/>
      <c r="AK527" s="1026"/>
      <c r="AL527" s="1026"/>
      <c r="AM527" s="1026"/>
      <c r="AN527" s="1026"/>
      <c r="AO527" s="1026"/>
      <c r="AP527" s="1026"/>
      <c r="AQ527" s="1026"/>
      <c r="AR527" s="1026"/>
      <c r="AS527" s="1026"/>
      <c r="AT527" s="1026"/>
      <c r="AU527" s="1026"/>
      <c r="AV527" s="1026"/>
      <c r="AW527" s="1026"/>
      <c r="AX527" s="1026"/>
      <c r="AY527" s="1026"/>
      <c r="AZ527" s="1026"/>
      <c r="BA527" s="1026"/>
      <c r="BB527" s="1026"/>
      <c r="BC527" s="1026"/>
      <c r="BD527" s="1026"/>
      <c r="BE527" s="1026"/>
      <c r="BF527" s="1026"/>
      <c r="BG527" s="1026"/>
      <c r="BH527" s="1026"/>
      <c r="BI527" s="1026"/>
      <c r="BJ527" s="1026"/>
      <c r="BK527" s="1026"/>
      <c r="BL527" s="1026"/>
      <c r="BM527" s="1026"/>
      <c r="BN527" s="1026"/>
      <c r="BO527" s="1026"/>
      <c r="BP527" s="1026"/>
      <c r="BQ527" s="1026"/>
      <c r="BR527" s="1026"/>
      <c r="BS527" s="1026"/>
      <c r="BT527" s="1026"/>
      <c r="BU527" s="1026"/>
      <c r="BV527" s="1026"/>
      <c r="BW527" s="1026"/>
      <c r="BX527" s="1026"/>
      <c r="BY527" s="1026"/>
      <c r="BZ527" s="1026"/>
      <c r="CA527" s="1026"/>
      <c r="CB527" s="1026"/>
      <c r="CC527" s="1026"/>
      <c r="CD527" s="1026"/>
      <c r="CE527" s="1026"/>
      <c r="CF527" s="1026"/>
      <c r="CG527" s="1026"/>
      <c r="CH527" s="1026"/>
      <c r="CI527" s="1026"/>
      <c r="CJ527" s="1026"/>
      <c r="CK527" s="1026"/>
      <c r="CL527" s="1026"/>
      <c r="CM527" s="1026"/>
      <c r="CN527" s="1026"/>
    </row>
    <row r="528">
      <c r="A528" s="1026"/>
      <c r="B528" s="1026"/>
      <c r="C528" s="1026"/>
      <c r="D528" s="1026"/>
      <c r="E528" s="1026"/>
      <c r="F528" s="1026"/>
      <c r="G528" s="1026"/>
      <c r="H528" s="1027"/>
      <c r="I528" s="1027"/>
      <c r="J528" s="1027"/>
      <c r="K528" s="1027"/>
      <c r="L528" s="1027"/>
      <c r="M528" s="1027"/>
      <c r="N528" s="1027"/>
      <c r="O528" s="1027"/>
      <c r="P528" s="1027"/>
      <c r="Q528" s="1026"/>
      <c r="R528" s="1026"/>
      <c r="S528" s="1026"/>
      <c r="T528" s="1026"/>
      <c r="U528" s="1026"/>
      <c r="V528" s="1026"/>
      <c r="W528" s="1026"/>
      <c r="X528" s="1026"/>
      <c r="Y528" s="1026"/>
      <c r="Z528" s="1026"/>
      <c r="AA528" s="1026"/>
      <c r="AB528" s="1026"/>
      <c r="AC528" s="1026"/>
      <c r="AD528" s="1026"/>
      <c r="AE528" s="1026"/>
      <c r="AF528" s="1026"/>
      <c r="AG528" s="1026"/>
      <c r="AH528" s="1026"/>
      <c r="AI528" s="1026"/>
      <c r="AJ528" s="1026"/>
      <c r="AK528" s="1026"/>
      <c r="AL528" s="1026"/>
      <c r="AM528" s="1026"/>
      <c r="AN528" s="1026"/>
      <c r="AO528" s="1026"/>
      <c r="AP528" s="1026"/>
      <c r="AQ528" s="1026"/>
      <c r="AR528" s="1026"/>
      <c r="AS528" s="1026"/>
      <c r="AT528" s="1026"/>
      <c r="AU528" s="1026"/>
      <c r="AV528" s="1026"/>
      <c r="AW528" s="1026"/>
      <c r="AX528" s="1026"/>
      <c r="AY528" s="1026"/>
      <c r="AZ528" s="1026"/>
      <c r="BA528" s="1026"/>
      <c r="BB528" s="1026"/>
      <c r="BC528" s="1026"/>
      <c r="BD528" s="1026"/>
      <c r="BE528" s="1026"/>
      <c r="BF528" s="1026"/>
      <c r="BG528" s="1026"/>
      <c r="BH528" s="1026"/>
      <c r="BI528" s="1026"/>
      <c r="BJ528" s="1026"/>
      <c r="BK528" s="1026"/>
      <c r="BL528" s="1026"/>
      <c r="BM528" s="1026"/>
      <c r="BN528" s="1026"/>
      <c r="BO528" s="1026"/>
      <c r="BP528" s="1026"/>
      <c r="BQ528" s="1026"/>
      <c r="BR528" s="1026"/>
      <c r="BS528" s="1026"/>
      <c r="BT528" s="1026"/>
      <c r="BU528" s="1026"/>
      <c r="BV528" s="1026"/>
      <c r="BW528" s="1026"/>
      <c r="BX528" s="1026"/>
      <c r="BY528" s="1026"/>
      <c r="BZ528" s="1026"/>
      <c r="CA528" s="1026"/>
      <c r="CB528" s="1026"/>
      <c r="CC528" s="1026"/>
      <c r="CD528" s="1026"/>
      <c r="CE528" s="1026"/>
      <c r="CF528" s="1026"/>
      <c r="CG528" s="1026"/>
      <c r="CH528" s="1026"/>
      <c r="CI528" s="1026"/>
      <c r="CJ528" s="1026"/>
      <c r="CK528" s="1026"/>
      <c r="CL528" s="1026"/>
      <c r="CM528" s="1026"/>
      <c r="CN528" s="1026"/>
    </row>
    <row r="529">
      <c r="A529" s="1026"/>
      <c r="B529" s="1026"/>
      <c r="C529" s="1026"/>
      <c r="D529" s="1026"/>
      <c r="E529" s="1026"/>
      <c r="F529" s="1026"/>
      <c r="G529" s="1026"/>
      <c r="H529" s="1027"/>
      <c r="I529" s="1027"/>
      <c r="J529" s="1027"/>
      <c r="K529" s="1027"/>
      <c r="L529" s="1027"/>
      <c r="M529" s="1027"/>
      <c r="N529" s="1027"/>
      <c r="O529" s="1027"/>
      <c r="P529" s="1027"/>
      <c r="Q529" s="1026"/>
      <c r="R529" s="1026"/>
      <c r="S529" s="1026"/>
      <c r="T529" s="1026"/>
      <c r="U529" s="1026"/>
      <c r="V529" s="1026"/>
      <c r="W529" s="1026"/>
      <c r="X529" s="1026"/>
      <c r="Y529" s="1026"/>
      <c r="Z529" s="1026"/>
      <c r="AA529" s="1026"/>
      <c r="AB529" s="1026"/>
      <c r="AC529" s="1026"/>
      <c r="AD529" s="1026"/>
      <c r="AE529" s="1026"/>
      <c r="AF529" s="1026"/>
      <c r="AG529" s="1026"/>
      <c r="AH529" s="1026"/>
      <c r="AI529" s="1026"/>
      <c r="AJ529" s="1026"/>
      <c r="AK529" s="1026"/>
      <c r="AL529" s="1026"/>
      <c r="AM529" s="1026"/>
      <c r="AN529" s="1026"/>
      <c r="AO529" s="1026"/>
      <c r="AP529" s="1026"/>
      <c r="AQ529" s="1026"/>
      <c r="AR529" s="1026"/>
      <c r="AS529" s="1026"/>
      <c r="AT529" s="1026"/>
      <c r="AU529" s="1026"/>
      <c r="AV529" s="1026"/>
      <c r="AW529" s="1026"/>
      <c r="AX529" s="1026"/>
      <c r="AY529" s="1026"/>
      <c r="AZ529" s="1026"/>
      <c r="BA529" s="1026"/>
      <c r="BB529" s="1026"/>
      <c r="BC529" s="1026"/>
      <c r="BD529" s="1026"/>
      <c r="BE529" s="1026"/>
      <c r="BF529" s="1026"/>
      <c r="BG529" s="1026"/>
      <c r="BH529" s="1026"/>
      <c r="BI529" s="1026"/>
      <c r="BJ529" s="1026"/>
      <c r="BK529" s="1026"/>
      <c r="BL529" s="1026"/>
      <c r="BM529" s="1026"/>
      <c r="BN529" s="1026"/>
      <c r="BO529" s="1026"/>
      <c r="BP529" s="1026"/>
      <c r="BQ529" s="1026"/>
      <c r="BR529" s="1026"/>
      <c r="BS529" s="1026"/>
      <c r="BT529" s="1026"/>
      <c r="BU529" s="1026"/>
      <c r="BV529" s="1026"/>
      <c r="BW529" s="1026"/>
      <c r="BX529" s="1026"/>
      <c r="BY529" s="1026"/>
      <c r="BZ529" s="1026"/>
      <c r="CA529" s="1026"/>
      <c r="CB529" s="1026"/>
      <c r="CC529" s="1026"/>
      <c r="CD529" s="1026"/>
      <c r="CE529" s="1026"/>
      <c r="CF529" s="1026"/>
      <c r="CG529" s="1026"/>
      <c r="CH529" s="1026"/>
      <c r="CI529" s="1026"/>
      <c r="CJ529" s="1026"/>
      <c r="CK529" s="1026"/>
      <c r="CL529" s="1026"/>
      <c r="CM529" s="1026"/>
      <c r="CN529" s="1026"/>
    </row>
    <row r="530">
      <c r="A530" s="1026"/>
      <c r="B530" s="1026"/>
      <c r="C530" s="1026"/>
      <c r="D530" s="1026"/>
      <c r="E530" s="1026"/>
      <c r="F530" s="1026"/>
      <c r="G530" s="1026"/>
      <c r="H530" s="1027"/>
      <c r="I530" s="1027"/>
      <c r="J530" s="1027"/>
      <c r="K530" s="1027"/>
      <c r="L530" s="1027"/>
      <c r="M530" s="1027"/>
      <c r="N530" s="1027"/>
      <c r="O530" s="1027"/>
      <c r="P530" s="1027"/>
      <c r="Q530" s="1026"/>
      <c r="R530" s="1026"/>
      <c r="S530" s="1026"/>
      <c r="T530" s="1026"/>
      <c r="U530" s="1026"/>
      <c r="V530" s="1026"/>
      <c r="W530" s="1026"/>
      <c r="X530" s="1026"/>
      <c r="Y530" s="1026"/>
      <c r="Z530" s="1026"/>
      <c r="AA530" s="1026"/>
      <c r="AB530" s="1026"/>
      <c r="AC530" s="1026"/>
      <c r="AD530" s="1026"/>
      <c r="AE530" s="1026"/>
      <c r="AF530" s="1026"/>
      <c r="AG530" s="1026"/>
      <c r="AH530" s="1026"/>
      <c r="AI530" s="1026"/>
      <c r="AJ530" s="1026"/>
      <c r="AK530" s="1026"/>
      <c r="AL530" s="1026"/>
      <c r="AM530" s="1026"/>
      <c r="AN530" s="1026"/>
      <c r="AO530" s="1026"/>
      <c r="AP530" s="1026"/>
      <c r="AQ530" s="1026"/>
      <c r="AR530" s="1026"/>
      <c r="AS530" s="1026"/>
      <c r="AT530" s="1026"/>
      <c r="AU530" s="1026"/>
      <c r="AV530" s="1026"/>
      <c r="AW530" s="1026"/>
      <c r="AX530" s="1026"/>
      <c r="AY530" s="1026"/>
      <c r="AZ530" s="1026"/>
      <c r="BA530" s="1026"/>
      <c r="BB530" s="1026"/>
      <c r="BC530" s="1026"/>
      <c r="BD530" s="1026"/>
      <c r="BE530" s="1026"/>
      <c r="BF530" s="1026"/>
      <c r="BG530" s="1026"/>
      <c r="BH530" s="1026"/>
      <c r="BI530" s="1026"/>
      <c r="BJ530" s="1026"/>
      <c r="BK530" s="1026"/>
      <c r="BL530" s="1026"/>
      <c r="BM530" s="1026"/>
      <c r="BN530" s="1026"/>
      <c r="BO530" s="1026"/>
      <c r="BP530" s="1026"/>
      <c r="BQ530" s="1026"/>
      <c r="BR530" s="1026"/>
      <c r="BS530" s="1026"/>
      <c r="BT530" s="1026"/>
      <c r="BU530" s="1026"/>
      <c r="BV530" s="1026"/>
      <c r="BW530" s="1026"/>
      <c r="BX530" s="1026"/>
      <c r="BY530" s="1026"/>
      <c r="BZ530" s="1026"/>
      <c r="CA530" s="1026"/>
      <c r="CB530" s="1026"/>
      <c r="CC530" s="1026"/>
      <c r="CD530" s="1026"/>
      <c r="CE530" s="1026"/>
      <c r="CF530" s="1026"/>
      <c r="CG530" s="1026"/>
      <c r="CH530" s="1026"/>
      <c r="CI530" s="1026"/>
      <c r="CJ530" s="1026"/>
      <c r="CK530" s="1026"/>
      <c r="CL530" s="1026"/>
      <c r="CM530" s="1026"/>
      <c r="CN530" s="1026"/>
    </row>
    <row r="531">
      <c r="A531" s="1026"/>
      <c r="B531" s="1026"/>
      <c r="C531" s="1026"/>
      <c r="D531" s="1026"/>
      <c r="E531" s="1026"/>
      <c r="F531" s="1026"/>
      <c r="G531" s="1026"/>
      <c r="H531" s="1027"/>
      <c r="I531" s="1027"/>
      <c r="J531" s="1027"/>
      <c r="K531" s="1027"/>
      <c r="L531" s="1027"/>
      <c r="M531" s="1027"/>
      <c r="N531" s="1027"/>
      <c r="O531" s="1027"/>
      <c r="P531" s="1027"/>
      <c r="Q531" s="1026"/>
      <c r="R531" s="1026"/>
      <c r="S531" s="1026"/>
      <c r="T531" s="1026"/>
      <c r="U531" s="1026"/>
      <c r="V531" s="1026"/>
      <c r="W531" s="1026"/>
      <c r="X531" s="1026"/>
      <c r="Y531" s="1026"/>
      <c r="Z531" s="1026"/>
      <c r="AA531" s="1026"/>
      <c r="AB531" s="1026"/>
      <c r="AC531" s="1026"/>
      <c r="AD531" s="1026"/>
      <c r="AE531" s="1026"/>
      <c r="AF531" s="1026"/>
      <c r="AG531" s="1026"/>
      <c r="AH531" s="1026"/>
      <c r="AI531" s="1026"/>
      <c r="AJ531" s="1026"/>
      <c r="AK531" s="1026"/>
      <c r="AL531" s="1026"/>
      <c r="AM531" s="1026"/>
      <c r="AN531" s="1026"/>
      <c r="AO531" s="1026"/>
      <c r="AP531" s="1026"/>
      <c r="AQ531" s="1026"/>
      <c r="AR531" s="1026"/>
      <c r="AS531" s="1026"/>
      <c r="AT531" s="1026"/>
      <c r="AU531" s="1026"/>
      <c r="AV531" s="1026"/>
      <c r="AW531" s="1026"/>
      <c r="AX531" s="1026"/>
      <c r="AY531" s="1026"/>
      <c r="AZ531" s="1026"/>
      <c r="BA531" s="1026"/>
      <c r="BB531" s="1026"/>
      <c r="BC531" s="1026"/>
      <c r="BD531" s="1026"/>
      <c r="BE531" s="1026"/>
      <c r="BF531" s="1026"/>
      <c r="BG531" s="1026"/>
      <c r="BH531" s="1026"/>
      <c r="BI531" s="1026"/>
      <c r="BJ531" s="1026"/>
      <c r="BK531" s="1026"/>
      <c r="BL531" s="1026"/>
      <c r="BM531" s="1026"/>
      <c r="BN531" s="1026"/>
      <c r="BO531" s="1026"/>
      <c r="BP531" s="1026"/>
      <c r="BQ531" s="1026"/>
      <c r="BR531" s="1026"/>
      <c r="BS531" s="1026"/>
      <c r="BT531" s="1026"/>
      <c r="BU531" s="1026"/>
      <c r="BV531" s="1026"/>
      <c r="BW531" s="1026"/>
      <c r="BX531" s="1026"/>
      <c r="BY531" s="1026"/>
      <c r="BZ531" s="1026"/>
      <c r="CA531" s="1026"/>
      <c r="CB531" s="1026"/>
      <c r="CC531" s="1026"/>
      <c r="CD531" s="1026"/>
      <c r="CE531" s="1026"/>
      <c r="CF531" s="1026"/>
      <c r="CG531" s="1026"/>
      <c r="CH531" s="1026"/>
      <c r="CI531" s="1026"/>
      <c r="CJ531" s="1026"/>
      <c r="CK531" s="1026"/>
      <c r="CL531" s="1026"/>
      <c r="CM531" s="1026"/>
      <c r="CN531" s="1026"/>
    </row>
    <row r="532">
      <c r="A532" s="1026"/>
      <c r="B532" s="1026"/>
      <c r="C532" s="1026"/>
      <c r="D532" s="1026"/>
      <c r="E532" s="1026"/>
      <c r="F532" s="1026"/>
      <c r="G532" s="1026"/>
      <c r="H532" s="1027"/>
      <c r="I532" s="1027"/>
      <c r="J532" s="1027"/>
      <c r="K532" s="1027"/>
      <c r="L532" s="1027"/>
      <c r="M532" s="1027"/>
      <c r="N532" s="1027"/>
      <c r="O532" s="1027"/>
      <c r="P532" s="1027"/>
      <c r="Q532" s="1026"/>
      <c r="R532" s="1026"/>
      <c r="S532" s="1026"/>
      <c r="T532" s="1026"/>
      <c r="U532" s="1026"/>
      <c r="V532" s="1026"/>
      <c r="W532" s="1026"/>
      <c r="X532" s="1026"/>
      <c r="Y532" s="1026"/>
      <c r="Z532" s="1026"/>
      <c r="AA532" s="1026"/>
      <c r="AB532" s="1026"/>
      <c r="AC532" s="1026"/>
      <c r="AD532" s="1026"/>
      <c r="AE532" s="1026"/>
      <c r="AF532" s="1026"/>
      <c r="AG532" s="1026"/>
      <c r="AH532" s="1026"/>
      <c r="AI532" s="1026"/>
      <c r="AJ532" s="1026"/>
      <c r="AK532" s="1026"/>
      <c r="AL532" s="1026"/>
      <c r="AM532" s="1026"/>
      <c r="AN532" s="1026"/>
      <c r="AO532" s="1026"/>
      <c r="AP532" s="1026"/>
      <c r="AQ532" s="1026"/>
      <c r="AR532" s="1026"/>
      <c r="AS532" s="1026"/>
      <c r="AT532" s="1026"/>
      <c r="AU532" s="1026"/>
      <c r="AV532" s="1026"/>
      <c r="AW532" s="1026"/>
      <c r="AX532" s="1026"/>
      <c r="AY532" s="1026"/>
      <c r="AZ532" s="1026"/>
      <c r="BA532" s="1026"/>
      <c r="BB532" s="1026"/>
      <c r="BC532" s="1026"/>
      <c r="BD532" s="1026"/>
      <c r="BE532" s="1026"/>
      <c r="BF532" s="1026"/>
      <c r="BG532" s="1026"/>
      <c r="BH532" s="1026"/>
      <c r="BI532" s="1026"/>
      <c r="BJ532" s="1026"/>
      <c r="BK532" s="1026"/>
      <c r="BL532" s="1026"/>
      <c r="BM532" s="1026"/>
      <c r="BN532" s="1026"/>
      <c r="BO532" s="1026"/>
      <c r="BP532" s="1026"/>
      <c r="BQ532" s="1026"/>
      <c r="BR532" s="1026"/>
      <c r="BS532" s="1026"/>
      <c r="BT532" s="1026"/>
      <c r="BU532" s="1026"/>
      <c r="BV532" s="1026"/>
      <c r="BW532" s="1026"/>
      <c r="BX532" s="1026"/>
      <c r="BY532" s="1026"/>
      <c r="BZ532" s="1026"/>
      <c r="CA532" s="1026"/>
      <c r="CB532" s="1026"/>
      <c r="CC532" s="1026"/>
      <c r="CD532" s="1026"/>
      <c r="CE532" s="1026"/>
      <c r="CF532" s="1026"/>
      <c r="CG532" s="1026"/>
      <c r="CH532" s="1026"/>
      <c r="CI532" s="1026"/>
      <c r="CJ532" s="1026"/>
      <c r="CK532" s="1026"/>
      <c r="CL532" s="1026"/>
      <c r="CM532" s="1026"/>
      <c r="CN532" s="1026"/>
    </row>
    <row r="533">
      <c r="A533" s="1026"/>
      <c r="B533" s="1026"/>
      <c r="C533" s="1026"/>
      <c r="D533" s="1026"/>
      <c r="E533" s="1026"/>
      <c r="F533" s="1026"/>
      <c r="G533" s="1026"/>
      <c r="H533" s="1027"/>
      <c r="I533" s="1027"/>
      <c r="J533" s="1027"/>
      <c r="K533" s="1027"/>
      <c r="L533" s="1027"/>
      <c r="M533" s="1027"/>
      <c r="N533" s="1027"/>
      <c r="O533" s="1027"/>
      <c r="P533" s="1027"/>
      <c r="Q533" s="1026"/>
      <c r="R533" s="1026"/>
      <c r="S533" s="1026"/>
      <c r="T533" s="1026"/>
      <c r="U533" s="1026"/>
      <c r="V533" s="1026"/>
      <c r="W533" s="1026"/>
      <c r="X533" s="1026"/>
      <c r="Y533" s="1026"/>
      <c r="Z533" s="1026"/>
      <c r="AA533" s="1026"/>
      <c r="AB533" s="1026"/>
      <c r="AC533" s="1026"/>
      <c r="AD533" s="1026"/>
      <c r="AE533" s="1026"/>
      <c r="AF533" s="1026"/>
      <c r="AG533" s="1026"/>
      <c r="AH533" s="1026"/>
      <c r="AI533" s="1026"/>
      <c r="AJ533" s="1026"/>
      <c r="AK533" s="1026"/>
      <c r="AL533" s="1026"/>
      <c r="AM533" s="1026"/>
      <c r="AN533" s="1026"/>
      <c r="AO533" s="1026"/>
      <c r="AP533" s="1026"/>
      <c r="AQ533" s="1026"/>
      <c r="AR533" s="1026"/>
      <c r="AS533" s="1026"/>
      <c r="AT533" s="1026"/>
      <c r="AU533" s="1026"/>
      <c r="AV533" s="1026"/>
      <c r="AW533" s="1026"/>
      <c r="AX533" s="1026"/>
      <c r="AY533" s="1026"/>
      <c r="AZ533" s="1026"/>
      <c r="BA533" s="1026"/>
      <c r="BB533" s="1026"/>
      <c r="BC533" s="1026"/>
      <c r="BD533" s="1026"/>
      <c r="BE533" s="1026"/>
      <c r="BF533" s="1026"/>
      <c r="BG533" s="1026"/>
      <c r="BH533" s="1026"/>
      <c r="BI533" s="1026"/>
      <c r="BJ533" s="1026"/>
      <c r="BK533" s="1026"/>
      <c r="BL533" s="1026"/>
      <c r="BM533" s="1026"/>
      <c r="BN533" s="1026"/>
      <c r="BO533" s="1026"/>
      <c r="BP533" s="1026"/>
      <c r="BQ533" s="1026"/>
      <c r="BR533" s="1026"/>
      <c r="BS533" s="1026"/>
      <c r="BT533" s="1026"/>
      <c r="BU533" s="1026"/>
      <c r="BV533" s="1026"/>
      <c r="BW533" s="1026"/>
      <c r="BX533" s="1026"/>
      <c r="BY533" s="1026"/>
      <c r="BZ533" s="1026"/>
      <c r="CA533" s="1026"/>
      <c r="CB533" s="1026"/>
      <c r="CC533" s="1026"/>
      <c r="CD533" s="1026"/>
      <c r="CE533" s="1026"/>
      <c r="CF533" s="1026"/>
      <c r="CG533" s="1026"/>
      <c r="CH533" s="1026"/>
      <c r="CI533" s="1026"/>
      <c r="CJ533" s="1026"/>
      <c r="CK533" s="1026"/>
      <c r="CL533" s="1026"/>
      <c r="CM533" s="1026"/>
      <c r="CN533" s="1026"/>
    </row>
    <row r="534">
      <c r="A534" s="1026"/>
      <c r="B534" s="1026"/>
      <c r="C534" s="1026"/>
      <c r="D534" s="1026"/>
      <c r="E534" s="1026"/>
      <c r="F534" s="1026"/>
      <c r="G534" s="1026"/>
      <c r="H534" s="1027"/>
      <c r="I534" s="1027"/>
      <c r="J534" s="1027"/>
      <c r="K534" s="1027"/>
      <c r="L534" s="1027"/>
      <c r="M534" s="1027"/>
      <c r="N534" s="1027"/>
      <c r="O534" s="1027"/>
      <c r="P534" s="1027"/>
      <c r="Q534" s="1026"/>
      <c r="R534" s="1026"/>
      <c r="S534" s="1026"/>
      <c r="T534" s="1026"/>
      <c r="U534" s="1026"/>
      <c r="V534" s="1026"/>
      <c r="W534" s="1026"/>
      <c r="X534" s="1026"/>
      <c r="Y534" s="1026"/>
      <c r="Z534" s="1026"/>
      <c r="AA534" s="1026"/>
      <c r="AB534" s="1026"/>
      <c r="AC534" s="1026"/>
      <c r="AD534" s="1026"/>
      <c r="AE534" s="1026"/>
      <c r="AF534" s="1026"/>
      <c r="AG534" s="1026"/>
      <c r="AH534" s="1026"/>
      <c r="AI534" s="1026"/>
      <c r="AJ534" s="1026"/>
      <c r="AK534" s="1026"/>
      <c r="AL534" s="1026"/>
      <c r="AM534" s="1026"/>
      <c r="AN534" s="1026"/>
      <c r="AO534" s="1026"/>
      <c r="AP534" s="1026"/>
      <c r="AQ534" s="1026"/>
      <c r="AR534" s="1026"/>
      <c r="AS534" s="1026"/>
      <c r="AT534" s="1026"/>
      <c r="AU534" s="1026"/>
      <c r="AV534" s="1026"/>
      <c r="AW534" s="1026"/>
      <c r="AX534" s="1026"/>
      <c r="AY534" s="1026"/>
      <c r="AZ534" s="1026"/>
      <c r="BA534" s="1026"/>
      <c r="BB534" s="1026"/>
      <c r="BC534" s="1026"/>
      <c r="BD534" s="1026"/>
      <c r="BE534" s="1026"/>
      <c r="BF534" s="1026"/>
      <c r="BG534" s="1026"/>
      <c r="BH534" s="1026"/>
      <c r="BI534" s="1026"/>
      <c r="BJ534" s="1026"/>
      <c r="BK534" s="1026"/>
      <c r="BL534" s="1026"/>
      <c r="BM534" s="1026"/>
      <c r="BN534" s="1026"/>
      <c r="BO534" s="1026"/>
      <c r="BP534" s="1026"/>
      <c r="BQ534" s="1026"/>
      <c r="BR534" s="1026"/>
      <c r="BS534" s="1026"/>
      <c r="BT534" s="1026"/>
      <c r="BU534" s="1026"/>
      <c r="BV534" s="1026"/>
      <c r="BW534" s="1026"/>
      <c r="BX534" s="1026"/>
      <c r="BY534" s="1026"/>
      <c r="BZ534" s="1026"/>
      <c r="CA534" s="1026"/>
      <c r="CB534" s="1026"/>
      <c r="CC534" s="1026"/>
      <c r="CD534" s="1026"/>
      <c r="CE534" s="1026"/>
      <c r="CF534" s="1026"/>
      <c r="CG534" s="1026"/>
      <c r="CH534" s="1026"/>
      <c r="CI534" s="1026"/>
      <c r="CJ534" s="1026"/>
      <c r="CK534" s="1026"/>
      <c r="CL534" s="1026"/>
      <c r="CM534" s="1026"/>
      <c r="CN534" s="1026"/>
    </row>
    <row r="535">
      <c r="A535" s="1026"/>
      <c r="B535" s="1026"/>
      <c r="C535" s="1026"/>
      <c r="D535" s="1026"/>
      <c r="E535" s="1026"/>
      <c r="F535" s="1026"/>
      <c r="G535" s="1026"/>
      <c r="H535" s="1027"/>
      <c r="I535" s="1027"/>
      <c r="J535" s="1027"/>
      <c r="K535" s="1027"/>
      <c r="L535" s="1027"/>
      <c r="M535" s="1027"/>
      <c r="N535" s="1027"/>
      <c r="O535" s="1027"/>
      <c r="P535" s="1027"/>
      <c r="Q535" s="1026"/>
      <c r="R535" s="1026"/>
      <c r="S535" s="1026"/>
      <c r="T535" s="1026"/>
      <c r="U535" s="1026"/>
      <c r="V535" s="1026"/>
      <c r="W535" s="1026"/>
      <c r="X535" s="1026"/>
      <c r="Y535" s="1026"/>
      <c r="Z535" s="1026"/>
      <c r="AA535" s="1026"/>
      <c r="AB535" s="1026"/>
      <c r="AC535" s="1026"/>
      <c r="AD535" s="1026"/>
      <c r="AE535" s="1026"/>
      <c r="AF535" s="1026"/>
      <c r="AG535" s="1026"/>
      <c r="AH535" s="1026"/>
      <c r="AI535" s="1026"/>
      <c r="AJ535" s="1026"/>
      <c r="AK535" s="1026"/>
      <c r="AL535" s="1026"/>
      <c r="AM535" s="1026"/>
      <c r="AN535" s="1026"/>
      <c r="AO535" s="1026"/>
      <c r="AP535" s="1026"/>
      <c r="AQ535" s="1026"/>
      <c r="AR535" s="1026"/>
      <c r="AS535" s="1026"/>
      <c r="AT535" s="1026"/>
      <c r="AU535" s="1026"/>
      <c r="AV535" s="1026"/>
      <c r="AW535" s="1026"/>
      <c r="AX535" s="1026"/>
      <c r="AY535" s="1026"/>
      <c r="AZ535" s="1026"/>
      <c r="BA535" s="1026"/>
      <c r="BB535" s="1026"/>
      <c r="BC535" s="1026"/>
      <c r="BD535" s="1026"/>
      <c r="BE535" s="1026"/>
      <c r="BF535" s="1026"/>
      <c r="BG535" s="1026"/>
      <c r="BH535" s="1026"/>
      <c r="BI535" s="1026"/>
      <c r="BJ535" s="1026"/>
      <c r="BK535" s="1026"/>
      <c r="BL535" s="1026"/>
      <c r="BM535" s="1026"/>
      <c r="BN535" s="1026"/>
      <c r="BO535" s="1026"/>
      <c r="BP535" s="1026"/>
      <c r="BQ535" s="1026"/>
      <c r="BR535" s="1026"/>
      <c r="BS535" s="1026"/>
      <c r="BT535" s="1026"/>
      <c r="BU535" s="1026"/>
      <c r="BV535" s="1026"/>
      <c r="BW535" s="1026"/>
      <c r="BX535" s="1026"/>
      <c r="BY535" s="1026"/>
      <c r="BZ535" s="1026"/>
      <c r="CA535" s="1026"/>
      <c r="CB535" s="1026"/>
      <c r="CC535" s="1026"/>
      <c r="CD535" s="1026"/>
      <c r="CE535" s="1026"/>
      <c r="CF535" s="1026"/>
      <c r="CG535" s="1026"/>
      <c r="CH535" s="1026"/>
      <c r="CI535" s="1026"/>
      <c r="CJ535" s="1026"/>
      <c r="CK535" s="1026"/>
      <c r="CL535" s="1026"/>
      <c r="CM535" s="1026"/>
      <c r="CN535" s="1026"/>
    </row>
    <row r="536">
      <c r="A536" s="1026"/>
      <c r="B536" s="1026"/>
      <c r="C536" s="1026"/>
      <c r="D536" s="1026"/>
      <c r="E536" s="1026"/>
      <c r="F536" s="1026"/>
      <c r="G536" s="1026"/>
      <c r="H536" s="1027"/>
      <c r="I536" s="1027"/>
      <c r="J536" s="1027"/>
      <c r="K536" s="1027"/>
      <c r="L536" s="1027"/>
      <c r="M536" s="1027"/>
      <c r="N536" s="1027"/>
      <c r="O536" s="1027"/>
      <c r="P536" s="1027"/>
      <c r="Q536" s="1026"/>
      <c r="R536" s="1026"/>
      <c r="S536" s="1026"/>
      <c r="T536" s="1026"/>
      <c r="U536" s="1026"/>
      <c r="V536" s="1026"/>
      <c r="W536" s="1026"/>
      <c r="X536" s="1026"/>
      <c r="Y536" s="1026"/>
      <c r="Z536" s="1026"/>
      <c r="AA536" s="1026"/>
      <c r="AB536" s="1026"/>
      <c r="AC536" s="1026"/>
      <c r="AD536" s="1026"/>
      <c r="AE536" s="1026"/>
      <c r="AF536" s="1026"/>
      <c r="AG536" s="1026"/>
      <c r="AH536" s="1026"/>
      <c r="AI536" s="1026"/>
      <c r="AJ536" s="1026"/>
      <c r="AK536" s="1026"/>
      <c r="AL536" s="1026"/>
      <c r="AM536" s="1026"/>
      <c r="AN536" s="1026"/>
      <c r="AO536" s="1026"/>
      <c r="AP536" s="1026"/>
      <c r="AQ536" s="1026"/>
      <c r="AR536" s="1026"/>
      <c r="AS536" s="1026"/>
      <c r="AT536" s="1026"/>
      <c r="AU536" s="1026"/>
      <c r="AV536" s="1026"/>
      <c r="AW536" s="1026"/>
      <c r="AX536" s="1026"/>
      <c r="AY536" s="1026"/>
      <c r="AZ536" s="1026"/>
      <c r="BA536" s="1026"/>
      <c r="BB536" s="1026"/>
      <c r="BC536" s="1026"/>
      <c r="BD536" s="1026"/>
      <c r="BE536" s="1026"/>
      <c r="BF536" s="1026"/>
      <c r="BG536" s="1026"/>
      <c r="BH536" s="1026"/>
      <c r="BI536" s="1026"/>
      <c r="BJ536" s="1026"/>
      <c r="BK536" s="1026"/>
      <c r="BL536" s="1026"/>
      <c r="BM536" s="1026"/>
      <c r="BN536" s="1026"/>
      <c r="BO536" s="1026"/>
      <c r="BP536" s="1026"/>
      <c r="BQ536" s="1026"/>
      <c r="BR536" s="1026"/>
      <c r="BS536" s="1026"/>
      <c r="BT536" s="1026"/>
      <c r="BU536" s="1026"/>
      <c r="BV536" s="1026"/>
      <c r="BW536" s="1026"/>
      <c r="BX536" s="1026"/>
      <c r="BY536" s="1026"/>
      <c r="BZ536" s="1026"/>
      <c r="CA536" s="1026"/>
      <c r="CB536" s="1026"/>
      <c r="CC536" s="1026"/>
      <c r="CD536" s="1026"/>
      <c r="CE536" s="1026"/>
      <c r="CF536" s="1026"/>
      <c r="CG536" s="1026"/>
      <c r="CH536" s="1026"/>
      <c r="CI536" s="1026"/>
      <c r="CJ536" s="1026"/>
      <c r="CK536" s="1026"/>
      <c r="CL536" s="1026"/>
      <c r="CM536" s="1026"/>
      <c r="CN536" s="1026"/>
    </row>
    <row r="537">
      <c r="A537" s="1026"/>
      <c r="B537" s="1026"/>
      <c r="C537" s="1026"/>
      <c r="D537" s="1026"/>
      <c r="E537" s="1026"/>
      <c r="F537" s="1026"/>
      <c r="G537" s="1026"/>
      <c r="H537" s="1027"/>
      <c r="I537" s="1027"/>
      <c r="J537" s="1027"/>
      <c r="K537" s="1027"/>
      <c r="L537" s="1027"/>
      <c r="M537" s="1027"/>
      <c r="N537" s="1027"/>
      <c r="O537" s="1027"/>
      <c r="P537" s="1027"/>
      <c r="Q537" s="1026"/>
      <c r="R537" s="1026"/>
      <c r="S537" s="1026"/>
      <c r="T537" s="1026"/>
      <c r="U537" s="1026"/>
      <c r="V537" s="1026"/>
      <c r="W537" s="1026"/>
      <c r="X537" s="1026"/>
      <c r="Y537" s="1026"/>
      <c r="Z537" s="1026"/>
      <c r="AA537" s="1026"/>
      <c r="AB537" s="1026"/>
      <c r="AC537" s="1026"/>
      <c r="AD537" s="1026"/>
      <c r="AE537" s="1026"/>
      <c r="AF537" s="1026"/>
      <c r="AG537" s="1026"/>
      <c r="AH537" s="1026"/>
      <c r="AI537" s="1026"/>
      <c r="AJ537" s="1026"/>
      <c r="AK537" s="1026"/>
      <c r="AL537" s="1026"/>
      <c r="AM537" s="1026"/>
      <c r="AN537" s="1026"/>
      <c r="AO537" s="1026"/>
      <c r="AP537" s="1026"/>
      <c r="AQ537" s="1026"/>
      <c r="AR537" s="1026"/>
      <c r="AS537" s="1026"/>
      <c r="AT537" s="1026"/>
      <c r="AU537" s="1026"/>
      <c r="AV537" s="1026"/>
      <c r="AW537" s="1026"/>
      <c r="AX537" s="1026"/>
      <c r="AY537" s="1026"/>
      <c r="AZ537" s="1026"/>
      <c r="BA537" s="1026"/>
      <c r="BB537" s="1026"/>
      <c r="BC537" s="1026"/>
      <c r="BD537" s="1026"/>
      <c r="BE537" s="1026"/>
      <c r="BF537" s="1026"/>
      <c r="BG537" s="1026"/>
      <c r="BH537" s="1026"/>
      <c r="BI537" s="1026"/>
      <c r="BJ537" s="1026"/>
      <c r="BK537" s="1026"/>
      <c r="BL537" s="1026"/>
      <c r="BM537" s="1026"/>
      <c r="BN537" s="1026"/>
      <c r="BO537" s="1026"/>
      <c r="BP537" s="1026"/>
      <c r="BQ537" s="1026"/>
      <c r="BR537" s="1026"/>
      <c r="BS537" s="1026"/>
      <c r="BT537" s="1026"/>
      <c r="BU537" s="1026"/>
      <c r="BV537" s="1026"/>
      <c r="BW537" s="1026"/>
      <c r="BX537" s="1026"/>
      <c r="BY537" s="1026"/>
      <c r="BZ537" s="1026"/>
      <c r="CA537" s="1026"/>
      <c r="CB537" s="1026"/>
      <c r="CC537" s="1026"/>
      <c r="CD537" s="1026"/>
      <c r="CE537" s="1026"/>
      <c r="CF537" s="1026"/>
      <c r="CG537" s="1026"/>
      <c r="CH537" s="1026"/>
      <c r="CI537" s="1026"/>
      <c r="CJ537" s="1026"/>
      <c r="CK537" s="1026"/>
      <c r="CL537" s="1026"/>
      <c r="CM537" s="1026"/>
      <c r="CN537" s="1026"/>
    </row>
    <row r="538">
      <c r="A538" s="1026"/>
      <c r="B538" s="1026"/>
      <c r="C538" s="1026"/>
      <c r="D538" s="1026"/>
      <c r="E538" s="1026"/>
      <c r="F538" s="1026"/>
      <c r="G538" s="1026"/>
      <c r="H538" s="1027"/>
      <c r="I538" s="1027"/>
      <c r="J538" s="1027"/>
      <c r="K538" s="1027"/>
      <c r="L538" s="1027"/>
      <c r="M538" s="1027"/>
      <c r="N538" s="1027"/>
      <c r="O538" s="1027"/>
      <c r="P538" s="1027"/>
      <c r="Q538" s="1026"/>
      <c r="R538" s="1026"/>
      <c r="S538" s="1026"/>
      <c r="T538" s="1026"/>
      <c r="U538" s="1026"/>
      <c r="V538" s="1026"/>
      <c r="W538" s="1026"/>
      <c r="X538" s="1026"/>
      <c r="Y538" s="1026"/>
      <c r="Z538" s="1026"/>
      <c r="AA538" s="1026"/>
      <c r="AB538" s="1026"/>
      <c r="AC538" s="1026"/>
      <c r="AD538" s="1026"/>
      <c r="AE538" s="1026"/>
      <c r="AF538" s="1026"/>
      <c r="AG538" s="1026"/>
      <c r="AH538" s="1026"/>
      <c r="AI538" s="1026"/>
      <c r="AJ538" s="1026"/>
      <c r="AK538" s="1026"/>
      <c r="AL538" s="1026"/>
      <c r="AM538" s="1026"/>
      <c r="AN538" s="1026"/>
      <c r="AO538" s="1026"/>
      <c r="AP538" s="1026"/>
      <c r="AQ538" s="1026"/>
      <c r="AR538" s="1026"/>
      <c r="AS538" s="1026"/>
      <c r="AT538" s="1026"/>
      <c r="AU538" s="1026"/>
      <c r="AV538" s="1026"/>
      <c r="AW538" s="1026"/>
      <c r="AX538" s="1026"/>
      <c r="AY538" s="1026"/>
      <c r="AZ538" s="1026"/>
      <c r="BA538" s="1026"/>
      <c r="BB538" s="1026"/>
      <c r="BC538" s="1026"/>
      <c r="BD538" s="1026"/>
      <c r="BE538" s="1026"/>
      <c r="BF538" s="1026"/>
      <c r="BG538" s="1026"/>
      <c r="BH538" s="1026"/>
      <c r="BI538" s="1026"/>
      <c r="BJ538" s="1026"/>
      <c r="BK538" s="1026"/>
      <c r="BL538" s="1026"/>
      <c r="BM538" s="1026"/>
      <c r="BN538" s="1026"/>
      <c r="BO538" s="1026"/>
      <c r="BP538" s="1026"/>
      <c r="BQ538" s="1026"/>
      <c r="BR538" s="1026"/>
      <c r="BS538" s="1026"/>
      <c r="BT538" s="1026"/>
      <c r="BU538" s="1026"/>
      <c r="BV538" s="1026"/>
      <c r="BW538" s="1026"/>
      <c r="BX538" s="1026"/>
      <c r="BY538" s="1026"/>
      <c r="BZ538" s="1026"/>
      <c r="CA538" s="1026"/>
      <c r="CB538" s="1026"/>
      <c r="CC538" s="1026"/>
      <c r="CD538" s="1026"/>
      <c r="CE538" s="1026"/>
      <c r="CF538" s="1026"/>
      <c r="CG538" s="1026"/>
      <c r="CH538" s="1026"/>
      <c r="CI538" s="1026"/>
      <c r="CJ538" s="1026"/>
      <c r="CK538" s="1026"/>
      <c r="CL538" s="1026"/>
      <c r="CM538" s="1026"/>
      <c r="CN538" s="1026"/>
    </row>
    <row r="539">
      <c r="A539" s="1026"/>
      <c r="B539" s="1026"/>
      <c r="C539" s="1026"/>
      <c r="D539" s="1026"/>
      <c r="E539" s="1026"/>
      <c r="F539" s="1026"/>
      <c r="G539" s="1026"/>
      <c r="H539" s="1027"/>
      <c r="I539" s="1027"/>
      <c r="J539" s="1027"/>
      <c r="K539" s="1027"/>
      <c r="L539" s="1027"/>
      <c r="M539" s="1027"/>
      <c r="N539" s="1027"/>
      <c r="O539" s="1027"/>
      <c r="P539" s="1027"/>
      <c r="Q539" s="1026"/>
      <c r="R539" s="1026"/>
      <c r="S539" s="1026"/>
      <c r="T539" s="1026"/>
      <c r="U539" s="1026"/>
      <c r="V539" s="1026"/>
      <c r="W539" s="1026"/>
      <c r="X539" s="1026"/>
      <c r="Y539" s="1026"/>
      <c r="Z539" s="1026"/>
      <c r="AA539" s="1026"/>
      <c r="AB539" s="1026"/>
      <c r="AC539" s="1026"/>
      <c r="AD539" s="1026"/>
      <c r="AE539" s="1026"/>
      <c r="AF539" s="1026"/>
      <c r="AG539" s="1026"/>
      <c r="AH539" s="1026"/>
      <c r="AI539" s="1026"/>
      <c r="AJ539" s="1026"/>
      <c r="AK539" s="1026"/>
      <c r="AL539" s="1026"/>
      <c r="AM539" s="1026"/>
      <c r="AN539" s="1026"/>
      <c r="AO539" s="1026"/>
      <c r="AP539" s="1026"/>
      <c r="AQ539" s="1026"/>
      <c r="AR539" s="1026"/>
      <c r="AS539" s="1026"/>
      <c r="AT539" s="1026"/>
      <c r="AU539" s="1026"/>
      <c r="AV539" s="1026"/>
      <c r="AW539" s="1026"/>
      <c r="AX539" s="1026"/>
      <c r="AY539" s="1026"/>
      <c r="AZ539" s="1026"/>
      <c r="BA539" s="1026"/>
      <c r="BB539" s="1026"/>
      <c r="BC539" s="1026"/>
      <c r="BD539" s="1026"/>
      <c r="BE539" s="1026"/>
      <c r="BF539" s="1026"/>
      <c r="BG539" s="1026"/>
      <c r="BH539" s="1026"/>
      <c r="BI539" s="1026"/>
      <c r="BJ539" s="1026"/>
      <c r="BK539" s="1026"/>
      <c r="BL539" s="1026"/>
      <c r="BM539" s="1026"/>
      <c r="BN539" s="1026"/>
      <c r="BO539" s="1026"/>
      <c r="BP539" s="1026"/>
      <c r="BQ539" s="1026"/>
      <c r="BR539" s="1026"/>
      <c r="BS539" s="1026"/>
      <c r="BT539" s="1026"/>
      <c r="BU539" s="1026"/>
      <c r="BV539" s="1026"/>
      <c r="BW539" s="1026"/>
      <c r="BX539" s="1026"/>
      <c r="BY539" s="1026"/>
      <c r="BZ539" s="1026"/>
      <c r="CA539" s="1026"/>
      <c r="CB539" s="1026"/>
      <c r="CC539" s="1026"/>
      <c r="CD539" s="1026"/>
      <c r="CE539" s="1026"/>
      <c r="CF539" s="1026"/>
      <c r="CG539" s="1026"/>
      <c r="CH539" s="1026"/>
      <c r="CI539" s="1026"/>
      <c r="CJ539" s="1026"/>
      <c r="CK539" s="1026"/>
      <c r="CL539" s="1026"/>
      <c r="CM539" s="1026"/>
      <c r="CN539" s="1026"/>
    </row>
    <row r="540">
      <c r="A540" s="1026"/>
      <c r="B540" s="1026"/>
      <c r="C540" s="1026"/>
      <c r="D540" s="1026"/>
      <c r="E540" s="1026"/>
      <c r="F540" s="1026"/>
      <c r="G540" s="1026"/>
      <c r="H540" s="1027"/>
      <c r="I540" s="1027"/>
      <c r="J540" s="1027"/>
      <c r="K540" s="1027"/>
      <c r="L540" s="1027"/>
      <c r="M540" s="1027"/>
      <c r="N540" s="1027"/>
      <c r="O540" s="1027"/>
      <c r="P540" s="1027"/>
      <c r="Q540" s="1026"/>
      <c r="R540" s="1026"/>
      <c r="S540" s="1026"/>
      <c r="T540" s="1026"/>
      <c r="U540" s="1026"/>
      <c r="V540" s="1026"/>
      <c r="W540" s="1026"/>
      <c r="X540" s="1026"/>
      <c r="Y540" s="1026"/>
      <c r="Z540" s="1026"/>
      <c r="AA540" s="1026"/>
      <c r="AB540" s="1026"/>
      <c r="AC540" s="1026"/>
      <c r="AD540" s="1026"/>
      <c r="AE540" s="1026"/>
      <c r="AF540" s="1026"/>
      <c r="AG540" s="1026"/>
      <c r="AH540" s="1026"/>
      <c r="AI540" s="1026"/>
      <c r="AJ540" s="1026"/>
      <c r="AK540" s="1026"/>
      <c r="AL540" s="1026"/>
      <c r="AM540" s="1026"/>
      <c r="AN540" s="1026"/>
      <c r="AO540" s="1026"/>
      <c r="AP540" s="1026"/>
      <c r="AQ540" s="1026"/>
      <c r="AR540" s="1026"/>
      <c r="AS540" s="1026"/>
      <c r="AT540" s="1026"/>
      <c r="AU540" s="1026"/>
      <c r="AV540" s="1026"/>
      <c r="AW540" s="1026"/>
      <c r="AX540" s="1026"/>
      <c r="AY540" s="1026"/>
      <c r="AZ540" s="1026"/>
      <c r="BA540" s="1026"/>
      <c r="BB540" s="1026"/>
      <c r="BC540" s="1026"/>
      <c r="BD540" s="1026"/>
      <c r="BE540" s="1026"/>
      <c r="BF540" s="1026"/>
      <c r="BG540" s="1026"/>
      <c r="BH540" s="1026"/>
      <c r="BI540" s="1026"/>
      <c r="BJ540" s="1026"/>
      <c r="BK540" s="1026"/>
      <c r="BL540" s="1026"/>
      <c r="BM540" s="1026"/>
      <c r="BN540" s="1026"/>
      <c r="BO540" s="1026"/>
      <c r="BP540" s="1026"/>
      <c r="BQ540" s="1026"/>
      <c r="BR540" s="1026"/>
      <c r="BS540" s="1026"/>
      <c r="BT540" s="1026"/>
      <c r="BU540" s="1026"/>
      <c r="BV540" s="1026"/>
      <c r="BW540" s="1026"/>
      <c r="BX540" s="1026"/>
      <c r="BY540" s="1026"/>
      <c r="BZ540" s="1026"/>
      <c r="CA540" s="1026"/>
      <c r="CB540" s="1026"/>
      <c r="CC540" s="1026"/>
      <c r="CD540" s="1026"/>
      <c r="CE540" s="1026"/>
      <c r="CF540" s="1026"/>
      <c r="CG540" s="1026"/>
      <c r="CH540" s="1026"/>
      <c r="CI540" s="1026"/>
      <c r="CJ540" s="1026"/>
      <c r="CK540" s="1026"/>
      <c r="CL540" s="1026"/>
      <c r="CM540" s="1026"/>
      <c r="CN540" s="1026"/>
    </row>
    <row r="541">
      <c r="A541" s="1026"/>
      <c r="B541" s="1026"/>
      <c r="C541" s="1026"/>
      <c r="D541" s="1026"/>
      <c r="E541" s="1026"/>
      <c r="F541" s="1026"/>
      <c r="G541" s="1026"/>
      <c r="H541" s="1027"/>
      <c r="I541" s="1027"/>
      <c r="J541" s="1027"/>
      <c r="K541" s="1027"/>
      <c r="L541" s="1027"/>
      <c r="M541" s="1027"/>
      <c r="N541" s="1027"/>
      <c r="O541" s="1027"/>
      <c r="P541" s="1027"/>
      <c r="Q541" s="1026"/>
      <c r="R541" s="1026"/>
      <c r="S541" s="1026"/>
      <c r="T541" s="1026"/>
      <c r="U541" s="1026"/>
      <c r="V541" s="1026"/>
      <c r="W541" s="1026"/>
      <c r="X541" s="1026"/>
      <c r="Y541" s="1026"/>
      <c r="Z541" s="1026"/>
      <c r="AA541" s="1026"/>
      <c r="AB541" s="1026"/>
      <c r="AC541" s="1026"/>
      <c r="AD541" s="1026"/>
      <c r="AE541" s="1026"/>
      <c r="AF541" s="1026"/>
      <c r="AG541" s="1026"/>
      <c r="AH541" s="1026"/>
      <c r="AI541" s="1026"/>
      <c r="AJ541" s="1026"/>
      <c r="AK541" s="1026"/>
      <c r="AL541" s="1026"/>
      <c r="AM541" s="1026"/>
      <c r="AN541" s="1026"/>
      <c r="AO541" s="1026"/>
      <c r="AP541" s="1026"/>
      <c r="AQ541" s="1026"/>
      <c r="AR541" s="1026"/>
      <c r="AS541" s="1026"/>
      <c r="AT541" s="1026"/>
      <c r="AU541" s="1026"/>
      <c r="AV541" s="1026"/>
      <c r="AW541" s="1026"/>
      <c r="AX541" s="1026"/>
      <c r="AY541" s="1026"/>
      <c r="AZ541" s="1026"/>
      <c r="BA541" s="1026"/>
      <c r="BB541" s="1026"/>
      <c r="BC541" s="1026"/>
      <c r="BD541" s="1026"/>
      <c r="BE541" s="1026"/>
      <c r="BF541" s="1026"/>
      <c r="BG541" s="1026"/>
      <c r="BH541" s="1026"/>
      <c r="BI541" s="1026"/>
      <c r="BJ541" s="1026"/>
      <c r="BK541" s="1026"/>
      <c r="BL541" s="1026"/>
      <c r="BM541" s="1026"/>
      <c r="BN541" s="1026"/>
      <c r="BO541" s="1026"/>
      <c r="BP541" s="1026"/>
      <c r="BQ541" s="1026"/>
      <c r="BR541" s="1026"/>
      <c r="BS541" s="1026"/>
      <c r="BT541" s="1026"/>
      <c r="BU541" s="1026"/>
      <c r="BV541" s="1026"/>
      <c r="BW541" s="1026"/>
      <c r="BX541" s="1026"/>
      <c r="BY541" s="1026"/>
      <c r="BZ541" s="1026"/>
      <c r="CA541" s="1026"/>
      <c r="CB541" s="1026"/>
      <c r="CC541" s="1026"/>
      <c r="CD541" s="1026"/>
      <c r="CE541" s="1026"/>
      <c r="CF541" s="1026"/>
      <c r="CG541" s="1026"/>
      <c r="CH541" s="1026"/>
      <c r="CI541" s="1026"/>
      <c r="CJ541" s="1026"/>
      <c r="CK541" s="1026"/>
      <c r="CL541" s="1026"/>
      <c r="CM541" s="1026"/>
      <c r="CN541" s="1026"/>
    </row>
    <row r="542">
      <c r="A542" s="1026"/>
      <c r="B542" s="1026"/>
      <c r="C542" s="1026"/>
      <c r="D542" s="1026"/>
      <c r="E542" s="1026"/>
      <c r="F542" s="1026"/>
      <c r="G542" s="1026"/>
      <c r="H542" s="1027"/>
      <c r="I542" s="1027"/>
      <c r="J542" s="1027"/>
      <c r="K542" s="1027"/>
      <c r="L542" s="1027"/>
      <c r="M542" s="1027"/>
      <c r="N542" s="1027"/>
      <c r="O542" s="1027"/>
      <c r="P542" s="1027"/>
      <c r="Q542" s="1026"/>
      <c r="R542" s="1026"/>
      <c r="S542" s="1026"/>
      <c r="T542" s="1026"/>
      <c r="U542" s="1026"/>
      <c r="V542" s="1026"/>
      <c r="W542" s="1026"/>
      <c r="X542" s="1026"/>
      <c r="Y542" s="1026"/>
      <c r="Z542" s="1026"/>
      <c r="AA542" s="1026"/>
      <c r="AB542" s="1026"/>
      <c r="AC542" s="1026"/>
      <c r="AD542" s="1026"/>
      <c r="AE542" s="1026"/>
      <c r="AF542" s="1026"/>
      <c r="AG542" s="1026"/>
      <c r="AH542" s="1026"/>
      <c r="AI542" s="1026"/>
      <c r="AJ542" s="1026"/>
      <c r="AK542" s="1026"/>
      <c r="AL542" s="1026"/>
      <c r="AM542" s="1026"/>
      <c r="AN542" s="1026"/>
      <c r="AO542" s="1026"/>
      <c r="AP542" s="1026"/>
      <c r="AQ542" s="1026"/>
      <c r="AR542" s="1026"/>
      <c r="AS542" s="1026"/>
      <c r="AT542" s="1026"/>
      <c r="AU542" s="1026"/>
      <c r="AV542" s="1026"/>
      <c r="AW542" s="1026"/>
      <c r="AX542" s="1026"/>
      <c r="AY542" s="1026"/>
      <c r="AZ542" s="1026"/>
      <c r="BA542" s="1026"/>
      <c r="BB542" s="1026"/>
      <c r="BC542" s="1026"/>
      <c r="BD542" s="1026"/>
      <c r="BE542" s="1026"/>
      <c r="BF542" s="1026"/>
      <c r="BG542" s="1026"/>
      <c r="BH542" s="1026"/>
      <c r="BI542" s="1026"/>
      <c r="BJ542" s="1026"/>
      <c r="BK542" s="1026"/>
      <c r="BL542" s="1026"/>
      <c r="BM542" s="1026"/>
      <c r="BN542" s="1026"/>
      <c r="BO542" s="1026"/>
      <c r="BP542" s="1026"/>
      <c r="BQ542" s="1026"/>
      <c r="BR542" s="1026"/>
      <c r="BS542" s="1026"/>
      <c r="BT542" s="1026"/>
      <c r="BU542" s="1026"/>
      <c r="BV542" s="1026"/>
      <c r="BW542" s="1026"/>
      <c r="BX542" s="1026"/>
      <c r="BY542" s="1026"/>
      <c r="BZ542" s="1026"/>
      <c r="CA542" s="1026"/>
      <c r="CB542" s="1026"/>
      <c r="CC542" s="1026"/>
      <c r="CD542" s="1026"/>
      <c r="CE542" s="1026"/>
      <c r="CF542" s="1026"/>
      <c r="CG542" s="1026"/>
      <c r="CH542" s="1026"/>
      <c r="CI542" s="1026"/>
      <c r="CJ542" s="1026"/>
      <c r="CK542" s="1026"/>
      <c r="CL542" s="1026"/>
      <c r="CM542" s="1026"/>
      <c r="CN542" s="1026"/>
    </row>
    <row r="543">
      <c r="A543" s="1026"/>
      <c r="B543" s="1026"/>
      <c r="C543" s="1026"/>
      <c r="D543" s="1026"/>
      <c r="E543" s="1026"/>
      <c r="F543" s="1026"/>
      <c r="G543" s="1026"/>
      <c r="H543" s="1027"/>
      <c r="I543" s="1027"/>
      <c r="J543" s="1027"/>
      <c r="K543" s="1027"/>
      <c r="L543" s="1027"/>
      <c r="M543" s="1027"/>
      <c r="N543" s="1027"/>
      <c r="O543" s="1027"/>
      <c r="P543" s="1027"/>
      <c r="Q543" s="1026"/>
      <c r="R543" s="1026"/>
      <c r="S543" s="1026"/>
      <c r="T543" s="1026"/>
      <c r="U543" s="1026"/>
      <c r="V543" s="1026"/>
      <c r="W543" s="1026"/>
      <c r="X543" s="1026"/>
      <c r="Y543" s="1026"/>
      <c r="Z543" s="1026"/>
      <c r="AA543" s="1026"/>
      <c r="AB543" s="1026"/>
      <c r="AC543" s="1026"/>
      <c r="AD543" s="1026"/>
      <c r="AE543" s="1026"/>
      <c r="AF543" s="1026"/>
      <c r="AG543" s="1026"/>
      <c r="AH543" s="1026"/>
      <c r="AI543" s="1026"/>
      <c r="AJ543" s="1026"/>
      <c r="AK543" s="1026"/>
      <c r="AL543" s="1026"/>
      <c r="AM543" s="1026"/>
      <c r="AN543" s="1026"/>
      <c r="AO543" s="1026"/>
      <c r="AP543" s="1026"/>
      <c r="AQ543" s="1026"/>
      <c r="AR543" s="1026"/>
      <c r="AS543" s="1026"/>
      <c r="AT543" s="1026"/>
      <c r="AU543" s="1026"/>
      <c r="AV543" s="1026"/>
      <c r="AW543" s="1026"/>
      <c r="AX543" s="1026"/>
      <c r="AY543" s="1026"/>
      <c r="AZ543" s="1026"/>
      <c r="BA543" s="1026"/>
      <c r="BB543" s="1026"/>
      <c r="BC543" s="1026"/>
      <c r="BD543" s="1026"/>
      <c r="BE543" s="1026"/>
      <c r="BF543" s="1026"/>
      <c r="BG543" s="1026"/>
      <c r="BH543" s="1026"/>
      <c r="BI543" s="1026"/>
      <c r="BJ543" s="1026"/>
      <c r="BK543" s="1026"/>
      <c r="BL543" s="1026"/>
      <c r="BM543" s="1026"/>
      <c r="BN543" s="1026"/>
      <c r="BO543" s="1026"/>
      <c r="BP543" s="1026"/>
      <c r="BQ543" s="1026"/>
      <c r="BR543" s="1026"/>
      <c r="BS543" s="1026"/>
      <c r="BT543" s="1026"/>
      <c r="BU543" s="1026"/>
      <c r="BV543" s="1026"/>
      <c r="BW543" s="1026"/>
      <c r="BX543" s="1026"/>
      <c r="BY543" s="1026"/>
      <c r="BZ543" s="1026"/>
      <c r="CA543" s="1026"/>
      <c r="CB543" s="1026"/>
      <c r="CC543" s="1026"/>
      <c r="CD543" s="1026"/>
      <c r="CE543" s="1026"/>
      <c r="CF543" s="1026"/>
      <c r="CG543" s="1026"/>
      <c r="CH543" s="1026"/>
      <c r="CI543" s="1026"/>
      <c r="CJ543" s="1026"/>
      <c r="CK543" s="1026"/>
      <c r="CL543" s="1026"/>
      <c r="CM543" s="1026"/>
      <c r="CN543" s="1026"/>
    </row>
    <row r="544">
      <c r="A544" s="1026"/>
      <c r="B544" s="1026"/>
      <c r="C544" s="1026"/>
      <c r="D544" s="1026"/>
      <c r="E544" s="1026"/>
      <c r="F544" s="1026"/>
      <c r="G544" s="1026"/>
      <c r="H544" s="1027"/>
      <c r="I544" s="1027"/>
      <c r="J544" s="1027"/>
      <c r="K544" s="1027"/>
      <c r="L544" s="1027"/>
      <c r="M544" s="1027"/>
      <c r="N544" s="1027"/>
      <c r="O544" s="1027"/>
      <c r="P544" s="1027"/>
      <c r="Q544" s="1026"/>
      <c r="R544" s="1026"/>
      <c r="S544" s="1026"/>
      <c r="T544" s="1026"/>
      <c r="U544" s="1026"/>
      <c r="V544" s="1026"/>
      <c r="W544" s="1026"/>
      <c r="X544" s="1026"/>
      <c r="Y544" s="1026"/>
      <c r="Z544" s="1026"/>
      <c r="AA544" s="1026"/>
      <c r="AB544" s="1026"/>
      <c r="AC544" s="1026"/>
      <c r="AD544" s="1026"/>
      <c r="AE544" s="1026"/>
      <c r="AF544" s="1026"/>
      <c r="AG544" s="1026"/>
      <c r="AH544" s="1026"/>
      <c r="AI544" s="1026"/>
      <c r="AJ544" s="1026"/>
      <c r="AK544" s="1026"/>
      <c r="AL544" s="1026"/>
      <c r="AM544" s="1026"/>
      <c r="AN544" s="1026"/>
      <c r="AO544" s="1026"/>
      <c r="AP544" s="1026"/>
      <c r="AQ544" s="1026"/>
      <c r="AR544" s="1026"/>
      <c r="AS544" s="1026"/>
      <c r="AT544" s="1026"/>
      <c r="AU544" s="1026"/>
      <c r="AV544" s="1026"/>
      <c r="AW544" s="1026"/>
      <c r="AX544" s="1026"/>
      <c r="AY544" s="1026"/>
      <c r="AZ544" s="1026"/>
      <c r="BA544" s="1026"/>
      <c r="BB544" s="1026"/>
      <c r="BC544" s="1026"/>
      <c r="BD544" s="1026"/>
      <c r="BE544" s="1026"/>
      <c r="BF544" s="1026"/>
      <c r="BG544" s="1026"/>
      <c r="BH544" s="1026"/>
      <c r="BI544" s="1026"/>
      <c r="BJ544" s="1026"/>
      <c r="BK544" s="1026"/>
      <c r="BL544" s="1026"/>
      <c r="BM544" s="1026"/>
      <c r="BN544" s="1026"/>
      <c r="BO544" s="1026"/>
      <c r="BP544" s="1026"/>
      <c r="BQ544" s="1026"/>
      <c r="BR544" s="1026"/>
      <c r="BS544" s="1026"/>
      <c r="BT544" s="1026"/>
      <c r="BU544" s="1026"/>
      <c r="BV544" s="1026"/>
      <c r="BW544" s="1026"/>
      <c r="BX544" s="1026"/>
      <c r="BY544" s="1026"/>
      <c r="BZ544" s="1026"/>
      <c r="CA544" s="1026"/>
      <c r="CB544" s="1026"/>
      <c r="CC544" s="1026"/>
      <c r="CD544" s="1026"/>
      <c r="CE544" s="1026"/>
      <c r="CF544" s="1026"/>
      <c r="CG544" s="1026"/>
      <c r="CH544" s="1026"/>
      <c r="CI544" s="1026"/>
      <c r="CJ544" s="1026"/>
      <c r="CK544" s="1026"/>
      <c r="CL544" s="1026"/>
      <c r="CM544" s="1026"/>
      <c r="CN544" s="1026"/>
    </row>
    <row r="545">
      <c r="A545" s="1026"/>
      <c r="B545" s="1026"/>
      <c r="C545" s="1026"/>
      <c r="D545" s="1026"/>
      <c r="E545" s="1026"/>
      <c r="F545" s="1026"/>
      <c r="G545" s="1026"/>
      <c r="H545" s="1027"/>
      <c r="I545" s="1027"/>
      <c r="J545" s="1027"/>
      <c r="K545" s="1027"/>
      <c r="L545" s="1027"/>
      <c r="M545" s="1027"/>
      <c r="N545" s="1027"/>
      <c r="O545" s="1027"/>
      <c r="P545" s="1027"/>
      <c r="Q545" s="1026"/>
      <c r="R545" s="1026"/>
      <c r="S545" s="1026"/>
      <c r="T545" s="1026"/>
      <c r="U545" s="1026"/>
      <c r="V545" s="1026"/>
      <c r="W545" s="1026"/>
      <c r="X545" s="1026"/>
      <c r="Y545" s="1026"/>
      <c r="Z545" s="1026"/>
      <c r="AA545" s="1026"/>
      <c r="AB545" s="1026"/>
      <c r="AC545" s="1026"/>
      <c r="AD545" s="1026"/>
      <c r="AE545" s="1026"/>
      <c r="AF545" s="1026"/>
      <c r="AG545" s="1026"/>
      <c r="AH545" s="1026"/>
      <c r="AI545" s="1026"/>
      <c r="AJ545" s="1026"/>
      <c r="AK545" s="1026"/>
      <c r="AL545" s="1026"/>
      <c r="AM545" s="1026"/>
      <c r="AN545" s="1026"/>
      <c r="AO545" s="1026"/>
      <c r="AP545" s="1026"/>
      <c r="AQ545" s="1026"/>
      <c r="AR545" s="1026"/>
      <c r="AS545" s="1026"/>
      <c r="AT545" s="1026"/>
      <c r="AU545" s="1026"/>
      <c r="AV545" s="1026"/>
      <c r="AW545" s="1026"/>
      <c r="AX545" s="1026"/>
      <c r="AY545" s="1026"/>
      <c r="AZ545" s="1026"/>
      <c r="BA545" s="1026"/>
      <c r="BB545" s="1026"/>
      <c r="BC545" s="1026"/>
      <c r="BD545" s="1026"/>
      <c r="BE545" s="1026"/>
      <c r="BF545" s="1026"/>
      <c r="BG545" s="1026"/>
      <c r="BH545" s="1026"/>
      <c r="BI545" s="1026"/>
      <c r="BJ545" s="1026"/>
      <c r="BK545" s="1026"/>
      <c r="BL545" s="1026"/>
      <c r="BM545" s="1026"/>
      <c r="BN545" s="1026"/>
      <c r="BO545" s="1026"/>
      <c r="BP545" s="1026"/>
      <c r="BQ545" s="1026"/>
      <c r="BR545" s="1026"/>
      <c r="BS545" s="1026"/>
      <c r="BT545" s="1026"/>
      <c r="BU545" s="1026"/>
      <c r="BV545" s="1026"/>
      <c r="BW545" s="1026"/>
      <c r="BX545" s="1026"/>
      <c r="BY545" s="1026"/>
      <c r="BZ545" s="1026"/>
      <c r="CA545" s="1026"/>
      <c r="CB545" s="1026"/>
      <c r="CC545" s="1026"/>
      <c r="CD545" s="1026"/>
      <c r="CE545" s="1026"/>
      <c r="CF545" s="1026"/>
      <c r="CG545" s="1026"/>
      <c r="CH545" s="1026"/>
      <c r="CI545" s="1026"/>
      <c r="CJ545" s="1026"/>
      <c r="CK545" s="1026"/>
      <c r="CL545" s="1026"/>
      <c r="CM545" s="1026"/>
      <c r="CN545" s="1026"/>
    </row>
    <row r="546">
      <c r="A546" s="1026"/>
      <c r="B546" s="1026"/>
      <c r="C546" s="1026"/>
      <c r="D546" s="1026"/>
      <c r="E546" s="1026"/>
      <c r="F546" s="1026"/>
      <c r="G546" s="1026"/>
      <c r="H546" s="1027"/>
      <c r="I546" s="1027"/>
      <c r="J546" s="1027"/>
      <c r="K546" s="1027"/>
      <c r="L546" s="1027"/>
      <c r="M546" s="1027"/>
      <c r="N546" s="1027"/>
      <c r="O546" s="1027"/>
      <c r="P546" s="1027"/>
      <c r="Q546" s="1026"/>
      <c r="R546" s="1026"/>
      <c r="S546" s="1026"/>
      <c r="T546" s="1026"/>
      <c r="U546" s="1026"/>
      <c r="V546" s="1026"/>
      <c r="W546" s="1026"/>
      <c r="X546" s="1026"/>
      <c r="Y546" s="1026"/>
      <c r="Z546" s="1026"/>
      <c r="AA546" s="1026"/>
      <c r="AB546" s="1026"/>
      <c r="AC546" s="1026"/>
      <c r="AD546" s="1026"/>
      <c r="AE546" s="1026"/>
      <c r="AF546" s="1026"/>
      <c r="AG546" s="1026"/>
      <c r="AH546" s="1026"/>
      <c r="AI546" s="1026"/>
      <c r="AJ546" s="1026"/>
      <c r="AK546" s="1026"/>
      <c r="AL546" s="1026"/>
      <c r="AM546" s="1026"/>
      <c r="AN546" s="1026"/>
      <c r="AO546" s="1026"/>
      <c r="AP546" s="1026"/>
      <c r="AQ546" s="1026"/>
      <c r="AR546" s="1026"/>
      <c r="AS546" s="1026"/>
      <c r="AT546" s="1026"/>
      <c r="AU546" s="1026"/>
      <c r="AV546" s="1026"/>
      <c r="AW546" s="1026"/>
      <c r="AX546" s="1026"/>
      <c r="AY546" s="1026"/>
      <c r="AZ546" s="1026"/>
      <c r="BA546" s="1026"/>
      <c r="BB546" s="1026"/>
      <c r="BC546" s="1026"/>
      <c r="BD546" s="1026"/>
      <c r="BE546" s="1026"/>
      <c r="BF546" s="1026"/>
      <c r="BG546" s="1026"/>
      <c r="BH546" s="1026"/>
      <c r="BI546" s="1026"/>
      <c r="BJ546" s="1026"/>
      <c r="BK546" s="1026"/>
      <c r="BL546" s="1026"/>
      <c r="BM546" s="1026"/>
      <c r="BN546" s="1026"/>
      <c r="BO546" s="1026"/>
      <c r="BP546" s="1026"/>
      <c r="BQ546" s="1026"/>
      <c r="BR546" s="1026"/>
      <c r="BS546" s="1026"/>
      <c r="BT546" s="1026"/>
      <c r="BU546" s="1026"/>
      <c r="BV546" s="1026"/>
      <c r="BW546" s="1026"/>
      <c r="BX546" s="1026"/>
      <c r="BY546" s="1026"/>
      <c r="BZ546" s="1026"/>
      <c r="CA546" s="1026"/>
      <c r="CB546" s="1026"/>
      <c r="CC546" s="1026"/>
      <c r="CD546" s="1026"/>
      <c r="CE546" s="1026"/>
      <c r="CF546" s="1026"/>
      <c r="CG546" s="1026"/>
      <c r="CH546" s="1026"/>
      <c r="CI546" s="1026"/>
      <c r="CJ546" s="1026"/>
      <c r="CK546" s="1026"/>
      <c r="CL546" s="1026"/>
      <c r="CM546" s="1026"/>
      <c r="CN546" s="1026"/>
    </row>
    <row r="547">
      <c r="A547" s="1026"/>
      <c r="B547" s="1026"/>
      <c r="C547" s="1026"/>
      <c r="D547" s="1026"/>
      <c r="E547" s="1026"/>
      <c r="F547" s="1026"/>
      <c r="G547" s="1026"/>
      <c r="H547" s="1027"/>
      <c r="I547" s="1027"/>
      <c r="J547" s="1027"/>
      <c r="K547" s="1027"/>
      <c r="L547" s="1027"/>
      <c r="M547" s="1027"/>
      <c r="N547" s="1027"/>
      <c r="O547" s="1027"/>
      <c r="P547" s="1027"/>
      <c r="Q547" s="1026"/>
      <c r="R547" s="1026"/>
      <c r="S547" s="1026"/>
      <c r="T547" s="1026"/>
      <c r="U547" s="1026"/>
      <c r="V547" s="1026"/>
      <c r="W547" s="1026"/>
      <c r="X547" s="1026"/>
      <c r="Y547" s="1026"/>
      <c r="Z547" s="1026"/>
      <c r="AA547" s="1026"/>
      <c r="AB547" s="1026"/>
      <c r="AC547" s="1026"/>
      <c r="AD547" s="1026"/>
      <c r="AE547" s="1026"/>
      <c r="AF547" s="1026"/>
      <c r="AG547" s="1026"/>
      <c r="AH547" s="1026"/>
      <c r="AI547" s="1026"/>
      <c r="AJ547" s="1026"/>
      <c r="AK547" s="1026"/>
      <c r="AL547" s="1026"/>
      <c r="AM547" s="1026"/>
      <c r="AN547" s="1026"/>
      <c r="AO547" s="1026"/>
      <c r="AP547" s="1026"/>
      <c r="AQ547" s="1026"/>
      <c r="AR547" s="1026"/>
      <c r="AS547" s="1026"/>
      <c r="AT547" s="1026"/>
      <c r="AU547" s="1026"/>
      <c r="AV547" s="1026"/>
      <c r="AW547" s="1026"/>
      <c r="AX547" s="1026"/>
      <c r="AY547" s="1026"/>
      <c r="AZ547" s="1026"/>
      <c r="BA547" s="1026"/>
      <c r="BB547" s="1026"/>
      <c r="BC547" s="1026"/>
      <c r="BD547" s="1026"/>
      <c r="BE547" s="1026"/>
      <c r="BF547" s="1026"/>
      <c r="BG547" s="1026"/>
      <c r="BH547" s="1026"/>
      <c r="BI547" s="1026"/>
      <c r="BJ547" s="1026"/>
      <c r="BK547" s="1026"/>
      <c r="BL547" s="1026"/>
      <c r="BM547" s="1026"/>
      <c r="BN547" s="1026"/>
      <c r="BO547" s="1026"/>
      <c r="BP547" s="1026"/>
      <c r="BQ547" s="1026"/>
      <c r="BR547" s="1026"/>
      <c r="BS547" s="1026"/>
      <c r="BT547" s="1026"/>
      <c r="BU547" s="1026"/>
      <c r="BV547" s="1026"/>
      <c r="BW547" s="1026"/>
      <c r="BX547" s="1026"/>
      <c r="BY547" s="1026"/>
      <c r="BZ547" s="1026"/>
      <c r="CA547" s="1026"/>
      <c r="CB547" s="1026"/>
      <c r="CC547" s="1026"/>
      <c r="CD547" s="1026"/>
      <c r="CE547" s="1026"/>
      <c r="CF547" s="1026"/>
      <c r="CG547" s="1026"/>
      <c r="CH547" s="1026"/>
      <c r="CI547" s="1026"/>
      <c r="CJ547" s="1026"/>
      <c r="CK547" s="1026"/>
      <c r="CL547" s="1026"/>
      <c r="CM547" s="1026"/>
      <c r="CN547" s="1026"/>
    </row>
    <row r="548">
      <c r="A548" s="1026"/>
      <c r="B548" s="1026"/>
      <c r="C548" s="1026"/>
      <c r="D548" s="1026"/>
      <c r="E548" s="1026"/>
      <c r="F548" s="1026"/>
      <c r="G548" s="1026"/>
      <c r="H548" s="1027"/>
      <c r="I548" s="1027"/>
      <c r="J548" s="1027"/>
      <c r="K548" s="1027"/>
      <c r="L548" s="1027"/>
      <c r="M548" s="1027"/>
      <c r="N548" s="1027"/>
      <c r="O548" s="1027"/>
      <c r="P548" s="1027"/>
      <c r="Q548" s="1026"/>
      <c r="R548" s="1026"/>
      <c r="S548" s="1026"/>
      <c r="T548" s="1026"/>
      <c r="U548" s="1026"/>
      <c r="V548" s="1026"/>
      <c r="W548" s="1026"/>
      <c r="X548" s="1026"/>
      <c r="Y548" s="1026"/>
      <c r="Z548" s="1026"/>
      <c r="AA548" s="1026"/>
      <c r="AB548" s="1026"/>
      <c r="AC548" s="1026"/>
      <c r="AD548" s="1026"/>
      <c r="AE548" s="1026"/>
      <c r="AF548" s="1026"/>
      <c r="AG548" s="1026"/>
      <c r="AH548" s="1026"/>
      <c r="AI548" s="1026"/>
      <c r="AJ548" s="1026"/>
      <c r="AK548" s="1026"/>
      <c r="AL548" s="1026"/>
      <c r="AM548" s="1026"/>
      <c r="AN548" s="1026"/>
      <c r="AO548" s="1026"/>
      <c r="AP548" s="1026"/>
      <c r="AQ548" s="1026"/>
      <c r="AR548" s="1026"/>
      <c r="AS548" s="1026"/>
      <c r="AT548" s="1026"/>
      <c r="AU548" s="1026"/>
      <c r="AV548" s="1026"/>
      <c r="AW548" s="1026"/>
      <c r="AX548" s="1026"/>
      <c r="AY548" s="1026"/>
      <c r="AZ548" s="1026"/>
      <c r="BA548" s="1026"/>
      <c r="BB548" s="1026"/>
      <c r="BC548" s="1026"/>
      <c r="BD548" s="1026"/>
      <c r="BE548" s="1026"/>
      <c r="BF548" s="1026"/>
      <c r="BG548" s="1026"/>
      <c r="BH548" s="1026"/>
      <c r="BI548" s="1026"/>
      <c r="BJ548" s="1026"/>
      <c r="BK548" s="1026"/>
      <c r="BL548" s="1026"/>
      <c r="BM548" s="1026"/>
      <c r="BN548" s="1026"/>
      <c r="BO548" s="1026"/>
      <c r="BP548" s="1026"/>
      <c r="BQ548" s="1026"/>
      <c r="BR548" s="1026"/>
      <c r="BS548" s="1026"/>
      <c r="BT548" s="1026"/>
      <c r="BU548" s="1026"/>
      <c r="BV548" s="1026"/>
      <c r="BW548" s="1026"/>
      <c r="BX548" s="1026"/>
      <c r="BY548" s="1026"/>
      <c r="BZ548" s="1026"/>
      <c r="CA548" s="1026"/>
      <c r="CB548" s="1026"/>
      <c r="CC548" s="1026"/>
      <c r="CD548" s="1026"/>
      <c r="CE548" s="1026"/>
      <c r="CF548" s="1026"/>
      <c r="CG548" s="1026"/>
      <c r="CH548" s="1026"/>
      <c r="CI548" s="1026"/>
      <c r="CJ548" s="1026"/>
      <c r="CK548" s="1026"/>
      <c r="CL548" s="1026"/>
      <c r="CM548" s="1026"/>
      <c r="CN548" s="1026"/>
    </row>
    <row r="549">
      <c r="A549" s="1026"/>
      <c r="B549" s="1026"/>
      <c r="C549" s="1026"/>
      <c r="D549" s="1026"/>
      <c r="E549" s="1026"/>
      <c r="F549" s="1026"/>
      <c r="G549" s="1026"/>
      <c r="H549" s="1027"/>
      <c r="I549" s="1027"/>
      <c r="J549" s="1027"/>
      <c r="K549" s="1027"/>
      <c r="L549" s="1027"/>
      <c r="M549" s="1027"/>
      <c r="N549" s="1027"/>
      <c r="O549" s="1027"/>
      <c r="P549" s="1027"/>
      <c r="Q549" s="1026"/>
      <c r="R549" s="1026"/>
      <c r="S549" s="1026"/>
      <c r="T549" s="1026"/>
      <c r="U549" s="1026"/>
      <c r="V549" s="1026"/>
      <c r="W549" s="1026"/>
      <c r="X549" s="1026"/>
      <c r="Y549" s="1026"/>
      <c r="Z549" s="1026"/>
      <c r="AA549" s="1026"/>
      <c r="AB549" s="1026"/>
      <c r="AC549" s="1026"/>
      <c r="AD549" s="1026"/>
      <c r="AE549" s="1026"/>
      <c r="AF549" s="1026"/>
      <c r="AG549" s="1026"/>
      <c r="AH549" s="1026"/>
      <c r="AI549" s="1026"/>
      <c r="AJ549" s="1026"/>
      <c r="AK549" s="1026"/>
      <c r="AL549" s="1026"/>
      <c r="AM549" s="1026"/>
      <c r="AN549" s="1026"/>
      <c r="AO549" s="1026"/>
      <c r="AP549" s="1026"/>
      <c r="AQ549" s="1026"/>
      <c r="AR549" s="1026"/>
      <c r="AS549" s="1026"/>
      <c r="AT549" s="1026"/>
      <c r="AU549" s="1026"/>
      <c r="AV549" s="1026"/>
      <c r="AW549" s="1026"/>
      <c r="AX549" s="1026"/>
      <c r="AY549" s="1026"/>
      <c r="AZ549" s="1026"/>
      <c r="BA549" s="1026"/>
      <c r="BB549" s="1026"/>
      <c r="BC549" s="1026"/>
      <c r="BD549" s="1026"/>
      <c r="BE549" s="1026"/>
      <c r="BF549" s="1026"/>
      <c r="BG549" s="1026"/>
      <c r="BH549" s="1026"/>
      <c r="BI549" s="1026"/>
      <c r="BJ549" s="1026"/>
      <c r="BK549" s="1026"/>
      <c r="BL549" s="1026"/>
      <c r="BM549" s="1026"/>
      <c r="BN549" s="1026"/>
      <c r="BO549" s="1026"/>
      <c r="BP549" s="1026"/>
      <c r="BQ549" s="1026"/>
      <c r="BR549" s="1026"/>
      <c r="BS549" s="1026"/>
      <c r="BT549" s="1026"/>
      <c r="BU549" s="1026"/>
      <c r="BV549" s="1026"/>
      <c r="BW549" s="1026"/>
      <c r="BX549" s="1026"/>
      <c r="BY549" s="1026"/>
      <c r="BZ549" s="1026"/>
      <c r="CA549" s="1026"/>
      <c r="CB549" s="1026"/>
      <c r="CC549" s="1026"/>
      <c r="CD549" s="1026"/>
      <c r="CE549" s="1026"/>
      <c r="CF549" s="1026"/>
      <c r="CG549" s="1026"/>
      <c r="CH549" s="1026"/>
      <c r="CI549" s="1026"/>
      <c r="CJ549" s="1026"/>
      <c r="CK549" s="1026"/>
      <c r="CL549" s="1026"/>
      <c r="CM549" s="1026"/>
      <c r="CN549" s="1026"/>
    </row>
    <row r="550">
      <c r="A550" s="1026"/>
      <c r="B550" s="1026"/>
      <c r="C550" s="1026"/>
      <c r="D550" s="1026"/>
      <c r="E550" s="1026"/>
      <c r="F550" s="1026"/>
      <c r="G550" s="1026"/>
      <c r="H550" s="1027"/>
      <c r="I550" s="1027"/>
      <c r="J550" s="1027"/>
      <c r="K550" s="1027"/>
      <c r="L550" s="1027"/>
      <c r="M550" s="1027"/>
      <c r="N550" s="1027"/>
      <c r="O550" s="1027"/>
      <c r="P550" s="1027"/>
      <c r="Q550" s="1026"/>
      <c r="R550" s="1026"/>
      <c r="S550" s="1026"/>
      <c r="T550" s="1026"/>
      <c r="U550" s="1026"/>
      <c r="V550" s="1026"/>
      <c r="W550" s="1026"/>
      <c r="X550" s="1026"/>
      <c r="Y550" s="1026"/>
      <c r="Z550" s="1026"/>
      <c r="AA550" s="1026"/>
      <c r="AB550" s="1026"/>
      <c r="AC550" s="1026"/>
      <c r="AD550" s="1026"/>
      <c r="AE550" s="1026"/>
      <c r="AF550" s="1026"/>
      <c r="AG550" s="1026"/>
      <c r="AH550" s="1026"/>
      <c r="AI550" s="1026"/>
      <c r="AJ550" s="1026"/>
      <c r="AK550" s="1026"/>
      <c r="AL550" s="1026"/>
      <c r="AM550" s="1026"/>
      <c r="AN550" s="1026"/>
      <c r="AO550" s="1026"/>
      <c r="AP550" s="1026"/>
      <c r="AQ550" s="1026"/>
      <c r="AR550" s="1026"/>
      <c r="AS550" s="1026"/>
      <c r="AT550" s="1026"/>
      <c r="AU550" s="1026"/>
      <c r="AV550" s="1026"/>
      <c r="AW550" s="1026"/>
      <c r="AX550" s="1026"/>
      <c r="AY550" s="1026"/>
      <c r="AZ550" s="1026"/>
      <c r="BA550" s="1026"/>
      <c r="BB550" s="1026"/>
      <c r="BC550" s="1026"/>
      <c r="BD550" s="1026"/>
      <c r="BE550" s="1026"/>
      <c r="BF550" s="1026"/>
      <c r="BG550" s="1026"/>
      <c r="BH550" s="1026"/>
      <c r="BI550" s="1026"/>
      <c r="BJ550" s="1026"/>
      <c r="BK550" s="1026"/>
      <c r="BL550" s="1026"/>
      <c r="BM550" s="1026"/>
      <c r="BN550" s="1026"/>
      <c r="BO550" s="1026"/>
      <c r="BP550" s="1026"/>
      <c r="BQ550" s="1026"/>
      <c r="BR550" s="1026"/>
      <c r="BS550" s="1026"/>
      <c r="BT550" s="1026"/>
      <c r="BU550" s="1026"/>
      <c r="BV550" s="1026"/>
      <c r="BW550" s="1026"/>
      <c r="BX550" s="1026"/>
      <c r="BY550" s="1026"/>
      <c r="BZ550" s="1026"/>
      <c r="CA550" s="1026"/>
      <c r="CB550" s="1026"/>
      <c r="CC550" s="1026"/>
      <c r="CD550" s="1026"/>
      <c r="CE550" s="1026"/>
      <c r="CF550" s="1026"/>
      <c r="CG550" s="1026"/>
      <c r="CH550" s="1026"/>
      <c r="CI550" s="1026"/>
      <c r="CJ550" s="1026"/>
      <c r="CK550" s="1026"/>
      <c r="CL550" s="1026"/>
      <c r="CM550" s="1026"/>
      <c r="CN550" s="1026"/>
    </row>
    <row r="551">
      <c r="A551" s="1026"/>
      <c r="B551" s="1026"/>
      <c r="C551" s="1026"/>
      <c r="D551" s="1026"/>
      <c r="E551" s="1026"/>
      <c r="F551" s="1026"/>
      <c r="G551" s="1026"/>
      <c r="H551" s="1027"/>
      <c r="I551" s="1027"/>
      <c r="J551" s="1027"/>
      <c r="K551" s="1027"/>
      <c r="L551" s="1027"/>
      <c r="M551" s="1027"/>
      <c r="N551" s="1027"/>
      <c r="O551" s="1027"/>
      <c r="P551" s="1027"/>
      <c r="Q551" s="1026"/>
      <c r="R551" s="1026"/>
      <c r="S551" s="1026"/>
      <c r="T551" s="1026"/>
      <c r="U551" s="1026"/>
      <c r="V551" s="1026"/>
      <c r="W551" s="1026"/>
      <c r="X551" s="1026"/>
      <c r="Y551" s="1026"/>
      <c r="Z551" s="1026"/>
      <c r="AA551" s="1026"/>
      <c r="AB551" s="1026"/>
      <c r="AC551" s="1026"/>
      <c r="AD551" s="1026"/>
      <c r="AE551" s="1026"/>
      <c r="AF551" s="1026"/>
      <c r="AG551" s="1026"/>
      <c r="AH551" s="1026"/>
      <c r="AI551" s="1026"/>
      <c r="AJ551" s="1026"/>
      <c r="AK551" s="1026"/>
      <c r="AL551" s="1026"/>
      <c r="AM551" s="1026"/>
      <c r="AN551" s="1026"/>
      <c r="AO551" s="1026"/>
      <c r="AP551" s="1026"/>
      <c r="AQ551" s="1026"/>
      <c r="AR551" s="1026"/>
      <c r="AS551" s="1026"/>
      <c r="AT551" s="1026"/>
      <c r="AU551" s="1026"/>
      <c r="AV551" s="1026"/>
      <c r="AW551" s="1026"/>
      <c r="AX551" s="1026"/>
      <c r="AY551" s="1026"/>
      <c r="AZ551" s="1026"/>
      <c r="BA551" s="1026"/>
      <c r="BB551" s="1026"/>
      <c r="BC551" s="1026"/>
      <c r="BD551" s="1026"/>
      <c r="BE551" s="1026"/>
      <c r="BF551" s="1026"/>
      <c r="BG551" s="1026"/>
      <c r="BH551" s="1026"/>
      <c r="BI551" s="1026"/>
      <c r="BJ551" s="1026"/>
      <c r="BK551" s="1026"/>
      <c r="BL551" s="1026"/>
      <c r="BM551" s="1026"/>
      <c r="BN551" s="1026"/>
      <c r="BO551" s="1026"/>
      <c r="BP551" s="1026"/>
      <c r="BQ551" s="1026"/>
      <c r="BR551" s="1026"/>
      <c r="BS551" s="1026"/>
      <c r="BT551" s="1026"/>
      <c r="BU551" s="1026"/>
      <c r="BV551" s="1026"/>
      <c r="BW551" s="1026"/>
      <c r="BX551" s="1026"/>
      <c r="BY551" s="1026"/>
      <c r="BZ551" s="1026"/>
      <c r="CA551" s="1026"/>
      <c r="CB551" s="1026"/>
      <c r="CC551" s="1026"/>
      <c r="CD551" s="1026"/>
      <c r="CE551" s="1026"/>
      <c r="CF551" s="1026"/>
      <c r="CG551" s="1026"/>
      <c r="CH551" s="1026"/>
      <c r="CI551" s="1026"/>
      <c r="CJ551" s="1026"/>
      <c r="CK551" s="1026"/>
      <c r="CL551" s="1026"/>
      <c r="CM551" s="1026"/>
      <c r="CN551" s="1026"/>
    </row>
    <row r="552">
      <c r="A552" s="1026"/>
      <c r="B552" s="1026"/>
      <c r="C552" s="1026"/>
      <c r="D552" s="1026"/>
      <c r="E552" s="1026"/>
      <c r="F552" s="1026"/>
      <c r="G552" s="1026"/>
      <c r="H552" s="1027"/>
      <c r="I552" s="1027"/>
      <c r="J552" s="1027"/>
      <c r="K552" s="1027"/>
      <c r="L552" s="1027"/>
      <c r="M552" s="1027"/>
      <c r="N552" s="1027"/>
      <c r="O552" s="1027"/>
      <c r="P552" s="1027"/>
      <c r="Q552" s="1026"/>
      <c r="R552" s="1026"/>
      <c r="S552" s="1026"/>
      <c r="T552" s="1026"/>
      <c r="U552" s="1026"/>
      <c r="V552" s="1026"/>
      <c r="W552" s="1026"/>
      <c r="X552" s="1026"/>
      <c r="Y552" s="1026"/>
      <c r="Z552" s="1026"/>
      <c r="AA552" s="1026"/>
      <c r="AB552" s="1026"/>
      <c r="AC552" s="1026"/>
      <c r="AD552" s="1026"/>
      <c r="AE552" s="1026"/>
      <c r="AF552" s="1026"/>
      <c r="AG552" s="1026"/>
      <c r="AH552" s="1026"/>
      <c r="AI552" s="1026"/>
      <c r="AJ552" s="1026"/>
      <c r="AK552" s="1026"/>
      <c r="AL552" s="1026"/>
      <c r="AM552" s="1026"/>
      <c r="AN552" s="1026"/>
      <c r="AO552" s="1026"/>
      <c r="AP552" s="1026"/>
      <c r="AQ552" s="1026"/>
      <c r="AR552" s="1026"/>
      <c r="AS552" s="1026"/>
      <c r="AT552" s="1026"/>
      <c r="AU552" s="1026"/>
      <c r="AV552" s="1026"/>
      <c r="AW552" s="1026"/>
      <c r="AX552" s="1026"/>
      <c r="AY552" s="1026"/>
      <c r="AZ552" s="1026"/>
      <c r="BA552" s="1026"/>
      <c r="BB552" s="1026"/>
      <c r="BC552" s="1026"/>
      <c r="BD552" s="1026"/>
      <c r="BE552" s="1026"/>
      <c r="BF552" s="1026"/>
      <c r="BG552" s="1026"/>
      <c r="BH552" s="1026"/>
      <c r="BI552" s="1026"/>
      <c r="BJ552" s="1026"/>
      <c r="BK552" s="1026"/>
      <c r="BL552" s="1026"/>
      <c r="BM552" s="1026"/>
      <c r="BN552" s="1026"/>
      <c r="BO552" s="1026"/>
      <c r="BP552" s="1026"/>
      <c r="BQ552" s="1026"/>
      <c r="BR552" s="1026"/>
      <c r="BS552" s="1026"/>
      <c r="BT552" s="1026"/>
      <c r="BU552" s="1026"/>
      <c r="BV552" s="1026"/>
      <c r="BW552" s="1026"/>
      <c r="BX552" s="1026"/>
      <c r="BY552" s="1026"/>
      <c r="BZ552" s="1026"/>
      <c r="CA552" s="1026"/>
      <c r="CB552" s="1026"/>
      <c r="CC552" s="1026"/>
      <c r="CD552" s="1026"/>
      <c r="CE552" s="1026"/>
      <c r="CF552" s="1026"/>
      <c r="CG552" s="1026"/>
      <c r="CH552" s="1026"/>
      <c r="CI552" s="1026"/>
      <c r="CJ552" s="1026"/>
      <c r="CK552" s="1026"/>
      <c r="CL552" s="1026"/>
      <c r="CM552" s="1026"/>
      <c r="CN552" s="1026"/>
    </row>
    <row r="553">
      <c r="A553" s="1026"/>
      <c r="B553" s="1026"/>
      <c r="C553" s="1026"/>
      <c r="D553" s="1026"/>
      <c r="E553" s="1026"/>
      <c r="F553" s="1026"/>
      <c r="G553" s="1026"/>
      <c r="H553" s="1027"/>
      <c r="I553" s="1027"/>
      <c r="J553" s="1027"/>
      <c r="K553" s="1027"/>
      <c r="L553" s="1027"/>
      <c r="M553" s="1027"/>
      <c r="N553" s="1027"/>
      <c r="O553" s="1027"/>
      <c r="P553" s="1027"/>
      <c r="Q553" s="1026"/>
      <c r="R553" s="1026"/>
      <c r="S553" s="1026"/>
      <c r="T553" s="1026"/>
      <c r="U553" s="1026"/>
      <c r="V553" s="1026"/>
      <c r="W553" s="1026"/>
      <c r="X553" s="1026"/>
      <c r="Y553" s="1026"/>
      <c r="Z553" s="1026"/>
      <c r="AA553" s="1026"/>
      <c r="AB553" s="1026"/>
      <c r="AC553" s="1026"/>
      <c r="AD553" s="1026"/>
      <c r="AE553" s="1026"/>
      <c r="AF553" s="1026"/>
      <c r="AG553" s="1026"/>
      <c r="AH553" s="1026"/>
      <c r="AI553" s="1026"/>
      <c r="AJ553" s="1026"/>
      <c r="AK553" s="1026"/>
      <c r="AL553" s="1026"/>
      <c r="AM553" s="1026"/>
      <c r="AN553" s="1026"/>
      <c r="AO553" s="1026"/>
      <c r="AP553" s="1026"/>
      <c r="AQ553" s="1026"/>
      <c r="AR553" s="1026"/>
      <c r="AS553" s="1026"/>
      <c r="AT553" s="1026"/>
      <c r="AU553" s="1026"/>
      <c r="AV553" s="1026"/>
      <c r="AW553" s="1026"/>
      <c r="AX553" s="1026"/>
      <c r="AY553" s="1026"/>
      <c r="AZ553" s="1026"/>
      <c r="BA553" s="1026"/>
      <c r="BB553" s="1026"/>
      <c r="BC553" s="1026"/>
      <c r="BD553" s="1026"/>
      <c r="BE553" s="1026"/>
      <c r="BF553" s="1026"/>
      <c r="BG553" s="1026"/>
      <c r="BH553" s="1026"/>
      <c r="BI553" s="1026"/>
      <c r="BJ553" s="1026"/>
      <c r="BK553" s="1026"/>
      <c r="BL553" s="1026"/>
      <c r="BM553" s="1026"/>
      <c r="BN553" s="1026"/>
      <c r="BO553" s="1026"/>
      <c r="BP553" s="1026"/>
      <c r="BQ553" s="1026"/>
      <c r="BR553" s="1026"/>
      <c r="BS553" s="1026"/>
      <c r="BT553" s="1026"/>
      <c r="BU553" s="1026"/>
      <c r="BV553" s="1026"/>
      <c r="BW553" s="1026"/>
      <c r="BX553" s="1026"/>
      <c r="BY553" s="1026"/>
      <c r="BZ553" s="1026"/>
      <c r="CA553" s="1026"/>
      <c r="CB553" s="1026"/>
      <c r="CC553" s="1026"/>
      <c r="CD553" s="1026"/>
      <c r="CE553" s="1026"/>
      <c r="CF553" s="1026"/>
      <c r="CG553" s="1026"/>
      <c r="CH553" s="1026"/>
      <c r="CI553" s="1026"/>
      <c r="CJ553" s="1026"/>
      <c r="CK553" s="1026"/>
      <c r="CL553" s="1026"/>
      <c r="CM553" s="1026"/>
      <c r="CN553" s="1026"/>
    </row>
    <row r="554">
      <c r="A554" s="1026"/>
      <c r="B554" s="1026"/>
      <c r="C554" s="1026"/>
      <c r="D554" s="1026"/>
      <c r="E554" s="1026"/>
      <c r="F554" s="1026"/>
      <c r="G554" s="1026"/>
      <c r="H554" s="1027"/>
      <c r="I554" s="1027"/>
      <c r="J554" s="1027"/>
      <c r="K554" s="1027"/>
      <c r="L554" s="1027"/>
      <c r="M554" s="1027"/>
      <c r="N554" s="1027"/>
      <c r="O554" s="1027"/>
      <c r="P554" s="1027"/>
      <c r="Q554" s="1026"/>
      <c r="R554" s="1026"/>
      <c r="S554" s="1026"/>
      <c r="T554" s="1026"/>
      <c r="U554" s="1026"/>
      <c r="V554" s="1026"/>
      <c r="W554" s="1026"/>
      <c r="X554" s="1026"/>
      <c r="Y554" s="1026"/>
      <c r="Z554" s="1026"/>
      <c r="AA554" s="1026"/>
      <c r="AB554" s="1026"/>
      <c r="AC554" s="1026"/>
      <c r="AD554" s="1026"/>
      <c r="AE554" s="1026"/>
      <c r="AF554" s="1026"/>
      <c r="AG554" s="1026"/>
      <c r="AH554" s="1026"/>
      <c r="AI554" s="1026"/>
      <c r="AJ554" s="1026"/>
      <c r="AK554" s="1026"/>
      <c r="AL554" s="1026"/>
      <c r="AM554" s="1026"/>
      <c r="AN554" s="1026"/>
      <c r="AO554" s="1026"/>
      <c r="AP554" s="1026"/>
      <c r="AQ554" s="1026"/>
      <c r="AR554" s="1026"/>
      <c r="AS554" s="1026"/>
      <c r="AT554" s="1026"/>
      <c r="AU554" s="1026"/>
      <c r="AV554" s="1026"/>
      <c r="AW554" s="1026"/>
      <c r="AX554" s="1026"/>
      <c r="AY554" s="1026"/>
      <c r="AZ554" s="1026"/>
      <c r="BA554" s="1026"/>
      <c r="BB554" s="1026"/>
      <c r="BC554" s="1026"/>
      <c r="BD554" s="1026"/>
      <c r="BE554" s="1026"/>
      <c r="BF554" s="1026"/>
      <c r="BG554" s="1026"/>
      <c r="BH554" s="1026"/>
      <c r="BI554" s="1026"/>
      <c r="BJ554" s="1026"/>
      <c r="BK554" s="1026"/>
      <c r="BL554" s="1026"/>
      <c r="BM554" s="1026"/>
      <c r="BN554" s="1026"/>
      <c r="BO554" s="1026"/>
      <c r="BP554" s="1026"/>
      <c r="BQ554" s="1026"/>
      <c r="BR554" s="1026"/>
      <c r="BS554" s="1026"/>
      <c r="BT554" s="1026"/>
      <c r="BU554" s="1026"/>
      <c r="BV554" s="1026"/>
      <c r="BW554" s="1026"/>
      <c r="BX554" s="1026"/>
      <c r="BY554" s="1026"/>
      <c r="BZ554" s="1026"/>
      <c r="CA554" s="1026"/>
      <c r="CB554" s="1026"/>
      <c r="CC554" s="1026"/>
      <c r="CD554" s="1026"/>
      <c r="CE554" s="1026"/>
      <c r="CF554" s="1026"/>
      <c r="CG554" s="1026"/>
      <c r="CH554" s="1026"/>
      <c r="CI554" s="1026"/>
      <c r="CJ554" s="1026"/>
      <c r="CK554" s="1026"/>
      <c r="CL554" s="1026"/>
      <c r="CM554" s="1026"/>
      <c r="CN554" s="1026"/>
    </row>
    <row r="555">
      <c r="A555" s="1026"/>
      <c r="B555" s="1026"/>
      <c r="C555" s="1026"/>
      <c r="D555" s="1026"/>
      <c r="E555" s="1026"/>
      <c r="F555" s="1026"/>
      <c r="G555" s="1026"/>
      <c r="H555" s="1027"/>
      <c r="I555" s="1027"/>
      <c r="J555" s="1027"/>
      <c r="K555" s="1027"/>
      <c r="L555" s="1027"/>
      <c r="M555" s="1027"/>
      <c r="N555" s="1027"/>
      <c r="O555" s="1027"/>
      <c r="P555" s="1027"/>
      <c r="Q555" s="1026"/>
      <c r="R555" s="1026"/>
      <c r="S555" s="1026"/>
      <c r="T555" s="1026"/>
      <c r="U555" s="1026"/>
      <c r="V555" s="1026"/>
      <c r="W555" s="1026"/>
      <c r="X555" s="1026"/>
      <c r="Y555" s="1026"/>
      <c r="Z555" s="1026"/>
      <c r="AA555" s="1026"/>
      <c r="AB555" s="1026"/>
      <c r="AC555" s="1026"/>
      <c r="AD555" s="1026"/>
      <c r="AE555" s="1026"/>
      <c r="AF555" s="1026"/>
      <c r="AG555" s="1026"/>
      <c r="AH555" s="1026"/>
      <c r="AI555" s="1026"/>
      <c r="AJ555" s="1026"/>
      <c r="AK555" s="1026"/>
      <c r="AL555" s="1026"/>
      <c r="AM555" s="1026"/>
      <c r="AN555" s="1026"/>
      <c r="AO555" s="1026"/>
      <c r="AP555" s="1026"/>
      <c r="AQ555" s="1026"/>
      <c r="AR555" s="1026"/>
      <c r="AS555" s="1026"/>
      <c r="AT555" s="1026"/>
      <c r="AU555" s="1026"/>
      <c r="AV555" s="1026"/>
      <c r="AW555" s="1026"/>
      <c r="AX555" s="1026"/>
      <c r="AY555" s="1026"/>
      <c r="AZ555" s="1026"/>
      <c r="BA555" s="1026"/>
      <c r="BB555" s="1026"/>
      <c r="BC555" s="1026"/>
      <c r="BD555" s="1026"/>
      <c r="BE555" s="1026"/>
      <c r="BF555" s="1026"/>
      <c r="BG555" s="1026"/>
      <c r="BH555" s="1026"/>
      <c r="BI555" s="1026"/>
      <c r="BJ555" s="1026"/>
      <c r="BK555" s="1026"/>
      <c r="BL555" s="1026"/>
      <c r="BM555" s="1026"/>
      <c r="BN555" s="1026"/>
      <c r="BO555" s="1026"/>
      <c r="BP555" s="1026"/>
      <c r="BQ555" s="1026"/>
      <c r="BR555" s="1026"/>
      <c r="BS555" s="1026"/>
      <c r="BT555" s="1026"/>
      <c r="BU555" s="1026"/>
      <c r="BV555" s="1026"/>
      <c r="BW555" s="1026"/>
      <c r="BX555" s="1026"/>
      <c r="BY555" s="1026"/>
      <c r="BZ555" s="1026"/>
      <c r="CA555" s="1026"/>
      <c r="CB555" s="1026"/>
      <c r="CC555" s="1026"/>
      <c r="CD555" s="1026"/>
      <c r="CE555" s="1026"/>
      <c r="CF555" s="1026"/>
      <c r="CG555" s="1026"/>
      <c r="CH555" s="1026"/>
      <c r="CI555" s="1026"/>
      <c r="CJ555" s="1026"/>
      <c r="CK555" s="1026"/>
      <c r="CL555" s="1026"/>
      <c r="CM555" s="1026"/>
      <c r="CN555" s="1026"/>
    </row>
    <row r="556">
      <c r="A556" s="1026"/>
      <c r="B556" s="1026"/>
      <c r="C556" s="1026"/>
      <c r="D556" s="1026"/>
      <c r="E556" s="1026"/>
      <c r="F556" s="1026"/>
      <c r="G556" s="1026"/>
      <c r="H556" s="1027"/>
      <c r="I556" s="1027"/>
      <c r="J556" s="1027"/>
      <c r="K556" s="1027"/>
      <c r="L556" s="1027"/>
      <c r="M556" s="1027"/>
      <c r="N556" s="1027"/>
      <c r="O556" s="1027"/>
      <c r="P556" s="1027"/>
      <c r="Q556" s="1026"/>
      <c r="R556" s="1026"/>
      <c r="S556" s="1026"/>
      <c r="T556" s="1026"/>
      <c r="U556" s="1026"/>
      <c r="V556" s="1026"/>
      <c r="W556" s="1026"/>
      <c r="X556" s="1026"/>
      <c r="Y556" s="1026"/>
      <c r="Z556" s="1026"/>
      <c r="AA556" s="1026"/>
      <c r="AB556" s="1026"/>
      <c r="AC556" s="1026"/>
      <c r="AD556" s="1026"/>
      <c r="AE556" s="1026"/>
      <c r="AF556" s="1026"/>
      <c r="AG556" s="1026"/>
      <c r="AH556" s="1026"/>
      <c r="AI556" s="1026"/>
      <c r="AJ556" s="1026"/>
      <c r="AK556" s="1026"/>
      <c r="AL556" s="1026"/>
      <c r="AM556" s="1026"/>
      <c r="AN556" s="1026"/>
      <c r="AO556" s="1026"/>
      <c r="AP556" s="1026"/>
      <c r="AQ556" s="1026"/>
      <c r="AR556" s="1026"/>
      <c r="AS556" s="1026"/>
      <c r="AT556" s="1026"/>
      <c r="AU556" s="1026"/>
      <c r="AV556" s="1026"/>
      <c r="AW556" s="1026"/>
      <c r="AX556" s="1026"/>
      <c r="AY556" s="1026"/>
      <c r="AZ556" s="1026"/>
      <c r="BA556" s="1026"/>
      <c r="BB556" s="1026"/>
      <c r="BC556" s="1026"/>
      <c r="BD556" s="1026"/>
      <c r="BE556" s="1026"/>
      <c r="BF556" s="1026"/>
      <c r="BG556" s="1026"/>
      <c r="BH556" s="1026"/>
      <c r="BI556" s="1026"/>
      <c r="BJ556" s="1026"/>
      <c r="BK556" s="1026"/>
      <c r="BL556" s="1026"/>
      <c r="BM556" s="1026"/>
      <c r="BN556" s="1026"/>
      <c r="BO556" s="1026"/>
      <c r="BP556" s="1026"/>
      <c r="BQ556" s="1026"/>
      <c r="BR556" s="1026"/>
      <c r="BS556" s="1026"/>
      <c r="BT556" s="1026"/>
      <c r="BU556" s="1026"/>
      <c r="BV556" s="1026"/>
      <c r="BW556" s="1026"/>
      <c r="BX556" s="1026"/>
      <c r="BY556" s="1026"/>
      <c r="BZ556" s="1026"/>
      <c r="CA556" s="1026"/>
      <c r="CB556" s="1026"/>
      <c r="CC556" s="1026"/>
      <c r="CD556" s="1026"/>
      <c r="CE556" s="1026"/>
      <c r="CF556" s="1026"/>
      <c r="CG556" s="1026"/>
      <c r="CH556" s="1026"/>
      <c r="CI556" s="1026"/>
      <c r="CJ556" s="1026"/>
      <c r="CK556" s="1026"/>
      <c r="CL556" s="1026"/>
      <c r="CM556" s="1026"/>
      <c r="CN556" s="1026"/>
    </row>
    <row r="557">
      <c r="A557" s="1026"/>
      <c r="B557" s="1026"/>
      <c r="C557" s="1026"/>
      <c r="D557" s="1026"/>
      <c r="E557" s="1026"/>
      <c r="F557" s="1026"/>
      <c r="G557" s="1026"/>
      <c r="H557" s="1027"/>
      <c r="I557" s="1027"/>
      <c r="J557" s="1027"/>
      <c r="K557" s="1027"/>
      <c r="L557" s="1027"/>
      <c r="M557" s="1027"/>
      <c r="N557" s="1027"/>
      <c r="O557" s="1027"/>
      <c r="P557" s="1027"/>
      <c r="Q557" s="1026"/>
      <c r="R557" s="1026"/>
      <c r="S557" s="1026"/>
      <c r="T557" s="1026"/>
      <c r="U557" s="1026"/>
      <c r="V557" s="1026"/>
      <c r="W557" s="1026"/>
      <c r="X557" s="1026"/>
      <c r="Y557" s="1026"/>
      <c r="Z557" s="1026"/>
      <c r="AA557" s="1026"/>
      <c r="AB557" s="1026"/>
      <c r="AC557" s="1026"/>
      <c r="AD557" s="1026"/>
      <c r="AE557" s="1026"/>
      <c r="AF557" s="1026"/>
      <c r="AG557" s="1026"/>
      <c r="AH557" s="1026"/>
      <c r="AI557" s="1026"/>
      <c r="AJ557" s="1026"/>
      <c r="AK557" s="1026"/>
      <c r="AL557" s="1026"/>
      <c r="AM557" s="1026"/>
      <c r="AN557" s="1026"/>
      <c r="AO557" s="1026"/>
      <c r="AP557" s="1026"/>
      <c r="AQ557" s="1026"/>
      <c r="AR557" s="1026"/>
      <c r="AS557" s="1026"/>
      <c r="AT557" s="1026"/>
      <c r="AU557" s="1026"/>
      <c r="AV557" s="1026"/>
      <c r="AW557" s="1026"/>
      <c r="AX557" s="1026"/>
      <c r="AY557" s="1026"/>
      <c r="AZ557" s="1026"/>
      <c r="BA557" s="1026"/>
      <c r="BB557" s="1026"/>
      <c r="BC557" s="1026"/>
      <c r="BD557" s="1026"/>
      <c r="BE557" s="1026"/>
      <c r="BF557" s="1026"/>
      <c r="BG557" s="1026"/>
      <c r="BH557" s="1026"/>
      <c r="BI557" s="1026"/>
      <c r="BJ557" s="1026"/>
      <c r="BK557" s="1026"/>
      <c r="BL557" s="1026"/>
      <c r="BM557" s="1026"/>
      <c r="BN557" s="1026"/>
      <c r="BO557" s="1026"/>
      <c r="BP557" s="1026"/>
      <c r="BQ557" s="1026"/>
      <c r="BR557" s="1026"/>
      <c r="BS557" s="1026"/>
      <c r="BT557" s="1026"/>
      <c r="BU557" s="1026"/>
      <c r="BV557" s="1026"/>
      <c r="BW557" s="1026"/>
      <c r="BX557" s="1026"/>
      <c r="BY557" s="1026"/>
      <c r="BZ557" s="1026"/>
      <c r="CA557" s="1026"/>
      <c r="CB557" s="1026"/>
      <c r="CC557" s="1026"/>
      <c r="CD557" s="1026"/>
      <c r="CE557" s="1026"/>
      <c r="CF557" s="1026"/>
      <c r="CG557" s="1026"/>
      <c r="CH557" s="1026"/>
      <c r="CI557" s="1026"/>
      <c r="CJ557" s="1026"/>
      <c r="CK557" s="1026"/>
      <c r="CL557" s="1026"/>
      <c r="CM557" s="1026"/>
      <c r="CN557" s="1026"/>
    </row>
    <row r="558">
      <c r="A558" s="1026"/>
      <c r="B558" s="1026"/>
      <c r="C558" s="1026"/>
      <c r="D558" s="1026"/>
      <c r="E558" s="1026"/>
      <c r="F558" s="1026"/>
      <c r="G558" s="1026"/>
      <c r="H558" s="1027"/>
      <c r="I558" s="1027"/>
      <c r="J558" s="1027"/>
      <c r="K558" s="1027"/>
      <c r="L558" s="1027"/>
      <c r="M558" s="1027"/>
      <c r="N558" s="1027"/>
      <c r="O558" s="1027"/>
      <c r="P558" s="1027"/>
      <c r="Q558" s="1026"/>
      <c r="R558" s="1026"/>
      <c r="S558" s="1026"/>
      <c r="T558" s="1026"/>
      <c r="U558" s="1026"/>
      <c r="V558" s="1026"/>
      <c r="W558" s="1026"/>
      <c r="X558" s="1026"/>
      <c r="Y558" s="1026"/>
      <c r="Z558" s="1026"/>
      <c r="AA558" s="1026"/>
      <c r="AB558" s="1026"/>
      <c r="AC558" s="1026"/>
      <c r="AD558" s="1026"/>
      <c r="AE558" s="1026"/>
      <c r="AF558" s="1026"/>
      <c r="AG558" s="1026"/>
      <c r="AH558" s="1026"/>
      <c r="AI558" s="1026"/>
      <c r="AJ558" s="1026"/>
      <c r="AK558" s="1026"/>
      <c r="AL558" s="1026"/>
      <c r="AM558" s="1026"/>
      <c r="AN558" s="1026"/>
      <c r="AO558" s="1026"/>
      <c r="AP558" s="1026"/>
      <c r="AQ558" s="1026"/>
      <c r="AR558" s="1026"/>
      <c r="AS558" s="1026"/>
      <c r="AT558" s="1026"/>
      <c r="AU558" s="1026"/>
      <c r="AV558" s="1026"/>
      <c r="AW558" s="1026"/>
      <c r="AX558" s="1026"/>
      <c r="AY558" s="1026"/>
      <c r="AZ558" s="1026"/>
      <c r="BA558" s="1026"/>
      <c r="BB558" s="1026"/>
      <c r="BC558" s="1026"/>
      <c r="BD558" s="1026"/>
      <c r="BE558" s="1026"/>
      <c r="BF558" s="1026"/>
      <c r="BG558" s="1026"/>
      <c r="BH558" s="1026"/>
      <c r="BI558" s="1026"/>
      <c r="BJ558" s="1026"/>
      <c r="BK558" s="1026"/>
      <c r="BL558" s="1026"/>
      <c r="BM558" s="1026"/>
      <c r="BN558" s="1026"/>
      <c r="BO558" s="1026"/>
      <c r="BP558" s="1026"/>
      <c r="BQ558" s="1026"/>
      <c r="BR558" s="1026"/>
      <c r="BS558" s="1026"/>
      <c r="BT558" s="1026"/>
      <c r="BU558" s="1026"/>
      <c r="BV558" s="1026"/>
      <c r="BW558" s="1026"/>
      <c r="BX558" s="1026"/>
      <c r="BY558" s="1026"/>
      <c r="BZ558" s="1026"/>
      <c r="CA558" s="1026"/>
      <c r="CB558" s="1026"/>
      <c r="CC558" s="1026"/>
      <c r="CD558" s="1026"/>
      <c r="CE558" s="1026"/>
      <c r="CF558" s="1026"/>
      <c r="CG558" s="1026"/>
      <c r="CH558" s="1026"/>
      <c r="CI558" s="1026"/>
      <c r="CJ558" s="1026"/>
      <c r="CK558" s="1026"/>
      <c r="CL558" s="1026"/>
      <c r="CM558" s="1026"/>
      <c r="CN558" s="1026"/>
    </row>
    <row r="559">
      <c r="A559" s="1026"/>
      <c r="B559" s="1026"/>
      <c r="C559" s="1026"/>
      <c r="D559" s="1026"/>
      <c r="E559" s="1026"/>
      <c r="F559" s="1026"/>
      <c r="G559" s="1026"/>
      <c r="H559" s="1027"/>
      <c r="I559" s="1027"/>
      <c r="J559" s="1027"/>
      <c r="K559" s="1027"/>
      <c r="L559" s="1027"/>
      <c r="M559" s="1027"/>
      <c r="N559" s="1027"/>
      <c r="O559" s="1027"/>
      <c r="P559" s="1027"/>
      <c r="Q559" s="1026"/>
      <c r="R559" s="1026"/>
      <c r="S559" s="1026"/>
      <c r="T559" s="1026"/>
      <c r="U559" s="1026"/>
      <c r="V559" s="1026"/>
      <c r="W559" s="1026"/>
      <c r="X559" s="1026"/>
      <c r="Y559" s="1026"/>
      <c r="Z559" s="1026"/>
      <c r="AA559" s="1026"/>
      <c r="AB559" s="1026"/>
      <c r="AC559" s="1026"/>
      <c r="AD559" s="1026"/>
      <c r="AE559" s="1026"/>
      <c r="AF559" s="1026"/>
      <c r="AG559" s="1026"/>
      <c r="AH559" s="1026"/>
      <c r="AI559" s="1026"/>
      <c r="AJ559" s="1026"/>
      <c r="AK559" s="1026"/>
      <c r="AL559" s="1026"/>
      <c r="AM559" s="1026"/>
      <c r="AN559" s="1026"/>
      <c r="AO559" s="1026"/>
      <c r="AP559" s="1026"/>
      <c r="AQ559" s="1026"/>
      <c r="AR559" s="1026"/>
      <c r="AS559" s="1026"/>
      <c r="AT559" s="1026"/>
      <c r="AU559" s="1026"/>
      <c r="AV559" s="1026"/>
      <c r="AW559" s="1026"/>
      <c r="AX559" s="1026"/>
      <c r="AY559" s="1026"/>
      <c r="AZ559" s="1026"/>
      <c r="BA559" s="1026"/>
      <c r="BB559" s="1026"/>
      <c r="BC559" s="1026"/>
      <c r="BD559" s="1026"/>
      <c r="BE559" s="1026"/>
      <c r="BF559" s="1026"/>
      <c r="BG559" s="1026"/>
      <c r="BH559" s="1026"/>
      <c r="BI559" s="1026"/>
      <c r="BJ559" s="1026"/>
      <c r="BK559" s="1026"/>
      <c r="BL559" s="1026"/>
      <c r="BM559" s="1026"/>
      <c r="BN559" s="1026"/>
      <c r="BO559" s="1026"/>
      <c r="BP559" s="1026"/>
      <c r="BQ559" s="1026"/>
      <c r="BR559" s="1026"/>
      <c r="BS559" s="1026"/>
      <c r="BT559" s="1026"/>
      <c r="BU559" s="1026"/>
      <c r="BV559" s="1026"/>
      <c r="BW559" s="1026"/>
      <c r="BX559" s="1026"/>
      <c r="BY559" s="1026"/>
      <c r="BZ559" s="1026"/>
      <c r="CA559" s="1026"/>
      <c r="CB559" s="1026"/>
      <c r="CC559" s="1026"/>
      <c r="CD559" s="1026"/>
      <c r="CE559" s="1026"/>
      <c r="CF559" s="1026"/>
      <c r="CG559" s="1026"/>
      <c r="CH559" s="1026"/>
      <c r="CI559" s="1026"/>
      <c r="CJ559" s="1026"/>
      <c r="CK559" s="1026"/>
      <c r="CL559" s="1026"/>
      <c r="CM559" s="1026"/>
      <c r="CN559" s="1026"/>
    </row>
    <row r="560">
      <c r="A560" s="1026"/>
      <c r="B560" s="1026"/>
      <c r="C560" s="1026"/>
      <c r="D560" s="1026"/>
      <c r="E560" s="1026"/>
      <c r="F560" s="1026"/>
      <c r="G560" s="1026"/>
      <c r="H560" s="1027"/>
      <c r="I560" s="1027"/>
      <c r="J560" s="1027"/>
      <c r="K560" s="1027"/>
      <c r="L560" s="1027"/>
      <c r="M560" s="1027"/>
      <c r="N560" s="1027"/>
      <c r="O560" s="1027"/>
      <c r="P560" s="1027"/>
      <c r="Q560" s="1026"/>
      <c r="R560" s="1026"/>
      <c r="S560" s="1026"/>
      <c r="T560" s="1026"/>
      <c r="U560" s="1026"/>
      <c r="V560" s="1026"/>
      <c r="W560" s="1026"/>
      <c r="X560" s="1026"/>
      <c r="Y560" s="1026"/>
      <c r="Z560" s="1026"/>
      <c r="AA560" s="1026"/>
      <c r="AB560" s="1026"/>
      <c r="AC560" s="1026"/>
      <c r="AD560" s="1026"/>
      <c r="AE560" s="1026"/>
      <c r="AF560" s="1026"/>
      <c r="AG560" s="1026"/>
      <c r="AH560" s="1026"/>
      <c r="AI560" s="1026"/>
      <c r="AJ560" s="1026"/>
      <c r="AK560" s="1026"/>
      <c r="AL560" s="1026"/>
      <c r="AM560" s="1026"/>
      <c r="AN560" s="1026"/>
      <c r="AO560" s="1026"/>
      <c r="AP560" s="1026"/>
      <c r="AQ560" s="1026"/>
      <c r="AR560" s="1026"/>
      <c r="AS560" s="1026"/>
      <c r="AT560" s="1026"/>
      <c r="AU560" s="1026"/>
      <c r="AV560" s="1026"/>
      <c r="AW560" s="1026"/>
      <c r="AX560" s="1026"/>
      <c r="AY560" s="1026"/>
      <c r="AZ560" s="1026"/>
      <c r="BA560" s="1026"/>
      <c r="BB560" s="1026"/>
      <c r="BC560" s="1026"/>
      <c r="BD560" s="1026"/>
      <c r="BE560" s="1026"/>
      <c r="BF560" s="1026"/>
      <c r="BG560" s="1026"/>
      <c r="BH560" s="1026"/>
      <c r="BI560" s="1026"/>
      <c r="BJ560" s="1026"/>
      <c r="BK560" s="1026"/>
      <c r="BL560" s="1026"/>
      <c r="BM560" s="1026"/>
      <c r="BN560" s="1026"/>
      <c r="BO560" s="1026"/>
      <c r="BP560" s="1026"/>
      <c r="BQ560" s="1026"/>
      <c r="BR560" s="1026"/>
      <c r="BS560" s="1026"/>
      <c r="BT560" s="1026"/>
      <c r="BU560" s="1026"/>
      <c r="BV560" s="1026"/>
      <c r="BW560" s="1026"/>
      <c r="BX560" s="1026"/>
      <c r="BY560" s="1026"/>
      <c r="BZ560" s="1026"/>
      <c r="CA560" s="1026"/>
      <c r="CB560" s="1026"/>
      <c r="CC560" s="1026"/>
      <c r="CD560" s="1026"/>
      <c r="CE560" s="1026"/>
      <c r="CF560" s="1026"/>
      <c r="CG560" s="1026"/>
      <c r="CH560" s="1026"/>
      <c r="CI560" s="1026"/>
      <c r="CJ560" s="1026"/>
      <c r="CK560" s="1026"/>
      <c r="CL560" s="1026"/>
      <c r="CM560" s="1026"/>
      <c r="CN560" s="1026"/>
    </row>
    <row r="561">
      <c r="A561" s="1026"/>
      <c r="B561" s="1026"/>
      <c r="C561" s="1026"/>
      <c r="D561" s="1026"/>
      <c r="E561" s="1026"/>
      <c r="F561" s="1026"/>
      <c r="G561" s="1026"/>
      <c r="H561" s="1027"/>
      <c r="I561" s="1027"/>
      <c r="J561" s="1027"/>
      <c r="K561" s="1027"/>
      <c r="L561" s="1027"/>
      <c r="M561" s="1027"/>
      <c r="N561" s="1027"/>
      <c r="O561" s="1027"/>
      <c r="P561" s="1027"/>
      <c r="Q561" s="1026"/>
      <c r="R561" s="1026"/>
      <c r="S561" s="1026"/>
      <c r="T561" s="1026"/>
      <c r="U561" s="1026"/>
      <c r="V561" s="1026"/>
      <c r="W561" s="1026"/>
      <c r="X561" s="1026"/>
      <c r="Y561" s="1026"/>
      <c r="Z561" s="1026"/>
      <c r="AA561" s="1026"/>
      <c r="AB561" s="1026"/>
      <c r="AC561" s="1026"/>
      <c r="AD561" s="1026"/>
      <c r="AE561" s="1026"/>
      <c r="AF561" s="1026"/>
      <c r="AG561" s="1026"/>
      <c r="AH561" s="1026"/>
      <c r="AI561" s="1026"/>
      <c r="AJ561" s="1026"/>
      <c r="AK561" s="1026"/>
      <c r="AL561" s="1026"/>
      <c r="AM561" s="1026"/>
      <c r="AN561" s="1026"/>
      <c r="AO561" s="1026"/>
      <c r="AP561" s="1026"/>
      <c r="AQ561" s="1026"/>
      <c r="AR561" s="1026"/>
      <c r="AS561" s="1026"/>
      <c r="AT561" s="1026"/>
      <c r="AU561" s="1026"/>
      <c r="AV561" s="1026"/>
      <c r="AW561" s="1026"/>
      <c r="AX561" s="1026"/>
      <c r="AY561" s="1026"/>
      <c r="AZ561" s="1026"/>
      <c r="BA561" s="1026"/>
      <c r="BB561" s="1026"/>
      <c r="BC561" s="1026"/>
      <c r="BD561" s="1026"/>
      <c r="BE561" s="1026"/>
      <c r="BF561" s="1026"/>
      <c r="BG561" s="1026"/>
      <c r="BH561" s="1026"/>
      <c r="BI561" s="1026"/>
      <c r="BJ561" s="1026"/>
      <c r="BK561" s="1026"/>
      <c r="BL561" s="1026"/>
      <c r="BM561" s="1026"/>
      <c r="BN561" s="1026"/>
      <c r="BO561" s="1026"/>
      <c r="BP561" s="1026"/>
      <c r="BQ561" s="1026"/>
      <c r="BR561" s="1026"/>
      <c r="BS561" s="1026"/>
      <c r="BT561" s="1026"/>
      <c r="BU561" s="1026"/>
      <c r="BV561" s="1026"/>
      <c r="BW561" s="1026"/>
      <c r="BX561" s="1026"/>
      <c r="BY561" s="1026"/>
      <c r="BZ561" s="1026"/>
      <c r="CA561" s="1026"/>
      <c r="CB561" s="1026"/>
      <c r="CC561" s="1026"/>
      <c r="CD561" s="1026"/>
      <c r="CE561" s="1026"/>
      <c r="CF561" s="1026"/>
      <c r="CG561" s="1026"/>
      <c r="CH561" s="1026"/>
      <c r="CI561" s="1026"/>
      <c r="CJ561" s="1026"/>
      <c r="CK561" s="1026"/>
      <c r="CL561" s="1026"/>
      <c r="CM561" s="1026"/>
      <c r="CN561" s="1026"/>
    </row>
    <row r="562">
      <c r="A562" s="1026"/>
      <c r="B562" s="1026"/>
      <c r="C562" s="1026"/>
      <c r="D562" s="1026"/>
      <c r="E562" s="1026"/>
      <c r="F562" s="1026"/>
      <c r="G562" s="1026"/>
      <c r="H562" s="1027"/>
      <c r="I562" s="1027"/>
      <c r="J562" s="1027"/>
      <c r="K562" s="1027"/>
      <c r="L562" s="1027"/>
      <c r="M562" s="1027"/>
      <c r="N562" s="1027"/>
      <c r="O562" s="1027"/>
      <c r="P562" s="1027"/>
      <c r="Q562" s="1026"/>
      <c r="R562" s="1026"/>
      <c r="S562" s="1026"/>
      <c r="T562" s="1026"/>
      <c r="U562" s="1026"/>
      <c r="V562" s="1026"/>
      <c r="W562" s="1026"/>
      <c r="X562" s="1026"/>
      <c r="Y562" s="1026"/>
      <c r="Z562" s="1026"/>
      <c r="AA562" s="1026"/>
      <c r="AB562" s="1026"/>
      <c r="AC562" s="1026"/>
      <c r="AD562" s="1026"/>
      <c r="AE562" s="1026"/>
      <c r="AF562" s="1026"/>
      <c r="AG562" s="1026"/>
      <c r="AH562" s="1026"/>
      <c r="AI562" s="1026"/>
      <c r="AJ562" s="1026"/>
      <c r="AK562" s="1026"/>
      <c r="AL562" s="1026"/>
      <c r="AM562" s="1026"/>
      <c r="AN562" s="1026"/>
      <c r="AO562" s="1026"/>
      <c r="AP562" s="1026"/>
      <c r="AQ562" s="1026"/>
      <c r="AR562" s="1026"/>
      <c r="AS562" s="1026"/>
      <c r="AT562" s="1026"/>
      <c r="AU562" s="1026"/>
      <c r="AV562" s="1026"/>
      <c r="AW562" s="1026"/>
      <c r="AX562" s="1026"/>
      <c r="AY562" s="1026"/>
      <c r="AZ562" s="1026"/>
      <c r="BA562" s="1026"/>
      <c r="BB562" s="1026"/>
      <c r="BC562" s="1026"/>
      <c r="BD562" s="1026"/>
      <c r="BE562" s="1026"/>
      <c r="BF562" s="1026"/>
      <c r="BG562" s="1026"/>
      <c r="BH562" s="1026"/>
      <c r="BI562" s="1026"/>
      <c r="BJ562" s="1026"/>
      <c r="BK562" s="1026"/>
      <c r="BL562" s="1026"/>
      <c r="BM562" s="1026"/>
      <c r="BN562" s="1026"/>
      <c r="BO562" s="1026"/>
      <c r="BP562" s="1026"/>
      <c r="BQ562" s="1026"/>
      <c r="BR562" s="1026"/>
      <c r="BS562" s="1026"/>
      <c r="BT562" s="1026"/>
      <c r="BU562" s="1026"/>
      <c r="BV562" s="1026"/>
      <c r="BW562" s="1026"/>
      <c r="BX562" s="1026"/>
      <c r="BY562" s="1026"/>
      <c r="BZ562" s="1026"/>
      <c r="CA562" s="1026"/>
      <c r="CB562" s="1026"/>
      <c r="CC562" s="1026"/>
      <c r="CD562" s="1026"/>
      <c r="CE562" s="1026"/>
      <c r="CF562" s="1026"/>
      <c r="CG562" s="1026"/>
      <c r="CH562" s="1026"/>
      <c r="CI562" s="1026"/>
      <c r="CJ562" s="1026"/>
      <c r="CK562" s="1026"/>
      <c r="CL562" s="1026"/>
      <c r="CM562" s="1026"/>
      <c r="CN562" s="1026"/>
    </row>
    <row r="563">
      <c r="A563" s="1026"/>
      <c r="B563" s="1026"/>
      <c r="C563" s="1026"/>
      <c r="D563" s="1026"/>
      <c r="E563" s="1026"/>
      <c r="F563" s="1026"/>
      <c r="G563" s="1026"/>
      <c r="H563" s="1027"/>
      <c r="I563" s="1027"/>
      <c r="J563" s="1027"/>
      <c r="K563" s="1027"/>
      <c r="L563" s="1027"/>
      <c r="M563" s="1027"/>
      <c r="N563" s="1027"/>
      <c r="O563" s="1027"/>
      <c r="P563" s="1027"/>
      <c r="Q563" s="1026"/>
      <c r="R563" s="1026"/>
      <c r="S563" s="1026"/>
      <c r="T563" s="1026"/>
      <c r="U563" s="1026"/>
      <c r="V563" s="1026"/>
      <c r="W563" s="1026"/>
      <c r="X563" s="1026"/>
      <c r="Y563" s="1026"/>
      <c r="Z563" s="1026"/>
      <c r="AA563" s="1026"/>
      <c r="AB563" s="1026"/>
      <c r="AC563" s="1026"/>
      <c r="AD563" s="1026"/>
      <c r="AE563" s="1026"/>
      <c r="AF563" s="1026"/>
      <c r="AG563" s="1026"/>
      <c r="AH563" s="1026"/>
      <c r="AI563" s="1026"/>
      <c r="AJ563" s="1026"/>
      <c r="AK563" s="1026"/>
      <c r="AL563" s="1026"/>
      <c r="AM563" s="1026"/>
      <c r="AN563" s="1026"/>
      <c r="AO563" s="1026"/>
      <c r="AP563" s="1026"/>
      <c r="AQ563" s="1026"/>
      <c r="AR563" s="1026"/>
      <c r="AS563" s="1026"/>
      <c r="AT563" s="1026"/>
      <c r="AU563" s="1026"/>
      <c r="AV563" s="1026"/>
      <c r="AW563" s="1026"/>
      <c r="AX563" s="1026"/>
      <c r="AY563" s="1026"/>
      <c r="AZ563" s="1026"/>
      <c r="BA563" s="1026"/>
      <c r="BB563" s="1026"/>
      <c r="BC563" s="1026"/>
      <c r="BD563" s="1026"/>
      <c r="BE563" s="1026"/>
      <c r="BF563" s="1026"/>
      <c r="BG563" s="1026"/>
      <c r="BH563" s="1026"/>
      <c r="BI563" s="1026"/>
      <c r="BJ563" s="1026"/>
      <c r="BK563" s="1026"/>
      <c r="BL563" s="1026"/>
      <c r="BM563" s="1026"/>
      <c r="BN563" s="1026"/>
      <c r="BO563" s="1026"/>
      <c r="BP563" s="1026"/>
      <c r="BQ563" s="1026"/>
      <c r="BR563" s="1026"/>
      <c r="BS563" s="1026"/>
      <c r="BT563" s="1026"/>
      <c r="BU563" s="1026"/>
      <c r="BV563" s="1026"/>
      <c r="BW563" s="1026"/>
      <c r="BX563" s="1026"/>
      <c r="BY563" s="1026"/>
      <c r="BZ563" s="1026"/>
      <c r="CA563" s="1026"/>
      <c r="CB563" s="1026"/>
      <c r="CC563" s="1026"/>
      <c r="CD563" s="1026"/>
      <c r="CE563" s="1026"/>
      <c r="CF563" s="1026"/>
      <c r="CG563" s="1026"/>
      <c r="CH563" s="1026"/>
      <c r="CI563" s="1026"/>
      <c r="CJ563" s="1026"/>
      <c r="CK563" s="1026"/>
      <c r="CL563" s="1026"/>
      <c r="CM563" s="1026"/>
      <c r="CN563" s="1026"/>
    </row>
    <row r="564">
      <c r="A564" s="1026"/>
      <c r="B564" s="1026"/>
      <c r="C564" s="1026"/>
      <c r="D564" s="1026"/>
      <c r="E564" s="1026"/>
      <c r="F564" s="1026"/>
      <c r="G564" s="1026"/>
      <c r="H564" s="1027"/>
      <c r="I564" s="1027"/>
      <c r="J564" s="1027"/>
      <c r="K564" s="1027"/>
      <c r="L564" s="1027"/>
      <c r="M564" s="1027"/>
      <c r="N564" s="1027"/>
      <c r="O564" s="1027"/>
      <c r="P564" s="1027"/>
      <c r="Q564" s="1026"/>
      <c r="R564" s="1026"/>
      <c r="S564" s="1026"/>
      <c r="T564" s="1026"/>
      <c r="U564" s="1026"/>
      <c r="V564" s="1026"/>
      <c r="W564" s="1026"/>
      <c r="X564" s="1026"/>
      <c r="Y564" s="1026"/>
      <c r="Z564" s="1026"/>
      <c r="AA564" s="1026"/>
      <c r="AB564" s="1026"/>
      <c r="AC564" s="1026"/>
      <c r="AD564" s="1026"/>
      <c r="AE564" s="1026"/>
      <c r="AF564" s="1026"/>
      <c r="AG564" s="1026"/>
      <c r="AH564" s="1026"/>
      <c r="AI564" s="1026"/>
      <c r="AJ564" s="1026"/>
      <c r="AK564" s="1026"/>
      <c r="AL564" s="1026"/>
      <c r="AM564" s="1026"/>
      <c r="AN564" s="1026"/>
      <c r="AO564" s="1026"/>
      <c r="AP564" s="1026"/>
      <c r="AQ564" s="1026"/>
      <c r="AR564" s="1026"/>
      <c r="AS564" s="1026"/>
      <c r="AT564" s="1026"/>
      <c r="AU564" s="1026"/>
      <c r="AV564" s="1026"/>
      <c r="AW564" s="1026"/>
      <c r="AX564" s="1026"/>
      <c r="AY564" s="1026"/>
      <c r="AZ564" s="1026"/>
      <c r="BA564" s="1026"/>
      <c r="BB564" s="1026"/>
      <c r="BC564" s="1026"/>
      <c r="BD564" s="1026"/>
      <c r="BE564" s="1026"/>
      <c r="BF564" s="1026"/>
      <c r="BG564" s="1026"/>
      <c r="BH564" s="1026"/>
      <c r="BI564" s="1026"/>
      <c r="BJ564" s="1026"/>
      <c r="BK564" s="1026"/>
      <c r="BL564" s="1026"/>
      <c r="BM564" s="1026"/>
      <c r="BN564" s="1026"/>
      <c r="BO564" s="1026"/>
      <c r="BP564" s="1026"/>
      <c r="BQ564" s="1026"/>
      <c r="BR564" s="1026"/>
      <c r="BS564" s="1026"/>
      <c r="BT564" s="1026"/>
      <c r="BU564" s="1026"/>
      <c r="BV564" s="1026"/>
      <c r="BW564" s="1026"/>
      <c r="BX564" s="1026"/>
      <c r="BY564" s="1026"/>
      <c r="BZ564" s="1026"/>
      <c r="CA564" s="1026"/>
      <c r="CB564" s="1026"/>
      <c r="CC564" s="1026"/>
      <c r="CD564" s="1026"/>
      <c r="CE564" s="1026"/>
      <c r="CF564" s="1026"/>
      <c r="CG564" s="1026"/>
      <c r="CH564" s="1026"/>
      <c r="CI564" s="1026"/>
      <c r="CJ564" s="1026"/>
      <c r="CK564" s="1026"/>
      <c r="CL564" s="1026"/>
      <c r="CM564" s="1026"/>
      <c r="CN564" s="1026"/>
    </row>
    <row r="565">
      <c r="A565" s="1026"/>
      <c r="B565" s="1026"/>
      <c r="C565" s="1026"/>
      <c r="D565" s="1026"/>
      <c r="E565" s="1026"/>
      <c r="F565" s="1026"/>
      <c r="G565" s="1026"/>
      <c r="H565" s="1027"/>
      <c r="I565" s="1027"/>
      <c r="J565" s="1027"/>
      <c r="K565" s="1027"/>
      <c r="L565" s="1027"/>
      <c r="M565" s="1027"/>
      <c r="N565" s="1027"/>
      <c r="O565" s="1027"/>
      <c r="P565" s="1027"/>
      <c r="Q565" s="1026"/>
      <c r="R565" s="1026"/>
      <c r="S565" s="1026"/>
      <c r="T565" s="1026"/>
      <c r="U565" s="1026"/>
      <c r="V565" s="1026"/>
      <c r="W565" s="1026"/>
      <c r="X565" s="1026"/>
      <c r="Y565" s="1026"/>
      <c r="Z565" s="1026"/>
      <c r="AA565" s="1026"/>
      <c r="AB565" s="1026"/>
      <c r="AC565" s="1026"/>
      <c r="AD565" s="1026"/>
      <c r="AE565" s="1026"/>
      <c r="AF565" s="1026"/>
      <c r="AG565" s="1026"/>
      <c r="AH565" s="1026"/>
      <c r="AI565" s="1026"/>
      <c r="AJ565" s="1026"/>
      <c r="AK565" s="1026"/>
      <c r="AL565" s="1026"/>
      <c r="AM565" s="1026"/>
      <c r="AN565" s="1026"/>
      <c r="AO565" s="1026"/>
      <c r="AP565" s="1026"/>
      <c r="AQ565" s="1026"/>
      <c r="AR565" s="1026"/>
      <c r="AS565" s="1026"/>
      <c r="AT565" s="1026"/>
      <c r="AU565" s="1026"/>
      <c r="AV565" s="1026"/>
      <c r="AW565" s="1026"/>
      <c r="AX565" s="1026"/>
      <c r="AY565" s="1026"/>
      <c r="AZ565" s="1026"/>
      <c r="BA565" s="1026"/>
      <c r="BB565" s="1026"/>
      <c r="BC565" s="1026"/>
      <c r="BD565" s="1026"/>
      <c r="BE565" s="1026"/>
      <c r="BF565" s="1026"/>
      <c r="BG565" s="1026"/>
      <c r="BH565" s="1026"/>
      <c r="BI565" s="1026"/>
      <c r="BJ565" s="1026"/>
      <c r="BK565" s="1026"/>
      <c r="BL565" s="1026"/>
      <c r="BM565" s="1026"/>
      <c r="BN565" s="1026"/>
      <c r="BO565" s="1026"/>
      <c r="BP565" s="1026"/>
      <c r="BQ565" s="1026"/>
      <c r="BR565" s="1026"/>
      <c r="BS565" s="1026"/>
      <c r="BT565" s="1026"/>
      <c r="BU565" s="1026"/>
      <c r="BV565" s="1026"/>
      <c r="BW565" s="1026"/>
      <c r="BX565" s="1026"/>
      <c r="BY565" s="1026"/>
      <c r="BZ565" s="1026"/>
      <c r="CA565" s="1026"/>
      <c r="CB565" s="1026"/>
      <c r="CC565" s="1026"/>
      <c r="CD565" s="1026"/>
      <c r="CE565" s="1026"/>
      <c r="CF565" s="1026"/>
      <c r="CG565" s="1026"/>
      <c r="CH565" s="1026"/>
      <c r="CI565" s="1026"/>
      <c r="CJ565" s="1026"/>
      <c r="CK565" s="1026"/>
      <c r="CL565" s="1026"/>
      <c r="CM565" s="1026"/>
      <c r="CN565" s="1026"/>
    </row>
    <row r="566">
      <c r="A566" s="1026"/>
      <c r="B566" s="1026"/>
      <c r="C566" s="1026"/>
      <c r="D566" s="1026"/>
      <c r="E566" s="1026"/>
      <c r="F566" s="1026"/>
      <c r="G566" s="1026"/>
      <c r="H566" s="1027"/>
      <c r="I566" s="1027"/>
      <c r="J566" s="1027"/>
      <c r="K566" s="1027"/>
      <c r="L566" s="1027"/>
      <c r="M566" s="1027"/>
      <c r="N566" s="1027"/>
      <c r="O566" s="1027"/>
      <c r="P566" s="1027"/>
      <c r="Q566" s="1026"/>
      <c r="R566" s="1026"/>
      <c r="S566" s="1026"/>
      <c r="T566" s="1026"/>
      <c r="U566" s="1026"/>
      <c r="V566" s="1026"/>
      <c r="W566" s="1026"/>
      <c r="X566" s="1026"/>
      <c r="Y566" s="1026"/>
      <c r="Z566" s="1026"/>
      <c r="AA566" s="1026"/>
      <c r="AB566" s="1026"/>
      <c r="AC566" s="1026"/>
      <c r="AD566" s="1026"/>
      <c r="AE566" s="1026"/>
      <c r="AF566" s="1026"/>
      <c r="AG566" s="1026"/>
      <c r="AH566" s="1026"/>
      <c r="AI566" s="1026"/>
      <c r="AJ566" s="1026"/>
      <c r="AK566" s="1026"/>
      <c r="AL566" s="1026"/>
      <c r="AM566" s="1026"/>
      <c r="AN566" s="1026"/>
      <c r="AO566" s="1026"/>
      <c r="AP566" s="1026"/>
      <c r="AQ566" s="1026"/>
      <c r="AR566" s="1026"/>
      <c r="AS566" s="1026"/>
      <c r="AT566" s="1026"/>
      <c r="AU566" s="1026"/>
      <c r="AV566" s="1026"/>
      <c r="AW566" s="1026"/>
      <c r="AX566" s="1026"/>
      <c r="AY566" s="1026"/>
      <c r="AZ566" s="1026"/>
      <c r="BA566" s="1026"/>
      <c r="BB566" s="1026"/>
      <c r="BC566" s="1026"/>
      <c r="BD566" s="1026"/>
      <c r="BE566" s="1026"/>
      <c r="BF566" s="1026"/>
      <c r="BG566" s="1026"/>
      <c r="BH566" s="1026"/>
      <c r="BI566" s="1026"/>
      <c r="BJ566" s="1026"/>
      <c r="BK566" s="1026"/>
      <c r="BL566" s="1026"/>
      <c r="BM566" s="1026"/>
      <c r="BN566" s="1026"/>
      <c r="BO566" s="1026"/>
      <c r="BP566" s="1026"/>
      <c r="BQ566" s="1026"/>
      <c r="BR566" s="1026"/>
      <c r="BS566" s="1026"/>
      <c r="BT566" s="1026"/>
      <c r="BU566" s="1026"/>
      <c r="BV566" s="1026"/>
      <c r="BW566" s="1026"/>
      <c r="BX566" s="1026"/>
      <c r="BY566" s="1026"/>
      <c r="BZ566" s="1026"/>
      <c r="CA566" s="1026"/>
      <c r="CB566" s="1026"/>
      <c r="CC566" s="1026"/>
      <c r="CD566" s="1026"/>
      <c r="CE566" s="1026"/>
      <c r="CF566" s="1026"/>
      <c r="CG566" s="1026"/>
      <c r="CH566" s="1026"/>
      <c r="CI566" s="1026"/>
      <c r="CJ566" s="1026"/>
      <c r="CK566" s="1026"/>
      <c r="CL566" s="1026"/>
      <c r="CM566" s="1026"/>
      <c r="CN566" s="1026"/>
    </row>
    <row r="567">
      <c r="A567" s="1026"/>
      <c r="B567" s="1026"/>
      <c r="C567" s="1026"/>
      <c r="D567" s="1026"/>
      <c r="E567" s="1026"/>
      <c r="F567" s="1026"/>
      <c r="G567" s="1026"/>
      <c r="H567" s="1027"/>
      <c r="I567" s="1027"/>
      <c r="J567" s="1027"/>
      <c r="K567" s="1027"/>
      <c r="L567" s="1027"/>
      <c r="M567" s="1027"/>
      <c r="N567" s="1027"/>
      <c r="O567" s="1027"/>
      <c r="P567" s="1027"/>
      <c r="Q567" s="1026"/>
      <c r="R567" s="1026"/>
      <c r="S567" s="1026"/>
      <c r="T567" s="1026"/>
      <c r="U567" s="1026"/>
      <c r="V567" s="1026"/>
      <c r="W567" s="1026"/>
      <c r="X567" s="1026"/>
      <c r="Y567" s="1026"/>
      <c r="Z567" s="1026"/>
      <c r="AA567" s="1026"/>
      <c r="AB567" s="1026"/>
      <c r="AC567" s="1026"/>
      <c r="AD567" s="1026"/>
      <c r="AE567" s="1026"/>
      <c r="AF567" s="1026"/>
      <c r="AG567" s="1026"/>
      <c r="AH567" s="1026"/>
      <c r="AI567" s="1026"/>
      <c r="AJ567" s="1026"/>
      <c r="AK567" s="1026"/>
      <c r="AL567" s="1026"/>
      <c r="AM567" s="1026"/>
      <c r="AN567" s="1026"/>
      <c r="AO567" s="1026"/>
      <c r="AP567" s="1026"/>
      <c r="AQ567" s="1026"/>
      <c r="AR567" s="1026"/>
      <c r="AS567" s="1026"/>
      <c r="AT567" s="1026"/>
      <c r="AU567" s="1026"/>
      <c r="AV567" s="1026"/>
      <c r="AW567" s="1026"/>
      <c r="AX567" s="1026"/>
      <c r="AY567" s="1026"/>
      <c r="AZ567" s="1026"/>
      <c r="BA567" s="1026"/>
      <c r="BB567" s="1026"/>
      <c r="BC567" s="1026"/>
      <c r="BD567" s="1026"/>
      <c r="BE567" s="1026"/>
      <c r="BF567" s="1026"/>
      <c r="BG567" s="1026"/>
      <c r="BH567" s="1026"/>
      <c r="BI567" s="1026"/>
      <c r="BJ567" s="1026"/>
      <c r="BK567" s="1026"/>
      <c r="BL567" s="1026"/>
      <c r="BM567" s="1026"/>
      <c r="BN567" s="1026"/>
      <c r="BO567" s="1026"/>
      <c r="BP567" s="1026"/>
      <c r="BQ567" s="1026"/>
      <c r="BR567" s="1026"/>
      <c r="BS567" s="1026"/>
      <c r="BT567" s="1026"/>
      <c r="BU567" s="1026"/>
      <c r="BV567" s="1026"/>
      <c r="BW567" s="1026"/>
      <c r="BX567" s="1026"/>
      <c r="BY567" s="1026"/>
      <c r="BZ567" s="1026"/>
      <c r="CA567" s="1026"/>
      <c r="CB567" s="1026"/>
      <c r="CC567" s="1026"/>
      <c r="CD567" s="1026"/>
      <c r="CE567" s="1026"/>
      <c r="CF567" s="1026"/>
      <c r="CG567" s="1026"/>
      <c r="CH567" s="1026"/>
      <c r="CI567" s="1026"/>
      <c r="CJ567" s="1026"/>
      <c r="CK567" s="1026"/>
      <c r="CL567" s="1026"/>
      <c r="CM567" s="1026"/>
      <c r="CN567" s="1026"/>
    </row>
    <row r="568">
      <c r="A568" s="1026"/>
      <c r="B568" s="1026"/>
      <c r="C568" s="1026"/>
      <c r="D568" s="1026"/>
      <c r="E568" s="1026"/>
      <c r="F568" s="1026"/>
      <c r="G568" s="1026"/>
      <c r="H568" s="1027"/>
      <c r="I568" s="1027"/>
      <c r="J568" s="1027"/>
      <c r="K568" s="1027"/>
      <c r="L568" s="1027"/>
      <c r="M568" s="1027"/>
      <c r="N568" s="1027"/>
      <c r="O568" s="1027"/>
      <c r="P568" s="1027"/>
      <c r="Q568" s="1026"/>
      <c r="R568" s="1026"/>
      <c r="S568" s="1026"/>
      <c r="T568" s="1026"/>
      <c r="U568" s="1026"/>
      <c r="V568" s="1026"/>
      <c r="W568" s="1026"/>
      <c r="X568" s="1026"/>
      <c r="Y568" s="1026"/>
      <c r="Z568" s="1026"/>
      <c r="AA568" s="1026"/>
      <c r="AB568" s="1026"/>
      <c r="AC568" s="1026"/>
      <c r="AD568" s="1026"/>
      <c r="AE568" s="1026"/>
      <c r="AF568" s="1026"/>
      <c r="AG568" s="1026"/>
      <c r="AH568" s="1026"/>
      <c r="AI568" s="1026"/>
      <c r="AJ568" s="1026"/>
      <c r="AK568" s="1026"/>
      <c r="AL568" s="1026"/>
      <c r="AM568" s="1026"/>
      <c r="AN568" s="1026"/>
      <c r="AO568" s="1026"/>
      <c r="AP568" s="1026"/>
      <c r="AQ568" s="1026"/>
      <c r="AR568" s="1026"/>
      <c r="AS568" s="1026"/>
      <c r="AT568" s="1026"/>
      <c r="AU568" s="1026"/>
      <c r="AV568" s="1026"/>
      <c r="AW568" s="1026"/>
      <c r="AX568" s="1026"/>
      <c r="AY568" s="1026"/>
      <c r="AZ568" s="1026"/>
      <c r="BA568" s="1026"/>
      <c r="BB568" s="1026"/>
      <c r="BC568" s="1026"/>
      <c r="BD568" s="1026"/>
      <c r="BE568" s="1026"/>
      <c r="BF568" s="1026"/>
      <c r="BG568" s="1026"/>
      <c r="BH568" s="1026"/>
      <c r="BI568" s="1026"/>
      <c r="BJ568" s="1026"/>
      <c r="BK568" s="1026"/>
      <c r="BL568" s="1026"/>
      <c r="BM568" s="1026"/>
      <c r="BN568" s="1026"/>
      <c r="BO568" s="1026"/>
      <c r="BP568" s="1026"/>
      <c r="BQ568" s="1026"/>
      <c r="BR568" s="1026"/>
      <c r="BS568" s="1026"/>
      <c r="BT568" s="1026"/>
      <c r="BU568" s="1026"/>
      <c r="BV568" s="1026"/>
      <c r="BW568" s="1026"/>
      <c r="BX568" s="1026"/>
      <c r="BY568" s="1026"/>
      <c r="BZ568" s="1026"/>
      <c r="CA568" s="1026"/>
      <c r="CB568" s="1026"/>
      <c r="CC568" s="1026"/>
      <c r="CD568" s="1026"/>
      <c r="CE568" s="1026"/>
      <c r="CF568" s="1026"/>
      <c r="CG568" s="1026"/>
      <c r="CH568" s="1026"/>
      <c r="CI568" s="1026"/>
      <c r="CJ568" s="1026"/>
      <c r="CK568" s="1026"/>
      <c r="CL568" s="1026"/>
      <c r="CM568" s="1026"/>
      <c r="CN568" s="1026"/>
    </row>
    <row r="569">
      <c r="A569" s="1026"/>
      <c r="B569" s="1026"/>
      <c r="C569" s="1026"/>
      <c r="D569" s="1026"/>
      <c r="E569" s="1026"/>
      <c r="F569" s="1026"/>
      <c r="G569" s="1026"/>
      <c r="H569" s="1027"/>
      <c r="I569" s="1027"/>
      <c r="J569" s="1027"/>
      <c r="K569" s="1027"/>
      <c r="L569" s="1027"/>
      <c r="M569" s="1027"/>
      <c r="N569" s="1027"/>
      <c r="O569" s="1027"/>
      <c r="P569" s="1027"/>
      <c r="Q569" s="1026"/>
      <c r="R569" s="1026"/>
      <c r="S569" s="1026"/>
      <c r="T569" s="1026"/>
      <c r="U569" s="1026"/>
      <c r="V569" s="1026"/>
      <c r="W569" s="1026"/>
      <c r="X569" s="1026"/>
      <c r="Y569" s="1026"/>
      <c r="Z569" s="1026"/>
      <c r="AA569" s="1026"/>
      <c r="AB569" s="1026"/>
      <c r="AC569" s="1026"/>
      <c r="AD569" s="1026"/>
      <c r="AE569" s="1026"/>
      <c r="AF569" s="1026"/>
      <c r="AG569" s="1026"/>
      <c r="AH569" s="1026"/>
      <c r="AI569" s="1026"/>
      <c r="AJ569" s="1026"/>
      <c r="AK569" s="1026"/>
      <c r="AL569" s="1026"/>
      <c r="AM569" s="1026"/>
      <c r="AN569" s="1026"/>
      <c r="AO569" s="1026"/>
      <c r="AP569" s="1026"/>
      <c r="AQ569" s="1026"/>
      <c r="AR569" s="1026"/>
      <c r="AS569" s="1026"/>
      <c r="AT569" s="1026"/>
      <c r="AU569" s="1026"/>
      <c r="AV569" s="1026"/>
      <c r="AW569" s="1026"/>
      <c r="AX569" s="1026"/>
      <c r="AY569" s="1026"/>
      <c r="AZ569" s="1026"/>
      <c r="BA569" s="1026"/>
      <c r="BB569" s="1026"/>
      <c r="BC569" s="1026"/>
      <c r="BD569" s="1026"/>
      <c r="BE569" s="1026"/>
      <c r="BF569" s="1026"/>
      <c r="BG569" s="1026"/>
      <c r="BH569" s="1026"/>
      <c r="BI569" s="1026"/>
      <c r="BJ569" s="1026"/>
      <c r="BK569" s="1026"/>
      <c r="BL569" s="1026"/>
      <c r="BM569" s="1026"/>
      <c r="BN569" s="1026"/>
      <c r="BO569" s="1026"/>
      <c r="BP569" s="1026"/>
      <c r="BQ569" s="1026"/>
      <c r="BR569" s="1026"/>
      <c r="BS569" s="1026"/>
      <c r="BT569" s="1026"/>
      <c r="BU569" s="1026"/>
      <c r="BV569" s="1026"/>
      <c r="BW569" s="1026"/>
      <c r="BX569" s="1026"/>
      <c r="BY569" s="1026"/>
      <c r="BZ569" s="1026"/>
      <c r="CA569" s="1026"/>
      <c r="CB569" s="1026"/>
      <c r="CC569" s="1026"/>
      <c r="CD569" s="1026"/>
      <c r="CE569" s="1026"/>
      <c r="CF569" s="1026"/>
      <c r="CG569" s="1026"/>
      <c r="CH569" s="1026"/>
      <c r="CI569" s="1026"/>
      <c r="CJ569" s="1026"/>
      <c r="CK569" s="1026"/>
      <c r="CL569" s="1026"/>
      <c r="CM569" s="1026"/>
      <c r="CN569" s="1026"/>
    </row>
    <row r="570">
      <c r="A570" s="1026"/>
      <c r="B570" s="1026"/>
      <c r="C570" s="1026"/>
      <c r="D570" s="1026"/>
      <c r="E570" s="1026"/>
      <c r="F570" s="1026"/>
      <c r="G570" s="1026"/>
      <c r="H570" s="1027"/>
      <c r="I570" s="1027"/>
      <c r="J570" s="1027"/>
      <c r="K570" s="1027"/>
      <c r="L570" s="1027"/>
      <c r="M570" s="1027"/>
      <c r="N570" s="1027"/>
      <c r="O570" s="1027"/>
      <c r="P570" s="1027"/>
      <c r="Q570" s="1026"/>
      <c r="R570" s="1026"/>
      <c r="S570" s="1026"/>
      <c r="T570" s="1026"/>
      <c r="U570" s="1026"/>
      <c r="V570" s="1026"/>
      <c r="W570" s="1026"/>
      <c r="X570" s="1026"/>
      <c r="Y570" s="1026"/>
      <c r="Z570" s="1026"/>
      <c r="AA570" s="1026"/>
      <c r="AB570" s="1026"/>
      <c r="AC570" s="1026"/>
      <c r="AD570" s="1026"/>
      <c r="AE570" s="1026"/>
      <c r="AF570" s="1026"/>
      <c r="AG570" s="1026"/>
      <c r="AH570" s="1026"/>
      <c r="AI570" s="1026"/>
      <c r="AJ570" s="1026"/>
      <c r="AK570" s="1026"/>
      <c r="AL570" s="1026"/>
      <c r="AM570" s="1026"/>
      <c r="AN570" s="1026"/>
      <c r="AO570" s="1026"/>
      <c r="AP570" s="1026"/>
      <c r="AQ570" s="1026"/>
      <c r="AR570" s="1026"/>
      <c r="AS570" s="1026"/>
      <c r="AT570" s="1026"/>
      <c r="AU570" s="1026"/>
      <c r="AV570" s="1026"/>
      <c r="AW570" s="1026"/>
      <c r="AX570" s="1026"/>
      <c r="AY570" s="1026"/>
      <c r="AZ570" s="1026"/>
      <c r="BA570" s="1026"/>
      <c r="BB570" s="1026"/>
      <c r="BC570" s="1026"/>
      <c r="BD570" s="1026"/>
      <c r="BE570" s="1026"/>
      <c r="BF570" s="1026"/>
      <c r="BG570" s="1026"/>
      <c r="BH570" s="1026"/>
      <c r="BI570" s="1026"/>
      <c r="BJ570" s="1026"/>
      <c r="BK570" s="1026"/>
      <c r="BL570" s="1026"/>
      <c r="BM570" s="1026"/>
      <c r="BN570" s="1026"/>
      <c r="BO570" s="1026"/>
      <c r="BP570" s="1026"/>
      <c r="BQ570" s="1026"/>
      <c r="BR570" s="1026"/>
      <c r="BS570" s="1026"/>
      <c r="BT570" s="1026"/>
      <c r="BU570" s="1026"/>
      <c r="BV570" s="1026"/>
      <c r="BW570" s="1026"/>
      <c r="BX570" s="1026"/>
      <c r="BY570" s="1026"/>
      <c r="BZ570" s="1026"/>
      <c r="CA570" s="1026"/>
      <c r="CB570" s="1026"/>
      <c r="CC570" s="1026"/>
      <c r="CD570" s="1026"/>
      <c r="CE570" s="1026"/>
      <c r="CF570" s="1026"/>
      <c r="CG570" s="1026"/>
      <c r="CH570" s="1026"/>
      <c r="CI570" s="1026"/>
      <c r="CJ570" s="1026"/>
      <c r="CK570" s="1026"/>
      <c r="CL570" s="1026"/>
      <c r="CM570" s="1026"/>
      <c r="CN570" s="1026"/>
    </row>
    <row r="571">
      <c r="A571" s="1026"/>
      <c r="B571" s="1026"/>
      <c r="C571" s="1026"/>
      <c r="D571" s="1026"/>
      <c r="E571" s="1026"/>
      <c r="F571" s="1026"/>
      <c r="G571" s="1026"/>
      <c r="H571" s="1027"/>
      <c r="I571" s="1027"/>
      <c r="J571" s="1027"/>
      <c r="K571" s="1027"/>
      <c r="L571" s="1027"/>
      <c r="M571" s="1027"/>
      <c r="N571" s="1027"/>
      <c r="O571" s="1027"/>
      <c r="P571" s="1027"/>
      <c r="Q571" s="1026"/>
      <c r="R571" s="1026"/>
      <c r="S571" s="1026"/>
      <c r="T571" s="1026"/>
      <c r="U571" s="1026"/>
      <c r="V571" s="1026"/>
      <c r="W571" s="1026"/>
      <c r="X571" s="1026"/>
      <c r="Y571" s="1026"/>
      <c r="Z571" s="1026"/>
      <c r="AA571" s="1026"/>
      <c r="AB571" s="1026"/>
      <c r="AC571" s="1026"/>
      <c r="AD571" s="1026"/>
      <c r="AE571" s="1026"/>
      <c r="AF571" s="1026"/>
      <c r="AG571" s="1026"/>
      <c r="AH571" s="1026"/>
      <c r="AI571" s="1026"/>
      <c r="AJ571" s="1026"/>
      <c r="AK571" s="1026"/>
      <c r="AL571" s="1026"/>
      <c r="AM571" s="1026"/>
      <c r="AN571" s="1026"/>
      <c r="AO571" s="1026"/>
      <c r="AP571" s="1026"/>
      <c r="AQ571" s="1026"/>
      <c r="AR571" s="1026"/>
      <c r="AS571" s="1026"/>
      <c r="AT571" s="1026"/>
      <c r="AU571" s="1026"/>
      <c r="AV571" s="1026"/>
      <c r="AW571" s="1026"/>
      <c r="AX571" s="1026"/>
      <c r="AY571" s="1026"/>
      <c r="AZ571" s="1026"/>
      <c r="BA571" s="1026"/>
      <c r="BB571" s="1026"/>
      <c r="BC571" s="1026"/>
      <c r="BD571" s="1026"/>
      <c r="BE571" s="1026"/>
      <c r="BF571" s="1026"/>
      <c r="BG571" s="1026"/>
      <c r="BH571" s="1026"/>
      <c r="BI571" s="1026"/>
      <c r="BJ571" s="1026"/>
      <c r="BK571" s="1026"/>
      <c r="BL571" s="1026"/>
      <c r="BM571" s="1026"/>
      <c r="BN571" s="1026"/>
      <c r="BO571" s="1026"/>
      <c r="BP571" s="1026"/>
      <c r="BQ571" s="1026"/>
      <c r="BR571" s="1026"/>
      <c r="BS571" s="1026"/>
      <c r="BT571" s="1026"/>
      <c r="BU571" s="1026"/>
      <c r="BV571" s="1026"/>
      <c r="BW571" s="1026"/>
      <c r="BX571" s="1026"/>
      <c r="BY571" s="1026"/>
      <c r="BZ571" s="1026"/>
      <c r="CA571" s="1026"/>
      <c r="CB571" s="1026"/>
      <c r="CC571" s="1026"/>
      <c r="CD571" s="1026"/>
      <c r="CE571" s="1026"/>
      <c r="CF571" s="1026"/>
      <c r="CG571" s="1026"/>
      <c r="CH571" s="1026"/>
      <c r="CI571" s="1026"/>
      <c r="CJ571" s="1026"/>
      <c r="CK571" s="1026"/>
      <c r="CL571" s="1026"/>
      <c r="CM571" s="1026"/>
      <c r="CN571" s="1026"/>
    </row>
    <row r="572">
      <c r="A572" s="1026"/>
      <c r="B572" s="1026"/>
      <c r="C572" s="1026"/>
      <c r="D572" s="1026"/>
      <c r="E572" s="1026"/>
      <c r="F572" s="1026"/>
      <c r="G572" s="1026"/>
      <c r="H572" s="1027"/>
      <c r="I572" s="1027"/>
      <c r="J572" s="1027"/>
      <c r="K572" s="1027"/>
      <c r="L572" s="1027"/>
      <c r="M572" s="1027"/>
      <c r="N572" s="1027"/>
      <c r="O572" s="1027"/>
      <c r="P572" s="1027"/>
      <c r="Q572" s="1026"/>
      <c r="R572" s="1026"/>
      <c r="S572" s="1026"/>
      <c r="T572" s="1026"/>
      <c r="U572" s="1026"/>
      <c r="V572" s="1026"/>
      <c r="W572" s="1026"/>
      <c r="X572" s="1026"/>
      <c r="Y572" s="1026"/>
      <c r="Z572" s="1026"/>
      <c r="AA572" s="1026"/>
      <c r="AB572" s="1026"/>
      <c r="AC572" s="1026"/>
      <c r="AD572" s="1026"/>
      <c r="AE572" s="1026"/>
      <c r="AF572" s="1026"/>
      <c r="AG572" s="1026"/>
      <c r="AH572" s="1026"/>
      <c r="AI572" s="1026"/>
      <c r="AJ572" s="1026"/>
      <c r="AK572" s="1026"/>
      <c r="AL572" s="1026"/>
      <c r="AM572" s="1026"/>
      <c r="AN572" s="1026"/>
      <c r="AO572" s="1026"/>
      <c r="AP572" s="1026"/>
      <c r="AQ572" s="1026"/>
      <c r="AR572" s="1026"/>
      <c r="AS572" s="1026"/>
      <c r="AT572" s="1026"/>
      <c r="AU572" s="1026"/>
      <c r="AV572" s="1026"/>
      <c r="AW572" s="1026"/>
      <c r="AX572" s="1026"/>
      <c r="AY572" s="1026"/>
      <c r="AZ572" s="1026"/>
      <c r="BA572" s="1026"/>
      <c r="BB572" s="1026"/>
      <c r="BC572" s="1026"/>
      <c r="BD572" s="1026"/>
      <c r="BE572" s="1026"/>
      <c r="BF572" s="1026"/>
      <c r="BG572" s="1026"/>
      <c r="BH572" s="1026"/>
      <c r="BI572" s="1026"/>
      <c r="BJ572" s="1026"/>
      <c r="BK572" s="1026"/>
      <c r="BL572" s="1026"/>
      <c r="BM572" s="1026"/>
      <c r="BN572" s="1026"/>
      <c r="BO572" s="1026"/>
      <c r="BP572" s="1026"/>
      <c r="BQ572" s="1026"/>
      <c r="BR572" s="1026"/>
      <c r="BS572" s="1026"/>
      <c r="BT572" s="1026"/>
      <c r="BU572" s="1026"/>
      <c r="BV572" s="1026"/>
      <c r="BW572" s="1026"/>
      <c r="BX572" s="1026"/>
      <c r="BY572" s="1026"/>
      <c r="BZ572" s="1026"/>
      <c r="CA572" s="1026"/>
      <c r="CB572" s="1026"/>
      <c r="CC572" s="1026"/>
      <c r="CD572" s="1026"/>
      <c r="CE572" s="1026"/>
      <c r="CF572" s="1026"/>
      <c r="CG572" s="1026"/>
      <c r="CH572" s="1026"/>
      <c r="CI572" s="1026"/>
      <c r="CJ572" s="1026"/>
      <c r="CK572" s="1026"/>
      <c r="CL572" s="1026"/>
      <c r="CM572" s="1026"/>
      <c r="CN572" s="1026"/>
    </row>
    <row r="573">
      <c r="A573" s="1026"/>
      <c r="B573" s="1026"/>
      <c r="C573" s="1026"/>
      <c r="D573" s="1026"/>
      <c r="E573" s="1026"/>
      <c r="F573" s="1026"/>
      <c r="G573" s="1026"/>
      <c r="H573" s="1027"/>
      <c r="I573" s="1027"/>
      <c r="J573" s="1027"/>
      <c r="K573" s="1027"/>
      <c r="L573" s="1027"/>
      <c r="M573" s="1027"/>
      <c r="N573" s="1027"/>
      <c r="O573" s="1027"/>
      <c r="P573" s="1027"/>
      <c r="Q573" s="1026"/>
      <c r="R573" s="1026"/>
      <c r="S573" s="1026"/>
      <c r="T573" s="1026"/>
      <c r="U573" s="1026"/>
      <c r="V573" s="1026"/>
      <c r="W573" s="1026"/>
      <c r="X573" s="1026"/>
      <c r="Y573" s="1026"/>
      <c r="Z573" s="1026"/>
      <c r="AA573" s="1026"/>
      <c r="AB573" s="1026"/>
      <c r="AC573" s="1026"/>
      <c r="AD573" s="1026"/>
      <c r="AE573" s="1026"/>
      <c r="AF573" s="1026"/>
      <c r="AG573" s="1026"/>
      <c r="AH573" s="1026"/>
      <c r="AI573" s="1026"/>
      <c r="AJ573" s="1026"/>
      <c r="AK573" s="1026"/>
      <c r="AL573" s="1026"/>
      <c r="AM573" s="1026"/>
      <c r="AN573" s="1026"/>
      <c r="AO573" s="1026"/>
      <c r="AP573" s="1026"/>
      <c r="AQ573" s="1026"/>
      <c r="AR573" s="1026"/>
      <c r="AS573" s="1026"/>
      <c r="AT573" s="1026"/>
      <c r="AU573" s="1026"/>
      <c r="AV573" s="1026"/>
      <c r="AW573" s="1026"/>
      <c r="AX573" s="1026"/>
      <c r="AY573" s="1026"/>
      <c r="AZ573" s="1026"/>
      <c r="BA573" s="1026"/>
      <c r="BB573" s="1026"/>
      <c r="BC573" s="1026"/>
      <c r="BD573" s="1026"/>
      <c r="BE573" s="1026"/>
      <c r="BF573" s="1026"/>
      <c r="BG573" s="1026"/>
      <c r="BH573" s="1026"/>
      <c r="BI573" s="1026"/>
      <c r="BJ573" s="1026"/>
      <c r="BK573" s="1026"/>
      <c r="BL573" s="1026"/>
      <c r="BM573" s="1026"/>
      <c r="BN573" s="1026"/>
      <c r="BO573" s="1026"/>
      <c r="BP573" s="1026"/>
      <c r="BQ573" s="1026"/>
      <c r="BR573" s="1026"/>
      <c r="BS573" s="1026"/>
      <c r="BT573" s="1026"/>
      <c r="BU573" s="1026"/>
      <c r="BV573" s="1026"/>
      <c r="BW573" s="1026"/>
      <c r="BX573" s="1026"/>
      <c r="BY573" s="1026"/>
      <c r="BZ573" s="1026"/>
      <c r="CA573" s="1026"/>
      <c r="CB573" s="1026"/>
      <c r="CC573" s="1026"/>
      <c r="CD573" s="1026"/>
      <c r="CE573" s="1026"/>
      <c r="CF573" s="1026"/>
      <c r="CG573" s="1026"/>
      <c r="CH573" s="1026"/>
      <c r="CI573" s="1026"/>
      <c r="CJ573" s="1026"/>
      <c r="CK573" s="1026"/>
      <c r="CL573" s="1026"/>
      <c r="CM573" s="1026"/>
      <c r="CN573" s="1026"/>
    </row>
    <row r="574">
      <c r="A574" s="1026"/>
      <c r="B574" s="1026"/>
      <c r="C574" s="1026"/>
      <c r="D574" s="1026"/>
      <c r="E574" s="1026"/>
      <c r="F574" s="1026"/>
      <c r="G574" s="1026"/>
      <c r="H574" s="1027"/>
      <c r="I574" s="1027"/>
      <c r="J574" s="1027"/>
      <c r="K574" s="1027"/>
      <c r="L574" s="1027"/>
      <c r="M574" s="1027"/>
      <c r="N574" s="1027"/>
      <c r="O574" s="1027"/>
      <c r="P574" s="1027"/>
      <c r="Q574" s="1026"/>
      <c r="R574" s="1026"/>
      <c r="S574" s="1026"/>
      <c r="T574" s="1026"/>
      <c r="U574" s="1026"/>
      <c r="V574" s="1026"/>
      <c r="W574" s="1026"/>
      <c r="X574" s="1026"/>
      <c r="Y574" s="1026"/>
      <c r="Z574" s="1026"/>
      <c r="AA574" s="1026"/>
      <c r="AB574" s="1026"/>
      <c r="AC574" s="1026"/>
      <c r="AD574" s="1026"/>
      <c r="AE574" s="1026"/>
      <c r="AF574" s="1026"/>
      <c r="AG574" s="1026"/>
      <c r="AH574" s="1026"/>
      <c r="AI574" s="1026"/>
      <c r="AJ574" s="1026"/>
      <c r="AK574" s="1026"/>
      <c r="AL574" s="1026"/>
      <c r="AM574" s="1026"/>
      <c r="AN574" s="1026"/>
      <c r="AO574" s="1026"/>
      <c r="AP574" s="1026"/>
      <c r="AQ574" s="1026"/>
      <c r="AR574" s="1026"/>
      <c r="AS574" s="1026"/>
      <c r="AT574" s="1026"/>
      <c r="AU574" s="1026"/>
      <c r="AV574" s="1026"/>
      <c r="AW574" s="1026"/>
      <c r="AX574" s="1026"/>
      <c r="AY574" s="1026"/>
      <c r="AZ574" s="1026"/>
      <c r="BA574" s="1026"/>
      <c r="BB574" s="1026"/>
      <c r="BC574" s="1026"/>
      <c r="BD574" s="1026"/>
      <c r="BE574" s="1026"/>
      <c r="BF574" s="1026"/>
      <c r="BG574" s="1026"/>
      <c r="BH574" s="1026"/>
      <c r="BI574" s="1026"/>
      <c r="BJ574" s="1026"/>
      <c r="BK574" s="1026"/>
      <c r="BL574" s="1026"/>
      <c r="BM574" s="1026"/>
      <c r="BN574" s="1026"/>
      <c r="BO574" s="1026"/>
      <c r="BP574" s="1026"/>
      <c r="BQ574" s="1026"/>
      <c r="BR574" s="1026"/>
      <c r="BS574" s="1026"/>
      <c r="BT574" s="1026"/>
      <c r="BU574" s="1026"/>
      <c r="BV574" s="1026"/>
      <c r="BW574" s="1026"/>
      <c r="BX574" s="1026"/>
      <c r="BY574" s="1026"/>
      <c r="BZ574" s="1026"/>
      <c r="CA574" s="1026"/>
      <c r="CB574" s="1026"/>
      <c r="CC574" s="1026"/>
      <c r="CD574" s="1026"/>
      <c r="CE574" s="1026"/>
      <c r="CF574" s="1026"/>
      <c r="CG574" s="1026"/>
      <c r="CH574" s="1026"/>
      <c r="CI574" s="1026"/>
      <c r="CJ574" s="1026"/>
      <c r="CK574" s="1026"/>
      <c r="CL574" s="1026"/>
      <c r="CM574" s="1026"/>
      <c r="CN574" s="1026"/>
    </row>
    <row r="575">
      <c r="A575" s="1026"/>
      <c r="B575" s="1026"/>
      <c r="C575" s="1026"/>
      <c r="D575" s="1026"/>
      <c r="E575" s="1026"/>
      <c r="F575" s="1026"/>
      <c r="G575" s="1026"/>
      <c r="H575" s="1027"/>
      <c r="I575" s="1027"/>
      <c r="J575" s="1027"/>
      <c r="K575" s="1027"/>
      <c r="L575" s="1027"/>
      <c r="M575" s="1027"/>
      <c r="N575" s="1027"/>
      <c r="O575" s="1027"/>
      <c r="P575" s="1027"/>
      <c r="Q575" s="1026"/>
      <c r="R575" s="1026"/>
      <c r="S575" s="1026"/>
      <c r="T575" s="1026"/>
      <c r="U575" s="1026"/>
      <c r="V575" s="1026"/>
      <c r="W575" s="1026"/>
      <c r="X575" s="1026"/>
      <c r="Y575" s="1026"/>
      <c r="Z575" s="1026"/>
      <c r="AA575" s="1026"/>
      <c r="AB575" s="1026"/>
      <c r="AC575" s="1026"/>
      <c r="AD575" s="1026"/>
      <c r="AE575" s="1026"/>
      <c r="AF575" s="1026"/>
      <c r="AG575" s="1026"/>
      <c r="AH575" s="1026"/>
      <c r="AI575" s="1026"/>
      <c r="AJ575" s="1026"/>
      <c r="AK575" s="1026"/>
      <c r="AL575" s="1026"/>
      <c r="AM575" s="1026"/>
      <c r="AN575" s="1026"/>
      <c r="AO575" s="1026"/>
      <c r="AP575" s="1026"/>
      <c r="AQ575" s="1026"/>
      <c r="AR575" s="1026"/>
      <c r="AS575" s="1026"/>
      <c r="AT575" s="1026"/>
      <c r="AU575" s="1026"/>
      <c r="AV575" s="1026"/>
      <c r="AW575" s="1026"/>
      <c r="AX575" s="1026"/>
      <c r="AY575" s="1026"/>
      <c r="AZ575" s="1026"/>
      <c r="BA575" s="1026"/>
      <c r="BB575" s="1026"/>
      <c r="BC575" s="1026"/>
      <c r="BD575" s="1026"/>
      <c r="BE575" s="1026"/>
      <c r="BF575" s="1026"/>
      <c r="BG575" s="1026"/>
      <c r="BH575" s="1026"/>
      <c r="BI575" s="1026"/>
      <c r="BJ575" s="1026"/>
      <c r="BK575" s="1026"/>
      <c r="BL575" s="1026"/>
      <c r="BM575" s="1026"/>
      <c r="BN575" s="1026"/>
      <c r="BO575" s="1026"/>
      <c r="BP575" s="1026"/>
      <c r="BQ575" s="1026"/>
      <c r="BR575" s="1026"/>
      <c r="BS575" s="1026"/>
      <c r="BT575" s="1026"/>
      <c r="BU575" s="1026"/>
      <c r="BV575" s="1026"/>
      <c r="BW575" s="1026"/>
      <c r="BX575" s="1026"/>
      <c r="BY575" s="1026"/>
      <c r="BZ575" s="1026"/>
      <c r="CA575" s="1026"/>
      <c r="CB575" s="1026"/>
      <c r="CC575" s="1026"/>
      <c r="CD575" s="1026"/>
      <c r="CE575" s="1026"/>
      <c r="CF575" s="1026"/>
      <c r="CG575" s="1026"/>
      <c r="CH575" s="1026"/>
      <c r="CI575" s="1026"/>
      <c r="CJ575" s="1026"/>
      <c r="CK575" s="1026"/>
      <c r="CL575" s="1026"/>
      <c r="CM575" s="1026"/>
      <c r="CN575" s="1026"/>
    </row>
    <row r="576">
      <c r="A576" s="1026"/>
      <c r="B576" s="1026"/>
      <c r="C576" s="1026"/>
      <c r="D576" s="1026"/>
      <c r="E576" s="1026"/>
      <c r="F576" s="1026"/>
      <c r="G576" s="1026"/>
      <c r="H576" s="1027"/>
      <c r="I576" s="1027"/>
      <c r="J576" s="1027"/>
      <c r="K576" s="1027"/>
      <c r="L576" s="1027"/>
      <c r="M576" s="1027"/>
      <c r="N576" s="1027"/>
      <c r="O576" s="1027"/>
      <c r="P576" s="1027"/>
      <c r="Q576" s="1026"/>
      <c r="R576" s="1026"/>
      <c r="S576" s="1026"/>
      <c r="T576" s="1026"/>
      <c r="U576" s="1026"/>
      <c r="V576" s="1026"/>
      <c r="W576" s="1026"/>
      <c r="X576" s="1026"/>
      <c r="Y576" s="1026"/>
      <c r="Z576" s="1026"/>
      <c r="AA576" s="1026"/>
      <c r="AB576" s="1026"/>
      <c r="AC576" s="1026"/>
      <c r="AD576" s="1026"/>
      <c r="AE576" s="1026"/>
      <c r="AF576" s="1026"/>
      <c r="AG576" s="1026"/>
      <c r="AH576" s="1026"/>
      <c r="AI576" s="1026"/>
      <c r="AJ576" s="1026"/>
      <c r="AK576" s="1026"/>
      <c r="AL576" s="1026"/>
      <c r="AM576" s="1026"/>
      <c r="AN576" s="1026"/>
      <c r="AO576" s="1026"/>
      <c r="AP576" s="1026"/>
      <c r="AQ576" s="1026"/>
      <c r="AR576" s="1026"/>
      <c r="AS576" s="1026"/>
      <c r="AT576" s="1026"/>
      <c r="AU576" s="1026"/>
      <c r="AV576" s="1026"/>
      <c r="AW576" s="1026"/>
      <c r="AX576" s="1026"/>
      <c r="AY576" s="1026"/>
      <c r="AZ576" s="1026"/>
      <c r="BA576" s="1026"/>
      <c r="BB576" s="1026"/>
      <c r="BC576" s="1026"/>
      <c r="BD576" s="1026"/>
      <c r="BE576" s="1026"/>
      <c r="BF576" s="1026"/>
      <c r="BG576" s="1026"/>
      <c r="BH576" s="1026"/>
      <c r="BI576" s="1026"/>
      <c r="BJ576" s="1026"/>
      <c r="BK576" s="1026"/>
      <c r="BL576" s="1026"/>
      <c r="BM576" s="1026"/>
      <c r="BN576" s="1026"/>
      <c r="BO576" s="1026"/>
      <c r="BP576" s="1026"/>
      <c r="BQ576" s="1026"/>
      <c r="BR576" s="1026"/>
      <c r="BS576" s="1026"/>
      <c r="BT576" s="1026"/>
      <c r="BU576" s="1026"/>
      <c r="BV576" s="1026"/>
      <c r="BW576" s="1026"/>
      <c r="BX576" s="1026"/>
      <c r="BY576" s="1026"/>
      <c r="BZ576" s="1026"/>
      <c r="CA576" s="1026"/>
      <c r="CB576" s="1026"/>
      <c r="CC576" s="1026"/>
      <c r="CD576" s="1026"/>
      <c r="CE576" s="1026"/>
      <c r="CF576" s="1026"/>
      <c r="CG576" s="1026"/>
      <c r="CH576" s="1026"/>
      <c r="CI576" s="1026"/>
      <c r="CJ576" s="1026"/>
      <c r="CK576" s="1026"/>
      <c r="CL576" s="1026"/>
      <c r="CM576" s="1026"/>
      <c r="CN576" s="1026"/>
    </row>
    <row r="577">
      <c r="A577" s="1026"/>
      <c r="B577" s="1026"/>
      <c r="C577" s="1026"/>
      <c r="D577" s="1026"/>
      <c r="E577" s="1026"/>
      <c r="F577" s="1026"/>
      <c r="G577" s="1026"/>
      <c r="H577" s="1027"/>
      <c r="I577" s="1027"/>
      <c r="J577" s="1027"/>
      <c r="K577" s="1027"/>
      <c r="L577" s="1027"/>
      <c r="M577" s="1027"/>
      <c r="N577" s="1027"/>
      <c r="O577" s="1027"/>
      <c r="P577" s="1027"/>
      <c r="Q577" s="1026"/>
      <c r="R577" s="1026"/>
      <c r="S577" s="1026"/>
      <c r="T577" s="1026"/>
      <c r="U577" s="1026"/>
      <c r="V577" s="1026"/>
      <c r="W577" s="1026"/>
      <c r="X577" s="1026"/>
      <c r="Y577" s="1026"/>
      <c r="Z577" s="1026"/>
      <c r="AA577" s="1026"/>
      <c r="AB577" s="1026"/>
      <c r="AC577" s="1026"/>
      <c r="AD577" s="1026"/>
      <c r="AE577" s="1026"/>
      <c r="AF577" s="1026"/>
      <c r="AG577" s="1026"/>
      <c r="AH577" s="1026"/>
      <c r="AI577" s="1026"/>
      <c r="AJ577" s="1026"/>
      <c r="AK577" s="1026"/>
      <c r="AL577" s="1026"/>
      <c r="AM577" s="1026"/>
      <c r="AN577" s="1026"/>
      <c r="AO577" s="1026"/>
      <c r="AP577" s="1026"/>
      <c r="AQ577" s="1026"/>
      <c r="AR577" s="1026"/>
      <c r="AS577" s="1026"/>
      <c r="AT577" s="1026"/>
      <c r="AU577" s="1026"/>
      <c r="AV577" s="1026"/>
      <c r="AW577" s="1026"/>
      <c r="AX577" s="1026"/>
      <c r="AY577" s="1026"/>
      <c r="AZ577" s="1026"/>
      <c r="BA577" s="1026"/>
      <c r="BB577" s="1026"/>
      <c r="BC577" s="1026"/>
      <c r="BD577" s="1026"/>
      <c r="BE577" s="1026"/>
      <c r="BF577" s="1026"/>
      <c r="BG577" s="1026"/>
      <c r="BH577" s="1026"/>
      <c r="BI577" s="1026"/>
      <c r="BJ577" s="1026"/>
      <c r="BK577" s="1026"/>
      <c r="BL577" s="1026"/>
      <c r="BM577" s="1026"/>
      <c r="BN577" s="1026"/>
      <c r="BO577" s="1026"/>
      <c r="BP577" s="1026"/>
      <c r="BQ577" s="1026"/>
      <c r="BR577" s="1026"/>
      <c r="BS577" s="1026"/>
      <c r="BT577" s="1026"/>
      <c r="BU577" s="1026"/>
      <c r="BV577" s="1026"/>
      <c r="BW577" s="1026"/>
      <c r="BX577" s="1026"/>
      <c r="BY577" s="1026"/>
      <c r="BZ577" s="1026"/>
      <c r="CA577" s="1026"/>
      <c r="CB577" s="1026"/>
      <c r="CC577" s="1026"/>
      <c r="CD577" s="1026"/>
      <c r="CE577" s="1026"/>
      <c r="CF577" s="1026"/>
      <c r="CG577" s="1026"/>
      <c r="CH577" s="1026"/>
      <c r="CI577" s="1026"/>
      <c r="CJ577" s="1026"/>
      <c r="CK577" s="1026"/>
      <c r="CL577" s="1026"/>
      <c r="CM577" s="1026"/>
      <c r="CN577" s="1026"/>
    </row>
    <row r="578">
      <c r="A578" s="1026"/>
      <c r="B578" s="1026"/>
      <c r="C578" s="1026"/>
      <c r="D578" s="1026"/>
      <c r="E578" s="1026"/>
      <c r="F578" s="1026"/>
      <c r="G578" s="1026"/>
      <c r="H578" s="1027"/>
      <c r="I578" s="1027"/>
      <c r="J578" s="1027"/>
      <c r="K578" s="1027"/>
      <c r="L578" s="1027"/>
      <c r="M578" s="1027"/>
      <c r="N578" s="1027"/>
      <c r="O578" s="1027"/>
      <c r="P578" s="1027"/>
      <c r="Q578" s="1026"/>
      <c r="R578" s="1026"/>
      <c r="S578" s="1026"/>
      <c r="T578" s="1026"/>
      <c r="U578" s="1026"/>
      <c r="V578" s="1026"/>
      <c r="W578" s="1026"/>
      <c r="X578" s="1026"/>
      <c r="Y578" s="1026"/>
      <c r="Z578" s="1026"/>
      <c r="AA578" s="1026"/>
      <c r="AB578" s="1026"/>
      <c r="AC578" s="1026"/>
      <c r="AD578" s="1026"/>
      <c r="AE578" s="1026"/>
      <c r="AF578" s="1026"/>
      <c r="AG578" s="1026"/>
      <c r="AH578" s="1026"/>
      <c r="AI578" s="1026"/>
      <c r="AJ578" s="1026"/>
      <c r="AK578" s="1026"/>
      <c r="AL578" s="1026"/>
      <c r="AM578" s="1026"/>
      <c r="AN578" s="1026"/>
      <c r="AO578" s="1026"/>
      <c r="AP578" s="1026"/>
      <c r="AQ578" s="1026"/>
      <c r="AR578" s="1026"/>
      <c r="AS578" s="1026"/>
      <c r="AT578" s="1026"/>
      <c r="AU578" s="1026"/>
      <c r="AV578" s="1026"/>
      <c r="AW578" s="1026"/>
      <c r="AX578" s="1026"/>
      <c r="AY578" s="1026"/>
      <c r="AZ578" s="1026"/>
      <c r="BA578" s="1026"/>
      <c r="BB578" s="1026"/>
      <c r="BC578" s="1026"/>
      <c r="BD578" s="1026"/>
      <c r="BE578" s="1026"/>
      <c r="BF578" s="1026"/>
      <c r="BG578" s="1026"/>
      <c r="BH578" s="1026"/>
      <c r="BI578" s="1026"/>
      <c r="BJ578" s="1026"/>
      <c r="BK578" s="1026"/>
      <c r="BL578" s="1026"/>
      <c r="BM578" s="1026"/>
      <c r="BN578" s="1026"/>
      <c r="BO578" s="1026"/>
      <c r="BP578" s="1026"/>
      <c r="BQ578" s="1026"/>
      <c r="BR578" s="1026"/>
      <c r="BS578" s="1026"/>
      <c r="BT578" s="1026"/>
      <c r="BU578" s="1026"/>
      <c r="BV578" s="1026"/>
      <c r="BW578" s="1026"/>
      <c r="BX578" s="1026"/>
      <c r="BY578" s="1026"/>
      <c r="BZ578" s="1026"/>
      <c r="CA578" s="1026"/>
      <c r="CB578" s="1026"/>
      <c r="CC578" s="1026"/>
      <c r="CD578" s="1026"/>
      <c r="CE578" s="1026"/>
      <c r="CF578" s="1026"/>
      <c r="CG578" s="1026"/>
      <c r="CH578" s="1026"/>
      <c r="CI578" s="1026"/>
      <c r="CJ578" s="1026"/>
      <c r="CK578" s="1026"/>
      <c r="CL578" s="1026"/>
      <c r="CM578" s="1026"/>
      <c r="CN578" s="1026"/>
    </row>
    <row r="579">
      <c r="A579" s="1026"/>
      <c r="B579" s="1026"/>
      <c r="C579" s="1026"/>
      <c r="D579" s="1026"/>
      <c r="E579" s="1026"/>
      <c r="F579" s="1026"/>
      <c r="G579" s="1026"/>
      <c r="H579" s="1027"/>
      <c r="I579" s="1027"/>
      <c r="J579" s="1027"/>
      <c r="K579" s="1027"/>
      <c r="L579" s="1027"/>
      <c r="M579" s="1027"/>
      <c r="N579" s="1027"/>
      <c r="O579" s="1027"/>
      <c r="P579" s="1027"/>
      <c r="Q579" s="1026"/>
      <c r="R579" s="1026"/>
      <c r="S579" s="1026"/>
      <c r="T579" s="1026"/>
      <c r="U579" s="1026"/>
      <c r="V579" s="1026"/>
      <c r="W579" s="1026"/>
      <c r="X579" s="1026"/>
      <c r="Y579" s="1026"/>
      <c r="Z579" s="1026"/>
      <c r="AA579" s="1026"/>
      <c r="AB579" s="1026"/>
      <c r="AC579" s="1026"/>
      <c r="AD579" s="1026"/>
      <c r="AE579" s="1026"/>
      <c r="AF579" s="1026"/>
      <c r="AG579" s="1026"/>
      <c r="AH579" s="1026"/>
      <c r="AI579" s="1026"/>
      <c r="AJ579" s="1026"/>
      <c r="AK579" s="1026"/>
      <c r="AL579" s="1026"/>
      <c r="AM579" s="1026"/>
      <c r="AN579" s="1026"/>
      <c r="AO579" s="1026"/>
      <c r="AP579" s="1026"/>
      <c r="AQ579" s="1026"/>
      <c r="AR579" s="1026"/>
      <c r="AS579" s="1026"/>
      <c r="AT579" s="1026"/>
      <c r="AU579" s="1026"/>
      <c r="AV579" s="1026"/>
      <c r="AW579" s="1026"/>
      <c r="AX579" s="1026"/>
      <c r="AY579" s="1026"/>
      <c r="AZ579" s="1026"/>
      <c r="BA579" s="1026"/>
      <c r="BB579" s="1026"/>
      <c r="BC579" s="1026"/>
      <c r="BD579" s="1026"/>
      <c r="BE579" s="1026"/>
      <c r="BF579" s="1026"/>
      <c r="BG579" s="1026"/>
      <c r="BH579" s="1026"/>
      <c r="BI579" s="1026"/>
      <c r="BJ579" s="1026"/>
      <c r="BK579" s="1026"/>
      <c r="BL579" s="1026"/>
      <c r="BM579" s="1026"/>
      <c r="BN579" s="1026"/>
      <c r="BO579" s="1026"/>
      <c r="BP579" s="1026"/>
      <c r="BQ579" s="1026"/>
      <c r="BR579" s="1026"/>
      <c r="BS579" s="1026"/>
      <c r="BT579" s="1026"/>
      <c r="BU579" s="1026"/>
      <c r="BV579" s="1026"/>
      <c r="BW579" s="1026"/>
      <c r="BX579" s="1026"/>
      <c r="BY579" s="1026"/>
      <c r="BZ579" s="1026"/>
      <c r="CA579" s="1026"/>
      <c r="CB579" s="1026"/>
      <c r="CC579" s="1026"/>
      <c r="CD579" s="1026"/>
      <c r="CE579" s="1026"/>
      <c r="CF579" s="1026"/>
      <c r="CG579" s="1026"/>
      <c r="CH579" s="1026"/>
      <c r="CI579" s="1026"/>
      <c r="CJ579" s="1026"/>
      <c r="CK579" s="1026"/>
      <c r="CL579" s="1026"/>
      <c r="CM579" s="1026"/>
      <c r="CN579" s="1026"/>
    </row>
    <row r="580">
      <c r="A580" s="1026"/>
      <c r="B580" s="1026"/>
      <c r="C580" s="1026"/>
      <c r="D580" s="1026"/>
      <c r="E580" s="1026"/>
      <c r="F580" s="1026"/>
      <c r="G580" s="1026"/>
      <c r="H580" s="1027"/>
      <c r="I580" s="1027"/>
      <c r="J580" s="1027"/>
      <c r="K580" s="1027"/>
      <c r="L580" s="1027"/>
      <c r="M580" s="1027"/>
      <c r="N580" s="1027"/>
      <c r="O580" s="1027"/>
      <c r="P580" s="1027"/>
      <c r="Q580" s="1026"/>
      <c r="R580" s="1026"/>
      <c r="S580" s="1026"/>
      <c r="T580" s="1026"/>
      <c r="U580" s="1026"/>
      <c r="V580" s="1026"/>
      <c r="W580" s="1026"/>
      <c r="X580" s="1026"/>
      <c r="Y580" s="1026"/>
      <c r="Z580" s="1026"/>
      <c r="AA580" s="1026"/>
      <c r="AB580" s="1026"/>
      <c r="AC580" s="1026"/>
      <c r="AD580" s="1026"/>
      <c r="AE580" s="1026"/>
      <c r="AF580" s="1026"/>
      <c r="AG580" s="1026"/>
      <c r="AH580" s="1026"/>
      <c r="AI580" s="1026"/>
      <c r="AJ580" s="1026"/>
      <c r="AK580" s="1026"/>
      <c r="AL580" s="1026"/>
      <c r="AM580" s="1026"/>
      <c r="AN580" s="1026"/>
      <c r="AO580" s="1026"/>
      <c r="AP580" s="1026"/>
      <c r="AQ580" s="1026"/>
      <c r="AR580" s="1026"/>
      <c r="AS580" s="1026"/>
      <c r="AT580" s="1026"/>
      <c r="AU580" s="1026"/>
      <c r="AV580" s="1026"/>
      <c r="AW580" s="1026"/>
      <c r="AX580" s="1026"/>
      <c r="AY580" s="1026"/>
      <c r="AZ580" s="1026"/>
      <c r="BA580" s="1026"/>
      <c r="BB580" s="1026"/>
      <c r="BC580" s="1026"/>
      <c r="BD580" s="1026"/>
      <c r="BE580" s="1026"/>
      <c r="BF580" s="1026"/>
      <c r="BG580" s="1026"/>
      <c r="BH580" s="1026"/>
      <c r="BI580" s="1026"/>
      <c r="BJ580" s="1026"/>
      <c r="BK580" s="1026"/>
      <c r="BL580" s="1026"/>
      <c r="BM580" s="1026"/>
      <c r="BN580" s="1026"/>
      <c r="BO580" s="1026"/>
      <c r="BP580" s="1026"/>
      <c r="BQ580" s="1026"/>
      <c r="BR580" s="1026"/>
      <c r="BS580" s="1026"/>
      <c r="BT580" s="1026"/>
      <c r="BU580" s="1026"/>
      <c r="BV580" s="1026"/>
      <c r="BW580" s="1026"/>
      <c r="BX580" s="1026"/>
      <c r="BY580" s="1026"/>
      <c r="BZ580" s="1026"/>
      <c r="CA580" s="1026"/>
      <c r="CB580" s="1026"/>
      <c r="CC580" s="1026"/>
      <c r="CD580" s="1026"/>
      <c r="CE580" s="1026"/>
      <c r="CF580" s="1026"/>
      <c r="CG580" s="1026"/>
      <c r="CH580" s="1026"/>
      <c r="CI580" s="1026"/>
      <c r="CJ580" s="1026"/>
      <c r="CK580" s="1026"/>
      <c r="CL580" s="1026"/>
      <c r="CM580" s="1026"/>
      <c r="CN580" s="1026"/>
    </row>
    <row r="581">
      <c r="A581" s="1026"/>
      <c r="B581" s="1026"/>
      <c r="C581" s="1026"/>
      <c r="D581" s="1026"/>
      <c r="E581" s="1026"/>
      <c r="F581" s="1026"/>
      <c r="G581" s="1026"/>
      <c r="H581" s="1027"/>
      <c r="I581" s="1027"/>
      <c r="J581" s="1027"/>
      <c r="K581" s="1027"/>
      <c r="L581" s="1027"/>
      <c r="M581" s="1027"/>
      <c r="N581" s="1027"/>
      <c r="O581" s="1027"/>
      <c r="P581" s="1027"/>
      <c r="Q581" s="1026"/>
      <c r="R581" s="1026"/>
      <c r="S581" s="1026"/>
      <c r="T581" s="1026"/>
      <c r="U581" s="1026"/>
      <c r="V581" s="1026"/>
      <c r="W581" s="1026"/>
      <c r="X581" s="1026"/>
      <c r="Y581" s="1026"/>
      <c r="Z581" s="1026"/>
      <c r="AA581" s="1026"/>
      <c r="AB581" s="1026"/>
      <c r="AC581" s="1026"/>
      <c r="AD581" s="1026"/>
      <c r="AE581" s="1026"/>
      <c r="AF581" s="1026"/>
      <c r="AG581" s="1026"/>
      <c r="AH581" s="1026"/>
      <c r="AI581" s="1026"/>
      <c r="AJ581" s="1026"/>
      <c r="AK581" s="1026"/>
      <c r="AL581" s="1026"/>
      <c r="AM581" s="1026"/>
      <c r="AN581" s="1026"/>
      <c r="AO581" s="1026"/>
      <c r="AP581" s="1026"/>
      <c r="AQ581" s="1026"/>
      <c r="AR581" s="1026"/>
      <c r="AS581" s="1026"/>
      <c r="AT581" s="1026"/>
      <c r="AU581" s="1026"/>
      <c r="AV581" s="1026"/>
      <c r="AW581" s="1026"/>
      <c r="AX581" s="1026"/>
      <c r="AY581" s="1026"/>
      <c r="AZ581" s="1026"/>
      <c r="BA581" s="1026"/>
      <c r="BB581" s="1026"/>
      <c r="BC581" s="1026"/>
      <c r="BD581" s="1026"/>
      <c r="BE581" s="1026"/>
      <c r="BF581" s="1026"/>
      <c r="BG581" s="1026"/>
      <c r="BH581" s="1026"/>
      <c r="BI581" s="1026"/>
      <c r="BJ581" s="1026"/>
      <c r="BK581" s="1026"/>
      <c r="BL581" s="1026"/>
      <c r="BM581" s="1026"/>
      <c r="BN581" s="1026"/>
      <c r="BO581" s="1026"/>
      <c r="BP581" s="1026"/>
      <c r="BQ581" s="1026"/>
      <c r="BR581" s="1026"/>
      <c r="BS581" s="1026"/>
      <c r="BT581" s="1026"/>
      <c r="BU581" s="1026"/>
      <c r="BV581" s="1026"/>
      <c r="BW581" s="1026"/>
      <c r="BX581" s="1026"/>
      <c r="BY581" s="1026"/>
      <c r="BZ581" s="1026"/>
      <c r="CA581" s="1026"/>
      <c r="CB581" s="1026"/>
      <c r="CC581" s="1026"/>
      <c r="CD581" s="1026"/>
      <c r="CE581" s="1026"/>
      <c r="CF581" s="1026"/>
      <c r="CG581" s="1026"/>
      <c r="CH581" s="1026"/>
      <c r="CI581" s="1026"/>
      <c r="CJ581" s="1026"/>
      <c r="CK581" s="1026"/>
      <c r="CL581" s="1026"/>
      <c r="CM581" s="1026"/>
      <c r="CN581" s="1026"/>
    </row>
    <row r="582">
      <c r="A582" s="1026"/>
      <c r="B582" s="1026"/>
      <c r="C582" s="1026"/>
      <c r="D582" s="1026"/>
      <c r="E582" s="1026"/>
      <c r="F582" s="1026"/>
      <c r="G582" s="1026"/>
      <c r="H582" s="1027"/>
      <c r="I582" s="1027"/>
      <c r="J582" s="1027"/>
      <c r="K582" s="1027"/>
      <c r="L582" s="1027"/>
      <c r="M582" s="1027"/>
      <c r="N582" s="1027"/>
      <c r="O582" s="1027"/>
      <c r="P582" s="1027"/>
      <c r="Q582" s="1026"/>
      <c r="R582" s="1026"/>
      <c r="S582" s="1026"/>
      <c r="T582" s="1026"/>
      <c r="U582" s="1026"/>
      <c r="V582" s="1026"/>
      <c r="W582" s="1026"/>
      <c r="X582" s="1026"/>
      <c r="Y582" s="1026"/>
      <c r="Z582" s="1026"/>
      <c r="AA582" s="1026"/>
      <c r="AB582" s="1026"/>
      <c r="AC582" s="1026"/>
      <c r="AD582" s="1026"/>
      <c r="AE582" s="1026"/>
      <c r="AF582" s="1026"/>
      <c r="AG582" s="1026"/>
      <c r="AH582" s="1026"/>
      <c r="AI582" s="1026"/>
      <c r="AJ582" s="1026"/>
      <c r="AK582" s="1026"/>
      <c r="AL582" s="1026"/>
      <c r="AM582" s="1026"/>
      <c r="AN582" s="1026"/>
      <c r="AO582" s="1026"/>
      <c r="AP582" s="1026"/>
      <c r="AQ582" s="1026"/>
      <c r="AR582" s="1026"/>
      <c r="AS582" s="1026"/>
      <c r="AT582" s="1026"/>
      <c r="AU582" s="1026"/>
      <c r="AV582" s="1026"/>
      <c r="AW582" s="1026"/>
      <c r="AX582" s="1026"/>
      <c r="AY582" s="1026"/>
      <c r="AZ582" s="1026"/>
      <c r="BA582" s="1026"/>
      <c r="BB582" s="1026"/>
      <c r="BC582" s="1026"/>
      <c r="BD582" s="1026"/>
      <c r="BE582" s="1026"/>
      <c r="BF582" s="1026"/>
      <c r="BG582" s="1026"/>
      <c r="BH582" s="1026"/>
      <c r="BI582" s="1026"/>
      <c r="BJ582" s="1026"/>
      <c r="BK582" s="1026"/>
      <c r="BL582" s="1026"/>
      <c r="BM582" s="1026"/>
      <c r="BN582" s="1026"/>
      <c r="BO582" s="1026"/>
      <c r="BP582" s="1026"/>
      <c r="BQ582" s="1026"/>
      <c r="BR582" s="1026"/>
      <c r="BS582" s="1026"/>
      <c r="BT582" s="1026"/>
      <c r="BU582" s="1026"/>
      <c r="BV582" s="1026"/>
      <c r="BW582" s="1026"/>
      <c r="BX582" s="1026"/>
      <c r="BY582" s="1026"/>
      <c r="BZ582" s="1026"/>
      <c r="CA582" s="1026"/>
      <c r="CB582" s="1026"/>
      <c r="CC582" s="1026"/>
      <c r="CD582" s="1026"/>
      <c r="CE582" s="1026"/>
      <c r="CF582" s="1026"/>
      <c r="CG582" s="1026"/>
      <c r="CH582" s="1026"/>
      <c r="CI582" s="1026"/>
      <c r="CJ582" s="1026"/>
      <c r="CK582" s="1026"/>
      <c r="CL582" s="1026"/>
      <c r="CM582" s="1026"/>
      <c r="CN582" s="1026"/>
    </row>
    <row r="583">
      <c r="A583" s="1026"/>
      <c r="B583" s="1026"/>
      <c r="C583" s="1026"/>
      <c r="D583" s="1026"/>
      <c r="E583" s="1026"/>
      <c r="F583" s="1026"/>
      <c r="G583" s="1026"/>
      <c r="H583" s="1027"/>
      <c r="I583" s="1027"/>
      <c r="J583" s="1027"/>
      <c r="K583" s="1027"/>
      <c r="L583" s="1027"/>
      <c r="M583" s="1027"/>
      <c r="N583" s="1027"/>
      <c r="O583" s="1027"/>
      <c r="P583" s="1027"/>
      <c r="Q583" s="1026"/>
      <c r="R583" s="1026"/>
      <c r="S583" s="1026"/>
      <c r="T583" s="1026"/>
      <c r="U583" s="1026"/>
      <c r="V583" s="1026"/>
      <c r="W583" s="1026"/>
      <c r="X583" s="1026"/>
      <c r="Y583" s="1026"/>
      <c r="Z583" s="1026"/>
      <c r="AA583" s="1026"/>
      <c r="AB583" s="1026"/>
      <c r="AC583" s="1026"/>
      <c r="AD583" s="1026"/>
      <c r="AE583" s="1026"/>
      <c r="AF583" s="1026"/>
      <c r="AG583" s="1026"/>
      <c r="AH583" s="1026"/>
      <c r="AI583" s="1026"/>
      <c r="AJ583" s="1026"/>
      <c r="AK583" s="1026"/>
      <c r="AL583" s="1026"/>
      <c r="AM583" s="1026"/>
      <c r="AN583" s="1026"/>
      <c r="AO583" s="1026"/>
      <c r="AP583" s="1026"/>
      <c r="AQ583" s="1026"/>
      <c r="AR583" s="1026"/>
      <c r="AS583" s="1026"/>
      <c r="AT583" s="1026"/>
      <c r="AU583" s="1026"/>
      <c r="AV583" s="1026"/>
      <c r="AW583" s="1026"/>
      <c r="AX583" s="1026"/>
      <c r="AY583" s="1026"/>
      <c r="AZ583" s="1026"/>
      <c r="BA583" s="1026"/>
      <c r="BB583" s="1026"/>
      <c r="BC583" s="1026"/>
      <c r="BD583" s="1026"/>
      <c r="BE583" s="1026"/>
      <c r="BF583" s="1026"/>
      <c r="BG583" s="1026"/>
      <c r="BH583" s="1026"/>
      <c r="BI583" s="1026"/>
      <c r="BJ583" s="1026"/>
      <c r="BK583" s="1026"/>
      <c r="BL583" s="1026"/>
      <c r="BM583" s="1026"/>
      <c r="BN583" s="1026"/>
      <c r="BO583" s="1026"/>
      <c r="BP583" s="1026"/>
      <c r="BQ583" s="1026"/>
      <c r="BR583" s="1026"/>
      <c r="BS583" s="1026"/>
      <c r="BT583" s="1026"/>
      <c r="BU583" s="1026"/>
      <c r="BV583" s="1026"/>
      <c r="BW583" s="1026"/>
      <c r="BX583" s="1026"/>
      <c r="BY583" s="1026"/>
      <c r="BZ583" s="1026"/>
      <c r="CA583" s="1026"/>
      <c r="CB583" s="1026"/>
      <c r="CC583" s="1026"/>
      <c r="CD583" s="1026"/>
      <c r="CE583" s="1026"/>
      <c r="CF583" s="1026"/>
      <c r="CG583" s="1026"/>
      <c r="CH583" s="1026"/>
      <c r="CI583" s="1026"/>
      <c r="CJ583" s="1026"/>
      <c r="CK583" s="1026"/>
      <c r="CL583" s="1026"/>
      <c r="CM583" s="1026"/>
      <c r="CN583" s="1026"/>
    </row>
    <row r="584">
      <c r="A584" s="1026"/>
      <c r="B584" s="1026"/>
      <c r="C584" s="1026"/>
      <c r="D584" s="1026"/>
      <c r="E584" s="1026"/>
      <c r="F584" s="1026"/>
      <c r="G584" s="1026"/>
      <c r="H584" s="1027"/>
      <c r="I584" s="1027"/>
      <c r="J584" s="1027"/>
      <c r="K584" s="1027"/>
      <c r="L584" s="1027"/>
      <c r="M584" s="1027"/>
      <c r="N584" s="1027"/>
      <c r="O584" s="1027"/>
      <c r="P584" s="1027"/>
      <c r="Q584" s="1026"/>
      <c r="R584" s="1026"/>
      <c r="S584" s="1026"/>
      <c r="T584" s="1026"/>
      <c r="U584" s="1026"/>
      <c r="V584" s="1026"/>
      <c r="W584" s="1026"/>
      <c r="X584" s="1026"/>
      <c r="Y584" s="1026"/>
      <c r="Z584" s="1026"/>
      <c r="AA584" s="1026"/>
      <c r="AB584" s="1026"/>
      <c r="AC584" s="1026"/>
      <c r="AD584" s="1026"/>
      <c r="AE584" s="1026"/>
      <c r="AF584" s="1026"/>
      <c r="AG584" s="1026"/>
      <c r="AH584" s="1026"/>
      <c r="AI584" s="1026"/>
      <c r="AJ584" s="1026"/>
      <c r="AK584" s="1026"/>
      <c r="AL584" s="1026"/>
      <c r="AM584" s="1026"/>
      <c r="AN584" s="1026"/>
      <c r="AO584" s="1026"/>
      <c r="AP584" s="1026"/>
      <c r="AQ584" s="1026"/>
      <c r="AR584" s="1026"/>
      <c r="AS584" s="1026"/>
      <c r="AT584" s="1026"/>
      <c r="AU584" s="1026"/>
      <c r="AV584" s="1026"/>
      <c r="AW584" s="1026"/>
      <c r="AX584" s="1026"/>
      <c r="AY584" s="1026"/>
      <c r="AZ584" s="1026"/>
      <c r="BA584" s="1026"/>
      <c r="BB584" s="1026"/>
      <c r="BC584" s="1026"/>
      <c r="BD584" s="1026"/>
      <c r="BE584" s="1026"/>
      <c r="BF584" s="1026"/>
      <c r="BG584" s="1026"/>
      <c r="BH584" s="1026"/>
      <c r="BI584" s="1026"/>
      <c r="BJ584" s="1026"/>
      <c r="BK584" s="1026"/>
      <c r="BL584" s="1026"/>
      <c r="BM584" s="1026"/>
      <c r="BN584" s="1026"/>
      <c r="BO584" s="1026"/>
      <c r="BP584" s="1026"/>
      <c r="BQ584" s="1026"/>
      <c r="BR584" s="1026"/>
      <c r="BS584" s="1026"/>
      <c r="BT584" s="1026"/>
      <c r="BU584" s="1026"/>
      <c r="BV584" s="1026"/>
      <c r="BW584" s="1026"/>
      <c r="BX584" s="1026"/>
      <c r="BY584" s="1026"/>
      <c r="BZ584" s="1026"/>
      <c r="CA584" s="1026"/>
      <c r="CB584" s="1026"/>
      <c r="CC584" s="1026"/>
      <c r="CD584" s="1026"/>
      <c r="CE584" s="1026"/>
      <c r="CF584" s="1026"/>
      <c r="CG584" s="1026"/>
      <c r="CH584" s="1026"/>
      <c r="CI584" s="1026"/>
      <c r="CJ584" s="1026"/>
      <c r="CK584" s="1026"/>
      <c r="CL584" s="1026"/>
      <c r="CM584" s="1026"/>
      <c r="CN584" s="1026"/>
    </row>
    <row r="585">
      <c r="A585" s="1026"/>
      <c r="B585" s="1026"/>
      <c r="C585" s="1026"/>
      <c r="D585" s="1026"/>
      <c r="E585" s="1026"/>
      <c r="F585" s="1026"/>
      <c r="G585" s="1026"/>
      <c r="H585" s="1027"/>
      <c r="I585" s="1027"/>
      <c r="J585" s="1027"/>
      <c r="K585" s="1027"/>
      <c r="L585" s="1027"/>
      <c r="M585" s="1027"/>
      <c r="N585" s="1027"/>
      <c r="O585" s="1027"/>
      <c r="P585" s="1027"/>
      <c r="Q585" s="1026"/>
      <c r="R585" s="1026"/>
      <c r="S585" s="1026"/>
      <c r="T585" s="1026"/>
      <c r="U585" s="1026"/>
      <c r="V585" s="1026"/>
      <c r="W585" s="1026"/>
      <c r="X585" s="1026"/>
      <c r="Y585" s="1026"/>
      <c r="Z585" s="1026"/>
      <c r="AA585" s="1026"/>
      <c r="AB585" s="1026"/>
      <c r="AC585" s="1026"/>
      <c r="AD585" s="1026"/>
      <c r="AE585" s="1026"/>
      <c r="AF585" s="1026"/>
      <c r="AG585" s="1026"/>
      <c r="AH585" s="1026"/>
      <c r="AI585" s="1026"/>
      <c r="AJ585" s="1026"/>
      <c r="AK585" s="1026"/>
      <c r="AL585" s="1026"/>
      <c r="AM585" s="1026"/>
      <c r="AN585" s="1026"/>
      <c r="AO585" s="1026"/>
      <c r="AP585" s="1026"/>
      <c r="AQ585" s="1026"/>
      <c r="AR585" s="1026"/>
      <c r="AS585" s="1026"/>
      <c r="AT585" s="1026"/>
      <c r="AU585" s="1026"/>
      <c r="AV585" s="1026"/>
      <c r="AW585" s="1026"/>
      <c r="AX585" s="1026"/>
      <c r="AY585" s="1026"/>
      <c r="AZ585" s="1026"/>
      <c r="BA585" s="1026"/>
      <c r="BB585" s="1026"/>
      <c r="BC585" s="1026"/>
      <c r="BD585" s="1026"/>
      <c r="BE585" s="1026"/>
      <c r="BF585" s="1026"/>
      <c r="BG585" s="1026"/>
      <c r="BH585" s="1026"/>
      <c r="BI585" s="1026"/>
      <c r="BJ585" s="1026"/>
      <c r="BK585" s="1026"/>
      <c r="BL585" s="1026"/>
      <c r="BM585" s="1026"/>
      <c r="BN585" s="1026"/>
      <c r="BO585" s="1026"/>
      <c r="BP585" s="1026"/>
      <c r="BQ585" s="1026"/>
      <c r="BR585" s="1026"/>
      <c r="BS585" s="1026"/>
      <c r="BT585" s="1026"/>
      <c r="BU585" s="1026"/>
      <c r="BV585" s="1026"/>
      <c r="BW585" s="1026"/>
      <c r="BX585" s="1026"/>
      <c r="BY585" s="1026"/>
      <c r="BZ585" s="1026"/>
      <c r="CA585" s="1026"/>
      <c r="CB585" s="1026"/>
      <c r="CC585" s="1026"/>
      <c r="CD585" s="1026"/>
      <c r="CE585" s="1026"/>
      <c r="CF585" s="1026"/>
      <c r="CG585" s="1026"/>
      <c r="CH585" s="1026"/>
      <c r="CI585" s="1026"/>
      <c r="CJ585" s="1026"/>
      <c r="CK585" s="1026"/>
      <c r="CL585" s="1026"/>
      <c r="CM585" s="1026"/>
      <c r="CN585" s="1026"/>
    </row>
    <row r="586">
      <c r="A586" s="1026"/>
      <c r="B586" s="1026"/>
      <c r="C586" s="1026"/>
      <c r="D586" s="1026"/>
      <c r="E586" s="1026"/>
      <c r="F586" s="1026"/>
      <c r="G586" s="1026"/>
      <c r="H586" s="1027"/>
      <c r="I586" s="1027"/>
      <c r="J586" s="1027"/>
      <c r="K586" s="1027"/>
      <c r="L586" s="1027"/>
      <c r="M586" s="1027"/>
      <c r="N586" s="1027"/>
      <c r="O586" s="1027"/>
      <c r="P586" s="1027"/>
      <c r="Q586" s="1026"/>
      <c r="R586" s="1026"/>
      <c r="S586" s="1026"/>
      <c r="T586" s="1026"/>
      <c r="U586" s="1026"/>
      <c r="V586" s="1026"/>
      <c r="W586" s="1026"/>
      <c r="X586" s="1026"/>
      <c r="Y586" s="1026"/>
      <c r="Z586" s="1026"/>
      <c r="AA586" s="1026"/>
      <c r="AB586" s="1026"/>
      <c r="AC586" s="1026"/>
      <c r="AD586" s="1026"/>
      <c r="AE586" s="1026"/>
      <c r="AF586" s="1026"/>
      <c r="AG586" s="1026"/>
      <c r="AH586" s="1026"/>
      <c r="AI586" s="1026"/>
      <c r="AJ586" s="1026"/>
      <c r="AK586" s="1026"/>
      <c r="AL586" s="1026"/>
      <c r="AM586" s="1026"/>
      <c r="AN586" s="1026"/>
      <c r="AO586" s="1026"/>
      <c r="AP586" s="1026"/>
      <c r="AQ586" s="1026"/>
      <c r="AR586" s="1026"/>
      <c r="AS586" s="1026"/>
      <c r="AT586" s="1026"/>
      <c r="AU586" s="1026"/>
      <c r="AV586" s="1026"/>
      <c r="AW586" s="1026"/>
      <c r="AX586" s="1026"/>
      <c r="AY586" s="1026"/>
      <c r="AZ586" s="1026"/>
      <c r="BA586" s="1026"/>
      <c r="BB586" s="1026"/>
      <c r="BC586" s="1026"/>
      <c r="BD586" s="1026"/>
      <c r="BE586" s="1026"/>
      <c r="BF586" s="1026"/>
      <c r="BG586" s="1026"/>
      <c r="BH586" s="1026"/>
      <c r="BI586" s="1026"/>
      <c r="BJ586" s="1026"/>
      <c r="BK586" s="1026"/>
      <c r="BL586" s="1026"/>
      <c r="BM586" s="1026"/>
      <c r="BN586" s="1026"/>
      <c r="BO586" s="1026"/>
      <c r="BP586" s="1026"/>
      <c r="BQ586" s="1026"/>
      <c r="BR586" s="1026"/>
      <c r="BS586" s="1026"/>
      <c r="BT586" s="1026"/>
      <c r="BU586" s="1026"/>
      <c r="BV586" s="1026"/>
      <c r="BW586" s="1026"/>
      <c r="BX586" s="1026"/>
      <c r="BY586" s="1026"/>
      <c r="BZ586" s="1026"/>
      <c r="CA586" s="1026"/>
      <c r="CB586" s="1026"/>
      <c r="CC586" s="1026"/>
      <c r="CD586" s="1026"/>
      <c r="CE586" s="1026"/>
      <c r="CF586" s="1026"/>
      <c r="CG586" s="1026"/>
      <c r="CH586" s="1026"/>
      <c r="CI586" s="1026"/>
      <c r="CJ586" s="1026"/>
      <c r="CK586" s="1026"/>
      <c r="CL586" s="1026"/>
      <c r="CM586" s="1026"/>
      <c r="CN586" s="1026"/>
    </row>
    <row r="587">
      <c r="A587" s="1026"/>
      <c r="B587" s="1026"/>
      <c r="C587" s="1026"/>
      <c r="D587" s="1026"/>
      <c r="E587" s="1026"/>
      <c r="F587" s="1026"/>
      <c r="G587" s="1026"/>
      <c r="H587" s="1027"/>
      <c r="I587" s="1027"/>
      <c r="J587" s="1027"/>
      <c r="K587" s="1027"/>
      <c r="L587" s="1027"/>
      <c r="M587" s="1027"/>
      <c r="N587" s="1027"/>
      <c r="O587" s="1027"/>
      <c r="P587" s="1027"/>
      <c r="Q587" s="1026"/>
      <c r="R587" s="1026"/>
      <c r="S587" s="1026"/>
      <c r="T587" s="1026"/>
      <c r="U587" s="1026"/>
      <c r="V587" s="1026"/>
      <c r="W587" s="1026"/>
      <c r="X587" s="1026"/>
      <c r="Y587" s="1026"/>
      <c r="Z587" s="1026"/>
      <c r="AA587" s="1026"/>
      <c r="AB587" s="1026"/>
      <c r="AC587" s="1026"/>
      <c r="AD587" s="1026"/>
      <c r="AE587" s="1026"/>
      <c r="AF587" s="1026"/>
      <c r="AG587" s="1026"/>
      <c r="AH587" s="1026"/>
      <c r="AI587" s="1026"/>
      <c r="AJ587" s="1026"/>
      <c r="AK587" s="1026"/>
      <c r="AL587" s="1026"/>
      <c r="AM587" s="1026"/>
      <c r="AN587" s="1026"/>
      <c r="AO587" s="1026"/>
      <c r="AP587" s="1026"/>
      <c r="AQ587" s="1026"/>
      <c r="AR587" s="1026"/>
      <c r="AS587" s="1026"/>
      <c r="AT587" s="1026"/>
      <c r="AU587" s="1026"/>
      <c r="AV587" s="1026"/>
      <c r="AW587" s="1026"/>
      <c r="AX587" s="1026"/>
      <c r="AY587" s="1026"/>
      <c r="AZ587" s="1026"/>
      <c r="BA587" s="1026"/>
      <c r="BB587" s="1026"/>
      <c r="BC587" s="1026"/>
      <c r="BD587" s="1026"/>
      <c r="BE587" s="1026"/>
      <c r="BF587" s="1026"/>
      <c r="BG587" s="1026"/>
      <c r="BH587" s="1026"/>
      <c r="BI587" s="1026"/>
      <c r="BJ587" s="1026"/>
      <c r="BK587" s="1026"/>
      <c r="BL587" s="1026"/>
      <c r="BM587" s="1026"/>
      <c r="BN587" s="1026"/>
      <c r="BO587" s="1026"/>
      <c r="BP587" s="1026"/>
      <c r="BQ587" s="1026"/>
      <c r="BR587" s="1026"/>
      <c r="BS587" s="1026"/>
      <c r="BT587" s="1026"/>
      <c r="BU587" s="1026"/>
      <c r="BV587" s="1026"/>
      <c r="BW587" s="1026"/>
      <c r="BX587" s="1026"/>
      <c r="BY587" s="1026"/>
      <c r="BZ587" s="1026"/>
      <c r="CA587" s="1026"/>
      <c r="CB587" s="1026"/>
      <c r="CC587" s="1026"/>
      <c r="CD587" s="1026"/>
      <c r="CE587" s="1026"/>
      <c r="CF587" s="1026"/>
      <c r="CG587" s="1026"/>
      <c r="CH587" s="1026"/>
      <c r="CI587" s="1026"/>
      <c r="CJ587" s="1026"/>
      <c r="CK587" s="1026"/>
      <c r="CL587" s="1026"/>
      <c r="CM587" s="1026"/>
      <c r="CN587" s="1026"/>
    </row>
    <row r="588">
      <c r="A588" s="1026"/>
      <c r="B588" s="1026"/>
      <c r="C588" s="1026"/>
      <c r="D588" s="1026"/>
      <c r="E588" s="1026"/>
      <c r="F588" s="1026"/>
      <c r="G588" s="1026"/>
      <c r="H588" s="1027"/>
      <c r="I588" s="1027"/>
      <c r="J588" s="1027"/>
      <c r="K588" s="1027"/>
      <c r="L588" s="1027"/>
      <c r="M588" s="1027"/>
      <c r="N588" s="1027"/>
      <c r="O588" s="1027"/>
      <c r="P588" s="1027"/>
      <c r="Q588" s="1026"/>
      <c r="R588" s="1026"/>
      <c r="S588" s="1026"/>
      <c r="T588" s="1026"/>
      <c r="U588" s="1026"/>
      <c r="V588" s="1026"/>
      <c r="W588" s="1026"/>
      <c r="X588" s="1026"/>
      <c r="Y588" s="1026"/>
      <c r="Z588" s="1026"/>
      <c r="AA588" s="1026"/>
      <c r="AB588" s="1026"/>
      <c r="AC588" s="1026"/>
      <c r="AD588" s="1026"/>
      <c r="AE588" s="1026"/>
      <c r="AF588" s="1026"/>
      <c r="AG588" s="1026"/>
      <c r="AH588" s="1026"/>
      <c r="AI588" s="1026"/>
      <c r="AJ588" s="1026"/>
      <c r="AK588" s="1026"/>
      <c r="AL588" s="1026"/>
      <c r="AM588" s="1026"/>
      <c r="AN588" s="1026"/>
      <c r="AO588" s="1026"/>
      <c r="AP588" s="1026"/>
      <c r="AQ588" s="1026"/>
      <c r="AR588" s="1026"/>
      <c r="AS588" s="1026"/>
      <c r="AT588" s="1026"/>
      <c r="AU588" s="1026"/>
      <c r="AV588" s="1026"/>
      <c r="AW588" s="1026"/>
      <c r="AX588" s="1026"/>
      <c r="AY588" s="1026"/>
      <c r="AZ588" s="1026"/>
      <c r="BA588" s="1026"/>
      <c r="BB588" s="1026"/>
      <c r="BC588" s="1026"/>
      <c r="BD588" s="1026"/>
      <c r="BE588" s="1026"/>
      <c r="BF588" s="1026"/>
      <c r="BG588" s="1026"/>
      <c r="BH588" s="1026"/>
      <c r="BI588" s="1026"/>
      <c r="BJ588" s="1026"/>
      <c r="BK588" s="1026"/>
      <c r="BL588" s="1026"/>
      <c r="BM588" s="1026"/>
      <c r="BN588" s="1026"/>
      <c r="BO588" s="1026"/>
      <c r="BP588" s="1026"/>
      <c r="BQ588" s="1026"/>
      <c r="BR588" s="1026"/>
      <c r="BS588" s="1026"/>
      <c r="BT588" s="1026"/>
      <c r="BU588" s="1026"/>
      <c r="BV588" s="1026"/>
      <c r="BW588" s="1026"/>
      <c r="BX588" s="1026"/>
      <c r="BY588" s="1026"/>
      <c r="BZ588" s="1026"/>
      <c r="CA588" s="1026"/>
      <c r="CB588" s="1026"/>
      <c r="CC588" s="1026"/>
      <c r="CD588" s="1026"/>
      <c r="CE588" s="1026"/>
      <c r="CF588" s="1026"/>
      <c r="CG588" s="1026"/>
      <c r="CH588" s="1026"/>
      <c r="CI588" s="1026"/>
      <c r="CJ588" s="1026"/>
      <c r="CK588" s="1026"/>
      <c r="CL588" s="1026"/>
      <c r="CM588" s="1026"/>
      <c r="CN588" s="1026"/>
    </row>
    <row r="589">
      <c r="A589" s="1026"/>
      <c r="B589" s="1026"/>
      <c r="C589" s="1026"/>
      <c r="D589" s="1026"/>
      <c r="E589" s="1026"/>
      <c r="F589" s="1026"/>
      <c r="G589" s="1026"/>
      <c r="H589" s="1027"/>
      <c r="I589" s="1027"/>
      <c r="J589" s="1027"/>
      <c r="K589" s="1027"/>
      <c r="L589" s="1027"/>
      <c r="M589" s="1027"/>
      <c r="N589" s="1027"/>
      <c r="O589" s="1027"/>
      <c r="P589" s="1027"/>
      <c r="Q589" s="1026"/>
      <c r="R589" s="1026"/>
      <c r="S589" s="1026"/>
      <c r="T589" s="1026"/>
      <c r="U589" s="1026"/>
      <c r="V589" s="1026"/>
      <c r="W589" s="1026"/>
      <c r="X589" s="1026"/>
      <c r="Y589" s="1026"/>
      <c r="Z589" s="1026"/>
      <c r="AA589" s="1026"/>
      <c r="AB589" s="1026"/>
      <c r="AC589" s="1026"/>
      <c r="AD589" s="1026"/>
      <c r="AE589" s="1026"/>
      <c r="AF589" s="1026"/>
      <c r="AG589" s="1026"/>
      <c r="AH589" s="1026"/>
      <c r="AI589" s="1026"/>
      <c r="AJ589" s="1026"/>
      <c r="AK589" s="1026"/>
      <c r="AL589" s="1026"/>
      <c r="AM589" s="1026"/>
      <c r="AN589" s="1026"/>
      <c r="AO589" s="1026"/>
      <c r="AP589" s="1026"/>
      <c r="AQ589" s="1026"/>
      <c r="AR589" s="1026"/>
      <c r="AS589" s="1026"/>
      <c r="AT589" s="1026"/>
      <c r="AU589" s="1026"/>
      <c r="AV589" s="1026"/>
      <c r="AW589" s="1026"/>
      <c r="AX589" s="1026"/>
      <c r="AY589" s="1026"/>
      <c r="AZ589" s="1026"/>
      <c r="BA589" s="1026"/>
      <c r="BB589" s="1026"/>
      <c r="BC589" s="1026"/>
      <c r="BD589" s="1026"/>
      <c r="BE589" s="1026"/>
      <c r="BF589" s="1026"/>
      <c r="BG589" s="1026"/>
      <c r="BH589" s="1026"/>
      <c r="BI589" s="1026"/>
      <c r="BJ589" s="1026"/>
      <c r="BK589" s="1026"/>
      <c r="BL589" s="1026"/>
      <c r="BM589" s="1026"/>
      <c r="BN589" s="1026"/>
      <c r="BO589" s="1026"/>
      <c r="BP589" s="1026"/>
      <c r="BQ589" s="1026"/>
      <c r="BR589" s="1026"/>
      <c r="BS589" s="1026"/>
      <c r="BT589" s="1026"/>
      <c r="BU589" s="1026"/>
      <c r="BV589" s="1026"/>
      <c r="BW589" s="1026"/>
      <c r="BX589" s="1026"/>
      <c r="BY589" s="1026"/>
      <c r="BZ589" s="1026"/>
      <c r="CA589" s="1026"/>
      <c r="CB589" s="1026"/>
      <c r="CC589" s="1026"/>
      <c r="CD589" s="1026"/>
      <c r="CE589" s="1026"/>
      <c r="CF589" s="1026"/>
      <c r="CG589" s="1026"/>
      <c r="CH589" s="1026"/>
      <c r="CI589" s="1026"/>
      <c r="CJ589" s="1026"/>
      <c r="CK589" s="1026"/>
      <c r="CL589" s="1026"/>
      <c r="CM589" s="1026"/>
      <c r="CN589" s="1026"/>
    </row>
    <row r="590">
      <c r="A590" s="1026"/>
      <c r="B590" s="1026"/>
      <c r="C590" s="1026"/>
      <c r="D590" s="1026"/>
      <c r="E590" s="1026"/>
      <c r="F590" s="1026"/>
      <c r="G590" s="1026"/>
      <c r="H590" s="1027"/>
      <c r="I590" s="1027"/>
      <c r="J590" s="1027"/>
      <c r="K590" s="1027"/>
      <c r="L590" s="1027"/>
      <c r="M590" s="1027"/>
      <c r="N590" s="1027"/>
      <c r="O590" s="1027"/>
      <c r="P590" s="1027"/>
      <c r="Q590" s="1026"/>
      <c r="R590" s="1026"/>
      <c r="S590" s="1026"/>
      <c r="T590" s="1026"/>
      <c r="U590" s="1026"/>
      <c r="V590" s="1026"/>
      <c r="W590" s="1026"/>
      <c r="X590" s="1026"/>
      <c r="Y590" s="1026"/>
      <c r="Z590" s="1026"/>
      <c r="AA590" s="1026"/>
      <c r="AB590" s="1026"/>
      <c r="AC590" s="1026"/>
      <c r="AD590" s="1026"/>
      <c r="AE590" s="1026"/>
      <c r="AF590" s="1026"/>
      <c r="AG590" s="1026"/>
      <c r="AH590" s="1026"/>
      <c r="AI590" s="1026"/>
      <c r="AJ590" s="1026"/>
      <c r="AK590" s="1026"/>
      <c r="AL590" s="1026"/>
      <c r="AM590" s="1026"/>
      <c r="AN590" s="1026"/>
      <c r="AO590" s="1026"/>
      <c r="AP590" s="1026"/>
      <c r="AQ590" s="1026"/>
      <c r="AR590" s="1026"/>
      <c r="AS590" s="1026"/>
      <c r="AT590" s="1026"/>
      <c r="AU590" s="1026"/>
      <c r="AV590" s="1026"/>
      <c r="AW590" s="1026"/>
      <c r="AX590" s="1026"/>
      <c r="AY590" s="1026"/>
      <c r="AZ590" s="1026"/>
      <c r="BA590" s="1026"/>
      <c r="BB590" s="1026"/>
      <c r="BC590" s="1026"/>
      <c r="BD590" s="1026"/>
      <c r="BE590" s="1026"/>
      <c r="BF590" s="1026"/>
      <c r="BG590" s="1026"/>
      <c r="BH590" s="1026"/>
      <c r="BI590" s="1026"/>
      <c r="BJ590" s="1026"/>
      <c r="BK590" s="1026"/>
      <c r="BL590" s="1026"/>
      <c r="BM590" s="1026"/>
      <c r="BN590" s="1026"/>
      <c r="BO590" s="1026"/>
      <c r="BP590" s="1026"/>
      <c r="BQ590" s="1026"/>
      <c r="BR590" s="1026"/>
      <c r="BS590" s="1026"/>
      <c r="BT590" s="1026"/>
      <c r="BU590" s="1026"/>
      <c r="BV590" s="1026"/>
      <c r="BW590" s="1026"/>
      <c r="BX590" s="1026"/>
      <c r="BY590" s="1026"/>
      <c r="BZ590" s="1026"/>
      <c r="CA590" s="1026"/>
      <c r="CB590" s="1026"/>
      <c r="CC590" s="1026"/>
      <c r="CD590" s="1026"/>
      <c r="CE590" s="1026"/>
      <c r="CF590" s="1026"/>
      <c r="CG590" s="1026"/>
      <c r="CH590" s="1026"/>
      <c r="CI590" s="1026"/>
      <c r="CJ590" s="1026"/>
      <c r="CK590" s="1026"/>
      <c r="CL590" s="1026"/>
      <c r="CM590" s="1026"/>
      <c r="CN590" s="1026"/>
    </row>
    <row r="591">
      <c r="A591" s="1026"/>
      <c r="B591" s="1026"/>
      <c r="C591" s="1026"/>
      <c r="D591" s="1026"/>
      <c r="E591" s="1026"/>
      <c r="F591" s="1026"/>
      <c r="G591" s="1026"/>
      <c r="H591" s="1027"/>
      <c r="I591" s="1027"/>
      <c r="J591" s="1027"/>
      <c r="K591" s="1027"/>
      <c r="L591" s="1027"/>
      <c r="M591" s="1027"/>
      <c r="N591" s="1027"/>
      <c r="O591" s="1027"/>
      <c r="P591" s="1027"/>
      <c r="Q591" s="1026"/>
      <c r="R591" s="1026"/>
      <c r="S591" s="1026"/>
      <c r="T591" s="1026"/>
      <c r="U591" s="1026"/>
      <c r="V591" s="1026"/>
      <c r="W591" s="1026"/>
      <c r="X591" s="1026"/>
      <c r="Y591" s="1026"/>
      <c r="Z591" s="1026"/>
      <c r="AA591" s="1026"/>
      <c r="AB591" s="1026"/>
      <c r="AC591" s="1026"/>
      <c r="AD591" s="1026"/>
      <c r="AE591" s="1026"/>
      <c r="AF591" s="1026"/>
      <c r="AG591" s="1026"/>
      <c r="AH591" s="1026"/>
      <c r="AI591" s="1026"/>
      <c r="AJ591" s="1026"/>
      <c r="AK591" s="1026"/>
      <c r="AL591" s="1026"/>
      <c r="AM591" s="1026"/>
      <c r="AN591" s="1026"/>
      <c r="AO591" s="1026"/>
      <c r="AP591" s="1026"/>
      <c r="AQ591" s="1026"/>
      <c r="AR591" s="1026"/>
      <c r="AS591" s="1026"/>
      <c r="AT591" s="1026"/>
      <c r="AU591" s="1026"/>
      <c r="AV591" s="1026"/>
      <c r="AW591" s="1026"/>
      <c r="AX591" s="1026"/>
      <c r="AY591" s="1026"/>
      <c r="AZ591" s="1026"/>
      <c r="BA591" s="1026"/>
      <c r="BB591" s="1026"/>
      <c r="BC591" s="1026"/>
      <c r="BD591" s="1026"/>
      <c r="BE591" s="1026"/>
      <c r="BF591" s="1026"/>
      <c r="BG591" s="1026"/>
      <c r="BH591" s="1026"/>
      <c r="BI591" s="1026"/>
      <c r="BJ591" s="1026"/>
      <c r="BK591" s="1026"/>
      <c r="BL591" s="1026"/>
      <c r="BM591" s="1026"/>
      <c r="BN591" s="1026"/>
      <c r="BO591" s="1026"/>
      <c r="BP591" s="1026"/>
      <c r="BQ591" s="1026"/>
      <c r="BR591" s="1026"/>
      <c r="BS591" s="1026"/>
      <c r="BT591" s="1026"/>
      <c r="BU591" s="1026"/>
      <c r="BV591" s="1026"/>
      <c r="BW591" s="1026"/>
      <c r="BX591" s="1026"/>
      <c r="BY591" s="1026"/>
      <c r="BZ591" s="1026"/>
      <c r="CA591" s="1026"/>
      <c r="CB591" s="1026"/>
      <c r="CC591" s="1026"/>
      <c r="CD591" s="1026"/>
      <c r="CE591" s="1026"/>
      <c r="CF591" s="1026"/>
      <c r="CG591" s="1026"/>
      <c r="CH591" s="1026"/>
      <c r="CI591" s="1026"/>
      <c r="CJ591" s="1026"/>
      <c r="CK591" s="1026"/>
      <c r="CL591" s="1026"/>
      <c r="CM591" s="1026"/>
      <c r="CN591" s="1026"/>
    </row>
    <row r="592">
      <c r="A592" s="1026"/>
      <c r="B592" s="1026"/>
      <c r="C592" s="1026"/>
      <c r="D592" s="1026"/>
      <c r="E592" s="1026"/>
      <c r="F592" s="1026"/>
      <c r="G592" s="1026"/>
      <c r="H592" s="1027"/>
      <c r="I592" s="1027"/>
      <c r="J592" s="1027"/>
      <c r="K592" s="1027"/>
      <c r="L592" s="1027"/>
      <c r="M592" s="1027"/>
      <c r="N592" s="1027"/>
      <c r="O592" s="1027"/>
      <c r="P592" s="1027"/>
      <c r="Q592" s="1026"/>
      <c r="R592" s="1026"/>
      <c r="S592" s="1026"/>
      <c r="T592" s="1026"/>
      <c r="U592" s="1026"/>
      <c r="V592" s="1026"/>
      <c r="W592" s="1026"/>
      <c r="X592" s="1026"/>
      <c r="Y592" s="1026"/>
      <c r="Z592" s="1026"/>
      <c r="AA592" s="1026"/>
      <c r="AB592" s="1026"/>
      <c r="AC592" s="1026"/>
      <c r="AD592" s="1026"/>
      <c r="AE592" s="1026"/>
      <c r="AF592" s="1026"/>
      <c r="AG592" s="1026"/>
      <c r="AH592" s="1026"/>
      <c r="AI592" s="1026"/>
      <c r="AJ592" s="1026"/>
      <c r="AK592" s="1026"/>
      <c r="AL592" s="1026"/>
      <c r="AM592" s="1026"/>
      <c r="AN592" s="1026"/>
      <c r="AO592" s="1026"/>
      <c r="AP592" s="1026"/>
      <c r="AQ592" s="1026"/>
      <c r="AR592" s="1026"/>
      <c r="AS592" s="1026"/>
      <c r="AT592" s="1026"/>
      <c r="AU592" s="1026"/>
      <c r="AV592" s="1026"/>
      <c r="AW592" s="1026"/>
      <c r="AX592" s="1026"/>
      <c r="AY592" s="1026"/>
      <c r="AZ592" s="1026"/>
      <c r="BA592" s="1026"/>
      <c r="BB592" s="1026"/>
      <c r="BC592" s="1026"/>
      <c r="BD592" s="1026"/>
      <c r="BE592" s="1026"/>
      <c r="BF592" s="1026"/>
      <c r="BG592" s="1026"/>
      <c r="BH592" s="1026"/>
      <c r="BI592" s="1026"/>
      <c r="BJ592" s="1026"/>
      <c r="BK592" s="1026"/>
      <c r="BL592" s="1026"/>
      <c r="BM592" s="1026"/>
      <c r="BN592" s="1026"/>
      <c r="BO592" s="1026"/>
      <c r="BP592" s="1026"/>
      <c r="BQ592" s="1026"/>
      <c r="BR592" s="1026"/>
      <c r="BS592" s="1026"/>
      <c r="BT592" s="1026"/>
      <c r="BU592" s="1026"/>
      <c r="BV592" s="1026"/>
      <c r="BW592" s="1026"/>
      <c r="BX592" s="1026"/>
      <c r="BY592" s="1026"/>
      <c r="BZ592" s="1026"/>
      <c r="CA592" s="1026"/>
      <c r="CB592" s="1026"/>
      <c r="CC592" s="1026"/>
      <c r="CD592" s="1026"/>
      <c r="CE592" s="1026"/>
      <c r="CF592" s="1026"/>
      <c r="CG592" s="1026"/>
      <c r="CH592" s="1026"/>
      <c r="CI592" s="1026"/>
      <c r="CJ592" s="1026"/>
      <c r="CK592" s="1026"/>
      <c r="CL592" s="1026"/>
      <c r="CM592" s="1026"/>
      <c r="CN592" s="1026"/>
    </row>
    <row r="593">
      <c r="A593" s="1026"/>
      <c r="B593" s="1026"/>
      <c r="C593" s="1026"/>
      <c r="D593" s="1026"/>
      <c r="E593" s="1026"/>
      <c r="F593" s="1026"/>
      <c r="G593" s="1026"/>
      <c r="H593" s="1027"/>
      <c r="I593" s="1027"/>
      <c r="J593" s="1027"/>
      <c r="K593" s="1027"/>
      <c r="L593" s="1027"/>
      <c r="M593" s="1027"/>
      <c r="N593" s="1027"/>
      <c r="O593" s="1027"/>
      <c r="P593" s="1027"/>
      <c r="Q593" s="1026"/>
      <c r="R593" s="1026"/>
      <c r="S593" s="1026"/>
      <c r="T593" s="1026"/>
      <c r="U593" s="1026"/>
      <c r="V593" s="1026"/>
      <c r="W593" s="1026"/>
      <c r="X593" s="1026"/>
      <c r="Y593" s="1026"/>
      <c r="Z593" s="1026"/>
      <c r="AA593" s="1026"/>
      <c r="AB593" s="1026"/>
      <c r="AC593" s="1026"/>
      <c r="AD593" s="1026"/>
      <c r="AE593" s="1026"/>
      <c r="AF593" s="1026"/>
      <c r="AG593" s="1026"/>
      <c r="AH593" s="1026"/>
      <c r="AI593" s="1026"/>
      <c r="AJ593" s="1026"/>
      <c r="AK593" s="1026"/>
      <c r="AL593" s="1026"/>
      <c r="AM593" s="1026"/>
      <c r="AN593" s="1026"/>
      <c r="AO593" s="1026"/>
      <c r="AP593" s="1026"/>
      <c r="AQ593" s="1026"/>
      <c r="AR593" s="1026"/>
      <c r="AS593" s="1026"/>
      <c r="AT593" s="1026"/>
      <c r="AU593" s="1026"/>
      <c r="AV593" s="1026"/>
      <c r="AW593" s="1026"/>
      <c r="AX593" s="1026"/>
      <c r="AY593" s="1026"/>
      <c r="AZ593" s="1026"/>
      <c r="BA593" s="1026"/>
      <c r="BB593" s="1026"/>
      <c r="BC593" s="1026"/>
      <c r="BD593" s="1026"/>
      <c r="BE593" s="1026"/>
      <c r="BF593" s="1026"/>
      <c r="BG593" s="1026"/>
      <c r="BH593" s="1026"/>
      <c r="BI593" s="1026"/>
      <c r="BJ593" s="1026"/>
      <c r="BK593" s="1026"/>
      <c r="BL593" s="1026"/>
      <c r="BM593" s="1026"/>
      <c r="BN593" s="1026"/>
      <c r="BO593" s="1026"/>
      <c r="BP593" s="1026"/>
      <c r="BQ593" s="1026"/>
      <c r="BR593" s="1026"/>
      <c r="BS593" s="1026"/>
      <c r="BT593" s="1026"/>
      <c r="BU593" s="1026"/>
      <c r="BV593" s="1026"/>
      <c r="BW593" s="1026"/>
      <c r="BX593" s="1026"/>
      <c r="BY593" s="1026"/>
      <c r="BZ593" s="1026"/>
      <c r="CA593" s="1026"/>
      <c r="CB593" s="1026"/>
      <c r="CC593" s="1026"/>
      <c r="CD593" s="1026"/>
      <c r="CE593" s="1026"/>
      <c r="CF593" s="1026"/>
      <c r="CG593" s="1026"/>
      <c r="CH593" s="1026"/>
      <c r="CI593" s="1026"/>
      <c r="CJ593" s="1026"/>
      <c r="CK593" s="1026"/>
      <c r="CL593" s="1026"/>
      <c r="CM593" s="1026"/>
      <c r="CN593" s="1026"/>
    </row>
    <row r="594">
      <c r="A594" s="1026"/>
      <c r="B594" s="1026"/>
      <c r="C594" s="1026"/>
      <c r="D594" s="1026"/>
      <c r="E594" s="1026"/>
      <c r="F594" s="1026"/>
      <c r="G594" s="1026"/>
      <c r="H594" s="1027"/>
      <c r="I594" s="1027"/>
      <c r="J594" s="1027"/>
      <c r="K594" s="1027"/>
      <c r="L594" s="1027"/>
      <c r="M594" s="1027"/>
      <c r="N594" s="1027"/>
      <c r="O594" s="1027"/>
      <c r="P594" s="1027"/>
      <c r="Q594" s="1026"/>
      <c r="R594" s="1026"/>
      <c r="S594" s="1026"/>
      <c r="T594" s="1026"/>
      <c r="U594" s="1026"/>
      <c r="V594" s="1026"/>
      <c r="W594" s="1026"/>
      <c r="X594" s="1026"/>
      <c r="Y594" s="1026"/>
      <c r="Z594" s="1026"/>
      <c r="AA594" s="1026"/>
      <c r="AB594" s="1026"/>
      <c r="AC594" s="1026"/>
      <c r="AD594" s="1026"/>
      <c r="AE594" s="1026"/>
      <c r="AF594" s="1026"/>
      <c r="AG594" s="1026"/>
      <c r="AH594" s="1026"/>
      <c r="AI594" s="1026"/>
      <c r="AJ594" s="1026"/>
      <c r="AK594" s="1026"/>
      <c r="AL594" s="1026"/>
      <c r="AM594" s="1026"/>
      <c r="AN594" s="1026"/>
      <c r="AO594" s="1026"/>
      <c r="AP594" s="1026"/>
      <c r="AQ594" s="1026"/>
      <c r="AR594" s="1026"/>
      <c r="AS594" s="1026"/>
      <c r="AT594" s="1026"/>
      <c r="AU594" s="1026"/>
      <c r="AV594" s="1026"/>
      <c r="AW594" s="1026"/>
      <c r="AX594" s="1026"/>
      <c r="AY594" s="1026"/>
      <c r="AZ594" s="1026"/>
      <c r="BA594" s="1026"/>
      <c r="BB594" s="1026"/>
      <c r="BC594" s="1026"/>
      <c r="BD594" s="1026"/>
      <c r="BE594" s="1026"/>
      <c r="BF594" s="1026"/>
      <c r="BG594" s="1026"/>
      <c r="BH594" s="1026"/>
      <c r="BI594" s="1026"/>
      <c r="BJ594" s="1026"/>
      <c r="BK594" s="1026"/>
      <c r="BL594" s="1026"/>
      <c r="BM594" s="1026"/>
      <c r="BN594" s="1026"/>
      <c r="BO594" s="1026"/>
      <c r="BP594" s="1026"/>
      <c r="BQ594" s="1026"/>
      <c r="BR594" s="1026"/>
      <c r="BS594" s="1026"/>
      <c r="BT594" s="1026"/>
      <c r="BU594" s="1026"/>
      <c r="BV594" s="1026"/>
      <c r="BW594" s="1026"/>
      <c r="BX594" s="1026"/>
      <c r="BY594" s="1026"/>
      <c r="BZ594" s="1026"/>
      <c r="CA594" s="1026"/>
      <c r="CB594" s="1026"/>
      <c r="CC594" s="1026"/>
      <c r="CD594" s="1026"/>
      <c r="CE594" s="1026"/>
      <c r="CF594" s="1026"/>
      <c r="CG594" s="1026"/>
      <c r="CH594" s="1026"/>
      <c r="CI594" s="1026"/>
      <c r="CJ594" s="1026"/>
      <c r="CK594" s="1026"/>
      <c r="CL594" s="1026"/>
      <c r="CM594" s="1026"/>
      <c r="CN594" s="1026"/>
    </row>
    <row r="595">
      <c r="A595" s="1026"/>
      <c r="B595" s="1026"/>
      <c r="C595" s="1026"/>
      <c r="D595" s="1026"/>
      <c r="E595" s="1026"/>
      <c r="F595" s="1026"/>
      <c r="G595" s="1026"/>
      <c r="H595" s="1027"/>
      <c r="I595" s="1027"/>
      <c r="J595" s="1027"/>
      <c r="K595" s="1027"/>
      <c r="L595" s="1027"/>
      <c r="M595" s="1027"/>
      <c r="N595" s="1027"/>
      <c r="O595" s="1027"/>
      <c r="P595" s="1027"/>
      <c r="Q595" s="1026"/>
      <c r="R595" s="1026"/>
      <c r="S595" s="1026"/>
      <c r="T595" s="1026"/>
      <c r="U595" s="1026"/>
      <c r="V595" s="1026"/>
      <c r="W595" s="1026"/>
      <c r="X595" s="1026"/>
      <c r="Y595" s="1026"/>
      <c r="Z595" s="1026"/>
      <c r="AA595" s="1026"/>
      <c r="AB595" s="1026"/>
      <c r="AC595" s="1026"/>
      <c r="AD595" s="1026"/>
      <c r="AE595" s="1026"/>
      <c r="AF595" s="1026"/>
      <c r="AG595" s="1026"/>
      <c r="AH595" s="1026"/>
      <c r="AI595" s="1026"/>
      <c r="AJ595" s="1026"/>
      <c r="AK595" s="1026"/>
      <c r="AL595" s="1026"/>
      <c r="AM595" s="1026"/>
      <c r="AN595" s="1026"/>
      <c r="AO595" s="1026"/>
      <c r="AP595" s="1026"/>
      <c r="AQ595" s="1026"/>
      <c r="AR595" s="1026"/>
      <c r="AS595" s="1026"/>
      <c r="AT595" s="1026"/>
      <c r="AU595" s="1026"/>
      <c r="AV595" s="1026"/>
      <c r="AW595" s="1026"/>
      <c r="AX595" s="1026"/>
      <c r="AY595" s="1026"/>
      <c r="AZ595" s="1026"/>
      <c r="BA595" s="1026"/>
      <c r="BB595" s="1026"/>
      <c r="BC595" s="1026"/>
      <c r="BD595" s="1026"/>
      <c r="BE595" s="1026"/>
      <c r="BF595" s="1026"/>
      <c r="BG595" s="1026"/>
      <c r="BH595" s="1026"/>
      <c r="BI595" s="1026"/>
      <c r="BJ595" s="1026"/>
      <c r="BK595" s="1026"/>
      <c r="BL595" s="1026"/>
      <c r="BM595" s="1026"/>
      <c r="BN595" s="1026"/>
      <c r="BO595" s="1026"/>
      <c r="BP595" s="1026"/>
      <c r="BQ595" s="1026"/>
      <c r="BR595" s="1026"/>
      <c r="BS595" s="1026"/>
      <c r="BT595" s="1026"/>
      <c r="BU595" s="1026"/>
      <c r="BV595" s="1026"/>
      <c r="BW595" s="1026"/>
      <c r="BX595" s="1026"/>
      <c r="BY595" s="1026"/>
      <c r="BZ595" s="1026"/>
      <c r="CA595" s="1026"/>
      <c r="CB595" s="1026"/>
      <c r="CC595" s="1026"/>
      <c r="CD595" s="1026"/>
      <c r="CE595" s="1026"/>
      <c r="CF595" s="1026"/>
      <c r="CG595" s="1026"/>
      <c r="CH595" s="1026"/>
      <c r="CI595" s="1026"/>
      <c r="CJ595" s="1026"/>
      <c r="CK595" s="1026"/>
      <c r="CL595" s="1026"/>
      <c r="CM595" s="1026"/>
      <c r="CN595" s="1026"/>
    </row>
    <row r="596">
      <c r="A596" s="1026"/>
      <c r="B596" s="1026"/>
      <c r="C596" s="1026"/>
      <c r="D596" s="1026"/>
      <c r="E596" s="1026"/>
      <c r="F596" s="1026"/>
      <c r="G596" s="1026"/>
      <c r="H596" s="1027"/>
      <c r="I596" s="1027"/>
      <c r="J596" s="1027"/>
      <c r="K596" s="1027"/>
      <c r="L596" s="1027"/>
      <c r="M596" s="1027"/>
      <c r="N596" s="1027"/>
      <c r="O596" s="1027"/>
      <c r="P596" s="1027"/>
      <c r="Q596" s="1026"/>
      <c r="R596" s="1026"/>
      <c r="S596" s="1026"/>
      <c r="T596" s="1026"/>
      <c r="U596" s="1026"/>
      <c r="V596" s="1026"/>
      <c r="W596" s="1026"/>
      <c r="X596" s="1026"/>
      <c r="Y596" s="1026"/>
      <c r="Z596" s="1026"/>
      <c r="AA596" s="1026"/>
      <c r="AB596" s="1026"/>
      <c r="AC596" s="1026"/>
      <c r="AD596" s="1026"/>
      <c r="AE596" s="1026"/>
      <c r="AF596" s="1026"/>
      <c r="AG596" s="1026"/>
      <c r="AH596" s="1026"/>
      <c r="AI596" s="1026"/>
      <c r="AJ596" s="1026"/>
      <c r="AK596" s="1026"/>
      <c r="AL596" s="1026"/>
      <c r="AM596" s="1026"/>
      <c r="AN596" s="1026"/>
      <c r="AO596" s="1026"/>
      <c r="AP596" s="1026"/>
      <c r="AQ596" s="1026"/>
      <c r="AR596" s="1026"/>
      <c r="AS596" s="1026"/>
      <c r="AT596" s="1026"/>
      <c r="AU596" s="1026"/>
      <c r="AV596" s="1026"/>
      <c r="AW596" s="1026"/>
      <c r="AX596" s="1026"/>
      <c r="AY596" s="1026"/>
      <c r="AZ596" s="1026"/>
      <c r="BA596" s="1026"/>
      <c r="BB596" s="1026"/>
      <c r="BC596" s="1026"/>
      <c r="BD596" s="1026"/>
      <c r="BE596" s="1026"/>
      <c r="BF596" s="1026"/>
      <c r="BG596" s="1026"/>
      <c r="BH596" s="1026"/>
      <c r="BI596" s="1026"/>
      <c r="BJ596" s="1026"/>
      <c r="BK596" s="1026"/>
      <c r="BL596" s="1026"/>
      <c r="BM596" s="1026"/>
      <c r="BN596" s="1026"/>
      <c r="BO596" s="1026"/>
      <c r="BP596" s="1026"/>
      <c r="BQ596" s="1026"/>
      <c r="BR596" s="1026"/>
      <c r="BS596" s="1026"/>
      <c r="BT596" s="1026"/>
      <c r="BU596" s="1026"/>
      <c r="BV596" s="1026"/>
      <c r="BW596" s="1026"/>
      <c r="BX596" s="1026"/>
      <c r="BY596" s="1026"/>
      <c r="BZ596" s="1026"/>
      <c r="CA596" s="1026"/>
      <c r="CB596" s="1026"/>
      <c r="CC596" s="1026"/>
      <c r="CD596" s="1026"/>
      <c r="CE596" s="1026"/>
      <c r="CF596" s="1026"/>
      <c r="CG596" s="1026"/>
      <c r="CH596" s="1026"/>
      <c r="CI596" s="1026"/>
      <c r="CJ596" s="1026"/>
      <c r="CK596" s="1026"/>
      <c r="CL596" s="1026"/>
      <c r="CM596" s="1026"/>
      <c r="CN596" s="1026"/>
    </row>
    <row r="597">
      <c r="A597" s="1026"/>
      <c r="B597" s="1026"/>
      <c r="C597" s="1026"/>
      <c r="D597" s="1026"/>
      <c r="E597" s="1026"/>
      <c r="F597" s="1026"/>
      <c r="G597" s="1026"/>
      <c r="H597" s="1027"/>
      <c r="I597" s="1027"/>
      <c r="J597" s="1027"/>
      <c r="K597" s="1027"/>
      <c r="L597" s="1027"/>
      <c r="M597" s="1027"/>
      <c r="N597" s="1027"/>
      <c r="O597" s="1027"/>
      <c r="P597" s="1027"/>
      <c r="Q597" s="1026"/>
      <c r="R597" s="1026"/>
      <c r="S597" s="1026"/>
      <c r="T597" s="1026"/>
      <c r="U597" s="1026"/>
      <c r="V597" s="1026"/>
      <c r="W597" s="1026"/>
      <c r="X597" s="1026"/>
      <c r="Y597" s="1026"/>
      <c r="Z597" s="1026"/>
      <c r="AA597" s="1026"/>
      <c r="AB597" s="1026"/>
      <c r="AC597" s="1026"/>
      <c r="AD597" s="1026"/>
      <c r="AE597" s="1026"/>
      <c r="AF597" s="1026"/>
      <c r="AG597" s="1026"/>
      <c r="AH597" s="1026"/>
      <c r="AI597" s="1026"/>
      <c r="AJ597" s="1026"/>
      <c r="AK597" s="1026"/>
      <c r="AL597" s="1026"/>
      <c r="AM597" s="1026"/>
      <c r="AN597" s="1026"/>
      <c r="AO597" s="1026"/>
      <c r="AP597" s="1026"/>
      <c r="AQ597" s="1026"/>
      <c r="AR597" s="1026"/>
      <c r="AS597" s="1026"/>
      <c r="AT597" s="1026"/>
      <c r="AU597" s="1026"/>
      <c r="AV597" s="1026"/>
      <c r="AW597" s="1026"/>
      <c r="AX597" s="1026"/>
      <c r="AY597" s="1026"/>
      <c r="AZ597" s="1026"/>
      <c r="BA597" s="1026"/>
      <c r="BB597" s="1026"/>
      <c r="BC597" s="1026"/>
      <c r="BD597" s="1026"/>
      <c r="BE597" s="1026"/>
      <c r="BF597" s="1026"/>
      <c r="BG597" s="1026"/>
      <c r="BH597" s="1026"/>
      <c r="BI597" s="1026"/>
      <c r="BJ597" s="1026"/>
      <c r="BK597" s="1026"/>
      <c r="BL597" s="1026"/>
      <c r="BM597" s="1026"/>
      <c r="BN597" s="1026"/>
      <c r="BO597" s="1026"/>
      <c r="BP597" s="1026"/>
      <c r="BQ597" s="1026"/>
      <c r="BR597" s="1026"/>
      <c r="BS597" s="1026"/>
      <c r="BT597" s="1026"/>
      <c r="BU597" s="1026"/>
      <c r="BV597" s="1026"/>
      <c r="BW597" s="1026"/>
      <c r="BX597" s="1026"/>
      <c r="BY597" s="1026"/>
      <c r="BZ597" s="1026"/>
      <c r="CA597" s="1026"/>
      <c r="CB597" s="1026"/>
      <c r="CC597" s="1026"/>
      <c r="CD597" s="1026"/>
      <c r="CE597" s="1026"/>
      <c r="CF597" s="1026"/>
      <c r="CG597" s="1026"/>
      <c r="CH597" s="1026"/>
      <c r="CI597" s="1026"/>
      <c r="CJ597" s="1026"/>
      <c r="CK597" s="1026"/>
      <c r="CL597" s="1026"/>
      <c r="CM597" s="1026"/>
      <c r="CN597" s="1026"/>
    </row>
    <row r="598">
      <c r="A598" s="1026"/>
      <c r="B598" s="1026"/>
      <c r="C598" s="1026"/>
      <c r="D598" s="1026"/>
      <c r="E598" s="1026"/>
      <c r="F598" s="1026"/>
      <c r="G598" s="1026"/>
      <c r="H598" s="1027"/>
      <c r="I598" s="1027"/>
      <c r="J598" s="1027"/>
      <c r="K598" s="1027"/>
      <c r="L598" s="1027"/>
      <c r="M598" s="1027"/>
      <c r="N598" s="1027"/>
      <c r="O598" s="1027"/>
      <c r="P598" s="1027"/>
      <c r="Q598" s="1026"/>
      <c r="R598" s="1026"/>
      <c r="S598" s="1026"/>
      <c r="T598" s="1026"/>
      <c r="U598" s="1026"/>
      <c r="V598" s="1026"/>
      <c r="W598" s="1026"/>
      <c r="X598" s="1026"/>
      <c r="Y598" s="1026"/>
      <c r="Z598" s="1026"/>
      <c r="AA598" s="1026"/>
      <c r="AB598" s="1026"/>
      <c r="AC598" s="1026"/>
      <c r="AD598" s="1026"/>
      <c r="AE598" s="1026"/>
      <c r="AF598" s="1026"/>
      <c r="AG598" s="1026"/>
      <c r="AH598" s="1026"/>
      <c r="AI598" s="1026"/>
      <c r="AJ598" s="1026"/>
      <c r="AK598" s="1026"/>
      <c r="AL598" s="1026"/>
      <c r="AM598" s="1026"/>
      <c r="AN598" s="1026"/>
      <c r="AO598" s="1026"/>
      <c r="AP598" s="1026"/>
      <c r="AQ598" s="1026"/>
      <c r="AR598" s="1026"/>
      <c r="AS598" s="1026"/>
      <c r="AT598" s="1026"/>
      <c r="AU598" s="1026"/>
      <c r="AV598" s="1026"/>
      <c r="AW598" s="1026"/>
      <c r="AX598" s="1026"/>
      <c r="AY598" s="1026"/>
      <c r="AZ598" s="1026"/>
      <c r="BA598" s="1026"/>
      <c r="BB598" s="1026"/>
      <c r="BC598" s="1026"/>
      <c r="BD598" s="1026"/>
      <c r="BE598" s="1026"/>
      <c r="BF598" s="1026"/>
      <c r="BG598" s="1026"/>
      <c r="BH598" s="1026"/>
      <c r="BI598" s="1026"/>
      <c r="BJ598" s="1026"/>
      <c r="BK598" s="1026"/>
      <c r="BL598" s="1026"/>
      <c r="BM598" s="1026"/>
      <c r="BN598" s="1026"/>
      <c r="BO598" s="1026"/>
      <c r="BP598" s="1026"/>
      <c r="BQ598" s="1026"/>
      <c r="BR598" s="1026"/>
      <c r="BS598" s="1026"/>
      <c r="BT598" s="1026"/>
      <c r="BU598" s="1026"/>
      <c r="BV598" s="1026"/>
      <c r="BW598" s="1026"/>
      <c r="BX598" s="1026"/>
      <c r="BY598" s="1026"/>
      <c r="BZ598" s="1026"/>
      <c r="CA598" s="1026"/>
      <c r="CB598" s="1026"/>
      <c r="CC598" s="1026"/>
      <c r="CD598" s="1026"/>
      <c r="CE598" s="1026"/>
      <c r="CF598" s="1026"/>
      <c r="CG598" s="1026"/>
      <c r="CH598" s="1026"/>
      <c r="CI598" s="1026"/>
      <c r="CJ598" s="1026"/>
      <c r="CK598" s="1026"/>
      <c r="CL598" s="1026"/>
      <c r="CM598" s="1026"/>
      <c r="CN598" s="1026"/>
    </row>
    <row r="599">
      <c r="A599" s="1026"/>
      <c r="B599" s="1026"/>
      <c r="C599" s="1026"/>
      <c r="D599" s="1026"/>
      <c r="E599" s="1026"/>
      <c r="F599" s="1026"/>
      <c r="G599" s="1026"/>
      <c r="H599" s="1027"/>
      <c r="I599" s="1027"/>
      <c r="J599" s="1027"/>
      <c r="K599" s="1027"/>
      <c r="L599" s="1027"/>
      <c r="M599" s="1027"/>
      <c r="N599" s="1027"/>
      <c r="O599" s="1027"/>
      <c r="P599" s="1027"/>
      <c r="Q599" s="1026"/>
      <c r="R599" s="1026"/>
      <c r="S599" s="1026"/>
      <c r="T599" s="1026"/>
      <c r="U599" s="1026"/>
      <c r="V599" s="1026"/>
      <c r="W599" s="1026"/>
      <c r="X599" s="1026"/>
      <c r="Y599" s="1026"/>
      <c r="Z599" s="1026"/>
      <c r="AA599" s="1026"/>
      <c r="AB599" s="1026"/>
      <c r="AC599" s="1026"/>
      <c r="AD599" s="1026"/>
      <c r="AE599" s="1026"/>
      <c r="AF599" s="1026"/>
      <c r="AG599" s="1026"/>
      <c r="AH599" s="1026"/>
      <c r="AI599" s="1026"/>
      <c r="AJ599" s="1026"/>
      <c r="AK599" s="1026"/>
      <c r="AL599" s="1026"/>
      <c r="AM599" s="1026"/>
      <c r="AN599" s="1026"/>
      <c r="AO599" s="1026"/>
      <c r="AP599" s="1026"/>
      <c r="AQ599" s="1026"/>
      <c r="AR599" s="1026"/>
      <c r="AS599" s="1026"/>
      <c r="AT599" s="1026"/>
      <c r="AU599" s="1026"/>
      <c r="AV599" s="1026"/>
      <c r="AW599" s="1026"/>
      <c r="AX599" s="1026"/>
      <c r="AY599" s="1026"/>
      <c r="AZ599" s="1026"/>
      <c r="BA599" s="1026"/>
      <c r="BB599" s="1026"/>
      <c r="BC599" s="1026"/>
      <c r="BD599" s="1026"/>
      <c r="BE599" s="1026"/>
      <c r="BF599" s="1026"/>
      <c r="BG599" s="1026"/>
      <c r="BH599" s="1026"/>
      <c r="BI599" s="1026"/>
      <c r="BJ599" s="1026"/>
      <c r="BK599" s="1026"/>
      <c r="BL599" s="1026"/>
      <c r="BM599" s="1026"/>
      <c r="BN599" s="1026"/>
      <c r="BO599" s="1026"/>
      <c r="BP599" s="1026"/>
      <c r="BQ599" s="1026"/>
      <c r="BR599" s="1026"/>
      <c r="BS599" s="1026"/>
      <c r="BT599" s="1026"/>
      <c r="BU599" s="1026"/>
      <c r="BV599" s="1026"/>
      <c r="BW599" s="1026"/>
      <c r="BX599" s="1026"/>
      <c r="BY599" s="1026"/>
      <c r="BZ599" s="1026"/>
      <c r="CA599" s="1026"/>
      <c r="CB599" s="1026"/>
      <c r="CC599" s="1026"/>
      <c r="CD599" s="1026"/>
      <c r="CE599" s="1026"/>
      <c r="CF599" s="1026"/>
      <c r="CG599" s="1026"/>
      <c r="CH599" s="1026"/>
      <c r="CI599" s="1026"/>
      <c r="CJ599" s="1026"/>
      <c r="CK599" s="1026"/>
      <c r="CL599" s="1026"/>
      <c r="CM599" s="1026"/>
      <c r="CN599" s="1026"/>
    </row>
    <row r="600">
      <c r="A600" s="1026"/>
      <c r="B600" s="1026"/>
      <c r="C600" s="1026"/>
      <c r="D600" s="1026"/>
      <c r="E600" s="1026"/>
      <c r="F600" s="1026"/>
      <c r="G600" s="1026"/>
      <c r="H600" s="1027"/>
      <c r="I600" s="1027"/>
      <c r="J600" s="1027"/>
      <c r="K600" s="1027"/>
      <c r="L600" s="1027"/>
      <c r="M600" s="1027"/>
      <c r="N600" s="1027"/>
      <c r="O600" s="1027"/>
      <c r="P600" s="1027"/>
      <c r="Q600" s="1026"/>
      <c r="R600" s="1026"/>
      <c r="S600" s="1026"/>
      <c r="T600" s="1026"/>
      <c r="U600" s="1026"/>
      <c r="V600" s="1026"/>
      <c r="W600" s="1026"/>
      <c r="X600" s="1026"/>
      <c r="Y600" s="1026"/>
      <c r="Z600" s="1026"/>
      <c r="AA600" s="1026"/>
      <c r="AB600" s="1026"/>
      <c r="AC600" s="1026"/>
      <c r="AD600" s="1026"/>
      <c r="AE600" s="1026"/>
      <c r="AF600" s="1026"/>
      <c r="AG600" s="1026"/>
      <c r="AH600" s="1026"/>
      <c r="AI600" s="1026"/>
      <c r="AJ600" s="1026"/>
      <c r="AK600" s="1026"/>
      <c r="AL600" s="1026"/>
      <c r="AM600" s="1026"/>
      <c r="AN600" s="1026"/>
      <c r="AO600" s="1026"/>
      <c r="AP600" s="1026"/>
      <c r="AQ600" s="1026"/>
      <c r="AR600" s="1026"/>
      <c r="AS600" s="1026"/>
      <c r="AT600" s="1026"/>
      <c r="AU600" s="1026"/>
      <c r="AV600" s="1026"/>
      <c r="AW600" s="1026"/>
      <c r="AX600" s="1026"/>
      <c r="AY600" s="1026"/>
      <c r="AZ600" s="1026"/>
      <c r="BA600" s="1026"/>
      <c r="BB600" s="1026"/>
      <c r="BC600" s="1026"/>
      <c r="BD600" s="1026"/>
      <c r="BE600" s="1026"/>
      <c r="BF600" s="1026"/>
      <c r="BG600" s="1026"/>
      <c r="BH600" s="1026"/>
      <c r="BI600" s="1026"/>
      <c r="BJ600" s="1026"/>
      <c r="BK600" s="1026"/>
      <c r="BL600" s="1026"/>
      <c r="BM600" s="1026"/>
      <c r="BN600" s="1026"/>
      <c r="BO600" s="1026"/>
      <c r="BP600" s="1026"/>
      <c r="BQ600" s="1026"/>
      <c r="BR600" s="1026"/>
      <c r="BS600" s="1026"/>
      <c r="BT600" s="1026"/>
      <c r="BU600" s="1026"/>
      <c r="BV600" s="1026"/>
      <c r="BW600" s="1026"/>
      <c r="BX600" s="1026"/>
      <c r="BY600" s="1026"/>
      <c r="BZ600" s="1026"/>
      <c r="CA600" s="1026"/>
      <c r="CB600" s="1026"/>
      <c r="CC600" s="1026"/>
      <c r="CD600" s="1026"/>
      <c r="CE600" s="1026"/>
      <c r="CF600" s="1026"/>
      <c r="CG600" s="1026"/>
      <c r="CH600" s="1026"/>
      <c r="CI600" s="1026"/>
      <c r="CJ600" s="1026"/>
      <c r="CK600" s="1026"/>
      <c r="CL600" s="1026"/>
      <c r="CM600" s="1026"/>
      <c r="CN600" s="1026"/>
    </row>
    <row r="601">
      <c r="A601" s="1026"/>
      <c r="B601" s="1026"/>
      <c r="C601" s="1026"/>
      <c r="D601" s="1026"/>
      <c r="E601" s="1026"/>
      <c r="F601" s="1026"/>
      <c r="G601" s="1026"/>
      <c r="H601" s="1027"/>
      <c r="I601" s="1027"/>
      <c r="J601" s="1027"/>
      <c r="K601" s="1027"/>
      <c r="L601" s="1027"/>
      <c r="M601" s="1027"/>
      <c r="N601" s="1027"/>
      <c r="O601" s="1027"/>
      <c r="P601" s="1027"/>
      <c r="Q601" s="1026"/>
      <c r="R601" s="1026"/>
      <c r="S601" s="1026"/>
      <c r="T601" s="1026"/>
      <c r="U601" s="1026"/>
      <c r="V601" s="1026"/>
      <c r="W601" s="1026"/>
      <c r="X601" s="1026"/>
      <c r="Y601" s="1026"/>
      <c r="Z601" s="1026"/>
      <c r="AA601" s="1026"/>
      <c r="AB601" s="1026"/>
      <c r="AC601" s="1026"/>
      <c r="AD601" s="1026"/>
      <c r="AE601" s="1026"/>
      <c r="AF601" s="1026"/>
      <c r="AG601" s="1026"/>
      <c r="AH601" s="1026"/>
      <c r="AI601" s="1026"/>
      <c r="AJ601" s="1026"/>
      <c r="AK601" s="1026"/>
      <c r="AL601" s="1026"/>
      <c r="AM601" s="1026"/>
      <c r="AN601" s="1026"/>
      <c r="AO601" s="1026"/>
      <c r="AP601" s="1026"/>
      <c r="AQ601" s="1026"/>
      <c r="AR601" s="1026"/>
      <c r="AS601" s="1026"/>
      <c r="AT601" s="1026"/>
      <c r="AU601" s="1026"/>
      <c r="AV601" s="1026"/>
      <c r="AW601" s="1026"/>
      <c r="AX601" s="1026"/>
      <c r="AY601" s="1026"/>
      <c r="AZ601" s="1026"/>
      <c r="BA601" s="1026"/>
      <c r="BB601" s="1026"/>
      <c r="BC601" s="1026"/>
      <c r="BD601" s="1026"/>
      <c r="BE601" s="1026"/>
      <c r="BF601" s="1026"/>
      <c r="BG601" s="1026"/>
      <c r="BH601" s="1026"/>
      <c r="BI601" s="1026"/>
      <c r="BJ601" s="1026"/>
      <c r="BK601" s="1026"/>
      <c r="BL601" s="1026"/>
      <c r="BM601" s="1026"/>
      <c r="BN601" s="1026"/>
      <c r="BO601" s="1026"/>
      <c r="BP601" s="1026"/>
      <c r="BQ601" s="1026"/>
      <c r="BR601" s="1026"/>
      <c r="BS601" s="1026"/>
      <c r="BT601" s="1026"/>
      <c r="BU601" s="1026"/>
      <c r="BV601" s="1026"/>
      <c r="BW601" s="1026"/>
      <c r="BX601" s="1026"/>
      <c r="BY601" s="1026"/>
      <c r="BZ601" s="1026"/>
      <c r="CA601" s="1026"/>
      <c r="CB601" s="1026"/>
      <c r="CC601" s="1026"/>
      <c r="CD601" s="1026"/>
      <c r="CE601" s="1026"/>
      <c r="CF601" s="1026"/>
      <c r="CG601" s="1026"/>
      <c r="CH601" s="1026"/>
      <c r="CI601" s="1026"/>
      <c r="CJ601" s="1026"/>
      <c r="CK601" s="1026"/>
      <c r="CL601" s="1026"/>
      <c r="CM601" s="1026"/>
      <c r="CN601" s="1026"/>
    </row>
    <row r="602">
      <c r="A602" s="1026"/>
      <c r="B602" s="1026"/>
      <c r="C602" s="1026"/>
      <c r="D602" s="1026"/>
      <c r="E602" s="1026"/>
      <c r="F602" s="1026"/>
      <c r="G602" s="1026"/>
      <c r="H602" s="1027"/>
      <c r="I602" s="1027"/>
      <c r="J602" s="1027"/>
      <c r="K602" s="1027"/>
      <c r="L602" s="1027"/>
      <c r="M602" s="1027"/>
      <c r="N602" s="1027"/>
      <c r="O602" s="1027"/>
      <c r="P602" s="1027"/>
      <c r="Q602" s="1026"/>
      <c r="R602" s="1026"/>
      <c r="S602" s="1026"/>
      <c r="T602" s="1026"/>
      <c r="U602" s="1026"/>
      <c r="V602" s="1026"/>
      <c r="W602" s="1026"/>
      <c r="X602" s="1026"/>
      <c r="Y602" s="1026"/>
      <c r="Z602" s="1026"/>
      <c r="AA602" s="1026"/>
      <c r="AB602" s="1026"/>
      <c r="AC602" s="1026"/>
      <c r="AD602" s="1026"/>
      <c r="AE602" s="1026"/>
      <c r="AF602" s="1026"/>
      <c r="AG602" s="1026"/>
      <c r="AH602" s="1026"/>
      <c r="AI602" s="1026"/>
      <c r="AJ602" s="1026"/>
      <c r="AK602" s="1026"/>
      <c r="AL602" s="1026"/>
      <c r="AM602" s="1026"/>
      <c r="AN602" s="1026"/>
      <c r="AO602" s="1026"/>
      <c r="AP602" s="1026"/>
      <c r="AQ602" s="1026"/>
      <c r="AR602" s="1026"/>
      <c r="AS602" s="1026"/>
      <c r="AT602" s="1026"/>
      <c r="AU602" s="1026"/>
      <c r="AV602" s="1026"/>
      <c r="AW602" s="1026"/>
      <c r="AX602" s="1026"/>
      <c r="AY602" s="1026"/>
      <c r="AZ602" s="1026"/>
      <c r="BA602" s="1026"/>
      <c r="BB602" s="1026"/>
      <c r="BC602" s="1026"/>
      <c r="BD602" s="1026"/>
      <c r="BE602" s="1026"/>
      <c r="BF602" s="1026"/>
      <c r="BG602" s="1026"/>
      <c r="BH602" s="1026"/>
      <c r="BI602" s="1026"/>
      <c r="BJ602" s="1026"/>
      <c r="BK602" s="1026"/>
      <c r="BL602" s="1026"/>
      <c r="BM602" s="1026"/>
      <c r="BN602" s="1026"/>
      <c r="BO602" s="1026"/>
      <c r="BP602" s="1026"/>
      <c r="BQ602" s="1026"/>
      <c r="BR602" s="1026"/>
      <c r="BS602" s="1026"/>
      <c r="BT602" s="1026"/>
      <c r="BU602" s="1026"/>
      <c r="BV602" s="1026"/>
      <c r="BW602" s="1026"/>
      <c r="BX602" s="1026"/>
      <c r="BY602" s="1026"/>
      <c r="BZ602" s="1026"/>
      <c r="CA602" s="1026"/>
      <c r="CB602" s="1026"/>
      <c r="CC602" s="1026"/>
      <c r="CD602" s="1026"/>
      <c r="CE602" s="1026"/>
      <c r="CF602" s="1026"/>
      <c r="CG602" s="1026"/>
      <c r="CH602" s="1026"/>
      <c r="CI602" s="1026"/>
      <c r="CJ602" s="1026"/>
      <c r="CK602" s="1026"/>
      <c r="CL602" s="1026"/>
      <c r="CM602" s="1026"/>
      <c r="CN602" s="1026"/>
    </row>
    <row r="603">
      <c r="A603" s="1026"/>
      <c r="B603" s="1026"/>
      <c r="C603" s="1026"/>
      <c r="D603" s="1026"/>
      <c r="E603" s="1026"/>
      <c r="F603" s="1026"/>
      <c r="G603" s="1026"/>
      <c r="H603" s="1027"/>
      <c r="I603" s="1027"/>
      <c r="J603" s="1027"/>
      <c r="K603" s="1027"/>
      <c r="L603" s="1027"/>
      <c r="M603" s="1027"/>
      <c r="N603" s="1027"/>
      <c r="O603" s="1027"/>
      <c r="P603" s="1027"/>
      <c r="Q603" s="1026"/>
      <c r="R603" s="1026"/>
      <c r="S603" s="1026"/>
      <c r="T603" s="1026"/>
      <c r="U603" s="1026"/>
      <c r="V603" s="1026"/>
      <c r="W603" s="1026"/>
      <c r="X603" s="1026"/>
      <c r="Y603" s="1026"/>
      <c r="Z603" s="1026"/>
      <c r="AA603" s="1026"/>
      <c r="AB603" s="1026"/>
      <c r="AC603" s="1026"/>
      <c r="AD603" s="1026"/>
      <c r="AE603" s="1026"/>
      <c r="AF603" s="1026"/>
      <c r="AG603" s="1026"/>
      <c r="AH603" s="1026"/>
      <c r="AI603" s="1026"/>
      <c r="AJ603" s="1026"/>
      <c r="AK603" s="1026"/>
      <c r="AL603" s="1026"/>
      <c r="AM603" s="1026"/>
      <c r="AN603" s="1026"/>
      <c r="AO603" s="1026"/>
      <c r="AP603" s="1026"/>
      <c r="AQ603" s="1026"/>
      <c r="AR603" s="1026"/>
      <c r="AS603" s="1026"/>
      <c r="AT603" s="1026"/>
      <c r="AU603" s="1026"/>
      <c r="AV603" s="1026"/>
      <c r="AW603" s="1026"/>
      <c r="AX603" s="1026"/>
      <c r="AY603" s="1026"/>
      <c r="AZ603" s="1026"/>
      <c r="BA603" s="1026"/>
      <c r="BB603" s="1026"/>
      <c r="BC603" s="1026"/>
      <c r="BD603" s="1026"/>
      <c r="BE603" s="1026"/>
      <c r="BF603" s="1026"/>
      <c r="BG603" s="1026"/>
      <c r="BH603" s="1026"/>
      <c r="BI603" s="1026"/>
      <c r="BJ603" s="1026"/>
      <c r="BK603" s="1026"/>
      <c r="BL603" s="1026"/>
      <c r="BM603" s="1026"/>
      <c r="BN603" s="1026"/>
      <c r="BO603" s="1026"/>
      <c r="BP603" s="1026"/>
      <c r="BQ603" s="1026"/>
      <c r="BR603" s="1026"/>
      <c r="BS603" s="1026"/>
      <c r="BT603" s="1026"/>
      <c r="BU603" s="1026"/>
      <c r="BV603" s="1026"/>
      <c r="BW603" s="1026"/>
      <c r="BX603" s="1026"/>
      <c r="BY603" s="1026"/>
      <c r="BZ603" s="1026"/>
      <c r="CA603" s="1026"/>
      <c r="CB603" s="1026"/>
      <c r="CC603" s="1026"/>
      <c r="CD603" s="1026"/>
      <c r="CE603" s="1026"/>
      <c r="CF603" s="1026"/>
      <c r="CG603" s="1026"/>
      <c r="CH603" s="1026"/>
      <c r="CI603" s="1026"/>
      <c r="CJ603" s="1026"/>
      <c r="CK603" s="1026"/>
      <c r="CL603" s="1026"/>
      <c r="CM603" s="1026"/>
      <c r="CN603" s="1026"/>
    </row>
    <row r="604">
      <c r="A604" s="1026"/>
      <c r="B604" s="1026"/>
      <c r="C604" s="1026"/>
      <c r="D604" s="1026"/>
      <c r="E604" s="1026"/>
      <c r="F604" s="1026"/>
      <c r="G604" s="1026"/>
      <c r="H604" s="1027"/>
      <c r="I604" s="1027"/>
      <c r="J604" s="1027"/>
      <c r="K604" s="1027"/>
      <c r="L604" s="1027"/>
      <c r="M604" s="1027"/>
      <c r="N604" s="1027"/>
      <c r="O604" s="1027"/>
      <c r="P604" s="1027"/>
      <c r="Q604" s="1026"/>
      <c r="R604" s="1026"/>
      <c r="S604" s="1026"/>
      <c r="T604" s="1026"/>
      <c r="U604" s="1026"/>
      <c r="V604" s="1026"/>
      <c r="W604" s="1026"/>
      <c r="X604" s="1026"/>
      <c r="Y604" s="1026"/>
      <c r="Z604" s="1026"/>
      <c r="AA604" s="1026"/>
      <c r="AB604" s="1026"/>
      <c r="AC604" s="1026"/>
      <c r="AD604" s="1026"/>
      <c r="AE604" s="1026"/>
      <c r="AF604" s="1026"/>
      <c r="AG604" s="1026"/>
      <c r="AH604" s="1026"/>
      <c r="AI604" s="1026"/>
      <c r="AJ604" s="1026"/>
      <c r="AK604" s="1026"/>
      <c r="AL604" s="1026"/>
      <c r="AM604" s="1026"/>
      <c r="AN604" s="1026"/>
      <c r="AO604" s="1026"/>
      <c r="AP604" s="1026"/>
      <c r="AQ604" s="1026"/>
      <c r="AR604" s="1026"/>
      <c r="AS604" s="1026"/>
      <c r="AT604" s="1026"/>
      <c r="AU604" s="1026"/>
      <c r="AV604" s="1026"/>
      <c r="AW604" s="1026"/>
      <c r="AX604" s="1026"/>
      <c r="AY604" s="1026"/>
      <c r="AZ604" s="1026"/>
      <c r="BA604" s="1026"/>
      <c r="BB604" s="1026"/>
      <c r="BC604" s="1026"/>
      <c r="BD604" s="1026"/>
      <c r="BE604" s="1026"/>
      <c r="BF604" s="1026"/>
      <c r="BG604" s="1026"/>
      <c r="BH604" s="1026"/>
      <c r="BI604" s="1026"/>
      <c r="BJ604" s="1026"/>
      <c r="BK604" s="1026"/>
      <c r="BL604" s="1026"/>
      <c r="BM604" s="1026"/>
      <c r="BN604" s="1026"/>
      <c r="BO604" s="1026"/>
      <c r="BP604" s="1026"/>
      <c r="BQ604" s="1026"/>
      <c r="BR604" s="1026"/>
      <c r="BS604" s="1026"/>
      <c r="BT604" s="1026"/>
      <c r="BU604" s="1026"/>
      <c r="BV604" s="1026"/>
      <c r="BW604" s="1026"/>
      <c r="BX604" s="1026"/>
      <c r="BY604" s="1026"/>
      <c r="BZ604" s="1026"/>
      <c r="CA604" s="1026"/>
      <c r="CB604" s="1026"/>
      <c r="CC604" s="1026"/>
      <c r="CD604" s="1026"/>
      <c r="CE604" s="1026"/>
      <c r="CF604" s="1026"/>
      <c r="CG604" s="1026"/>
      <c r="CH604" s="1026"/>
      <c r="CI604" s="1026"/>
      <c r="CJ604" s="1026"/>
      <c r="CK604" s="1026"/>
      <c r="CL604" s="1026"/>
      <c r="CM604" s="1026"/>
      <c r="CN604" s="1026"/>
    </row>
    <row r="605">
      <c r="A605" s="1026"/>
      <c r="B605" s="1026"/>
      <c r="C605" s="1026"/>
      <c r="D605" s="1026"/>
      <c r="E605" s="1026"/>
      <c r="F605" s="1026"/>
      <c r="G605" s="1026"/>
      <c r="H605" s="1027"/>
      <c r="I605" s="1027"/>
      <c r="J605" s="1027"/>
      <c r="K605" s="1027"/>
      <c r="L605" s="1027"/>
      <c r="M605" s="1027"/>
      <c r="N605" s="1027"/>
      <c r="O605" s="1027"/>
      <c r="P605" s="1027"/>
      <c r="Q605" s="1026"/>
      <c r="R605" s="1026"/>
      <c r="S605" s="1026"/>
      <c r="T605" s="1026"/>
      <c r="U605" s="1026"/>
      <c r="V605" s="1026"/>
      <c r="W605" s="1026"/>
      <c r="X605" s="1026"/>
      <c r="Y605" s="1026"/>
      <c r="Z605" s="1026"/>
      <c r="AA605" s="1026"/>
      <c r="AB605" s="1026"/>
      <c r="AC605" s="1026"/>
      <c r="AD605" s="1026"/>
      <c r="AE605" s="1026"/>
      <c r="AF605" s="1026"/>
      <c r="AG605" s="1026"/>
      <c r="AH605" s="1026"/>
      <c r="AI605" s="1026"/>
      <c r="AJ605" s="1026"/>
      <c r="AK605" s="1026"/>
      <c r="AL605" s="1026"/>
      <c r="AM605" s="1026"/>
      <c r="AN605" s="1026"/>
      <c r="AO605" s="1026"/>
      <c r="AP605" s="1026"/>
      <c r="AQ605" s="1026"/>
      <c r="AR605" s="1026"/>
      <c r="AS605" s="1026"/>
      <c r="AT605" s="1026"/>
      <c r="AU605" s="1026"/>
      <c r="AV605" s="1026"/>
      <c r="AW605" s="1026"/>
      <c r="AX605" s="1026"/>
      <c r="AY605" s="1026"/>
      <c r="AZ605" s="1026"/>
      <c r="BA605" s="1026"/>
      <c r="BB605" s="1026"/>
      <c r="BC605" s="1026"/>
      <c r="BD605" s="1026"/>
      <c r="BE605" s="1026"/>
      <c r="BF605" s="1026"/>
      <c r="BG605" s="1026"/>
      <c r="BH605" s="1026"/>
      <c r="BI605" s="1026"/>
      <c r="BJ605" s="1026"/>
      <c r="BK605" s="1026"/>
      <c r="BL605" s="1026"/>
      <c r="BM605" s="1026"/>
      <c r="BN605" s="1026"/>
      <c r="BO605" s="1026"/>
      <c r="BP605" s="1026"/>
      <c r="BQ605" s="1026"/>
      <c r="BR605" s="1026"/>
      <c r="BS605" s="1026"/>
      <c r="BT605" s="1026"/>
      <c r="BU605" s="1026"/>
      <c r="BV605" s="1026"/>
      <c r="BW605" s="1026"/>
      <c r="BX605" s="1026"/>
      <c r="BY605" s="1026"/>
      <c r="BZ605" s="1026"/>
      <c r="CA605" s="1026"/>
      <c r="CB605" s="1026"/>
      <c r="CC605" s="1026"/>
      <c r="CD605" s="1026"/>
      <c r="CE605" s="1026"/>
      <c r="CF605" s="1026"/>
      <c r="CG605" s="1026"/>
      <c r="CH605" s="1026"/>
      <c r="CI605" s="1026"/>
      <c r="CJ605" s="1026"/>
      <c r="CK605" s="1026"/>
      <c r="CL605" s="1026"/>
      <c r="CM605" s="1026"/>
      <c r="CN605" s="1026"/>
    </row>
    <row r="606">
      <c r="A606" s="1026"/>
      <c r="B606" s="1026"/>
      <c r="C606" s="1026"/>
      <c r="D606" s="1026"/>
      <c r="E606" s="1026"/>
      <c r="F606" s="1026"/>
      <c r="G606" s="1026"/>
      <c r="H606" s="1027"/>
      <c r="I606" s="1027"/>
      <c r="J606" s="1027"/>
      <c r="K606" s="1027"/>
      <c r="L606" s="1027"/>
      <c r="M606" s="1027"/>
      <c r="N606" s="1027"/>
      <c r="O606" s="1027"/>
      <c r="P606" s="1027"/>
      <c r="Q606" s="1026"/>
      <c r="R606" s="1026"/>
      <c r="S606" s="1026"/>
      <c r="T606" s="1026"/>
      <c r="U606" s="1026"/>
      <c r="V606" s="1026"/>
      <c r="W606" s="1026"/>
      <c r="X606" s="1026"/>
      <c r="Y606" s="1026"/>
      <c r="Z606" s="1026"/>
      <c r="AA606" s="1026"/>
      <c r="AB606" s="1026"/>
      <c r="AC606" s="1026"/>
      <c r="AD606" s="1026"/>
      <c r="AE606" s="1026"/>
      <c r="AF606" s="1026"/>
      <c r="AG606" s="1026"/>
      <c r="AH606" s="1026"/>
      <c r="AI606" s="1026"/>
      <c r="AJ606" s="1026"/>
      <c r="AK606" s="1026"/>
      <c r="AL606" s="1026"/>
      <c r="AM606" s="1026"/>
      <c r="AN606" s="1026"/>
      <c r="AO606" s="1026"/>
      <c r="AP606" s="1026"/>
      <c r="AQ606" s="1026"/>
      <c r="AR606" s="1026"/>
      <c r="AS606" s="1026"/>
      <c r="AT606" s="1026"/>
      <c r="AU606" s="1026"/>
      <c r="AV606" s="1026"/>
      <c r="AW606" s="1026"/>
      <c r="AX606" s="1026"/>
      <c r="AY606" s="1026"/>
      <c r="AZ606" s="1026"/>
      <c r="BA606" s="1026"/>
      <c r="BB606" s="1026"/>
      <c r="BC606" s="1026"/>
      <c r="BD606" s="1026"/>
      <c r="BE606" s="1026"/>
      <c r="BF606" s="1026"/>
      <c r="BG606" s="1026"/>
      <c r="BH606" s="1026"/>
      <c r="BI606" s="1026"/>
      <c r="BJ606" s="1026"/>
      <c r="BK606" s="1026"/>
      <c r="BL606" s="1026"/>
      <c r="BM606" s="1026"/>
      <c r="BN606" s="1026"/>
      <c r="BO606" s="1026"/>
      <c r="BP606" s="1026"/>
      <c r="BQ606" s="1026"/>
      <c r="BR606" s="1026"/>
      <c r="BS606" s="1026"/>
      <c r="BT606" s="1026"/>
      <c r="BU606" s="1026"/>
      <c r="BV606" s="1026"/>
      <c r="BW606" s="1026"/>
      <c r="BX606" s="1026"/>
      <c r="BY606" s="1026"/>
      <c r="BZ606" s="1026"/>
      <c r="CA606" s="1026"/>
      <c r="CB606" s="1026"/>
      <c r="CC606" s="1026"/>
      <c r="CD606" s="1026"/>
      <c r="CE606" s="1026"/>
      <c r="CF606" s="1026"/>
      <c r="CG606" s="1026"/>
      <c r="CH606" s="1026"/>
      <c r="CI606" s="1026"/>
      <c r="CJ606" s="1026"/>
      <c r="CK606" s="1026"/>
      <c r="CL606" s="1026"/>
      <c r="CM606" s="1026"/>
      <c r="CN606" s="1026"/>
    </row>
    <row r="607">
      <c r="A607" s="1026"/>
      <c r="B607" s="1026"/>
      <c r="C607" s="1026"/>
      <c r="D607" s="1026"/>
      <c r="E607" s="1026"/>
      <c r="F607" s="1026"/>
      <c r="G607" s="1026"/>
      <c r="H607" s="1027"/>
      <c r="I607" s="1027"/>
      <c r="J607" s="1027"/>
      <c r="K607" s="1027"/>
      <c r="L607" s="1027"/>
      <c r="M607" s="1027"/>
      <c r="N607" s="1027"/>
      <c r="O607" s="1027"/>
      <c r="P607" s="1027"/>
      <c r="Q607" s="1026"/>
      <c r="R607" s="1026"/>
      <c r="S607" s="1026"/>
      <c r="T607" s="1026"/>
      <c r="U607" s="1026"/>
      <c r="V607" s="1026"/>
      <c r="W607" s="1026"/>
      <c r="X607" s="1026"/>
      <c r="Y607" s="1026"/>
      <c r="Z607" s="1026"/>
      <c r="AA607" s="1026"/>
      <c r="AB607" s="1026"/>
      <c r="AC607" s="1026"/>
      <c r="AD607" s="1026"/>
      <c r="AE607" s="1026"/>
      <c r="AF607" s="1026"/>
      <c r="AG607" s="1026"/>
      <c r="AH607" s="1026"/>
      <c r="AI607" s="1026"/>
      <c r="AJ607" s="1026"/>
      <c r="AK607" s="1026"/>
      <c r="AL607" s="1026"/>
      <c r="AM607" s="1026"/>
      <c r="AN607" s="1026"/>
      <c r="AO607" s="1026"/>
      <c r="AP607" s="1026"/>
      <c r="AQ607" s="1026"/>
      <c r="AR607" s="1026"/>
      <c r="AS607" s="1026"/>
      <c r="AT607" s="1026"/>
      <c r="AU607" s="1026"/>
      <c r="AV607" s="1026"/>
      <c r="AW607" s="1026"/>
      <c r="AX607" s="1026"/>
      <c r="AY607" s="1026"/>
      <c r="AZ607" s="1026"/>
      <c r="BA607" s="1026"/>
      <c r="BB607" s="1026"/>
      <c r="BC607" s="1026"/>
      <c r="BD607" s="1026"/>
      <c r="BE607" s="1026"/>
      <c r="BF607" s="1026"/>
      <c r="BG607" s="1026"/>
      <c r="BH607" s="1026"/>
      <c r="BI607" s="1026"/>
      <c r="BJ607" s="1026"/>
      <c r="BK607" s="1026"/>
      <c r="BL607" s="1026"/>
      <c r="BM607" s="1026"/>
      <c r="BN607" s="1026"/>
      <c r="BO607" s="1026"/>
      <c r="BP607" s="1026"/>
      <c r="BQ607" s="1026"/>
      <c r="BR607" s="1026"/>
      <c r="BS607" s="1026"/>
      <c r="BT607" s="1026"/>
      <c r="BU607" s="1026"/>
      <c r="BV607" s="1026"/>
      <c r="BW607" s="1026"/>
      <c r="BX607" s="1026"/>
      <c r="BY607" s="1026"/>
      <c r="BZ607" s="1026"/>
      <c r="CA607" s="1026"/>
      <c r="CB607" s="1026"/>
      <c r="CC607" s="1026"/>
      <c r="CD607" s="1026"/>
      <c r="CE607" s="1026"/>
      <c r="CF607" s="1026"/>
      <c r="CG607" s="1026"/>
      <c r="CH607" s="1026"/>
      <c r="CI607" s="1026"/>
      <c r="CJ607" s="1026"/>
      <c r="CK607" s="1026"/>
      <c r="CL607" s="1026"/>
      <c r="CM607" s="1026"/>
      <c r="CN607" s="1026"/>
    </row>
    <row r="608">
      <c r="A608" s="1026"/>
      <c r="B608" s="1026"/>
      <c r="C608" s="1026"/>
      <c r="D608" s="1026"/>
      <c r="E608" s="1026"/>
      <c r="F608" s="1026"/>
      <c r="G608" s="1026"/>
      <c r="H608" s="1027"/>
      <c r="I608" s="1027"/>
      <c r="J608" s="1027"/>
      <c r="K608" s="1027"/>
      <c r="L608" s="1027"/>
      <c r="M608" s="1027"/>
      <c r="N608" s="1027"/>
      <c r="O608" s="1027"/>
      <c r="P608" s="1027"/>
      <c r="Q608" s="1026"/>
      <c r="R608" s="1026"/>
      <c r="S608" s="1026"/>
      <c r="T608" s="1026"/>
      <c r="U608" s="1026"/>
      <c r="V608" s="1026"/>
      <c r="W608" s="1026"/>
      <c r="X608" s="1026"/>
      <c r="Y608" s="1026"/>
      <c r="Z608" s="1026"/>
      <c r="AA608" s="1026"/>
      <c r="AB608" s="1026"/>
      <c r="AC608" s="1026"/>
      <c r="AD608" s="1026"/>
      <c r="AE608" s="1026"/>
      <c r="AF608" s="1026"/>
      <c r="AG608" s="1026"/>
      <c r="AH608" s="1026"/>
      <c r="AI608" s="1026"/>
      <c r="AJ608" s="1026"/>
      <c r="AK608" s="1026"/>
      <c r="AL608" s="1026"/>
      <c r="AM608" s="1026"/>
      <c r="AN608" s="1026"/>
      <c r="AO608" s="1026"/>
      <c r="AP608" s="1026"/>
      <c r="AQ608" s="1026"/>
      <c r="AR608" s="1026"/>
      <c r="AS608" s="1026"/>
      <c r="AT608" s="1026"/>
      <c r="AU608" s="1026"/>
      <c r="AV608" s="1026"/>
      <c r="AW608" s="1026"/>
      <c r="AX608" s="1026"/>
      <c r="AY608" s="1026"/>
      <c r="AZ608" s="1026"/>
      <c r="BA608" s="1026"/>
      <c r="BB608" s="1026"/>
      <c r="BC608" s="1026"/>
      <c r="BD608" s="1026"/>
      <c r="BE608" s="1026"/>
      <c r="BF608" s="1026"/>
      <c r="BG608" s="1026"/>
      <c r="BH608" s="1026"/>
      <c r="BI608" s="1026"/>
      <c r="BJ608" s="1026"/>
      <c r="BK608" s="1026"/>
      <c r="BL608" s="1026"/>
      <c r="BM608" s="1026"/>
      <c r="BN608" s="1026"/>
      <c r="BO608" s="1026"/>
      <c r="BP608" s="1026"/>
      <c r="BQ608" s="1026"/>
      <c r="BR608" s="1026"/>
      <c r="BS608" s="1026"/>
      <c r="BT608" s="1026"/>
      <c r="BU608" s="1026"/>
      <c r="BV608" s="1026"/>
      <c r="BW608" s="1026"/>
      <c r="BX608" s="1026"/>
      <c r="BY608" s="1026"/>
      <c r="BZ608" s="1026"/>
      <c r="CA608" s="1026"/>
      <c r="CB608" s="1026"/>
      <c r="CC608" s="1026"/>
      <c r="CD608" s="1026"/>
      <c r="CE608" s="1026"/>
      <c r="CF608" s="1026"/>
      <c r="CG608" s="1026"/>
      <c r="CH608" s="1026"/>
      <c r="CI608" s="1026"/>
      <c r="CJ608" s="1026"/>
      <c r="CK608" s="1026"/>
      <c r="CL608" s="1026"/>
      <c r="CM608" s="1026"/>
      <c r="CN608" s="1026"/>
    </row>
    <row r="609">
      <c r="A609" s="1026"/>
      <c r="B609" s="1026"/>
      <c r="C609" s="1026"/>
      <c r="D609" s="1026"/>
      <c r="E609" s="1026"/>
      <c r="F609" s="1026"/>
      <c r="G609" s="1026"/>
      <c r="H609" s="1027"/>
      <c r="I609" s="1027"/>
      <c r="J609" s="1027"/>
      <c r="K609" s="1027"/>
      <c r="L609" s="1027"/>
      <c r="M609" s="1027"/>
      <c r="N609" s="1027"/>
      <c r="O609" s="1027"/>
      <c r="P609" s="1027"/>
      <c r="Q609" s="1026"/>
      <c r="R609" s="1026"/>
      <c r="S609" s="1026"/>
      <c r="T609" s="1026"/>
      <c r="U609" s="1026"/>
      <c r="V609" s="1026"/>
      <c r="W609" s="1026"/>
      <c r="X609" s="1026"/>
      <c r="Y609" s="1026"/>
      <c r="Z609" s="1026"/>
      <c r="AA609" s="1026"/>
      <c r="AB609" s="1026"/>
      <c r="AC609" s="1026"/>
      <c r="AD609" s="1026"/>
      <c r="AE609" s="1026"/>
      <c r="AF609" s="1026"/>
      <c r="AG609" s="1026"/>
      <c r="AH609" s="1026"/>
      <c r="AI609" s="1026"/>
      <c r="AJ609" s="1026"/>
      <c r="AK609" s="1026"/>
      <c r="AL609" s="1026"/>
      <c r="AM609" s="1026"/>
      <c r="AN609" s="1026"/>
      <c r="AO609" s="1026"/>
      <c r="AP609" s="1026"/>
      <c r="AQ609" s="1026"/>
      <c r="AR609" s="1026"/>
      <c r="AS609" s="1026"/>
      <c r="AT609" s="1026"/>
      <c r="AU609" s="1026"/>
      <c r="AV609" s="1026"/>
      <c r="AW609" s="1026"/>
      <c r="AX609" s="1026"/>
      <c r="AY609" s="1026"/>
      <c r="AZ609" s="1026"/>
      <c r="BA609" s="1026"/>
      <c r="BB609" s="1026"/>
      <c r="BC609" s="1026"/>
      <c r="BD609" s="1026"/>
      <c r="BE609" s="1026"/>
      <c r="BF609" s="1026"/>
      <c r="BG609" s="1026"/>
      <c r="BH609" s="1026"/>
      <c r="BI609" s="1026"/>
      <c r="BJ609" s="1026"/>
      <c r="BK609" s="1026"/>
      <c r="BL609" s="1026"/>
      <c r="BM609" s="1026"/>
      <c r="BN609" s="1026"/>
      <c r="BO609" s="1026"/>
      <c r="BP609" s="1026"/>
      <c r="BQ609" s="1026"/>
      <c r="BR609" s="1026"/>
      <c r="BS609" s="1026"/>
      <c r="BT609" s="1026"/>
      <c r="BU609" s="1026"/>
      <c r="BV609" s="1026"/>
      <c r="BW609" s="1026"/>
      <c r="BX609" s="1026"/>
      <c r="BY609" s="1026"/>
      <c r="BZ609" s="1026"/>
      <c r="CA609" s="1026"/>
      <c r="CB609" s="1026"/>
      <c r="CC609" s="1026"/>
      <c r="CD609" s="1026"/>
      <c r="CE609" s="1026"/>
      <c r="CF609" s="1026"/>
      <c r="CG609" s="1026"/>
      <c r="CH609" s="1026"/>
      <c r="CI609" s="1026"/>
      <c r="CJ609" s="1026"/>
      <c r="CK609" s="1026"/>
      <c r="CL609" s="1026"/>
      <c r="CM609" s="1026"/>
      <c r="CN609" s="1026"/>
    </row>
    <row r="610">
      <c r="A610" s="1026"/>
      <c r="B610" s="1026"/>
      <c r="C610" s="1026"/>
      <c r="D610" s="1026"/>
      <c r="E610" s="1026"/>
      <c r="F610" s="1026"/>
      <c r="G610" s="1026"/>
      <c r="H610" s="1027"/>
      <c r="I610" s="1027"/>
      <c r="J610" s="1027"/>
      <c r="K610" s="1027"/>
      <c r="L610" s="1027"/>
      <c r="M610" s="1027"/>
      <c r="N610" s="1027"/>
      <c r="O610" s="1027"/>
      <c r="P610" s="1027"/>
      <c r="Q610" s="1026"/>
      <c r="R610" s="1026"/>
      <c r="S610" s="1026"/>
      <c r="T610" s="1026"/>
      <c r="U610" s="1026"/>
      <c r="V610" s="1026"/>
      <c r="W610" s="1026"/>
      <c r="X610" s="1026"/>
      <c r="Y610" s="1026"/>
      <c r="Z610" s="1026"/>
      <c r="AA610" s="1026"/>
      <c r="AB610" s="1026"/>
      <c r="AC610" s="1026"/>
      <c r="AD610" s="1026"/>
      <c r="AE610" s="1026"/>
      <c r="AF610" s="1026"/>
      <c r="AG610" s="1026"/>
      <c r="AH610" s="1026"/>
      <c r="AI610" s="1026"/>
      <c r="AJ610" s="1026"/>
      <c r="AK610" s="1026"/>
      <c r="AL610" s="1026"/>
      <c r="AM610" s="1026"/>
      <c r="AN610" s="1026"/>
      <c r="AO610" s="1026"/>
      <c r="AP610" s="1026"/>
      <c r="AQ610" s="1026"/>
      <c r="AR610" s="1026"/>
      <c r="AS610" s="1026"/>
      <c r="AT610" s="1026"/>
      <c r="AU610" s="1026"/>
      <c r="AV610" s="1026"/>
      <c r="AW610" s="1026"/>
      <c r="AX610" s="1026"/>
      <c r="AY610" s="1026"/>
      <c r="AZ610" s="1026"/>
      <c r="BA610" s="1026"/>
      <c r="BB610" s="1026"/>
      <c r="BC610" s="1026"/>
      <c r="BD610" s="1026"/>
      <c r="BE610" s="1026"/>
      <c r="BF610" s="1026"/>
      <c r="BG610" s="1026"/>
      <c r="BH610" s="1026"/>
      <c r="BI610" s="1026"/>
      <c r="BJ610" s="1026"/>
      <c r="BK610" s="1026"/>
      <c r="BL610" s="1026"/>
      <c r="BM610" s="1026"/>
      <c r="BN610" s="1026"/>
      <c r="BO610" s="1026"/>
      <c r="BP610" s="1026"/>
      <c r="BQ610" s="1026"/>
      <c r="BR610" s="1026"/>
      <c r="BS610" s="1026"/>
      <c r="BT610" s="1026"/>
      <c r="BU610" s="1026"/>
      <c r="BV610" s="1026"/>
      <c r="BW610" s="1026"/>
      <c r="BX610" s="1026"/>
      <c r="BY610" s="1026"/>
      <c r="BZ610" s="1026"/>
      <c r="CA610" s="1026"/>
      <c r="CB610" s="1026"/>
      <c r="CC610" s="1026"/>
      <c r="CD610" s="1026"/>
      <c r="CE610" s="1026"/>
      <c r="CF610" s="1026"/>
      <c r="CG610" s="1026"/>
      <c r="CH610" s="1026"/>
      <c r="CI610" s="1026"/>
      <c r="CJ610" s="1026"/>
      <c r="CK610" s="1026"/>
      <c r="CL610" s="1026"/>
      <c r="CM610" s="1026"/>
      <c r="CN610" s="1026"/>
    </row>
    <row r="611">
      <c r="A611" s="1026"/>
      <c r="B611" s="1026"/>
      <c r="C611" s="1026"/>
      <c r="D611" s="1026"/>
      <c r="E611" s="1026"/>
      <c r="F611" s="1026"/>
      <c r="G611" s="1026"/>
      <c r="H611" s="1027"/>
      <c r="I611" s="1027"/>
      <c r="J611" s="1027"/>
      <c r="K611" s="1027"/>
      <c r="L611" s="1027"/>
      <c r="M611" s="1027"/>
      <c r="N611" s="1027"/>
      <c r="O611" s="1027"/>
      <c r="P611" s="1027"/>
      <c r="Q611" s="1026"/>
      <c r="R611" s="1026"/>
      <c r="S611" s="1026"/>
      <c r="T611" s="1026"/>
      <c r="U611" s="1026"/>
      <c r="V611" s="1026"/>
      <c r="W611" s="1026"/>
      <c r="X611" s="1026"/>
      <c r="Y611" s="1026"/>
      <c r="Z611" s="1026"/>
      <c r="AA611" s="1026"/>
      <c r="AB611" s="1026"/>
      <c r="AC611" s="1026"/>
      <c r="AD611" s="1026"/>
      <c r="AE611" s="1026"/>
      <c r="AF611" s="1026"/>
      <c r="AG611" s="1026"/>
      <c r="AH611" s="1026"/>
      <c r="AI611" s="1026"/>
      <c r="AJ611" s="1026"/>
      <c r="AK611" s="1026"/>
      <c r="AL611" s="1026"/>
      <c r="AM611" s="1026"/>
      <c r="AN611" s="1026"/>
      <c r="AO611" s="1026"/>
      <c r="AP611" s="1026"/>
      <c r="AQ611" s="1026"/>
      <c r="AR611" s="1026"/>
      <c r="AS611" s="1026"/>
      <c r="AT611" s="1026"/>
      <c r="AU611" s="1026"/>
      <c r="AV611" s="1026"/>
      <c r="AW611" s="1026"/>
      <c r="AX611" s="1026"/>
      <c r="AY611" s="1026"/>
      <c r="AZ611" s="1026"/>
      <c r="BA611" s="1026"/>
      <c r="BB611" s="1026"/>
      <c r="BC611" s="1026"/>
      <c r="BD611" s="1026"/>
      <c r="BE611" s="1026"/>
      <c r="BF611" s="1026"/>
      <c r="BG611" s="1026"/>
      <c r="BH611" s="1026"/>
      <c r="BI611" s="1026"/>
      <c r="BJ611" s="1026"/>
      <c r="BK611" s="1026"/>
      <c r="BL611" s="1026"/>
      <c r="BM611" s="1026"/>
      <c r="BN611" s="1026"/>
      <c r="BO611" s="1026"/>
      <c r="BP611" s="1026"/>
      <c r="BQ611" s="1026"/>
      <c r="BR611" s="1026"/>
      <c r="BS611" s="1026"/>
      <c r="BT611" s="1026"/>
      <c r="BU611" s="1026"/>
      <c r="BV611" s="1026"/>
      <c r="BW611" s="1026"/>
      <c r="BX611" s="1026"/>
      <c r="BY611" s="1026"/>
      <c r="BZ611" s="1026"/>
      <c r="CA611" s="1026"/>
      <c r="CB611" s="1026"/>
      <c r="CC611" s="1026"/>
      <c r="CD611" s="1026"/>
      <c r="CE611" s="1026"/>
      <c r="CF611" s="1026"/>
      <c r="CG611" s="1026"/>
      <c r="CH611" s="1026"/>
      <c r="CI611" s="1026"/>
      <c r="CJ611" s="1026"/>
      <c r="CK611" s="1026"/>
      <c r="CL611" s="1026"/>
      <c r="CM611" s="1026"/>
      <c r="CN611" s="1026"/>
    </row>
    <row r="612">
      <c r="A612" s="1026"/>
      <c r="B612" s="1026"/>
      <c r="C612" s="1026"/>
      <c r="D612" s="1026"/>
      <c r="E612" s="1026"/>
      <c r="F612" s="1026"/>
      <c r="G612" s="1026"/>
      <c r="H612" s="1027"/>
      <c r="I612" s="1027"/>
      <c r="J612" s="1027"/>
      <c r="K612" s="1027"/>
      <c r="L612" s="1027"/>
      <c r="M612" s="1027"/>
      <c r="N612" s="1027"/>
      <c r="O612" s="1027"/>
      <c r="P612" s="1027"/>
      <c r="Q612" s="1026"/>
      <c r="R612" s="1026"/>
      <c r="S612" s="1026"/>
      <c r="T612" s="1026"/>
      <c r="U612" s="1026"/>
      <c r="V612" s="1026"/>
      <c r="W612" s="1026"/>
      <c r="X612" s="1026"/>
      <c r="Y612" s="1026"/>
      <c r="Z612" s="1026"/>
      <c r="AA612" s="1026"/>
      <c r="AB612" s="1026"/>
      <c r="AC612" s="1026"/>
      <c r="AD612" s="1026"/>
      <c r="AE612" s="1026"/>
      <c r="AF612" s="1026"/>
      <c r="AG612" s="1026"/>
      <c r="AH612" s="1026"/>
      <c r="AI612" s="1026"/>
      <c r="AJ612" s="1026"/>
      <c r="AK612" s="1026"/>
      <c r="AL612" s="1026"/>
      <c r="AM612" s="1026"/>
      <c r="AN612" s="1026"/>
      <c r="AO612" s="1026"/>
      <c r="AP612" s="1026"/>
      <c r="AQ612" s="1026"/>
      <c r="AR612" s="1026"/>
      <c r="AS612" s="1026"/>
      <c r="AT612" s="1026"/>
      <c r="AU612" s="1026"/>
      <c r="AV612" s="1026"/>
      <c r="AW612" s="1026"/>
      <c r="AX612" s="1026"/>
      <c r="AY612" s="1026"/>
      <c r="AZ612" s="1026"/>
      <c r="BA612" s="1026"/>
      <c r="BB612" s="1026"/>
      <c r="BC612" s="1026"/>
      <c r="BD612" s="1026"/>
      <c r="BE612" s="1026"/>
      <c r="BF612" s="1026"/>
      <c r="BG612" s="1026"/>
      <c r="BH612" s="1026"/>
      <c r="BI612" s="1026"/>
      <c r="BJ612" s="1026"/>
      <c r="BK612" s="1026"/>
      <c r="BL612" s="1026"/>
      <c r="BM612" s="1026"/>
      <c r="BN612" s="1026"/>
      <c r="BO612" s="1026"/>
      <c r="BP612" s="1026"/>
      <c r="BQ612" s="1026"/>
      <c r="BR612" s="1026"/>
      <c r="BS612" s="1026"/>
      <c r="BT612" s="1026"/>
      <c r="BU612" s="1026"/>
      <c r="BV612" s="1026"/>
      <c r="BW612" s="1026"/>
      <c r="BX612" s="1026"/>
      <c r="BY612" s="1026"/>
      <c r="BZ612" s="1026"/>
      <c r="CA612" s="1026"/>
      <c r="CB612" s="1026"/>
      <c r="CC612" s="1026"/>
      <c r="CD612" s="1026"/>
      <c r="CE612" s="1026"/>
      <c r="CF612" s="1026"/>
      <c r="CG612" s="1026"/>
      <c r="CH612" s="1026"/>
      <c r="CI612" s="1026"/>
      <c r="CJ612" s="1026"/>
      <c r="CK612" s="1026"/>
      <c r="CL612" s="1026"/>
      <c r="CM612" s="1026"/>
      <c r="CN612" s="1026"/>
    </row>
    <row r="613">
      <c r="A613" s="1026"/>
      <c r="B613" s="1026"/>
      <c r="C613" s="1026"/>
      <c r="D613" s="1026"/>
      <c r="E613" s="1026"/>
      <c r="F613" s="1026"/>
      <c r="G613" s="1026"/>
      <c r="H613" s="1027"/>
      <c r="I613" s="1027"/>
      <c r="J613" s="1027"/>
      <c r="K613" s="1027"/>
      <c r="L613" s="1027"/>
      <c r="M613" s="1027"/>
      <c r="N613" s="1027"/>
      <c r="O613" s="1027"/>
      <c r="P613" s="1027"/>
      <c r="Q613" s="1026"/>
      <c r="R613" s="1026"/>
      <c r="S613" s="1026"/>
      <c r="T613" s="1026"/>
      <c r="U613" s="1026"/>
      <c r="V613" s="1026"/>
      <c r="W613" s="1026"/>
      <c r="X613" s="1026"/>
      <c r="Y613" s="1026"/>
      <c r="Z613" s="1026"/>
      <c r="AA613" s="1026"/>
      <c r="AB613" s="1026"/>
      <c r="AC613" s="1026"/>
      <c r="AD613" s="1026"/>
      <c r="AE613" s="1026"/>
      <c r="AF613" s="1026"/>
      <c r="AG613" s="1026"/>
      <c r="AH613" s="1026"/>
      <c r="AI613" s="1026"/>
      <c r="AJ613" s="1026"/>
      <c r="AK613" s="1026"/>
      <c r="AL613" s="1026"/>
      <c r="AM613" s="1026"/>
      <c r="AN613" s="1026"/>
      <c r="AO613" s="1026"/>
      <c r="AP613" s="1026"/>
      <c r="AQ613" s="1026"/>
      <c r="AR613" s="1026"/>
      <c r="AS613" s="1026"/>
      <c r="AT613" s="1026"/>
      <c r="AU613" s="1026"/>
      <c r="AV613" s="1026"/>
      <c r="AW613" s="1026"/>
      <c r="AX613" s="1026"/>
      <c r="AY613" s="1026"/>
      <c r="AZ613" s="1026"/>
      <c r="BA613" s="1026"/>
      <c r="BB613" s="1026"/>
      <c r="BC613" s="1026"/>
      <c r="BD613" s="1026"/>
      <c r="BE613" s="1026"/>
      <c r="BF613" s="1026"/>
      <c r="BG613" s="1026"/>
      <c r="BH613" s="1026"/>
      <c r="BI613" s="1026"/>
      <c r="BJ613" s="1026"/>
      <c r="BK613" s="1026"/>
      <c r="BL613" s="1026"/>
      <c r="BM613" s="1026"/>
      <c r="BN613" s="1026"/>
      <c r="BO613" s="1026"/>
      <c r="BP613" s="1026"/>
      <c r="BQ613" s="1026"/>
      <c r="BR613" s="1026"/>
      <c r="BS613" s="1026"/>
      <c r="BT613" s="1026"/>
      <c r="BU613" s="1026"/>
      <c r="BV613" s="1026"/>
      <c r="BW613" s="1026"/>
      <c r="BX613" s="1026"/>
      <c r="BY613" s="1026"/>
      <c r="BZ613" s="1026"/>
      <c r="CA613" s="1026"/>
      <c r="CB613" s="1026"/>
      <c r="CC613" s="1026"/>
      <c r="CD613" s="1026"/>
      <c r="CE613" s="1026"/>
      <c r="CF613" s="1026"/>
      <c r="CG613" s="1026"/>
      <c r="CH613" s="1026"/>
      <c r="CI613" s="1026"/>
      <c r="CJ613" s="1026"/>
      <c r="CK613" s="1026"/>
      <c r="CL613" s="1026"/>
      <c r="CM613" s="1026"/>
      <c r="CN613" s="1026"/>
    </row>
    <row r="614">
      <c r="A614" s="1026"/>
      <c r="B614" s="1026"/>
      <c r="C614" s="1026"/>
      <c r="D614" s="1026"/>
      <c r="E614" s="1026"/>
      <c r="F614" s="1026"/>
      <c r="G614" s="1026"/>
      <c r="H614" s="1027"/>
      <c r="I614" s="1027"/>
      <c r="J614" s="1027"/>
      <c r="K614" s="1027"/>
      <c r="L614" s="1027"/>
      <c r="M614" s="1027"/>
      <c r="N614" s="1027"/>
      <c r="O614" s="1027"/>
      <c r="P614" s="1027"/>
      <c r="Q614" s="1026"/>
      <c r="R614" s="1026"/>
      <c r="S614" s="1026"/>
      <c r="T614" s="1026"/>
      <c r="U614" s="1026"/>
      <c r="V614" s="1026"/>
      <c r="W614" s="1026"/>
      <c r="X614" s="1026"/>
      <c r="Y614" s="1026"/>
      <c r="Z614" s="1026"/>
      <c r="AA614" s="1026"/>
      <c r="AB614" s="1026"/>
      <c r="AC614" s="1026"/>
      <c r="AD614" s="1026"/>
      <c r="AE614" s="1026"/>
      <c r="AF614" s="1026"/>
      <c r="AG614" s="1026"/>
      <c r="AH614" s="1026"/>
      <c r="AI614" s="1026"/>
      <c r="AJ614" s="1026"/>
      <c r="AK614" s="1026"/>
      <c r="AL614" s="1026"/>
      <c r="AM614" s="1026"/>
      <c r="AN614" s="1026"/>
      <c r="AO614" s="1026"/>
      <c r="AP614" s="1026"/>
      <c r="AQ614" s="1026"/>
      <c r="AR614" s="1026"/>
      <c r="AS614" s="1026"/>
      <c r="AT614" s="1026"/>
      <c r="AU614" s="1026"/>
      <c r="AV614" s="1026"/>
      <c r="AW614" s="1026"/>
      <c r="AX614" s="1026"/>
      <c r="AY614" s="1026"/>
      <c r="AZ614" s="1026"/>
      <c r="BA614" s="1026"/>
      <c r="BB614" s="1026"/>
      <c r="BC614" s="1026"/>
      <c r="BD614" s="1026"/>
      <c r="BE614" s="1026"/>
      <c r="BF614" s="1026"/>
      <c r="BG614" s="1026"/>
      <c r="BH614" s="1026"/>
      <c r="BI614" s="1026"/>
      <c r="BJ614" s="1026"/>
      <c r="BK614" s="1026"/>
      <c r="BL614" s="1026"/>
      <c r="BM614" s="1026"/>
      <c r="BN614" s="1026"/>
      <c r="BO614" s="1026"/>
      <c r="BP614" s="1026"/>
      <c r="BQ614" s="1026"/>
      <c r="BR614" s="1026"/>
      <c r="BS614" s="1026"/>
      <c r="BT614" s="1026"/>
      <c r="BU614" s="1026"/>
      <c r="BV614" s="1026"/>
      <c r="BW614" s="1026"/>
      <c r="BX614" s="1026"/>
      <c r="BY614" s="1026"/>
      <c r="BZ614" s="1026"/>
      <c r="CA614" s="1026"/>
      <c r="CB614" s="1026"/>
      <c r="CC614" s="1026"/>
      <c r="CD614" s="1026"/>
      <c r="CE614" s="1026"/>
      <c r="CF614" s="1026"/>
      <c r="CG614" s="1026"/>
      <c r="CH614" s="1026"/>
      <c r="CI614" s="1026"/>
      <c r="CJ614" s="1026"/>
      <c r="CK614" s="1026"/>
      <c r="CL614" s="1026"/>
      <c r="CM614" s="1026"/>
      <c r="CN614" s="1026"/>
    </row>
    <row r="615">
      <c r="A615" s="1026"/>
      <c r="B615" s="1026"/>
      <c r="C615" s="1026"/>
      <c r="D615" s="1026"/>
      <c r="E615" s="1026"/>
      <c r="F615" s="1026"/>
      <c r="G615" s="1026"/>
      <c r="H615" s="1027"/>
      <c r="I615" s="1027"/>
      <c r="J615" s="1027"/>
      <c r="K615" s="1027"/>
      <c r="L615" s="1027"/>
      <c r="M615" s="1027"/>
      <c r="N615" s="1027"/>
      <c r="O615" s="1027"/>
      <c r="P615" s="1027"/>
      <c r="Q615" s="1026"/>
      <c r="R615" s="1026"/>
      <c r="S615" s="1026"/>
      <c r="T615" s="1026"/>
      <c r="U615" s="1026"/>
      <c r="V615" s="1026"/>
      <c r="W615" s="1026"/>
      <c r="X615" s="1026"/>
      <c r="Y615" s="1026"/>
      <c r="Z615" s="1026"/>
      <c r="AA615" s="1026"/>
      <c r="AB615" s="1026"/>
      <c r="AC615" s="1026"/>
      <c r="AD615" s="1026"/>
      <c r="AE615" s="1026"/>
      <c r="AF615" s="1026"/>
      <c r="AG615" s="1026"/>
      <c r="AH615" s="1026"/>
      <c r="AI615" s="1026"/>
      <c r="AJ615" s="1026"/>
      <c r="AK615" s="1026"/>
      <c r="AL615" s="1026"/>
      <c r="AM615" s="1026"/>
      <c r="AN615" s="1026"/>
      <c r="AO615" s="1026"/>
      <c r="AP615" s="1026"/>
      <c r="AQ615" s="1026"/>
      <c r="AR615" s="1026"/>
      <c r="AS615" s="1026"/>
      <c r="AT615" s="1026"/>
      <c r="AU615" s="1026"/>
      <c r="AV615" s="1026"/>
      <c r="AW615" s="1026"/>
      <c r="AX615" s="1026"/>
      <c r="AY615" s="1026"/>
      <c r="AZ615" s="1026"/>
      <c r="BA615" s="1026"/>
      <c r="BB615" s="1026"/>
      <c r="BC615" s="1026"/>
      <c r="BD615" s="1026"/>
      <c r="BE615" s="1026"/>
      <c r="BF615" s="1026"/>
      <c r="BG615" s="1026"/>
      <c r="BH615" s="1026"/>
      <c r="BI615" s="1026"/>
      <c r="BJ615" s="1026"/>
      <c r="BK615" s="1026"/>
      <c r="BL615" s="1026"/>
      <c r="BM615" s="1026"/>
      <c r="BN615" s="1026"/>
      <c r="BO615" s="1026"/>
      <c r="BP615" s="1026"/>
      <c r="BQ615" s="1026"/>
      <c r="BR615" s="1026"/>
      <c r="BS615" s="1026"/>
      <c r="BT615" s="1026"/>
      <c r="BU615" s="1026"/>
      <c r="BV615" s="1026"/>
      <c r="BW615" s="1026"/>
      <c r="BX615" s="1026"/>
      <c r="BY615" s="1026"/>
      <c r="BZ615" s="1026"/>
      <c r="CA615" s="1026"/>
      <c r="CB615" s="1026"/>
      <c r="CC615" s="1026"/>
      <c r="CD615" s="1026"/>
      <c r="CE615" s="1026"/>
      <c r="CF615" s="1026"/>
      <c r="CG615" s="1026"/>
      <c r="CH615" s="1026"/>
      <c r="CI615" s="1026"/>
      <c r="CJ615" s="1026"/>
      <c r="CK615" s="1026"/>
      <c r="CL615" s="1026"/>
      <c r="CM615" s="1026"/>
      <c r="CN615" s="1026"/>
    </row>
    <row r="616">
      <c r="A616" s="1026"/>
      <c r="B616" s="1026"/>
      <c r="C616" s="1026"/>
      <c r="D616" s="1026"/>
      <c r="E616" s="1026"/>
      <c r="F616" s="1026"/>
      <c r="G616" s="1026"/>
      <c r="H616" s="1027"/>
      <c r="I616" s="1027"/>
      <c r="J616" s="1027"/>
      <c r="K616" s="1027"/>
      <c r="L616" s="1027"/>
      <c r="M616" s="1027"/>
      <c r="N616" s="1027"/>
      <c r="O616" s="1027"/>
      <c r="P616" s="1027"/>
      <c r="Q616" s="1026"/>
      <c r="R616" s="1026"/>
      <c r="S616" s="1026"/>
      <c r="T616" s="1026"/>
      <c r="U616" s="1026"/>
      <c r="V616" s="1026"/>
      <c r="W616" s="1026"/>
      <c r="X616" s="1026"/>
      <c r="Y616" s="1026"/>
      <c r="Z616" s="1026"/>
      <c r="AA616" s="1026"/>
      <c r="AB616" s="1026"/>
      <c r="AC616" s="1026"/>
      <c r="AD616" s="1026"/>
      <c r="AE616" s="1026"/>
      <c r="AF616" s="1026"/>
      <c r="AG616" s="1026"/>
      <c r="AH616" s="1026"/>
      <c r="AI616" s="1026"/>
      <c r="AJ616" s="1026"/>
      <c r="AK616" s="1026"/>
      <c r="AL616" s="1026"/>
      <c r="AM616" s="1026"/>
      <c r="AN616" s="1026"/>
      <c r="AO616" s="1026"/>
      <c r="AP616" s="1026"/>
      <c r="AQ616" s="1026"/>
      <c r="AR616" s="1026"/>
      <c r="AS616" s="1026"/>
      <c r="AT616" s="1026"/>
      <c r="AU616" s="1026"/>
      <c r="AV616" s="1026"/>
      <c r="AW616" s="1026"/>
      <c r="AX616" s="1026"/>
      <c r="AY616" s="1026"/>
      <c r="AZ616" s="1026"/>
      <c r="BA616" s="1026"/>
      <c r="BB616" s="1026"/>
      <c r="BC616" s="1026"/>
      <c r="BD616" s="1026"/>
      <c r="BE616" s="1026"/>
      <c r="BF616" s="1026"/>
      <c r="BG616" s="1026"/>
      <c r="BH616" s="1026"/>
      <c r="BI616" s="1026"/>
      <c r="BJ616" s="1026"/>
      <c r="BK616" s="1026"/>
      <c r="BL616" s="1026"/>
      <c r="BM616" s="1026"/>
      <c r="BN616" s="1026"/>
      <c r="BO616" s="1026"/>
      <c r="BP616" s="1026"/>
      <c r="BQ616" s="1026"/>
      <c r="BR616" s="1026"/>
      <c r="BS616" s="1026"/>
      <c r="BT616" s="1026"/>
      <c r="BU616" s="1026"/>
      <c r="BV616" s="1026"/>
      <c r="BW616" s="1026"/>
      <c r="BX616" s="1026"/>
      <c r="BY616" s="1026"/>
      <c r="BZ616" s="1026"/>
      <c r="CA616" s="1026"/>
      <c r="CB616" s="1026"/>
      <c r="CC616" s="1026"/>
      <c r="CD616" s="1026"/>
      <c r="CE616" s="1026"/>
      <c r="CF616" s="1026"/>
      <c r="CG616" s="1026"/>
      <c r="CH616" s="1026"/>
      <c r="CI616" s="1026"/>
      <c r="CJ616" s="1026"/>
      <c r="CK616" s="1026"/>
      <c r="CL616" s="1026"/>
      <c r="CM616" s="1026"/>
      <c r="CN616" s="1026"/>
    </row>
    <row r="617">
      <c r="A617" s="1026"/>
      <c r="B617" s="1026"/>
      <c r="C617" s="1026"/>
      <c r="D617" s="1026"/>
      <c r="E617" s="1026"/>
      <c r="F617" s="1026"/>
      <c r="G617" s="1026"/>
      <c r="H617" s="1027"/>
      <c r="I617" s="1027"/>
      <c r="J617" s="1027"/>
      <c r="K617" s="1027"/>
      <c r="L617" s="1027"/>
      <c r="M617" s="1027"/>
      <c r="N617" s="1027"/>
      <c r="O617" s="1027"/>
      <c r="P617" s="1027"/>
      <c r="Q617" s="1026"/>
      <c r="R617" s="1026"/>
      <c r="S617" s="1026"/>
      <c r="T617" s="1026"/>
      <c r="U617" s="1026"/>
      <c r="V617" s="1026"/>
      <c r="W617" s="1026"/>
      <c r="X617" s="1026"/>
      <c r="Y617" s="1026"/>
      <c r="Z617" s="1026"/>
      <c r="AA617" s="1026"/>
      <c r="AB617" s="1026"/>
      <c r="AC617" s="1026"/>
      <c r="AD617" s="1026"/>
      <c r="AE617" s="1026"/>
      <c r="AF617" s="1026"/>
      <c r="AG617" s="1026"/>
      <c r="AH617" s="1026"/>
      <c r="AI617" s="1026"/>
      <c r="AJ617" s="1026"/>
      <c r="AK617" s="1026"/>
      <c r="AL617" s="1026"/>
      <c r="AM617" s="1026"/>
      <c r="AN617" s="1026"/>
      <c r="AO617" s="1026"/>
      <c r="AP617" s="1026"/>
      <c r="AQ617" s="1026"/>
      <c r="AR617" s="1026"/>
      <c r="AS617" s="1026"/>
      <c r="AT617" s="1026"/>
      <c r="AU617" s="1026"/>
      <c r="AV617" s="1026"/>
      <c r="AW617" s="1026"/>
      <c r="AX617" s="1026"/>
      <c r="AY617" s="1026"/>
      <c r="AZ617" s="1026"/>
      <c r="BA617" s="1026"/>
      <c r="BB617" s="1026"/>
      <c r="BC617" s="1026"/>
      <c r="BD617" s="1026"/>
      <c r="BE617" s="1026"/>
      <c r="BF617" s="1026"/>
      <c r="BG617" s="1026"/>
      <c r="BH617" s="1026"/>
      <c r="BI617" s="1026"/>
      <c r="BJ617" s="1026"/>
      <c r="BK617" s="1026"/>
      <c r="BL617" s="1026"/>
      <c r="BM617" s="1026"/>
      <c r="BN617" s="1026"/>
      <c r="BO617" s="1026"/>
      <c r="BP617" s="1026"/>
      <c r="BQ617" s="1026"/>
      <c r="BR617" s="1026"/>
      <c r="BS617" s="1026"/>
      <c r="BT617" s="1026"/>
      <c r="BU617" s="1026"/>
      <c r="BV617" s="1026"/>
      <c r="BW617" s="1026"/>
      <c r="BX617" s="1026"/>
      <c r="BY617" s="1026"/>
      <c r="BZ617" s="1026"/>
      <c r="CA617" s="1026"/>
      <c r="CB617" s="1026"/>
      <c r="CC617" s="1026"/>
      <c r="CD617" s="1026"/>
      <c r="CE617" s="1026"/>
      <c r="CF617" s="1026"/>
      <c r="CG617" s="1026"/>
      <c r="CH617" s="1026"/>
      <c r="CI617" s="1026"/>
      <c r="CJ617" s="1026"/>
      <c r="CK617" s="1026"/>
      <c r="CL617" s="1026"/>
      <c r="CM617" s="1026"/>
      <c r="CN617" s="1026"/>
    </row>
    <row r="618">
      <c r="A618" s="1026"/>
      <c r="B618" s="1026"/>
      <c r="C618" s="1026"/>
      <c r="D618" s="1026"/>
      <c r="E618" s="1026"/>
      <c r="F618" s="1026"/>
      <c r="G618" s="1026"/>
      <c r="H618" s="1027"/>
      <c r="I618" s="1027"/>
      <c r="J618" s="1027"/>
      <c r="K618" s="1027"/>
      <c r="L618" s="1027"/>
      <c r="M618" s="1027"/>
      <c r="N618" s="1027"/>
      <c r="O618" s="1027"/>
      <c r="P618" s="1027"/>
      <c r="Q618" s="1026"/>
      <c r="R618" s="1026"/>
      <c r="S618" s="1026"/>
      <c r="T618" s="1026"/>
      <c r="U618" s="1026"/>
      <c r="V618" s="1026"/>
      <c r="W618" s="1026"/>
      <c r="X618" s="1026"/>
      <c r="Y618" s="1026"/>
      <c r="Z618" s="1026"/>
      <c r="AA618" s="1026"/>
      <c r="AB618" s="1026"/>
      <c r="AC618" s="1026"/>
      <c r="AD618" s="1026"/>
      <c r="AE618" s="1026"/>
      <c r="AF618" s="1026"/>
      <c r="AG618" s="1026"/>
      <c r="AH618" s="1026"/>
      <c r="AI618" s="1026"/>
      <c r="AJ618" s="1026"/>
      <c r="AK618" s="1026"/>
      <c r="AL618" s="1026"/>
      <c r="AM618" s="1026"/>
      <c r="AN618" s="1026"/>
      <c r="AO618" s="1026"/>
      <c r="AP618" s="1026"/>
      <c r="AQ618" s="1026"/>
      <c r="AR618" s="1026"/>
      <c r="AS618" s="1026"/>
      <c r="AT618" s="1026"/>
      <c r="AU618" s="1026"/>
      <c r="AV618" s="1026"/>
      <c r="AW618" s="1026"/>
      <c r="AX618" s="1026"/>
      <c r="AY618" s="1026"/>
      <c r="AZ618" s="1026"/>
      <c r="BA618" s="1026"/>
      <c r="BB618" s="1026"/>
      <c r="BC618" s="1026"/>
      <c r="BD618" s="1026"/>
      <c r="BE618" s="1026"/>
      <c r="BF618" s="1026"/>
      <c r="BG618" s="1026"/>
      <c r="BH618" s="1026"/>
      <c r="BI618" s="1026"/>
      <c r="BJ618" s="1026"/>
      <c r="BK618" s="1026"/>
      <c r="BL618" s="1026"/>
      <c r="BM618" s="1026"/>
      <c r="BN618" s="1026"/>
      <c r="BO618" s="1026"/>
      <c r="BP618" s="1026"/>
      <c r="BQ618" s="1026"/>
      <c r="BR618" s="1026"/>
      <c r="BS618" s="1026"/>
      <c r="BT618" s="1026"/>
      <c r="BU618" s="1026"/>
      <c r="BV618" s="1026"/>
      <c r="BW618" s="1026"/>
      <c r="BX618" s="1026"/>
      <c r="BY618" s="1026"/>
      <c r="BZ618" s="1026"/>
      <c r="CA618" s="1026"/>
      <c r="CB618" s="1026"/>
      <c r="CC618" s="1026"/>
      <c r="CD618" s="1026"/>
      <c r="CE618" s="1026"/>
      <c r="CF618" s="1026"/>
      <c r="CG618" s="1026"/>
      <c r="CH618" s="1026"/>
      <c r="CI618" s="1026"/>
      <c r="CJ618" s="1026"/>
      <c r="CK618" s="1026"/>
      <c r="CL618" s="1026"/>
      <c r="CM618" s="1026"/>
      <c r="CN618" s="1026"/>
    </row>
    <row r="619">
      <c r="A619" s="1026"/>
      <c r="B619" s="1026"/>
      <c r="C619" s="1026"/>
      <c r="D619" s="1026"/>
      <c r="E619" s="1026"/>
      <c r="F619" s="1026"/>
      <c r="G619" s="1026"/>
      <c r="H619" s="1027"/>
      <c r="I619" s="1027"/>
      <c r="J619" s="1027"/>
      <c r="K619" s="1027"/>
      <c r="L619" s="1027"/>
      <c r="M619" s="1027"/>
      <c r="N619" s="1027"/>
      <c r="O619" s="1027"/>
      <c r="P619" s="1027"/>
      <c r="Q619" s="1026"/>
      <c r="R619" s="1026"/>
      <c r="S619" s="1026"/>
      <c r="T619" s="1026"/>
      <c r="U619" s="1026"/>
      <c r="V619" s="1026"/>
      <c r="W619" s="1026"/>
      <c r="X619" s="1026"/>
      <c r="Y619" s="1026"/>
      <c r="Z619" s="1026"/>
      <c r="AA619" s="1026"/>
      <c r="AB619" s="1026"/>
      <c r="AC619" s="1026"/>
      <c r="AD619" s="1026"/>
      <c r="AE619" s="1026"/>
      <c r="AF619" s="1026"/>
      <c r="AG619" s="1026"/>
      <c r="AH619" s="1026"/>
      <c r="AI619" s="1026"/>
      <c r="AJ619" s="1026"/>
      <c r="AK619" s="1026"/>
      <c r="AL619" s="1026"/>
      <c r="AM619" s="1026"/>
      <c r="AN619" s="1026"/>
      <c r="AO619" s="1026"/>
      <c r="AP619" s="1026"/>
      <c r="AQ619" s="1026"/>
      <c r="AR619" s="1026"/>
      <c r="AS619" s="1026"/>
      <c r="AT619" s="1026"/>
      <c r="AU619" s="1026"/>
      <c r="AV619" s="1026"/>
      <c r="AW619" s="1026"/>
      <c r="AX619" s="1026"/>
      <c r="AY619" s="1026"/>
      <c r="AZ619" s="1026"/>
      <c r="BA619" s="1026"/>
      <c r="BB619" s="1026"/>
      <c r="BC619" s="1026"/>
      <c r="BD619" s="1026"/>
      <c r="BE619" s="1026"/>
      <c r="BF619" s="1026"/>
      <c r="BG619" s="1026"/>
      <c r="BH619" s="1026"/>
      <c r="BI619" s="1026"/>
      <c r="BJ619" s="1026"/>
      <c r="BK619" s="1026"/>
      <c r="BL619" s="1026"/>
      <c r="BM619" s="1026"/>
      <c r="BN619" s="1026"/>
      <c r="BO619" s="1026"/>
      <c r="BP619" s="1026"/>
      <c r="BQ619" s="1026"/>
      <c r="BR619" s="1026"/>
      <c r="BS619" s="1026"/>
      <c r="BT619" s="1026"/>
      <c r="BU619" s="1026"/>
      <c r="BV619" s="1026"/>
      <c r="BW619" s="1026"/>
      <c r="BX619" s="1026"/>
      <c r="BY619" s="1026"/>
      <c r="BZ619" s="1026"/>
      <c r="CA619" s="1026"/>
      <c r="CB619" s="1026"/>
      <c r="CC619" s="1026"/>
      <c r="CD619" s="1026"/>
      <c r="CE619" s="1026"/>
      <c r="CF619" s="1026"/>
      <c r="CG619" s="1026"/>
      <c r="CH619" s="1026"/>
      <c r="CI619" s="1026"/>
      <c r="CJ619" s="1026"/>
      <c r="CK619" s="1026"/>
      <c r="CL619" s="1026"/>
      <c r="CM619" s="1026"/>
      <c r="CN619" s="1026"/>
    </row>
    <row r="620">
      <c r="A620" s="1026"/>
      <c r="B620" s="1026"/>
      <c r="C620" s="1026"/>
      <c r="D620" s="1026"/>
      <c r="E620" s="1026"/>
      <c r="F620" s="1026"/>
      <c r="G620" s="1026"/>
      <c r="H620" s="1027"/>
      <c r="I620" s="1027"/>
      <c r="J620" s="1027"/>
      <c r="K620" s="1027"/>
      <c r="L620" s="1027"/>
      <c r="M620" s="1027"/>
      <c r="N620" s="1027"/>
      <c r="O620" s="1027"/>
      <c r="P620" s="1027"/>
      <c r="Q620" s="1026"/>
      <c r="R620" s="1026"/>
      <c r="S620" s="1026"/>
      <c r="T620" s="1026"/>
      <c r="U620" s="1026"/>
      <c r="V620" s="1026"/>
      <c r="W620" s="1026"/>
      <c r="X620" s="1026"/>
      <c r="Y620" s="1026"/>
      <c r="Z620" s="1026"/>
      <c r="AA620" s="1026"/>
      <c r="AB620" s="1026"/>
      <c r="AC620" s="1026"/>
      <c r="AD620" s="1026"/>
      <c r="AE620" s="1026"/>
      <c r="AF620" s="1026"/>
      <c r="AG620" s="1026"/>
      <c r="AH620" s="1026"/>
      <c r="AI620" s="1026"/>
      <c r="AJ620" s="1026"/>
      <c r="AK620" s="1026"/>
      <c r="AL620" s="1026"/>
      <c r="AM620" s="1026"/>
      <c r="AN620" s="1026"/>
      <c r="AO620" s="1026"/>
      <c r="AP620" s="1026"/>
      <c r="AQ620" s="1026"/>
      <c r="AR620" s="1026"/>
      <c r="AS620" s="1026"/>
      <c r="AT620" s="1026"/>
      <c r="AU620" s="1026"/>
      <c r="AV620" s="1026"/>
      <c r="AW620" s="1026"/>
      <c r="AX620" s="1026"/>
      <c r="AY620" s="1026"/>
      <c r="AZ620" s="1026"/>
      <c r="BA620" s="1026"/>
      <c r="BB620" s="1026"/>
      <c r="BC620" s="1026"/>
      <c r="BD620" s="1026"/>
      <c r="BE620" s="1026"/>
      <c r="BF620" s="1026"/>
      <c r="BG620" s="1026"/>
      <c r="BH620" s="1026"/>
      <c r="BI620" s="1026"/>
      <c r="BJ620" s="1026"/>
      <c r="BK620" s="1026"/>
      <c r="BL620" s="1026"/>
      <c r="BM620" s="1026"/>
      <c r="BN620" s="1026"/>
      <c r="BO620" s="1026"/>
      <c r="BP620" s="1026"/>
      <c r="BQ620" s="1026"/>
      <c r="BR620" s="1026"/>
      <c r="BS620" s="1026"/>
      <c r="BT620" s="1026"/>
      <c r="BU620" s="1026"/>
      <c r="BV620" s="1026"/>
      <c r="BW620" s="1026"/>
      <c r="BX620" s="1026"/>
      <c r="BY620" s="1026"/>
      <c r="BZ620" s="1026"/>
      <c r="CA620" s="1026"/>
      <c r="CB620" s="1026"/>
      <c r="CC620" s="1026"/>
      <c r="CD620" s="1026"/>
      <c r="CE620" s="1026"/>
      <c r="CF620" s="1026"/>
      <c r="CG620" s="1026"/>
      <c r="CH620" s="1026"/>
      <c r="CI620" s="1026"/>
      <c r="CJ620" s="1026"/>
      <c r="CK620" s="1026"/>
      <c r="CL620" s="1026"/>
      <c r="CM620" s="1026"/>
      <c r="CN620" s="1026"/>
    </row>
    <row r="621">
      <c r="A621" s="1026"/>
      <c r="B621" s="1026"/>
      <c r="C621" s="1026"/>
      <c r="D621" s="1026"/>
      <c r="E621" s="1026"/>
      <c r="F621" s="1026"/>
      <c r="G621" s="1026"/>
      <c r="H621" s="1027"/>
      <c r="I621" s="1027"/>
      <c r="J621" s="1027"/>
      <c r="K621" s="1027"/>
      <c r="L621" s="1027"/>
      <c r="M621" s="1027"/>
      <c r="N621" s="1027"/>
      <c r="O621" s="1027"/>
      <c r="P621" s="1027"/>
      <c r="Q621" s="1026"/>
      <c r="R621" s="1026"/>
      <c r="S621" s="1026"/>
      <c r="T621" s="1026"/>
      <c r="U621" s="1026"/>
      <c r="V621" s="1026"/>
      <c r="W621" s="1026"/>
      <c r="X621" s="1026"/>
      <c r="Y621" s="1026"/>
      <c r="Z621" s="1026"/>
      <c r="AA621" s="1026"/>
      <c r="AB621" s="1026"/>
      <c r="AC621" s="1026"/>
      <c r="AD621" s="1026"/>
      <c r="AE621" s="1026"/>
      <c r="AF621" s="1026"/>
      <c r="AG621" s="1026"/>
      <c r="AH621" s="1026"/>
      <c r="AI621" s="1026"/>
      <c r="AJ621" s="1026"/>
      <c r="AK621" s="1026"/>
      <c r="AL621" s="1026"/>
      <c r="AM621" s="1026"/>
      <c r="AN621" s="1026"/>
      <c r="AO621" s="1026"/>
      <c r="AP621" s="1026"/>
      <c r="AQ621" s="1026"/>
      <c r="AR621" s="1026"/>
      <c r="AS621" s="1026"/>
      <c r="AT621" s="1026"/>
      <c r="AU621" s="1026"/>
      <c r="AV621" s="1026"/>
      <c r="AW621" s="1026"/>
      <c r="AX621" s="1026"/>
      <c r="AY621" s="1026"/>
      <c r="AZ621" s="1026"/>
      <c r="BA621" s="1026"/>
      <c r="BB621" s="1026"/>
      <c r="BC621" s="1026"/>
      <c r="BD621" s="1026"/>
      <c r="BE621" s="1026"/>
      <c r="BF621" s="1026"/>
      <c r="BG621" s="1026"/>
      <c r="BH621" s="1026"/>
      <c r="BI621" s="1026"/>
      <c r="BJ621" s="1026"/>
      <c r="BK621" s="1026"/>
      <c r="BL621" s="1026"/>
      <c r="BM621" s="1026"/>
      <c r="BN621" s="1026"/>
      <c r="BO621" s="1026"/>
      <c r="BP621" s="1026"/>
      <c r="BQ621" s="1026"/>
      <c r="BR621" s="1026"/>
      <c r="BS621" s="1026"/>
      <c r="BT621" s="1026"/>
      <c r="BU621" s="1026"/>
      <c r="BV621" s="1026"/>
      <c r="BW621" s="1026"/>
      <c r="BX621" s="1026"/>
      <c r="BY621" s="1026"/>
      <c r="BZ621" s="1026"/>
      <c r="CA621" s="1026"/>
      <c r="CB621" s="1026"/>
      <c r="CC621" s="1026"/>
      <c r="CD621" s="1026"/>
      <c r="CE621" s="1026"/>
      <c r="CF621" s="1026"/>
      <c r="CG621" s="1026"/>
      <c r="CH621" s="1026"/>
      <c r="CI621" s="1026"/>
      <c r="CJ621" s="1026"/>
      <c r="CK621" s="1026"/>
      <c r="CL621" s="1026"/>
      <c r="CM621" s="1026"/>
      <c r="CN621" s="1026"/>
    </row>
    <row r="622">
      <c r="A622" s="1026"/>
      <c r="B622" s="1026"/>
      <c r="C622" s="1026"/>
      <c r="D622" s="1026"/>
      <c r="E622" s="1026"/>
      <c r="F622" s="1026"/>
      <c r="G622" s="1026"/>
      <c r="H622" s="1027"/>
      <c r="I622" s="1027"/>
      <c r="J622" s="1027"/>
      <c r="K622" s="1027"/>
      <c r="L622" s="1027"/>
      <c r="M622" s="1027"/>
      <c r="N622" s="1027"/>
      <c r="O622" s="1027"/>
      <c r="P622" s="1027"/>
      <c r="Q622" s="1026"/>
      <c r="R622" s="1026"/>
      <c r="S622" s="1026"/>
      <c r="T622" s="1026"/>
      <c r="U622" s="1026"/>
      <c r="V622" s="1026"/>
      <c r="W622" s="1026"/>
      <c r="X622" s="1026"/>
      <c r="Y622" s="1026"/>
      <c r="Z622" s="1026"/>
      <c r="AA622" s="1026"/>
      <c r="AB622" s="1026"/>
      <c r="AC622" s="1026"/>
      <c r="AD622" s="1026"/>
      <c r="AE622" s="1026"/>
      <c r="AF622" s="1026"/>
      <c r="AG622" s="1026"/>
      <c r="AH622" s="1026"/>
      <c r="AI622" s="1026"/>
      <c r="AJ622" s="1026"/>
      <c r="AK622" s="1026"/>
      <c r="AL622" s="1026"/>
      <c r="AM622" s="1026"/>
      <c r="AN622" s="1026"/>
      <c r="AO622" s="1026"/>
      <c r="AP622" s="1026"/>
      <c r="AQ622" s="1026"/>
      <c r="AR622" s="1026"/>
      <c r="AS622" s="1026"/>
      <c r="AT622" s="1026"/>
      <c r="AU622" s="1026"/>
      <c r="AV622" s="1026"/>
      <c r="AW622" s="1026"/>
      <c r="AX622" s="1026"/>
      <c r="AY622" s="1026"/>
      <c r="AZ622" s="1026"/>
      <c r="BA622" s="1026"/>
      <c r="BB622" s="1026"/>
      <c r="BC622" s="1026"/>
      <c r="BD622" s="1026"/>
      <c r="BE622" s="1026"/>
      <c r="BF622" s="1026"/>
      <c r="BG622" s="1026"/>
      <c r="BH622" s="1026"/>
      <c r="BI622" s="1026"/>
      <c r="BJ622" s="1026"/>
      <c r="BK622" s="1026"/>
      <c r="BL622" s="1026"/>
      <c r="BM622" s="1026"/>
      <c r="BN622" s="1026"/>
      <c r="BO622" s="1026"/>
      <c r="BP622" s="1026"/>
      <c r="BQ622" s="1026"/>
      <c r="BR622" s="1026"/>
      <c r="BS622" s="1026"/>
      <c r="BT622" s="1026"/>
      <c r="BU622" s="1026"/>
      <c r="BV622" s="1026"/>
      <c r="BW622" s="1026"/>
      <c r="BX622" s="1026"/>
      <c r="BY622" s="1026"/>
      <c r="BZ622" s="1026"/>
      <c r="CA622" s="1026"/>
      <c r="CB622" s="1026"/>
      <c r="CC622" s="1026"/>
      <c r="CD622" s="1026"/>
      <c r="CE622" s="1026"/>
      <c r="CF622" s="1026"/>
      <c r="CG622" s="1026"/>
      <c r="CH622" s="1026"/>
      <c r="CI622" s="1026"/>
      <c r="CJ622" s="1026"/>
      <c r="CK622" s="1026"/>
      <c r="CL622" s="1026"/>
      <c r="CM622" s="1026"/>
      <c r="CN622" s="1026"/>
    </row>
    <row r="623">
      <c r="A623" s="1026"/>
      <c r="B623" s="1026"/>
      <c r="C623" s="1026"/>
      <c r="D623" s="1026"/>
      <c r="E623" s="1026"/>
      <c r="F623" s="1026"/>
      <c r="G623" s="1026"/>
      <c r="H623" s="1027"/>
      <c r="I623" s="1027"/>
      <c r="J623" s="1027"/>
      <c r="K623" s="1027"/>
      <c r="L623" s="1027"/>
      <c r="M623" s="1027"/>
      <c r="N623" s="1027"/>
      <c r="O623" s="1027"/>
      <c r="P623" s="1027"/>
      <c r="Q623" s="1026"/>
      <c r="R623" s="1026"/>
      <c r="S623" s="1026"/>
      <c r="T623" s="1026"/>
      <c r="U623" s="1026"/>
      <c r="V623" s="1026"/>
      <c r="W623" s="1026"/>
      <c r="X623" s="1026"/>
      <c r="Y623" s="1026"/>
      <c r="Z623" s="1026"/>
      <c r="AA623" s="1026"/>
      <c r="AB623" s="1026"/>
      <c r="AC623" s="1026"/>
      <c r="AD623" s="1026"/>
      <c r="AE623" s="1026"/>
      <c r="AF623" s="1026"/>
      <c r="AG623" s="1026"/>
      <c r="AH623" s="1026"/>
      <c r="AI623" s="1026"/>
      <c r="AJ623" s="1026"/>
      <c r="AK623" s="1026"/>
      <c r="AL623" s="1026"/>
      <c r="AM623" s="1026"/>
      <c r="AN623" s="1026"/>
      <c r="AO623" s="1026"/>
      <c r="AP623" s="1026"/>
      <c r="AQ623" s="1026"/>
      <c r="AR623" s="1026"/>
      <c r="AS623" s="1026"/>
      <c r="AT623" s="1026"/>
      <c r="AU623" s="1026"/>
      <c r="AV623" s="1026"/>
      <c r="AW623" s="1026"/>
      <c r="AX623" s="1026"/>
      <c r="AY623" s="1026"/>
      <c r="AZ623" s="1026"/>
      <c r="BA623" s="1026"/>
      <c r="BB623" s="1026"/>
      <c r="BC623" s="1026"/>
      <c r="BD623" s="1026"/>
      <c r="BE623" s="1026"/>
      <c r="BF623" s="1026"/>
      <c r="BG623" s="1026"/>
      <c r="BH623" s="1026"/>
      <c r="BI623" s="1026"/>
      <c r="BJ623" s="1026"/>
      <c r="BK623" s="1026"/>
      <c r="BL623" s="1026"/>
      <c r="BM623" s="1026"/>
      <c r="BN623" s="1026"/>
      <c r="BO623" s="1026"/>
      <c r="BP623" s="1026"/>
      <c r="BQ623" s="1026"/>
      <c r="BR623" s="1026"/>
      <c r="BS623" s="1026"/>
      <c r="BT623" s="1026"/>
      <c r="BU623" s="1026"/>
      <c r="BV623" s="1026"/>
      <c r="BW623" s="1026"/>
      <c r="BX623" s="1026"/>
      <c r="BY623" s="1026"/>
      <c r="BZ623" s="1026"/>
      <c r="CA623" s="1026"/>
      <c r="CB623" s="1026"/>
      <c r="CC623" s="1026"/>
      <c r="CD623" s="1026"/>
      <c r="CE623" s="1026"/>
      <c r="CF623" s="1026"/>
      <c r="CG623" s="1026"/>
      <c r="CH623" s="1026"/>
      <c r="CI623" s="1026"/>
      <c r="CJ623" s="1026"/>
      <c r="CK623" s="1026"/>
      <c r="CL623" s="1026"/>
      <c r="CM623" s="1026"/>
      <c r="CN623" s="1026"/>
    </row>
    <row r="624">
      <c r="A624" s="1026"/>
      <c r="B624" s="1026"/>
      <c r="C624" s="1026"/>
      <c r="D624" s="1026"/>
      <c r="E624" s="1026"/>
      <c r="F624" s="1026"/>
      <c r="G624" s="1026"/>
      <c r="H624" s="1027"/>
      <c r="I624" s="1027"/>
      <c r="J624" s="1027"/>
      <c r="K624" s="1027"/>
      <c r="L624" s="1027"/>
      <c r="M624" s="1027"/>
      <c r="N624" s="1027"/>
      <c r="O624" s="1027"/>
      <c r="P624" s="1027"/>
      <c r="Q624" s="1026"/>
      <c r="R624" s="1026"/>
      <c r="S624" s="1026"/>
      <c r="T624" s="1026"/>
      <c r="U624" s="1026"/>
      <c r="V624" s="1026"/>
      <c r="W624" s="1026"/>
      <c r="X624" s="1026"/>
      <c r="Y624" s="1026"/>
      <c r="Z624" s="1026"/>
      <c r="AA624" s="1026"/>
      <c r="AB624" s="1026"/>
      <c r="AC624" s="1026"/>
      <c r="AD624" s="1026"/>
      <c r="AE624" s="1026"/>
      <c r="AF624" s="1026"/>
      <c r="AG624" s="1026"/>
      <c r="AH624" s="1026"/>
      <c r="AI624" s="1026"/>
      <c r="AJ624" s="1026"/>
      <c r="AK624" s="1026"/>
      <c r="AL624" s="1026"/>
      <c r="AM624" s="1026"/>
      <c r="AN624" s="1026"/>
      <c r="AO624" s="1026"/>
      <c r="AP624" s="1026"/>
      <c r="AQ624" s="1026"/>
      <c r="AR624" s="1026"/>
      <c r="AS624" s="1026"/>
      <c r="AT624" s="1026"/>
      <c r="AU624" s="1026"/>
      <c r="AV624" s="1026"/>
      <c r="AW624" s="1026"/>
      <c r="AX624" s="1026"/>
      <c r="AY624" s="1026"/>
      <c r="AZ624" s="1026"/>
      <c r="BA624" s="1026"/>
      <c r="BB624" s="1026"/>
      <c r="BC624" s="1026"/>
      <c r="BD624" s="1026"/>
      <c r="BE624" s="1026"/>
      <c r="BF624" s="1026"/>
      <c r="BG624" s="1026"/>
      <c r="BH624" s="1026"/>
      <c r="BI624" s="1026"/>
      <c r="BJ624" s="1026"/>
      <c r="BK624" s="1026"/>
      <c r="BL624" s="1026"/>
      <c r="BM624" s="1026"/>
      <c r="BN624" s="1026"/>
      <c r="BO624" s="1026"/>
      <c r="BP624" s="1026"/>
      <c r="BQ624" s="1026"/>
      <c r="BR624" s="1026"/>
      <c r="BS624" s="1026"/>
      <c r="BT624" s="1026"/>
      <c r="BU624" s="1026"/>
      <c r="BV624" s="1026"/>
      <c r="BW624" s="1026"/>
      <c r="BX624" s="1026"/>
      <c r="BY624" s="1026"/>
      <c r="BZ624" s="1026"/>
      <c r="CA624" s="1026"/>
      <c r="CB624" s="1026"/>
      <c r="CC624" s="1026"/>
      <c r="CD624" s="1026"/>
      <c r="CE624" s="1026"/>
      <c r="CF624" s="1026"/>
      <c r="CG624" s="1026"/>
      <c r="CH624" s="1026"/>
      <c r="CI624" s="1026"/>
      <c r="CJ624" s="1026"/>
      <c r="CK624" s="1026"/>
      <c r="CL624" s="1026"/>
      <c r="CM624" s="1026"/>
      <c r="CN624" s="1026"/>
    </row>
    <row r="625">
      <c r="A625" s="1026"/>
      <c r="B625" s="1026"/>
      <c r="C625" s="1026"/>
      <c r="D625" s="1026"/>
      <c r="E625" s="1026"/>
      <c r="F625" s="1026"/>
      <c r="G625" s="1026"/>
      <c r="H625" s="1027"/>
      <c r="I625" s="1027"/>
      <c r="J625" s="1027"/>
      <c r="K625" s="1027"/>
      <c r="L625" s="1027"/>
      <c r="M625" s="1027"/>
      <c r="N625" s="1027"/>
      <c r="O625" s="1027"/>
      <c r="P625" s="1027"/>
      <c r="Q625" s="1026"/>
      <c r="R625" s="1026"/>
      <c r="S625" s="1026"/>
      <c r="T625" s="1026"/>
      <c r="U625" s="1026"/>
      <c r="V625" s="1026"/>
      <c r="W625" s="1026"/>
      <c r="X625" s="1026"/>
      <c r="Y625" s="1026"/>
      <c r="Z625" s="1026"/>
      <c r="AA625" s="1026"/>
      <c r="AB625" s="1026"/>
      <c r="AC625" s="1026"/>
      <c r="AD625" s="1026"/>
      <c r="AE625" s="1026"/>
      <c r="AF625" s="1026"/>
      <c r="AG625" s="1026"/>
      <c r="AH625" s="1026"/>
      <c r="AI625" s="1026"/>
      <c r="AJ625" s="1026"/>
      <c r="AK625" s="1026"/>
      <c r="AL625" s="1026"/>
      <c r="AM625" s="1026"/>
      <c r="AN625" s="1026"/>
      <c r="AO625" s="1026"/>
      <c r="AP625" s="1026"/>
      <c r="AQ625" s="1026"/>
      <c r="AR625" s="1026"/>
      <c r="AS625" s="1026"/>
      <c r="AT625" s="1026"/>
      <c r="AU625" s="1026"/>
      <c r="AV625" s="1026"/>
      <c r="AW625" s="1026"/>
      <c r="AX625" s="1026"/>
      <c r="AY625" s="1026"/>
      <c r="AZ625" s="1026"/>
      <c r="BA625" s="1026"/>
      <c r="BB625" s="1026"/>
      <c r="BC625" s="1026"/>
      <c r="BD625" s="1026"/>
      <c r="BE625" s="1026"/>
      <c r="BF625" s="1026"/>
      <c r="BG625" s="1026"/>
      <c r="BH625" s="1026"/>
      <c r="BI625" s="1026"/>
      <c r="BJ625" s="1026"/>
      <c r="BK625" s="1026"/>
      <c r="BL625" s="1026"/>
      <c r="BM625" s="1026"/>
      <c r="BN625" s="1026"/>
      <c r="BO625" s="1026"/>
      <c r="BP625" s="1026"/>
      <c r="BQ625" s="1026"/>
      <c r="BR625" s="1026"/>
      <c r="BS625" s="1026"/>
      <c r="BT625" s="1026"/>
      <c r="BU625" s="1026"/>
      <c r="BV625" s="1026"/>
      <c r="BW625" s="1026"/>
      <c r="BX625" s="1026"/>
      <c r="BY625" s="1026"/>
      <c r="BZ625" s="1026"/>
      <c r="CA625" s="1026"/>
      <c r="CB625" s="1026"/>
      <c r="CC625" s="1026"/>
      <c r="CD625" s="1026"/>
      <c r="CE625" s="1026"/>
      <c r="CF625" s="1026"/>
      <c r="CG625" s="1026"/>
      <c r="CH625" s="1026"/>
      <c r="CI625" s="1026"/>
      <c r="CJ625" s="1026"/>
      <c r="CK625" s="1026"/>
      <c r="CL625" s="1026"/>
      <c r="CM625" s="1026"/>
      <c r="CN625" s="1026"/>
    </row>
    <row r="626">
      <c r="A626" s="1026"/>
      <c r="B626" s="1026"/>
      <c r="C626" s="1026"/>
      <c r="D626" s="1026"/>
      <c r="E626" s="1026"/>
      <c r="F626" s="1026"/>
      <c r="G626" s="1026"/>
      <c r="H626" s="1027"/>
      <c r="I626" s="1027"/>
      <c r="J626" s="1027"/>
      <c r="K626" s="1027"/>
      <c r="L626" s="1027"/>
      <c r="M626" s="1027"/>
      <c r="N626" s="1027"/>
      <c r="O626" s="1027"/>
      <c r="P626" s="1027"/>
      <c r="Q626" s="1026"/>
      <c r="R626" s="1026"/>
      <c r="S626" s="1026"/>
      <c r="T626" s="1026"/>
      <c r="U626" s="1026"/>
      <c r="V626" s="1026"/>
      <c r="W626" s="1026"/>
      <c r="X626" s="1026"/>
      <c r="Y626" s="1026"/>
      <c r="Z626" s="1026"/>
      <c r="AA626" s="1026"/>
      <c r="AB626" s="1026"/>
      <c r="AC626" s="1026"/>
      <c r="AD626" s="1026"/>
      <c r="AE626" s="1026"/>
      <c r="AF626" s="1026"/>
      <c r="AG626" s="1026"/>
      <c r="AH626" s="1026"/>
      <c r="AI626" s="1026"/>
      <c r="AJ626" s="1026"/>
      <c r="AK626" s="1026"/>
      <c r="AL626" s="1026"/>
      <c r="AM626" s="1026"/>
      <c r="AN626" s="1026"/>
      <c r="AO626" s="1026"/>
      <c r="AP626" s="1026"/>
      <c r="AQ626" s="1026"/>
      <c r="AR626" s="1026"/>
      <c r="AS626" s="1026"/>
      <c r="AT626" s="1026"/>
      <c r="AU626" s="1026"/>
      <c r="AV626" s="1026"/>
      <c r="AW626" s="1026"/>
      <c r="AX626" s="1026"/>
      <c r="AY626" s="1026"/>
      <c r="AZ626" s="1026"/>
      <c r="BA626" s="1026"/>
      <c r="BB626" s="1026"/>
      <c r="BC626" s="1026"/>
      <c r="BD626" s="1026"/>
      <c r="BE626" s="1026"/>
      <c r="BF626" s="1026"/>
      <c r="BG626" s="1026"/>
      <c r="BH626" s="1026"/>
      <c r="BI626" s="1026"/>
      <c r="BJ626" s="1026"/>
      <c r="BK626" s="1026"/>
      <c r="BL626" s="1026"/>
      <c r="BM626" s="1026"/>
      <c r="BN626" s="1026"/>
      <c r="BO626" s="1026"/>
      <c r="BP626" s="1026"/>
      <c r="BQ626" s="1026"/>
      <c r="BR626" s="1026"/>
      <c r="BS626" s="1026"/>
      <c r="BT626" s="1026"/>
      <c r="BU626" s="1026"/>
      <c r="BV626" s="1026"/>
      <c r="BW626" s="1026"/>
      <c r="BX626" s="1026"/>
      <c r="BY626" s="1026"/>
      <c r="BZ626" s="1026"/>
      <c r="CA626" s="1026"/>
      <c r="CB626" s="1026"/>
      <c r="CC626" s="1026"/>
      <c r="CD626" s="1026"/>
      <c r="CE626" s="1026"/>
      <c r="CF626" s="1026"/>
      <c r="CG626" s="1026"/>
      <c r="CH626" s="1026"/>
      <c r="CI626" s="1026"/>
      <c r="CJ626" s="1026"/>
      <c r="CK626" s="1026"/>
      <c r="CL626" s="1026"/>
      <c r="CM626" s="1026"/>
      <c r="CN626" s="1026"/>
    </row>
    <row r="627">
      <c r="A627" s="1026"/>
      <c r="B627" s="1026"/>
      <c r="C627" s="1026"/>
      <c r="D627" s="1026"/>
      <c r="E627" s="1026"/>
      <c r="F627" s="1026"/>
      <c r="G627" s="1026"/>
      <c r="H627" s="1027"/>
      <c r="I627" s="1027"/>
      <c r="J627" s="1027"/>
      <c r="K627" s="1027"/>
      <c r="L627" s="1027"/>
      <c r="M627" s="1027"/>
      <c r="N627" s="1027"/>
      <c r="O627" s="1027"/>
      <c r="P627" s="1027"/>
      <c r="Q627" s="1026"/>
      <c r="R627" s="1026"/>
      <c r="S627" s="1026"/>
      <c r="T627" s="1026"/>
      <c r="U627" s="1026"/>
      <c r="V627" s="1026"/>
      <c r="W627" s="1026"/>
      <c r="X627" s="1026"/>
      <c r="Y627" s="1026"/>
      <c r="Z627" s="1026"/>
      <c r="AA627" s="1026"/>
      <c r="AB627" s="1026"/>
      <c r="AC627" s="1026"/>
      <c r="AD627" s="1026"/>
      <c r="AE627" s="1026"/>
      <c r="AF627" s="1026"/>
      <c r="AG627" s="1026"/>
      <c r="AH627" s="1026"/>
      <c r="AI627" s="1026"/>
      <c r="AJ627" s="1026"/>
      <c r="AK627" s="1026"/>
      <c r="AL627" s="1026"/>
      <c r="AM627" s="1026"/>
      <c r="AN627" s="1026"/>
      <c r="AO627" s="1026"/>
      <c r="AP627" s="1026"/>
      <c r="AQ627" s="1026"/>
      <c r="AR627" s="1026"/>
      <c r="AS627" s="1026"/>
      <c r="AT627" s="1026"/>
      <c r="AU627" s="1026"/>
      <c r="AV627" s="1026"/>
      <c r="AW627" s="1026"/>
      <c r="AX627" s="1026"/>
      <c r="AY627" s="1026"/>
      <c r="AZ627" s="1026"/>
      <c r="BA627" s="1026"/>
      <c r="BB627" s="1026"/>
      <c r="BC627" s="1026"/>
      <c r="BD627" s="1026"/>
      <c r="BE627" s="1026"/>
      <c r="BF627" s="1026"/>
      <c r="BG627" s="1026"/>
      <c r="BH627" s="1026"/>
      <c r="BI627" s="1026"/>
      <c r="BJ627" s="1026"/>
      <c r="BK627" s="1026"/>
      <c r="BL627" s="1026"/>
      <c r="BM627" s="1026"/>
      <c r="BN627" s="1026"/>
      <c r="BO627" s="1026"/>
      <c r="BP627" s="1026"/>
      <c r="BQ627" s="1026"/>
      <c r="BR627" s="1026"/>
      <c r="BS627" s="1026"/>
      <c r="BT627" s="1026"/>
      <c r="BU627" s="1026"/>
      <c r="BV627" s="1026"/>
      <c r="BW627" s="1026"/>
      <c r="BX627" s="1026"/>
      <c r="BY627" s="1026"/>
      <c r="BZ627" s="1026"/>
      <c r="CA627" s="1026"/>
      <c r="CB627" s="1026"/>
      <c r="CC627" s="1026"/>
      <c r="CD627" s="1026"/>
      <c r="CE627" s="1026"/>
      <c r="CF627" s="1026"/>
      <c r="CG627" s="1026"/>
      <c r="CH627" s="1026"/>
      <c r="CI627" s="1026"/>
      <c r="CJ627" s="1026"/>
      <c r="CK627" s="1026"/>
      <c r="CL627" s="1026"/>
      <c r="CM627" s="1026"/>
      <c r="CN627" s="1026"/>
    </row>
    <row r="628">
      <c r="A628" s="1026"/>
      <c r="B628" s="1026"/>
      <c r="C628" s="1026"/>
      <c r="D628" s="1026"/>
      <c r="E628" s="1026"/>
      <c r="F628" s="1026"/>
      <c r="G628" s="1026"/>
      <c r="H628" s="1027"/>
      <c r="I628" s="1027"/>
      <c r="J628" s="1027"/>
      <c r="K628" s="1027"/>
      <c r="L628" s="1027"/>
      <c r="M628" s="1027"/>
      <c r="N628" s="1027"/>
      <c r="O628" s="1027"/>
      <c r="P628" s="1027"/>
      <c r="Q628" s="1026"/>
      <c r="R628" s="1026"/>
      <c r="S628" s="1026"/>
      <c r="T628" s="1026"/>
      <c r="U628" s="1026"/>
      <c r="V628" s="1026"/>
      <c r="W628" s="1026"/>
      <c r="X628" s="1026"/>
      <c r="Y628" s="1026"/>
      <c r="Z628" s="1026"/>
      <c r="AA628" s="1026"/>
      <c r="AB628" s="1026"/>
      <c r="AC628" s="1026"/>
      <c r="AD628" s="1026"/>
      <c r="AE628" s="1026"/>
      <c r="AF628" s="1026"/>
      <c r="AG628" s="1026"/>
      <c r="AH628" s="1026"/>
      <c r="AI628" s="1026"/>
      <c r="AJ628" s="1026"/>
      <c r="AK628" s="1026"/>
      <c r="AL628" s="1026"/>
      <c r="AM628" s="1026"/>
      <c r="AN628" s="1026"/>
      <c r="AO628" s="1026"/>
      <c r="AP628" s="1026"/>
      <c r="AQ628" s="1026"/>
      <c r="AR628" s="1026"/>
      <c r="AS628" s="1026"/>
      <c r="AT628" s="1026"/>
      <c r="AU628" s="1026"/>
      <c r="AV628" s="1026"/>
      <c r="AW628" s="1026"/>
      <c r="AX628" s="1026"/>
      <c r="AY628" s="1026"/>
      <c r="AZ628" s="1026"/>
      <c r="BA628" s="1026"/>
      <c r="BB628" s="1026"/>
      <c r="BC628" s="1026"/>
      <c r="BD628" s="1026"/>
      <c r="BE628" s="1026"/>
      <c r="BF628" s="1026"/>
      <c r="BG628" s="1026"/>
      <c r="BH628" s="1026"/>
      <c r="BI628" s="1026"/>
      <c r="BJ628" s="1026"/>
      <c r="BK628" s="1026"/>
      <c r="BL628" s="1026"/>
      <c r="BM628" s="1026"/>
      <c r="BN628" s="1026"/>
      <c r="BO628" s="1026"/>
      <c r="BP628" s="1026"/>
      <c r="BQ628" s="1026"/>
      <c r="BR628" s="1026"/>
      <c r="BS628" s="1026"/>
      <c r="BT628" s="1026"/>
      <c r="BU628" s="1026"/>
      <c r="BV628" s="1026"/>
      <c r="BW628" s="1026"/>
      <c r="BX628" s="1026"/>
      <c r="BY628" s="1026"/>
      <c r="BZ628" s="1026"/>
      <c r="CA628" s="1026"/>
      <c r="CB628" s="1026"/>
      <c r="CC628" s="1026"/>
      <c r="CD628" s="1026"/>
      <c r="CE628" s="1026"/>
      <c r="CF628" s="1026"/>
      <c r="CG628" s="1026"/>
      <c r="CH628" s="1026"/>
      <c r="CI628" s="1026"/>
      <c r="CJ628" s="1026"/>
      <c r="CK628" s="1026"/>
      <c r="CL628" s="1026"/>
      <c r="CM628" s="1026"/>
      <c r="CN628" s="1026"/>
    </row>
    <row r="629">
      <c r="A629" s="1026"/>
      <c r="B629" s="1026"/>
      <c r="C629" s="1026"/>
      <c r="D629" s="1026"/>
      <c r="E629" s="1026"/>
      <c r="F629" s="1026"/>
      <c r="G629" s="1026"/>
      <c r="H629" s="1027"/>
      <c r="I629" s="1027"/>
      <c r="J629" s="1027"/>
      <c r="K629" s="1027"/>
      <c r="L629" s="1027"/>
      <c r="M629" s="1027"/>
      <c r="N629" s="1027"/>
      <c r="O629" s="1027"/>
      <c r="P629" s="1027"/>
      <c r="Q629" s="1026"/>
      <c r="R629" s="1026"/>
      <c r="S629" s="1026"/>
      <c r="T629" s="1026"/>
      <c r="U629" s="1026"/>
      <c r="V629" s="1026"/>
      <c r="W629" s="1026"/>
      <c r="X629" s="1026"/>
      <c r="Y629" s="1026"/>
      <c r="Z629" s="1026"/>
      <c r="AA629" s="1026"/>
      <c r="AB629" s="1026"/>
      <c r="AC629" s="1026"/>
      <c r="AD629" s="1026"/>
      <c r="AE629" s="1026"/>
      <c r="AF629" s="1026"/>
      <c r="AG629" s="1026"/>
      <c r="AH629" s="1026"/>
      <c r="AI629" s="1026"/>
      <c r="AJ629" s="1026"/>
      <c r="AK629" s="1026"/>
      <c r="AL629" s="1026"/>
      <c r="AM629" s="1026"/>
      <c r="AN629" s="1026"/>
      <c r="AO629" s="1026"/>
      <c r="AP629" s="1026"/>
      <c r="AQ629" s="1026"/>
      <c r="AR629" s="1026"/>
      <c r="AS629" s="1026"/>
      <c r="AT629" s="1026"/>
      <c r="AU629" s="1026"/>
      <c r="AV629" s="1026"/>
      <c r="AW629" s="1026"/>
      <c r="AX629" s="1026"/>
      <c r="AY629" s="1026"/>
      <c r="AZ629" s="1026"/>
      <c r="BA629" s="1026"/>
      <c r="BB629" s="1026"/>
      <c r="BC629" s="1026"/>
      <c r="BD629" s="1026"/>
      <c r="BE629" s="1026"/>
      <c r="BF629" s="1026"/>
      <c r="BG629" s="1026"/>
      <c r="BH629" s="1026"/>
      <c r="BI629" s="1026"/>
      <c r="BJ629" s="1026"/>
      <c r="BK629" s="1026"/>
      <c r="BL629" s="1026"/>
      <c r="BM629" s="1026"/>
      <c r="BN629" s="1026"/>
      <c r="BO629" s="1026"/>
      <c r="BP629" s="1026"/>
      <c r="BQ629" s="1026"/>
      <c r="BR629" s="1026"/>
      <c r="BS629" s="1026"/>
      <c r="BT629" s="1026"/>
      <c r="BU629" s="1026"/>
      <c r="BV629" s="1026"/>
      <c r="BW629" s="1026"/>
      <c r="BX629" s="1026"/>
      <c r="BY629" s="1026"/>
      <c r="BZ629" s="1026"/>
      <c r="CA629" s="1026"/>
      <c r="CB629" s="1026"/>
      <c r="CC629" s="1026"/>
      <c r="CD629" s="1026"/>
      <c r="CE629" s="1026"/>
      <c r="CF629" s="1026"/>
      <c r="CG629" s="1026"/>
      <c r="CH629" s="1026"/>
      <c r="CI629" s="1026"/>
      <c r="CJ629" s="1026"/>
      <c r="CK629" s="1026"/>
      <c r="CL629" s="1026"/>
      <c r="CM629" s="1026"/>
      <c r="CN629" s="1026"/>
    </row>
    <row r="630">
      <c r="A630" s="1026"/>
      <c r="B630" s="1026"/>
      <c r="C630" s="1026"/>
      <c r="D630" s="1026"/>
      <c r="E630" s="1026"/>
      <c r="F630" s="1026"/>
      <c r="G630" s="1026"/>
      <c r="H630" s="1027"/>
      <c r="I630" s="1027"/>
      <c r="J630" s="1027"/>
      <c r="K630" s="1027"/>
      <c r="L630" s="1027"/>
      <c r="M630" s="1027"/>
      <c r="N630" s="1027"/>
      <c r="O630" s="1027"/>
      <c r="P630" s="1027"/>
      <c r="Q630" s="1026"/>
      <c r="R630" s="1026"/>
      <c r="S630" s="1026"/>
      <c r="T630" s="1026"/>
      <c r="U630" s="1026"/>
      <c r="V630" s="1026"/>
      <c r="W630" s="1026"/>
      <c r="X630" s="1026"/>
      <c r="Y630" s="1026"/>
      <c r="Z630" s="1026"/>
      <c r="AA630" s="1026"/>
      <c r="AB630" s="1026"/>
      <c r="AC630" s="1026"/>
      <c r="AD630" s="1026"/>
      <c r="AE630" s="1026"/>
      <c r="AF630" s="1026"/>
      <c r="AG630" s="1026"/>
      <c r="AH630" s="1026"/>
      <c r="AI630" s="1026"/>
      <c r="AJ630" s="1026"/>
      <c r="AK630" s="1026"/>
      <c r="AL630" s="1026"/>
      <c r="AM630" s="1026"/>
      <c r="AN630" s="1026"/>
      <c r="AO630" s="1026"/>
      <c r="AP630" s="1026"/>
      <c r="AQ630" s="1026"/>
      <c r="AR630" s="1026"/>
      <c r="AS630" s="1026"/>
      <c r="AT630" s="1026"/>
      <c r="AU630" s="1026"/>
      <c r="AV630" s="1026"/>
      <c r="AW630" s="1026"/>
      <c r="AX630" s="1026"/>
      <c r="AY630" s="1026"/>
      <c r="AZ630" s="1026"/>
      <c r="BA630" s="1026"/>
      <c r="BB630" s="1026"/>
      <c r="BC630" s="1026"/>
      <c r="BD630" s="1026"/>
      <c r="BE630" s="1026"/>
      <c r="BF630" s="1026"/>
      <c r="BG630" s="1026"/>
      <c r="BH630" s="1026"/>
      <c r="BI630" s="1026"/>
      <c r="BJ630" s="1026"/>
      <c r="BK630" s="1026"/>
      <c r="BL630" s="1026"/>
      <c r="BM630" s="1026"/>
      <c r="BN630" s="1026"/>
      <c r="BO630" s="1026"/>
      <c r="BP630" s="1026"/>
      <c r="BQ630" s="1026"/>
      <c r="BR630" s="1026"/>
      <c r="BS630" s="1026"/>
      <c r="BT630" s="1026"/>
      <c r="BU630" s="1026"/>
      <c r="BV630" s="1026"/>
      <c r="BW630" s="1026"/>
      <c r="BX630" s="1026"/>
      <c r="BY630" s="1026"/>
      <c r="BZ630" s="1026"/>
      <c r="CA630" s="1026"/>
      <c r="CB630" s="1026"/>
      <c r="CC630" s="1026"/>
      <c r="CD630" s="1026"/>
      <c r="CE630" s="1026"/>
      <c r="CF630" s="1026"/>
      <c r="CG630" s="1026"/>
      <c r="CH630" s="1026"/>
      <c r="CI630" s="1026"/>
      <c r="CJ630" s="1026"/>
      <c r="CK630" s="1026"/>
      <c r="CL630" s="1026"/>
      <c r="CM630" s="1026"/>
      <c r="CN630" s="1026"/>
    </row>
    <row r="631">
      <c r="A631" s="1026"/>
      <c r="B631" s="1026"/>
      <c r="C631" s="1026"/>
      <c r="D631" s="1026"/>
      <c r="E631" s="1026"/>
      <c r="F631" s="1026"/>
      <c r="G631" s="1026"/>
      <c r="H631" s="1027"/>
      <c r="I631" s="1027"/>
      <c r="J631" s="1027"/>
      <c r="K631" s="1027"/>
      <c r="L631" s="1027"/>
      <c r="M631" s="1027"/>
      <c r="N631" s="1027"/>
      <c r="O631" s="1027"/>
      <c r="P631" s="1027"/>
      <c r="Q631" s="1026"/>
      <c r="R631" s="1026"/>
      <c r="S631" s="1026"/>
      <c r="T631" s="1026"/>
      <c r="U631" s="1026"/>
      <c r="V631" s="1026"/>
      <c r="W631" s="1026"/>
      <c r="X631" s="1026"/>
      <c r="Y631" s="1026"/>
      <c r="Z631" s="1026"/>
      <c r="AA631" s="1026"/>
      <c r="AB631" s="1026"/>
      <c r="AC631" s="1026"/>
      <c r="AD631" s="1026"/>
      <c r="AE631" s="1026"/>
      <c r="AF631" s="1026"/>
      <c r="AG631" s="1026"/>
      <c r="AH631" s="1026"/>
      <c r="AI631" s="1026"/>
      <c r="AJ631" s="1026"/>
      <c r="AK631" s="1026"/>
      <c r="AL631" s="1026"/>
      <c r="AM631" s="1026"/>
      <c r="AN631" s="1026"/>
      <c r="AO631" s="1026"/>
      <c r="AP631" s="1026"/>
      <c r="AQ631" s="1026"/>
      <c r="AR631" s="1026"/>
      <c r="AS631" s="1026"/>
      <c r="AT631" s="1026"/>
      <c r="AU631" s="1026"/>
      <c r="AV631" s="1026"/>
      <c r="AW631" s="1026"/>
      <c r="AX631" s="1026"/>
      <c r="AY631" s="1026"/>
      <c r="AZ631" s="1026"/>
      <c r="BA631" s="1026"/>
      <c r="BB631" s="1026"/>
      <c r="BC631" s="1026"/>
      <c r="BD631" s="1026"/>
      <c r="BE631" s="1026"/>
      <c r="BF631" s="1026"/>
      <c r="BG631" s="1026"/>
      <c r="BH631" s="1026"/>
      <c r="BI631" s="1026"/>
      <c r="BJ631" s="1026"/>
      <c r="BK631" s="1026"/>
      <c r="BL631" s="1026"/>
      <c r="BM631" s="1026"/>
      <c r="BN631" s="1026"/>
      <c r="BO631" s="1026"/>
      <c r="BP631" s="1026"/>
      <c r="BQ631" s="1026"/>
      <c r="BR631" s="1026"/>
      <c r="BS631" s="1026"/>
      <c r="BT631" s="1026"/>
      <c r="BU631" s="1026"/>
      <c r="BV631" s="1026"/>
      <c r="BW631" s="1026"/>
      <c r="BX631" s="1026"/>
      <c r="BY631" s="1026"/>
      <c r="BZ631" s="1026"/>
      <c r="CA631" s="1026"/>
      <c r="CB631" s="1026"/>
      <c r="CC631" s="1026"/>
      <c r="CD631" s="1026"/>
      <c r="CE631" s="1026"/>
      <c r="CF631" s="1026"/>
      <c r="CG631" s="1026"/>
      <c r="CH631" s="1026"/>
      <c r="CI631" s="1026"/>
      <c r="CJ631" s="1026"/>
      <c r="CK631" s="1026"/>
      <c r="CL631" s="1026"/>
      <c r="CM631" s="1026"/>
      <c r="CN631" s="1026"/>
    </row>
    <row r="632">
      <c r="A632" s="1026"/>
      <c r="B632" s="1026"/>
      <c r="C632" s="1026"/>
      <c r="D632" s="1026"/>
      <c r="E632" s="1026"/>
      <c r="F632" s="1026"/>
      <c r="G632" s="1026"/>
      <c r="H632" s="1027"/>
      <c r="I632" s="1027"/>
      <c r="J632" s="1027"/>
      <c r="K632" s="1027"/>
      <c r="L632" s="1027"/>
      <c r="M632" s="1027"/>
      <c r="N632" s="1027"/>
      <c r="O632" s="1027"/>
      <c r="P632" s="1027"/>
      <c r="Q632" s="1026"/>
      <c r="R632" s="1026"/>
      <c r="S632" s="1026"/>
      <c r="T632" s="1026"/>
      <c r="U632" s="1026"/>
      <c r="V632" s="1026"/>
      <c r="W632" s="1026"/>
      <c r="X632" s="1026"/>
      <c r="Y632" s="1026"/>
      <c r="Z632" s="1026"/>
      <c r="AA632" s="1026"/>
      <c r="AB632" s="1026"/>
      <c r="AC632" s="1026"/>
      <c r="AD632" s="1026"/>
      <c r="AE632" s="1026"/>
      <c r="AF632" s="1026"/>
      <c r="AG632" s="1026"/>
      <c r="AH632" s="1026"/>
      <c r="AI632" s="1026"/>
      <c r="AJ632" s="1026"/>
      <c r="AK632" s="1026"/>
      <c r="AL632" s="1026"/>
      <c r="AM632" s="1026"/>
      <c r="AN632" s="1026"/>
      <c r="AO632" s="1026"/>
      <c r="AP632" s="1026"/>
      <c r="AQ632" s="1026"/>
      <c r="AR632" s="1026"/>
      <c r="AS632" s="1026"/>
      <c r="AT632" s="1026"/>
      <c r="AU632" s="1026"/>
      <c r="AV632" s="1026"/>
      <c r="AW632" s="1026"/>
      <c r="AX632" s="1026"/>
      <c r="AY632" s="1026"/>
      <c r="AZ632" s="1026"/>
      <c r="BA632" s="1026"/>
      <c r="BB632" s="1026"/>
      <c r="BC632" s="1026"/>
      <c r="BD632" s="1026"/>
      <c r="BE632" s="1026"/>
      <c r="BF632" s="1026"/>
      <c r="BG632" s="1026"/>
      <c r="BH632" s="1026"/>
      <c r="BI632" s="1026"/>
      <c r="BJ632" s="1026"/>
      <c r="BK632" s="1026"/>
      <c r="BL632" s="1026"/>
      <c r="BM632" s="1026"/>
      <c r="BN632" s="1026"/>
      <c r="BO632" s="1026"/>
      <c r="BP632" s="1026"/>
      <c r="BQ632" s="1026"/>
      <c r="BR632" s="1026"/>
      <c r="BS632" s="1026"/>
      <c r="BT632" s="1026"/>
      <c r="BU632" s="1026"/>
      <c r="BV632" s="1026"/>
      <c r="BW632" s="1026"/>
      <c r="BX632" s="1026"/>
      <c r="BY632" s="1026"/>
      <c r="BZ632" s="1026"/>
      <c r="CA632" s="1026"/>
      <c r="CB632" s="1026"/>
      <c r="CC632" s="1026"/>
      <c r="CD632" s="1026"/>
      <c r="CE632" s="1026"/>
      <c r="CF632" s="1026"/>
      <c r="CG632" s="1026"/>
      <c r="CH632" s="1026"/>
      <c r="CI632" s="1026"/>
      <c r="CJ632" s="1026"/>
      <c r="CK632" s="1026"/>
      <c r="CL632" s="1026"/>
      <c r="CM632" s="1026"/>
      <c r="CN632" s="1026"/>
    </row>
    <row r="633">
      <c r="A633" s="1026"/>
      <c r="B633" s="1026"/>
      <c r="C633" s="1026"/>
      <c r="D633" s="1026"/>
      <c r="E633" s="1026"/>
      <c r="F633" s="1026"/>
      <c r="G633" s="1026"/>
      <c r="H633" s="1027"/>
      <c r="I633" s="1027"/>
      <c r="J633" s="1027"/>
      <c r="K633" s="1027"/>
      <c r="L633" s="1027"/>
      <c r="M633" s="1027"/>
      <c r="N633" s="1027"/>
      <c r="O633" s="1027"/>
      <c r="P633" s="1027"/>
      <c r="Q633" s="1026"/>
      <c r="R633" s="1026"/>
      <c r="S633" s="1026"/>
      <c r="T633" s="1026"/>
      <c r="U633" s="1026"/>
      <c r="V633" s="1026"/>
      <c r="W633" s="1026"/>
      <c r="X633" s="1026"/>
      <c r="Y633" s="1026"/>
      <c r="Z633" s="1026"/>
      <c r="AA633" s="1026"/>
      <c r="AB633" s="1026"/>
      <c r="AC633" s="1026"/>
      <c r="AD633" s="1026"/>
      <c r="AE633" s="1026"/>
      <c r="AF633" s="1026"/>
      <c r="AG633" s="1026"/>
      <c r="AH633" s="1026"/>
      <c r="AI633" s="1026"/>
      <c r="AJ633" s="1026"/>
      <c r="AK633" s="1026"/>
      <c r="AL633" s="1026"/>
      <c r="AM633" s="1026"/>
      <c r="AN633" s="1026"/>
      <c r="AO633" s="1026"/>
      <c r="AP633" s="1026"/>
      <c r="AQ633" s="1026"/>
      <c r="AR633" s="1026"/>
      <c r="AS633" s="1026"/>
      <c r="AT633" s="1026"/>
      <c r="AU633" s="1026"/>
      <c r="AV633" s="1026"/>
      <c r="AW633" s="1026"/>
      <c r="AX633" s="1026"/>
      <c r="AY633" s="1026"/>
      <c r="AZ633" s="1026"/>
      <c r="BA633" s="1026"/>
      <c r="BB633" s="1026"/>
      <c r="BC633" s="1026"/>
      <c r="BD633" s="1026"/>
      <c r="BE633" s="1026"/>
      <c r="BF633" s="1026"/>
      <c r="BG633" s="1026"/>
      <c r="BH633" s="1026"/>
      <c r="BI633" s="1026"/>
      <c r="BJ633" s="1026"/>
      <c r="BK633" s="1026"/>
      <c r="BL633" s="1026"/>
      <c r="BM633" s="1026"/>
      <c r="BN633" s="1026"/>
      <c r="BO633" s="1026"/>
      <c r="BP633" s="1026"/>
      <c r="BQ633" s="1026"/>
      <c r="BR633" s="1026"/>
      <c r="BS633" s="1026"/>
      <c r="BT633" s="1026"/>
      <c r="BU633" s="1026"/>
      <c r="BV633" s="1026"/>
      <c r="BW633" s="1026"/>
      <c r="BX633" s="1026"/>
      <c r="BY633" s="1026"/>
      <c r="BZ633" s="1026"/>
      <c r="CA633" s="1026"/>
      <c r="CB633" s="1026"/>
      <c r="CC633" s="1026"/>
      <c r="CD633" s="1026"/>
      <c r="CE633" s="1026"/>
      <c r="CF633" s="1026"/>
      <c r="CG633" s="1026"/>
      <c r="CH633" s="1026"/>
      <c r="CI633" s="1026"/>
      <c r="CJ633" s="1026"/>
      <c r="CK633" s="1026"/>
      <c r="CL633" s="1026"/>
      <c r="CM633" s="1026"/>
      <c r="CN633" s="1026"/>
    </row>
    <row r="634">
      <c r="A634" s="1026"/>
      <c r="B634" s="1026"/>
      <c r="C634" s="1026"/>
      <c r="D634" s="1026"/>
      <c r="E634" s="1026"/>
      <c r="F634" s="1026"/>
      <c r="G634" s="1026"/>
      <c r="H634" s="1027"/>
      <c r="I634" s="1027"/>
      <c r="J634" s="1027"/>
      <c r="K634" s="1027"/>
      <c r="L634" s="1027"/>
      <c r="M634" s="1027"/>
      <c r="N634" s="1027"/>
      <c r="O634" s="1027"/>
      <c r="P634" s="1027"/>
      <c r="Q634" s="1026"/>
      <c r="R634" s="1026"/>
      <c r="S634" s="1026"/>
      <c r="T634" s="1026"/>
      <c r="U634" s="1026"/>
      <c r="V634" s="1026"/>
      <c r="W634" s="1026"/>
      <c r="X634" s="1026"/>
      <c r="Y634" s="1026"/>
      <c r="Z634" s="1026"/>
      <c r="AA634" s="1026"/>
      <c r="AB634" s="1026"/>
      <c r="AC634" s="1026"/>
      <c r="AD634" s="1026"/>
      <c r="AE634" s="1026"/>
      <c r="AF634" s="1026"/>
      <c r="AG634" s="1026"/>
      <c r="AH634" s="1026"/>
      <c r="AI634" s="1026"/>
      <c r="AJ634" s="1026"/>
      <c r="AK634" s="1026"/>
      <c r="AL634" s="1026"/>
      <c r="AM634" s="1026"/>
      <c r="AN634" s="1026"/>
      <c r="AO634" s="1026"/>
      <c r="AP634" s="1026"/>
      <c r="AQ634" s="1026"/>
      <c r="AR634" s="1026"/>
      <c r="AS634" s="1026"/>
      <c r="AT634" s="1026"/>
      <c r="AU634" s="1026"/>
      <c r="AV634" s="1026"/>
      <c r="AW634" s="1026"/>
      <c r="AX634" s="1026"/>
      <c r="AY634" s="1026"/>
      <c r="AZ634" s="1026"/>
      <c r="BA634" s="1026"/>
      <c r="BB634" s="1026"/>
      <c r="BC634" s="1026"/>
      <c r="BD634" s="1026"/>
      <c r="BE634" s="1026"/>
      <c r="BF634" s="1026"/>
      <c r="BG634" s="1026"/>
      <c r="BH634" s="1026"/>
      <c r="BI634" s="1026"/>
      <c r="BJ634" s="1026"/>
      <c r="BK634" s="1026"/>
      <c r="BL634" s="1026"/>
      <c r="BM634" s="1026"/>
      <c r="BN634" s="1026"/>
      <c r="BO634" s="1026"/>
      <c r="BP634" s="1026"/>
      <c r="BQ634" s="1026"/>
      <c r="BR634" s="1026"/>
      <c r="BS634" s="1026"/>
      <c r="BT634" s="1026"/>
      <c r="BU634" s="1026"/>
      <c r="BV634" s="1026"/>
      <c r="BW634" s="1026"/>
      <c r="BX634" s="1026"/>
      <c r="BY634" s="1026"/>
      <c r="BZ634" s="1026"/>
      <c r="CA634" s="1026"/>
      <c r="CB634" s="1026"/>
      <c r="CC634" s="1026"/>
      <c r="CD634" s="1026"/>
      <c r="CE634" s="1026"/>
      <c r="CF634" s="1026"/>
      <c r="CG634" s="1026"/>
      <c r="CH634" s="1026"/>
      <c r="CI634" s="1026"/>
      <c r="CJ634" s="1026"/>
      <c r="CK634" s="1026"/>
      <c r="CL634" s="1026"/>
      <c r="CM634" s="1026"/>
      <c r="CN634" s="1026"/>
    </row>
    <row r="635">
      <c r="A635" s="1026"/>
      <c r="B635" s="1026"/>
      <c r="C635" s="1026"/>
      <c r="D635" s="1026"/>
      <c r="E635" s="1026"/>
      <c r="F635" s="1026"/>
      <c r="G635" s="1026"/>
      <c r="H635" s="1027"/>
      <c r="I635" s="1027"/>
      <c r="J635" s="1027"/>
      <c r="K635" s="1027"/>
      <c r="L635" s="1027"/>
      <c r="M635" s="1027"/>
      <c r="N635" s="1027"/>
      <c r="O635" s="1027"/>
      <c r="P635" s="1027"/>
      <c r="Q635" s="1026"/>
      <c r="R635" s="1026"/>
      <c r="S635" s="1026"/>
      <c r="T635" s="1026"/>
      <c r="U635" s="1026"/>
      <c r="V635" s="1026"/>
      <c r="W635" s="1026"/>
      <c r="X635" s="1026"/>
      <c r="Y635" s="1026"/>
      <c r="Z635" s="1026"/>
      <c r="AA635" s="1026"/>
      <c r="AB635" s="1026"/>
      <c r="AC635" s="1026"/>
      <c r="AD635" s="1026"/>
      <c r="AE635" s="1026"/>
      <c r="AF635" s="1026"/>
      <c r="AG635" s="1026"/>
      <c r="AH635" s="1026"/>
      <c r="AI635" s="1026"/>
      <c r="AJ635" s="1026"/>
      <c r="AK635" s="1026"/>
      <c r="AL635" s="1026"/>
      <c r="AM635" s="1026"/>
      <c r="AN635" s="1026"/>
      <c r="AO635" s="1026"/>
      <c r="AP635" s="1026"/>
      <c r="AQ635" s="1026"/>
      <c r="AR635" s="1026"/>
      <c r="AS635" s="1026"/>
      <c r="AT635" s="1026"/>
      <c r="AU635" s="1026"/>
      <c r="AV635" s="1026"/>
      <c r="AW635" s="1026"/>
      <c r="AX635" s="1026"/>
      <c r="AY635" s="1026"/>
      <c r="AZ635" s="1026"/>
      <c r="BA635" s="1026"/>
      <c r="BB635" s="1026"/>
      <c r="BC635" s="1026"/>
      <c r="BD635" s="1026"/>
      <c r="BE635" s="1026"/>
      <c r="BF635" s="1026"/>
      <c r="BG635" s="1026"/>
      <c r="BH635" s="1026"/>
      <c r="BI635" s="1026"/>
      <c r="BJ635" s="1026"/>
      <c r="BK635" s="1026"/>
      <c r="BL635" s="1026"/>
      <c r="BM635" s="1026"/>
      <c r="BN635" s="1026"/>
      <c r="BO635" s="1026"/>
      <c r="BP635" s="1026"/>
      <c r="BQ635" s="1026"/>
      <c r="BR635" s="1026"/>
      <c r="BS635" s="1026"/>
      <c r="BT635" s="1026"/>
      <c r="BU635" s="1026"/>
      <c r="BV635" s="1026"/>
      <c r="BW635" s="1026"/>
      <c r="BX635" s="1026"/>
      <c r="BY635" s="1026"/>
      <c r="BZ635" s="1026"/>
      <c r="CA635" s="1026"/>
      <c r="CB635" s="1026"/>
      <c r="CC635" s="1026"/>
      <c r="CD635" s="1026"/>
      <c r="CE635" s="1026"/>
      <c r="CF635" s="1026"/>
      <c r="CG635" s="1026"/>
      <c r="CH635" s="1026"/>
      <c r="CI635" s="1026"/>
      <c r="CJ635" s="1026"/>
      <c r="CK635" s="1026"/>
      <c r="CL635" s="1026"/>
      <c r="CM635" s="1026"/>
      <c r="CN635" s="1026"/>
    </row>
    <row r="636">
      <c r="A636" s="1026"/>
      <c r="B636" s="1026"/>
      <c r="C636" s="1026"/>
      <c r="D636" s="1026"/>
      <c r="E636" s="1026"/>
      <c r="F636" s="1026"/>
      <c r="G636" s="1026"/>
      <c r="H636" s="1027"/>
      <c r="I636" s="1027"/>
      <c r="J636" s="1027"/>
      <c r="K636" s="1027"/>
      <c r="L636" s="1027"/>
      <c r="M636" s="1027"/>
      <c r="N636" s="1027"/>
      <c r="O636" s="1027"/>
      <c r="P636" s="1027"/>
      <c r="Q636" s="1026"/>
      <c r="R636" s="1026"/>
      <c r="S636" s="1026"/>
      <c r="T636" s="1026"/>
      <c r="U636" s="1026"/>
      <c r="V636" s="1026"/>
      <c r="W636" s="1026"/>
      <c r="X636" s="1026"/>
      <c r="Y636" s="1026"/>
      <c r="Z636" s="1026"/>
      <c r="AA636" s="1026"/>
      <c r="AB636" s="1026"/>
      <c r="AC636" s="1026"/>
      <c r="AD636" s="1026"/>
      <c r="AE636" s="1026"/>
      <c r="AF636" s="1026"/>
      <c r="AG636" s="1026"/>
      <c r="AH636" s="1026"/>
      <c r="AI636" s="1026"/>
      <c r="AJ636" s="1026"/>
      <c r="AK636" s="1026"/>
      <c r="AL636" s="1026"/>
      <c r="AM636" s="1026"/>
      <c r="AN636" s="1026"/>
      <c r="AO636" s="1026"/>
      <c r="AP636" s="1026"/>
      <c r="AQ636" s="1026"/>
      <c r="AR636" s="1026"/>
      <c r="AS636" s="1026"/>
      <c r="AT636" s="1026"/>
      <c r="AU636" s="1026"/>
      <c r="AV636" s="1026"/>
      <c r="AW636" s="1026"/>
      <c r="AX636" s="1026"/>
      <c r="AY636" s="1026"/>
      <c r="AZ636" s="1026"/>
      <c r="BA636" s="1026"/>
      <c r="BB636" s="1026"/>
      <c r="BC636" s="1026"/>
      <c r="BD636" s="1026"/>
      <c r="BE636" s="1026"/>
      <c r="BF636" s="1026"/>
      <c r="BG636" s="1026"/>
      <c r="BH636" s="1026"/>
      <c r="BI636" s="1026"/>
      <c r="BJ636" s="1026"/>
      <c r="BK636" s="1026"/>
      <c r="BL636" s="1026"/>
      <c r="BM636" s="1026"/>
      <c r="BN636" s="1026"/>
      <c r="BO636" s="1026"/>
      <c r="BP636" s="1026"/>
      <c r="BQ636" s="1026"/>
      <c r="BR636" s="1026"/>
      <c r="BS636" s="1026"/>
      <c r="BT636" s="1026"/>
      <c r="BU636" s="1026"/>
      <c r="BV636" s="1026"/>
      <c r="BW636" s="1026"/>
      <c r="BX636" s="1026"/>
      <c r="BY636" s="1026"/>
      <c r="BZ636" s="1026"/>
      <c r="CA636" s="1026"/>
      <c r="CB636" s="1026"/>
      <c r="CC636" s="1026"/>
      <c r="CD636" s="1026"/>
      <c r="CE636" s="1026"/>
      <c r="CF636" s="1026"/>
      <c r="CG636" s="1026"/>
      <c r="CH636" s="1026"/>
      <c r="CI636" s="1026"/>
      <c r="CJ636" s="1026"/>
      <c r="CK636" s="1026"/>
      <c r="CL636" s="1026"/>
      <c r="CM636" s="1026"/>
      <c r="CN636" s="1026"/>
    </row>
    <row r="637">
      <c r="A637" s="1026"/>
      <c r="B637" s="1026"/>
      <c r="C637" s="1026"/>
      <c r="D637" s="1026"/>
      <c r="E637" s="1026"/>
      <c r="F637" s="1026"/>
      <c r="G637" s="1026"/>
      <c r="H637" s="1027"/>
      <c r="I637" s="1027"/>
      <c r="J637" s="1027"/>
      <c r="K637" s="1027"/>
      <c r="L637" s="1027"/>
      <c r="M637" s="1027"/>
      <c r="N637" s="1027"/>
      <c r="O637" s="1027"/>
      <c r="P637" s="1027"/>
      <c r="Q637" s="1026"/>
      <c r="R637" s="1026"/>
      <c r="S637" s="1026"/>
      <c r="T637" s="1026"/>
      <c r="U637" s="1026"/>
      <c r="V637" s="1026"/>
      <c r="W637" s="1026"/>
      <c r="X637" s="1026"/>
      <c r="Y637" s="1026"/>
      <c r="Z637" s="1026"/>
      <c r="AA637" s="1026"/>
      <c r="AB637" s="1026"/>
      <c r="AC637" s="1026"/>
      <c r="AD637" s="1026"/>
      <c r="AE637" s="1026"/>
      <c r="AF637" s="1026"/>
      <c r="AG637" s="1026"/>
      <c r="AH637" s="1026"/>
      <c r="AI637" s="1026"/>
      <c r="AJ637" s="1026"/>
      <c r="AK637" s="1026"/>
      <c r="AL637" s="1026"/>
      <c r="AM637" s="1026"/>
      <c r="AN637" s="1026"/>
      <c r="AO637" s="1026"/>
      <c r="AP637" s="1026"/>
      <c r="AQ637" s="1026"/>
      <c r="AR637" s="1026"/>
      <c r="AS637" s="1026"/>
      <c r="AT637" s="1026"/>
      <c r="AU637" s="1026"/>
      <c r="AV637" s="1026"/>
      <c r="AW637" s="1026"/>
      <c r="AX637" s="1026"/>
      <c r="AY637" s="1026"/>
      <c r="AZ637" s="1026"/>
      <c r="BA637" s="1026"/>
      <c r="BB637" s="1026"/>
      <c r="BC637" s="1026"/>
      <c r="BD637" s="1026"/>
      <c r="BE637" s="1026"/>
      <c r="BF637" s="1026"/>
      <c r="BG637" s="1026"/>
      <c r="BH637" s="1026"/>
      <c r="BI637" s="1026"/>
      <c r="BJ637" s="1026"/>
      <c r="BK637" s="1026"/>
      <c r="BL637" s="1026"/>
      <c r="BM637" s="1026"/>
      <c r="BN637" s="1026"/>
      <c r="BO637" s="1026"/>
      <c r="BP637" s="1026"/>
      <c r="BQ637" s="1026"/>
      <c r="BR637" s="1026"/>
      <c r="BS637" s="1026"/>
      <c r="BT637" s="1026"/>
      <c r="BU637" s="1026"/>
      <c r="BV637" s="1026"/>
      <c r="BW637" s="1026"/>
      <c r="BX637" s="1026"/>
      <c r="BY637" s="1026"/>
      <c r="BZ637" s="1026"/>
      <c r="CA637" s="1026"/>
      <c r="CB637" s="1026"/>
      <c r="CC637" s="1026"/>
      <c r="CD637" s="1026"/>
      <c r="CE637" s="1026"/>
      <c r="CF637" s="1026"/>
      <c r="CG637" s="1026"/>
      <c r="CH637" s="1026"/>
      <c r="CI637" s="1026"/>
      <c r="CJ637" s="1026"/>
      <c r="CK637" s="1026"/>
      <c r="CL637" s="1026"/>
      <c r="CM637" s="1026"/>
      <c r="CN637" s="1026"/>
    </row>
    <row r="638">
      <c r="A638" s="1026"/>
      <c r="B638" s="1026"/>
      <c r="C638" s="1026"/>
      <c r="D638" s="1026"/>
      <c r="E638" s="1026"/>
      <c r="F638" s="1026"/>
      <c r="G638" s="1026"/>
      <c r="H638" s="1027"/>
      <c r="I638" s="1027"/>
      <c r="J638" s="1027"/>
      <c r="K638" s="1027"/>
      <c r="L638" s="1027"/>
      <c r="M638" s="1027"/>
      <c r="N638" s="1027"/>
      <c r="O638" s="1027"/>
      <c r="P638" s="1027"/>
      <c r="Q638" s="1026"/>
      <c r="R638" s="1026"/>
      <c r="S638" s="1026"/>
      <c r="T638" s="1026"/>
      <c r="U638" s="1026"/>
      <c r="V638" s="1026"/>
      <c r="W638" s="1026"/>
      <c r="X638" s="1026"/>
      <c r="Y638" s="1026"/>
      <c r="Z638" s="1026"/>
      <c r="AA638" s="1026"/>
      <c r="AB638" s="1026"/>
      <c r="AC638" s="1026"/>
      <c r="AD638" s="1026"/>
      <c r="AE638" s="1026"/>
      <c r="AF638" s="1026"/>
      <c r="AG638" s="1026"/>
      <c r="AH638" s="1026"/>
      <c r="AI638" s="1026"/>
      <c r="AJ638" s="1026"/>
      <c r="AK638" s="1026"/>
      <c r="AL638" s="1026"/>
      <c r="AM638" s="1026"/>
      <c r="AN638" s="1026"/>
      <c r="AO638" s="1026"/>
      <c r="AP638" s="1026"/>
      <c r="AQ638" s="1026"/>
      <c r="AR638" s="1026"/>
      <c r="AS638" s="1026"/>
      <c r="AT638" s="1026"/>
      <c r="AU638" s="1026"/>
      <c r="AV638" s="1026"/>
      <c r="AW638" s="1026"/>
      <c r="AX638" s="1026"/>
      <c r="AY638" s="1026"/>
      <c r="AZ638" s="1026"/>
      <c r="BA638" s="1026"/>
      <c r="BB638" s="1026"/>
      <c r="BC638" s="1026"/>
      <c r="BD638" s="1026"/>
      <c r="BE638" s="1026"/>
      <c r="BF638" s="1026"/>
      <c r="BG638" s="1026"/>
      <c r="BH638" s="1026"/>
      <c r="BI638" s="1026"/>
      <c r="BJ638" s="1026"/>
      <c r="BK638" s="1026"/>
      <c r="BL638" s="1026"/>
      <c r="BM638" s="1026"/>
      <c r="BN638" s="1026"/>
      <c r="BO638" s="1026"/>
      <c r="BP638" s="1026"/>
      <c r="BQ638" s="1026"/>
      <c r="BR638" s="1026"/>
      <c r="BS638" s="1026"/>
      <c r="BT638" s="1026"/>
      <c r="BU638" s="1026"/>
      <c r="BV638" s="1026"/>
      <c r="BW638" s="1026"/>
      <c r="BX638" s="1026"/>
      <c r="BY638" s="1026"/>
      <c r="BZ638" s="1026"/>
      <c r="CA638" s="1026"/>
      <c r="CB638" s="1026"/>
      <c r="CC638" s="1026"/>
      <c r="CD638" s="1026"/>
      <c r="CE638" s="1026"/>
      <c r="CF638" s="1026"/>
      <c r="CG638" s="1026"/>
      <c r="CH638" s="1026"/>
      <c r="CI638" s="1026"/>
      <c r="CJ638" s="1026"/>
      <c r="CK638" s="1026"/>
      <c r="CL638" s="1026"/>
      <c r="CM638" s="1026"/>
      <c r="CN638" s="1026"/>
    </row>
    <row r="639">
      <c r="A639" s="1026"/>
      <c r="B639" s="1026"/>
      <c r="C639" s="1026"/>
      <c r="D639" s="1026"/>
      <c r="E639" s="1026"/>
      <c r="F639" s="1026"/>
      <c r="G639" s="1026"/>
      <c r="H639" s="1027"/>
      <c r="I639" s="1027"/>
      <c r="J639" s="1027"/>
      <c r="K639" s="1027"/>
      <c r="L639" s="1027"/>
      <c r="M639" s="1027"/>
      <c r="N639" s="1027"/>
      <c r="O639" s="1027"/>
      <c r="P639" s="1027"/>
      <c r="Q639" s="1026"/>
      <c r="R639" s="1026"/>
      <c r="S639" s="1026"/>
      <c r="T639" s="1026"/>
      <c r="U639" s="1026"/>
      <c r="V639" s="1026"/>
      <c r="W639" s="1026"/>
      <c r="X639" s="1026"/>
      <c r="Y639" s="1026"/>
      <c r="Z639" s="1026"/>
      <c r="AA639" s="1026"/>
      <c r="AB639" s="1026"/>
      <c r="AC639" s="1026"/>
      <c r="AD639" s="1026"/>
      <c r="AE639" s="1026"/>
      <c r="AF639" s="1026"/>
      <c r="AG639" s="1026"/>
      <c r="AH639" s="1026"/>
      <c r="AI639" s="1026"/>
      <c r="AJ639" s="1026"/>
      <c r="AK639" s="1026"/>
      <c r="AL639" s="1026"/>
      <c r="AM639" s="1026"/>
      <c r="AN639" s="1026"/>
      <c r="AO639" s="1026"/>
      <c r="AP639" s="1026"/>
      <c r="AQ639" s="1026"/>
      <c r="AR639" s="1026"/>
      <c r="AS639" s="1026"/>
      <c r="AT639" s="1026"/>
      <c r="AU639" s="1026"/>
      <c r="AV639" s="1026"/>
      <c r="AW639" s="1026"/>
      <c r="AX639" s="1026"/>
      <c r="AY639" s="1026"/>
      <c r="AZ639" s="1026"/>
      <c r="BA639" s="1026"/>
      <c r="BB639" s="1026"/>
      <c r="BC639" s="1026"/>
      <c r="BD639" s="1026"/>
      <c r="BE639" s="1026"/>
      <c r="BF639" s="1026"/>
      <c r="BG639" s="1026"/>
      <c r="BH639" s="1026"/>
      <c r="BI639" s="1026"/>
      <c r="BJ639" s="1026"/>
      <c r="BK639" s="1026"/>
      <c r="BL639" s="1026"/>
      <c r="BM639" s="1026"/>
      <c r="BN639" s="1026"/>
      <c r="BO639" s="1026"/>
      <c r="BP639" s="1026"/>
      <c r="BQ639" s="1026"/>
      <c r="BR639" s="1026"/>
      <c r="BS639" s="1026"/>
      <c r="BT639" s="1026"/>
      <c r="BU639" s="1026"/>
      <c r="BV639" s="1026"/>
      <c r="BW639" s="1026"/>
      <c r="BX639" s="1026"/>
      <c r="BY639" s="1026"/>
      <c r="BZ639" s="1026"/>
      <c r="CA639" s="1026"/>
      <c r="CB639" s="1026"/>
      <c r="CC639" s="1026"/>
      <c r="CD639" s="1026"/>
      <c r="CE639" s="1026"/>
      <c r="CF639" s="1026"/>
      <c r="CG639" s="1026"/>
      <c r="CH639" s="1026"/>
      <c r="CI639" s="1026"/>
      <c r="CJ639" s="1026"/>
      <c r="CK639" s="1026"/>
      <c r="CL639" s="1026"/>
      <c r="CM639" s="1026"/>
      <c r="CN639" s="1026"/>
    </row>
    <row r="640">
      <c r="A640" s="1026"/>
      <c r="B640" s="1026"/>
      <c r="C640" s="1026"/>
      <c r="D640" s="1026"/>
      <c r="E640" s="1026"/>
      <c r="F640" s="1026"/>
      <c r="G640" s="1026"/>
      <c r="H640" s="1027"/>
      <c r="I640" s="1027"/>
      <c r="J640" s="1027"/>
      <c r="K640" s="1027"/>
      <c r="L640" s="1027"/>
      <c r="M640" s="1027"/>
      <c r="N640" s="1027"/>
      <c r="O640" s="1027"/>
      <c r="P640" s="1027"/>
      <c r="Q640" s="1026"/>
      <c r="R640" s="1026"/>
      <c r="S640" s="1026"/>
      <c r="T640" s="1026"/>
      <c r="U640" s="1026"/>
      <c r="V640" s="1026"/>
      <c r="W640" s="1026"/>
      <c r="X640" s="1026"/>
      <c r="Y640" s="1026"/>
      <c r="Z640" s="1026"/>
      <c r="AA640" s="1026"/>
      <c r="AB640" s="1026"/>
      <c r="AC640" s="1026"/>
      <c r="AD640" s="1026"/>
      <c r="AE640" s="1026"/>
      <c r="AF640" s="1026"/>
      <c r="AG640" s="1026"/>
      <c r="AH640" s="1026"/>
      <c r="AI640" s="1026"/>
      <c r="AJ640" s="1026"/>
      <c r="AK640" s="1026"/>
      <c r="AL640" s="1026"/>
      <c r="AM640" s="1026"/>
      <c r="AN640" s="1026"/>
      <c r="AO640" s="1026"/>
      <c r="AP640" s="1026"/>
      <c r="AQ640" s="1026"/>
      <c r="AR640" s="1026"/>
      <c r="AS640" s="1026"/>
      <c r="AT640" s="1026"/>
      <c r="AU640" s="1026"/>
      <c r="AV640" s="1026"/>
      <c r="AW640" s="1026"/>
      <c r="AX640" s="1026"/>
      <c r="AY640" s="1026"/>
      <c r="AZ640" s="1026"/>
      <c r="BA640" s="1026"/>
      <c r="BB640" s="1026"/>
      <c r="BC640" s="1026"/>
      <c r="BD640" s="1026"/>
      <c r="BE640" s="1026"/>
      <c r="BF640" s="1026"/>
      <c r="BG640" s="1026"/>
      <c r="BH640" s="1026"/>
      <c r="BI640" s="1026"/>
      <c r="BJ640" s="1026"/>
      <c r="BK640" s="1026"/>
      <c r="BL640" s="1026"/>
      <c r="BM640" s="1026"/>
      <c r="BN640" s="1026"/>
      <c r="BO640" s="1026"/>
      <c r="BP640" s="1026"/>
      <c r="BQ640" s="1026"/>
      <c r="BR640" s="1026"/>
      <c r="BS640" s="1026"/>
      <c r="BT640" s="1026"/>
      <c r="BU640" s="1026"/>
      <c r="BV640" s="1026"/>
      <c r="BW640" s="1026"/>
      <c r="BX640" s="1026"/>
      <c r="BY640" s="1026"/>
      <c r="BZ640" s="1026"/>
      <c r="CA640" s="1026"/>
      <c r="CB640" s="1026"/>
      <c r="CC640" s="1026"/>
      <c r="CD640" s="1026"/>
      <c r="CE640" s="1026"/>
      <c r="CF640" s="1026"/>
      <c r="CG640" s="1026"/>
      <c r="CH640" s="1026"/>
      <c r="CI640" s="1026"/>
      <c r="CJ640" s="1026"/>
      <c r="CK640" s="1026"/>
      <c r="CL640" s="1026"/>
      <c r="CM640" s="1026"/>
      <c r="CN640" s="1026"/>
    </row>
    <row r="641">
      <c r="A641" s="1026"/>
      <c r="B641" s="1026"/>
      <c r="C641" s="1026"/>
      <c r="D641" s="1026"/>
      <c r="E641" s="1026"/>
      <c r="F641" s="1026"/>
      <c r="G641" s="1026"/>
      <c r="H641" s="1027"/>
      <c r="I641" s="1027"/>
      <c r="J641" s="1027"/>
      <c r="K641" s="1027"/>
      <c r="L641" s="1027"/>
      <c r="M641" s="1027"/>
      <c r="N641" s="1027"/>
      <c r="O641" s="1027"/>
      <c r="P641" s="1027"/>
      <c r="Q641" s="1026"/>
      <c r="R641" s="1026"/>
      <c r="S641" s="1026"/>
      <c r="T641" s="1026"/>
      <c r="U641" s="1026"/>
      <c r="V641" s="1026"/>
      <c r="W641" s="1026"/>
      <c r="X641" s="1026"/>
      <c r="Y641" s="1026"/>
      <c r="Z641" s="1026"/>
      <c r="AA641" s="1026"/>
      <c r="AB641" s="1026"/>
      <c r="AC641" s="1026"/>
      <c r="AD641" s="1026"/>
      <c r="AE641" s="1026"/>
      <c r="AF641" s="1026"/>
      <c r="AG641" s="1026"/>
      <c r="AH641" s="1026"/>
      <c r="AI641" s="1026"/>
      <c r="AJ641" s="1026"/>
      <c r="AK641" s="1026"/>
      <c r="AL641" s="1026"/>
      <c r="AM641" s="1026"/>
      <c r="AN641" s="1026"/>
      <c r="AO641" s="1026"/>
      <c r="AP641" s="1026"/>
      <c r="AQ641" s="1026"/>
      <c r="AR641" s="1026"/>
      <c r="AS641" s="1026"/>
      <c r="AT641" s="1026"/>
      <c r="AU641" s="1026"/>
      <c r="AV641" s="1026"/>
      <c r="AW641" s="1026"/>
      <c r="AX641" s="1026"/>
      <c r="AY641" s="1026"/>
      <c r="AZ641" s="1026"/>
      <c r="BA641" s="1026"/>
      <c r="BB641" s="1026"/>
      <c r="BC641" s="1026"/>
      <c r="BD641" s="1026"/>
      <c r="BE641" s="1026"/>
      <c r="BF641" s="1026"/>
      <c r="BG641" s="1026"/>
      <c r="BH641" s="1026"/>
      <c r="BI641" s="1026"/>
      <c r="BJ641" s="1026"/>
      <c r="BK641" s="1026"/>
      <c r="BL641" s="1026"/>
      <c r="BM641" s="1026"/>
      <c r="BN641" s="1026"/>
      <c r="BO641" s="1026"/>
      <c r="BP641" s="1026"/>
      <c r="BQ641" s="1026"/>
      <c r="BR641" s="1026"/>
      <c r="BS641" s="1026"/>
      <c r="BT641" s="1026"/>
      <c r="BU641" s="1026"/>
      <c r="BV641" s="1026"/>
      <c r="BW641" s="1026"/>
      <c r="BX641" s="1026"/>
      <c r="BY641" s="1026"/>
      <c r="BZ641" s="1026"/>
      <c r="CA641" s="1026"/>
      <c r="CB641" s="1026"/>
      <c r="CC641" s="1026"/>
      <c r="CD641" s="1026"/>
      <c r="CE641" s="1026"/>
      <c r="CF641" s="1026"/>
      <c r="CG641" s="1026"/>
      <c r="CH641" s="1026"/>
      <c r="CI641" s="1026"/>
      <c r="CJ641" s="1026"/>
      <c r="CK641" s="1026"/>
      <c r="CL641" s="1026"/>
      <c r="CM641" s="1026"/>
      <c r="CN641" s="1026"/>
    </row>
    <row r="642">
      <c r="A642" s="1026"/>
      <c r="B642" s="1026"/>
      <c r="C642" s="1026"/>
      <c r="D642" s="1026"/>
      <c r="E642" s="1026"/>
      <c r="F642" s="1026"/>
      <c r="G642" s="1026"/>
      <c r="H642" s="1027"/>
      <c r="I642" s="1027"/>
      <c r="J642" s="1027"/>
      <c r="K642" s="1027"/>
      <c r="L642" s="1027"/>
      <c r="M642" s="1027"/>
      <c r="N642" s="1027"/>
      <c r="O642" s="1027"/>
      <c r="P642" s="1027"/>
      <c r="Q642" s="1026"/>
      <c r="R642" s="1026"/>
      <c r="S642" s="1026"/>
      <c r="T642" s="1026"/>
      <c r="U642" s="1026"/>
      <c r="V642" s="1026"/>
      <c r="W642" s="1026"/>
      <c r="X642" s="1026"/>
      <c r="Y642" s="1026"/>
      <c r="Z642" s="1026"/>
      <c r="AA642" s="1026"/>
      <c r="AB642" s="1026"/>
      <c r="AC642" s="1026"/>
      <c r="AD642" s="1026"/>
      <c r="AE642" s="1026"/>
      <c r="AF642" s="1026"/>
      <c r="AG642" s="1026"/>
      <c r="AH642" s="1026"/>
      <c r="AI642" s="1026"/>
      <c r="AJ642" s="1026"/>
      <c r="AK642" s="1026"/>
      <c r="AL642" s="1026"/>
      <c r="AM642" s="1026"/>
      <c r="AN642" s="1026"/>
      <c r="AO642" s="1026"/>
      <c r="AP642" s="1026"/>
      <c r="AQ642" s="1026"/>
      <c r="AR642" s="1026"/>
      <c r="AS642" s="1026"/>
      <c r="AT642" s="1026"/>
      <c r="AU642" s="1026"/>
      <c r="AV642" s="1026"/>
      <c r="AW642" s="1026"/>
      <c r="AX642" s="1026"/>
      <c r="AY642" s="1026"/>
      <c r="AZ642" s="1026"/>
      <c r="BA642" s="1026"/>
      <c r="BB642" s="1026"/>
      <c r="BC642" s="1026"/>
      <c r="BD642" s="1026"/>
      <c r="BE642" s="1026"/>
      <c r="BF642" s="1026"/>
      <c r="BG642" s="1026"/>
      <c r="BH642" s="1026"/>
      <c r="BI642" s="1026"/>
      <c r="BJ642" s="1026"/>
      <c r="BK642" s="1026"/>
      <c r="BL642" s="1026"/>
      <c r="BM642" s="1026"/>
      <c r="BN642" s="1026"/>
      <c r="BO642" s="1026"/>
      <c r="BP642" s="1026"/>
      <c r="BQ642" s="1026"/>
      <c r="BR642" s="1026"/>
      <c r="BS642" s="1026"/>
      <c r="BT642" s="1026"/>
      <c r="BU642" s="1026"/>
      <c r="BV642" s="1026"/>
      <c r="BW642" s="1026"/>
      <c r="BX642" s="1026"/>
      <c r="BY642" s="1026"/>
      <c r="BZ642" s="1026"/>
      <c r="CA642" s="1026"/>
      <c r="CB642" s="1026"/>
      <c r="CC642" s="1026"/>
      <c r="CD642" s="1026"/>
      <c r="CE642" s="1026"/>
      <c r="CF642" s="1026"/>
      <c r="CG642" s="1026"/>
      <c r="CH642" s="1026"/>
      <c r="CI642" s="1026"/>
      <c r="CJ642" s="1026"/>
      <c r="CK642" s="1026"/>
      <c r="CL642" s="1026"/>
      <c r="CM642" s="1026"/>
      <c r="CN642" s="1026"/>
    </row>
    <row r="643">
      <c r="A643" s="1026"/>
      <c r="B643" s="1026"/>
      <c r="C643" s="1026"/>
      <c r="D643" s="1026"/>
      <c r="E643" s="1026"/>
      <c r="F643" s="1026"/>
      <c r="G643" s="1026"/>
      <c r="H643" s="1027"/>
      <c r="I643" s="1027"/>
      <c r="J643" s="1027"/>
      <c r="K643" s="1027"/>
      <c r="L643" s="1027"/>
      <c r="M643" s="1027"/>
      <c r="N643" s="1027"/>
      <c r="O643" s="1027"/>
      <c r="P643" s="1027"/>
      <c r="Q643" s="1026"/>
      <c r="R643" s="1026"/>
      <c r="S643" s="1026"/>
      <c r="T643" s="1026"/>
      <c r="U643" s="1026"/>
      <c r="V643" s="1026"/>
      <c r="W643" s="1026"/>
      <c r="X643" s="1026"/>
      <c r="Y643" s="1026"/>
      <c r="Z643" s="1026"/>
      <c r="AA643" s="1026"/>
      <c r="AB643" s="1026"/>
      <c r="AC643" s="1026"/>
      <c r="AD643" s="1026"/>
      <c r="AE643" s="1026"/>
      <c r="AF643" s="1026"/>
      <c r="AG643" s="1026"/>
      <c r="AH643" s="1026"/>
      <c r="AI643" s="1026"/>
      <c r="AJ643" s="1026"/>
      <c r="AK643" s="1026"/>
      <c r="AL643" s="1026"/>
      <c r="AM643" s="1026"/>
      <c r="AN643" s="1026"/>
      <c r="AO643" s="1026"/>
      <c r="AP643" s="1026"/>
      <c r="AQ643" s="1026"/>
      <c r="AR643" s="1026"/>
      <c r="AS643" s="1026"/>
      <c r="AT643" s="1026"/>
      <c r="AU643" s="1026"/>
      <c r="AV643" s="1026"/>
      <c r="AW643" s="1026"/>
      <c r="AX643" s="1026"/>
      <c r="AY643" s="1026"/>
      <c r="AZ643" s="1026"/>
      <c r="BA643" s="1026"/>
      <c r="BB643" s="1026"/>
      <c r="BC643" s="1026"/>
      <c r="BD643" s="1026"/>
      <c r="BE643" s="1026"/>
      <c r="BF643" s="1026"/>
      <c r="BG643" s="1026"/>
      <c r="BH643" s="1026"/>
      <c r="BI643" s="1026"/>
      <c r="BJ643" s="1026"/>
      <c r="BK643" s="1026"/>
      <c r="BL643" s="1026"/>
      <c r="BM643" s="1026"/>
      <c r="BN643" s="1026"/>
      <c r="BO643" s="1026"/>
      <c r="BP643" s="1026"/>
      <c r="BQ643" s="1026"/>
      <c r="BR643" s="1026"/>
      <c r="BS643" s="1026"/>
      <c r="BT643" s="1026"/>
      <c r="BU643" s="1026"/>
      <c r="BV643" s="1026"/>
      <c r="BW643" s="1026"/>
      <c r="BX643" s="1026"/>
      <c r="BY643" s="1026"/>
      <c r="BZ643" s="1026"/>
      <c r="CA643" s="1026"/>
      <c r="CB643" s="1026"/>
      <c r="CC643" s="1026"/>
      <c r="CD643" s="1026"/>
      <c r="CE643" s="1026"/>
      <c r="CF643" s="1026"/>
      <c r="CG643" s="1026"/>
      <c r="CH643" s="1026"/>
      <c r="CI643" s="1026"/>
      <c r="CJ643" s="1026"/>
      <c r="CK643" s="1026"/>
      <c r="CL643" s="1026"/>
      <c r="CM643" s="1026"/>
      <c r="CN643" s="1026"/>
    </row>
    <row r="644">
      <c r="A644" s="1026"/>
      <c r="B644" s="1026"/>
      <c r="C644" s="1026"/>
      <c r="D644" s="1026"/>
      <c r="E644" s="1026"/>
      <c r="F644" s="1026"/>
      <c r="G644" s="1026"/>
      <c r="H644" s="1027"/>
      <c r="I644" s="1027"/>
      <c r="J644" s="1027"/>
      <c r="K644" s="1027"/>
      <c r="L644" s="1027"/>
      <c r="M644" s="1027"/>
      <c r="N644" s="1027"/>
      <c r="O644" s="1027"/>
      <c r="P644" s="1027"/>
      <c r="Q644" s="1026"/>
      <c r="R644" s="1026"/>
      <c r="S644" s="1026"/>
      <c r="T644" s="1026"/>
      <c r="U644" s="1026"/>
      <c r="V644" s="1026"/>
      <c r="W644" s="1026"/>
      <c r="X644" s="1026"/>
      <c r="Y644" s="1026"/>
      <c r="Z644" s="1026"/>
      <c r="AA644" s="1026"/>
      <c r="AB644" s="1026"/>
      <c r="AC644" s="1026"/>
      <c r="AD644" s="1026"/>
      <c r="AE644" s="1026"/>
      <c r="AF644" s="1026"/>
      <c r="AG644" s="1026"/>
      <c r="AH644" s="1026"/>
      <c r="AI644" s="1026"/>
      <c r="AJ644" s="1026"/>
      <c r="AK644" s="1026"/>
      <c r="AL644" s="1026"/>
      <c r="AM644" s="1026"/>
      <c r="AN644" s="1026"/>
      <c r="AO644" s="1026"/>
      <c r="AP644" s="1026"/>
      <c r="AQ644" s="1026"/>
      <c r="AR644" s="1026"/>
      <c r="AS644" s="1026"/>
      <c r="AT644" s="1026"/>
      <c r="AU644" s="1026"/>
      <c r="AV644" s="1026"/>
      <c r="AW644" s="1026"/>
      <c r="AX644" s="1026"/>
      <c r="AY644" s="1026"/>
      <c r="AZ644" s="1026"/>
      <c r="BA644" s="1026"/>
      <c r="BB644" s="1026"/>
      <c r="BC644" s="1026"/>
      <c r="BD644" s="1026"/>
      <c r="BE644" s="1026"/>
      <c r="BF644" s="1026"/>
      <c r="BG644" s="1026"/>
      <c r="BH644" s="1026"/>
      <c r="BI644" s="1026"/>
      <c r="BJ644" s="1026"/>
      <c r="BK644" s="1026"/>
      <c r="BL644" s="1026"/>
      <c r="BM644" s="1026"/>
      <c r="BN644" s="1026"/>
      <c r="BO644" s="1026"/>
      <c r="BP644" s="1026"/>
      <c r="BQ644" s="1026"/>
      <c r="BR644" s="1026"/>
      <c r="BS644" s="1026"/>
      <c r="BT644" s="1026"/>
      <c r="BU644" s="1026"/>
      <c r="BV644" s="1026"/>
      <c r="BW644" s="1026"/>
      <c r="BX644" s="1026"/>
      <c r="BY644" s="1026"/>
      <c r="BZ644" s="1026"/>
      <c r="CA644" s="1026"/>
      <c r="CB644" s="1026"/>
      <c r="CC644" s="1026"/>
      <c r="CD644" s="1026"/>
      <c r="CE644" s="1026"/>
      <c r="CF644" s="1026"/>
      <c r="CG644" s="1026"/>
      <c r="CH644" s="1026"/>
      <c r="CI644" s="1026"/>
      <c r="CJ644" s="1026"/>
      <c r="CK644" s="1026"/>
      <c r="CL644" s="1026"/>
      <c r="CM644" s="1026"/>
      <c r="CN644" s="1026"/>
    </row>
    <row r="645">
      <c r="A645" s="1026"/>
      <c r="B645" s="1026"/>
      <c r="C645" s="1026"/>
      <c r="D645" s="1026"/>
      <c r="E645" s="1026"/>
      <c r="F645" s="1026"/>
      <c r="G645" s="1026"/>
      <c r="H645" s="1027"/>
      <c r="I645" s="1027"/>
      <c r="J645" s="1027"/>
      <c r="K645" s="1027"/>
      <c r="L645" s="1027"/>
      <c r="M645" s="1027"/>
      <c r="N645" s="1027"/>
      <c r="O645" s="1027"/>
      <c r="P645" s="1027"/>
      <c r="Q645" s="1026"/>
      <c r="R645" s="1026"/>
      <c r="S645" s="1026"/>
      <c r="T645" s="1026"/>
      <c r="U645" s="1026"/>
      <c r="V645" s="1026"/>
      <c r="W645" s="1026"/>
      <c r="X645" s="1026"/>
      <c r="Y645" s="1026"/>
      <c r="Z645" s="1026"/>
      <c r="AA645" s="1026"/>
      <c r="AB645" s="1026"/>
      <c r="AC645" s="1026"/>
      <c r="AD645" s="1026"/>
      <c r="AE645" s="1026"/>
      <c r="AF645" s="1026"/>
      <c r="AG645" s="1026"/>
      <c r="AH645" s="1026"/>
      <c r="AI645" s="1026"/>
      <c r="AJ645" s="1026"/>
      <c r="AK645" s="1026"/>
      <c r="AL645" s="1026"/>
      <c r="AM645" s="1026"/>
      <c r="AN645" s="1026"/>
      <c r="AO645" s="1026"/>
      <c r="AP645" s="1026"/>
      <c r="AQ645" s="1026"/>
      <c r="AR645" s="1026"/>
      <c r="AS645" s="1026"/>
      <c r="AT645" s="1026"/>
      <c r="AU645" s="1026"/>
      <c r="AV645" s="1026"/>
      <c r="AW645" s="1026"/>
      <c r="AX645" s="1026"/>
      <c r="AY645" s="1026"/>
      <c r="AZ645" s="1026"/>
      <c r="BA645" s="1026"/>
      <c r="BB645" s="1026"/>
      <c r="BC645" s="1026"/>
      <c r="BD645" s="1026"/>
      <c r="BE645" s="1026"/>
      <c r="BF645" s="1026"/>
      <c r="BG645" s="1026"/>
      <c r="BH645" s="1026"/>
      <c r="BI645" s="1026"/>
      <c r="BJ645" s="1026"/>
      <c r="BK645" s="1026"/>
      <c r="BL645" s="1026"/>
      <c r="BM645" s="1026"/>
      <c r="BN645" s="1026"/>
      <c r="BO645" s="1026"/>
      <c r="BP645" s="1026"/>
      <c r="BQ645" s="1026"/>
      <c r="BR645" s="1026"/>
      <c r="BS645" s="1026"/>
      <c r="BT645" s="1026"/>
      <c r="BU645" s="1026"/>
      <c r="BV645" s="1026"/>
      <c r="BW645" s="1026"/>
      <c r="BX645" s="1026"/>
      <c r="BY645" s="1026"/>
      <c r="BZ645" s="1026"/>
      <c r="CA645" s="1026"/>
      <c r="CB645" s="1026"/>
      <c r="CC645" s="1026"/>
      <c r="CD645" s="1026"/>
      <c r="CE645" s="1026"/>
      <c r="CF645" s="1026"/>
      <c r="CG645" s="1026"/>
      <c r="CH645" s="1026"/>
      <c r="CI645" s="1026"/>
      <c r="CJ645" s="1026"/>
      <c r="CK645" s="1026"/>
      <c r="CL645" s="1026"/>
      <c r="CM645" s="1026"/>
      <c r="CN645" s="1026"/>
    </row>
    <row r="646">
      <c r="A646" s="1026"/>
      <c r="B646" s="1026"/>
      <c r="C646" s="1026"/>
      <c r="D646" s="1026"/>
      <c r="E646" s="1026"/>
      <c r="F646" s="1026"/>
      <c r="G646" s="1026"/>
      <c r="H646" s="1027"/>
      <c r="I646" s="1027"/>
      <c r="J646" s="1027"/>
      <c r="K646" s="1027"/>
      <c r="L646" s="1027"/>
      <c r="M646" s="1027"/>
      <c r="N646" s="1027"/>
      <c r="O646" s="1027"/>
      <c r="P646" s="1027"/>
      <c r="Q646" s="1026"/>
      <c r="R646" s="1026"/>
      <c r="S646" s="1026"/>
      <c r="T646" s="1026"/>
      <c r="U646" s="1026"/>
      <c r="V646" s="1026"/>
      <c r="W646" s="1026"/>
      <c r="X646" s="1026"/>
      <c r="Y646" s="1026"/>
      <c r="Z646" s="1026"/>
      <c r="AA646" s="1026"/>
      <c r="AB646" s="1026"/>
      <c r="AC646" s="1026"/>
      <c r="AD646" s="1026"/>
      <c r="AE646" s="1026"/>
      <c r="AF646" s="1026"/>
      <c r="AG646" s="1026"/>
      <c r="AH646" s="1026"/>
      <c r="AI646" s="1026"/>
      <c r="AJ646" s="1026"/>
      <c r="AK646" s="1026"/>
      <c r="AL646" s="1026"/>
      <c r="AM646" s="1026"/>
      <c r="AN646" s="1026"/>
      <c r="AO646" s="1026"/>
      <c r="AP646" s="1026"/>
      <c r="AQ646" s="1026"/>
      <c r="AR646" s="1026"/>
      <c r="AS646" s="1026"/>
      <c r="AT646" s="1026"/>
      <c r="AU646" s="1026"/>
      <c r="AV646" s="1026"/>
      <c r="AW646" s="1026"/>
      <c r="AX646" s="1026"/>
      <c r="AY646" s="1026"/>
      <c r="AZ646" s="1026"/>
      <c r="BA646" s="1026"/>
      <c r="BB646" s="1026"/>
      <c r="BC646" s="1026"/>
      <c r="BD646" s="1026"/>
      <c r="BE646" s="1026"/>
      <c r="BF646" s="1026"/>
      <c r="BG646" s="1026"/>
      <c r="BH646" s="1026"/>
      <c r="BI646" s="1026"/>
      <c r="BJ646" s="1026"/>
      <c r="BK646" s="1026"/>
      <c r="BL646" s="1026"/>
      <c r="BM646" s="1026"/>
      <c r="BN646" s="1026"/>
      <c r="BO646" s="1026"/>
      <c r="BP646" s="1026"/>
      <c r="BQ646" s="1026"/>
      <c r="BR646" s="1026"/>
      <c r="BS646" s="1026"/>
      <c r="BT646" s="1026"/>
      <c r="BU646" s="1026"/>
      <c r="BV646" s="1026"/>
      <c r="BW646" s="1026"/>
      <c r="BX646" s="1026"/>
      <c r="BY646" s="1026"/>
      <c r="BZ646" s="1026"/>
      <c r="CA646" s="1026"/>
      <c r="CB646" s="1026"/>
      <c r="CC646" s="1026"/>
      <c r="CD646" s="1026"/>
      <c r="CE646" s="1026"/>
      <c r="CF646" s="1026"/>
      <c r="CG646" s="1026"/>
      <c r="CH646" s="1026"/>
      <c r="CI646" s="1026"/>
      <c r="CJ646" s="1026"/>
      <c r="CK646" s="1026"/>
      <c r="CL646" s="1026"/>
      <c r="CM646" s="1026"/>
      <c r="CN646" s="1026"/>
    </row>
    <row r="647">
      <c r="A647" s="1026"/>
      <c r="B647" s="1026"/>
      <c r="C647" s="1026"/>
      <c r="D647" s="1026"/>
      <c r="E647" s="1026"/>
      <c r="F647" s="1026"/>
      <c r="G647" s="1026"/>
      <c r="H647" s="1027"/>
      <c r="I647" s="1027"/>
      <c r="J647" s="1027"/>
      <c r="K647" s="1027"/>
      <c r="L647" s="1027"/>
      <c r="M647" s="1027"/>
      <c r="N647" s="1027"/>
      <c r="O647" s="1027"/>
      <c r="P647" s="1027"/>
      <c r="Q647" s="1026"/>
      <c r="R647" s="1026"/>
      <c r="S647" s="1026"/>
      <c r="T647" s="1026"/>
      <c r="U647" s="1026"/>
      <c r="V647" s="1026"/>
      <c r="W647" s="1026"/>
      <c r="X647" s="1026"/>
      <c r="Y647" s="1026"/>
      <c r="Z647" s="1026"/>
      <c r="AA647" s="1026"/>
      <c r="AB647" s="1026"/>
      <c r="AC647" s="1026"/>
      <c r="AD647" s="1026"/>
      <c r="AE647" s="1026"/>
      <c r="AF647" s="1026"/>
      <c r="AG647" s="1026"/>
      <c r="AH647" s="1026"/>
      <c r="AI647" s="1026"/>
      <c r="AJ647" s="1026"/>
      <c r="AK647" s="1026"/>
      <c r="AL647" s="1026"/>
      <c r="AM647" s="1026"/>
      <c r="AN647" s="1026"/>
      <c r="AO647" s="1026"/>
      <c r="AP647" s="1026"/>
      <c r="AQ647" s="1026"/>
      <c r="AR647" s="1026"/>
      <c r="AS647" s="1026"/>
      <c r="AT647" s="1026"/>
      <c r="AU647" s="1026"/>
      <c r="AV647" s="1026"/>
      <c r="AW647" s="1026"/>
      <c r="AX647" s="1026"/>
      <c r="AY647" s="1026"/>
      <c r="AZ647" s="1026"/>
      <c r="BA647" s="1026"/>
      <c r="BB647" s="1026"/>
      <c r="BC647" s="1026"/>
      <c r="BD647" s="1026"/>
      <c r="BE647" s="1026"/>
      <c r="BF647" s="1026"/>
      <c r="BG647" s="1026"/>
      <c r="BH647" s="1026"/>
      <c r="BI647" s="1026"/>
      <c r="BJ647" s="1026"/>
      <c r="BK647" s="1026"/>
      <c r="BL647" s="1026"/>
      <c r="BM647" s="1026"/>
      <c r="BN647" s="1026"/>
      <c r="BO647" s="1026"/>
      <c r="BP647" s="1026"/>
      <c r="BQ647" s="1026"/>
      <c r="BR647" s="1026"/>
      <c r="BS647" s="1026"/>
      <c r="BT647" s="1026"/>
      <c r="BU647" s="1026"/>
      <c r="BV647" s="1026"/>
      <c r="BW647" s="1026"/>
      <c r="BX647" s="1026"/>
      <c r="BY647" s="1026"/>
      <c r="BZ647" s="1026"/>
      <c r="CA647" s="1026"/>
      <c r="CB647" s="1026"/>
      <c r="CC647" s="1026"/>
      <c r="CD647" s="1026"/>
      <c r="CE647" s="1026"/>
      <c r="CF647" s="1026"/>
      <c r="CG647" s="1026"/>
      <c r="CH647" s="1026"/>
      <c r="CI647" s="1026"/>
      <c r="CJ647" s="1026"/>
      <c r="CK647" s="1026"/>
      <c r="CL647" s="1026"/>
      <c r="CM647" s="1026"/>
      <c r="CN647" s="1026"/>
    </row>
    <row r="648">
      <c r="A648" s="1026"/>
      <c r="B648" s="1026"/>
      <c r="C648" s="1026"/>
      <c r="D648" s="1026"/>
      <c r="E648" s="1026"/>
      <c r="F648" s="1026"/>
      <c r="G648" s="1026"/>
      <c r="H648" s="1027"/>
      <c r="I648" s="1027"/>
      <c r="J648" s="1027"/>
      <c r="K648" s="1027"/>
      <c r="L648" s="1027"/>
      <c r="M648" s="1027"/>
      <c r="N648" s="1027"/>
      <c r="O648" s="1027"/>
      <c r="P648" s="1027"/>
      <c r="Q648" s="1026"/>
      <c r="R648" s="1026"/>
      <c r="S648" s="1026"/>
      <c r="T648" s="1026"/>
      <c r="U648" s="1026"/>
      <c r="V648" s="1026"/>
      <c r="W648" s="1026"/>
      <c r="X648" s="1026"/>
      <c r="Y648" s="1026"/>
      <c r="Z648" s="1026"/>
      <c r="AA648" s="1026"/>
      <c r="AB648" s="1026"/>
      <c r="AC648" s="1026"/>
      <c r="AD648" s="1026"/>
      <c r="AE648" s="1026"/>
      <c r="AF648" s="1026"/>
      <c r="AG648" s="1026"/>
      <c r="AH648" s="1026"/>
      <c r="AI648" s="1026"/>
      <c r="AJ648" s="1026"/>
      <c r="AK648" s="1026"/>
      <c r="AL648" s="1026"/>
      <c r="AM648" s="1026"/>
      <c r="AN648" s="1026"/>
      <c r="AO648" s="1026"/>
      <c r="AP648" s="1026"/>
      <c r="AQ648" s="1026"/>
      <c r="AR648" s="1026"/>
      <c r="AS648" s="1026"/>
      <c r="AT648" s="1026"/>
      <c r="AU648" s="1026"/>
      <c r="AV648" s="1026"/>
      <c r="AW648" s="1026"/>
      <c r="AX648" s="1026"/>
      <c r="AY648" s="1026"/>
      <c r="AZ648" s="1026"/>
      <c r="BA648" s="1026"/>
      <c r="BB648" s="1026"/>
      <c r="BC648" s="1026"/>
      <c r="BD648" s="1026"/>
      <c r="BE648" s="1026"/>
      <c r="BF648" s="1026"/>
      <c r="BG648" s="1026"/>
      <c r="BH648" s="1026"/>
      <c r="BI648" s="1026"/>
      <c r="BJ648" s="1026"/>
      <c r="BK648" s="1026"/>
      <c r="BL648" s="1026"/>
      <c r="BM648" s="1026"/>
      <c r="BN648" s="1026"/>
      <c r="BO648" s="1026"/>
      <c r="BP648" s="1026"/>
      <c r="BQ648" s="1026"/>
      <c r="BR648" s="1026"/>
      <c r="BS648" s="1026"/>
      <c r="BT648" s="1026"/>
      <c r="BU648" s="1026"/>
      <c r="BV648" s="1026"/>
      <c r="BW648" s="1026"/>
      <c r="BX648" s="1026"/>
      <c r="BY648" s="1026"/>
      <c r="BZ648" s="1026"/>
      <c r="CA648" s="1026"/>
      <c r="CB648" s="1026"/>
      <c r="CC648" s="1026"/>
      <c r="CD648" s="1026"/>
      <c r="CE648" s="1026"/>
      <c r="CF648" s="1026"/>
      <c r="CG648" s="1026"/>
      <c r="CH648" s="1026"/>
      <c r="CI648" s="1026"/>
      <c r="CJ648" s="1026"/>
      <c r="CK648" s="1026"/>
      <c r="CL648" s="1026"/>
      <c r="CM648" s="1026"/>
      <c r="CN648" s="1026"/>
    </row>
    <row r="649">
      <c r="A649" s="1026"/>
      <c r="B649" s="1026"/>
      <c r="C649" s="1026"/>
      <c r="D649" s="1026"/>
      <c r="E649" s="1026"/>
      <c r="F649" s="1026"/>
      <c r="G649" s="1026"/>
      <c r="H649" s="1027"/>
      <c r="I649" s="1027"/>
      <c r="J649" s="1027"/>
      <c r="K649" s="1027"/>
      <c r="L649" s="1027"/>
      <c r="M649" s="1027"/>
      <c r="N649" s="1027"/>
      <c r="O649" s="1027"/>
      <c r="P649" s="1027"/>
      <c r="Q649" s="1026"/>
      <c r="R649" s="1026"/>
      <c r="S649" s="1026"/>
      <c r="T649" s="1026"/>
      <c r="U649" s="1026"/>
      <c r="V649" s="1026"/>
      <c r="W649" s="1026"/>
      <c r="X649" s="1026"/>
      <c r="Y649" s="1026"/>
      <c r="Z649" s="1026"/>
      <c r="AA649" s="1026"/>
      <c r="AB649" s="1026"/>
      <c r="AC649" s="1026"/>
      <c r="AD649" s="1026"/>
      <c r="AE649" s="1026"/>
      <c r="AF649" s="1026"/>
      <c r="AG649" s="1026"/>
      <c r="AH649" s="1026"/>
      <c r="AI649" s="1026"/>
      <c r="AJ649" s="1026"/>
      <c r="AK649" s="1026"/>
      <c r="AL649" s="1026"/>
      <c r="AM649" s="1026"/>
      <c r="AN649" s="1026"/>
      <c r="AO649" s="1026"/>
      <c r="AP649" s="1026"/>
      <c r="AQ649" s="1026"/>
      <c r="AR649" s="1026"/>
      <c r="AS649" s="1026"/>
      <c r="AT649" s="1026"/>
      <c r="AU649" s="1026"/>
      <c r="AV649" s="1026"/>
      <c r="AW649" s="1026"/>
      <c r="AX649" s="1026"/>
      <c r="AY649" s="1026"/>
      <c r="AZ649" s="1026"/>
      <c r="BA649" s="1026"/>
      <c r="BB649" s="1026"/>
      <c r="BC649" s="1026"/>
      <c r="BD649" s="1026"/>
      <c r="BE649" s="1026"/>
      <c r="BF649" s="1026"/>
      <c r="BG649" s="1026"/>
      <c r="BH649" s="1026"/>
      <c r="BI649" s="1026"/>
      <c r="BJ649" s="1026"/>
      <c r="BK649" s="1026"/>
      <c r="BL649" s="1026"/>
      <c r="BM649" s="1026"/>
      <c r="BN649" s="1026"/>
      <c r="BO649" s="1026"/>
      <c r="BP649" s="1026"/>
      <c r="BQ649" s="1026"/>
      <c r="BR649" s="1026"/>
      <c r="BS649" s="1026"/>
      <c r="BT649" s="1026"/>
      <c r="BU649" s="1026"/>
      <c r="BV649" s="1026"/>
      <c r="BW649" s="1026"/>
      <c r="BX649" s="1026"/>
      <c r="BY649" s="1026"/>
      <c r="BZ649" s="1026"/>
      <c r="CA649" s="1026"/>
      <c r="CB649" s="1026"/>
      <c r="CC649" s="1026"/>
      <c r="CD649" s="1026"/>
      <c r="CE649" s="1026"/>
      <c r="CF649" s="1026"/>
      <c r="CG649" s="1026"/>
      <c r="CH649" s="1026"/>
      <c r="CI649" s="1026"/>
      <c r="CJ649" s="1026"/>
      <c r="CK649" s="1026"/>
      <c r="CL649" s="1026"/>
      <c r="CM649" s="1026"/>
      <c r="CN649" s="1026"/>
    </row>
    <row r="650">
      <c r="A650" s="1026"/>
      <c r="B650" s="1026"/>
      <c r="C650" s="1026"/>
      <c r="D650" s="1026"/>
      <c r="E650" s="1026"/>
      <c r="F650" s="1026"/>
      <c r="G650" s="1026"/>
      <c r="H650" s="1027"/>
      <c r="I650" s="1027"/>
      <c r="J650" s="1027"/>
      <c r="K650" s="1027"/>
      <c r="L650" s="1027"/>
      <c r="M650" s="1027"/>
      <c r="N650" s="1027"/>
      <c r="O650" s="1027"/>
      <c r="P650" s="1027"/>
      <c r="Q650" s="1026"/>
      <c r="R650" s="1026"/>
      <c r="S650" s="1026"/>
      <c r="T650" s="1026"/>
      <c r="U650" s="1026"/>
      <c r="V650" s="1026"/>
      <c r="W650" s="1026"/>
      <c r="X650" s="1026"/>
      <c r="Y650" s="1026"/>
      <c r="Z650" s="1026"/>
      <c r="AA650" s="1026"/>
      <c r="AB650" s="1026"/>
      <c r="AC650" s="1026"/>
      <c r="AD650" s="1026"/>
      <c r="AE650" s="1026"/>
      <c r="AF650" s="1026"/>
      <c r="AG650" s="1026"/>
      <c r="AH650" s="1026"/>
      <c r="AI650" s="1026"/>
      <c r="AJ650" s="1026"/>
      <c r="AK650" s="1026"/>
      <c r="AL650" s="1026"/>
      <c r="AM650" s="1026"/>
      <c r="AN650" s="1026"/>
      <c r="AO650" s="1026"/>
      <c r="AP650" s="1026"/>
      <c r="AQ650" s="1026"/>
      <c r="AR650" s="1026"/>
      <c r="AS650" s="1026"/>
      <c r="AT650" s="1026"/>
      <c r="AU650" s="1026"/>
      <c r="AV650" s="1026"/>
      <c r="AW650" s="1026"/>
      <c r="AX650" s="1026"/>
      <c r="AY650" s="1026"/>
      <c r="AZ650" s="1026"/>
      <c r="BA650" s="1026"/>
      <c r="BB650" s="1026"/>
      <c r="BC650" s="1026"/>
      <c r="BD650" s="1026"/>
      <c r="BE650" s="1026"/>
      <c r="BF650" s="1026"/>
      <c r="BG650" s="1026"/>
      <c r="BH650" s="1026"/>
      <c r="BI650" s="1026"/>
      <c r="BJ650" s="1026"/>
      <c r="BK650" s="1026"/>
      <c r="BL650" s="1026"/>
      <c r="BM650" s="1026"/>
      <c r="BN650" s="1026"/>
      <c r="BO650" s="1026"/>
      <c r="BP650" s="1026"/>
      <c r="BQ650" s="1026"/>
      <c r="BR650" s="1026"/>
      <c r="BS650" s="1026"/>
      <c r="BT650" s="1026"/>
      <c r="BU650" s="1026"/>
      <c r="BV650" s="1026"/>
      <c r="BW650" s="1026"/>
      <c r="BX650" s="1026"/>
      <c r="BY650" s="1026"/>
      <c r="BZ650" s="1026"/>
      <c r="CA650" s="1026"/>
      <c r="CB650" s="1026"/>
      <c r="CC650" s="1026"/>
      <c r="CD650" s="1026"/>
      <c r="CE650" s="1026"/>
      <c r="CF650" s="1026"/>
      <c r="CG650" s="1026"/>
      <c r="CH650" s="1026"/>
      <c r="CI650" s="1026"/>
      <c r="CJ650" s="1026"/>
      <c r="CK650" s="1026"/>
      <c r="CL650" s="1026"/>
      <c r="CM650" s="1026"/>
      <c r="CN650" s="1026"/>
    </row>
    <row r="651">
      <c r="A651" s="1026"/>
      <c r="B651" s="1026"/>
      <c r="C651" s="1026"/>
      <c r="D651" s="1026"/>
      <c r="E651" s="1026"/>
      <c r="F651" s="1026"/>
      <c r="G651" s="1026"/>
      <c r="H651" s="1027"/>
      <c r="I651" s="1027"/>
      <c r="J651" s="1027"/>
      <c r="K651" s="1027"/>
      <c r="L651" s="1027"/>
      <c r="M651" s="1027"/>
      <c r="N651" s="1027"/>
      <c r="O651" s="1027"/>
      <c r="P651" s="1027"/>
      <c r="Q651" s="1026"/>
      <c r="R651" s="1026"/>
      <c r="S651" s="1026"/>
      <c r="T651" s="1026"/>
      <c r="U651" s="1026"/>
      <c r="V651" s="1026"/>
      <c r="W651" s="1026"/>
      <c r="X651" s="1026"/>
      <c r="Y651" s="1026"/>
      <c r="Z651" s="1026"/>
      <c r="AA651" s="1026"/>
      <c r="AB651" s="1026"/>
      <c r="AC651" s="1026"/>
      <c r="AD651" s="1026"/>
      <c r="AE651" s="1026"/>
      <c r="AF651" s="1026"/>
      <c r="AG651" s="1026"/>
      <c r="AH651" s="1026"/>
      <c r="AI651" s="1026"/>
      <c r="AJ651" s="1026"/>
      <c r="AK651" s="1026"/>
      <c r="AL651" s="1026"/>
      <c r="AM651" s="1026"/>
      <c r="AN651" s="1026"/>
      <c r="AO651" s="1026"/>
      <c r="AP651" s="1026"/>
      <c r="AQ651" s="1026"/>
      <c r="AR651" s="1026"/>
      <c r="AS651" s="1026"/>
      <c r="AT651" s="1026"/>
      <c r="AU651" s="1026"/>
      <c r="AV651" s="1026"/>
      <c r="AW651" s="1026"/>
      <c r="AX651" s="1026"/>
      <c r="AY651" s="1026"/>
      <c r="AZ651" s="1026"/>
      <c r="BA651" s="1026"/>
      <c r="BB651" s="1026"/>
      <c r="BC651" s="1026"/>
      <c r="BD651" s="1026"/>
      <c r="BE651" s="1026"/>
      <c r="BF651" s="1026"/>
      <c r="BG651" s="1026"/>
      <c r="BH651" s="1026"/>
      <c r="BI651" s="1026"/>
      <c r="BJ651" s="1026"/>
      <c r="BK651" s="1026"/>
      <c r="BL651" s="1026"/>
      <c r="BM651" s="1026"/>
      <c r="BN651" s="1026"/>
      <c r="BO651" s="1026"/>
      <c r="BP651" s="1026"/>
      <c r="BQ651" s="1026"/>
      <c r="BR651" s="1026"/>
      <c r="BS651" s="1026"/>
      <c r="BT651" s="1026"/>
      <c r="BU651" s="1026"/>
      <c r="BV651" s="1026"/>
      <c r="BW651" s="1026"/>
      <c r="BX651" s="1026"/>
      <c r="BY651" s="1026"/>
      <c r="BZ651" s="1026"/>
      <c r="CA651" s="1026"/>
      <c r="CB651" s="1026"/>
      <c r="CC651" s="1026"/>
      <c r="CD651" s="1026"/>
      <c r="CE651" s="1026"/>
      <c r="CF651" s="1026"/>
      <c r="CG651" s="1026"/>
      <c r="CH651" s="1026"/>
      <c r="CI651" s="1026"/>
      <c r="CJ651" s="1026"/>
      <c r="CK651" s="1026"/>
      <c r="CL651" s="1026"/>
      <c r="CM651" s="1026"/>
      <c r="CN651" s="1026"/>
    </row>
    <row r="652">
      <c r="A652" s="1026"/>
      <c r="B652" s="1026"/>
      <c r="C652" s="1026"/>
      <c r="D652" s="1026"/>
      <c r="E652" s="1026"/>
      <c r="F652" s="1026"/>
      <c r="G652" s="1026"/>
      <c r="H652" s="1027"/>
      <c r="I652" s="1027"/>
      <c r="J652" s="1027"/>
      <c r="K652" s="1027"/>
      <c r="L652" s="1027"/>
      <c r="M652" s="1027"/>
      <c r="N652" s="1027"/>
      <c r="O652" s="1027"/>
      <c r="P652" s="1027"/>
      <c r="Q652" s="1026"/>
      <c r="R652" s="1026"/>
      <c r="S652" s="1026"/>
      <c r="T652" s="1026"/>
      <c r="U652" s="1026"/>
      <c r="V652" s="1026"/>
      <c r="W652" s="1026"/>
      <c r="X652" s="1026"/>
      <c r="Y652" s="1026"/>
      <c r="Z652" s="1026"/>
      <c r="AA652" s="1026"/>
      <c r="AB652" s="1026"/>
      <c r="AC652" s="1026"/>
      <c r="AD652" s="1026"/>
      <c r="AE652" s="1026"/>
      <c r="AF652" s="1026"/>
      <c r="AG652" s="1026"/>
      <c r="AH652" s="1026"/>
      <c r="AI652" s="1026"/>
      <c r="AJ652" s="1026"/>
      <c r="AK652" s="1026"/>
      <c r="AL652" s="1026"/>
      <c r="AM652" s="1026"/>
      <c r="AN652" s="1026"/>
      <c r="AO652" s="1026"/>
      <c r="AP652" s="1026"/>
      <c r="AQ652" s="1026"/>
      <c r="AR652" s="1026"/>
      <c r="AS652" s="1026"/>
      <c r="AT652" s="1026"/>
      <c r="AU652" s="1026"/>
      <c r="AV652" s="1026"/>
      <c r="AW652" s="1026"/>
      <c r="AX652" s="1026"/>
      <c r="AY652" s="1026"/>
      <c r="AZ652" s="1026"/>
      <c r="BA652" s="1026"/>
      <c r="BB652" s="1026"/>
      <c r="BC652" s="1026"/>
      <c r="BD652" s="1026"/>
      <c r="BE652" s="1026"/>
      <c r="BF652" s="1026"/>
      <c r="BG652" s="1026"/>
      <c r="BH652" s="1026"/>
      <c r="BI652" s="1026"/>
      <c r="BJ652" s="1026"/>
      <c r="BK652" s="1026"/>
      <c r="BL652" s="1026"/>
      <c r="BM652" s="1026"/>
      <c r="BN652" s="1026"/>
      <c r="BO652" s="1026"/>
      <c r="BP652" s="1026"/>
      <c r="BQ652" s="1026"/>
      <c r="BR652" s="1026"/>
      <c r="BS652" s="1026"/>
      <c r="BT652" s="1026"/>
      <c r="BU652" s="1026"/>
      <c r="BV652" s="1026"/>
      <c r="BW652" s="1026"/>
      <c r="BX652" s="1026"/>
      <c r="BY652" s="1026"/>
      <c r="BZ652" s="1026"/>
      <c r="CA652" s="1026"/>
      <c r="CB652" s="1026"/>
      <c r="CC652" s="1026"/>
      <c r="CD652" s="1026"/>
      <c r="CE652" s="1026"/>
      <c r="CF652" s="1026"/>
      <c r="CG652" s="1026"/>
      <c r="CH652" s="1026"/>
      <c r="CI652" s="1026"/>
      <c r="CJ652" s="1026"/>
      <c r="CK652" s="1026"/>
      <c r="CL652" s="1026"/>
      <c r="CM652" s="1026"/>
      <c r="CN652" s="1026"/>
    </row>
    <row r="653">
      <c r="A653" s="1026"/>
      <c r="B653" s="1026"/>
      <c r="C653" s="1026"/>
      <c r="D653" s="1026"/>
      <c r="E653" s="1026"/>
      <c r="F653" s="1026"/>
      <c r="G653" s="1026"/>
      <c r="H653" s="1027"/>
      <c r="I653" s="1027"/>
      <c r="J653" s="1027"/>
      <c r="K653" s="1027"/>
      <c r="L653" s="1027"/>
      <c r="M653" s="1027"/>
      <c r="N653" s="1027"/>
      <c r="O653" s="1027"/>
      <c r="P653" s="1027"/>
      <c r="Q653" s="1026"/>
      <c r="R653" s="1026"/>
      <c r="S653" s="1026"/>
      <c r="T653" s="1026"/>
      <c r="U653" s="1026"/>
      <c r="V653" s="1026"/>
      <c r="W653" s="1026"/>
      <c r="X653" s="1026"/>
      <c r="Y653" s="1026"/>
      <c r="Z653" s="1026"/>
      <c r="AA653" s="1026"/>
      <c r="AB653" s="1026"/>
      <c r="AC653" s="1026"/>
      <c r="AD653" s="1026"/>
      <c r="AE653" s="1026"/>
      <c r="AF653" s="1026"/>
      <c r="AG653" s="1026"/>
      <c r="AH653" s="1026"/>
      <c r="AI653" s="1026"/>
      <c r="AJ653" s="1026"/>
      <c r="AK653" s="1026"/>
      <c r="AL653" s="1026"/>
      <c r="AM653" s="1026"/>
      <c r="AN653" s="1026"/>
      <c r="AO653" s="1026"/>
      <c r="AP653" s="1026"/>
      <c r="AQ653" s="1026"/>
      <c r="AR653" s="1026"/>
      <c r="AS653" s="1026"/>
      <c r="AT653" s="1026"/>
      <c r="AU653" s="1026"/>
      <c r="AV653" s="1026"/>
      <c r="AW653" s="1026"/>
      <c r="AX653" s="1026"/>
      <c r="AY653" s="1026"/>
      <c r="AZ653" s="1026"/>
      <c r="BA653" s="1026"/>
      <c r="BB653" s="1026"/>
      <c r="BC653" s="1026"/>
      <c r="BD653" s="1026"/>
      <c r="BE653" s="1026"/>
      <c r="BF653" s="1026"/>
      <c r="BG653" s="1026"/>
      <c r="BH653" s="1026"/>
      <c r="BI653" s="1026"/>
      <c r="BJ653" s="1026"/>
      <c r="BK653" s="1026"/>
      <c r="BL653" s="1026"/>
      <c r="BM653" s="1026"/>
      <c r="BN653" s="1026"/>
      <c r="BO653" s="1026"/>
      <c r="BP653" s="1026"/>
      <c r="BQ653" s="1026"/>
      <c r="BR653" s="1026"/>
      <c r="BS653" s="1026"/>
      <c r="BT653" s="1026"/>
      <c r="BU653" s="1026"/>
      <c r="BV653" s="1026"/>
      <c r="BW653" s="1026"/>
      <c r="BX653" s="1026"/>
      <c r="BY653" s="1026"/>
      <c r="BZ653" s="1026"/>
      <c r="CA653" s="1026"/>
      <c r="CB653" s="1026"/>
      <c r="CC653" s="1026"/>
      <c r="CD653" s="1026"/>
      <c r="CE653" s="1026"/>
      <c r="CF653" s="1026"/>
      <c r="CG653" s="1026"/>
      <c r="CH653" s="1026"/>
      <c r="CI653" s="1026"/>
      <c r="CJ653" s="1026"/>
      <c r="CK653" s="1026"/>
      <c r="CL653" s="1026"/>
      <c r="CM653" s="1026"/>
      <c r="CN653" s="1026"/>
    </row>
    <row r="654">
      <c r="A654" s="1026"/>
      <c r="B654" s="1026"/>
      <c r="C654" s="1026"/>
      <c r="D654" s="1026"/>
      <c r="E654" s="1026"/>
      <c r="F654" s="1026"/>
      <c r="G654" s="1026"/>
      <c r="H654" s="1027"/>
      <c r="I654" s="1027"/>
      <c r="J654" s="1027"/>
      <c r="K654" s="1027"/>
      <c r="L654" s="1027"/>
      <c r="M654" s="1027"/>
      <c r="N654" s="1027"/>
      <c r="O654" s="1027"/>
      <c r="P654" s="1027"/>
      <c r="Q654" s="1026"/>
      <c r="R654" s="1026"/>
      <c r="S654" s="1026"/>
      <c r="T654" s="1026"/>
      <c r="U654" s="1026"/>
      <c r="V654" s="1026"/>
      <c r="W654" s="1026"/>
      <c r="X654" s="1026"/>
      <c r="Y654" s="1026"/>
      <c r="Z654" s="1026"/>
      <c r="AA654" s="1026"/>
      <c r="AB654" s="1026"/>
      <c r="AC654" s="1026"/>
      <c r="AD654" s="1026"/>
      <c r="AE654" s="1026"/>
      <c r="AF654" s="1026"/>
      <c r="AG654" s="1026"/>
      <c r="AH654" s="1026"/>
      <c r="AI654" s="1026"/>
      <c r="AJ654" s="1026"/>
      <c r="AK654" s="1026"/>
      <c r="AL654" s="1026"/>
      <c r="AM654" s="1026"/>
      <c r="AN654" s="1026"/>
      <c r="AO654" s="1026"/>
      <c r="AP654" s="1026"/>
      <c r="AQ654" s="1026"/>
      <c r="AR654" s="1026"/>
      <c r="AS654" s="1026"/>
      <c r="AT654" s="1026"/>
      <c r="AU654" s="1026"/>
      <c r="AV654" s="1026"/>
      <c r="AW654" s="1026"/>
      <c r="AX654" s="1026"/>
      <c r="AY654" s="1026"/>
      <c r="AZ654" s="1026"/>
      <c r="BA654" s="1026"/>
      <c r="BB654" s="1026"/>
      <c r="BC654" s="1026"/>
      <c r="BD654" s="1026"/>
      <c r="BE654" s="1026"/>
      <c r="BF654" s="1026"/>
      <c r="BG654" s="1026"/>
      <c r="BH654" s="1026"/>
      <c r="BI654" s="1026"/>
      <c r="BJ654" s="1026"/>
      <c r="BK654" s="1026"/>
      <c r="BL654" s="1026"/>
      <c r="BM654" s="1026"/>
      <c r="BN654" s="1026"/>
      <c r="BO654" s="1026"/>
      <c r="BP654" s="1026"/>
      <c r="BQ654" s="1026"/>
      <c r="BR654" s="1026"/>
      <c r="BS654" s="1026"/>
      <c r="BT654" s="1026"/>
      <c r="BU654" s="1026"/>
      <c r="BV654" s="1026"/>
      <c r="BW654" s="1026"/>
      <c r="BX654" s="1026"/>
      <c r="BY654" s="1026"/>
      <c r="BZ654" s="1026"/>
      <c r="CA654" s="1026"/>
      <c r="CB654" s="1026"/>
      <c r="CC654" s="1026"/>
      <c r="CD654" s="1026"/>
      <c r="CE654" s="1026"/>
      <c r="CF654" s="1026"/>
      <c r="CG654" s="1026"/>
      <c r="CH654" s="1026"/>
      <c r="CI654" s="1026"/>
      <c r="CJ654" s="1026"/>
      <c r="CK654" s="1026"/>
      <c r="CL654" s="1026"/>
      <c r="CM654" s="1026"/>
      <c r="CN654" s="1026"/>
    </row>
    <row r="655">
      <c r="A655" s="1026"/>
      <c r="B655" s="1026"/>
      <c r="C655" s="1026"/>
      <c r="D655" s="1026"/>
      <c r="E655" s="1026"/>
      <c r="F655" s="1026"/>
      <c r="G655" s="1026"/>
      <c r="H655" s="1027"/>
      <c r="I655" s="1027"/>
      <c r="J655" s="1027"/>
      <c r="K655" s="1027"/>
      <c r="L655" s="1027"/>
      <c r="M655" s="1027"/>
      <c r="N655" s="1027"/>
      <c r="O655" s="1027"/>
      <c r="P655" s="1027"/>
      <c r="Q655" s="1026"/>
      <c r="R655" s="1026"/>
      <c r="S655" s="1026"/>
      <c r="T655" s="1026"/>
      <c r="U655" s="1026"/>
      <c r="V655" s="1026"/>
      <c r="W655" s="1026"/>
      <c r="X655" s="1026"/>
      <c r="Y655" s="1026"/>
      <c r="Z655" s="1026"/>
      <c r="AA655" s="1026"/>
      <c r="AB655" s="1026"/>
      <c r="AC655" s="1026"/>
      <c r="AD655" s="1026"/>
      <c r="AE655" s="1026"/>
      <c r="AF655" s="1026"/>
      <c r="AG655" s="1026"/>
      <c r="AH655" s="1026"/>
      <c r="AI655" s="1026"/>
      <c r="AJ655" s="1026"/>
      <c r="AK655" s="1026"/>
      <c r="AL655" s="1026"/>
      <c r="AM655" s="1026"/>
      <c r="AN655" s="1026"/>
      <c r="AO655" s="1026"/>
      <c r="AP655" s="1026"/>
      <c r="AQ655" s="1026"/>
      <c r="AR655" s="1026"/>
      <c r="AS655" s="1026"/>
      <c r="AT655" s="1026"/>
      <c r="AU655" s="1026"/>
      <c r="AV655" s="1026"/>
      <c r="AW655" s="1026"/>
      <c r="AX655" s="1026"/>
      <c r="AY655" s="1026"/>
      <c r="AZ655" s="1026"/>
      <c r="BA655" s="1026"/>
      <c r="BB655" s="1026"/>
      <c r="BC655" s="1026"/>
      <c r="BD655" s="1026"/>
      <c r="BE655" s="1026"/>
      <c r="BF655" s="1026"/>
      <c r="BG655" s="1026"/>
      <c r="BH655" s="1026"/>
      <c r="BI655" s="1026"/>
      <c r="BJ655" s="1026"/>
      <c r="BK655" s="1026"/>
      <c r="BL655" s="1026"/>
      <c r="BM655" s="1026"/>
      <c r="BN655" s="1026"/>
      <c r="BO655" s="1026"/>
      <c r="BP655" s="1026"/>
      <c r="BQ655" s="1026"/>
      <c r="BR655" s="1026"/>
      <c r="BS655" s="1026"/>
      <c r="BT655" s="1026"/>
      <c r="BU655" s="1026"/>
      <c r="BV655" s="1026"/>
      <c r="BW655" s="1026"/>
      <c r="BX655" s="1026"/>
      <c r="BY655" s="1026"/>
      <c r="BZ655" s="1026"/>
      <c r="CA655" s="1026"/>
      <c r="CB655" s="1026"/>
      <c r="CC655" s="1026"/>
      <c r="CD655" s="1026"/>
      <c r="CE655" s="1026"/>
      <c r="CF655" s="1026"/>
      <c r="CG655" s="1026"/>
      <c r="CH655" s="1026"/>
      <c r="CI655" s="1026"/>
      <c r="CJ655" s="1026"/>
      <c r="CK655" s="1026"/>
      <c r="CL655" s="1026"/>
      <c r="CM655" s="1026"/>
      <c r="CN655" s="1026"/>
    </row>
    <row r="656">
      <c r="A656" s="1026"/>
      <c r="B656" s="1026"/>
      <c r="C656" s="1026"/>
      <c r="D656" s="1026"/>
      <c r="E656" s="1026"/>
      <c r="F656" s="1026"/>
      <c r="G656" s="1026"/>
      <c r="H656" s="1027"/>
      <c r="I656" s="1027"/>
      <c r="J656" s="1027"/>
      <c r="K656" s="1027"/>
      <c r="L656" s="1027"/>
      <c r="M656" s="1027"/>
      <c r="N656" s="1027"/>
      <c r="O656" s="1027"/>
      <c r="P656" s="1027"/>
      <c r="Q656" s="1026"/>
      <c r="R656" s="1026"/>
      <c r="S656" s="1026"/>
      <c r="T656" s="1026"/>
      <c r="U656" s="1026"/>
      <c r="V656" s="1026"/>
      <c r="W656" s="1026"/>
      <c r="X656" s="1026"/>
      <c r="Y656" s="1026"/>
      <c r="Z656" s="1026"/>
      <c r="AA656" s="1026"/>
      <c r="AB656" s="1026"/>
      <c r="AC656" s="1026"/>
      <c r="AD656" s="1026"/>
      <c r="AE656" s="1026"/>
      <c r="AF656" s="1026"/>
      <c r="AG656" s="1026"/>
      <c r="AH656" s="1026"/>
      <c r="AI656" s="1026"/>
      <c r="AJ656" s="1026"/>
      <c r="AK656" s="1026"/>
      <c r="AL656" s="1026"/>
      <c r="AM656" s="1026"/>
      <c r="AN656" s="1026"/>
      <c r="AO656" s="1026"/>
      <c r="AP656" s="1026"/>
      <c r="AQ656" s="1026"/>
      <c r="AR656" s="1026"/>
      <c r="AS656" s="1026"/>
      <c r="AT656" s="1026"/>
      <c r="AU656" s="1026"/>
      <c r="AV656" s="1026"/>
      <c r="AW656" s="1026"/>
      <c r="AX656" s="1026"/>
      <c r="AY656" s="1026"/>
      <c r="AZ656" s="1026"/>
      <c r="BA656" s="1026"/>
      <c r="BB656" s="1026"/>
      <c r="BC656" s="1026"/>
      <c r="BD656" s="1026"/>
      <c r="BE656" s="1026"/>
      <c r="BF656" s="1026"/>
      <c r="BG656" s="1026"/>
      <c r="BH656" s="1026"/>
      <c r="BI656" s="1026"/>
      <c r="BJ656" s="1026"/>
      <c r="BK656" s="1026"/>
      <c r="BL656" s="1026"/>
      <c r="BM656" s="1026"/>
      <c r="BN656" s="1026"/>
      <c r="BO656" s="1026"/>
      <c r="BP656" s="1026"/>
      <c r="BQ656" s="1026"/>
      <c r="BR656" s="1026"/>
      <c r="BS656" s="1026"/>
      <c r="BT656" s="1026"/>
      <c r="BU656" s="1026"/>
      <c r="BV656" s="1026"/>
      <c r="BW656" s="1026"/>
      <c r="BX656" s="1026"/>
      <c r="BY656" s="1026"/>
      <c r="BZ656" s="1026"/>
      <c r="CA656" s="1026"/>
      <c r="CB656" s="1026"/>
      <c r="CC656" s="1026"/>
      <c r="CD656" s="1026"/>
      <c r="CE656" s="1026"/>
      <c r="CF656" s="1026"/>
      <c r="CG656" s="1026"/>
      <c r="CH656" s="1026"/>
      <c r="CI656" s="1026"/>
      <c r="CJ656" s="1026"/>
      <c r="CK656" s="1026"/>
      <c r="CL656" s="1026"/>
      <c r="CM656" s="1026"/>
      <c r="CN656" s="1026"/>
    </row>
    <row r="657">
      <c r="A657" s="1026"/>
      <c r="B657" s="1026"/>
      <c r="C657" s="1026"/>
      <c r="D657" s="1026"/>
      <c r="E657" s="1026"/>
      <c r="F657" s="1026"/>
      <c r="G657" s="1026"/>
      <c r="H657" s="1027"/>
      <c r="I657" s="1027"/>
      <c r="J657" s="1027"/>
      <c r="K657" s="1027"/>
      <c r="L657" s="1027"/>
      <c r="M657" s="1027"/>
      <c r="N657" s="1027"/>
      <c r="O657" s="1027"/>
      <c r="P657" s="1027"/>
      <c r="Q657" s="1026"/>
      <c r="R657" s="1026"/>
      <c r="S657" s="1026"/>
      <c r="T657" s="1026"/>
      <c r="U657" s="1026"/>
      <c r="V657" s="1026"/>
      <c r="W657" s="1026"/>
      <c r="X657" s="1026"/>
      <c r="Y657" s="1026"/>
      <c r="Z657" s="1026"/>
      <c r="AA657" s="1026"/>
      <c r="AB657" s="1026"/>
      <c r="AC657" s="1026"/>
      <c r="AD657" s="1026"/>
      <c r="AE657" s="1026"/>
      <c r="AF657" s="1026"/>
      <c r="AG657" s="1026"/>
      <c r="AH657" s="1026"/>
      <c r="AI657" s="1026"/>
      <c r="AJ657" s="1026"/>
      <c r="AK657" s="1026"/>
      <c r="AL657" s="1026"/>
      <c r="AM657" s="1026"/>
      <c r="AN657" s="1026"/>
      <c r="AO657" s="1026"/>
      <c r="AP657" s="1026"/>
      <c r="AQ657" s="1026"/>
      <c r="AR657" s="1026"/>
      <c r="AS657" s="1026"/>
      <c r="AT657" s="1026"/>
      <c r="AU657" s="1026"/>
      <c r="AV657" s="1026"/>
      <c r="AW657" s="1026"/>
      <c r="AX657" s="1026"/>
      <c r="AY657" s="1026"/>
      <c r="AZ657" s="1026"/>
      <c r="BA657" s="1026"/>
      <c r="BB657" s="1026"/>
      <c r="BC657" s="1026"/>
      <c r="BD657" s="1026"/>
      <c r="BE657" s="1026"/>
      <c r="BF657" s="1026"/>
      <c r="BG657" s="1026"/>
      <c r="BH657" s="1026"/>
      <c r="BI657" s="1026"/>
      <c r="BJ657" s="1026"/>
      <c r="BK657" s="1026"/>
      <c r="BL657" s="1026"/>
      <c r="BM657" s="1026"/>
      <c r="BN657" s="1026"/>
      <c r="BO657" s="1026"/>
      <c r="BP657" s="1026"/>
      <c r="BQ657" s="1026"/>
      <c r="BR657" s="1026"/>
      <c r="BS657" s="1026"/>
      <c r="BT657" s="1026"/>
      <c r="BU657" s="1026"/>
      <c r="BV657" s="1026"/>
      <c r="BW657" s="1026"/>
      <c r="BX657" s="1026"/>
      <c r="BY657" s="1026"/>
      <c r="BZ657" s="1026"/>
      <c r="CA657" s="1026"/>
      <c r="CB657" s="1026"/>
      <c r="CC657" s="1026"/>
      <c r="CD657" s="1026"/>
      <c r="CE657" s="1026"/>
      <c r="CF657" s="1026"/>
      <c r="CG657" s="1026"/>
      <c r="CH657" s="1026"/>
      <c r="CI657" s="1026"/>
      <c r="CJ657" s="1026"/>
      <c r="CK657" s="1026"/>
      <c r="CL657" s="1026"/>
      <c r="CM657" s="1026"/>
      <c r="CN657" s="1026"/>
    </row>
    <row r="658">
      <c r="A658" s="1026"/>
      <c r="B658" s="1026"/>
      <c r="C658" s="1026"/>
      <c r="D658" s="1026"/>
      <c r="E658" s="1026"/>
      <c r="F658" s="1026"/>
      <c r="G658" s="1026"/>
      <c r="H658" s="1027"/>
      <c r="I658" s="1027"/>
      <c r="J658" s="1027"/>
      <c r="K658" s="1027"/>
      <c r="L658" s="1027"/>
      <c r="M658" s="1027"/>
      <c r="N658" s="1027"/>
      <c r="O658" s="1027"/>
      <c r="P658" s="1027"/>
      <c r="Q658" s="1026"/>
      <c r="R658" s="1026"/>
      <c r="S658" s="1026"/>
      <c r="T658" s="1026"/>
      <c r="U658" s="1026"/>
      <c r="V658" s="1026"/>
      <c r="W658" s="1026"/>
      <c r="X658" s="1026"/>
      <c r="Y658" s="1026"/>
      <c r="Z658" s="1026"/>
      <c r="AA658" s="1026"/>
      <c r="AB658" s="1026"/>
      <c r="AC658" s="1026"/>
      <c r="AD658" s="1026"/>
      <c r="AE658" s="1026"/>
      <c r="AF658" s="1026"/>
      <c r="AG658" s="1026"/>
      <c r="AH658" s="1026"/>
      <c r="AI658" s="1026"/>
      <c r="AJ658" s="1026"/>
      <c r="AK658" s="1026"/>
      <c r="AL658" s="1026"/>
      <c r="AM658" s="1026"/>
      <c r="AN658" s="1026"/>
      <c r="AO658" s="1026"/>
      <c r="AP658" s="1026"/>
      <c r="AQ658" s="1026"/>
      <c r="AR658" s="1026"/>
      <c r="AS658" s="1026"/>
      <c r="AT658" s="1026"/>
      <c r="AU658" s="1026"/>
      <c r="AV658" s="1026"/>
      <c r="AW658" s="1026"/>
      <c r="AX658" s="1026"/>
      <c r="AY658" s="1026"/>
      <c r="AZ658" s="1026"/>
      <c r="BA658" s="1026"/>
      <c r="BB658" s="1026"/>
      <c r="BC658" s="1026"/>
      <c r="BD658" s="1026"/>
      <c r="BE658" s="1026"/>
      <c r="BF658" s="1026"/>
      <c r="BG658" s="1026"/>
      <c r="BH658" s="1026"/>
      <c r="BI658" s="1026"/>
      <c r="BJ658" s="1026"/>
      <c r="BK658" s="1026"/>
      <c r="BL658" s="1026"/>
      <c r="BM658" s="1026"/>
      <c r="BN658" s="1026"/>
      <c r="BO658" s="1026"/>
      <c r="BP658" s="1026"/>
      <c r="BQ658" s="1026"/>
      <c r="BR658" s="1026"/>
      <c r="BS658" s="1026"/>
      <c r="BT658" s="1026"/>
      <c r="BU658" s="1026"/>
      <c r="BV658" s="1026"/>
      <c r="BW658" s="1026"/>
      <c r="BX658" s="1026"/>
      <c r="BY658" s="1026"/>
      <c r="BZ658" s="1026"/>
      <c r="CA658" s="1026"/>
      <c r="CB658" s="1026"/>
      <c r="CC658" s="1026"/>
      <c r="CD658" s="1026"/>
      <c r="CE658" s="1026"/>
      <c r="CF658" s="1026"/>
      <c r="CG658" s="1026"/>
      <c r="CH658" s="1026"/>
      <c r="CI658" s="1026"/>
      <c r="CJ658" s="1026"/>
      <c r="CK658" s="1026"/>
      <c r="CL658" s="1026"/>
      <c r="CM658" s="1026"/>
      <c r="CN658" s="1026"/>
    </row>
    <row r="659">
      <c r="A659" s="1026"/>
      <c r="B659" s="1026"/>
      <c r="C659" s="1026"/>
      <c r="D659" s="1026"/>
      <c r="E659" s="1026"/>
      <c r="F659" s="1026"/>
      <c r="G659" s="1026"/>
      <c r="H659" s="1027"/>
      <c r="I659" s="1027"/>
      <c r="J659" s="1027"/>
      <c r="K659" s="1027"/>
      <c r="L659" s="1027"/>
      <c r="M659" s="1027"/>
      <c r="N659" s="1027"/>
      <c r="O659" s="1027"/>
      <c r="P659" s="1027"/>
      <c r="Q659" s="1026"/>
      <c r="R659" s="1026"/>
      <c r="S659" s="1026"/>
      <c r="T659" s="1026"/>
      <c r="U659" s="1026"/>
      <c r="V659" s="1026"/>
      <c r="W659" s="1026"/>
      <c r="X659" s="1026"/>
      <c r="Y659" s="1026"/>
      <c r="Z659" s="1026"/>
      <c r="AA659" s="1026"/>
      <c r="AB659" s="1026"/>
      <c r="AC659" s="1026"/>
      <c r="AD659" s="1026"/>
      <c r="AE659" s="1026"/>
      <c r="AF659" s="1026"/>
      <c r="AG659" s="1026"/>
      <c r="AH659" s="1026"/>
      <c r="AI659" s="1026"/>
      <c r="AJ659" s="1026"/>
      <c r="AK659" s="1026"/>
      <c r="AL659" s="1026"/>
      <c r="AM659" s="1026"/>
      <c r="AN659" s="1026"/>
      <c r="AO659" s="1026"/>
      <c r="AP659" s="1026"/>
      <c r="AQ659" s="1026"/>
      <c r="AR659" s="1026"/>
      <c r="AS659" s="1026"/>
      <c r="AT659" s="1026"/>
      <c r="AU659" s="1026"/>
      <c r="AV659" s="1026"/>
      <c r="AW659" s="1026"/>
      <c r="AX659" s="1026"/>
      <c r="AY659" s="1026"/>
      <c r="AZ659" s="1026"/>
      <c r="BA659" s="1026"/>
      <c r="BB659" s="1026"/>
      <c r="BC659" s="1026"/>
      <c r="BD659" s="1026"/>
      <c r="BE659" s="1026"/>
      <c r="BF659" s="1026"/>
      <c r="BG659" s="1026"/>
      <c r="BH659" s="1026"/>
      <c r="BI659" s="1026"/>
      <c r="BJ659" s="1026"/>
      <c r="BK659" s="1026"/>
      <c r="BL659" s="1026"/>
      <c r="BM659" s="1026"/>
      <c r="BN659" s="1026"/>
      <c r="BO659" s="1026"/>
      <c r="BP659" s="1026"/>
      <c r="BQ659" s="1026"/>
      <c r="BR659" s="1026"/>
      <c r="BS659" s="1026"/>
      <c r="BT659" s="1026"/>
      <c r="BU659" s="1026"/>
      <c r="BV659" s="1026"/>
      <c r="BW659" s="1026"/>
      <c r="BX659" s="1026"/>
      <c r="BY659" s="1026"/>
      <c r="BZ659" s="1026"/>
      <c r="CA659" s="1026"/>
      <c r="CB659" s="1026"/>
      <c r="CC659" s="1026"/>
      <c r="CD659" s="1026"/>
      <c r="CE659" s="1026"/>
      <c r="CF659" s="1026"/>
      <c r="CG659" s="1026"/>
      <c r="CH659" s="1026"/>
      <c r="CI659" s="1026"/>
      <c r="CJ659" s="1026"/>
      <c r="CK659" s="1026"/>
      <c r="CL659" s="1026"/>
      <c r="CM659" s="1026"/>
      <c r="CN659" s="1026"/>
    </row>
    <row r="660">
      <c r="A660" s="1026"/>
      <c r="B660" s="1026"/>
      <c r="C660" s="1026"/>
      <c r="D660" s="1026"/>
      <c r="E660" s="1026"/>
      <c r="F660" s="1026"/>
      <c r="G660" s="1026"/>
      <c r="H660" s="1027"/>
      <c r="I660" s="1027"/>
      <c r="J660" s="1027"/>
      <c r="K660" s="1027"/>
      <c r="L660" s="1027"/>
      <c r="M660" s="1027"/>
      <c r="N660" s="1027"/>
      <c r="O660" s="1027"/>
      <c r="P660" s="1027"/>
      <c r="Q660" s="1026"/>
      <c r="R660" s="1026"/>
      <c r="S660" s="1026"/>
      <c r="T660" s="1026"/>
      <c r="U660" s="1026"/>
      <c r="V660" s="1026"/>
      <c r="W660" s="1026"/>
      <c r="X660" s="1026"/>
      <c r="Y660" s="1026"/>
      <c r="Z660" s="1026"/>
      <c r="AA660" s="1026"/>
      <c r="AB660" s="1026"/>
      <c r="AC660" s="1026"/>
      <c r="AD660" s="1026"/>
      <c r="AE660" s="1026"/>
      <c r="AF660" s="1026"/>
      <c r="AG660" s="1026"/>
      <c r="AH660" s="1026"/>
      <c r="AI660" s="1026"/>
      <c r="AJ660" s="1026"/>
      <c r="AK660" s="1026"/>
      <c r="AL660" s="1026"/>
      <c r="AM660" s="1026"/>
      <c r="AN660" s="1026"/>
      <c r="AO660" s="1026"/>
      <c r="AP660" s="1026"/>
      <c r="AQ660" s="1026"/>
      <c r="AR660" s="1026"/>
      <c r="AS660" s="1026"/>
      <c r="AT660" s="1026"/>
      <c r="AU660" s="1026"/>
      <c r="AV660" s="1026"/>
      <c r="AW660" s="1026"/>
      <c r="AX660" s="1026"/>
      <c r="AY660" s="1026"/>
      <c r="AZ660" s="1026"/>
      <c r="BA660" s="1026"/>
      <c r="BB660" s="1026"/>
      <c r="BC660" s="1026"/>
      <c r="BD660" s="1026"/>
      <c r="BE660" s="1026"/>
      <c r="BF660" s="1026"/>
      <c r="BG660" s="1026"/>
      <c r="BH660" s="1026"/>
      <c r="BI660" s="1026"/>
      <c r="BJ660" s="1026"/>
      <c r="BK660" s="1026"/>
      <c r="BL660" s="1026"/>
      <c r="BM660" s="1026"/>
      <c r="BN660" s="1026"/>
      <c r="BO660" s="1026"/>
      <c r="BP660" s="1026"/>
      <c r="BQ660" s="1026"/>
      <c r="BR660" s="1026"/>
      <c r="BS660" s="1026"/>
      <c r="BT660" s="1026"/>
      <c r="BU660" s="1026"/>
      <c r="BV660" s="1026"/>
      <c r="BW660" s="1026"/>
      <c r="BX660" s="1026"/>
      <c r="BY660" s="1026"/>
      <c r="BZ660" s="1026"/>
      <c r="CA660" s="1026"/>
      <c r="CB660" s="1026"/>
      <c r="CC660" s="1026"/>
      <c r="CD660" s="1026"/>
      <c r="CE660" s="1026"/>
      <c r="CF660" s="1026"/>
      <c r="CG660" s="1026"/>
      <c r="CH660" s="1026"/>
      <c r="CI660" s="1026"/>
      <c r="CJ660" s="1026"/>
      <c r="CK660" s="1026"/>
      <c r="CL660" s="1026"/>
      <c r="CM660" s="1026"/>
      <c r="CN660" s="1026"/>
    </row>
    <row r="661">
      <c r="A661" s="1026"/>
      <c r="B661" s="1026"/>
      <c r="C661" s="1026"/>
      <c r="D661" s="1026"/>
      <c r="E661" s="1026"/>
      <c r="F661" s="1026"/>
      <c r="G661" s="1026"/>
      <c r="H661" s="1027"/>
      <c r="I661" s="1027"/>
      <c r="J661" s="1027"/>
      <c r="K661" s="1027"/>
      <c r="L661" s="1027"/>
      <c r="M661" s="1027"/>
      <c r="N661" s="1027"/>
      <c r="O661" s="1027"/>
      <c r="P661" s="1027"/>
      <c r="Q661" s="1026"/>
      <c r="R661" s="1026"/>
      <c r="S661" s="1026"/>
      <c r="T661" s="1026"/>
      <c r="U661" s="1026"/>
      <c r="V661" s="1026"/>
      <c r="W661" s="1026"/>
      <c r="X661" s="1026"/>
      <c r="Y661" s="1026"/>
      <c r="Z661" s="1026"/>
      <c r="AA661" s="1026"/>
      <c r="AB661" s="1026"/>
      <c r="AC661" s="1026"/>
      <c r="AD661" s="1026"/>
      <c r="AE661" s="1026"/>
      <c r="AF661" s="1026"/>
      <c r="AG661" s="1026"/>
      <c r="AH661" s="1026"/>
      <c r="AI661" s="1026"/>
      <c r="AJ661" s="1026"/>
      <c r="AK661" s="1026"/>
      <c r="AL661" s="1026"/>
      <c r="AM661" s="1026"/>
      <c r="AN661" s="1026"/>
      <c r="AO661" s="1026"/>
      <c r="AP661" s="1026"/>
      <c r="AQ661" s="1026"/>
      <c r="AR661" s="1026"/>
      <c r="AS661" s="1026"/>
      <c r="AT661" s="1026"/>
      <c r="AU661" s="1026"/>
      <c r="AV661" s="1026"/>
      <c r="AW661" s="1026"/>
      <c r="AX661" s="1026"/>
      <c r="AY661" s="1026"/>
      <c r="AZ661" s="1026"/>
      <c r="BA661" s="1026"/>
      <c r="BB661" s="1026"/>
      <c r="BC661" s="1026"/>
      <c r="BD661" s="1026"/>
      <c r="BE661" s="1026"/>
      <c r="BF661" s="1026"/>
      <c r="BG661" s="1026"/>
      <c r="BH661" s="1026"/>
      <c r="BI661" s="1026"/>
      <c r="BJ661" s="1026"/>
      <c r="BK661" s="1026"/>
      <c r="BL661" s="1026"/>
      <c r="BM661" s="1026"/>
      <c r="BN661" s="1026"/>
      <c r="BO661" s="1026"/>
      <c r="BP661" s="1026"/>
      <c r="BQ661" s="1026"/>
      <c r="BR661" s="1026"/>
      <c r="BS661" s="1026"/>
      <c r="BT661" s="1026"/>
      <c r="BU661" s="1026"/>
      <c r="BV661" s="1026"/>
      <c r="BW661" s="1026"/>
      <c r="BX661" s="1026"/>
      <c r="BY661" s="1026"/>
      <c r="BZ661" s="1026"/>
      <c r="CA661" s="1026"/>
      <c r="CB661" s="1026"/>
      <c r="CC661" s="1026"/>
      <c r="CD661" s="1026"/>
      <c r="CE661" s="1026"/>
      <c r="CF661" s="1026"/>
      <c r="CG661" s="1026"/>
      <c r="CH661" s="1026"/>
      <c r="CI661" s="1026"/>
      <c r="CJ661" s="1026"/>
      <c r="CK661" s="1026"/>
      <c r="CL661" s="1026"/>
      <c r="CM661" s="1026"/>
      <c r="CN661" s="1026"/>
    </row>
    <row r="662">
      <c r="A662" s="1026"/>
      <c r="B662" s="1026"/>
      <c r="C662" s="1026"/>
      <c r="D662" s="1026"/>
      <c r="E662" s="1026"/>
      <c r="F662" s="1026"/>
      <c r="G662" s="1026"/>
      <c r="H662" s="1027"/>
      <c r="I662" s="1027"/>
      <c r="J662" s="1027"/>
      <c r="K662" s="1027"/>
      <c r="L662" s="1027"/>
      <c r="M662" s="1027"/>
      <c r="N662" s="1027"/>
      <c r="O662" s="1027"/>
      <c r="P662" s="1027"/>
      <c r="Q662" s="1026"/>
      <c r="R662" s="1026"/>
      <c r="S662" s="1026"/>
      <c r="T662" s="1026"/>
      <c r="U662" s="1026"/>
      <c r="V662" s="1026"/>
      <c r="W662" s="1026"/>
      <c r="X662" s="1026"/>
      <c r="Y662" s="1026"/>
      <c r="Z662" s="1026"/>
      <c r="AA662" s="1026"/>
      <c r="AB662" s="1026"/>
      <c r="AC662" s="1026"/>
      <c r="AD662" s="1026"/>
      <c r="AE662" s="1026"/>
      <c r="AF662" s="1026"/>
      <c r="AG662" s="1026"/>
      <c r="AH662" s="1026"/>
      <c r="AI662" s="1026"/>
      <c r="AJ662" s="1026"/>
      <c r="AK662" s="1026"/>
      <c r="AL662" s="1026"/>
      <c r="AM662" s="1026"/>
      <c r="AN662" s="1026"/>
      <c r="AO662" s="1026"/>
      <c r="AP662" s="1026"/>
      <c r="AQ662" s="1026"/>
      <c r="AR662" s="1026"/>
      <c r="AS662" s="1026"/>
      <c r="AT662" s="1026"/>
      <c r="AU662" s="1026"/>
      <c r="AV662" s="1026"/>
      <c r="AW662" s="1026"/>
      <c r="AX662" s="1026"/>
      <c r="AY662" s="1026"/>
      <c r="AZ662" s="1026"/>
      <c r="BA662" s="1026"/>
      <c r="BB662" s="1026"/>
      <c r="BC662" s="1026"/>
      <c r="BD662" s="1026"/>
      <c r="BE662" s="1026"/>
      <c r="BF662" s="1026"/>
      <c r="BG662" s="1026"/>
      <c r="BH662" s="1026"/>
      <c r="BI662" s="1026"/>
      <c r="BJ662" s="1026"/>
      <c r="BK662" s="1026"/>
      <c r="BL662" s="1026"/>
      <c r="BM662" s="1026"/>
      <c r="BN662" s="1026"/>
      <c r="BO662" s="1026"/>
      <c r="BP662" s="1026"/>
      <c r="BQ662" s="1026"/>
      <c r="BR662" s="1026"/>
      <c r="BS662" s="1026"/>
      <c r="BT662" s="1026"/>
      <c r="BU662" s="1026"/>
      <c r="BV662" s="1026"/>
      <c r="BW662" s="1026"/>
      <c r="BX662" s="1026"/>
      <c r="BY662" s="1026"/>
      <c r="BZ662" s="1026"/>
      <c r="CA662" s="1026"/>
      <c r="CB662" s="1026"/>
      <c r="CC662" s="1026"/>
      <c r="CD662" s="1026"/>
      <c r="CE662" s="1026"/>
      <c r="CF662" s="1026"/>
      <c r="CG662" s="1026"/>
      <c r="CH662" s="1026"/>
      <c r="CI662" s="1026"/>
      <c r="CJ662" s="1026"/>
      <c r="CK662" s="1026"/>
      <c r="CL662" s="1026"/>
      <c r="CM662" s="1026"/>
      <c r="CN662" s="1026"/>
    </row>
    <row r="663">
      <c r="A663" s="1026"/>
      <c r="B663" s="1026"/>
      <c r="C663" s="1026"/>
      <c r="D663" s="1026"/>
      <c r="E663" s="1026"/>
      <c r="F663" s="1026"/>
      <c r="G663" s="1026"/>
      <c r="H663" s="1027"/>
      <c r="I663" s="1027"/>
      <c r="J663" s="1027"/>
      <c r="K663" s="1027"/>
      <c r="L663" s="1027"/>
      <c r="M663" s="1027"/>
      <c r="N663" s="1027"/>
      <c r="O663" s="1027"/>
      <c r="P663" s="1027"/>
      <c r="Q663" s="1026"/>
      <c r="R663" s="1026"/>
      <c r="S663" s="1026"/>
      <c r="T663" s="1026"/>
      <c r="U663" s="1026"/>
      <c r="V663" s="1026"/>
      <c r="W663" s="1026"/>
      <c r="X663" s="1026"/>
      <c r="Y663" s="1026"/>
      <c r="Z663" s="1026"/>
      <c r="AA663" s="1026"/>
      <c r="AB663" s="1026"/>
      <c r="AC663" s="1026"/>
      <c r="AD663" s="1026"/>
      <c r="AE663" s="1026"/>
      <c r="AF663" s="1026"/>
      <c r="AG663" s="1026"/>
      <c r="AH663" s="1026"/>
      <c r="AI663" s="1026"/>
      <c r="AJ663" s="1026"/>
      <c r="AK663" s="1026"/>
      <c r="AL663" s="1026"/>
      <c r="AM663" s="1026"/>
      <c r="AN663" s="1026"/>
      <c r="AO663" s="1026"/>
      <c r="AP663" s="1026"/>
      <c r="AQ663" s="1026"/>
      <c r="AR663" s="1026"/>
      <c r="AS663" s="1026"/>
      <c r="AT663" s="1026"/>
      <c r="AU663" s="1026"/>
      <c r="AV663" s="1026"/>
      <c r="AW663" s="1026"/>
      <c r="AX663" s="1026"/>
      <c r="AY663" s="1026"/>
      <c r="AZ663" s="1026"/>
      <c r="BA663" s="1026"/>
      <c r="BB663" s="1026"/>
      <c r="BC663" s="1026"/>
      <c r="BD663" s="1026"/>
      <c r="BE663" s="1026"/>
      <c r="BF663" s="1026"/>
      <c r="BG663" s="1026"/>
      <c r="BH663" s="1026"/>
      <c r="BI663" s="1026"/>
      <c r="BJ663" s="1026"/>
      <c r="BK663" s="1026"/>
      <c r="BL663" s="1026"/>
      <c r="BM663" s="1026"/>
      <c r="BN663" s="1026"/>
      <c r="BO663" s="1026"/>
      <c r="BP663" s="1026"/>
      <c r="BQ663" s="1026"/>
      <c r="BR663" s="1026"/>
      <c r="BS663" s="1026"/>
      <c r="BT663" s="1026"/>
      <c r="BU663" s="1026"/>
      <c r="BV663" s="1026"/>
      <c r="BW663" s="1026"/>
      <c r="BX663" s="1026"/>
      <c r="BY663" s="1026"/>
      <c r="BZ663" s="1026"/>
      <c r="CA663" s="1026"/>
      <c r="CB663" s="1026"/>
      <c r="CC663" s="1026"/>
      <c r="CD663" s="1026"/>
      <c r="CE663" s="1026"/>
      <c r="CF663" s="1026"/>
      <c r="CG663" s="1026"/>
      <c r="CH663" s="1026"/>
      <c r="CI663" s="1026"/>
      <c r="CJ663" s="1026"/>
      <c r="CK663" s="1026"/>
      <c r="CL663" s="1026"/>
      <c r="CM663" s="1026"/>
      <c r="CN663" s="1026"/>
    </row>
    <row r="664">
      <c r="A664" s="1026"/>
      <c r="B664" s="1026"/>
      <c r="C664" s="1026"/>
      <c r="D664" s="1026"/>
      <c r="E664" s="1026"/>
      <c r="F664" s="1026"/>
      <c r="G664" s="1026"/>
      <c r="H664" s="1027"/>
      <c r="I664" s="1027"/>
      <c r="J664" s="1027"/>
      <c r="K664" s="1027"/>
      <c r="L664" s="1027"/>
      <c r="M664" s="1027"/>
      <c r="N664" s="1027"/>
      <c r="O664" s="1027"/>
      <c r="P664" s="1027"/>
      <c r="Q664" s="1026"/>
      <c r="R664" s="1026"/>
      <c r="S664" s="1026"/>
      <c r="T664" s="1026"/>
      <c r="U664" s="1026"/>
      <c r="V664" s="1026"/>
      <c r="W664" s="1026"/>
      <c r="X664" s="1026"/>
      <c r="Y664" s="1026"/>
      <c r="Z664" s="1026"/>
      <c r="AA664" s="1026"/>
      <c r="AB664" s="1026"/>
      <c r="AC664" s="1026"/>
      <c r="AD664" s="1026"/>
      <c r="AE664" s="1026"/>
      <c r="AF664" s="1026"/>
      <c r="AG664" s="1026"/>
      <c r="AH664" s="1026"/>
      <c r="AI664" s="1026"/>
      <c r="AJ664" s="1026"/>
      <c r="AK664" s="1026"/>
      <c r="AL664" s="1026"/>
      <c r="AM664" s="1026"/>
      <c r="AN664" s="1026"/>
      <c r="AO664" s="1026"/>
      <c r="AP664" s="1026"/>
      <c r="AQ664" s="1026"/>
      <c r="AR664" s="1026"/>
      <c r="AS664" s="1026"/>
      <c r="AT664" s="1026"/>
      <c r="AU664" s="1026"/>
      <c r="AV664" s="1026"/>
      <c r="AW664" s="1026"/>
      <c r="AX664" s="1026"/>
      <c r="AY664" s="1026"/>
      <c r="AZ664" s="1026"/>
      <c r="BA664" s="1026"/>
      <c r="BB664" s="1026"/>
      <c r="BC664" s="1026"/>
      <c r="BD664" s="1026"/>
      <c r="BE664" s="1026"/>
      <c r="BF664" s="1026"/>
      <c r="BG664" s="1026"/>
      <c r="BH664" s="1026"/>
      <c r="BI664" s="1026"/>
      <c r="BJ664" s="1026"/>
      <c r="BK664" s="1026"/>
      <c r="BL664" s="1026"/>
      <c r="BM664" s="1026"/>
      <c r="BN664" s="1026"/>
      <c r="BO664" s="1026"/>
      <c r="BP664" s="1026"/>
      <c r="BQ664" s="1026"/>
      <c r="BR664" s="1026"/>
      <c r="BS664" s="1026"/>
      <c r="BT664" s="1026"/>
      <c r="BU664" s="1026"/>
      <c r="BV664" s="1026"/>
      <c r="BW664" s="1026"/>
      <c r="BX664" s="1026"/>
      <c r="BY664" s="1026"/>
      <c r="BZ664" s="1026"/>
      <c r="CA664" s="1026"/>
      <c r="CB664" s="1026"/>
      <c r="CC664" s="1026"/>
      <c r="CD664" s="1026"/>
      <c r="CE664" s="1026"/>
      <c r="CF664" s="1026"/>
      <c r="CG664" s="1026"/>
      <c r="CH664" s="1026"/>
      <c r="CI664" s="1026"/>
      <c r="CJ664" s="1026"/>
      <c r="CK664" s="1026"/>
      <c r="CL664" s="1026"/>
      <c r="CM664" s="1026"/>
      <c r="CN664" s="1026"/>
    </row>
    <row r="665">
      <c r="A665" s="1026"/>
      <c r="B665" s="1026"/>
      <c r="C665" s="1026"/>
      <c r="D665" s="1026"/>
      <c r="E665" s="1026"/>
      <c r="F665" s="1026"/>
      <c r="G665" s="1026"/>
      <c r="H665" s="1027"/>
      <c r="I665" s="1027"/>
      <c r="J665" s="1027"/>
      <c r="K665" s="1027"/>
      <c r="L665" s="1027"/>
      <c r="M665" s="1027"/>
      <c r="N665" s="1027"/>
      <c r="O665" s="1027"/>
      <c r="P665" s="1027"/>
      <c r="Q665" s="1026"/>
      <c r="R665" s="1026"/>
      <c r="S665" s="1026"/>
      <c r="T665" s="1026"/>
      <c r="U665" s="1026"/>
      <c r="V665" s="1026"/>
      <c r="W665" s="1026"/>
      <c r="X665" s="1026"/>
      <c r="Y665" s="1026"/>
      <c r="Z665" s="1026"/>
      <c r="AA665" s="1026"/>
      <c r="AB665" s="1026"/>
      <c r="AC665" s="1026"/>
      <c r="AD665" s="1026"/>
      <c r="AE665" s="1026"/>
      <c r="AF665" s="1026"/>
      <c r="AG665" s="1026"/>
      <c r="AH665" s="1026"/>
      <c r="AI665" s="1026"/>
      <c r="AJ665" s="1026"/>
      <c r="AK665" s="1026"/>
      <c r="AL665" s="1026"/>
      <c r="AM665" s="1026"/>
      <c r="AN665" s="1026"/>
      <c r="AO665" s="1026"/>
      <c r="AP665" s="1026"/>
      <c r="AQ665" s="1026"/>
      <c r="AR665" s="1026"/>
      <c r="AS665" s="1026"/>
      <c r="AT665" s="1026"/>
      <c r="AU665" s="1026"/>
      <c r="AV665" s="1026"/>
      <c r="AW665" s="1026"/>
      <c r="AX665" s="1026"/>
      <c r="AY665" s="1026"/>
      <c r="AZ665" s="1026"/>
      <c r="BA665" s="1026"/>
      <c r="BB665" s="1026"/>
      <c r="BC665" s="1026"/>
      <c r="BD665" s="1026"/>
      <c r="BE665" s="1026"/>
      <c r="BF665" s="1026"/>
      <c r="BG665" s="1026"/>
      <c r="BH665" s="1026"/>
      <c r="BI665" s="1026"/>
      <c r="BJ665" s="1026"/>
      <c r="BK665" s="1026"/>
      <c r="BL665" s="1026"/>
      <c r="BM665" s="1026"/>
      <c r="BN665" s="1026"/>
      <c r="BO665" s="1026"/>
      <c r="BP665" s="1026"/>
      <c r="BQ665" s="1026"/>
      <c r="BR665" s="1026"/>
      <c r="BS665" s="1026"/>
      <c r="BT665" s="1026"/>
      <c r="BU665" s="1026"/>
      <c r="BV665" s="1026"/>
      <c r="BW665" s="1026"/>
      <c r="BX665" s="1026"/>
      <c r="BY665" s="1026"/>
      <c r="BZ665" s="1026"/>
      <c r="CA665" s="1026"/>
      <c r="CB665" s="1026"/>
      <c r="CC665" s="1026"/>
      <c r="CD665" s="1026"/>
      <c r="CE665" s="1026"/>
      <c r="CF665" s="1026"/>
      <c r="CG665" s="1026"/>
      <c r="CH665" s="1026"/>
      <c r="CI665" s="1026"/>
      <c r="CJ665" s="1026"/>
      <c r="CK665" s="1026"/>
      <c r="CL665" s="1026"/>
      <c r="CM665" s="1026"/>
      <c r="CN665" s="1026"/>
    </row>
    <row r="666">
      <c r="A666" s="1026"/>
      <c r="B666" s="1026"/>
      <c r="C666" s="1026"/>
      <c r="D666" s="1026"/>
      <c r="E666" s="1026"/>
      <c r="F666" s="1026"/>
      <c r="G666" s="1026"/>
      <c r="H666" s="1027"/>
      <c r="I666" s="1027"/>
      <c r="J666" s="1027"/>
      <c r="K666" s="1027"/>
      <c r="L666" s="1027"/>
      <c r="M666" s="1027"/>
      <c r="N666" s="1027"/>
      <c r="O666" s="1027"/>
      <c r="P666" s="1027"/>
      <c r="Q666" s="1026"/>
      <c r="R666" s="1026"/>
      <c r="S666" s="1026"/>
      <c r="T666" s="1026"/>
      <c r="U666" s="1026"/>
      <c r="V666" s="1026"/>
      <c r="W666" s="1026"/>
      <c r="X666" s="1026"/>
      <c r="Y666" s="1026"/>
      <c r="Z666" s="1026"/>
      <c r="AA666" s="1026"/>
      <c r="AB666" s="1026"/>
      <c r="AC666" s="1026"/>
      <c r="AD666" s="1026"/>
      <c r="AE666" s="1026"/>
      <c r="AF666" s="1026"/>
      <c r="AG666" s="1026"/>
      <c r="AH666" s="1026"/>
      <c r="AI666" s="1026"/>
      <c r="AJ666" s="1026"/>
      <c r="AK666" s="1026"/>
      <c r="AL666" s="1026"/>
      <c r="AM666" s="1026"/>
      <c r="AN666" s="1026"/>
      <c r="AO666" s="1026"/>
      <c r="AP666" s="1026"/>
      <c r="AQ666" s="1026"/>
      <c r="AR666" s="1026"/>
      <c r="AS666" s="1026"/>
      <c r="AT666" s="1026"/>
      <c r="AU666" s="1026"/>
      <c r="AV666" s="1026"/>
      <c r="AW666" s="1026"/>
      <c r="AX666" s="1026"/>
      <c r="AY666" s="1026"/>
      <c r="AZ666" s="1026"/>
      <c r="BA666" s="1026"/>
      <c r="BB666" s="1026"/>
      <c r="BC666" s="1026"/>
      <c r="BD666" s="1026"/>
      <c r="BE666" s="1026"/>
      <c r="BF666" s="1026"/>
      <c r="BG666" s="1026"/>
      <c r="BH666" s="1026"/>
      <c r="BI666" s="1026"/>
      <c r="BJ666" s="1026"/>
      <c r="BK666" s="1026"/>
      <c r="BL666" s="1026"/>
      <c r="BM666" s="1026"/>
      <c r="BN666" s="1026"/>
      <c r="BO666" s="1026"/>
      <c r="BP666" s="1026"/>
      <c r="BQ666" s="1026"/>
      <c r="BR666" s="1026"/>
      <c r="BS666" s="1026"/>
      <c r="BT666" s="1026"/>
      <c r="BU666" s="1026"/>
      <c r="BV666" s="1026"/>
      <c r="BW666" s="1026"/>
      <c r="BX666" s="1026"/>
      <c r="BY666" s="1026"/>
      <c r="BZ666" s="1026"/>
      <c r="CA666" s="1026"/>
      <c r="CB666" s="1026"/>
      <c r="CC666" s="1026"/>
      <c r="CD666" s="1026"/>
      <c r="CE666" s="1026"/>
      <c r="CF666" s="1026"/>
      <c r="CG666" s="1026"/>
      <c r="CH666" s="1026"/>
      <c r="CI666" s="1026"/>
      <c r="CJ666" s="1026"/>
      <c r="CK666" s="1026"/>
      <c r="CL666" s="1026"/>
      <c r="CM666" s="1026"/>
      <c r="CN666" s="1026"/>
    </row>
    <row r="667">
      <c r="A667" s="1026"/>
      <c r="B667" s="1026"/>
      <c r="C667" s="1026"/>
      <c r="D667" s="1026"/>
      <c r="E667" s="1026"/>
      <c r="F667" s="1026"/>
      <c r="G667" s="1026"/>
      <c r="H667" s="1027"/>
      <c r="I667" s="1027"/>
      <c r="J667" s="1027"/>
      <c r="K667" s="1027"/>
      <c r="L667" s="1027"/>
      <c r="M667" s="1027"/>
      <c r="N667" s="1027"/>
      <c r="O667" s="1027"/>
      <c r="P667" s="1027"/>
      <c r="Q667" s="1026"/>
      <c r="R667" s="1026"/>
      <c r="S667" s="1026"/>
      <c r="T667" s="1026"/>
      <c r="U667" s="1026"/>
      <c r="V667" s="1026"/>
      <c r="W667" s="1026"/>
      <c r="X667" s="1026"/>
      <c r="Y667" s="1026"/>
      <c r="Z667" s="1026"/>
      <c r="AA667" s="1026"/>
      <c r="AB667" s="1026"/>
      <c r="AC667" s="1026"/>
      <c r="AD667" s="1026"/>
      <c r="AE667" s="1026"/>
      <c r="AF667" s="1026"/>
      <c r="AG667" s="1026"/>
      <c r="AH667" s="1026"/>
      <c r="AI667" s="1026"/>
      <c r="AJ667" s="1026"/>
      <c r="AK667" s="1026"/>
      <c r="AL667" s="1026"/>
      <c r="AM667" s="1026"/>
      <c r="AN667" s="1026"/>
      <c r="AO667" s="1026"/>
      <c r="AP667" s="1026"/>
      <c r="AQ667" s="1026"/>
      <c r="AR667" s="1026"/>
      <c r="AS667" s="1026"/>
      <c r="AT667" s="1026"/>
      <c r="AU667" s="1026"/>
      <c r="AV667" s="1026"/>
      <c r="AW667" s="1026"/>
      <c r="AX667" s="1026"/>
      <c r="AY667" s="1026"/>
      <c r="AZ667" s="1026"/>
      <c r="BA667" s="1026"/>
      <c r="BB667" s="1026"/>
      <c r="BC667" s="1026"/>
      <c r="BD667" s="1026"/>
      <c r="BE667" s="1026"/>
      <c r="BF667" s="1026"/>
      <c r="BG667" s="1026"/>
      <c r="BH667" s="1026"/>
      <c r="BI667" s="1026"/>
      <c r="BJ667" s="1026"/>
      <c r="BK667" s="1026"/>
      <c r="BL667" s="1026"/>
      <c r="BM667" s="1026"/>
      <c r="BN667" s="1026"/>
      <c r="BO667" s="1026"/>
      <c r="BP667" s="1026"/>
      <c r="BQ667" s="1026"/>
      <c r="BR667" s="1026"/>
      <c r="BS667" s="1026"/>
      <c r="BT667" s="1026"/>
      <c r="BU667" s="1026"/>
      <c r="BV667" s="1026"/>
      <c r="BW667" s="1026"/>
      <c r="BX667" s="1026"/>
      <c r="BY667" s="1026"/>
      <c r="BZ667" s="1026"/>
      <c r="CA667" s="1026"/>
      <c r="CB667" s="1026"/>
      <c r="CC667" s="1026"/>
      <c r="CD667" s="1026"/>
      <c r="CE667" s="1026"/>
      <c r="CF667" s="1026"/>
      <c r="CG667" s="1026"/>
      <c r="CH667" s="1026"/>
      <c r="CI667" s="1026"/>
      <c r="CJ667" s="1026"/>
      <c r="CK667" s="1026"/>
      <c r="CL667" s="1026"/>
      <c r="CM667" s="1026"/>
      <c r="CN667" s="1026"/>
    </row>
    <row r="668">
      <c r="A668" s="1026"/>
      <c r="B668" s="1026"/>
      <c r="C668" s="1026"/>
      <c r="D668" s="1026"/>
      <c r="E668" s="1026"/>
      <c r="F668" s="1026"/>
      <c r="G668" s="1026"/>
      <c r="H668" s="1027"/>
      <c r="I668" s="1027"/>
      <c r="J668" s="1027"/>
      <c r="K668" s="1027"/>
      <c r="L668" s="1027"/>
      <c r="M668" s="1027"/>
      <c r="N668" s="1027"/>
      <c r="O668" s="1027"/>
      <c r="P668" s="1027"/>
      <c r="Q668" s="1026"/>
      <c r="R668" s="1026"/>
      <c r="S668" s="1026"/>
      <c r="T668" s="1026"/>
      <c r="U668" s="1026"/>
      <c r="V668" s="1026"/>
      <c r="W668" s="1026"/>
      <c r="X668" s="1026"/>
      <c r="Y668" s="1026"/>
      <c r="Z668" s="1026"/>
      <c r="AA668" s="1026"/>
      <c r="AB668" s="1026"/>
      <c r="AC668" s="1026"/>
      <c r="AD668" s="1026"/>
      <c r="AE668" s="1026"/>
      <c r="AF668" s="1026"/>
      <c r="AG668" s="1026"/>
      <c r="AH668" s="1026"/>
      <c r="AI668" s="1026"/>
      <c r="AJ668" s="1026"/>
      <c r="AK668" s="1026"/>
      <c r="AL668" s="1026"/>
      <c r="AM668" s="1026"/>
      <c r="AN668" s="1026"/>
      <c r="AO668" s="1026"/>
      <c r="AP668" s="1026"/>
      <c r="AQ668" s="1026"/>
      <c r="AR668" s="1026"/>
      <c r="AS668" s="1026"/>
      <c r="AT668" s="1026"/>
      <c r="AU668" s="1026"/>
      <c r="AV668" s="1026"/>
      <c r="AW668" s="1026"/>
      <c r="AX668" s="1026"/>
      <c r="AY668" s="1026"/>
      <c r="AZ668" s="1026"/>
      <c r="BA668" s="1026"/>
      <c r="BB668" s="1026"/>
      <c r="BC668" s="1026"/>
      <c r="BD668" s="1026"/>
      <c r="BE668" s="1026"/>
      <c r="BF668" s="1026"/>
      <c r="BG668" s="1026"/>
      <c r="BH668" s="1026"/>
      <c r="BI668" s="1026"/>
      <c r="BJ668" s="1026"/>
      <c r="BK668" s="1026"/>
      <c r="BL668" s="1026"/>
      <c r="BM668" s="1026"/>
      <c r="BN668" s="1026"/>
      <c r="BO668" s="1026"/>
      <c r="BP668" s="1026"/>
      <c r="BQ668" s="1026"/>
      <c r="BR668" s="1026"/>
      <c r="BS668" s="1026"/>
      <c r="BT668" s="1026"/>
      <c r="BU668" s="1026"/>
      <c r="BV668" s="1026"/>
      <c r="BW668" s="1026"/>
      <c r="BX668" s="1026"/>
      <c r="BY668" s="1026"/>
      <c r="BZ668" s="1026"/>
      <c r="CA668" s="1026"/>
      <c r="CB668" s="1026"/>
      <c r="CC668" s="1026"/>
      <c r="CD668" s="1026"/>
      <c r="CE668" s="1026"/>
      <c r="CF668" s="1026"/>
      <c r="CG668" s="1026"/>
      <c r="CH668" s="1026"/>
      <c r="CI668" s="1026"/>
      <c r="CJ668" s="1026"/>
      <c r="CK668" s="1026"/>
      <c r="CL668" s="1026"/>
      <c r="CM668" s="1026"/>
      <c r="CN668" s="1026"/>
    </row>
    <row r="669">
      <c r="A669" s="1026"/>
      <c r="B669" s="1026"/>
      <c r="C669" s="1026"/>
      <c r="D669" s="1026"/>
      <c r="E669" s="1026"/>
      <c r="F669" s="1026"/>
      <c r="G669" s="1026"/>
      <c r="H669" s="1027"/>
      <c r="I669" s="1027"/>
      <c r="J669" s="1027"/>
      <c r="K669" s="1027"/>
      <c r="L669" s="1027"/>
      <c r="M669" s="1027"/>
      <c r="N669" s="1027"/>
      <c r="O669" s="1027"/>
      <c r="P669" s="1027"/>
      <c r="Q669" s="1026"/>
      <c r="R669" s="1026"/>
      <c r="S669" s="1026"/>
      <c r="T669" s="1026"/>
      <c r="U669" s="1026"/>
      <c r="V669" s="1026"/>
      <c r="W669" s="1026"/>
      <c r="X669" s="1026"/>
      <c r="Y669" s="1026"/>
      <c r="Z669" s="1026"/>
      <c r="AA669" s="1026"/>
      <c r="AB669" s="1026"/>
      <c r="AC669" s="1026"/>
      <c r="AD669" s="1026"/>
      <c r="AE669" s="1026"/>
      <c r="AF669" s="1026"/>
      <c r="AG669" s="1026"/>
      <c r="AH669" s="1026"/>
      <c r="AI669" s="1026"/>
      <c r="AJ669" s="1026"/>
      <c r="AK669" s="1026"/>
      <c r="AL669" s="1026"/>
      <c r="AM669" s="1026"/>
      <c r="AN669" s="1026"/>
      <c r="AO669" s="1026"/>
      <c r="AP669" s="1026"/>
      <c r="AQ669" s="1026"/>
      <c r="AR669" s="1026"/>
      <c r="AS669" s="1026"/>
      <c r="AT669" s="1026"/>
      <c r="AU669" s="1026"/>
      <c r="AV669" s="1026"/>
      <c r="AW669" s="1026"/>
      <c r="AX669" s="1026"/>
      <c r="AY669" s="1026"/>
      <c r="AZ669" s="1026"/>
      <c r="BA669" s="1026"/>
      <c r="BB669" s="1026"/>
      <c r="BC669" s="1026"/>
      <c r="BD669" s="1026"/>
      <c r="BE669" s="1026"/>
      <c r="BF669" s="1026"/>
      <c r="BG669" s="1026"/>
      <c r="BH669" s="1026"/>
      <c r="BI669" s="1026"/>
      <c r="BJ669" s="1026"/>
      <c r="BK669" s="1026"/>
      <c r="BL669" s="1026"/>
      <c r="BM669" s="1026"/>
      <c r="BN669" s="1026"/>
      <c r="BO669" s="1026"/>
      <c r="BP669" s="1026"/>
      <c r="BQ669" s="1026"/>
      <c r="BR669" s="1026"/>
      <c r="BS669" s="1026"/>
      <c r="BT669" s="1026"/>
      <c r="BU669" s="1026"/>
      <c r="BV669" s="1026"/>
      <c r="BW669" s="1026"/>
      <c r="BX669" s="1026"/>
      <c r="BY669" s="1026"/>
      <c r="BZ669" s="1026"/>
      <c r="CA669" s="1026"/>
      <c r="CB669" s="1026"/>
      <c r="CC669" s="1026"/>
      <c r="CD669" s="1026"/>
      <c r="CE669" s="1026"/>
      <c r="CF669" s="1026"/>
      <c r="CG669" s="1026"/>
      <c r="CH669" s="1026"/>
      <c r="CI669" s="1026"/>
      <c r="CJ669" s="1026"/>
      <c r="CK669" s="1026"/>
      <c r="CL669" s="1026"/>
      <c r="CM669" s="1026"/>
      <c r="CN669" s="1026"/>
    </row>
    <row r="670">
      <c r="A670" s="1026"/>
      <c r="B670" s="1026"/>
      <c r="C670" s="1026"/>
      <c r="D670" s="1026"/>
      <c r="E670" s="1026"/>
      <c r="F670" s="1026"/>
      <c r="G670" s="1026"/>
      <c r="H670" s="1027"/>
      <c r="I670" s="1027"/>
      <c r="J670" s="1027"/>
      <c r="K670" s="1027"/>
      <c r="L670" s="1027"/>
      <c r="M670" s="1027"/>
      <c r="N670" s="1027"/>
      <c r="O670" s="1027"/>
      <c r="P670" s="1027"/>
      <c r="Q670" s="1026"/>
      <c r="R670" s="1026"/>
      <c r="S670" s="1026"/>
      <c r="T670" s="1026"/>
      <c r="U670" s="1026"/>
      <c r="V670" s="1026"/>
      <c r="W670" s="1026"/>
      <c r="X670" s="1026"/>
      <c r="Y670" s="1026"/>
      <c r="Z670" s="1026"/>
      <c r="AA670" s="1026"/>
      <c r="AB670" s="1026"/>
      <c r="AC670" s="1026"/>
      <c r="AD670" s="1026"/>
      <c r="AE670" s="1026"/>
      <c r="AF670" s="1026"/>
      <c r="AG670" s="1026"/>
      <c r="AH670" s="1026"/>
      <c r="AI670" s="1026"/>
      <c r="AJ670" s="1026"/>
      <c r="AK670" s="1026"/>
      <c r="AL670" s="1026"/>
      <c r="AM670" s="1026"/>
      <c r="AN670" s="1026"/>
      <c r="AO670" s="1026"/>
      <c r="AP670" s="1026"/>
      <c r="AQ670" s="1026"/>
      <c r="AR670" s="1026"/>
      <c r="AS670" s="1026"/>
      <c r="AT670" s="1026"/>
      <c r="AU670" s="1026"/>
      <c r="AV670" s="1026"/>
      <c r="AW670" s="1026"/>
      <c r="AX670" s="1026"/>
      <c r="AY670" s="1026"/>
      <c r="AZ670" s="1026"/>
      <c r="BA670" s="1026"/>
      <c r="BB670" s="1026"/>
      <c r="BC670" s="1026"/>
      <c r="BD670" s="1026"/>
      <c r="BE670" s="1026"/>
      <c r="BF670" s="1026"/>
      <c r="BG670" s="1026"/>
      <c r="BH670" s="1026"/>
      <c r="BI670" s="1026"/>
      <c r="BJ670" s="1026"/>
      <c r="BK670" s="1026"/>
      <c r="BL670" s="1026"/>
      <c r="BM670" s="1026"/>
      <c r="BN670" s="1026"/>
      <c r="BO670" s="1026"/>
      <c r="BP670" s="1026"/>
      <c r="BQ670" s="1026"/>
      <c r="BR670" s="1026"/>
      <c r="BS670" s="1026"/>
      <c r="BT670" s="1026"/>
      <c r="BU670" s="1026"/>
      <c r="BV670" s="1026"/>
      <c r="BW670" s="1026"/>
      <c r="BX670" s="1026"/>
      <c r="BY670" s="1026"/>
      <c r="BZ670" s="1026"/>
      <c r="CA670" s="1026"/>
      <c r="CB670" s="1026"/>
      <c r="CC670" s="1026"/>
      <c r="CD670" s="1026"/>
      <c r="CE670" s="1026"/>
      <c r="CF670" s="1026"/>
      <c r="CG670" s="1026"/>
      <c r="CH670" s="1026"/>
      <c r="CI670" s="1026"/>
      <c r="CJ670" s="1026"/>
      <c r="CK670" s="1026"/>
      <c r="CL670" s="1026"/>
      <c r="CM670" s="1026"/>
      <c r="CN670" s="1026"/>
    </row>
    <row r="671">
      <c r="A671" s="1026"/>
      <c r="B671" s="1026"/>
      <c r="C671" s="1026"/>
      <c r="D671" s="1026"/>
      <c r="E671" s="1026"/>
      <c r="F671" s="1026"/>
      <c r="G671" s="1026"/>
      <c r="H671" s="1027"/>
      <c r="I671" s="1027"/>
      <c r="J671" s="1027"/>
      <c r="K671" s="1027"/>
      <c r="L671" s="1027"/>
      <c r="M671" s="1027"/>
      <c r="N671" s="1027"/>
      <c r="O671" s="1027"/>
      <c r="P671" s="1027"/>
      <c r="Q671" s="1026"/>
      <c r="R671" s="1026"/>
      <c r="S671" s="1026"/>
      <c r="T671" s="1026"/>
      <c r="U671" s="1026"/>
      <c r="V671" s="1026"/>
      <c r="W671" s="1026"/>
      <c r="X671" s="1026"/>
      <c r="Y671" s="1026"/>
      <c r="Z671" s="1026"/>
      <c r="AA671" s="1026"/>
      <c r="AB671" s="1026"/>
      <c r="AC671" s="1026"/>
      <c r="AD671" s="1026"/>
      <c r="AE671" s="1026"/>
      <c r="AF671" s="1026"/>
      <c r="AG671" s="1026"/>
      <c r="AH671" s="1026"/>
      <c r="AI671" s="1026"/>
      <c r="AJ671" s="1026"/>
      <c r="AK671" s="1026"/>
      <c r="AL671" s="1026"/>
      <c r="AM671" s="1026"/>
      <c r="AN671" s="1026"/>
      <c r="AO671" s="1026"/>
      <c r="AP671" s="1026"/>
      <c r="AQ671" s="1026"/>
      <c r="AR671" s="1026"/>
      <c r="AS671" s="1026"/>
      <c r="AT671" s="1026"/>
      <c r="AU671" s="1026"/>
      <c r="AV671" s="1026"/>
      <c r="AW671" s="1026"/>
      <c r="AX671" s="1026"/>
      <c r="AY671" s="1026"/>
      <c r="AZ671" s="1026"/>
      <c r="BA671" s="1026"/>
      <c r="BB671" s="1026"/>
      <c r="BC671" s="1026"/>
      <c r="BD671" s="1026"/>
      <c r="BE671" s="1026"/>
      <c r="BF671" s="1026"/>
      <c r="BG671" s="1026"/>
      <c r="BH671" s="1026"/>
      <c r="BI671" s="1026"/>
      <c r="BJ671" s="1026"/>
      <c r="BK671" s="1026"/>
      <c r="BL671" s="1026"/>
      <c r="BM671" s="1026"/>
      <c r="BN671" s="1026"/>
      <c r="BO671" s="1026"/>
      <c r="BP671" s="1026"/>
      <c r="BQ671" s="1026"/>
      <c r="BR671" s="1026"/>
      <c r="BS671" s="1026"/>
      <c r="BT671" s="1026"/>
      <c r="BU671" s="1026"/>
      <c r="BV671" s="1026"/>
      <c r="BW671" s="1026"/>
      <c r="BX671" s="1026"/>
      <c r="BY671" s="1026"/>
      <c r="BZ671" s="1026"/>
      <c r="CA671" s="1026"/>
      <c r="CB671" s="1026"/>
      <c r="CC671" s="1026"/>
      <c r="CD671" s="1026"/>
      <c r="CE671" s="1026"/>
      <c r="CF671" s="1026"/>
      <c r="CG671" s="1026"/>
      <c r="CH671" s="1026"/>
      <c r="CI671" s="1026"/>
      <c r="CJ671" s="1026"/>
      <c r="CK671" s="1026"/>
      <c r="CL671" s="1026"/>
      <c r="CM671" s="1026"/>
      <c r="CN671" s="1026"/>
    </row>
    <row r="672">
      <c r="A672" s="1026"/>
      <c r="B672" s="1026"/>
      <c r="C672" s="1026"/>
      <c r="D672" s="1026"/>
      <c r="E672" s="1026"/>
      <c r="F672" s="1026"/>
      <c r="G672" s="1026"/>
      <c r="H672" s="1027"/>
      <c r="I672" s="1027"/>
      <c r="J672" s="1027"/>
      <c r="K672" s="1027"/>
      <c r="L672" s="1027"/>
      <c r="M672" s="1027"/>
      <c r="N672" s="1027"/>
      <c r="O672" s="1027"/>
      <c r="P672" s="1027"/>
      <c r="Q672" s="1026"/>
      <c r="R672" s="1026"/>
      <c r="S672" s="1026"/>
      <c r="T672" s="1026"/>
      <c r="U672" s="1026"/>
      <c r="V672" s="1026"/>
      <c r="W672" s="1026"/>
      <c r="X672" s="1026"/>
      <c r="Y672" s="1026"/>
      <c r="Z672" s="1026"/>
      <c r="AA672" s="1026"/>
      <c r="AB672" s="1026"/>
      <c r="AC672" s="1026"/>
      <c r="AD672" s="1026"/>
      <c r="AE672" s="1026"/>
      <c r="AF672" s="1026"/>
      <c r="AG672" s="1026"/>
      <c r="AH672" s="1026"/>
      <c r="AI672" s="1026"/>
      <c r="AJ672" s="1026"/>
      <c r="AK672" s="1026"/>
      <c r="AL672" s="1026"/>
      <c r="AM672" s="1026"/>
      <c r="AN672" s="1026"/>
      <c r="AO672" s="1026"/>
      <c r="AP672" s="1026"/>
      <c r="AQ672" s="1026"/>
      <c r="AR672" s="1026"/>
      <c r="AS672" s="1026"/>
      <c r="AT672" s="1026"/>
      <c r="AU672" s="1026"/>
      <c r="AV672" s="1026"/>
      <c r="AW672" s="1026"/>
      <c r="AX672" s="1026"/>
      <c r="AY672" s="1026"/>
      <c r="AZ672" s="1026"/>
      <c r="BA672" s="1026"/>
      <c r="BB672" s="1026"/>
      <c r="BC672" s="1026"/>
      <c r="BD672" s="1026"/>
      <c r="BE672" s="1026"/>
      <c r="BF672" s="1026"/>
      <c r="BG672" s="1026"/>
      <c r="BH672" s="1026"/>
      <c r="BI672" s="1026"/>
      <c r="BJ672" s="1026"/>
      <c r="BK672" s="1026"/>
      <c r="BL672" s="1026"/>
      <c r="BM672" s="1026"/>
      <c r="BN672" s="1026"/>
      <c r="BO672" s="1026"/>
      <c r="BP672" s="1026"/>
      <c r="BQ672" s="1026"/>
      <c r="BR672" s="1026"/>
      <c r="BS672" s="1026"/>
      <c r="BT672" s="1026"/>
      <c r="BU672" s="1026"/>
      <c r="BV672" s="1026"/>
      <c r="BW672" s="1026"/>
      <c r="BX672" s="1026"/>
      <c r="BY672" s="1026"/>
      <c r="BZ672" s="1026"/>
      <c r="CA672" s="1026"/>
      <c r="CB672" s="1026"/>
      <c r="CC672" s="1026"/>
      <c r="CD672" s="1026"/>
      <c r="CE672" s="1026"/>
      <c r="CF672" s="1026"/>
      <c r="CG672" s="1026"/>
      <c r="CH672" s="1026"/>
      <c r="CI672" s="1026"/>
      <c r="CJ672" s="1026"/>
      <c r="CK672" s="1026"/>
      <c r="CL672" s="1026"/>
      <c r="CM672" s="1026"/>
      <c r="CN672" s="1026"/>
    </row>
    <row r="673">
      <c r="A673" s="1026"/>
      <c r="B673" s="1026"/>
      <c r="C673" s="1026"/>
      <c r="D673" s="1026"/>
      <c r="E673" s="1026"/>
      <c r="F673" s="1026"/>
      <c r="G673" s="1026"/>
      <c r="H673" s="1027"/>
      <c r="I673" s="1027"/>
      <c r="J673" s="1027"/>
      <c r="K673" s="1027"/>
      <c r="L673" s="1027"/>
      <c r="M673" s="1027"/>
      <c r="N673" s="1027"/>
      <c r="O673" s="1027"/>
      <c r="P673" s="1027"/>
      <c r="Q673" s="1026"/>
      <c r="R673" s="1026"/>
      <c r="S673" s="1026"/>
      <c r="T673" s="1026"/>
      <c r="U673" s="1026"/>
      <c r="V673" s="1026"/>
      <c r="W673" s="1026"/>
      <c r="X673" s="1026"/>
      <c r="Y673" s="1026"/>
      <c r="Z673" s="1026"/>
      <c r="AA673" s="1026"/>
      <c r="AB673" s="1026"/>
      <c r="AC673" s="1026"/>
      <c r="AD673" s="1026"/>
      <c r="AE673" s="1026"/>
      <c r="AF673" s="1026"/>
      <c r="AG673" s="1026"/>
      <c r="AH673" s="1026"/>
      <c r="AI673" s="1026"/>
      <c r="AJ673" s="1026"/>
      <c r="AK673" s="1026"/>
      <c r="AL673" s="1026"/>
      <c r="AM673" s="1026"/>
      <c r="AN673" s="1026"/>
      <c r="AO673" s="1026"/>
      <c r="AP673" s="1026"/>
      <c r="AQ673" s="1026"/>
      <c r="AR673" s="1026"/>
      <c r="AS673" s="1026"/>
      <c r="AT673" s="1026"/>
      <c r="AU673" s="1026"/>
      <c r="AV673" s="1026"/>
      <c r="AW673" s="1026"/>
      <c r="AX673" s="1026"/>
      <c r="AY673" s="1026"/>
      <c r="AZ673" s="1026"/>
      <c r="BA673" s="1026"/>
      <c r="BB673" s="1026"/>
      <c r="BC673" s="1026"/>
      <c r="BD673" s="1026"/>
      <c r="BE673" s="1026"/>
      <c r="BF673" s="1026"/>
      <c r="BG673" s="1026"/>
      <c r="BH673" s="1026"/>
      <c r="BI673" s="1026"/>
      <c r="BJ673" s="1026"/>
      <c r="BK673" s="1026"/>
      <c r="BL673" s="1026"/>
      <c r="BM673" s="1026"/>
      <c r="BN673" s="1026"/>
      <c r="BO673" s="1026"/>
      <c r="BP673" s="1026"/>
      <c r="BQ673" s="1026"/>
      <c r="BR673" s="1026"/>
      <c r="BS673" s="1026"/>
      <c r="BT673" s="1026"/>
      <c r="BU673" s="1026"/>
      <c r="BV673" s="1026"/>
      <c r="BW673" s="1026"/>
      <c r="BX673" s="1026"/>
      <c r="BY673" s="1026"/>
      <c r="BZ673" s="1026"/>
      <c r="CA673" s="1026"/>
      <c r="CB673" s="1026"/>
      <c r="CC673" s="1026"/>
      <c r="CD673" s="1026"/>
      <c r="CE673" s="1026"/>
      <c r="CF673" s="1026"/>
      <c r="CG673" s="1026"/>
      <c r="CH673" s="1026"/>
      <c r="CI673" s="1026"/>
      <c r="CJ673" s="1026"/>
      <c r="CK673" s="1026"/>
      <c r="CL673" s="1026"/>
      <c r="CM673" s="1026"/>
      <c r="CN673" s="1026"/>
    </row>
    <row r="674">
      <c r="A674" s="1026"/>
      <c r="B674" s="1026"/>
      <c r="C674" s="1026"/>
      <c r="D674" s="1026"/>
      <c r="E674" s="1026"/>
      <c r="F674" s="1026"/>
      <c r="G674" s="1026"/>
      <c r="H674" s="1027"/>
      <c r="I674" s="1027"/>
      <c r="J674" s="1027"/>
      <c r="K674" s="1027"/>
      <c r="L674" s="1027"/>
      <c r="M674" s="1027"/>
      <c r="N674" s="1027"/>
      <c r="O674" s="1027"/>
      <c r="P674" s="1027"/>
      <c r="Q674" s="1026"/>
      <c r="R674" s="1026"/>
      <c r="S674" s="1026"/>
      <c r="T674" s="1026"/>
      <c r="U674" s="1026"/>
      <c r="V674" s="1026"/>
      <c r="W674" s="1026"/>
      <c r="X674" s="1026"/>
      <c r="Y674" s="1026"/>
      <c r="Z674" s="1026"/>
      <c r="AA674" s="1026"/>
      <c r="AB674" s="1026"/>
      <c r="AC674" s="1026"/>
      <c r="AD674" s="1026"/>
      <c r="AE674" s="1026"/>
      <c r="AF674" s="1026"/>
      <c r="AG674" s="1026"/>
      <c r="AH674" s="1026"/>
      <c r="AI674" s="1026"/>
      <c r="AJ674" s="1026"/>
      <c r="AK674" s="1026"/>
      <c r="AL674" s="1026"/>
      <c r="AM674" s="1026"/>
      <c r="AN674" s="1026"/>
      <c r="AO674" s="1026"/>
      <c r="AP674" s="1026"/>
      <c r="AQ674" s="1026"/>
      <c r="AR674" s="1026"/>
      <c r="AS674" s="1026"/>
      <c r="AT674" s="1026"/>
      <c r="AU674" s="1026"/>
      <c r="AV674" s="1026"/>
      <c r="AW674" s="1026"/>
      <c r="AX674" s="1026"/>
      <c r="AY674" s="1026"/>
      <c r="AZ674" s="1026"/>
      <c r="BA674" s="1026"/>
      <c r="BB674" s="1026"/>
      <c r="BC674" s="1026"/>
      <c r="BD674" s="1026"/>
      <c r="BE674" s="1026"/>
      <c r="BF674" s="1026"/>
      <c r="BG674" s="1026"/>
      <c r="BH674" s="1026"/>
      <c r="BI674" s="1026"/>
      <c r="BJ674" s="1026"/>
      <c r="BK674" s="1026"/>
      <c r="BL674" s="1026"/>
      <c r="BM674" s="1026"/>
      <c r="BN674" s="1026"/>
      <c r="BO674" s="1026"/>
      <c r="BP674" s="1026"/>
      <c r="BQ674" s="1026"/>
      <c r="BR674" s="1026"/>
      <c r="BS674" s="1026"/>
      <c r="BT674" s="1026"/>
      <c r="BU674" s="1026"/>
      <c r="BV674" s="1026"/>
      <c r="BW674" s="1026"/>
      <c r="BX674" s="1026"/>
      <c r="BY674" s="1026"/>
      <c r="BZ674" s="1026"/>
      <c r="CA674" s="1026"/>
      <c r="CB674" s="1026"/>
      <c r="CC674" s="1026"/>
      <c r="CD674" s="1026"/>
      <c r="CE674" s="1026"/>
      <c r="CF674" s="1026"/>
      <c r="CG674" s="1026"/>
      <c r="CH674" s="1026"/>
      <c r="CI674" s="1026"/>
      <c r="CJ674" s="1026"/>
      <c r="CK674" s="1026"/>
      <c r="CL674" s="1026"/>
      <c r="CM674" s="1026"/>
      <c r="CN674" s="1026"/>
    </row>
    <row r="675">
      <c r="A675" s="1026"/>
      <c r="B675" s="1026"/>
      <c r="C675" s="1026"/>
      <c r="D675" s="1026"/>
      <c r="E675" s="1026"/>
      <c r="F675" s="1026"/>
      <c r="G675" s="1026"/>
      <c r="H675" s="1027"/>
      <c r="I675" s="1027"/>
      <c r="J675" s="1027"/>
      <c r="K675" s="1027"/>
      <c r="L675" s="1027"/>
      <c r="M675" s="1027"/>
      <c r="N675" s="1027"/>
      <c r="O675" s="1027"/>
      <c r="P675" s="1027"/>
      <c r="Q675" s="1026"/>
      <c r="R675" s="1026"/>
      <c r="S675" s="1026"/>
      <c r="T675" s="1026"/>
      <c r="U675" s="1026"/>
      <c r="V675" s="1026"/>
      <c r="W675" s="1026"/>
      <c r="X675" s="1026"/>
      <c r="Y675" s="1026"/>
      <c r="Z675" s="1026"/>
      <c r="AA675" s="1026"/>
      <c r="AB675" s="1026"/>
      <c r="AC675" s="1026"/>
      <c r="AD675" s="1026"/>
      <c r="AE675" s="1026"/>
      <c r="AF675" s="1026"/>
      <c r="AG675" s="1026"/>
      <c r="AH675" s="1026"/>
      <c r="AI675" s="1026"/>
      <c r="AJ675" s="1026"/>
      <c r="AK675" s="1026"/>
      <c r="AL675" s="1026"/>
      <c r="AM675" s="1026"/>
      <c r="AN675" s="1026"/>
      <c r="AO675" s="1026"/>
      <c r="AP675" s="1026"/>
      <c r="AQ675" s="1026"/>
      <c r="AR675" s="1026"/>
      <c r="AS675" s="1026"/>
      <c r="AT675" s="1026"/>
      <c r="AU675" s="1026"/>
      <c r="AV675" s="1026"/>
      <c r="AW675" s="1026"/>
      <c r="AX675" s="1026"/>
      <c r="AY675" s="1026"/>
      <c r="AZ675" s="1026"/>
      <c r="BA675" s="1026"/>
      <c r="BB675" s="1026"/>
      <c r="BC675" s="1026"/>
      <c r="BD675" s="1026"/>
      <c r="BE675" s="1026"/>
      <c r="BF675" s="1026"/>
      <c r="BG675" s="1026"/>
      <c r="BH675" s="1026"/>
      <c r="BI675" s="1026"/>
      <c r="BJ675" s="1026"/>
      <c r="BK675" s="1026"/>
      <c r="BL675" s="1026"/>
      <c r="BM675" s="1026"/>
      <c r="BN675" s="1026"/>
      <c r="BO675" s="1026"/>
      <c r="BP675" s="1026"/>
      <c r="BQ675" s="1026"/>
      <c r="BR675" s="1026"/>
      <c r="BS675" s="1026"/>
      <c r="BT675" s="1026"/>
      <c r="BU675" s="1026"/>
      <c r="BV675" s="1026"/>
      <c r="BW675" s="1026"/>
      <c r="BX675" s="1026"/>
      <c r="BY675" s="1026"/>
      <c r="BZ675" s="1026"/>
      <c r="CA675" s="1026"/>
      <c r="CB675" s="1026"/>
      <c r="CC675" s="1026"/>
      <c r="CD675" s="1026"/>
      <c r="CE675" s="1026"/>
      <c r="CF675" s="1026"/>
      <c r="CG675" s="1026"/>
      <c r="CH675" s="1026"/>
      <c r="CI675" s="1026"/>
      <c r="CJ675" s="1026"/>
      <c r="CK675" s="1026"/>
      <c r="CL675" s="1026"/>
      <c r="CM675" s="1026"/>
      <c r="CN675" s="1026"/>
    </row>
    <row r="676">
      <c r="A676" s="1026"/>
      <c r="B676" s="1026"/>
      <c r="C676" s="1026"/>
      <c r="D676" s="1026"/>
      <c r="E676" s="1026"/>
      <c r="F676" s="1026"/>
      <c r="G676" s="1026"/>
      <c r="H676" s="1027"/>
      <c r="I676" s="1027"/>
      <c r="J676" s="1027"/>
      <c r="K676" s="1027"/>
      <c r="L676" s="1027"/>
      <c r="M676" s="1027"/>
      <c r="N676" s="1027"/>
      <c r="O676" s="1027"/>
      <c r="P676" s="1027"/>
      <c r="Q676" s="1026"/>
      <c r="R676" s="1026"/>
      <c r="S676" s="1026"/>
      <c r="T676" s="1026"/>
      <c r="U676" s="1026"/>
      <c r="V676" s="1026"/>
      <c r="W676" s="1026"/>
      <c r="X676" s="1026"/>
      <c r="Y676" s="1026"/>
      <c r="Z676" s="1026"/>
      <c r="AA676" s="1026"/>
      <c r="AB676" s="1026"/>
      <c r="AC676" s="1026"/>
      <c r="AD676" s="1026"/>
      <c r="AE676" s="1026"/>
      <c r="AF676" s="1026"/>
      <c r="AG676" s="1026"/>
      <c r="AH676" s="1026"/>
      <c r="AI676" s="1026"/>
      <c r="AJ676" s="1026"/>
      <c r="AK676" s="1026"/>
      <c r="AL676" s="1026"/>
      <c r="AM676" s="1026"/>
      <c r="AN676" s="1026"/>
      <c r="AO676" s="1026"/>
      <c r="AP676" s="1026"/>
      <c r="AQ676" s="1026"/>
      <c r="AR676" s="1026"/>
      <c r="AS676" s="1026"/>
      <c r="AT676" s="1026"/>
      <c r="AU676" s="1026"/>
      <c r="AV676" s="1026"/>
      <c r="AW676" s="1026"/>
      <c r="AX676" s="1026"/>
      <c r="AY676" s="1026"/>
      <c r="AZ676" s="1026"/>
      <c r="BA676" s="1026"/>
      <c r="BB676" s="1026"/>
      <c r="BC676" s="1026"/>
      <c r="BD676" s="1026"/>
      <c r="BE676" s="1026"/>
      <c r="BF676" s="1026"/>
      <c r="BG676" s="1026"/>
      <c r="BH676" s="1026"/>
      <c r="BI676" s="1026"/>
      <c r="BJ676" s="1026"/>
      <c r="BK676" s="1026"/>
      <c r="BL676" s="1026"/>
      <c r="BM676" s="1026"/>
      <c r="BN676" s="1026"/>
      <c r="BO676" s="1026"/>
      <c r="BP676" s="1026"/>
      <c r="BQ676" s="1026"/>
      <c r="BR676" s="1026"/>
      <c r="BS676" s="1026"/>
      <c r="BT676" s="1026"/>
      <c r="BU676" s="1026"/>
      <c r="BV676" s="1026"/>
      <c r="BW676" s="1026"/>
      <c r="BX676" s="1026"/>
      <c r="BY676" s="1026"/>
      <c r="BZ676" s="1026"/>
      <c r="CA676" s="1026"/>
      <c r="CB676" s="1026"/>
      <c r="CC676" s="1026"/>
      <c r="CD676" s="1026"/>
      <c r="CE676" s="1026"/>
      <c r="CF676" s="1026"/>
      <c r="CG676" s="1026"/>
      <c r="CH676" s="1026"/>
      <c r="CI676" s="1026"/>
      <c r="CJ676" s="1026"/>
      <c r="CK676" s="1026"/>
      <c r="CL676" s="1026"/>
      <c r="CM676" s="1026"/>
      <c r="CN676" s="1026"/>
    </row>
    <row r="677">
      <c r="A677" s="1026"/>
      <c r="B677" s="1026"/>
      <c r="C677" s="1026"/>
      <c r="D677" s="1026"/>
      <c r="E677" s="1026"/>
      <c r="F677" s="1026"/>
      <c r="G677" s="1026"/>
      <c r="H677" s="1027"/>
      <c r="I677" s="1027"/>
      <c r="J677" s="1027"/>
      <c r="K677" s="1027"/>
      <c r="L677" s="1027"/>
      <c r="M677" s="1027"/>
      <c r="N677" s="1027"/>
      <c r="O677" s="1027"/>
      <c r="P677" s="1027"/>
      <c r="Q677" s="1026"/>
      <c r="R677" s="1026"/>
      <c r="S677" s="1026"/>
      <c r="T677" s="1026"/>
      <c r="U677" s="1026"/>
      <c r="V677" s="1026"/>
      <c r="W677" s="1026"/>
      <c r="X677" s="1026"/>
      <c r="Y677" s="1026"/>
      <c r="Z677" s="1026"/>
      <c r="AA677" s="1026"/>
      <c r="AB677" s="1026"/>
      <c r="AC677" s="1026"/>
      <c r="AD677" s="1026"/>
      <c r="AE677" s="1026"/>
      <c r="AF677" s="1026"/>
      <c r="AG677" s="1026"/>
      <c r="AH677" s="1026"/>
      <c r="AI677" s="1026"/>
      <c r="AJ677" s="1026"/>
      <c r="AK677" s="1026"/>
      <c r="AL677" s="1026"/>
      <c r="AM677" s="1026"/>
      <c r="AN677" s="1026"/>
      <c r="AO677" s="1026"/>
      <c r="AP677" s="1026"/>
      <c r="AQ677" s="1026"/>
      <c r="AR677" s="1026"/>
      <c r="AS677" s="1026"/>
      <c r="AT677" s="1026"/>
      <c r="AU677" s="1026"/>
      <c r="AV677" s="1026"/>
      <c r="AW677" s="1026"/>
      <c r="AX677" s="1026"/>
      <c r="AY677" s="1026"/>
      <c r="AZ677" s="1026"/>
      <c r="BA677" s="1026"/>
      <c r="BB677" s="1026"/>
      <c r="BC677" s="1026"/>
      <c r="BD677" s="1026"/>
      <c r="BE677" s="1026"/>
      <c r="BF677" s="1026"/>
      <c r="BG677" s="1026"/>
      <c r="BH677" s="1026"/>
      <c r="BI677" s="1026"/>
      <c r="BJ677" s="1026"/>
      <c r="BK677" s="1026"/>
      <c r="BL677" s="1026"/>
      <c r="BM677" s="1026"/>
      <c r="BN677" s="1026"/>
      <c r="BO677" s="1026"/>
      <c r="BP677" s="1026"/>
      <c r="BQ677" s="1026"/>
      <c r="BR677" s="1026"/>
      <c r="BS677" s="1026"/>
      <c r="BT677" s="1026"/>
      <c r="BU677" s="1026"/>
      <c r="BV677" s="1026"/>
      <c r="BW677" s="1026"/>
      <c r="BX677" s="1026"/>
      <c r="BY677" s="1026"/>
      <c r="BZ677" s="1026"/>
      <c r="CA677" s="1026"/>
      <c r="CB677" s="1026"/>
      <c r="CC677" s="1026"/>
      <c r="CD677" s="1026"/>
      <c r="CE677" s="1026"/>
      <c r="CF677" s="1026"/>
      <c r="CG677" s="1026"/>
      <c r="CH677" s="1026"/>
      <c r="CI677" s="1026"/>
      <c r="CJ677" s="1026"/>
      <c r="CK677" s="1026"/>
      <c r="CL677" s="1026"/>
      <c r="CM677" s="1026"/>
      <c r="CN677" s="1026"/>
    </row>
    <row r="678">
      <c r="A678" s="1026"/>
      <c r="B678" s="1026"/>
      <c r="C678" s="1026"/>
      <c r="D678" s="1026"/>
      <c r="E678" s="1026"/>
      <c r="F678" s="1026"/>
      <c r="G678" s="1026"/>
      <c r="H678" s="1027"/>
      <c r="I678" s="1027"/>
      <c r="J678" s="1027"/>
      <c r="K678" s="1027"/>
      <c r="L678" s="1027"/>
      <c r="M678" s="1027"/>
      <c r="N678" s="1027"/>
      <c r="O678" s="1027"/>
      <c r="P678" s="1027"/>
      <c r="Q678" s="1026"/>
      <c r="R678" s="1026"/>
      <c r="S678" s="1026"/>
      <c r="T678" s="1026"/>
      <c r="U678" s="1026"/>
      <c r="V678" s="1026"/>
      <c r="W678" s="1026"/>
      <c r="X678" s="1026"/>
      <c r="Y678" s="1026"/>
      <c r="Z678" s="1026"/>
      <c r="AA678" s="1026"/>
      <c r="AB678" s="1026"/>
      <c r="AC678" s="1026"/>
      <c r="AD678" s="1026"/>
      <c r="AE678" s="1026"/>
      <c r="AF678" s="1026"/>
      <c r="AG678" s="1026"/>
      <c r="AH678" s="1026"/>
      <c r="AI678" s="1026"/>
      <c r="AJ678" s="1026"/>
      <c r="AK678" s="1026"/>
      <c r="AL678" s="1026"/>
      <c r="AM678" s="1026"/>
      <c r="AN678" s="1026"/>
      <c r="AO678" s="1026"/>
      <c r="AP678" s="1026"/>
      <c r="AQ678" s="1026"/>
      <c r="AR678" s="1026"/>
      <c r="AS678" s="1026"/>
      <c r="AT678" s="1026"/>
      <c r="AU678" s="1026"/>
      <c r="AV678" s="1026"/>
      <c r="AW678" s="1026"/>
      <c r="AX678" s="1026"/>
      <c r="AY678" s="1026"/>
      <c r="AZ678" s="1026"/>
      <c r="BA678" s="1026"/>
      <c r="BB678" s="1026"/>
      <c r="BC678" s="1026"/>
      <c r="BD678" s="1026"/>
      <c r="BE678" s="1026"/>
      <c r="BF678" s="1026"/>
      <c r="BG678" s="1026"/>
      <c r="BH678" s="1026"/>
      <c r="BI678" s="1026"/>
      <c r="BJ678" s="1026"/>
      <c r="BK678" s="1026"/>
      <c r="BL678" s="1026"/>
      <c r="BM678" s="1026"/>
      <c r="BN678" s="1026"/>
      <c r="BO678" s="1026"/>
      <c r="BP678" s="1026"/>
      <c r="BQ678" s="1026"/>
      <c r="BR678" s="1026"/>
      <c r="BS678" s="1026"/>
      <c r="BT678" s="1026"/>
      <c r="BU678" s="1026"/>
      <c r="BV678" s="1026"/>
      <c r="BW678" s="1026"/>
      <c r="BX678" s="1026"/>
      <c r="BY678" s="1026"/>
      <c r="BZ678" s="1026"/>
      <c r="CA678" s="1026"/>
      <c r="CB678" s="1026"/>
      <c r="CC678" s="1026"/>
      <c r="CD678" s="1026"/>
      <c r="CE678" s="1026"/>
      <c r="CF678" s="1026"/>
      <c r="CG678" s="1026"/>
      <c r="CH678" s="1026"/>
      <c r="CI678" s="1026"/>
      <c r="CJ678" s="1026"/>
      <c r="CK678" s="1026"/>
      <c r="CL678" s="1026"/>
      <c r="CM678" s="1026"/>
      <c r="CN678" s="1026"/>
    </row>
    <row r="679">
      <c r="A679" s="1026"/>
      <c r="B679" s="1026"/>
      <c r="C679" s="1026"/>
      <c r="D679" s="1026"/>
      <c r="E679" s="1026"/>
      <c r="F679" s="1026"/>
      <c r="G679" s="1026"/>
      <c r="H679" s="1027"/>
      <c r="I679" s="1027"/>
      <c r="J679" s="1027"/>
      <c r="K679" s="1027"/>
      <c r="L679" s="1027"/>
      <c r="M679" s="1027"/>
      <c r="N679" s="1027"/>
      <c r="O679" s="1027"/>
      <c r="P679" s="1027"/>
      <c r="Q679" s="1026"/>
      <c r="R679" s="1026"/>
      <c r="S679" s="1026"/>
      <c r="T679" s="1026"/>
      <c r="U679" s="1026"/>
      <c r="V679" s="1026"/>
      <c r="W679" s="1026"/>
      <c r="X679" s="1026"/>
      <c r="Y679" s="1026"/>
      <c r="Z679" s="1026"/>
      <c r="AA679" s="1026"/>
      <c r="AB679" s="1026"/>
      <c r="AC679" s="1026"/>
      <c r="AD679" s="1026"/>
      <c r="AE679" s="1026"/>
      <c r="AF679" s="1026"/>
      <c r="AG679" s="1026"/>
      <c r="AH679" s="1026"/>
      <c r="AI679" s="1026"/>
      <c r="AJ679" s="1026"/>
      <c r="AK679" s="1026"/>
      <c r="AL679" s="1026"/>
      <c r="AM679" s="1026"/>
      <c r="AN679" s="1026"/>
      <c r="AO679" s="1026"/>
      <c r="AP679" s="1026"/>
      <c r="AQ679" s="1026"/>
      <c r="AR679" s="1026"/>
      <c r="AS679" s="1026"/>
      <c r="AT679" s="1026"/>
      <c r="AU679" s="1026"/>
      <c r="AV679" s="1026"/>
      <c r="AW679" s="1026"/>
      <c r="AX679" s="1026"/>
      <c r="AY679" s="1026"/>
      <c r="AZ679" s="1026"/>
      <c r="BA679" s="1026"/>
      <c r="BB679" s="1026"/>
      <c r="BC679" s="1026"/>
      <c r="BD679" s="1026"/>
      <c r="BE679" s="1026"/>
      <c r="BF679" s="1026"/>
      <c r="BG679" s="1026"/>
      <c r="BH679" s="1026"/>
      <c r="BI679" s="1026"/>
      <c r="BJ679" s="1026"/>
      <c r="BK679" s="1026"/>
      <c r="BL679" s="1026"/>
      <c r="BM679" s="1026"/>
      <c r="BN679" s="1026"/>
      <c r="BO679" s="1026"/>
      <c r="BP679" s="1026"/>
      <c r="BQ679" s="1026"/>
      <c r="BR679" s="1026"/>
      <c r="BS679" s="1026"/>
      <c r="BT679" s="1026"/>
      <c r="BU679" s="1026"/>
      <c r="BV679" s="1026"/>
      <c r="BW679" s="1026"/>
      <c r="BX679" s="1026"/>
      <c r="BY679" s="1026"/>
      <c r="BZ679" s="1026"/>
      <c r="CA679" s="1026"/>
      <c r="CB679" s="1026"/>
      <c r="CC679" s="1026"/>
      <c r="CD679" s="1026"/>
      <c r="CE679" s="1026"/>
      <c r="CF679" s="1026"/>
      <c r="CG679" s="1026"/>
      <c r="CH679" s="1026"/>
      <c r="CI679" s="1026"/>
      <c r="CJ679" s="1026"/>
      <c r="CK679" s="1026"/>
      <c r="CL679" s="1026"/>
      <c r="CM679" s="1026"/>
      <c r="CN679" s="1026"/>
    </row>
    <row r="680">
      <c r="A680" s="1026"/>
      <c r="B680" s="1026"/>
      <c r="C680" s="1026"/>
      <c r="D680" s="1026"/>
      <c r="E680" s="1026"/>
      <c r="F680" s="1026"/>
      <c r="G680" s="1026"/>
      <c r="H680" s="1027"/>
      <c r="I680" s="1027"/>
      <c r="J680" s="1027"/>
      <c r="K680" s="1027"/>
      <c r="L680" s="1027"/>
      <c r="M680" s="1027"/>
      <c r="N680" s="1027"/>
      <c r="O680" s="1027"/>
      <c r="P680" s="1027"/>
      <c r="Q680" s="1026"/>
      <c r="R680" s="1026"/>
      <c r="S680" s="1026"/>
      <c r="T680" s="1026"/>
      <c r="U680" s="1026"/>
      <c r="V680" s="1026"/>
      <c r="W680" s="1026"/>
      <c r="X680" s="1026"/>
      <c r="Y680" s="1026"/>
      <c r="Z680" s="1026"/>
      <c r="AA680" s="1026"/>
      <c r="AB680" s="1026"/>
      <c r="AC680" s="1026"/>
      <c r="AD680" s="1026"/>
      <c r="AE680" s="1026"/>
      <c r="AF680" s="1026"/>
      <c r="AG680" s="1026"/>
      <c r="AH680" s="1026"/>
      <c r="AI680" s="1026"/>
      <c r="AJ680" s="1026"/>
      <c r="AK680" s="1026"/>
      <c r="AL680" s="1026"/>
      <c r="AM680" s="1026"/>
      <c r="AN680" s="1026"/>
      <c r="AO680" s="1026"/>
      <c r="AP680" s="1026"/>
      <c r="AQ680" s="1026"/>
      <c r="AR680" s="1026"/>
      <c r="AS680" s="1026"/>
      <c r="AT680" s="1026"/>
      <c r="AU680" s="1026"/>
      <c r="AV680" s="1026"/>
      <c r="AW680" s="1026"/>
      <c r="AX680" s="1026"/>
      <c r="AY680" s="1026"/>
      <c r="AZ680" s="1026"/>
      <c r="BA680" s="1026"/>
      <c r="BB680" s="1026"/>
      <c r="BC680" s="1026"/>
      <c r="BD680" s="1026"/>
      <c r="BE680" s="1026"/>
      <c r="BF680" s="1026"/>
      <c r="BG680" s="1026"/>
      <c r="BH680" s="1026"/>
      <c r="BI680" s="1026"/>
      <c r="BJ680" s="1026"/>
      <c r="BK680" s="1026"/>
      <c r="BL680" s="1026"/>
      <c r="BM680" s="1026"/>
      <c r="BN680" s="1026"/>
      <c r="BO680" s="1026"/>
      <c r="BP680" s="1026"/>
      <c r="BQ680" s="1026"/>
      <c r="BR680" s="1026"/>
      <c r="BS680" s="1026"/>
      <c r="BT680" s="1026"/>
      <c r="BU680" s="1026"/>
      <c r="BV680" s="1026"/>
      <c r="BW680" s="1026"/>
      <c r="BX680" s="1026"/>
      <c r="BY680" s="1026"/>
      <c r="BZ680" s="1026"/>
      <c r="CA680" s="1026"/>
      <c r="CB680" s="1026"/>
      <c r="CC680" s="1026"/>
      <c r="CD680" s="1026"/>
      <c r="CE680" s="1026"/>
      <c r="CF680" s="1026"/>
      <c r="CG680" s="1026"/>
      <c r="CH680" s="1026"/>
      <c r="CI680" s="1026"/>
      <c r="CJ680" s="1026"/>
      <c r="CK680" s="1026"/>
      <c r="CL680" s="1026"/>
      <c r="CM680" s="1026"/>
      <c r="CN680" s="1026"/>
    </row>
    <row r="681">
      <c r="A681" s="1026"/>
      <c r="B681" s="1026"/>
      <c r="C681" s="1026"/>
      <c r="D681" s="1026"/>
      <c r="E681" s="1026"/>
      <c r="F681" s="1026"/>
      <c r="G681" s="1026"/>
      <c r="H681" s="1027"/>
      <c r="I681" s="1027"/>
      <c r="J681" s="1027"/>
      <c r="K681" s="1027"/>
      <c r="L681" s="1027"/>
      <c r="M681" s="1027"/>
      <c r="N681" s="1027"/>
      <c r="O681" s="1027"/>
      <c r="P681" s="1027"/>
      <c r="Q681" s="1026"/>
      <c r="R681" s="1026"/>
      <c r="S681" s="1026"/>
      <c r="T681" s="1026"/>
      <c r="U681" s="1026"/>
      <c r="V681" s="1026"/>
      <c r="W681" s="1026"/>
      <c r="X681" s="1026"/>
      <c r="Y681" s="1026"/>
      <c r="Z681" s="1026"/>
      <c r="AA681" s="1026"/>
      <c r="AB681" s="1026"/>
      <c r="AC681" s="1026"/>
      <c r="AD681" s="1026"/>
      <c r="AE681" s="1026"/>
      <c r="AF681" s="1026"/>
      <c r="AG681" s="1026"/>
      <c r="AH681" s="1026"/>
      <c r="AI681" s="1026"/>
      <c r="AJ681" s="1026"/>
      <c r="AK681" s="1026"/>
      <c r="AL681" s="1026"/>
      <c r="AM681" s="1026"/>
      <c r="AN681" s="1026"/>
      <c r="AO681" s="1026"/>
      <c r="AP681" s="1026"/>
      <c r="AQ681" s="1026"/>
      <c r="AR681" s="1026"/>
      <c r="AS681" s="1026"/>
      <c r="AT681" s="1026"/>
      <c r="AU681" s="1026"/>
      <c r="AV681" s="1026"/>
      <c r="AW681" s="1026"/>
      <c r="AX681" s="1026"/>
      <c r="AY681" s="1026"/>
      <c r="AZ681" s="1026"/>
      <c r="BA681" s="1026"/>
      <c r="BB681" s="1026"/>
      <c r="BC681" s="1026"/>
      <c r="BD681" s="1026"/>
      <c r="BE681" s="1026"/>
      <c r="BF681" s="1026"/>
      <c r="BG681" s="1026"/>
      <c r="BH681" s="1026"/>
      <c r="BI681" s="1026"/>
      <c r="BJ681" s="1026"/>
      <c r="BK681" s="1026"/>
      <c r="BL681" s="1026"/>
      <c r="BM681" s="1026"/>
      <c r="BN681" s="1026"/>
      <c r="BO681" s="1026"/>
      <c r="BP681" s="1026"/>
      <c r="BQ681" s="1026"/>
      <c r="BR681" s="1026"/>
      <c r="BS681" s="1026"/>
      <c r="BT681" s="1026"/>
      <c r="BU681" s="1026"/>
      <c r="BV681" s="1026"/>
      <c r="BW681" s="1026"/>
      <c r="BX681" s="1026"/>
      <c r="BY681" s="1026"/>
      <c r="BZ681" s="1026"/>
      <c r="CA681" s="1026"/>
      <c r="CB681" s="1026"/>
      <c r="CC681" s="1026"/>
      <c r="CD681" s="1026"/>
      <c r="CE681" s="1026"/>
      <c r="CF681" s="1026"/>
      <c r="CG681" s="1026"/>
      <c r="CH681" s="1026"/>
      <c r="CI681" s="1026"/>
      <c r="CJ681" s="1026"/>
      <c r="CK681" s="1026"/>
      <c r="CL681" s="1026"/>
      <c r="CM681" s="1026"/>
      <c r="CN681" s="1026"/>
    </row>
    <row r="682">
      <c r="A682" s="1026"/>
      <c r="B682" s="1026"/>
      <c r="C682" s="1026"/>
      <c r="D682" s="1026"/>
      <c r="E682" s="1026"/>
      <c r="F682" s="1026"/>
      <c r="G682" s="1026"/>
      <c r="H682" s="1027"/>
      <c r="I682" s="1027"/>
      <c r="J682" s="1027"/>
      <c r="K682" s="1027"/>
      <c r="L682" s="1027"/>
      <c r="M682" s="1027"/>
      <c r="N682" s="1027"/>
      <c r="O682" s="1027"/>
      <c r="P682" s="1027"/>
      <c r="Q682" s="1026"/>
      <c r="R682" s="1026"/>
      <c r="S682" s="1026"/>
      <c r="T682" s="1026"/>
      <c r="U682" s="1026"/>
      <c r="V682" s="1026"/>
      <c r="W682" s="1026"/>
      <c r="X682" s="1026"/>
      <c r="Y682" s="1026"/>
      <c r="Z682" s="1026"/>
      <c r="AA682" s="1026"/>
      <c r="AB682" s="1026"/>
      <c r="AC682" s="1026"/>
      <c r="AD682" s="1026"/>
      <c r="AE682" s="1026"/>
      <c r="AF682" s="1026"/>
      <c r="AG682" s="1026"/>
      <c r="AH682" s="1026"/>
      <c r="AI682" s="1026"/>
      <c r="AJ682" s="1026"/>
      <c r="AK682" s="1026"/>
      <c r="AL682" s="1026"/>
      <c r="AM682" s="1026"/>
      <c r="AN682" s="1026"/>
      <c r="AO682" s="1026"/>
      <c r="AP682" s="1026"/>
      <c r="AQ682" s="1026"/>
      <c r="AR682" s="1026"/>
      <c r="AS682" s="1026"/>
      <c r="AT682" s="1026"/>
      <c r="AU682" s="1026"/>
      <c r="AV682" s="1026"/>
      <c r="AW682" s="1026"/>
      <c r="AX682" s="1026"/>
      <c r="AY682" s="1026"/>
      <c r="AZ682" s="1026"/>
      <c r="BA682" s="1026"/>
      <c r="BB682" s="1026"/>
      <c r="BC682" s="1026"/>
      <c r="BD682" s="1026"/>
      <c r="BE682" s="1026"/>
      <c r="BF682" s="1026"/>
      <c r="BG682" s="1026"/>
      <c r="BH682" s="1026"/>
      <c r="BI682" s="1026"/>
      <c r="BJ682" s="1026"/>
      <c r="BK682" s="1026"/>
      <c r="BL682" s="1026"/>
      <c r="BM682" s="1026"/>
      <c r="BN682" s="1026"/>
      <c r="BO682" s="1026"/>
      <c r="BP682" s="1026"/>
      <c r="BQ682" s="1026"/>
      <c r="BR682" s="1026"/>
      <c r="BS682" s="1026"/>
      <c r="BT682" s="1026"/>
      <c r="BU682" s="1026"/>
      <c r="BV682" s="1026"/>
      <c r="BW682" s="1026"/>
      <c r="BX682" s="1026"/>
      <c r="BY682" s="1026"/>
      <c r="BZ682" s="1026"/>
      <c r="CA682" s="1026"/>
      <c r="CB682" s="1026"/>
      <c r="CC682" s="1026"/>
      <c r="CD682" s="1026"/>
      <c r="CE682" s="1026"/>
      <c r="CF682" s="1026"/>
      <c r="CG682" s="1026"/>
      <c r="CH682" s="1026"/>
      <c r="CI682" s="1026"/>
      <c r="CJ682" s="1026"/>
      <c r="CK682" s="1026"/>
      <c r="CL682" s="1026"/>
      <c r="CM682" s="1026"/>
      <c r="CN682" s="1026"/>
    </row>
    <row r="683">
      <c r="A683" s="1026"/>
      <c r="B683" s="1026"/>
      <c r="C683" s="1026"/>
      <c r="D683" s="1026"/>
      <c r="E683" s="1026"/>
      <c r="F683" s="1026"/>
      <c r="G683" s="1026"/>
      <c r="H683" s="1027"/>
      <c r="I683" s="1027"/>
      <c r="J683" s="1027"/>
      <c r="K683" s="1027"/>
      <c r="L683" s="1027"/>
      <c r="M683" s="1027"/>
      <c r="N683" s="1027"/>
      <c r="O683" s="1027"/>
      <c r="P683" s="1027"/>
      <c r="Q683" s="1026"/>
      <c r="R683" s="1026"/>
      <c r="S683" s="1026"/>
      <c r="T683" s="1026"/>
      <c r="U683" s="1026"/>
      <c r="V683" s="1026"/>
      <c r="W683" s="1026"/>
      <c r="X683" s="1026"/>
      <c r="Y683" s="1026"/>
      <c r="Z683" s="1026"/>
      <c r="AA683" s="1026"/>
      <c r="AB683" s="1026"/>
      <c r="AC683" s="1026"/>
      <c r="AD683" s="1026"/>
      <c r="AE683" s="1026"/>
      <c r="AF683" s="1026"/>
      <c r="AG683" s="1026"/>
      <c r="AH683" s="1026"/>
      <c r="AI683" s="1026"/>
      <c r="AJ683" s="1026"/>
      <c r="AK683" s="1026"/>
      <c r="AL683" s="1026"/>
      <c r="AM683" s="1026"/>
      <c r="AN683" s="1026"/>
      <c r="AO683" s="1026"/>
      <c r="AP683" s="1026"/>
      <c r="AQ683" s="1026"/>
      <c r="AR683" s="1026"/>
      <c r="AS683" s="1026"/>
      <c r="AT683" s="1026"/>
      <c r="AU683" s="1026"/>
      <c r="AV683" s="1026"/>
      <c r="AW683" s="1026"/>
      <c r="AX683" s="1026"/>
      <c r="AY683" s="1026"/>
      <c r="AZ683" s="1026"/>
      <c r="BA683" s="1026"/>
      <c r="BB683" s="1026"/>
      <c r="BC683" s="1026"/>
      <c r="BD683" s="1026"/>
      <c r="BE683" s="1026"/>
      <c r="BF683" s="1026"/>
      <c r="BG683" s="1026"/>
      <c r="BH683" s="1026"/>
      <c r="BI683" s="1026"/>
      <c r="BJ683" s="1026"/>
      <c r="BK683" s="1026"/>
      <c r="BL683" s="1026"/>
      <c r="BM683" s="1026"/>
      <c r="BN683" s="1026"/>
      <c r="BO683" s="1026"/>
      <c r="BP683" s="1026"/>
      <c r="BQ683" s="1026"/>
      <c r="BR683" s="1026"/>
      <c r="BS683" s="1026"/>
      <c r="BT683" s="1026"/>
      <c r="BU683" s="1026"/>
      <c r="BV683" s="1026"/>
      <c r="BW683" s="1026"/>
      <c r="BX683" s="1026"/>
      <c r="BY683" s="1026"/>
      <c r="BZ683" s="1026"/>
      <c r="CA683" s="1026"/>
      <c r="CB683" s="1026"/>
      <c r="CC683" s="1026"/>
      <c r="CD683" s="1026"/>
      <c r="CE683" s="1026"/>
      <c r="CF683" s="1026"/>
      <c r="CG683" s="1026"/>
      <c r="CH683" s="1026"/>
      <c r="CI683" s="1026"/>
      <c r="CJ683" s="1026"/>
      <c r="CK683" s="1026"/>
      <c r="CL683" s="1026"/>
      <c r="CM683" s="1026"/>
      <c r="CN683" s="1026"/>
    </row>
    <row r="684">
      <c r="A684" s="1026"/>
      <c r="B684" s="1026"/>
      <c r="C684" s="1026"/>
      <c r="D684" s="1026"/>
      <c r="E684" s="1026"/>
      <c r="F684" s="1026"/>
      <c r="G684" s="1026"/>
      <c r="H684" s="1027"/>
      <c r="I684" s="1027"/>
      <c r="J684" s="1027"/>
      <c r="K684" s="1027"/>
      <c r="L684" s="1027"/>
      <c r="M684" s="1027"/>
      <c r="N684" s="1027"/>
      <c r="O684" s="1027"/>
      <c r="P684" s="1027"/>
      <c r="Q684" s="1026"/>
      <c r="R684" s="1026"/>
      <c r="S684" s="1026"/>
      <c r="T684" s="1026"/>
      <c r="U684" s="1026"/>
      <c r="V684" s="1026"/>
      <c r="W684" s="1026"/>
      <c r="X684" s="1026"/>
      <c r="Y684" s="1026"/>
      <c r="Z684" s="1026"/>
      <c r="AA684" s="1026"/>
      <c r="AB684" s="1026"/>
      <c r="AC684" s="1026"/>
      <c r="AD684" s="1026"/>
      <c r="AE684" s="1026"/>
      <c r="AF684" s="1026"/>
      <c r="AG684" s="1026"/>
      <c r="AH684" s="1026"/>
      <c r="AI684" s="1026"/>
      <c r="AJ684" s="1026"/>
      <c r="AK684" s="1026"/>
      <c r="AL684" s="1026"/>
      <c r="AM684" s="1026"/>
      <c r="AN684" s="1026"/>
      <c r="AO684" s="1026"/>
      <c r="AP684" s="1026"/>
      <c r="AQ684" s="1026"/>
      <c r="AR684" s="1026"/>
      <c r="AS684" s="1026"/>
      <c r="AT684" s="1026"/>
      <c r="AU684" s="1026"/>
      <c r="AV684" s="1026"/>
      <c r="AW684" s="1026"/>
      <c r="AX684" s="1026"/>
      <c r="AY684" s="1026"/>
      <c r="AZ684" s="1026"/>
      <c r="BA684" s="1026"/>
      <c r="BB684" s="1026"/>
      <c r="BC684" s="1026"/>
      <c r="BD684" s="1026"/>
      <c r="BE684" s="1026"/>
      <c r="BF684" s="1026"/>
      <c r="BG684" s="1026"/>
      <c r="BH684" s="1026"/>
      <c r="BI684" s="1026"/>
      <c r="BJ684" s="1026"/>
      <c r="BK684" s="1026"/>
      <c r="BL684" s="1026"/>
      <c r="BM684" s="1026"/>
      <c r="BN684" s="1026"/>
      <c r="BO684" s="1026"/>
      <c r="BP684" s="1026"/>
      <c r="BQ684" s="1026"/>
      <c r="BR684" s="1026"/>
      <c r="BS684" s="1026"/>
      <c r="BT684" s="1026"/>
      <c r="BU684" s="1026"/>
      <c r="BV684" s="1026"/>
      <c r="BW684" s="1026"/>
      <c r="BX684" s="1026"/>
      <c r="BY684" s="1026"/>
      <c r="BZ684" s="1026"/>
      <c r="CA684" s="1026"/>
      <c r="CB684" s="1026"/>
      <c r="CC684" s="1026"/>
      <c r="CD684" s="1026"/>
      <c r="CE684" s="1026"/>
      <c r="CF684" s="1026"/>
      <c r="CG684" s="1026"/>
      <c r="CH684" s="1026"/>
      <c r="CI684" s="1026"/>
      <c r="CJ684" s="1026"/>
      <c r="CK684" s="1026"/>
      <c r="CL684" s="1026"/>
      <c r="CM684" s="1026"/>
      <c r="CN684" s="1026"/>
    </row>
    <row r="685">
      <c r="A685" s="1026"/>
      <c r="B685" s="1026"/>
      <c r="C685" s="1026"/>
      <c r="D685" s="1026"/>
      <c r="E685" s="1026"/>
      <c r="F685" s="1026"/>
      <c r="G685" s="1026"/>
      <c r="H685" s="1027"/>
      <c r="I685" s="1027"/>
      <c r="J685" s="1027"/>
      <c r="K685" s="1027"/>
      <c r="L685" s="1027"/>
      <c r="M685" s="1027"/>
      <c r="N685" s="1027"/>
      <c r="O685" s="1027"/>
      <c r="P685" s="1027"/>
      <c r="Q685" s="1026"/>
      <c r="R685" s="1026"/>
      <c r="S685" s="1026"/>
      <c r="T685" s="1026"/>
      <c r="U685" s="1026"/>
      <c r="V685" s="1026"/>
      <c r="W685" s="1026"/>
      <c r="X685" s="1026"/>
      <c r="Y685" s="1026"/>
      <c r="Z685" s="1026"/>
      <c r="AA685" s="1026"/>
      <c r="AB685" s="1026"/>
      <c r="AC685" s="1026"/>
      <c r="AD685" s="1026"/>
      <c r="AE685" s="1026"/>
      <c r="AF685" s="1026"/>
      <c r="AG685" s="1026"/>
      <c r="AH685" s="1026"/>
      <c r="AI685" s="1026"/>
      <c r="AJ685" s="1026"/>
      <c r="AK685" s="1026"/>
      <c r="AL685" s="1026"/>
      <c r="AM685" s="1026"/>
      <c r="AN685" s="1026"/>
      <c r="AO685" s="1026"/>
      <c r="AP685" s="1026"/>
      <c r="AQ685" s="1026"/>
      <c r="AR685" s="1026"/>
      <c r="AS685" s="1026"/>
      <c r="AT685" s="1026"/>
      <c r="AU685" s="1026"/>
      <c r="AV685" s="1026"/>
      <c r="AW685" s="1026"/>
      <c r="AX685" s="1026"/>
      <c r="AY685" s="1026"/>
      <c r="AZ685" s="1026"/>
      <c r="BA685" s="1026"/>
      <c r="BB685" s="1026"/>
      <c r="BC685" s="1026"/>
      <c r="BD685" s="1026"/>
      <c r="BE685" s="1026"/>
      <c r="BF685" s="1026"/>
      <c r="BG685" s="1026"/>
      <c r="BH685" s="1026"/>
      <c r="BI685" s="1026"/>
      <c r="BJ685" s="1026"/>
      <c r="BK685" s="1026"/>
      <c r="BL685" s="1026"/>
      <c r="BM685" s="1026"/>
      <c r="BN685" s="1026"/>
      <c r="BO685" s="1026"/>
      <c r="BP685" s="1026"/>
      <c r="BQ685" s="1026"/>
      <c r="BR685" s="1026"/>
      <c r="BS685" s="1026"/>
      <c r="BT685" s="1026"/>
      <c r="BU685" s="1026"/>
      <c r="BV685" s="1026"/>
      <c r="BW685" s="1026"/>
      <c r="BX685" s="1026"/>
      <c r="BY685" s="1026"/>
      <c r="BZ685" s="1026"/>
      <c r="CA685" s="1026"/>
      <c r="CB685" s="1026"/>
      <c r="CC685" s="1026"/>
      <c r="CD685" s="1026"/>
      <c r="CE685" s="1026"/>
      <c r="CF685" s="1026"/>
      <c r="CG685" s="1026"/>
      <c r="CH685" s="1026"/>
      <c r="CI685" s="1026"/>
      <c r="CJ685" s="1026"/>
      <c r="CK685" s="1026"/>
      <c r="CL685" s="1026"/>
      <c r="CM685" s="1026"/>
      <c r="CN685" s="1026"/>
    </row>
    <row r="686">
      <c r="A686" s="1026"/>
      <c r="B686" s="1026"/>
      <c r="C686" s="1026"/>
      <c r="D686" s="1026"/>
      <c r="E686" s="1026"/>
      <c r="F686" s="1026"/>
      <c r="G686" s="1026"/>
      <c r="H686" s="1027"/>
      <c r="I686" s="1027"/>
      <c r="J686" s="1027"/>
      <c r="K686" s="1027"/>
      <c r="L686" s="1027"/>
      <c r="M686" s="1027"/>
      <c r="N686" s="1027"/>
      <c r="O686" s="1027"/>
      <c r="P686" s="1027"/>
      <c r="Q686" s="1026"/>
      <c r="R686" s="1026"/>
      <c r="S686" s="1026"/>
      <c r="T686" s="1026"/>
      <c r="U686" s="1026"/>
      <c r="V686" s="1026"/>
      <c r="W686" s="1026"/>
      <c r="X686" s="1026"/>
      <c r="Y686" s="1026"/>
      <c r="Z686" s="1026"/>
      <c r="AA686" s="1026"/>
      <c r="AB686" s="1026"/>
      <c r="AC686" s="1026"/>
      <c r="AD686" s="1026"/>
      <c r="AE686" s="1026"/>
      <c r="AF686" s="1026"/>
      <c r="AG686" s="1026"/>
      <c r="AH686" s="1026"/>
      <c r="AI686" s="1026"/>
      <c r="AJ686" s="1026"/>
      <c r="AK686" s="1026"/>
      <c r="AL686" s="1026"/>
      <c r="AM686" s="1026"/>
      <c r="AN686" s="1026"/>
      <c r="AO686" s="1026"/>
      <c r="AP686" s="1026"/>
      <c r="AQ686" s="1026"/>
      <c r="AR686" s="1026"/>
      <c r="AS686" s="1026"/>
      <c r="AT686" s="1026"/>
      <c r="AU686" s="1026"/>
      <c r="AV686" s="1026"/>
      <c r="AW686" s="1026"/>
      <c r="AX686" s="1026"/>
      <c r="AY686" s="1026"/>
      <c r="AZ686" s="1026"/>
      <c r="BA686" s="1026"/>
      <c r="BB686" s="1026"/>
      <c r="BC686" s="1026"/>
      <c r="BD686" s="1026"/>
      <c r="BE686" s="1026"/>
      <c r="BF686" s="1026"/>
      <c r="BG686" s="1026"/>
      <c r="BH686" s="1026"/>
      <c r="BI686" s="1026"/>
      <c r="BJ686" s="1026"/>
      <c r="BK686" s="1026"/>
      <c r="BL686" s="1026"/>
      <c r="BM686" s="1026"/>
      <c r="BN686" s="1026"/>
      <c r="BO686" s="1026"/>
      <c r="BP686" s="1026"/>
      <c r="BQ686" s="1026"/>
      <c r="BR686" s="1026"/>
      <c r="BS686" s="1026"/>
      <c r="BT686" s="1026"/>
      <c r="BU686" s="1026"/>
      <c r="BV686" s="1026"/>
      <c r="BW686" s="1026"/>
      <c r="BX686" s="1026"/>
      <c r="BY686" s="1026"/>
      <c r="BZ686" s="1026"/>
      <c r="CA686" s="1026"/>
      <c r="CB686" s="1026"/>
      <c r="CC686" s="1026"/>
      <c r="CD686" s="1026"/>
      <c r="CE686" s="1026"/>
      <c r="CF686" s="1026"/>
      <c r="CG686" s="1026"/>
      <c r="CH686" s="1026"/>
      <c r="CI686" s="1026"/>
      <c r="CJ686" s="1026"/>
      <c r="CK686" s="1026"/>
      <c r="CL686" s="1026"/>
      <c r="CM686" s="1026"/>
      <c r="CN686" s="1026"/>
    </row>
    <row r="687">
      <c r="A687" s="1026"/>
      <c r="B687" s="1026"/>
      <c r="C687" s="1026"/>
      <c r="D687" s="1026"/>
      <c r="E687" s="1026"/>
      <c r="F687" s="1026"/>
      <c r="G687" s="1026"/>
      <c r="H687" s="1027"/>
      <c r="I687" s="1027"/>
      <c r="J687" s="1027"/>
      <c r="K687" s="1027"/>
      <c r="L687" s="1027"/>
      <c r="M687" s="1027"/>
      <c r="N687" s="1027"/>
      <c r="O687" s="1027"/>
      <c r="P687" s="1027"/>
      <c r="Q687" s="1026"/>
      <c r="R687" s="1026"/>
      <c r="S687" s="1026"/>
      <c r="T687" s="1026"/>
      <c r="U687" s="1026"/>
      <c r="V687" s="1026"/>
      <c r="W687" s="1026"/>
      <c r="X687" s="1026"/>
      <c r="Y687" s="1026"/>
      <c r="Z687" s="1026"/>
      <c r="AA687" s="1026"/>
      <c r="AB687" s="1026"/>
      <c r="AC687" s="1026"/>
      <c r="AD687" s="1026"/>
      <c r="AE687" s="1026"/>
      <c r="AF687" s="1026"/>
      <c r="AG687" s="1026"/>
      <c r="AH687" s="1026"/>
      <c r="AI687" s="1026"/>
      <c r="AJ687" s="1026"/>
      <c r="AK687" s="1026"/>
      <c r="AL687" s="1026"/>
      <c r="AM687" s="1026"/>
      <c r="AN687" s="1026"/>
      <c r="AO687" s="1026"/>
      <c r="AP687" s="1026"/>
      <c r="AQ687" s="1026"/>
      <c r="AR687" s="1026"/>
      <c r="AS687" s="1026"/>
      <c r="AT687" s="1026"/>
      <c r="AU687" s="1026"/>
      <c r="AV687" s="1026"/>
      <c r="AW687" s="1026"/>
      <c r="AX687" s="1026"/>
      <c r="AY687" s="1026"/>
      <c r="AZ687" s="1026"/>
      <c r="BA687" s="1026"/>
      <c r="BB687" s="1026"/>
      <c r="BC687" s="1026"/>
      <c r="BD687" s="1026"/>
      <c r="BE687" s="1026"/>
      <c r="BF687" s="1026"/>
      <c r="BG687" s="1026"/>
      <c r="BH687" s="1026"/>
      <c r="BI687" s="1026"/>
      <c r="BJ687" s="1026"/>
      <c r="BK687" s="1026"/>
      <c r="BL687" s="1026"/>
      <c r="BM687" s="1026"/>
      <c r="BN687" s="1026"/>
      <c r="BO687" s="1026"/>
      <c r="BP687" s="1026"/>
      <c r="BQ687" s="1026"/>
      <c r="BR687" s="1026"/>
      <c r="BS687" s="1026"/>
      <c r="BT687" s="1026"/>
      <c r="BU687" s="1026"/>
      <c r="BV687" s="1026"/>
      <c r="BW687" s="1026"/>
      <c r="BX687" s="1026"/>
      <c r="BY687" s="1026"/>
      <c r="BZ687" s="1026"/>
      <c r="CA687" s="1026"/>
      <c r="CB687" s="1026"/>
      <c r="CC687" s="1026"/>
      <c r="CD687" s="1026"/>
      <c r="CE687" s="1026"/>
      <c r="CF687" s="1026"/>
      <c r="CG687" s="1026"/>
      <c r="CH687" s="1026"/>
      <c r="CI687" s="1026"/>
      <c r="CJ687" s="1026"/>
      <c r="CK687" s="1026"/>
      <c r="CL687" s="1026"/>
      <c r="CM687" s="1026"/>
      <c r="CN687" s="1026"/>
    </row>
    <row r="688">
      <c r="A688" s="1026"/>
      <c r="B688" s="1026"/>
      <c r="C688" s="1026"/>
      <c r="D688" s="1026"/>
      <c r="E688" s="1026"/>
      <c r="F688" s="1026"/>
      <c r="G688" s="1026"/>
      <c r="H688" s="1027"/>
      <c r="I688" s="1027"/>
      <c r="J688" s="1027"/>
      <c r="K688" s="1027"/>
      <c r="L688" s="1027"/>
      <c r="M688" s="1027"/>
      <c r="N688" s="1027"/>
      <c r="O688" s="1027"/>
      <c r="P688" s="1027"/>
      <c r="Q688" s="1026"/>
      <c r="R688" s="1026"/>
      <c r="S688" s="1026"/>
      <c r="T688" s="1026"/>
      <c r="U688" s="1026"/>
      <c r="V688" s="1026"/>
      <c r="W688" s="1026"/>
      <c r="X688" s="1026"/>
      <c r="Y688" s="1026"/>
      <c r="Z688" s="1026"/>
      <c r="AA688" s="1026"/>
      <c r="AB688" s="1026"/>
      <c r="AC688" s="1026"/>
      <c r="AD688" s="1026"/>
      <c r="AE688" s="1026"/>
      <c r="AF688" s="1026"/>
      <c r="AG688" s="1026"/>
      <c r="AH688" s="1026"/>
      <c r="AI688" s="1026"/>
      <c r="AJ688" s="1026"/>
      <c r="AK688" s="1026"/>
      <c r="AL688" s="1026"/>
      <c r="AM688" s="1026"/>
      <c r="AN688" s="1026"/>
      <c r="AO688" s="1026"/>
      <c r="AP688" s="1026"/>
      <c r="AQ688" s="1026"/>
      <c r="AR688" s="1026"/>
      <c r="AS688" s="1026"/>
      <c r="AT688" s="1026"/>
      <c r="AU688" s="1026"/>
      <c r="AV688" s="1026"/>
      <c r="AW688" s="1026"/>
      <c r="AX688" s="1026"/>
      <c r="AY688" s="1026"/>
      <c r="AZ688" s="1026"/>
      <c r="BA688" s="1026"/>
      <c r="BB688" s="1026"/>
      <c r="BC688" s="1026"/>
      <c r="BD688" s="1026"/>
      <c r="BE688" s="1026"/>
      <c r="BF688" s="1026"/>
      <c r="BG688" s="1026"/>
      <c r="BH688" s="1026"/>
      <c r="BI688" s="1026"/>
      <c r="BJ688" s="1026"/>
      <c r="BK688" s="1026"/>
      <c r="BL688" s="1026"/>
      <c r="BM688" s="1026"/>
      <c r="BN688" s="1026"/>
      <c r="BO688" s="1026"/>
      <c r="BP688" s="1026"/>
      <c r="BQ688" s="1026"/>
      <c r="BR688" s="1026"/>
      <c r="BS688" s="1026"/>
      <c r="BT688" s="1026"/>
      <c r="BU688" s="1026"/>
      <c r="BV688" s="1026"/>
      <c r="BW688" s="1026"/>
      <c r="BX688" s="1026"/>
      <c r="BY688" s="1026"/>
      <c r="BZ688" s="1026"/>
      <c r="CA688" s="1026"/>
      <c r="CB688" s="1026"/>
      <c r="CC688" s="1026"/>
      <c r="CD688" s="1026"/>
      <c r="CE688" s="1026"/>
      <c r="CF688" s="1026"/>
      <c r="CG688" s="1026"/>
      <c r="CH688" s="1026"/>
      <c r="CI688" s="1026"/>
      <c r="CJ688" s="1026"/>
      <c r="CK688" s="1026"/>
      <c r="CL688" s="1026"/>
      <c r="CM688" s="1026"/>
      <c r="CN688" s="1026"/>
    </row>
    <row r="689">
      <c r="A689" s="1026"/>
      <c r="B689" s="1026"/>
      <c r="C689" s="1026"/>
      <c r="D689" s="1026"/>
      <c r="E689" s="1026"/>
      <c r="F689" s="1026"/>
      <c r="G689" s="1026"/>
      <c r="H689" s="1027"/>
      <c r="I689" s="1027"/>
      <c r="J689" s="1027"/>
      <c r="K689" s="1027"/>
      <c r="L689" s="1027"/>
      <c r="M689" s="1027"/>
      <c r="N689" s="1027"/>
      <c r="O689" s="1027"/>
      <c r="P689" s="1027"/>
      <c r="Q689" s="1026"/>
      <c r="R689" s="1026"/>
      <c r="S689" s="1026"/>
      <c r="T689" s="1026"/>
      <c r="U689" s="1026"/>
      <c r="V689" s="1026"/>
      <c r="W689" s="1026"/>
      <c r="X689" s="1026"/>
      <c r="Y689" s="1026"/>
      <c r="Z689" s="1026"/>
      <c r="AA689" s="1026"/>
      <c r="AB689" s="1026"/>
      <c r="AC689" s="1026"/>
      <c r="AD689" s="1026"/>
      <c r="AE689" s="1026"/>
      <c r="AF689" s="1026"/>
      <c r="AG689" s="1026"/>
      <c r="AH689" s="1026"/>
      <c r="AI689" s="1026"/>
      <c r="AJ689" s="1026"/>
      <c r="AK689" s="1026"/>
      <c r="AL689" s="1026"/>
      <c r="AM689" s="1026"/>
      <c r="AN689" s="1026"/>
      <c r="AO689" s="1026"/>
      <c r="AP689" s="1026"/>
      <c r="AQ689" s="1026"/>
      <c r="AR689" s="1026"/>
      <c r="AS689" s="1026"/>
      <c r="AT689" s="1026"/>
      <c r="AU689" s="1026"/>
      <c r="AV689" s="1026"/>
      <c r="AW689" s="1026"/>
      <c r="AX689" s="1026"/>
      <c r="AY689" s="1026"/>
      <c r="AZ689" s="1026"/>
      <c r="BA689" s="1026"/>
      <c r="BB689" s="1026"/>
      <c r="BC689" s="1026"/>
      <c r="BD689" s="1026"/>
      <c r="BE689" s="1026"/>
      <c r="BF689" s="1026"/>
      <c r="BG689" s="1026"/>
      <c r="BH689" s="1026"/>
      <c r="BI689" s="1026"/>
      <c r="BJ689" s="1026"/>
      <c r="BK689" s="1026"/>
      <c r="BL689" s="1026"/>
      <c r="BM689" s="1026"/>
      <c r="BN689" s="1026"/>
      <c r="BO689" s="1026"/>
      <c r="BP689" s="1026"/>
      <c r="BQ689" s="1026"/>
      <c r="BR689" s="1026"/>
      <c r="BS689" s="1026"/>
      <c r="BT689" s="1026"/>
      <c r="BU689" s="1026"/>
      <c r="BV689" s="1026"/>
      <c r="BW689" s="1026"/>
      <c r="BX689" s="1026"/>
      <c r="BY689" s="1026"/>
      <c r="BZ689" s="1026"/>
      <c r="CA689" s="1026"/>
      <c r="CB689" s="1026"/>
      <c r="CC689" s="1026"/>
      <c r="CD689" s="1026"/>
      <c r="CE689" s="1026"/>
      <c r="CF689" s="1026"/>
      <c r="CG689" s="1026"/>
      <c r="CH689" s="1026"/>
      <c r="CI689" s="1026"/>
      <c r="CJ689" s="1026"/>
      <c r="CK689" s="1026"/>
      <c r="CL689" s="1026"/>
      <c r="CM689" s="1026"/>
      <c r="CN689" s="1026"/>
    </row>
    <row r="690">
      <c r="A690" s="1026"/>
      <c r="B690" s="1026"/>
      <c r="C690" s="1026"/>
      <c r="D690" s="1026"/>
      <c r="E690" s="1026"/>
      <c r="F690" s="1026"/>
      <c r="G690" s="1026"/>
      <c r="H690" s="1027"/>
      <c r="I690" s="1027"/>
      <c r="J690" s="1027"/>
      <c r="K690" s="1027"/>
      <c r="L690" s="1027"/>
      <c r="M690" s="1027"/>
      <c r="N690" s="1027"/>
      <c r="O690" s="1027"/>
      <c r="P690" s="1027"/>
      <c r="Q690" s="1026"/>
      <c r="R690" s="1026"/>
      <c r="S690" s="1026"/>
      <c r="T690" s="1026"/>
      <c r="U690" s="1026"/>
      <c r="V690" s="1026"/>
      <c r="W690" s="1026"/>
      <c r="X690" s="1026"/>
      <c r="Y690" s="1026"/>
      <c r="Z690" s="1026"/>
      <c r="AA690" s="1026"/>
      <c r="AB690" s="1026"/>
      <c r="AC690" s="1026"/>
      <c r="AD690" s="1026"/>
      <c r="AE690" s="1026"/>
      <c r="AF690" s="1026"/>
      <c r="AG690" s="1026"/>
      <c r="AH690" s="1026"/>
      <c r="AI690" s="1026"/>
      <c r="AJ690" s="1026"/>
      <c r="AK690" s="1026"/>
      <c r="AL690" s="1026"/>
      <c r="AM690" s="1026"/>
      <c r="AN690" s="1026"/>
      <c r="AO690" s="1026"/>
      <c r="AP690" s="1026"/>
      <c r="AQ690" s="1026"/>
      <c r="AR690" s="1026"/>
      <c r="AS690" s="1026"/>
      <c r="AT690" s="1026"/>
      <c r="AU690" s="1026"/>
      <c r="AV690" s="1026"/>
      <c r="AW690" s="1026"/>
      <c r="AX690" s="1026"/>
      <c r="AY690" s="1026"/>
      <c r="AZ690" s="1026"/>
      <c r="BA690" s="1026"/>
      <c r="BB690" s="1026"/>
      <c r="BC690" s="1026"/>
      <c r="BD690" s="1026"/>
      <c r="BE690" s="1026"/>
      <c r="BF690" s="1026"/>
      <c r="BG690" s="1026"/>
      <c r="BH690" s="1026"/>
      <c r="BI690" s="1026"/>
      <c r="BJ690" s="1026"/>
      <c r="BK690" s="1026"/>
      <c r="BL690" s="1026"/>
      <c r="BM690" s="1026"/>
      <c r="BN690" s="1026"/>
      <c r="BO690" s="1026"/>
      <c r="BP690" s="1026"/>
      <c r="BQ690" s="1026"/>
      <c r="BR690" s="1026"/>
      <c r="BS690" s="1026"/>
      <c r="BT690" s="1026"/>
      <c r="BU690" s="1026"/>
      <c r="BV690" s="1026"/>
      <c r="BW690" s="1026"/>
      <c r="BX690" s="1026"/>
      <c r="BY690" s="1026"/>
      <c r="BZ690" s="1026"/>
      <c r="CA690" s="1026"/>
      <c r="CB690" s="1026"/>
      <c r="CC690" s="1026"/>
      <c r="CD690" s="1026"/>
      <c r="CE690" s="1026"/>
      <c r="CF690" s="1026"/>
      <c r="CG690" s="1026"/>
      <c r="CH690" s="1026"/>
      <c r="CI690" s="1026"/>
      <c r="CJ690" s="1026"/>
      <c r="CK690" s="1026"/>
      <c r="CL690" s="1026"/>
      <c r="CM690" s="1026"/>
      <c r="CN690" s="1026"/>
    </row>
    <row r="691">
      <c r="A691" s="1026"/>
      <c r="B691" s="1026"/>
      <c r="C691" s="1026"/>
      <c r="D691" s="1026"/>
      <c r="E691" s="1026"/>
      <c r="F691" s="1026"/>
      <c r="G691" s="1026"/>
      <c r="H691" s="1027"/>
      <c r="I691" s="1027"/>
      <c r="J691" s="1027"/>
      <c r="K691" s="1027"/>
      <c r="L691" s="1027"/>
      <c r="M691" s="1027"/>
      <c r="N691" s="1027"/>
      <c r="O691" s="1027"/>
      <c r="P691" s="1027"/>
      <c r="Q691" s="1026"/>
      <c r="R691" s="1026"/>
      <c r="S691" s="1026"/>
      <c r="T691" s="1026"/>
      <c r="U691" s="1026"/>
      <c r="V691" s="1026"/>
      <c r="W691" s="1026"/>
      <c r="X691" s="1026"/>
      <c r="Y691" s="1026"/>
      <c r="Z691" s="1026"/>
      <c r="AA691" s="1026"/>
      <c r="AB691" s="1026"/>
      <c r="AC691" s="1026"/>
      <c r="AD691" s="1026"/>
      <c r="AE691" s="1026"/>
      <c r="AF691" s="1026"/>
      <c r="AG691" s="1026"/>
      <c r="AH691" s="1026"/>
      <c r="AI691" s="1026"/>
      <c r="AJ691" s="1026"/>
      <c r="AK691" s="1026"/>
      <c r="AL691" s="1026"/>
      <c r="AM691" s="1026"/>
      <c r="AN691" s="1026"/>
      <c r="AO691" s="1026"/>
      <c r="AP691" s="1026"/>
      <c r="AQ691" s="1026"/>
      <c r="AR691" s="1026"/>
      <c r="AS691" s="1026"/>
      <c r="AT691" s="1026"/>
      <c r="AU691" s="1026"/>
      <c r="AV691" s="1026"/>
      <c r="AW691" s="1026"/>
      <c r="AX691" s="1026"/>
      <c r="AY691" s="1026"/>
      <c r="AZ691" s="1026"/>
      <c r="BA691" s="1026"/>
      <c r="BB691" s="1026"/>
      <c r="BC691" s="1026"/>
      <c r="BD691" s="1026"/>
      <c r="BE691" s="1026"/>
      <c r="BF691" s="1026"/>
      <c r="BG691" s="1026"/>
      <c r="BH691" s="1026"/>
      <c r="BI691" s="1026"/>
      <c r="BJ691" s="1026"/>
      <c r="BK691" s="1026"/>
      <c r="BL691" s="1026"/>
      <c r="BM691" s="1026"/>
      <c r="BN691" s="1026"/>
      <c r="BO691" s="1026"/>
      <c r="BP691" s="1026"/>
      <c r="BQ691" s="1026"/>
      <c r="BR691" s="1026"/>
      <c r="BS691" s="1026"/>
      <c r="BT691" s="1026"/>
      <c r="BU691" s="1026"/>
      <c r="BV691" s="1026"/>
      <c r="BW691" s="1026"/>
      <c r="BX691" s="1026"/>
      <c r="BY691" s="1026"/>
      <c r="BZ691" s="1026"/>
      <c r="CA691" s="1026"/>
      <c r="CB691" s="1026"/>
      <c r="CC691" s="1026"/>
      <c r="CD691" s="1026"/>
      <c r="CE691" s="1026"/>
      <c r="CF691" s="1026"/>
      <c r="CG691" s="1026"/>
      <c r="CH691" s="1026"/>
      <c r="CI691" s="1026"/>
      <c r="CJ691" s="1026"/>
      <c r="CK691" s="1026"/>
      <c r="CL691" s="1026"/>
      <c r="CM691" s="1026"/>
      <c r="CN691" s="1026"/>
    </row>
    <row r="692">
      <c r="A692" s="1026"/>
      <c r="B692" s="1026"/>
      <c r="C692" s="1026"/>
      <c r="D692" s="1026"/>
      <c r="E692" s="1026"/>
      <c r="F692" s="1026"/>
      <c r="G692" s="1026"/>
      <c r="H692" s="1027"/>
      <c r="I692" s="1027"/>
      <c r="J692" s="1027"/>
      <c r="K692" s="1027"/>
      <c r="L692" s="1027"/>
      <c r="M692" s="1027"/>
      <c r="N692" s="1027"/>
      <c r="O692" s="1027"/>
      <c r="P692" s="1027"/>
      <c r="Q692" s="1026"/>
      <c r="R692" s="1026"/>
      <c r="S692" s="1026"/>
      <c r="T692" s="1026"/>
      <c r="U692" s="1026"/>
      <c r="V692" s="1026"/>
      <c r="W692" s="1026"/>
      <c r="X692" s="1026"/>
      <c r="Y692" s="1026"/>
      <c r="Z692" s="1026"/>
      <c r="AA692" s="1026"/>
      <c r="AB692" s="1026"/>
      <c r="AC692" s="1026"/>
      <c r="AD692" s="1026"/>
      <c r="AE692" s="1026"/>
      <c r="AF692" s="1026"/>
      <c r="AG692" s="1026"/>
      <c r="AH692" s="1026"/>
      <c r="AI692" s="1026"/>
      <c r="AJ692" s="1026"/>
      <c r="AK692" s="1026"/>
      <c r="AL692" s="1026"/>
      <c r="AM692" s="1026"/>
      <c r="AN692" s="1026"/>
      <c r="AO692" s="1026"/>
      <c r="AP692" s="1026"/>
      <c r="AQ692" s="1026"/>
      <c r="AR692" s="1026"/>
      <c r="AS692" s="1026"/>
      <c r="AT692" s="1026"/>
      <c r="AU692" s="1026"/>
      <c r="AV692" s="1026"/>
      <c r="AW692" s="1026"/>
      <c r="AX692" s="1026"/>
      <c r="AY692" s="1026"/>
      <c r="AZ692" s="1026"/>
      <c r="BA692" s="1026"/>
      <c r="BB692" s="1026"/>
      <c r="BC692" s="1026"/>
      <c r="BD692" s="1026"/>
      <c r="BE692" s="1026"/>
      <c r="BF692" s="1026"/>
      <c r="BG692" s="1026"/>
      <c r="BH692" s="1026"/>
      <c r="BI692" s="1026"/>
      <c r="BJ692" s="1026"/>
      <c r="BK692" s="1026"/>
      <c r="BL692" s="1026"/>
      <c r="BM692" s="1026"/>
      <c r="BN692" s="1026"/>
      <c r="BO692" s="1026"/>
      <c r="BP692" s="1026"/>
      <c r="BQ692" s="1026"/>
      <c r="BR692" s="1026"/>
      <c r="BS692" s="1026"/>
      <c r="BT692" s="1026"/>
      <c r="BU692" s="1026"/>
      <c r="BV692" s="1026"/>
      <c r="BW692" s="1026"/>
      <c r="BX692" s="1026"/>
      <c r="BY692" s="1026"/>
      <c r="BZ692" s="1026"/>
      <c r="CA692" s="1026"/>
      <c r="CB692" s="1026"/>
      <c r="CC692" s="1026"/>
      <c r="CD692" s="1026"/>
      <c r="CE692" s="1026"/>
      <c r="CF692" s="1026"/>
      <c r="CG692" s="1026"/>
      <c r="CH692" s="1026"/>
      <c r="CI692" s="1026"/>
      <c r="CJ692" s="1026"/>
      <c r="CK692" s="1026"/>
      <c r="CL692" s="1026"/>
      <c r="CM692" s="1026"/>
      <c r="CN692" s="1026"/>
    </row>
    <row r="693">
      <c r="A693" s="1026"/>
      <c r="B693" s="1026"/>
      <c r="C693" s="1026"/>
      <c r="D693" s="1026"/>
      <c r="E693" s="1026"/>
      <c r="F693" s="1026"/>
      <c r="G693" s="1026"/>
      <c r="H693" s="1027"/>
      <c r="I693" s="1027"/>
      <c r="J693" s="1027"/>
      <c r="K693" s="1027"/>
      <c r="L693" s="1027"/>
      <c r="M693" s="1027"/>
      <c r="N693" s="1027"/>
      <c r="O693" s="1027"/>
      <c r="P693" s="1027"/>
      <c r="Q693" s="1026"/>
      <c r="R693" s="1026"/>
      <c r="S693" s="1026"/>
      <c r="T693" s="1026"/>
      <c r="U693" s="1026"/>
      <c r="V693" s="1026"/>
      <c r="W693" s="1026"/>
      <c r="X693" s="1026"/>
      <c r="Y693" s="1026"/>
      <c r="Z693" s="1026"/>
      <c r="AA693" s="1026"/>
      <c r="AB693" s="1026"/>
      <c r="AC693" s="1026"/>
      <c r="AD693" s="1026"/>
      <c r="AE693" s="1026"/>
      <c r="AF693" s="1026"/>
      <c r="AG693" s="1026"/>
      <c r="AH693" s="1026"/>
      <c r="AI693" s="1026"/>
      <c r="AJ693" s="1026"/>
      <c r="AK693" s="1026"/>
      <c r="AL693" s="1026"/>
      <c r="AM693" s="1026"/>
      <c r="AN693" s="1026"/>
      <c r="AO693" s="1026"/>
      <c r="AP693" s="1026"/>
      <c r="AQ693" s="1026"/>
      <c r="AR693" s="1026"/>
      <c r="AS693" s="1026"/>
      <c r="AT693" s="1026"/>
      <c r="AU693" s="1026"/>
      <c r="AV693" s="1026"/>
      <c r="AW693" s="1026"/>
      <c r="AX693" s="1026"/>
      <c r="AY693" s="1026"/>
      <c r="AZ693" s="1026"/>
      <c r="BA693" s="1026"/>
      <c r="BB693" s="1026"/>
      <c r="BC693" s="1026"/>
      <c r="BD693" s="1026"/>
      <c r="BE693" s="1026"/>
      <c r="BF693" s="1026"/>
      <c r="BG693" s="1026"/>
      <c r="BH693" s="1026"/>
      <c r="BI693" s="1026"/>
      <c r="BJ693" s="1026"/>
      <c r="BK693" s="1026"/>
      <c r="BL693" s="1026"/>
      <c r="BM693" s="1026"/>
      <c r="BN693" s="1026"/>
      <c r="BO693" s="1026"/>
      <c r="BP693" s="1026"/>
      <c r="BQ693" s="1026"/>
      <c r="BR693" s="1026"/>
      <c r="BS693" s="1026"/>
      <c r="BT693" s="1026"/>
      <c r="BU693" s="1026"/>
      <c r="BV693" s="1026"/>
      <c r="BW693" s="1026"/>
      <c r="BX693" s="1026"/>
      <c r="BY693" s="1026"/>
      <c r="BZ693" s="1026"/>
      <c r="CA693" s="1026"/>
      <c r="CB693" s="1026"/>
      <c r="CC693" s="1026"/>
      <c r="CD693" s="1026"/>
      <c r="CE693" s="1026"/>
      <c r="CF693" s="1026"/>
      <c r="CG693" s="1026"/>
      <c r="CH693" s="1026"/>
      <c r="CI693" s="1026"/>
      <c r="CJ693" s="1026"/>
      <c r="CK693" s="1026"/>
      <c r="CL693" s="1026"/>
      <c r="CM693" s="1026"/>
      <c r="CN693" s="1026"/>
    </row>
    <row r="694">
      <c r="A694" s="1026"/>
      <c r="B694" s="1026"/>
      <c r="C694" s="1026"/>
      <c r="D694" s="1026"/>
      <c r="E694" s="1026"/>
      <c r="F694" s="1026"/>
      <c r="G694" s="1026"/>
      <c r="H694" s="1027"/>
      <c r="I694" s="1027"/>
      <c r="J694" s="1027"/>
      <c r="K694" s="1027"/>
      <c r="L694" s="1027"/>
      <c r="M694" s="1027"/>
      <c r="N694" s="1027"/>
      <c r="O694" s="1027"/>
      <c r="P694" s="1027"/>
      <c r="Q694" s="1026"/>
      <c r="R694" s="1026"/>
      <c r="S694" s="1026"/>
      <c r="T694" s="1026"/>
      <c r="U694" s="1026"/>
      <c r="V694" s="1026"/>
      <c r="W694" s="1026"/>
      <c r="X694" s="1026"/>
      <c r="Y694" s="1026"/>
      <c r="Z694" s="1026"/>
      <c r="AA694" s="1026"/>
      <c r="AB694" s="1026"/>
      <c r="AC694" s="1026"/>
      <c r="AD694" s="1026"/>
      <c r="AE694" s="1026"/>
      <c r="AF694" s="1026"/>
      <c r="AG694" s="1026"/>
      <c r="AH694" s="1026"/>
      <c r="AI694" s="1026"/>
      <c r="AJ694" s="1026"/>
      <c r="AK694" s="1026"/>
      <c r="AL694" s="1026"/>
      <c r="AM694" s="1026"/>
      <c r="AN694" s="1026"/>
      <c r="AO694" s="1026"/>
      <c r="AP694" s="1026"/>
      <c r="AQ694" s="1026"/>
      <c r="AR694" s="1026"/>
      <c r="AS694" s="1026"/>
      <c r="AT694" s="1026"/>
      <c r="AU694" s="1026"/>
      <c r="AV694" s="1026"/>
      <c r="AW694" s="1026"/>
      <c r="AX694" s="1026"/>
      <c r="AY694" s="1026"/>
      <c r="AZ694" s="1026"/>
      <c r="BA694" s="1026"/>
      <c r="BB694" s="1026"/>
      <c r="BC694" s="1026"/>
      <c r="BD694" s="1026"/>
      <c r="BE694" s="1026"/>
      <c r="BF694" s="1026"/>
      <c r="BG694" s="1026"/>
      <c r="BH694" s="1026"/>
      <c r="BI694" s="1026"/>
      <c r="BJ694" s="1026"/>
      <c r="BK694" s="1026"/>
      <c r="BL694" s="1026"/>
      <c r="BM694" s="1026"/>
      <c r="BN694" s="1026"/>
      <c r="BO694" s="1026"/>
      <c r="BP694" s="1026"/>
      <c r="BQ694" s="1026"/>
      <c r="BR694" s="1026"/>
      <c r="BS694" s="1026"/>
      <c r="BT694" s="1026"/>
      <c r="BU694" s="1026"/>
      <c r="BV694" s="1026"/>
      <c r="BW694" s="1026"/>
      <c r="BX694" s="1026"/>
      <c r="BY694" s="1026"/>
      <c r="BZ694" s="1026"/>
      <c r="CA694" s="1026"/>
      <c r="CB694" s="1026"/>
      <c r="CC694" s="1026"/>
      <c r="CD694" s="1026"/>
      <c r="CE694" s="1026"/>
      <c r="CF694" s="1026"/>
      <c r="CG694" s="1026"/>
      <c r="CH694" s="1026"/>
      <c r="CI694" s="1026"/>
      <c r="CJ694" s="1026"/>
      <c r="CK694" s="1026"/>
      <c r="CL694" s="1026"/>
      <c r="CM694" s="1026"/>
      <c r="CN694" s="1026"/>
    </row>
    <row r="695">
      <c r="A695" s="1026"/>
      <c r="B695" s="1026"/>
      <c r="C695" s="1026"/>
      <c r="D695" s="1026"/>
      <c r="E695" s="1026"/>
      <c r="F695" s="1026"/>
      <c r="G695" s="1026"/>
      <c r="H695" s="1027"/>
      <c r="I695" s="1027"/>
      <c r="J695" s="1027"/>
      <c r="K695" s="1027"/>
      <c r="L695" s="1027"/>
      <c r="M695" s="1027"/>
      <c r="N695" s="1027"/>
      <c r="O695" s="1027"/>
      <c r="P695" s="1027"/>
      <c r="Q695" s="1026"/>
      <c r="R695" s="1026"/>
      <c r="S695" s="1026"/>
      <c r="T695" s="1026"/>
      <c r="U695" s="1026"/>
      <c r="V695" s="1026"/>
      <c r="W695" s="1026"/>
      <c r="X695" s="1026"/>
      <c r="Y695" s="1026"/>
      <c r="Z695" s="1026"/>
      <c r="AA695" s="1026"/>
      <c r="AB695" s="1026"/>
      <c r="AC695" s="1026"/>
      <c r="AD695" s="1026"/>
      <c r="AE695" s="1026"/>
      <c r="AF695" s="1026"/>
      <c r="AG695" s="1026"/>
      <c r="AH695" s="1026"/>
      <c r="AI695" s="1026"/>
      <c r="AJ695" s="1026"/>
      <c r="AK695" s="1026"/>
      <c r="AL695" s="1026"/>
      <c r="AM695" s="1026"/>
      <c r="AN695" s="1026"/>
      <c r="AO695" s="1026"/>
      <c r="AP695" s="1026"/>
      <c r="AQ695" s="1026"/>
      <c r="AR695" s="1026"/>
      <c r="AS695" s="1026"/>
      <c r="AT695" s="1026"/>
      <c r="AU695" s="1026"/>
      <c r="AV695" s="1026"/>
      <c r="AW695" s="1026"/>
      <c r="AX695" s="1026"/>
      <c r="AY695" s="1026"/>
      <c r="AZ695" s="1026"/>
      <c r="BA695" s="1026"/>
      <c r="BB695" s="1026"/>
      <c r="BC695" s="1026"/>
      <c r="BD695" s="1026"/>
      <c r="BE695" s="1026"/>
      <c r="BF695" s="1026"/>
      <c r="BG695" s="1026"/>
      <c r="BH695" s="1026"/>
      <c r="BI695" s="1026"/>
      <c r="BJ695" s="1026"/>
      <c r="BK695" s="1026"/>
      <c r="BL695" s="1026"/>
      <c r="BM695" s="1026"/>
      <c r="BN695" s="1026"/>
      <c r="BO695" s="1026"/>
      <c r="BP695" s="1026"/>
      <c r="BQ695" s="1026"/>
      <c r="BR695" s="1026"/>
      <c r="BS695" s="1026"/>
      <c r="BT695" s="1026"/>
      <c r="BU695" s="1026"/>
      <c r="BV695" s="1026"/>
      <c r="BW695" s="1026"/>
      <c r="BX695" s="1026"/>
      <c r="BY695" s="1026"/>
      <c r="BZ695" s="1026"/>
      <c r="CA695" s="1026"/>
      <c r="CB695" s="1026"/>
      <c r="CC695" s="1026"/>
      <c r="CD695" s="1026"/>
      <c r="CE695" s="1026"/>
      <c r="CF695" s="1026"/>
      <c r="CG695" s="1026"/>
      <c r="CH695" s="1026"/>
      <c r="CI695" s="1026"/>
      <c r="CJ695" s="1026"/>
      <c r="CK695" s="1026"/>
      <c r="CL695" s="1026"/>
      <c r="CM695" s="1026"/>
      <c r="CN695" s="1026"/>
    </row>
    <row r="696">
      <c r="A696" s="1026"/>
      <c r="B696" s="1026"/>
      <c r="C696" s="1026"/>
      <c r="D696" s="1026"/>
      <c r="E696" s="1026"/>
      <c r="F696" s="1026"/>
      <c r="G696" s="1026"/>
      <c r="H696" s="1027"/>
      <c r="I696" s="1027"/>
      <c r="J696" s="1027"/>
      <c r="K696" s="1027"/>
      <c r="L696" s="1027"/>
      <c r="M696" s="1027"/>
      <c r="N696" s="1027"/>
      <c r="O696" s="1027"/>
      <c r="P696" s="1027"/>
      <c r="Q696" s="1026"/>
      <c r="R696" s="1026"/>
      <c r="S696" s="1026"/>
      <c r="T696" s="1026"/>
      <c r="U696" s="1026"/>
      <c r="V696" s="1026"/>
      <c r="W696" s="1026"/>
      <c r="X696" s="1026"/>
      <c r="Y696" s="1026"/>
      <c r="Z696" s="1026"/>
      <c r="AA696" s="1026"/>
      <c r="AB696" s="1026"/>
      <c r="AC696" s="1026"/>
      <c r="AD696" s="1026"/>
      <c r="AE696" s="1026"/>
      <c r="AF696" s="1026"/>
      <c r="AG696" s="1026"/>
      <c r="AH696" s="1026"/>
      <c r="AI696" s="1026"/>
      <c r="AJ696" s="1026"/>
      <c r="AK696" s="1026"/>
      <c r="AL696" s="1026"/>
      <c r="AM696" s="1026"/>
      <c r="AN696" s="1026"/>
      <c r="AO696" s="1026"/>
      <c r="AP696" s="1026"/>
      <c r="AQ696" s="1026"/>
      <c r="AR696" s="1026"/>
      <c r="AS696" s="1026"/>
      <c r="AT696" s="1026"/>
      <c r="AU696" s="1026"/>
      <c r="AV696" s="1026"/>
      <c r="AW696" s="1026"/>
      <c r="AX696" s="1026"/>
      <c r="AY696" s="1026"/>
      <c r="AZ696" s="1026"/>
      <c r="BA696" s="1026"/>
      <c r="BB696" s="1026"/>
      <c r="BC696" s="1026"/>
      <c r="BD696" s="1026"/>
      <c r="BE696" s="1026"/>
      <c r="BF696" s="1026"/>
      <c r="BG696" s="1026"/>
      <c r="BH696" s="1026"/>
      <c r="BI696" s="1026"/>
      <c r="BJ696" s="1026"/>
      <c r="BK696" s="1026"/>
      <c r="BL696" s="1026"/>
      <c r="BM696" s="1026"/>
      <c r="BN696" s="1026"/>
      <c r="BO696" s="1026"/>
      <c r="BP696" s="1026"/>
      <c r="BQ696" s="1026"/>
      <c r="BR696" s="1026"/>
      <c r="BS696" s="1026"/>
      <c r="BT696" s="1026"/>
      <c r="BU696" s="1026"/>
      <c r="BV696" s="1026"/>
      <c r="BW696" s="1026"/>
      <c r="BX696" s="1026"/>
      <c r="BY696" s="1026"/>
      <c r="BZ696" s="1026"/>
      <c r="CA696" s="1026"/>
      <c r="CB696" s="1026"/>
      <c r="CC696" s="1026"/>
      <c r="CD696" s="1026"/>
      <c r="CE696" s="1026"/>
      <c r="CF696" s="1026"/>
      <c r="CG696" s="1026"/>
      <c r="CH696" s="1026"/>
      <c r="CI696" s="1026"/>
      <c r="CJ696" s="1026"/>
      <c r="CK696" s="1026"/>
      <c r="CL696" s="1026"/>
      <c r="CM696" s="1026"/>
      <c r="CN696" s="1026"/>
    </row>
    <row r="697">
      <c r="A697" s="1026"/>
      <c r="B697" s="1026"/>
      <c r="C697" s="1026"/>
      <c r="D697" s="1026"/>
      <c r="E697" s="1026"/>
      <c r="F697" s="1026"/>
      <c r="G697" s="1026"/>
      <c r="H697" s="1027"/>
      <c r="I697" s="1027"/>
      <c r="J697" s="1027"/>
      <c r="K697" s="1027"/>
      <c r="L697" s="1027"/>
      <c r="M697" s="1027"/>
      <c r="N697" s="1027"/>
      <c r="O697" s="1027"/>
      <c r="P697" s="1027"/>
      <c r="Q697" s="1026"/>
      <c r="R697" s="1026"/>
      <c r="S697" s="1026"/>
      <c r="T697" s="1026"/>
      <c r="U697" s="1026"/>
      <c r="V697" s="1026"/>
      <c r="W697" s="1026"/>
      <c r="X697" s="1026"/>
      <c r="Y697" s="1026"/>
      <c r="Z697" s="1026"/>
      <c r="AA697" s="1026"/>
      <c r="AB697" s="1026"/>
      <c r="AC697" s="1026"/>
      <c r="AD697" s="1026"/>
      <c r="AE697" s="1026"/>
      <c r="AF697" s="1026"/>
      <c r="AG697" s="1026"/>
      <c r="AH697" s="1026"/>
      <c r="AI697" s="1026"/>
      <c r="AJ697" s="1026"/>
      <c r="AK697" s="1026"/>
      <c r="AL697" s="1026"/>
      <c r="AM697" s="1026"/>
      <c r="AN697" s="1026"/>
      <c r="AO697" s="1026"/>
      <c r="AP697" s="1026"/>
      <c r="AQ697" s="1026"/>
      <c r="AR697" s="1026"/>
      <c r="AS697" s="1026"/>
      <c r="AT697" s="1026"/>
      <c r="AU697" s="1026"/>
      <c r="AV697" s="1026"/>
      <c r="AW697" s="1026"/>
      <c r="AX697" s="1026"/>
      <c r="AY697" s="1026"/>
      <c r="AZ697" s="1026"/>
      <c r="BA697" s="1026"/>
      <c r="BB697" s="1026"/>
      <c r="BC697" s="1026"/>
      <c r="BD697" s="1026"/>
      <c r="BE697" s="1026"/>
      <c r="BF697" s="1026"/>
      <c r="BG697" s="1026"/>
      <c r="BH697" s="1026"/>
      <c r="BI697" s="1026"/>
      <c r="BJ697" s="1026"/>
      <c r="BK697" s="1026"/>
      <c r="BL697" s="1026"/>
      <c r="BM697" s="1026"/>
      <c r="BN697" s="1026"/>
      <c r="BO697" s="1026"/>
      <c r="BP697" s="1026"/>
      <c r="BQ697" s="1026"/>
      <c r="BR697" s="1026"/>
      <c r="BS697" s="1026"/>
      <c r="BT697" s="1026"/>
      <c r="BU697" s="1026"/>
      <c r="BV697" s="1026"/>
      <c r="BW697" s="1026"/>
      <c r="BX697" s="1026"/>
      <c r="BY697" s="1026"/>
      <c r="BZ697" s="1026"/>
      <c r="CA697" s="1026"/>
      <c r="CB697" s="1026"/>
      <c r="CC697" s="1026"/>
      <c r="CD697" s="1026"/>
      <c r="CE697" s="1026"/>
      <c r="CF697" s="1026"/>
      <c r="CG697" s="1026"/>
      <c r="CH697" s="1026"/>
      <c r="CI697" s="1026"/>
      <c r="CJ697" s="1026"/>
      <c r="CK697" s="1026"/>
      <c r="CL697" s="1026"/>
      <c r="CM697" s="1026"/>
      <c r="CN697" s="1026"/>
    </row>
    <row r="698">
      <c r="A698" s="1026"/>
      <c r="B698" s="1026"/>
      <c r="C698" s="1026"/>
      <c r="D698" s="1026"/>
      <c r="E698" s="1026"/>
      <c r="F698" s="1026"/>
      <c r="G698" s="1026"/>
      <c r="H698" s="1027"/>
      <c r="I698" s="1027"/>
      <c r="J698" s="1027"/>
      <c r="K698" s="1027"/>
      <c r="L698" s="1027"/>
      <c r="M698" s="1027"/>
      <c r="N698" s="1027"/>
      <c r="O698" s="1027"/>
      <c r="P698" s="1027"/>
      <c r="Q698" s="1026"/>
      <c r="R698" s="1026"/>
      <c r="S698" s="1026"/>
      <c r="T698" s="1026"/>
      <c r="U698" s="1026"/>
      <c r="V698" s="1026"/>
      <c r="W698" s="1026"/>
      <c r="X698" s="1026"/>
      <c r="Y698" s="1026"/>
      <c r="Z698" s="1026"/>
      <c r="AA698" s="1026"/>
      <c r="AB698" s="1026"/>
      <c r="AC698" s="1026"/>
      <c r="AD698" s="1026"/>
      <c r="AE698" s="1026"/>
      <c r="AF698" s="1026"/>
      <c r="AG698" s="1026"/>
      <c r="AH698" s="1026"/>
      <c r="AI698" s="1026"/>
      <c r="AJ698" s="1026"/>
      <c r="AK698" s="1026"/>
      <c r="AL698" s="1026"/>
      <c r="AM698" s="1026"/>
      <c r="AN698" s="1026"/>
      <c r="AO698" s="1026"/>
      <c r="AP698" s="1026"/>
      <c r="AQ698" s="1026"/>
      <c r="AR698" s="1026"/>
      <c r="AS698" s="1026"/>
      <c r="AT698" s="1026"/>
      <c r="AU698" s="1026"/>
      <c r="AV698" s="1026"/>
      <c r="AW698" s="1026"/>
      <c r="AX698" s="1026"/>
      <c r="AY698" s="1026"/>
      <c r="AZ698" s="1026"/>
      <c r="BA698" s="1026"/>
      <c r="BB698" s="1026"/>
      <c r="BC698" s="1026"/>
      <c r="BD698" s="1026"/>
      <c r="BE698" s="1026"/>
      <c r="BF698" s="1026"/>
      <c r="BG698" s="1026"/>
      <c r="BH698" s="1026"/>
      <c r="BI698" s="1026"/>
      <c r="BJ698" s="1026"/>
      <c r="BK698" s="1026"/>
      <c r="BL698" s="1026"/>
      <c r="BM698" s="1026"/>
      <c r="BN698" s="1026"/>
      <c r="BO698" s="1026"/>
      <c r="BP698" s="1026"/>
      <c r="BQ698" s="1026"/>
      <c r="BR698" s="1026"/>
      <c r="BS698" s="1026"/>
      <c r="BT698" s="1026"/>
      <c r="BU698" s="1026"/>
      <c r="BV698" s="1026"/>
      <c r="BW698" s="1026"/>
      <c r="BX698" s="1026"/>
      <c r="BY698" s="1026"/>
      <c r="BZ698" s="1026"/>
      <c r="CA698" s="1026"/>
      <c r="CB698" s="1026"/>
      <c r="CC698" s="1026"/>
      <c r="CD698" s="1026"/>
      <c r="CE698" s="1026"/>
      <c r="CF698" s="1026"/>
      <c r="CG698" s="1026"/>
      <c r="CH698" s="1026"/>
      <c r="CI698" s="1026"/>
      <c r="CJ698" s="1026"/>
      <c r="CK698" s="1026"/>
      <c r="CL698" s="1026"/>
      <c r="CM698" s="1026"/>
      <c r="CN698" s="1026"/>
    </row>
    <row r="699">
      <c r="A699" s="1026"/>
      <c r="B699" s="1026"/>
      <c r="C699" s="1026"/>
      <c r="D699" s="1026"/>
      <c r="E699" s="1026"/>
      <c r="F699" s="1026"/>
      <c r="G699" s="1026"/>
      <c r="H699" s="1027"/>
      <c r="I699" s="1027"/>
      <c r="J699" s="1027"/>
      <c r="K699" s="1027"/>
      <c r="L699" s="1027"/>
      <c r="M699" s="1027"/>
      <c r="N699" s="1027"/>
      <c r="O699" s="1027"/>
      <c r="P699" s="1027"/>
      <c r="Q699" s="1026"/>
      <c r="R699" s="1026"/>
      <c r="S699" s="1026"/>
      <c r="T699" s="1026"/>
      <c r="U699" s="1026"/>
      <c r="V699" s="1026"/>
      <c r="W699" s="1026"/>
      <c r="X699" s="1026"/>
      <c r="Y699" s="1026"/>
      <c r="Z699" s="1026"/>
      <c r="AA699" s="1026"/>
      <c r="AB699" s="1026"/>
      <c r="AC699" s="1026"/>
      <c r="AD699" s="1026"/>
      <c r="AE699" s="1026"/>
      <c r="AF699" s="1026"/>
      <c r="AG699" s="1026"/>
      <c r="AH699" s="1026"/>
      <c r="AI699" s="1026"/>
      <c r="AJ699" s="1026"/>
      <c r="AK699" s="1026"/>
      <c r="AL699" s="1026"/>
      <c r="AM699" s="1026"/>
      <c r="AN699" s="1026"/>
      <c r="AO699" s="1026"/>
      <c r="AP699" s="1026"/>
      <c r="AQ699" s="1026"/>
      <c r="AR699" s="1026"/>
      <c r="AS699" s="1026"/>
      <c r="AT699" s="1026"/>
      <c r="AU699" s="1026"/>
      <c r="AV699" s="1026"/>
      <c r="AW699" s="1026"/>
      <c r="AX699" s="1026"/>
      <c r="AY699" s="1026"/>
      <c r="AZ699" s="1026"/>
      <c r="BA699" s="1026"/>
      <c r="BB699" s="1026"/>
      <c r="BC699" s="1026"/>
      <c r="BD699" s="1026"/>
      <c r="BE699" s="1026"/>
      <c r="BF699" s="1026"/>
      <c r="BG699" s="1026"/>
      <c r="BH699" s="1026"/>
      <c r="BI699" s="1026"/>
      <c r="BJ699" s="1026"/>
      <c r="BK699" s="1026"/>
      <c r="BL699" s="1026"/>
      <c r="BM699" s="1026"/>
      <c r="BN699" s="1026"/>
      <c r="BO699" s="1026"/>
      <c r="BP699" s="1026"/>
      <c r="BQ699" s="1026"/>
      <c r="BR699" s="1026"/>
      <c r="BS699" s="1026"/>
      <c r="BT699" s="1026"/>
      <c r="BU699" s="1026"/>
      <c r="BV699" s="1026"/>
      <c r="BW699" s="1026"/>
      <c r="BX699" s="1026"/>
      <c r="BY699" s="1026"/>
      <c r="BZ699" s="1026"/>
      <c r="CA699" s="1026"/>
      <c r="CB699" s="1026"/>
      <c r="CC699" s="1026"/>
      <c r="CD699" s="1026"/>
      <c r="CE699" s="1026"/>
      <c r="CF699" s="1026"/>
      <c r="CG699" s="1026"/>
      <c r="CH699" s="1026"/>
      <c r="CI699" s="1026"/>
      <c r="CJ699" s="1026"/>
      <c r="CK699" s="1026"/>
      <c r="CL699" s="1026"/>
      <c r="CM699" s="1026"/>
      <c r="CN699" s="1026"/>
    </row>
    <row r="700">
      <c r="A700" s="1026"/>
      <c r="B700" s="1026"/>
      <c r="C700" s="1026"/>
      <c r="D700" s="1026"/>
      <c r="E700" s="1026"/>
      <c r="F700" s="1026"/>
      <c r="G700" s="1026"/>
      <c r="H700" s="1027"/>
      <c r="I700" s="1027"/>
      <c r="J700" s="1027"/>
      <c r="K700" s="1027"/>
      <c r="L700" s="1027"/>
      <c r="M700" s="1027"/>
      <c r="N700" s="1027"/>
      <c r="O700" s="1027"/>
      <c r="P700" s="1027"/>
      <c r="Q700" s="1026"/>
      <c r="R700" s="1026"/>
      <c r="S700" s="1026"/>
      <c r="T700" s="1026"/>
      <c r="U700" s="1026"/>
      <c r="V700" s="1026"/>
      <c r="W700" s="1026"/>
      <c r="X700" s="1026"/>
      <c r="Y700" s="1026"/>
      <c r="Z700" s="1026"/>
      <c r="AA700" s="1026"/>
      <c r="AB700" s="1026"/>
      <c r="AC700" s="1026"/>
      <c r="AD700" s="1026"/>
      <c r="AE700" s="1026"/>
      <c r="AF700" s="1026"/>
      <c r="AG700" s="1026"/>
      <c r="AH700" s="1026"/>
      <c r="AI700" s="1026"/>
      <c r="AJ700" s="1026"/>
      <c r="AK700" s="1026"/>
      <c r="AL700" s="1026"/>
      <c r="AM700" s="1026"/>
      <c r="AN700" s="1026"/>
      <c r="AO700" s="1026"/>
      <c r="AP700" s="1026"/>
      <c r="AQ700" s="1026"/>
      <c r="AR700" s="1026"/>
      <c r="AS700" s="1026"/>
      <c r="AT700" s="1026"/>
      <c r="AU700" s="1026"/>
      <c r="AV700" s="1026"/>
      <c r="AW700" s="1026"/>
      <c r="AX700" s="1026"/>
      <c r="AY700" s="1026"/>
      <c r="AZ700" s="1026"/>
      <c r="BA700" s="1026"/>
      <c r="BB700" s="1026"/>
      <c r="BC700" s="1026"/>
      <c r="BD700" s="1026"/>
      <c r="BE700" s="1026"/>
      <c r="BF700" s="1026"/>
      <c r="BG700" s="1026"/>
      <c r="BH700" s="1026"/>
      <c r="BI700" s="1026"/>
      <c r="BJ700" s="1026"/>
      <c r="BK700" s="1026"/>
      <c r="BL700" s="1026"/>
      <c r="BM700" s="1026"/>
      <c r="BN700" s="1026"/>
      <c r="BO700" s="1026"/>
      <c r="BP700" s="1026"/>
      <c r="BQ700" s="1026"/>
      <c r="BR700" s="1026"/>
      <c r="BS700" s="1026"/>
      <c r="BT700" s="1026"/>
      <c r="BU700" s="1026"/>
      <c r="BV700" s="1026"/>
      <c r="BW700" s="1026"/>
      <c r="BX700" s="1026"/>
      <c r="BY700" s="1026"/>
      <c r="BZ700" s="1026"/>
      <c r="CA700" s="1026"/>
      <c r="CB700" s="1026"/>
      <c r="CC700" s="1026"/>
      <c r="CD700" s="1026"/>
      <c r="CE700" s="1026"/>
      <c r="CF700" s="1026"/>
      <c r="CG700" s="1026"/>
      <c r="CH700" s="1026"/>
      <c r="CI700" s="1026"/>
      <c r="CJ700" s="1026"/>
      <c r="CK700" s="1026"/>
      <c r="CL700" s="1026"/>
      <c r="CM700" s="1026"/>
      <c r="CN700" s="1026"/>
    </row>
    <row r="701">
      <c r="A701" s="1026"/>
      <c r="B701" s="1026"/>
      <c r="C701" s="1026"/>
      <c r="D701" s="1026"/>
      <c r="E701" s="1026"/>
      <c r="F701" s="1026"/>
      <c r="G701" s="1026"/>
      <c r="H701" s="1027"/>
      <c r="I701" s="1027"/>
      <c r="J701" s="1027"/>
      <c r="K701" s="1027"/>
      <c r="L701" s="1027"/>
      <c r="M701" s="1027"/>
      <c r="N701" s="1027"/>
      <c r="O701" s="1027"/>
      <c r="P701" s="1027"/>
      <c r="Q701" s="1026"/>
      <c r="R701" s="1026"/>
      <c r="S701" s="1026"/>
      <c r="T701" s="1026"/>
      <c r="U701" s="1026"/>
      <c r="V701" s="1026"/>
      <c r="W701" s="1026"/>
      <c r="X701" s="1026"/>
      <c r="Y701" s="1026"/>
      <c r="Z701" s="1026"/>
      <c r="AA701" s="1026"/>
      <c r="AB701" s="1026"/>
      <c r="AC701" s="1026"/>
      <c r="AD701" s="1026"/>
      <c r="AE701" s="1026"/>
      <c r="AF701" s="1026"/>
      <c r="AG701" s="1026"/>
      <c r="AH701" s="1026"/>
      <c r="AI701" s="1026"/>
      <c r="AJ701" s="1026"/>
      <c r="AK701" s="1026"/>
      <c r="AL701" s="1026"/>
      <c r="AM701" s="1026"/>
      <c r="AN701" s="1026"/>
      <c r="AO701" s="1026"/>
      <c r="AP701" s="1026"/>
      <c r="AQ701" s="1026"/>
      <c r="AR701" s="1026"/>
      <c r="AS701" s="1026"/>
      <c r="AT701" s="1026"/>
      <c r="AU701" s="1026"/>
      <c r="AV701" s="1026"/>
      <c r="AW701" s="1026"/>
      <c r="AX701" s="1026"/>
      <c r="AY701" s="1026"/>
      <c r="AZ701" s="1026"/>
      <c r="BA701" s="1026"/>
      <c r="BB701" s="1026"/>
      <c r="BC701" s="1026"/>
      <c r="BD701" s="1026"/>
      <c r="BE701" s="1026"/>
      <c r="BF701" s="1026"/>
      <c r="BG701" s="1026"/>
      <c r="BH701" s="1026"/>
      <c r="BI701" s="1026"/>
      <c r="BJ701" s="1026"/>
      <c r="BK701" s="1026"/>
      <c r="BL701" s="1026"/>
      <c r="BM701" s="1026"/>
      <c r="BN701" s="1026"/>
      <c r="BO701" s="1026"/>
      <c r="BP701" s="1026"/>
      <c r="BQ701" s="1026"/>
      <c r="BR701" s="1026"/>
      <c r="BS701" s="1026"/>
      <c r="BT701" s="1026"/>
      <c r="BU701" s="1026"/>
      <c r="BV701" s="1026"/>
      <c r="BW701" s="1026"/>
      <c r="BX701" s="1026"/>
      <c r="BY701" s="1026"/>
      <c r="BZ701" s="1026"/>
      <c r="CA701" s="1026"/>
      <c r="CB701" s="1026"/>
      <c r="CC701" s="1026"/>
      <c r="CD701" s="1026"/>
      <c r="CE701" s="1026"/>
      <c r="CF701" s="1026"/>
      <c r="CG701" s="1026"/>
      <c r="CH701" s="1026"/>
      <c r="CI701" s="1026"/>
      <c r="CJ701" s="1026"/>
      <c r="CK701" s="1026"/>
      <c r="CL701" s="1026"/>
      <c r="CM701" s="1026"/>
      <c r="CN701" s="1026"/>
    </row>
    <row r="702">
      <c r="A702" s="1026"/>
      <c r="B702" s="1026"/>
      <c r="C702" s="1026"/>
      <c r="D702" s="1026"/>
      <c r="E702" s="1026"/>
      <c r="F702" s="1026"/>
      <c r="G702" s="1026"/>
      <c r="H702" s="1027"/>
      <c r="I702" s="1027"/>
      <c r="J702" s="1027"/>
      <c r="K702" s="1027"/>
      <c r="L702" s="1027"/>
      <c r="M702" s="1027"/>
      <c r="N702" s="1027"/>
      <c r="O702" s="1027"/>
      <c r="P702" s="1027"/>
      <c r="Q702" s="1026"/>
      <c r="R702" s="1026"/>
      <c r="S702" s="1026"/>
      <c r="T702" s="1026"/>
      <c r="U702" s="1026"/>
      <c r="V702" s="1026"/>
      <c r="W702" s="1026"/>
      <c r="X702" s="1026"/>
      <c r="Y702" s="1026"/>
      <c r="Z702" s="1026"/>
      <c r="AA702" s="1026"/>
      <c r="AB702" s="1026"/>
      <c r="AC702" s="1026"/>
      <c r="AD702" s="1026"/>
      <c r="AE702" s="1026"/>
      <c r="AF702" s="1026"/>
      <c r="AG702" s="1026"/>
      <c r="AH702" s="1026"/>
      <c r="AI702" s="1026"/>
      <c r="AJ702" s="1026"/>
      <c r="AK702" s="1026"/>
      <c r="AL702" s="1026"/>
      <c r="AM702" s="1026"/>
      <c r="AN702" s="1026"/>
      <c r="AO702" s="1026"/>
      <c r="AP702" s="1026"/>
      <c r="AQ702" s="1026"/>
      <c r="AR702" s="1026"/>
      <c r="AS702" s="1026"/>
      <c r="AT702" s="1026"/>
      <c r="AU702" s="1026"/>
      <c r="AV702" s="1026"/>
      <c r="AW702" s="1026"/>
      <c r="AX702" s="1026"/>
      <c r="AY702" s="1026"/>
      <c r="AZ702" s="1026"/>
      <c r="BA702" s="1026"/>
      <c r="BB702" s="1026"/>
      <c r="BC702" s="1026"/>
      <c r="BD702" s="1026"/>
      <c r="BE702" s="1026"/>
      <c r="BF702" s="1026"/>
      <c r="BG702" s="1026"/>
      <c r="BH702" s="1026"/>
      <c r="BI702" s="1026"/>
      <c r="BJ702" s="1026"/>
      <c r="BK702" s="1026"/>
      <c r="BL702" s="1026"/>
      <c r="BM702" s="1026"/>
      <c r="BN702" s="1026"/>
      <c r="BO702" s="1026"/>
      <c r="BP702" s="1026"/>
      <c r="BQ702" s="1026"/>
      <c r="BR702" s="1026"/>
      <c r="BS702" s="1026"/>
      <c r="BT702" s="1026"/>
      <c r="BU702" s="1026"/>
      <c r="BV702" s="1026"/>
      <c r="BW702" s="1026"/>
      <c r="BX702" s="1026"/>
      <c r="BY702" s="1026"/>
      <c r="BZ702" s="1026"/>
      <c r="CA702" s="1026"/>
      <c r="CB702" s="1026"/>
      <c r="CC702" s="1026"/>
      <c r="CD702" s="1026"/>
      <c r="CE702" s="1026"/>
      <c r="CF702" s="1026"/>
      <c r="CG702" s="1026"/>
      <c r="CH702" s="1026"/>
      <c r="CI702" s="1026"/>
      <c r="CJ702" s="1026"/>
      <c r="CK702" s="1026"/>
      <c r="CL702" s="1026"/>
      <c r="CM702" s="1026"/>
      <c r="CN702" s="1026"/>
    </row>
    <row r="703">
      <c r="A703" s="1026"/>
      <c r="B703" s="1026"/>
      <c r="C703" s="1026"/>
      <c r="D703" s="1026"/>
      <c r="E703" s="1026"/>
      <c r="F703" s="1026"/>
      <c r="G703" s="1026"/>
      <c r="H703" s="1027"/>
      <c r="I703" s="1027"/>
      <c r="J703" s="1027"/>
      <c r="K703" s="1027"/>
      <c r="L703" s="1027"/>
      <c r="M703" s="1027"/>
      <c r="N703" s="1027"/>
      <c r="O703" s="1027"/>
      <c r="P703" s="1027"/>
      <c r="Q703" s="1026"/>
      <c r="R703" s="1026"/>
      <c r="S703" s="1026"/>
      <c r="T703" s="1026"/>
      <c r="U703" s="1026"/>
      <c r="V703" s="1026"/>
      <c r="W703" s="1026"/>
      <c r="X703" s="1026"/>
      <c r="Y703" s="1026"/>
      <c r="Z703" s="1026"/>
      <c r="AA703" s="1026"/>
      <c r="AB703" s="1026"/>
      <c r="AC703" s="1026"/>
      <c r="AD703" s="1026"/>
      <c r="AE703" s="1026"/>
      <c r="AF703" s="1026"/>
      <c r="AG703" s="1026"/>
      <c r="AH703" s="1026"/>
      <c r="AI703" s="1026"/>
      <c r="AJ703" s="1026"/>
      <c r="AK703" s="1026"/>
      <c r="AL703" s="1026"/>
      <c r="AM703" s="1026"/>
      <c r="AN703" s="1026"/>
      <c r="AO703" s="1026"/>
      <c r="AP703" s="1026"/>
      <c r="AQ703" s="1026"/>
      <c r="AR703" s="1026"/>
      <c r="AS703" s="1026"/>
      <c r="AT703" s="1026"/>
      <c r="AU703" s="1026"/>
      <c r="AV703" s="1026"/>
      <c r="AW703" s="1026"/>
      <c r="AX703" s="1026"/>
      <c r="AY703" s="1026"/>
      <c r="AZ703" s="1026"/>
      <c r="BA703" s="1026"/>
      <c r="BB703" s="1026"/>
      <c r="BC703" s="1026"/>
      <c r="BD703" s="1026"/>
      <c r="BE703" s="1026"/>
      <c r="BF703" s="1026"/>
      <c r="BG703" s="1026"/>
      <c r="BH703" s="1026"/>
      <c r="BI703" s="1026"/>
      <c r="BJ703" s="1026"/>
      <c r="BK703" s="1026"/>
      <c r="BL703" s="1026"/>
      <c r="BM703" s="1026"/>
      <c r="BN703" s="1026"/>
      <c r="BO703" s="1026"/>
      <c r="BP703" s="1026"/>
      <c r="BQ703" s="1026"/>
      <c r="BR703" s="1026"/>
      <c r="BS703" s="1026"/>
      <c r="BT703" s="1026"/>
      <c r="BU703" s="1026"/>
      <c r="BV703" s="1026"/>
      <c r="BW703" s="1026"/>
      <c r="BX703" s="1026"/>
      <c r="BY703" s="1026"/>
      <c r="BZ703" s="1026"/>
      <c r="CA703" s="1026"/>
      <c r="CB703" s="1026"/>
      <c r="CC703" s="1026"/>
      <c r="CD703" s="1026"/>
      <c r="CE703" s="1026"/>
      <c r="CF703" s="1026"/>
      <c r="CG703" s="1026"/>
      <c r="CH703" s="1026"/>
      <c r="CI703" s="1026"/>
      <c r="CJ703" s="1026"/>
      <c r="CK703" s="1026"/>
      <c r="CL703" s="1026"/>
      <c r="CM703" s="1026"/>
      <c r="CN703" s="1026"/>
    </row>
    <row r="704">
      <c r="A704" s="1026"/>
      <c r="B704" s="1026"/>
      <c r="C704" s="1026"/>
      <c r="D704" s="1026"/>
      <c r="E704" s="1026"/>
      <c r="F704" s="1026"/>
      <c r="G704" s="1026"/>
      <c r="H704" s="1027"/>
      <c r="I704" s="1027"/>
      <c r="J704" s="1027"/>
      <c r="K704" s="1027"/>
      <c r="L704" s="1027"/>
      <c r="M704" s="1027"/>
      <c r="N704" s="1027"/>
      <c r="O704" s="1027"/>
      <c r="P704" s="1027"/>
      <c r="Q704" s="1026"/>
      <c r="R704" s="1026"/>
      <c r="S704" s="1026"/>
      <c r="T704" s="1026"/>
      <c r="U704" s="1026"/>
      <c r="V704" s="1026"/>
      <c r="W704" s="1026"/>
      <c r="X704" s="1026"/>
      <c r="Y704" s="1026"/>
      <c r="Z704" s="1026"/>
      <c r="AA704" s="1026"/>
      <c r="AB704" s="1026"/>
      <c r="AC704" s="1026"/>
      <c r="AD704" s="1026"/>
      <c r="AE704" s="1026"/>
      <c r="AF704" s="1026"/>
      <c r="AG704" s="1026"/>
      <c r="AH704" s="1026"/>
      <c r="AI704" s="1026"/>
      <c r="AJ704" s="1026"/>
      <c r="AK704" s="1026"/>
      <c r="AL704" s="1026"/>
      <c r="AM704" s="1026"/>
      <c r="AN704" s="1026"/>
      <c r="AO704" s="1026"/>
      <c r="AP704" s="1026"/>
      <c r="AQ704" s="1026"/>
      <c r="AR704" s="1026"/>
      <c r="AS704" s="1026"/>
      <c r="AT704" s="1026"/>
      <c r="AU704" s="1026"/>
      <c r="AV704" s="1026"/>
      <c r="AW704" s="1026"/>
      <c r="AX704" s="1026"/>
      <c r="AY704" s="1026"/>
      <c r="AZ704" s="1026"/>
      <c r="BA704" s="1026"/>
      <c r="BB704" s="1026"/>
      <c r="BC704" s="1026"/>
      <c r="BD704" s="1026"/>
      <c r="BE704" s="1026"/>
      <c r="BF704" s="1026"/>
      <c r="BG704" s="1026"/>
      <c r="BH704" s="1026"/>
      <c r="BI704" s="1026"/>
      <c r="BJ704" s="1026"/>
      <c r="BK704" s="1026"/>
      <c r="BL704" s="1026"/>
      <c r="BM704" s="1026"/>
      <c r="BN704" s="1026"/>
      <c r="BO704" s="1026"/>
      <c r="BP704" s="1026"/>
      <c r="BQ704" s="1026"/>
      <c r="BR704" s="1026"/>
      <c r="BS704" s="1026"/>
      <c r="BT704" s="1026"/>
      <c r="BU704" s="1026"/>
      <c r="BV704" s="1026"/>
      <c r="BW704" s="1026"/>
      <c r="BX704" s="1026"/>
      <c r="BY704" s="1026"/>
      <c r="BZ704" s="1026"/>
      <c r="CA704" s="1026"/>
      <c r="CB704" s="1026"/>
      <c r="CC704" s="1026"/>
      <c r="CD704" s="1026"/>
      <c r="CE704" s="1026"/>
      <c r="CF704" s="1026"/>
      <c r="CG704" s="1026"/>
      <c r="CH704" s="1026"/>
      <c r="CI704" s="1026"/>
      <c r="CJ704" s="1026"/>
      <c r="CK704" s="1026"/>
      <c r="CL704" s="1026"/>
      <c r="CM704" s="1026"/>
      <c r="CN704" s="1026"/>
    </row>
    <row r="705">
      <c r="A705" s="1026"/>
      <c r="B705" s="1026"/>
      <c r="C705" s="1026"/>
      <c r="D705" s="1026"/>
      <c r="E705" s="1026"/>
      <c r="F705" s="1026"/>
      <c r="G705" s="1026"/>
      <c r="H705" s="1027"/>
      <c r="I705" s="1027"/>
      <c r="J705" s="1027"/>
      <c r="K705" s="1027"/>
      <c r="L705" s="1027"/>
      <c r="M705" s="1027"/>
      <c r="N705" s="1027"/>
      <c r="O705" s="1027"/>
      <c r="P705" s="1027"/>
      <c r="Q705" s="1026"/>
      <c r="R705" s="1026"/>
      <c r="S705" s="1026"/>
      <c r="T705" s="1026"/>
      <c r="U705" s="1026"/>
      <c r="V705" s="1026"/>
      <c r="W705" s="1026"/>
      <c r="X705" s="1026"/>
      <c r="Y705" s="1026"/>
      <c r="Z705" s="1026"/>
      <c r="AA705" s="1026"/>
      <c r="AB705" s="1026"/>
      <c r="AC705" s="1026"/>
      <c r="AD705" s="1026"/>
      <c r="AE705" s="1026"/>
      <c r="AF705" s="1026"/>
      <c r="AG705" s="1026"/>
      <c r="AH705" s="1026"/>
      <c r="AI705" s="1026"/>
      <c r="AJ705" s="1026"/>
      <c r="AK705" s="1026"/>
      <c r="AL705" s="1026"/>
      <c r="AM705" s="1026"/>
      <c r="AN705" s="1026"/>
      <c r="AO705" s="1026"/>
      <c r="AP705" s="1026"/>
      <c r="AQ705" s="1026"/>
      <c r="AR705" s="1026"/>
      <c r="AS705" s="1026"/>
      <c r="AT705" s="1026"/>
      <c r="AU705" s="1026"/>
      <c r="AV705" s="1026"/>
      <c r="AW705" s="1026"/>
      <c r="AX705" s="1026"/>
      <c r="AY705" s="1026"/>
      <c r="AZ705" s="1026"/>
      <c r="BA705" s="1026"/>
      <c r="BB705" s="1026"/>
      <c r="BC705" s="1026"/>
      <c r="BD705" s="1026"/>
      <c r="BE705" s="1026"/>
      <c r="BF705" s="1026"/>
      <c r="BG705" s="1026"/>
      <c r="BH705" s="1026"/>
      <c r="BI705" s="1026"/>
      <c r="BJ705" s="1026"/>
      <c r="BK705" s="1026"/>
      <c r="BL705" s="1026"/>
      <c r="BM705" s="1026"/>
      <c r="BN705" s="1026"/>
      <c r="BO705" s="1026"/>
      <c r="BP705" s="1026"/>
      <c r="BQ705" s="1026"/>
      <c r="BR705" s="1026"/>
      <c r="BS705" s="1026"/>
      <c r="BT705" s="1026"/>
      <c r="BU705" s="1026"/>
      <c r="BV705" s="1026"/>
      <c r="BW705" s="1026"/>
      <c r="BX705" s="1026"/>
      <c r="BY705" s="1026"/>
      <c r="BZ705" s="1026"/>
      <c r="CA705" s="1026"/>
      <c r="CB705" s="1026"/>
      <c r="CC705" s="1026"/>
      <c r="CD705" s="1026"/>
      <c r="CE705" s="1026"/>
      <c r="CF705" s="1026"/>
      <c r="CG705" s="1026"/>
      <c r="CH705" s="1026"/>
      <c r="CI705" s="1026"/>
      <c r="CJ705" s="1026"/>
      <c r="CK705" s="1026"/>
      <c r="CL705" s="1026"/>
      <c r="CM705" s="1026"/>
      <c r="CN705" s="1026"/>
    </row>
    <row r="706">
      <c r="A706" s="1026"/>
      <c r="B706" s="1026"/>
      <c r="C706" s="1026"/>
      <c r="D706" s="1026"/>
      <c r="E706" s="1026"/>
      <c r="F706" s="1026"/>
      <c r="G706" s="1026"/>
      <c r="H706" s="1027"/>
      <c r="I706" s="1027"/>
      <c r="J706" s="1027"/>
      <c r="K706" s="1027"/>
      <c r="L706" s="1027"/>
      <c r="M706" s="1027"/>
      <c r="N706" s="1027"/>
      <c r="O706" s="1027"/>
      <c r="P706" s="1027"/>
      <c r="Q706" s="1026"/>
      <c r="R706" s="1026"/>
      <c r="S706" s="1026"/>
      <c r="T706" s="1026"/>
      <c r="U706" s="1026"/>
      <c r="V706" s="1026"/>
      <c r="W706" s="1026"/>
      <c r="X706" s="1026"/>
      <c r="Y706" s="1026"/>
      <c r="Z706" s="1026"/>
      <c r="AA706" s="1026"/>
      <c r="AB706" s="1026"/>
      <c r="AC706" s="1026"/>
      <c r="AD706" s="1026"/>
      <c r="AE706" s="1026"/>
      <c r="AF706" s="1026"/>
      <c r="AG706" s="1026"/>
      <c r="AH706" s="1026"/>
      <c r="AI706" s="1026"/>
      <c r="AJ706" s="1026"/>
      <c r="AK706" s="1026"/>
      <c r="AL706" s="1026"/>
      <c r="AM706" s="1026"/>
      <c r="AN706" s="1026"/>
      <c r="AO706" s="1026"/>
      <c r="AP706" s="1026"/>
      <c r="AQ706" s="1026"/>
      <c r="AR706" s="1026"/>
      <c r="AS706" s="1026"/>
      <c r="AT706" s="1026"/>
      <c r="AU706" s="1026"/>
      <c r="AV706" s="1026"/>
      <c r="AW706" s="1026"/>
      <c r="AX706" s="1026"/>
      <c r="AY706" s="1026"/>
      <c r="AZ706" s="1026"/>
      <c r="BA706" s="1026"/>
      <c r="BB706" s="1026"/>
      <c r="BC706" s="1026"/>
      <c r="BD706" s="1026"/>
      <c r="BE706" s="1026"/>
      <c r="BF706" s="1026"/>
      <c r="BG706" s="1026"/>
      <c r="BH706" s="1026"/>
      <c r="BI706" s="1026"/>
      <c r="BJ706" s="1026"/>
      <c r="BK706" s="1026"/>
      <c r="BL706" s="1026"/>
      <c r="BM706" s="1026"/>
      <c r="BN706" s="1026"/>
      <c r="BO706" s="1026"/>
      <c r="BP706" s="1026"/>
      <c r="BQ706" s="1026"/>
      <c r="BR706" s="1026"/>
      <c r="BS706" s="1026"/>
      <c r="BT706" s="1026"/>
      <c r="BU706" s="1026"/>
      <c r="BV706" s="1026"/>
      <c r="BW706" s="1026"/>
      <c r="BX706" s="1026"/>
      <c r="BY706" s="1026"/>
      <c r="BZ706" s="1026"/>
      <c r="CA706" s="1026"/>
      <c r="CB706" s="1026"/>
      <c r="CC706" s="1026"/>
      <c r="CD706" s="1026"/>
      <c r="CE706" s="1026"/>
      <c r="CF706" s="1026"/>
      <c r="CG706" s="1026"/>
      <c r="CH706" s="1026"/>
      <c r="CI706" s="1026"/>
      <c r="CJ706" s="1026"/>
      <c r="CK706" s="1026"/>
      <c r="CL706" s="1026"/>
      <c r="CM706" s="1026"/>
      <c r="CN706" s="1026"/>
    </row>
    <row r="707">
      <c r="A707" s="1026"/>
      <c r="B707" s="1026"/>
      <c r="C707" s="1026"/>
      <c r="D707" s="1026"/>
      <c r="E707" s="1026"/>
      <c r="F707" s="1026"/>
      <c r="G707" s="1026"/>
      <c r="H707" s="1027"/>
      <c r="I707" s="1027"/>
      <c r="J707" s="1027"/>
      <c r="K707" s="1027"/>
      <c r="L707" s="1027"/>
      <c r="M707" s="1027"/>
      <c r="N707" s="1027"/>
      <c r="O707" s="1027"/>
      <c r="P707" s="1027"/>
      <c r="Q707" s="1026"/>
      <c r="R707" s="1026"/>
      <c r="S707" s="1026"/>
      <c r="T707" s="1026"/>
      <c r="U707" s="1026"/>
      <c r="V707" s="1026"/>
      <c r="W707" s="1026"/>
      <c r="X707" s="1026"/>
      <c r="Y707" s="1026"/>
      <c r="Z707" s="1026"/>
      <c r="AA707" s="1026"/>
      <c r="AB707" s="1026"/>
      <c r="AC707" s="1026"/>
      <c r="AD707" s="1026"/>
      <c r="AE707" s="1026"/>
      <c r="AF707" s="1026"/>
      <c r="AG707" s="1026"/>
      <c r="AH707" s="1026"/>
      <c r="AI707" s="1026"/>
      <c r="AJ707" s="1026"/>
      <c r="AK707" s="1026"/>
      <c r="AL707" s="1026"/>
      <c r="AM707" s="1026"/>
      <c r="AN707" s="1026"/>
      <c r="AO707" s="1026"/>
      <c r="AP707" s="1026"/>
      <c r="AQ707" s="1026"/>
      <c r="AR707" s="1026"/>
      <c r="AS707" s="1026"/>
      <c r="AT707" s="1026"/>
      <c r="AU707" s="1026"/>
      <c r="AV707" s="1026"/>
      <c r="AW707" s="1026"/>
      <c r="AX707" s="1026"/>
      <c r="AY707" s="1026"/>
      <c r="AZ707" s="1026"/>
      <c r="BA707" s="1026"/>
      <c r="BB707" s="1026"/>
      <c r="BC707" s="1026"/>
      <c r="BD707" s="1026"/>
      <c r="BE707" s="1026"/>
      <c r="BF707" s="1026"/>
      <c r="BG707" s="1026"/>
      <c r="BH707" s="1026"/>
      <c r="BI707" s="1026"/>
      <c r="BJ707" s="1026"/>
      <c r="BK707" s="1026"/>
      <c r="BL707" s="1026"/>
      <c r="BM707" s="1026"/>
      <c r="BN707" s="1026"/>
      <c r="BO707" s="1026"/>
      <c r="BP707" s="1026"/>
      <c r="BQ707" s="1026"/>
      <c r="BR707" s="1026"/>
      <c r="BS707" s="1026"/>
      <c r="BT707" s="1026"/>
      <c r="BU707" s="1026"/>
      <c r="BV707" s="1026"/>
      <c r="BW707" s="1026"/>
      <c r="BX707" s="1026"/>
      <c r="BY707" s="1026"/>
      <c r="BZ707" s="1026"/>
      <c r="CA707" s="1026"/>
      <c r="CB707" s="1026"/>
      <c r="CC707" s="1026"/>
      <c r="CD707" s="1026"/>
      <c r="CE707" s="1026"/>
      <c r="CF707" s="1026"/>
      <c r="CG707" s="1026"/>
      <c r="CH707" s="1026"/>
      <c r="CI707" s="1026"/>
      <c r="CJ707" s="1026"/>
      <c r="CK707" s="1026"/>
      <c r="CL707" s="1026"/>
      <c r="CM707" s="1026"/>
      <c r="CN707" s="1026"/>
    </row>
    <row r="708">
      <c r="A708" s="1026"/>
      <c r="B708" s="1026"/>
      <c r="C708" s="1026"/>
      <c r="D708" s="1026"/>
      <c r="E708" s="1026"/>
      <c r="F708" s="1026"/>
      <c r="G708" s="1026"/>
      <c r="H708" s="1027"/>
      <c r="I708" s="1027"/>
      <c r="J708" s="1027"/>
      <c r="K708" s="1027"/>
      <c r="L708" s="1027"/>
      <c r="M708" s="1027"/>
      <c r="N708" s="1027"/>
      <c r="O708" s="1027"/>
      <c r="P708" s="1027"/>
      <c r="Q708" s="1026"/>
      <c r="R708" s="1026"/>
      <c r="S708" s="1026"/>
      <c r="T708" s="1026"/>
      <c r="U708" s="1026"/>
      <c r="V708" s="1026"/>
      <c r="W708" s="1026"/>
      <c r="X708" s="1026"/>
      <c r="Y708" s="1026"/>
      <c r="Z708" s="1026"/>
      <c r="AA708" s="1026"/>
      <c r="AB708" s="1026"/>
      <c r="AC708" s="1026"/>
      <c r="AD708" s="1026"/>
      <c r="AE708" s="1026"/>
      <c r="AF708" s="1026"/>
      <c r="AG708" s="1026"/>
      <c r="AH708" s="1026"/>
      <c r="AI708" s="1026"/>
      <c r="AJ708" s="1026"/>
      <c r="AK708" s="1026"/>
      <c r="AL708" s="1026"/>
      <c r="AM708" s="1026"/>
      <c r="AN708" s="1026"/>
      <c r="AO708" s="1026"/>
      <c r="AP708" s="1026"/>
      <c r="AQ708" s="1026"/>
      <c r="AR708" s="1026"/>
      <c r="AS708" s="1026"/>
      <c r="AT708" s="1026"/>
      <c r="AU708" s="1026"/>
      <c r="AV708" s="1026"/>
      <c r="AW708" s="1026"/>
      <c r="AX708" s="1026"/>
      <c r="AY708" s="1026"/>
      <c r="AZ708" s="1026"/>
      <c r="BA708" s="1026"/>
      <c r="BB708" s="1026"/>
      <c r="BC708" s="1026"/>
      <c r="BD708" s="1026"/>
      <c r="BE708" s="1026"/>
      <c r="BF708" s="1026"/>
      <c r="BG708" s="1026"/>
      <c r="BH708" s="1026"/>
      <c r="BI708" s="1026"/>
      <c r="BJ708" s="1026"/>
      <c r="BK708" s="1026"/>
      <c r="BL708" s="1026"/>
      <c r="BM708" s="1026"/>
      <c r="BN708" s="1026"/>
      <c r="BO708" s="1026"/>
      <c r="BP708" s="1026"/>
      <c r="BQ708" s="1026"/>
      <c r="BR708" s="1026"/>
      <c r="BS708" s="1026"/>
      <c r="BT708" s="1026"/>
      <c r="BU708" s="1026"/>
      <c r="BV708" s="1026"/>
      <c r="BW708" s="1026"/>
      <c r="BX708" s="1026"/>
      <c r="BY708" s="1026"/>
      <c r="BZ708" s="1026"/>
      <c r="CA708" s="1026"/>
      <c r="CB708" s="1026"/>
      <c r="CC708" s="1026"/>
      <c r="CD708" s="1026"/>
      <c r="CE708" s="1026"/>
      <c r="CF708" s="1026"/>
      <c r="CG708" s="1026"/>
      <c r="CH708" s="1026"/>
      <c r="CI708" s="1026"/>
      <c r="CJ708" s="1026"/>
      <c r="CK708" s="1026"/>
      <c r="CL708" s="1026"/>
      <c r="CM708" s="1026"/>
      <c r="CN708" s="1026"/>
    </row>
    <row r="709">
      <c r="A709" s="1026"/>
      <c r="B709" s="1026"/>
      <c r="C709" s="1026"/>
      <c r="D709" s="1026"/>
      <c r="E709" s="1026"/>
      <c r="F709" s="1026"/>
      <c r="G709" s="1026"/>
      <c r="H709" s="1027"/>
      <c r="I709" s="1027"/>
      <c r="J709" s="1027"/>
      <c r="K709" s="1027"/>
      <c r="L709" s="1027"/>
      <c r="M709" s="1027"/>
      <c r="N709" s="1027"/>
      <c r="O709" s="1027"/>
      <c r="P709" s="1027"/>
      <c r="Q709" s="1026"/>
      <c r="R709" s="1026"/>
      <c r="S709" s="1026"/>
      <c r="T709" s="1026"/>
      <c r="U709" s="1026"/>
      <c r="V709" s="1026"/>
      <c r="W709" s="1026"/>
      <c r="X709" s="1026"/>
      <c r="Y709" s="1026"/>
      <c r="Z709" s="1026"/>
      <c r="AA709" s="1026"/>
      <c r="AB709" s="1026"/>
      <c r="AC709" s="1026"/>
      <c r="AD709" s="1026"/>
      <c r="AE709" s="1026"/>
      <c r="AF709" s="1026"/>
      <c r="AG709" s="1026"/>
      <c r="AH709" s="1026"/>
      <c r="AI709" s="1026"/>
      <c r="AJ709" s="1026"/>
      <c r="AK709" s="1026"/>
      <c r="AL709" s="1026"/>
      <c r="AM709" s="1026"/>
      <c r="AN709" s="1026"/>
      <c r="AO709" s="1026"/>
      <c r="AP709" s="1026"/>
      <c r="AQ709" s="1026"/>
      <c r="AR709" s="1026"/>
      <c r="AS709" s="1026"/>
      <c r="AT709" s="1026"/>
      <c r="AU709" s="1026"/>
      <c r="AV709" s="1026"/>
      <c r="AW709" s="1026"/>
      <c r="AX709" s="1026"/>
      <c r="AY709" s="1026"/>
      <c r="AZ709" s="1026"/>
      <c r="BA709" s="1026"/>
      <c r="BB709" s="1026"/>
      <c r="BC709" s="1026"/>
      <c r="BD709" s="1026"/>
      <c r="BE709" s="1026"/>
      <c r="BF709" s="1026"/>
      <c r="BG709" s="1026"/>
      <c r="BH709" s="1026"/>
      <c r="BI709" s="1026"/>
      <c r="BJ709" s="1026"/>
      <c r="BK709" s="1026"/>
      <c r="BL709" s="1026"/>
      <c r="BM709" s="1026"/>
      <c r="BN709" s="1026"/>
      <c r="BO709" s="1026"/>
      <c r="BP709" s="1026"/>
      <c r="BQ709" s="1026"/>
      <c r="BR709" s="1026"/>
      <c r="BS709" s="1026"/>
      <c r="BT709" s="1026"/>
      <c r="BU709" s="1026"/>
      <c r="BV709" s="1026"/>
      <c r="BW709" s="1026"/>
      <c r="BX709" s="1026"/>
      <c r="BY709" s="1026"/>
      <c r="BZ709" s="1026"/>
      <c r="CA709" s="1026"/>
      <c r="CB709" s="1026"/>
      <c r="CC709" s="1026"/>
      <c r="CD709" s="1026"/>
      <c r="CE709" s="1026"/>
      <c r="CF709" s="1026"/>
      <c r="CG709" s="1026"/>
      <c r="CH709" s="1026"/>
      <c r="CI709" s="1026"/>
      <c r="CJ709" s="1026"/>
      <c r="CK709" s="1026"/>
      <c r="CL709" s="1026"/>
      <c r="CM709" s="1026"/>
      <c r="CN709" s="1026"/>
    </row>
    <row r="710">
      <c r="A710" s="1026"/>
      <c r="B710" s="1026"/>
      <c r="C710" s="1026"/>
      <c r="D710" s="1026"/>
      <c r="E710" s="1026"/>
      <c r="F710" s="1026"/>
      <c r="G710" s="1026"/>
      <c r="H710" s="1027"/>
      <c r="I710" s="1027"/>
      <c r="J710" s="1027"/>
      <c r="K710" s="1027"/>
      <c r="L710" s="1027"/>
      <c r="M710" s="1027"/>
      <c r="N710" s="1027"/>
      <c r="O710" s="1027"/>
      <c r="P710" s="1027"/>
      <c r="Q710" s="1026"/>
      <c r="R710" s="1026"/>
      <c r="S710" s="1026"/>
      <c r="T710" s="1026"/>
      <c r="U710" s="1026"/>
      <c r="V710" s="1026"/>
      <c r="W710" s="1026"/>
      <c r="X710" s="1026"/>
      <c r="Y710" s="1026"/>
      <c r="Z710" s="1026"/>
      <c r="AA710" s="1026"/>
      <c r="AB710" s="1026"/>
      <c r="AC710" s="1026"/>
      <c r="AD710" s="1026"/>
      <c r="AE710" s="1026"/>
      <c r="AF710" s="1026"/>
      <c r="AG710" s="1026"/>
      <c r="AH710" s="1026"/>
      <c r="AI710" s="1026"/>
      <c r="AJ710" s="1026"/>
      <c r="AK710" s="1026"/>
      <c r="AL710" s="1026"/>
      <c r="AM710" s="1026"/>
      <c r="AN710" s="1026"/>
      <c r="AO710" s="1026"/>
      <c r="AP710" s="1026"/>
      <c r="AQ710" s="1026"/>
      <c r="AR710" s="1026"/>
      <c r="AS710" s="1026"/>
      <c r="AT710" s="1026"/>
      <c r="AU710" s="1026"/>
      <c r="AV710" s="1026"/>
      <c r="AW710" s="1026"/>
      <c r="AX710" s="1026"/>
      <c r="AY710" s="1026"/>
      <c r="AZ710" s="1026"/>
      <c r="BA710" s="1026"/>
      <c r="BB710" s="1026"/>
      <c r="BC710" s="1026"/>
      <c r="BD710" s="1026"/>
      <c r="BE710" s="1026"/>
      <c r="BF710" s="1026"/>
      <c r="BG710" s="1026"/>
      <c r="BH710" s="1026"/>
      <c r="BI710" s="1026"/>
      <c r="BJ710" s="1026"/>
      <c r="BK710" s="1026"/>
      <c r="BL710" s="1026"/>
      <c r="BM710" s="1026"/>
      <c r="BN710" s="1026"/>
      <c r="BO710" s="1026"/>
      <c r="BP710" s="1026"/>
      <c r="BQ710" s="1026"/>
      <c r="BR710" s="1026"/>
      <c r="BS710" s="1026"/>
      <c r="BT710" s="1026"/>
      <c r="BU710" s="1026"/>
      <c r="BV710" s="1026"/>
      <c r="BW710" s="1026"/>
      <c r="BX710" s="1026"/>
      <c r="BY710" s="1026"/>
      <c r="BZ710" s="1026"/>
      <c r="CA710" s="1026"/>
      <c r="CB710" s="1026"/>
      <c r="CC710" s="1026"/>
      <c r="CD710" s="1026"/>
      <c r="CE710" s="1026"/>
      <c r="CF710" s="1026"/>
      <c r="CG710" s="1026"/>
      <c r="CH710" s="1026"/>
      <c r="CI710" s="1026"/>
      <c r="CJ710" s="1026"/>
      <c r="CK710" s="1026"/>
      <c r="CL710" s="1026"/>
      <c r="CM710" s="1026"/>
      <c r="CN710" s="1026"/>
    </row>
    <row r="711">
      <c r="A711" s="1026"/>
      <c r="B711" s="1026"/>
      <c r="C711" s="1026"/>
      <c r="D711" s="1026"/>
      <c r="E711" s="1026"/>
      <c r="F711" s="1026"/>
      <c r="G711" s="1026"/>
      <c r="H711" s="1027"/>
      <c r="I711" s="1027"/>
      <c r="J711" s="1027"/>
      <c r="K711" s="1027"/>
      <c r="L711" s="1027"/>
      <c r="M711" s="1027"/>
      <c r="N711" s="1027"/>
      <c r="O711" s="1027"/>
      <c r="P711" s="1027"/>
      <c r="Q711" s="1026"/>
      <c r="R711" s="1026"/>
      <c r="S711" s="1026"/>
      <c r="T711" s="1026"/>
      <c r="U711" s="1026"/>
      <c r="V711" s="1026"/>
      <c r="W711" s="1026"/>
      <c r="X711" s="1026"/>
      <c r="Y711" s="1026"/>
      <c r="Z711" s="1026"/>
      <c r="AA711" s="1026"/>
      <c r="AB711" s="1026"/>
      <c r="AC711" s="1026"/>
      <c r="AD711" s="1026"/>
      <c r="AE711" s="1026"/>
      <c r="AF711" s="1026"/>
      <c r="AG711" s="1026"/>
      <c r="AH711" s="1026"/>
      <c r="AI711" s="1026"/>
      <c r="AJ711" s="1026"/>
      <c r="AK711" s="1026"/>
      <c r="AL711" s="1026"/>
      <c r="AM711" s="1026"/>
      <c r="AN711" s="1026"/>
      <c r="AO711" s="1026"/>
      <c r="AP711" s="1026"/>
      <c r="AQ711" s="1026"/>
      <c r="AR711" s="1026"/>
      <c r="AS711" s="1026"/>
      <c r="AT711" s="1026"/>
      <c r="AU711" s="1026"/>
      <c r="AV711" s="1026"/>
      <c r="AW711" s="1026"/>
      <c r="AX711" s="1026"/>
      <c r="AY711" s="1026"/>
      <c r="AZ711" s="1026"/>
      <c r="BA711" s="1026"/>
      <c r="BB711" s="1026"/>
      <c r="BC711" s="1026"/>
      <c r="BD711" s="1026"/>
      <c r="BE711" s="1026"/>
      <c r="BF711" s="1026"/>
      <c r="BG711" s="1026"/>
      <c r="BH711" s="1026"/>
      <c r="BI711" s="1026"/>
      <c r="BJ711" s="1026"/>
      <c r="BK711" s="1026"/>
      <c r="BL711" s="1026"/>
      <c r="BM711" s="1026"/>
      <c r="BN711" s="1026"/>
      <c r="BO711" s="1026"/>
      <c r="BP711" s="1026"/>
      <c r="BQ711" s="1026"/>
      <c r="BR711" s="1026"/>
      <c r="BS711" s="1026"/>
      <c r="BT711" s="1026"/>
      <c r="BU711" s="1026"/>
      <c r="BV711" s="1026"/>
      <c r="BW711" s="1026"/>
      <c r="BX711" s="1026"/>
      <c r="BY711" s="1026"/>
      <c r="BZ711" s="1026"/>
      <c r="CA711" s="1026"/>
      <c r="CB711" s="1026"/>
      <c r="CC711" s="1026"/>
      <c r="CD711" s="1026"/>
      <c r="CE711" s="1026"/>
      <c r="CF711" s="1026"/>
      <c r="CG711" s="1026"/>
      <c r="CH711" s="1026"/>
      <c r="CI711" s="1026"/>
      <c r="CJ711" s="1026"/>
      <c r="CK711" s="1026"/>
      <c r="CL711" s="1026"/>
      <c r="CM711" s="1026"/>
      <c r="CN711" s="1026"/>
    </row>
    <row r="712">
      <c r="A712" s="1026"/>
      <c r="B712" s="1026"/>
      <c r="C712" s="1026"/>
      <c r="D712" s="1026"/>
      <c r="E712" s="1026"/>
      <c r="F712" s="1026"/>
      <c r="G712" s="1026"/>
      <c r="H712" s="1027"/>
      <c r="I712" s="1027"/>
      <c r="J712" s="1027"/>
      <c r="K712" s="1027"/>
      <c r="L712" s="1027"/>
      <c r="M712" s="1027"/>
      <c r="N712" s="1027"/>
      <c r="O712" s="1027"/>
      <c r="P712" s="1027"/>
      <c r="Q712" s="1026"/>
      <c r="R712" s="1026"/>
      <c r="S712" s="1026"/>
      <c r="T712" s="1026"/>
      <c r="U712" s="1026"/>
      <c r="V712" s="1026"/>
      <c r="W712" s="1026"/>
      <c r="X712" s="1026"/>
      <c r="Y712" s="1026"/>
      <c r="Z712" s="1026"/>
      <c r="AA712" s="1026"/>
      <c r="AB712" s="1026"/>
      <c r="AC712" s="1026"/>
      <c r="AD712" s="1026"/>
      <c r="AE712" s="1026"/>
      <c r="AF712" s="1026"/>
      <c r="AG712" s="1026"/>
      <c r="AH712" s="1026"/>
      <c r="AI712" s="1026"/>
      <c r="AJ712" s="1026"/>
      <c r="AK712" s="1026"/>
      <c r="AL712" s="1026"/>
      <c r="AM712" s="1026"/>
      <c r="AN712" s="1026"/>
      <c r="AO712" s="1026"/>
      <c r="AP712" s="1026"/>
      <c r="AQ712" s="1026"/>
      <c r="AR712" s="1026"/>
      <c r="AS712" s="1026"/>
      <c r="AT712" s="1026"/>
      <c r="AU712" s="1026"/>
      <c r="AV712" s="1026"/>
      <c r="AW712" s="1026"/>
      <c r="AX712" s="1026"/>
      <c r="AY712" s="1026"/>
      <c r="AZ712" s="1026"/>
      <c r="BA712" s="1026"/>
      <c r="BB712" s="1026"/>
      <c r="BC712" s="1026"/>
      <c r="BD712" s="1026"/>
      <c r="BE712" s="1026"/>
      <c r="BF712" s="1026"/>
      <c r="BG712" s="1026"/>
      <c r="BH712" s="1026"/>
      <c r="BI712" s="1026"/>
      <c r="BJ712" s="1026"/>
      <c r="BK712" s="1026"/>
      <c r="BL712" s="1026"/>
      <c r="BM712" s="1026"/>
      <c r="BN712" s="1026"/>
      <c r="BO712" s="1026"/>
      <c r="BP712" s="1026"/>
      <c r="BQ712" s="1026"/>
      <c r="BR712" s="1026"/>
      <c r="BS712" s="1026"/>
      <c r="BT712" s="1026"/>
      <c r="BU712" s="1026"/>
      <c r="BV712" s="1026"/>
      <c r="BW712" s="1026"/>
      <c r="BX712" s="1026"/>
      <c r="BY712" s="1026"/>
      <c r="BZ712" s="1026"/>
      <c r="CA712" s="1026"/>
      <c r="CB712" s="1026"/>
      <c r="CC712" s="1026"/>
      <c r="CD712" s="1026"/>
      <c r="CE712" s="1026"/>
      <c r="CF712" s="1026"/>
      <c r="CG712" s="1026"/>
      <c r="CH712" s="1026"/>
      <c r="CI712" s="1026"/>
      <c r="CJ712" s="1026"/>
      <c r="CK712" s="1026"/>
      <c r="CL712" s="1026"/>
      <c r="CM712" s="1026"/>
      <c r="CN712" s="1026"/>
    </row>
    <row r="713">
      <c r="A713" s="1026"/>
      <c r="B713" s="1026"/>
      <c r="C713" s="1026"/>
      <c r="D713" s="1026"/>
      <c r="E713" s="1026"/>
      <c r="F713" s="1026"/>
      <c r="G713" s="1026"/>
      <c r="H713" s="1027"/>
      <c r="I713" s="1027"/>
      <c r="J713" s="1027"/>
      <c r="K713" s="1027"/>
      <c r="L713" s="1027"/>
      <c r="M713" s="1027"/>
      <c r="N713" s="1027"/>
      <c r="O713" s="1027"/>
      <c r="P713" s="1027"/>
      <c r="Q713" s="1026"/>
      <c r="R713" s="1026"/>
      <c r="S713" s="1026"/>
      <c r="T713" s="1026"/>
      <c r="U713" s="1026"/>
      <c r="V713" s="1026"/>
      <c r="W713" s="1026"/>
      <c r="X713" s="1026"/>
      <c r="Y713" s="1026"/>
      <c r="Z713" s="1026"/>
      <c r="AA713" s="1026"/>
      <c r="AB713" s="1026"/>
      <c r="AC713" s="1026"/>
      <c r="AD713" s="1026"/>
      <c r="AE713" s="1026"/>
      <c r="AF713" s="1026"/>
      <c r="AG713" s="1026"/>
      <c r="AH713" s="1026"/>
      <c r="AI713" s="1026"/>
      <c r="AJ713" s="1026"/>
      <c r="AK713" s="1026"/>
      <c r="AL713" s="1026"/>
      <c r="AM713" s="1026"/>
      <c r="AN713" s="1026"/>
      <c r="AO713" s="1026"/>
      <c r="AP713" s="1026"/>
      <c r="AQ713" s="1026"/>
      <c r="AR713" s="1026"/>
      <c r="AS713" s="1026"/>
      <c r="AT713" s="1026"/>
      <c r="AU713" s="1026"/>
      <c r="AV713" s="1026"/>
      <c r="AW713" s="1026"/>
      <c r="AX713" s="1026"/>
      <c r="AY713" s="1026"/>
      <c r="AZ713" s="1026"/>
      <c r="BA713" s="1026"/>
      <c r="BB713" s="1026"/>
      <c r="BC713" s="1026"/>
      <c r="BD713" s="1026"/>
      <c r="BE713" s="1026"/>
      <c r="BF713" s="1026"/>
      <c r="BG713" s="1026"/>
      <c r="BH713" s="1026"/>
      <c r="BI713" s="1026"/>
      <c r="BJ713" s="1026"/>
      <c r="BK713" s="1026"/>
      <c r="BL713" s="1026"/>
      <c r="BM713" s="1026"/>
      <c r="BN713" s="1026"/>
      <c r="BO713" s="1026"/>
      <c r="BP713" s="1026"/>
      <c r="BQ713" s="1026"/>
      <c r="BR713" s="1026"/>
      <c r="BS713" s="1026"/>
      <c r="BT713" s="1026"/>
      <c r="BU713" s="1026"/>
      <c r="BV713" s="1026"/>
      <c r="BW713" s="1026"/>
      <c r="BX713" s="1026"/>
      <c r="BY713" s="1026"/>
      <c r="BZ713" s="1026"/>
      <c r="CA713" s="1026"/>
      <c r="CB713" s="1026"/>
      <c r="CC713" s="1026"/>
      <c r="CD713" s="1026"/>
      <c r="CE713" s="1026"/>
      <c r="CF713" s="1026"/>
      <c r="CG713" s="1026"/>
      <c r="CH713" s="1026"/>
      <c r="CI713" s="1026"/>
      <c r="CJ713" s="1026"/>
      <c r="CK713" s="1026"/>
      <c r="CL713" s="1026"/>
      <c r="CM713" s="1026"/>
      <c r="CN713" s="1026"/>
    </row>
    <row r="714">
      <c r="A714" s="1026"/>
      <c r="B714" s="1026"/>
      <c r="C714" s="1026"/>
      <c r="D714" s="1026"/>
      <c r="E714" s="1026"/>
      <c r="F714" s="1026"/>
      <c r="G714" s="1026"/>
      <c r="H714" s="1027"/>
      <c r="I714" s="1027"/>
      <c r="J714" s="1027"/>
      <c r="K714" s="1027"/>
      <c r="L714" s="1027"/>
      <c r="M714" s="1027"/>
      <c r="N714" s="1027"/>
      <c r="O714" s="1027"/>
      <c r="P714" s="1027"/>
      <c r="Q714" s="1026"/>
      <c r="R714" s="1026"/>
      <c r="S714" s="1026"/>
      <c r="T714" s="1026"/>
      <c r="U714" s="1026"/>
      <c r="V714" s="1026"/>
      <c r="W714" s="1026"/>
      <c r="X714" s="1026"/>
      <c r="Y714" s="1026"/>
      <c r="Z714" s="1026"/>
      <c r="AA714" s="1026"/>
      <c r="AB714" s="1026"/>
      <c r="AC714" s="1026"/>
      <c r="AD714" s="1026"/>
      <c r="AE714" s="1026"/>
      <c r="AF714" s="1026"/>
      <c r="AG714" s="1026"/>
      <c r="AH714" s="1026"/>
      <c r="AI714" s="1026"/>
      <c r="AJ714" s="1026"/>
      <c r="AK714" s="1026"/>
      <c r="AL714" s="1026"/>
      <c r="AM714" s="1026"/>
      <c r="AN714" s="1026"/>
      <c r="AO714" s="1026"/>
      <c r="AP714" s="1026"/>
      <c r="AQ714" s="1026"/>
      <c r="AR714" s="1026"/>
      <c r="AS714" s="1026"/>
      <c r="AT714" s="1026"/>
      <c r="AU714" s="1026"/>
      <c r="AV714" s="1026"/>
      <c r="AW714" s="1026"/>
      <c r="AX714" s="1026"/>
      <c r="AY714" s="1026"/>
      <c r="AZ714" s="1026"/>
      <c r="BA714" s="1026"/>
      <c r="BB714" s="1026"/>
      <c r="BC714" s="1026"/>
      <c r="BD714" s="1026"/>
      <c r="BE714" s="1026"/>
      <c r="BF714" s="1026"/>
      <c r="BG714" s="1026"/>
      <c r="BH714" s="1026"/>
      <c r="BI714" s="1026"/>
      <c r="BJ714" s="1026"/>
      <c r="BK714" s="1026"/>
      <c r="BL714" s="1026"/>
      <c r="BM714" s="1026"/>
      <c r="BN714" s="1026"/>
      <c r="BO714" s="1026"/>
      <c r="BP714" s="1026"/>
      <c r="BQ714" s="1026"/>
      <c r="BR714" s="1026"/>
      <c r="BS714" s="1026"/>
      <c r="BT714" s="1026"/>
      <c r="BU714" s="1026"/>
      <c r="BV714" s="1026"/>
      <c r="BW714" s="1026"/>
      <c r="BX714" s="1026"/>
      <c r="BY714" s="1026"/>
      <c r="BZ714" s="1026"/>
      <c r="CA714" s="1026"/>
      <c r="CB714" s="1026"/>
      <c r="CC714" s="1026"/>
      <c r="CD714" s="1026"/>
      <c r="CE714" s="1026"/>
      <c r="CF714" s="1026"/>
      <c r="CG714" s="1026"/>
      <c r="CH714" s="1026"/>
      <c r="CI714" s="1026"/>
      <c r="CJ714" s="1026"/>
      <c r="CK714" s="1026"/>
      <c r="CL714" s="1026"/>
      <c r="CM714" s="1026"/>
      <c r="CN714" s="1026"/>
    </row>
    <row r="715">
      <c r="A715" s="1026"/>
      <c r="B715" s="1026"/>
      <c r="C715" s="1026"/>
      <c r="D715" s="1026"/>
      <c r="E715" s="1026"/>
      <c r="F715" s="1026"/>
      <c r="G715" s="1026"/>
      <c r="H715" s="1027"/>
      <c r="I715" s="1027"/>
      <c r="J715" s="1027"/>
      <c r="K715" s="1027"/>
      <c r="L715" s="1027"/>
      <c r="M715" s="1027"/>
      <c r="N715" s="1027"/>
      <c r="O715" s="1027"/>
      <c r="P715" s="1027"/>
      <c r="Q715" s="1026"/>
      <c r="R715" s="1026"/>
      <c r="S715" s="1026"/>
      <c r="T715" s="1026"/>
      <c r="U715" s="1026"/>
      <c r="V715" s="1026"/>
      <c r="W715" s="1026"/>
      <c r="X715" s="1026"/>
      <c r="Y715" s="1026"/>
      <c r="Z715" s="1026"/>
      <c r="AA715" s="1026"/>
      <c r="AB715" s="1026"/>
      <c r="AC715" s="1026"/>
      <c r="AD715" s="1026"/>
      <c r="AE715" s="1026"/>
      <c r="AF715" s="1026"/>
      <c r="AG715" s="1026"/>
      <c r="AH715" s="1026"/>
      <c r="AI715" s="1026"/>
      <c r="AJ715" s="1026"/>
      <c r="AK715" s="1026"/>
      <c r="AL715" s="1026"/>
      <c r="AM715" s="1026"/>
      <c r="AN715" s="1026"/>
      <c r="AO715" s="1026"/>
      <c r="AP715" s="1026"/>
      <c r="AQ715" s="1026"/>
      <c r="AR715" s="1026"/>
      <c r="AS715" s="1026"/>
      <c r="AT715" s="1026"/>
      <c r="AU715" s="1026"/>
      <c r="AV715" s="1026"/>
      <c r="AW715" s="1026"/>
      <c r="AX715" s="1026"/>
      <c r="AY715" s="1026"/>
      <c r="AZ715" s="1026"/>
      <c r="BA715" s="1026"/>
      <c r="BB715" s="1026"/>
      <c r="BC715" s="1026"/>
      <c r="BD715" s="1026"/>
      <c r="BE715" s="1026"/>
      <c r="BF715" s="1026"/>
      <c r="BG715" s="1026"/>
      <c r="BH715" s="1026"/>
      <c r="BI715" s="1026"/>
      <c r="BJ715" s="1026"/>
      <c r="BK715" s="1026"/>
      <c r="BL715" s="1026"/>
      <c r="BM715" s="1026"/>
      <c r="BN715" s="1026"/>
      <c r="BO715" s="1026"/>
      <c r="BP715" s="1026"/>
      <c r="BQ715" s="1026"/>
      <c r="BR715" s="1026"/>
      <c r="BS715" s="1026"/>
      <c r="BT715" s="1026"/>
      <c r="BU715" s="1026"/>
      <c r="BV715" s="1026"/>
      <c r="BW715" s="1026"/>
      <c r="BX715" s="1026"/>
      <c r="BY715" s="1026"/>
      <c r="BZ715" s="1026"/>
      <c r="CA715" s="1026"/>
      <c r="CB715" s="1026"/>
      <c r="CC715" s="1026"/>
      <c r="CD715" s="1026"/>
      <c r="CE715" s="1026"/>
      <c r="CF715" s="1026"/>
      <c r="CG715" s="1026"/>
      <c r="CH715" s="1026"/>
      <c r="CI715" s="1026"/>
      <c r="CJ715" s="1026"/>
      <c r="CK715" s="1026"/>
      <c r="CL715" s="1026"/>
      <c r="CM715" s="1026"/>
      <c r="CN715" s="1026"/>
    </row>
    <row r="716">
      <c r="A716" s="1026"/>
      <c r="B716" s="1026"/>
      <c r="C716" s="1026"/>
      <c r="D716" s="1026"/>
      <c r="E716" s="1026"/>
      <c r="F716" s="1026"/>
      <c r="G716" s="1026"/>
      <c r="H716" s="1027"/>
      <c r="I716" s="1027"/>
      <c r="J716" s="1027"/>
      <c r="K716" s="1027"/>
      <c r="L716" s="1027"/>
      <c r="M716" s="1027"/>
      <c r="N716" s="1027"/>
      <c r="O716" s="1027"/>
      <c r="P716" s="1027"/>
      <c r="Q716" s="1026"/>
      <c r="R716" s="1026"/>
      <c r="S716" s="1026"/>
      <c r="T716" s="1026"/>
      <c r="U716" s="1026"/>
      <c r="V716" s="1026"/>
      <c r="W716" s="1026"/>
      <c r="X716" s="1026"/>
      <c r="Y716" s="1026"/>
      <c r="Z716" s="1026"/>
      <c r="AA716" s="1026"/>
      <c r="AB716" s="1026"/>
      <c r="AC716" s="1026"/>
      <c r="AD716" s="1026"/>
      <c r="AE716" s="1026"/>
      <c r="AF716" s="1026"/>
      <c r="AG716" s="1026"/>
      <c r="AH716" s="1026"/>
      <c r="AI716" s="1026"/>
      <c r="AJ716" s="1026"/>
      <c r="AK716" s="1026"/>
      <c r="AL716" s="1026"/>
      <c r="AM716" s="1026"/>
      <c r="AN716" s="1026"/>
      <c r="AO716" s="1026"/>
      <c r="AP716" s="1026"/>
      <c r="AQ716" s="1026"/>
      <c r="AR716" s="1026"/>
      <c r="AS716" s="1026"/>
      <c r="AT716" s="1026"/>
      <c r="AU716" s="1026"/>
      <c r="AV716" s="1026"/>
      <c r="AW716" s="1026"/>
      <c r="AX716" s="1026"/>
      <c r="AY716" s="1026"/>
      <c r="AZ716" s="1026"/>
      <c r="BA716" s="1026"/>
      <c r="BB716" s="1026"/>
      <c r="BC716" s="1026"/>
      <c r="BD716" s="1026"/>
      <c r="BE716" s="1026"/>
      <c r="BF716" s="1026"/>
      <c r="BG716" s="1026"/>
      <c r="BH716" s="1026"/>
      <c r="BI716" s="1026"/>
      <c r="BJ716" s="1026"/>
      <c r="BK716" s="1026"/>
      <c r="BL716" s="1026"/>
      <c r="BM716" s="1026"/>
      <c r="BN716" s="1026"/>
      <c r="BO716" s="1026"/>
      <c r="BP716" s="1026"/>
      <c r="BQ716" s="1026"/>
      <c r="BR716" s="1026"/>
      <c r="BS716" s="1026"/>
      <c r="BT716" s="1026"/>
      <c r="BU716" s="1026"/>
      <c r="BV716" s="1026"/>
      <c r="BW716" s="1026"/>
      <c r="BX716" s="1026"/>
      <c r="BY716" s="1026"/>
      <c r="BZ716" s="1026"/>
      <c r="CA716" s="1026"/>
      <c r="CB716" s="1026"/>
      <c r="CC716" s="1026"/>
      <c r="CD716" s="1026"/>
      <c r="CE716" s="1026"/>
      <c r="CF716" s="1026"/>
      <c r="CG716" s="1026"/>
      <c r="CH716" s="1026"/>
      <c r="CI716" s="1026"/>
      <c r="CJ716" s="1026"/>
      <c r="CK716" s="1026"/>
      <c r="CL716" s="1026"/>
      <c r="CM716" s="1026"/>
      <c r="CN716" s="1026"/>
    </row>
    <row r="717">
      <c r="A717" s="1026"/>
      <c r="B717" s="1026"/>
      <c r="C717" s="1026"/>
      <c r="D717" s="1026"/>
      <c r="E717" s="1026"/>
      <c r="F717" s="1026"/>
      <c r="G717" s="1026"/>
      <c r="H717" s="1027"/>
      <c r="I717" s="1027"/>
      <c r="J717" s="1027"/>
      <c r="K717" s="1027"/>
      <c r="L717" s="1027"/>
      <c r="M717" s="1027"/>
      <c r="N717" s="1027"/>
      <c r="O717" s="1027"/>
      <c r="P717" s="1027"/>
      <c r="Q717" s="1026"/>
      <c r="R717" s="1026"/>
      <c r="S717" s="1026"/>
      <c r="T717" s="1026"/>
      <c r="U717" s="1026"/>
      <c r="V717" s="1026"/>
      <c r="W717" s="1026"/>
      <c r="X717" s="1026"/>
      <c r="Y717" s="1026"/>
      <c r="Z717" s="1026"/>
      <c r="AA717" s="1026"/>
      <c r="AB717" s="1026"/>
      <c r="AC717" s="1026"/>
      <c r="AD717" s="1026"/>
      <c r="AE717" s="1026"/>
      <c r="AF717" s="1026"/>
      <c r="AG717" s="1026"/>
      <c r="AH717" s="1026"/>
      <c r="AI717" s="1026"/>
      <c r="AJ717" s="1026"/>
      <c r="AK717" s="1026"/>
      <c r="AL717" s="1026"/>
      <c r="AM717" s="1026"/>
      <c r="AN717" s="1026"/>
      <c r="AO717" s="1026"/>
      <c r="AP717" s="1026"/>
      <c r="AQ717" s="1026"/>
      <c r="AR717" s="1026"/>
      <c r="AS717" s="1026"/>
      <c r="AT717" s="1026"/>
      <c r="AU717" s="1026"/>
      <c r="AV717" s="1026"/>
      <c r="AW717" s="1026"/>
      <c r="AX717" s="1026"/>
      <c r="AY717" s="1026"/>
      <c r="AZ717" s="1026"/>
      <c r="BA717" s="1026"/>
      <c r="BB717" s="1026"/>
      <c r="BC717" s="1026"/>
      <c r="BD717" s="1026"/>
      <c r="BE717" s="1026"/>
      <c r="BF717" s="1026"/>
      <c r="BG717" s="1026"/>
      <c r="BH717" s="1026"/>
      <c r="BI717" s="1026"/>
      <c r="BJ717" s="1026"/>
      <c r="BK717" s="1026"/>
      <c r="BL717" s="1026"/>
      <c r="BM717" s="1026"/>
      <c r="BN717" s="1026"/>
      <c r="BO717" s="1026"/>
      <c r="BP717" s="1026"/>
      <c r="BQ717" s="1026"/>
      <c r="BR717" s="1026"/>
      <c r="BS717" s="1026"/>
      <c r="BT717" s="1026"/>
      <c r="BU717" s="1026"/>
      <c r="BV717" s="1026"/>
      <c r="BW717" s="1026"/>
      <c r="BX717" s="1026"/>
      <c r="BY717" s="1026"/>
      <c r="BZ717" s="1026"/>
      <c r="CA717" s="1026"/>
      <c r="CB717" s="1026"/>
      <c r="CC717" s="1026"/>
      <c r="CD717" s="1026"/>
      <c r="CE717" s="1026"/>
      <c r="CF717" s="1026"/>
      <c r="CG717" s="1026"/>
      <c r="CH717" s="1026"/>
      <c r="CI717" s="1026"/>
      <c r="CJ717" s="1026"/>
      <c r="CK717" s="1026"/>
      <c r="CL717" s="1026"/>
      <c r="CM717" s="1026"/>
      <c r="CN717" s="1026"/>
    </row>
    <row r="718">
      <c r="A718" s="1026"/>
      <c r="B718" s="1026"/>
      <c r="C718" s="1026"/>
      <c r="D718" s="1026"/>
      <c r="E718" s="1026"/>
      <c r="F718" s="1026"/>
      <c r="G718" s="1026"/>
      <c r="H718" s="1027"/>
      <c r="I718" s="1027"/>
      <c r="J718" s="1027"/>
      <c r="K718" s="1027"/>
      <c r="L718" s="1027"/>
      <c r="M718" s="1027"/>
      <c r="N718" s="1027"/>
      <c r="O718" s="1027"/>
      <c r="P718" s="1027"/>
      <c r="Q718" s="1026"/>
      <c r="R718" s="1026"/>
      <c r="S718" s="1026"/>
      <c r="T718" s="1026"/>
      <c r="U718" s="1026"/>
      <c r="V718" s="1026"/>
      <c r="W718" s="1026"/>
      <c r="X718" s="1026"/>
      <c r="Y718" s="1026"/>
      <c r="Z718" s="1026"/>
      <c r="AA718" s="1026"/>
      <c r="AB718" s="1026"/>
      <c r="AC718" s="1026"/>
      <c r="AD718" s="1026"/>
      <c r="AE718" s="1026"/>
      <c r="AF718" s="1026"/>
      <c r="AG718" s="1026"/>
      <c r="AH718" s="1026"/>
      <c r="AI718" s="1026"/>
      <c r="AJ718" s="1026"/>
      <c r="AK718" s="1026"/>
      <c r="AL718" s="1026"/>
      <c r="AM718" s="1026"/>
      <c r="AN718" s="1026"/>
      <c r="AO718" s="1026"/>
      <c r="AP718" s="1026"/>
      <c r="AQ718" s="1026"/>
      <c r="AR718" s="1026"/>
      <c r="AS718" s="1026"/>
      <c r="AT718" s="1026"/>
      <c r="AU718" s="1026"/>
      <c r="AV718" s="1026"/>
      <c r="AW718" s="1026"/>
      <c r="AX718" s="1026"/>
      <c r="AY718" s="1026"/>
      <c r="AZ718" s="1026"/>
      <c r="BA718" s="1026"/>
      <c r="BB718" s="1026"/>
      <c r="BC718" s="1026"/>
      <c r="BD718" s="1026"/>
      <c r="BE718" s="1026"/>
      <c r="BF718" s="1026"/>
      <c r="BG718" s="1026"/>
      <c r="BH718" s="1026"/>
      <c r="BI718" s="1026"/>
      <c r="BJ718" s="1026"/>
      <c r="BK718" s="1026"/>
      <c r="BL718" s="1026"/>
      <c r="BM718" s="1026"/>
      <c r="BN718" s="1026"/>
      <c r="BO718" s="1026"/>
      <c r="BP718" s="1026"/>
      <c r="BQ718" s="1026"/>
      <c r="BR718" s="1026"/>
      <c r="BS718" s="1026"/>
      <c r="BT718" s="1026"/>
      <c r="BU718" s="1026"/>
      <c r="BV718" s="1026"/>
      <c r="BW718" s="1026"/>
      <c r="BX718" s="1026"/>
      <c r="BY718" s="1026"/>
      <c r="BZ718" s="1026"/>
      <c r="CA718" s="1026"/>
      <c r="CB718" s="1026"/>
      <c r="CC718" s="1026"/>
      <c r="CD718" s="1026"/>
      <c r="CE718" s="1026"/>
      <c r="CF718" s="1026"/>
      <c r="CG718" s="1026"/>
      <c r="CH718" s="1026"/>
      <c r="CI718" s="1026"/>
      <c r="CJ718" s="1026"/>
      <c r="CK718" s="1026"/>
      <c r="CL718" s="1026"/>
      <c r="CM718" s="1026"/>
      <c r="CN718" s="1026"/>
    </row>
    <row r="719">
      <c r="A719" s="1026"/>
      <c r="B719" s="1026"/>
      <c r="C719" s="1026"/>
      <c r="D719" s="1026"/>
      <c r="E719" s="1026"/>
      <c r="F719" s="1026"/>
      <c r="G719" s="1026"/>
      <c r="H719" s="1027"/>
      <c r="I719" s="1027"/>
      <c r="J719" s="1027"/>
      <c r="K719" s="1027"/>
      <c r="L719" s="1027"/>
      <c r="M719" s="1027"/>
      <c r="N719" s="1027"/>
      <c r="O719" s="1027"/>
      <c r="P719" s="1027"/>
      <c r="Q719" s="1026"/>
      <c r="R719" s="1026"/>
      <c r="S719" s="1026"/>
      <c r="T719" s="1026"/>
      <c r="U719" s="1026"/>
      <c r="V719" s="1026"/>
      <c r="W719" s="1026"/>
      <c r="X719" s="1026"/>
      <c r="Y719" s="1026"/>
      <c r="Z719" s="1026"/>
      <c r="AA719" s="1026"/>
      <c r="AB719" s="1026"/>
      <c r="AC719" s="1026"/>
      <c r="AD719" s="1026"/>
      <c r="AE719" s="1026"/>
      <c r="AF719" s="1026"/>
      <c r="AG719" s="1026"/>
      <c r="AH719" s="1026"/>
      <c r="AI719" s="1026"/>
      <c r="AJ719" s="1026"/>
      <c r="AK719" s="1026"/>
      <c r="AL719" s="1026"/>
      <c r="AM719" s="1026"/>
      <c r="AN719" s="1026"/>
      <c r="AO719" s="1026"/>
      <c r="AP719" s="1026"/>
      <c r="AQ719" s="1026"/>
      <c r="AR719" s="1026"/>
      <c r="AS719" s="1026"/>
      <c r="AT719" s="1026"/>
      <c r="AU719" s="1026"/>
      <c r="AV719" s="1026"/>
      <c r="AW719" s="1026"/>
      <c r="AX719" s="1026"/>
      <c r="AY719" s="1026"/>
      <c r="AZ719" s="1026"/>
      <c r="BA719" s="1026"/>
      <c r="BB719" s="1026"/>
      <c r="BC719" s="1026"/>
      <c r="BD719" s="1026"/>
      <c r="BE719" s="1026"/>
      <c r="BF719" s="1026"/>
      <c r="BG719" s="1026"/>
      <c r="BH719" s="1026"/>
      <c r="BI719" s="1026"/>
      <c r="BJ719" s="1026"/>
      <c r="BK719" s="1026"/>
      <c r="BL719" s="1026"/>
      <c r="BM719" s="1026"/>
      <c r="BN719" s="1026"/>
      <c r="BO719" s="1026"/>
      <c r="BP719" s="1026"/>
      <c r="BQ719" s="1026"/>
      <c r="BR719" s="1026"/>
      <c r="BS719" s="1026"/>
      <c r="BT719" s="1026"/>
      <c r="BU719" s="1026"/>
      <c r="BV719" s="1026"/>
      <c r="BW719" s="1026"/>
      <c r="BX719" s="1026"/>
      <c r="BY719" s="1026"/>
      <c r="BZ719" s="1026"/>
      <c r="CA719" s="1026"/>
      <c r="CB719" s="1026"/>
      <c r="CC719" s="1026"/>
      <c r="CD719" s="1026"/>
      <c r="CE719" s="1026"/>
      <c r="CF719" s="1026"/>
      <c r="CG719" s="1026"/>
      <c r="CH719" s="1026"/>
      <c r="CI719" s="1026"/>
      <c r="CJ719" s="1026"/>
      <c r="CK719" s="1026"/>
      <c r="CL719" s="1026"/>
      <c r="CM719" s="1026"/>
      <c r="CN719" s="1026"/>
    </row>
    <row r="720">
      <c r="A720" s="1026"/>
      <c r="B720" s="1026"/>
      <c r="C720" s="1026"/>
      <c r="D720" s="1026"/>
      <c r="E720" s="1026"/>
      <c r="F720" s="1026"/>
      <c r="G720" s="1026"/>
      <c r="H720" s="1027"/>
      <c r="I720" s="1027"/>
      <c r="J720" s="1027"/>
      <c r="K720" s="1027"/>
      <c r="L720" s="1027"/>
      <c r="M720" s="1027"/>
      <c r="N720" s="1027"/>
      <c r="O720" s="1027"/>
      <c r="P720" s="1027"/>
      <c r="Q720" s="1026"/>
      <c r="R720" s="1026"/>
      <c r="S720" s="1026"/>
      <c r="T720" s="1026"/>
      <c r="U720" s="1026"/>
      <c r="V720" s="1026"/>
      <c r="W720" s="1026"/>
      <c r="X720" s="1026"/>
      <c r="Y720" s="1026"/>
      <c r="Z720" s="1026"/>
      <c r="AA720" s="1026"/>
      <c r="AB720" s="1026"/>
      <c r="AC720" s="1026"/>
      <c r="AD720" s="1026"/>
      <c r="AE720" s="1026"/>
      <c r="AF720" s="1026"/>
      <c r="AG720" s="1026"/>
      <c r="AH720" s="1026"/>
      <c r="AI720" s="1026"/>
      <c r="AJ720" s="1026"/>
      <c r="AK720" s="1026"/>
      <c r="AL720" s="1026"/>
      <c r="AM720" s="1026"/>
      <c r="AN720" s="1026"/>
      <c r="AO720" s="1026"/>
      <c r="AP720" s="1026"/>
      <c r="AQ720" s="1026"/>
      <c r="AR720" s="1026"/>
      <c r="AS720" s="1026"/>
      <c r="AT720" s="1026"/>
      <c r="AU720" s="1026"/>
      <c r="AV720" s="1026"/>
      <c r="AW720" s="1026"/>
      <c r="AX720" s="1026"/>
      <c r="AY720" s="1026"/>
      <c r="AZ720" s="1026"/>
      <c r="BA720" s="1026"/>
      <c r="BB720" s="1026"/>
      <c r="BC720" s="1026"/>
      <c r="BD720" s="1026"/>
      <c r="BE720" s="1026"/>
      <c r="BF720" s="1026"/>
      <c r="BG720" s="1026"/>
      <c r="BH720" s="1026"/>
      <c r="BI720" s="1026"/>
      <c r="BJ720" s="1026"/>
      <c r="BK720" s="1026"/>
      <c r="BL720" s="1026"/>
      <c r="BM720" s="1026"/>
      <c r="BN720" s="1026"/>
      <c r="BO720" s="1026"/>
      <c r="BP720" s="1026"/>
      <c r="BQ720" s="1026"/>
      <c r="BR720" s="1026"/>
      <c r="BS720" s="1026"/>
      <c r="BT720" s="1026"/>
      <c r="BU720" s="1026"/>
      <c r="BV720" s="1026"/>
      <c r="BW720" s="1026"/>
      <c r="BX720" s="1026"/>
      <c r="BY720" s="1026"/>
      <c r="BZ720" s="1026"/>
      <c r="CA720" s="1026"/>
      <c r="CB720" s="1026"/>
      <c r="CC720" s="1026"/>
      <c r="CD720" s="1026"/>
      <c r="CE720" s="1026"/>
      <c r="CF720" s="1026"/>
      <c r="CG720" s="1026"/>
      <c r="CH720" s="1026"/>
      <c r="CI720" s="1026"/>
      <c r="CJ720" s="1026"/>
      <c r="CK720" s="1026"/>
      <c r="CL720" s="1026"/>
      <c r="CM720" s="1026"/>
      <c r="CN720" s="1026"/>
    </row>
    <row r="721">
      <c r="A721" s="1026"/>
      <c r="B721" s="1026"/>
      <c r="C721" s="1026"/>
      <c r="D721" s="1026"/>
      <c r="E721" s="1026"/>
      <c r="F721" s="1026"/>
      <c r="G721" s="1026"/>
      <c r="H721" s="1027"/>
      <c r="I721" s="1027"/>
      <c r="J721" s="1027"/>
      <c r="K721" s="1027"/>
      <c r="L721" s="1027"/>
      <c r="M721" s="1027"/>
      <c r="N721" s="1027"/>
      <c r="O721" s="1027"/>
      <c r="P721" s="1027"/>
      <c r="Q721" s="1026"/>
      <c r="R721" s="1026"/>
      <c r="S721" s="1026"/>
      <c r="T721" s="1026"/>
      <c r="U721" s="1026"/>
      <c r="V721" s="1026"/>
      <c r="W721" s="1026"/>
      <c r="X721" s="1026"/>
      <c r="Y721" s="1026"/>
      <c r="Z721" s="1026"/>
      <c r="AA721" s="1026"/>
      <c r="AB721" s="1026"/>
      <c r="AC721" s="1026"/>
      <c r="AD721" s="1026"/>
      <c r="AE721" s="1026"/>
      <c r="AF721" s="1026"/>
      <c r="AG721" s="1026"/>
      <c r="AH721" s="1026"/>
      <c r="AI721" s="1026"/>
      <c r="AJ721" s="1026"/>
      <c r="AK721" s="1026"/>
      <c r="AL721" s="1026"/>
      <c r="AM721" s="1026"/>
      <c r="AN721" s="1026"/>
      <c r="AO721" s="1026"/>
      <c r="AP721" s="1026"/>
      <c r="AQ721" s="1026"/>
      <c r="AR721" s="1026"/>
      <c r="AS721" s="1026"/>
      <c r="AT721" s="1026"/>
      <c r="AU721" s="1026"/>
      <c r="AV721" s="1026"/>
      <c r="AW721" s="1026"/>
      <c r="AX721" s="1026"/>
      <c r="AY721" s="1026"/>
      <c r="AZ721" s="1026"/>
      <c r="BA721" s="1026"/>
      <c r="BB721" s="1026"/>
      <c r="BC721" s="1026"/>
      <c r="BD721" s="1026"/>
      <c r="BE721" s="1026"/>
      <c r="BF721" s="1026"/>
      <c r="BG721" s="1026"/>
      <c r="BH721" s="1026"/>
      <c r="BI721" s="1026"/>
      <c r="BJ721" s="1026"/>
      <c r="BK721" s="1026"/>
      <c r="BL721" s="1026"/>
      <c r="BM721" s="1026"/>
      <c r="BN721" s="1026"/>
      <c r="BO721" s="1026"/>
      <c r="BP721" s="1026"/>
      <c r="BQ721" s="1026"/>
      <c r="BR721" s="1026"/>
      <c r="BS721" s="1026"/>
      <c r="BT721" s="1026"/>
      <c r="BU721" s="1026"/>
      <c r="BV721" s="1026"/>
      <c r="BW721" s="1026"/>
      <c r="BX721" s="1026"/>
      <c r="BY721" s="1026"/>
      <c r="BZ721" s="1026"/>
      <c r="CA721" s="1026"/>
      <c r="CB721" s="1026"/>
      <c r="CC721" s="1026"/>
      <c r="CD721" s="1026"/>
      <c r="CE721" s="1026"/>
      <c r="CF721" s="1026"/>
      <c r="CG721" s="1026"/>
      <c r="CH721" s="1026"/>
      <c r="CI721" s="1026"/>
      <c r="CJ721" s="1026"/>
      <c r="CK721" s="1026"/>
      <c r="CL721" s="1026"/>
      <c r="CM721" s="1026"/>
      <c r="CN721" s="1026"/>
    </row>
    <row r="722">
      <c r="A722" s="1026"/>
      <c r="B722" s="1026"/>
      <c r="C722" s="1026"/>
      <c r="D722" s="1026"/>
      <c r="E722" s="1026"/>
      <c r="F722" s="1026"/>
      <c r="G722" s="1026"/>
      <c r="H722" s="1027"/>
      <c r="I722" s="1027"/>
      <c r="J722" s="1027"/>
      <c r="K722" s="1027"/>
      <c r="L722" s="1027"/>
      <c r="M722" s="1027"/>
      <c r="N722" s="1027"/>
      <c r="O722" s="1027"/>
      <c r="P722" s="1027"/>
      <c r="Q722" s="1026"/>
      <c r="R722" s="1026"/>
      <c r="S722" s="1026"/>
      <c r="T722" s="1026"/>
      <c r="U722" s="1026"/>
      <c r="V722" s="1026"/>
      <c r="W722" s="1026"/>
      <c r="X722" s="1026"/>
      <c r="Y722" s="1026"/>
      <c r="Z722" s="1026"/>
      <c r="AA722" s="1026"/>
      <c r="AB722" s="1026"/>
      <c r="AC722" s="1026"/>
      <c r="AD722" s="1026"/>
      <c r="AE722" s="1026"/>
      <c r="AF722" s="1026"/>
      <c r="AG722" s="1026"/>
      <c r="AH722" s="1026"/>
      <c r="AI722" s="1026"/>
      <c r="AJ722" s="1026"/>
      <c r="AK722" s="1026"/>
      <c r="AL722" s="1026"/>
      <c r="AM722" s="1026"/>
      <c r="AN722" s="1026"/>
      <c r="AO722" s="1026"/>
      <c r="AP722" s="1026"/>
      <c r="AQ722" s="1026"/>
      <c r="AR722" s="1026"/>
      <c r="AS722" s="1026"/>
      <c r="AT722" s="1026"/>
      <c r="AU722" s="1026"/>
      <c r="AV722" s="1026"/>
      <c r="AW722" s="1026"/>
      <c r="AX722" s="1026"/>
      <c r="AY722" s="1026"/>
      <c r="AZ722" s="1026"/>
      <c r="BA722" s="1026"/>
      <c r="BB722" s="1026"/>
      <c r="BC722" s="1026"/>
      <c r="BD722" s="1026"/>
      <c r="BE722" s="1026"/>
      <c r="BF722" s="1026"/>
      <c r="BG722" s="1026"/>
      <c r="BH722" s="1026"/>
      <c r="BI722" s="1026"/>
      <c r="BJ722" s="1026"/>
      <c r="BK722" s="1026"/>
      <c r="BL722" s="1026"/>
      <c r="BM722" s="1026"/>
      <c r="BN722" s="1026"/>
      <c r="BO722" s="1026"/>
      <c r="BP722" s="1026"/>
      <c r="BQ722" s="1026"/>
      <c r="BR722" s="1026"/>
      <c r="BS722" s="1026"/>
      <c r="BT722" s="1026"/>
      <c r="BU722" s="1026"/>
      <c r="BV722" s="1026"/>
      <c r="BW722" s="1026"/>
      <c r="BX722" s="1026"/>
      <c r="BY722" s="1026"/>
      <c r="BZ722" s="1026"/>
      <c r="CA722" s="1026"/>
      <c r="CB722" s="1026"/>
      <c r="CC722" s="1026"/>
      <c r="CD722" s="1026"/>
      <c r="CE722" s="1026"/>
      <c r="CF722" s="1026"/>
      <c r="CG722" s="1026"/>
      <c r="CH722" s="1026"/>
      <c r="CI722" s="1026"/>
      <c r="CJ722" s="1026"/>
      <c r="CK722" s="1026"/>
      <c r="CL722" s="1026"/>
      <c r="CM722" s="1026"/>
      <c r="CN722" s="1026"/>
    </row>
    <row r="723">
      <c r="A723" s="1026"/>
      <c r="B723" s="1026"/>
      <c r="C723" s="1026"/>
      <c r="D723" s="1026"/>
      <c r="E723" s="1026"/>
      <c r="F723" s="1026"/>
      <c r="G723" s="1026"/>
      <c r="H723" s="1027"/>
      <c r="I723" s="1027"/>
      <c r="J723" s="1027"/>
      <c r="K723" s="1027"/>
      <c r="L723" s="1027"/>
      <c r="M723" s="1027"/>
      <c r="N723" s="1027"/>
      <c r="O723" s="1027"/>
      <c r="P723" s="1027"/>
      <c r="Q723" s="1026"/>
      <c r="R723" s="1026"/>
      <c r="S723" s="1026"/>
      <c r="T723" s="1026"/>
      <c r="U723" s="1026"/>
      <c r="V723" s="1026"/>
      <c r="W723" s="1026"/>
      <c r="X723" s="1026"/>
      <c r="Y723" s="1026"/>
      <c r="Z723" s="1026"/>
      <c r="AA723" s="1026"/>
      <c r="AB723" s="1026"/>
      <c r="AC723" s="1026"/>
      <c r="AD723" s="1026"/>
      <c r="AE723" s="1026"/>
      <c r="AF723" s="1026"/>
      <c r="AG723" s="1026"/>
      <c r="AH723" s="1026"/>
      <c r="AI723" s="1026"/>
      <c r="AJ723" s="1026"/>
      <c r="AK723" s="1026"/>
      <c r="AL723" s="1026"/>
      <c r="AM723" s="1026"/>
      <c r="AN723" s="1026"/>
      <c r="AO723" s="1026"/>
      <c r="AP723" s="1026"/>
      <c r="AQ723" s="1026"/>
      <c r="AR723" s="1026"/>
      <c r="AS723" s="1026"/>
      <c r="AT723" s="1026"/>
      <c r="AU723" s="1026"/>
      <c r="AV723" s="1026"/>
      <c r="AW723" s="1026"/>
      <c r="AX723" s="1026"/>
      <c r="AY723" s="1026"/>
      <c r="AZ723" s="1026"/>
      <c r="BA723" s="1026"/>
      <c r="BB723" s="1026"/>
      <c r="BC723" s="1026"/>
      <c r="BD723" s="1026"/>
      <c r="BE723" s="1026"/>
      <c r="BF723" s="1026"/>
      <c r="BG723" s="1026"/>
      <c r="BH723" s="1026"/>
      <c r="BI723" s="1026"/>
      <c r="BJ723" s="1026"/>
      <c r="BK723" s="1026"/>
      <c r="BL723" s="1026"/>
      <c r="BM723" s="1026"/>
      <c r="BN723" s="1026"/>
      <c r="BO723" s="1026"/>
      <c r="BP723" s="1026"/>
      <c r="BQ723" s="1026"/>
      <c r="BR723" s="1026"/>
      <c r="BS723" s="1026"/>
      <c r="BT723" s="1026"/>
      <c r="BU723" s="1026"/>
      <c r="BV723" s="1026"/>
      <c r="BW723" s="1026"/>
      <c r="BX723" s="1026"/>
      <c r="BY723" s="1026"/>
      <c r="BZ723" s="1026"/>
      <c r="CA723" s="1026"/>
      <c r="CB723" s="1026"/>
      <c r="CC723" s="1026"/>
      <c r="CD723" s="1026"/>
      <c r="CE723" s="1026"/>
      <c r="CF723" s="1026"/>
      <c r="CG723" s="1026"/>
      <c r="CH723" s="1026"/>
      <c r="CI723" s="1026"/>
      <c r="CJ723" s="1026"/>
      <c r="CK723" s="1026"/>
      <c r="CL723" s="1026"/>
      <c r="CM723" s="1026"/>
      <c r="CN723" s="1026"/>
    </row>
    <row r="724">
      <c r="A724" s="1026"/>
      <c r="B724" s="1026"/>
      <c r="C724" s="1026"/>
      <c r="D724" s="1026"/>
      <c r="E724" s="1026"/>
      <c r="F724" s="1026"/>
      <c r="G724" s="1026"/>
      <c r="H724" s="1027"/>
      <c r="I724" s="1027"/>
      <c r="J724" s="1027"/>
      <c r="K724" s="1027"/>
      <c r="L724" s="1027"/>
      <c r="M724" s="1027"/>
      <c r="N724" s="1027"/>
      <c r="O724" s="1027"/>
      <c r="P724" s="1027"/>
      <c r="Q724" s="1026"/>
      <c r="R724" s="1026"/>
      <c r="S724" s="1026"/>
      <c r="T724" s="1026"/>
      <c r="U724" s="1026"/>
      <c r="V724" s="1026"/>
      <c r="W724" s="1026"/>
      <c r="X724" s="1026"/>
      <c r="Y724" s="1026"/>
      <c r="Z724" s="1026"/>
      <c r="AA724" s="1026"/>
      <c r="AB724" s="1026"/>
      <c r="AC724" s="1026"/>
      <c r="AD724" s="1026"/>
      <c r="AE724" s="1026"/>
      <c r="AF724" s="1026"/>
      <c r="AG724" s="1026"/>
      <c r="AH724" s="1026"/>
      <c r="AI724" s="1026"/>
      <c r="AJ724" s="1026"/>
      <c r="AK724" s="1026"/>
      <c r="AL724" s="1026"/>
      <c r="AM724" s="1026"/>
      <c r="AN724" s="1026"/>
      <c r="AO724" s="1026"/>
      <c r="AP724" s="1026"/>
      <c r="AQ724" s="1026"/>
      <c r="AR724" s="1026"/>
      <c r="AS724" s="1026"/>
      <c r="AT724" s="1026"/>
      <c r="AU724" s="1026"/>
      <c r="AV724" s="1026"/>
      <c r="AW724" s="1026"/>
      <c r="AX724" s="1026"/>
      <c r="AY724" s="1026"/>
      <c r="AZ724" s="1026"/>
      <c r="BA724" s="1026"/>
      <c r="BB724" s="1026"/>
      <c r="BC724" s="1026"/>
      <c r="BD724" s="1026"/>
      <c r="BE724" s="1026"/>
      <c r="BF724" s="1026"/>
      <c r="BG724" s="1026"/>
      <c r="BH724" s="1026"/>
      <c r="BI724" s="1026"/>
      <c r="BJ724" s="1026"/>
      <c r="BK724" s="1026"/>
      <c r="BL724" s="1026"/>
      <c r="BM724" s="1026"/>
      <c r="BN724" s="1026"/>
      <c r="BO724" s="1026"/>
      <c r="BP724" s="1026"/>
      <c r="BQ724" s="1026"/>
      <c r="BR724" s="1026"/>
      <c r="BS724" s="1026"/>
      <c r="BT724" s="1026"/>
      <c r="BU724" s="1026"/>
      <c r="BV724" s="1026"/>
      <c r="BW724" s="1026"/>
      <c r="BX724" s="1026"/>
      <c r="BY724" s="1026"/>
      <c r="BZ724" s="1026"/>
      <c r="CA724" s="1026"/>
      <c r="CB724" s="1026"/>
      <c r="CC724" s="1026"/>
      <c r="CD724" s="1026"/>
      <c r="CE724" s="1026"/>
      <c r="CF724" s="1026"/>
      <c r="CG724" s="1026"/>
      <c r="CH724" s="1026"/>
      <c r="CI724" s="1026"/>
      <c r="CJ724" s="1026"/>
      <c r="CK724" s="1026"/>
      <c r="CL724" s="1026"/>
      <c r="CM724" s="1026"/>
      <c r="CN724" s="1026"/>
    </row>
    <row r="725">
      <c r="A725" s="1026"/>
      <c r="B725" s="1026"/>
      <c r="C725" s="1026"/>
      <c r="D725" s="1026"/>
      <c r="E725" s="1026"/>
      <c r="F725" s="1026"/>
      <c r="G725" s="1026"/>
      <c r="H725" s="1027"/>
      <c r="I725" s="1027"/>
      <c r="J725" s="1027"/>
      <c r="K725" s="1027"/>
      <c r="L725" s="1027"/>
      <c r="M725" s="1027"/>
      <c r="N725" s="1027"/>
      <c r="O725" s="1027"/>
      <c r="P725" s="1027"/>
      <c r="Q725" s="1026"/>
      <c r="R725" s="1026"/>
      <c r="S725" s="1026"/>
      <c r="T725" s="1026"/>
      <c r="U725" s="1026"/>
      <c r="V725" s="1026"/>
      <c r="W725" s="1026"/>
      <c r="X725" s="1026"/>
      <c r="Y725" s="1026"/>
      <c r="Z725" s="1026"/>
      <c r="AA725" s="1026"/>
      <c r="AB725" s="1026"/>
      <c r="AC725" s="1026"/>
      <c r="AD725" s="1026"/>
      <c r="AE725" s="1026"/>
      <c r="AF725" s="1026"/>
      <c r="AG725" s="1026"/>
      <c r="AH725" s="1026"/>
      <c r="AI725" s="1026"/>
      <c r="AJ725" s="1026"/>
      <c r="AK725" s="1026"/>
      <c r="AL725" s="1026"/>
      <c r="AM725" s="1026"/>
      <c r="AN725" s="1026"/>
      <c r="AO725" s="1026"/>
      <c r="AP725" s="1026"/>
      <c r="AQ725" s="1026"/>
      <c r="AR725" s="1026"/>
      <c r="AS725" s="1026"/>
      <c r="AT725" s="1026"/>
      <c r="AU725" s="1026"/>
      <c r="AV725" s="1026"/>
      <c r="AW725" s="1026"/>
      <c r="AX725" s="1026"/>
      <c r="AY725" s="1026"/>
      <c r="AZ725" s="1026"/>
      <c r="BA725" s="1026"/>
      <c r="BB725" s="1026"/>
      <c r="BC725" s="1026"/>
      <c r="BD725" s="1026"/>
      <c r="BE725" s="1026"/>
      <c r="BF725" s="1026"/>
      <c r="BG725" s="1026"/>
      <c r="BH725" s="1026"/>
      <c r="BI725" s="1026"/>
      <c r="BJ725" s="1026"/>
      <c r="BK725" s="1026"/>
      <c r="BL725" s="1026"/>
      <c r="BM725" s="1026"/>
      <c r="BN725" s="1026"/>
      <c r="BO725" s="1026"/>
      <c r="BP725" s="1026"/>
      <c r="BQ725" s="1026"/>
      <c r="BR725" s="1026"/>
      <c r="BS725" s="1026"/>
      <c r="BT725" s="1026"/>
      <c r="BU725" s="1026"/>
      <c r="BV725" s="1026"/>
      <c r="BW725" s="1026"/>
      <c r="BX725" s="1026"/>
      <c r="BY725" s="1026"/>
      <c r="BZ725" s="1026"/>
      <c r="CA725" s="1026"/>
      <c r="CB725" s="1026"/>
      <c r="CC725" s="1026"/>
      <c r="CD725" s="1026"/>
      <c r="CE725" s="1026"/>
      <c r="CF725" s="1026"/>
      <c r="CG725" s="1026"/>
      <c r="CH725" s="1026"/>
      <c r="CI725" s="1026"/>
      <c r="CJ725" s="1026"/>
      <c r="CK725" s="1026"/>
      <c r="CL725" s="1026"/>
      <c r="CM725" s="1026"/>
      <c r="CN725" s="1026"/>
    </row>
  </sheetData>
  <mergeCells count="86">
    <mergeCell ref="P7:P9"/>
    <mergeCell ref="Q7:S7"/>
    <mergeCell ref="AC7:AF7"/>
    <mergeCell ref="AG7:AJ7"/>
    <mergeCell ref="AK7:AO7"/>
    <mergeCell ref="AP7:AS7"/>
    <mergeCell ref="AT7:AW7"/>
    <mergeCell ref="AX7:BB7"/>
    <mergeCell ref="AT11:AW11"/>
    <mergeCell ref="AN12:AO12"/>
    <mergeCell ref="AT12:AW12"/>
    <mergeCell ref="AX12:AZ12"/>
    <mergeCell ref="BC7:BF7"/>
    <mergeCell ref="BG7:BJ7"/>
    <mergeCell ref="BG11:BJ11"/>
    <mergeCell ref="BG12:BJ12"/>
    <mergeCell ref="BK12:BM12"/>
    <mergeCell ref="BK7:BO7"/>
    <mergeCell ref="BP7:BS7"/>
    <mergeCell ref="BV7:BX7"/>
    <mergeCell ref="AP9:AW9"/>
    <mergeCell ref="BK9:BS9"/>
    <mergeCell ref="B6:D6"/>
    <mergeCell ref="H6:I6"/>
    <mergeCell ref="J6:P6"/>
    <mergeCell ref="Q6:AO6"/>
    <mergeCell ref="AP6:BS6"/>
    <mergeCell ref="B7:B9"/>
    <mergeCell ref="C7:C9"/>
    <mergeCell ref="V14:W14"/>
    <mergeCell ref="X14:AB14"/>
    <mergeCell ref="AC14:AF14"/>
    <mergeCell ref="AN14:AO14"/>
    <mergeCell ref="AT14:AW14"/>
    <mergeCell ref="AX14:AZ14"/>
    <mergeCell ref="M12:M13"/>
    <mergeCell ref="N12:N13"/>
    <mergeCell ref="O12:O13"/>
    <mergeCell ref="P12:P13"/>
    <mergeCell ref="V12:W13"/>
    <mergeCell ref="X12:AB13"/>
    <mergeCell ref="AC12:AF13"/>
    <mergeCell ref="O15:O16"/>
    <mergeCell ref="P15:P16"/>
    <mergeCell ref="AN15:AO16"/>
    <mergeCell ref="AT15:AW16"/>
    <mergeCell ref="AX15:AZ16"/>
    <mergeCell ref="BG15:BJ16"/>
    <mergeCell ref="BK15:BM16"/>
    <mergeCell ref="H15:H16"/>
    <mergeCell ref="I15:I16"/>
    <mergeCell ref="J15:J16"/>
    <mergeCell ref="K15:K16"/>
    <mergeCell ref="L15:L16"/>
    <mergeCell ref="M15:M16"/>
    <mergeCell ref="N15:N16"/>
    <mergeCell ref="D7:D9"/>
    <mergeCell ref="E7:E9"/>
    <mergeCell ref="B10:B16"/>
    <mergeCell ref="C12:C13"/>
    <mergeCell ref="C15:C16"/>
    <mergeCell ref="D15:D16"/>
    <mergeCell ref="F7:F9"/>
    <mergeCell ref="G7:G9"/>
    <mergeCell ref="J7:J9"/>
    <mergeCell ref="K7:K9"/>
    <mergeCell ref="L7:L9"/>
    <mergeCell ref="M7:M9"/>
    <mergeCell ref="N7:N9"/>
    <mergeCell ref="O7:O9"/>
    <mergeCell ref="H7:H9"/>
    <mergeCell ref="I7:I9"/>
    <mergeCell ref="H12:H13"/>
    <mergeCell ref="I12:I13"/>
    <mergeCell ref="J12:J13"/>
    <mergeCell ref="K12:K13"/>
    <mergeCell ref="L12:L13"/>
    <mergeCell ref="X15:AB16"/>
    <mergeCell ref="AC15:AF16"/>
    <mergeCell ref="T7:W7"/>
    <mergeCell ref="X7:AB7"/>
    <mergeCell ref="X10:AB10"/>
    <mergeCell ref="AC10:AF10"/>
    <mergeCell ref="X11:AB11"/>
    <mergeCell ref="AC11:AF11"/>
    <mergeCell ref="V15:W16"/>
  </mergeCells>
  <printOptions gridLines="1" horizontalCentered="1"/>
  <pageMargins bottom="0.75" footer="0.0" header="0.0" left="0.25" right="0.25" top="0.75"/>
  <pageSetup fitToHeight="0" paperSize="8"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13"/>
    <col customWidth="1" min="2" max="2" width="24.63"/>
    <col customWidth="1" min="3" max="3" width="29.63"/>
    <col customWidth="1" min="4" max="7" width="33.13"/>
    <col customWidth="1" min="8" max="8" width="17.13"/>
    <col customWidth="1" min="9" max="9" width="20.13"/>
    <col customWidth="1" min="10" max="12" width="13.38"/>
    <col customWidth="1" min="13" max="13" width="15.38"/>
    <col customWidth="1" min="14" max="15" width="13.38"/>
    <col customWidth="1" min="16" max="16" width="14.13"/>
    <col customWidth="1" min="17" max="49" width="9.5"/>
    <col customWidth="1" min="50" max="55" width="3.88"/>
    <col hidden="1" min="56" max="74" width="12.63"/>
  </cols>
  <sheetData>
    <row r="1" ht="18.0" customHeight="1">
      <c r="A1" s="897"/>
      <c r="B1" s="898"/>
      <c r="C1" s="898"/>
      <c r="D1" s="898"/>
      <c r="E1" s="898"/>
      <c r="F1" s="898"/>
      <c r="G1" s="898"/>
      <c r="H1" s="899"/>
      <c r="I1" s="900" t="s">
        <v>806</v>
      </c>
      <c r="J1" s="899"/>
      <c r="K1" s="899"/>
      <c r="L1" s="899"/>
      <c r="M1" s="899"/>
      <c r="N1" s="899"/>
      <c r="O1" s="899"/>
      <c r="P1" s="899"/>
      <c r="Q1" s="898"/>
      <c r="R1" s="898"/>
      <c r="S1" s="898"/>
      <c r="T1" s="898"/>
      <c r="U1" s="898"/>
      <c r="V1" s="898"/>
      <c r="W1" s="898"/>
      <c r="X1" s="898"/>
      <c r="Y1" s="898"/>
      <c r="Z1" s="898"/>
      <c r="AA1" s="898"/>
      <c r="AB1" s="898"/>
      <c r="AC1" s="898"/>
      <c r="AD1" s="898"/>
      <c r="AE1" s="898"/>
      <c r="AF1" s="901"/>
      <c r="AG1" s="902"/>
      <c r="AH1" s="902"/>
      <c r="AI1" s="902"/>
      <c r="AJ1" s="902"/>
      <c r="AK1" s="902"/>
      <c r="AL1" s="902"/>
      <c r="AM1" s="902"/>
      <c r="AN1" s="902"/>
      <c r="AO1" s="902"/>
      <c r="AP1" s="902"/>
      <c r="AQ1" s="902"/>
      <c r="AR1" s="902"/>
      <c r="AS1" s="902"/>
      <c r="AT1" s="902"/>
      <c r="AU1" s="902"/>
      <c r="AV1" s="902"/>
      <c r="AW1" s="902"/>
      <c r="AX1" s="898"/>
      <c r="AY1" s="903"/>
      <c r="AZ1" s="903"/>
      <c r="BA1" s="903"/>
      <c r="BB1" s="903"/>
      <c r="BC1" s="903"/>
      <c r="BD1" s="904"/>
      <c r="BE1" s="904"/>
      <c r="BF1" s="904"/>
      <c r="BG1" s="904"/>
      <c r="BH1" s="904"/>
      <c r="BI1" s="904"/>
      <c r="BJ1" s="904"/>
      <c r="BK1" s="904"/>
      <c r="BL1" s="904"/>
      <c r="BM1" s="904"/>
      <c r="BN1" s="904"/>
      <c r="BO1" s="904"/>
      <c r="BP1" s="904"/>
      <c r="BQ1" s="904"/>
      <c r="BR1" s="904"/>
      <c r="BS1" s="904"/>
      <c r="BT1" s="904"/>
      <c r="BU1" s="904"/>
      <c r="BV1" s="904"/>
    </row>
    <row r="2" ht="30.0" customHeight="1">
      <c r="A2" s="898"/>
      <c r="B2" s="905" t="s">
        <v>807</v>
      </c>
      <c r="C2" s="906" t="s">
        <v>868</v>
      </c>
      <c r="D2" s="907"/>
      <c r="E2" s="908"/>
      <c r="F2" s="909"/>
      <c r="G2" s="907"/>
      <c r="H2" s="910"/>
      <c r="I2" s="911"/>
      <c r="J2" s="910"/>
      <c r="K2" s="910"/>
      <c r="L2" s="910"/>
      <c r="M2" s="912"/>
      <c r="N2" s="912"/>
      <c r="O2" s="912"/>
      <c r="P2" s="912"/>
      <c r="Q2" s="913"/>
      <c r="R2" s="913"/>
      <c r="S2" s="913"/>
      <c r="T2" s="913"/>
      <c r="U2" s="913"/>
      <c r="V2" s="913"/>
      <c r="W2" s="913"/>
      <c r="X2" s="913"/>
      <c r="Y2" s="913"/>
      <c r="Z2" s="913"/>
      <c r="AA2" s="913"/>
      <c r="AB2" s="913"/>
      <c r="AC2" s="913"/>
      <c r="AD2" s="913"/>
      <c r="AE2" s="913"/>
      <c r="AF2" s="901"/>
      <c r="AG2" s="902"/>
      <c r="AH2" s="902"/>
      <c r="AI2" s="902"/>
      <c r="AJ2" s="902"/>
      <c r="AK2" s="902"/>
      <c r="AL2" s="902"/>
      <c r="AM2" s="902"/>
      <c r="AN2" s="902"/>
      <c r="AO2" s="902"/>
      <c r="AP2" s="902"/>
      <c r="AQ2" s="902"/>
      <c r="AR2" s="902"/>
      <c r="AS2" s="902"/>
      <c r="AT2" s="902"/>
      <c r="AU2" s="902"/>
      <c r="AV2" s="902"/>
      <c r="AW2" s="902"/>
      <c r="AX2" s="898"/>
      <c r="AY2" s="903"/>
      <c r="AZ2" s="903"/>
      <c r="BA2" s="903"/>
      <c r="BB2" s="903"/>
      <c r="BC2" s="903"/>
      <c r="BD2" s="904"/>
      <c r="BE2" s="904"/>
      <c r="BF2" s="904"/>
      <c r="BG2" s="904"/>
      <c r="BH2" s="904"/>
      <c r="BI2" s="904"/>
      <c r="BJ2" s="904"/>
      <c r="BK2" s="904"/>
      <c r="BL2" s="904"/>
      <c r="BM2" s="904"/>
      <c r="BN2" s="904"/>
      <c r="BO2" s="904"/>
      <c r="BP2" s="904"/>
      <c r="BQ2" s="904"/>
      <c r="BR2" s="904"/>
      <c r="BS2" s="904"/>
      <c r="BT2" s="904"/>
      <c r="BU2" s="904"/>
      <c r="BV2" s="904"/>
    </row>
    <row r="3" ht="30.0" customHeight="1">
      <c r="A3" s="898"/>
      <c r="B3" s="914" t="s">
        <v>809</v>
      </c>
      <c r="C3" s="915" t="s">
        <v>869</v>
      </c>
      <c r="D3" s="907"/>
      <c r="E3" s="1028" t="s">
        <v>870</v>
      </c>
      <c r="F3" s="909"/>
      <c r="G3" s="907"/>
      <c r="H3" s="907"/>
      <c r="I3" s="916"/>
      <c r="J3" s="907"/>
      <c r="K3" s="907"/>
      <c r="L3" s="907"/>
      <c r="M3" s="917"/>
      <c r="N3" s="917"/>
      <c r="O3" s="907"/>
      <c r="P3" s="917"/>
      <c r="Q3" s="913"/>
      <c r="R3" s="913"/>
      <c r="S3" s="913"/>
      <c r="T3" s="913"/>
      <c r="U3" s="913"/>
      <c r="V3" s="913"/>
      <c r="W3" s="913"/>
      <c r="X3" s="913"/>
      <c r="Y3" s="913"/>
      <c r="Z3" s="913"/>
      <c r="AA3" s="913"/>
      <c r="AB3" s="918"/>
      <c r="AC3" s="913"/>
      <c r="AD3" s="913"/>
      <c r="AE3" s="913"/>
      <c r="AF3" s="901"/>
      <c r="AG3" s="902"/>
      <c r="AH3" s="902"/>
      <c r="AI3" s="902"/>
      <c r="AJ3" s="902"/>
      <c r="AK3" s="902"/>
      <c r="AL3" s="902"/>
      <c r="AM3" s="902"/>
      <c r="AN3" s="902"/>
      <c r="AO3" s="902"/>
      <c r="AP3" s="902"/>
      <c r="AQ3" s="902"/>
      <c r="AR3" s="902"/>
      <c r="AS3" s="902"/>
      <c r="AT3" s="902"/>
      <c r="AU3" s="902"/>
      <c r="AV3" s="902"/>
      <c r="AW3" s="902"/>
      <c r="AX3" s="898"/>
      <c r="AY3" s="903"/>
      <c r="AZ3" s="903"/>
      <c r="BA3" s="903"/>
      <c r="BB3" s="903"/>
      <c r="BC3" s="903"/>
      <c r="BD3" s="904"/>
      <c r="BE3" s="904"/>
      <c r="BF3" s="904"/>
      <c r="BG3" s="904"/>
      <c r="BH3" s="904"/>
      <c r="BI3" s="904"/>
      <c r="BJ3" s="904"/>
      <c r="BK3" s="904"/>
      <c r="BL3" s="904"/>
      <c r="BM3" s="904"/>
      <c r="BN3" s="904"/>
      <c r="BO3" s="904"/>
      <c r="BP3" s="904"/>
      <c r="BQ3" s="904"/>
      <c r="BR3" s="904"/>
      <c r="BS3" s="904"/>
      <c r="BT3" s="904"/>
      <c r="BU3" s="904"/>
      <c r="BV3" s="904"/>
    </row>
    <row r="4" ht="30.0" customHeight="1">
      <c r="A4" s="898"/>
      <c r="B4" s="914" t="s">
        <v>811</v>
      </c>
      <c r="C4" s="915" t="s">
        <v>871</v>
      </c>
      <c r="D4" s="907"/>
      <c r="E4" s="1029" t="s">
        <v>872</v>
      </c>
      <c r="F4" s="919"/>
      <c r="G4" s="907"/>
      <c r="H4" s="907"/>
      <c r="I4" s="916"/>
      <c r="J4" s="907"/>
      <c r="K4" s="907"/>
      <c r="L4" s="907"/>
      <c r="M4" s="912"/>
      <c r="N4" s="912"/>
      <c r="O4" s="907"/>
      <c r="P4" s="920"/>
      <c r="Q4" s="913"/>
      <c r="R4" s="913"/>
      <c r="S4" s="913"/>
      <c r="T4" s="913"/>
      <c r="U4" s="913"/>
      <c r="V4" s="913"/>
      <c r="W4" s="913"/>
      <c r="X4" s="913"/>
      <c r="Y4" s="913"/>
      <c r="Z4" s="913"/>
      <c r="AA4" s="921"/>
      <c r="AB4" s="913"/>
      <c r="AC4" s="922"/>
      <c r="AD4" s="918"/>
      <c r="AE4" s="921"/>
      <c r="AF4" s="901"/>
      <c r="AG4" s="902"/>
      <c r="AH4" s="902"/>
      <c r="AI4" s="902"/>
      <c r="AJ4" s="902"/>
      <c r="AK4" s="902"/>
      <c r="AL4" s="902"/>
      <c r="AM4" s="902"/>
      <c r="AN4" s="902"/>
      <c r="AO4" s="902"/>
      <c r="AP4" s="902"/>
      <c r="AQ4" s="902"/>
      <c r="AR4" s="902"/>
      <c r="AS4" s="902"/>
      <c r="AT4" s="902"/>
      <c r="AU4" s="902"/>
      <c r="AV4" s="902"/>
      <c r="AW4" s="902"/>
      <c r="AX4" s="898"/>
      <c r="AY4" s="903"/>
      <c r="AZ4" s="903"/>
      <c r="BA4" s="903"/>
      <c r="BB4" s="903"/>
      <c r="BC4" s="903"/>
      <c r="BD4" s="904"/>
      <c r="BE4" s="904"/>
      <c r="BF4" s="904"/>
      <c r="BG4" s="904"/>
      <c r="BH4" s="904"/>
      <c r="BI4" s="904"/>
      <c r="BJ4" s="904"/>
      <c r="BK4" s="904"/>
      <c r="BL4" s="904"/>
      <c r="BM4" s="904"/>
      <c r="BN4" s="904"/>
      <c r="BO4" s="904"/>
      <c r="BP4" s="904"/>
      <c r="BQ4" s="904"/>
      <c r="BR4" s="904"/>
      <c r="BS4" s="904"/>
      <c r="BT4" s="904"/>
      <c r="BU4" s="904"/>
      <c r="BV4" s="904"/>
    </row>
    <row r="5" ht="30.0" customHeight="1">
      <c r="A5" s="898"/>
      <c r="B5" s="914" t="s">
        <v>873</v>
      </c>
      <c r="C5" s="915">
        <v>1.0</v>
      </c>
      <c r="D5" s="907"/>
      <c r="E5" s="907"/>
      <c r="F5" s="907"/>
      <c r="G5" s="907"/>
      <c r="H5" s="907"/>
      <c r="I5" s="916"/>
      <c r="J5" s="907"/>
      <c r="K5" s="907"/>
      <c r="L5" s="907"/>
      <c r="M5" s="912"/>
      <c r="N5" s="912"/>
      <c r="O5" s="907"/>
      <c r="P5" s="912"/>
      <c r="Q5" s="913"/>
      <c r="R5" s="913"/>
      <c r="S5" s="913"/>
      <c r="T5" s="913"/>
      <c r="U5" s="913"/>
      <c r="V5" s="913"/>
      <c r="W5" s="913"/>
      <c r="X5" s="913"/>
      <c r="Y5" s="913"/>
      <c r="Z5" s="913"/>
      <c r="AA5" s="913"/>
      <c r="AB5" s="913"/>
      <c r="AC5" s="913"/>
      <c r="AD5" s="913"/>
      <c r="AE5" s="913"/>
      <c r="AF5" s="901"/>
      <c r="AG5" s="902"/>
      <c r="AH5" s="902"/>
      <c r="AI5" s="902"/>
      <c r="AJ5" s="902"/>
      <c r="AK5" s="902"/>
      <c r="AL5" s="902"/>
      <c r="AM5" s="902"/>
      <c r="AN5" s="902"/>
      <c r="AO5" s="902"/>
      <c r="AP5" s="902"/>
      <c r="AQ5" s="902"/>
      <c r="AR5" s="902"/>
      <c r="AS5" s="902"/>
      <c r="AT5" s="902"/>
      <c r="AU5" s="902"/>
      <c r="AV5" s="902"/>
      <c r="AW5" s="902"/>
      <c r="AX5" s="898"/>
      <c r="AY5" s="903"/>
      <c r="AZ5" s="903"/>
      <c r="BA5" s="903"/>
      <c r="BB5" s="903"/>
      <c r="BC5" s="903"/>
      <c r="BD5" s="904"/>
      <c r="BE5" s="904"/>
      <c r="BF5" s="904"/>
      <c r="BG5" s="904"/>
      <c r="BH5" s="904"/>
      <c r="BI5" s="904"/>
      <c r="BJ5" s="904"/>
      <c r="BK5" s="904"/>
      <c r="BL5" s="904"/>
      <c r="BM5" s="904"/>
      <c r="BN5" s="904"/>
      <c r="BO5" s="904"/>
      <c r="BP5" s="904"/>
      <c r="BQ5" s="904"/>
      <c r="BR5" s="904"/>
      <c r="BS5" s="904"/>
      <c r="BT5" s="904"/>
      <c r="BU5" s="904"/>
      <c r="BV5" s="904"/>
    </row>
    <row r="6" ht="30.0" customHeight="1">
      <c r="A6" s="898"/>
      <c r="B6" s="1030" t="s">
        <v>874</v>
      </c>
      <c r="C6" s="915">
        <v>0.0</v>
      </c>
      <c r="D6" s="907"/>
      <c r="E6" s="907"/>
      <c r="F6" s="907"/>
      <c r="G6" s="907"/>
      <c r="H6" s="907"/>
      <c r="I6" s="907"/>
      <c r="J6" s="907"/>
      <c r="K6" s="907"/>
      <c r="L6" s="907"/>
      <c r="M6" s="912"/>
      <c r="N6" s="912"/>
      <c r="O6" s="907"/>
      <c r="P6" s="912"/>
      <c r="Q6" s="913"/>
      <c r="R6" s="913"/>
      <c r="S6" s="913"/>
      <c r="T6" s="913"/>
      <c r="U6" s="913"/>
      <c r="V6" s="913"/>
      <c r="W6" s="913"/>
      <c r="X6" s="913"/>
      <c r="Y6" s="913"/>
      <c r="Z6" s="913"/>
      <c r="AA6" s="913"/>
      <c r="AB6" s="913"/>
      <c r="AC6" s="913"/>
      <c r="AD6" s="913"/>
      <c r="AE6" s="913"/>
      <c r="AF6" s="901"/>
      <c r="AG6" s="902"/>
      <c r="AH6" s="902"/>
      <c r="AI6" s="902"/>
      <c r="AJ6" s="902"/>
      <c r="AK6" s="902"/>
      <c r="AL6" s="902"/>
      <c r="AM6" s="902"/>
      <c r="AN6" s="902"/>
      <c r="AO6" s="902"/>
      <c r="AP6" s="902"/>
      <c r="AQ6" s="902"/>
      <c r="AR6" s="902"/>
      <c r="AS6" s="902"/>
      <c r="AT6" s="902"/>
      <c r="AU6" s="902"/>
      <c r="AV6" s="902"/>
      <c r="AW6" s="902"/>
      <c r="AX6" s="898"/>
      <c r="AY6" s="903"/>
      <c r="AZ6" s="903"/>
      <c r="BA6" s="903"/>
      <c r="BB6" s="903"/>
      <c r="BC6" s="903"/>
      <c r="BD6" s="904"/>
      <c r="BE6" s="904"/>
      <c r="BF6" s="904"/>
      <c r="BG6" s="904"/>
      <c r="BH6" s="904"/>
      <c r="BI6" s="904"/>
      <c r="BJ6" s="904"/>
      <c r="BK6" s="904"/>
      <c r="BL6" s="904"/>
      <c r="BM6" s="904"/>
      <c r="BN6" s="904"/>
      <c r="BO6" s="904"/>
      <c r="BP6" s="904"/>
      <c r="BQ6" s="904"/>
      <c r="BR6" s="904"/>
      <c r="BS6" s="904"/>
      <c r="BT6" s="904"/>
      <c r="BU6" s="904"/>
      <c r="BV6" s="904"/>
    </row>
    <row r="7" ht="30.0" customHeight="1">
      <c r="A7" s="898"/>
      <c r="B7" s="914" t="s">
        <v>875</v>
      </c>
      <c r="C7" s="915" t="s">
        <v>876</v>
      </c>
      <c r="D7" s="907"/>
      <c r="E7" s="907"/>
      <c r="F7" s="907"/>
      <c r="G7" s="907"/>
      <c r="H7" s="907"/>
      <c r="I7" s="907"/>
      <c r="J7" s="907"/>
      <c r="K7" s="907"/>
      <c r="L7" s="907"/>
      <c r="M7" s="912"/>
      <c r="N7" s="912"/>
      <c r="O7" s="907"/>
      <c r="P7" s="912"/>
      <c r="Q7" s="913"/>
      <c r="R7" s="913"/>
      <c r="S7" s="913"/>
      <c r="T7" s="913"/>
      <c r="U7" s="913"/>
      <c r="V7" s="913"/>
      <c r="W7" s="913"/>
      <c r="X7" s="913"/>
      <c r="Y7" s="913"/>
      <c r="Z7" s="913"/>
      <c r="AA7" s="913"/>
      <c r="AB7" s="913"/>
      <c r="AC7" s="913"/>
      <c r="AD7" s="913"/>
      <c r="AE7" s="913"/>
      <c r="AF7" s="901"/>
      <c r="AG7" s="902"/>
      <c r="AH7" s="902"/>
      <c r="AI7" s="902"/>
      <c r="AJ7" s="902"/>
      <c r="AK7" s="902"/>
      <c r="AL7" s="902"/>
      <c r="AM7" s="902"/>
      <c r="AN7" s="902"/>
      <c r="AO7" s="902"/>
      <c r="AP7" s="902"/>
      <c r="AQ7" s="902"/>
      <c r="AR7" s="902"/>
      <c r="AS7" s="902"/>
      <c r="AT7" s="902"/>
      <c r="AU7" s="902"/>
      <c r="AV7" s="902"/>
      <c r="AW7" s="902"/>
      <c r="AX7" s="898"/>
      <c r="AY7" s="903"/>
      <c r="AZ7" s="903"/>
      <c r="BA7" s="903"/>
      <c r="BB7" s="903"/>
      <c r="BC7" s="903"/>
      <c r="BD7" s="904"/>
      <c r="BE7" s="904"/>
      <c r="BF7" s="904"/>
      <c r="BG7" s="904"/>
      <c r="BH7" s="904"/>
      <c r="BI7" s="904"/>
      <c r="BJ7" s="904"/>
      <c r="BK7" s="904"/>
      <c r="BL7" s="904"/>
      <c r="BM7" s="904"/>
      <c r="BN7" s="904"/>
      <c r="BO7" s="904"/>
      <c r="BP7" s="904"/>
      <c r="BQ7" s="904"/>
      <c r="BR7" s="904"/>
      <c r="BS7" s="904"/>
      <c r="BT7" s="904"/>
      <c r="BU7" s="904"/>
      <c r="BV7" s="904"/>
    </row>
    <row r="8">
      <c r="A8" s="898"/>
      <c r="B8" s="913"/>
      <c r="C8" s="913"/>
      <c r="D8" s="913"/>
      <c r="E8" s="913"/>
      <c r="F8" s="913"/>
      <c r="G8" s="913"/>
      <c r="H8" s="912"/>
      <c r="I8" s="912"/>
      <c r="J8" s="912"/>
      <c r="K8" s="912"/>
      <c r="L8" s="912"/>
      <c r="M8" s="912"/>
      <c r="N8" s="912"/>
      <c r="O8" s="907"/>
      <c r="P8" s="912"/>
      <c r="Q8" s="913"/>
      <c r="R8" s="913"/>
      <c r="S8" s="913"/>
      <c r="T8" s="913"/>
      <c r="U8" s="913"/>
      <c r="V8" s="913"/>
      <c r="W8" s="913"/>
      <c r="X8" s="913"/>
      <c r="Y8" s="913"/>
      <c r="Z8" s="913"/>
      <c r="AA8" s="913"/>
      <c r="AB8" s="913"/>
      <c r="AC8" s="913"/>
      <c r="AD8" s="913"/>
      <c r="AE8" s="913"/>
      <c r="AF8" s="1031"/>
      <c r="AG8" s="902"/>
      <c r="AH8" s="902"/>
      <c r="AI8" s="902"/>
      <c r="AJ8" s="902"/>
      <c r="AK8" s="902"/>
      <c r="AL8" s="902"/>
      <c r="AM8" s="902"/>
      <c r="AN8" s="902"/>
      <c r="AO8" s="902"/>
      <c r="AP8" s="902"/>
      <c r="AQ8" s="902"/>
      <c r="AR8" s="902"/>
      <c r="AS8" s="902"/>
      <c r="AT8" s="902"/>
      <c r="AU8" s="902"/>
      <c r="AV8" s="902"/>
      <c r="AW8" s="902"/>
      <c r="AX8" s="898"/>
      <c r="AY8" s="903"/>
      <c r="AZ8" s="903"/>
      <c r="BA8" s="903"/>
      <c r="BB8" s="903"/>
      <c r="BC8" s="903"/>
      <c r="BD8" s="904"/>
      <c r="BE8" s="904"/>
      <c r="BF8" s="904"/>
      <c r="BG8" s="904"/>
      <c r="BH8" s="904"/>
      <c r="BI8" s="904"/>
      <c r="BJ8" s="904"/>
      <c r="BK8" s="904"/>
      <c r="BL8" s="904"/>
      <c r="BM8" s="904"/>
      <c r="BN8" s="904"/>
      <c r="BO8" s="904"/>
      <c r="BP8" s="904"/>
      <c r="BQ8" s="904"/>
      <c r="BR8" s="904"/>
      <c r="BS8" s="904"/>
      <c r="BT8" s="904"/>
      <c r="BU8" s="904"/>
      <c r="BV8" s="904"/>
    </row>
    <row r="9" ht="21.0" customHeight="1">
      <c r="A9" s="898"/>
      <c r="B9" s="923"/>
      <c r="C9" s="923"/>
      <c r="D9" s="923"/>
      <c r="E9" s="923"/>
      <c r="F9" s="923"/>
      <c r="G9" s="923"/>
      <c r="H9" s="910"/>
      <c r="I9" s="910"/>
      <c r="J9" s="910"/>
      <c r="K9" s="910"/>
      <c r="L9" s="910"/>
      <c r="M9" s="910"/>
      <c r="N9" s="910"/>
      <c r="O9" s="910"/>
      <c r="P9" s="910"/>
      <c r="Q9" s="924"/>
      <c r="R9" s="924"/>
      <c r="S9" s="924"/>
      <c r="T9" s="924"/>
      <c r="U9" s="924"/>
      <c r="V9" s="924"/>
      <c r="W9" s="924"/>
      <c r="X9" s="924"/>
      <c r="Y9" s="924"/>
      <c r="Z9" s="924"/>
      <c r="AA9" s="924"/>
      <c r="AB9" s="924"/>
      <c r="AC9" s="924"/>
      <c r="AD9" s="924"/>
      <c r="AE9" s="924"/>
      <c r="AF9" s="924"/>
      <c r="AG9" s="924"/>
      <c r="AH9" s="924"/>
      <c r="AI9" s="924"/>
      <c r="AJ9" s="924"/>
      <c r="AK9" s="924"/>
      <c r="AL9" s="924"/>
      <c r="AM9" s="924"/>
      <c r="AN9" s="924"/>
      <c r="AO9" s="924"/>
      <c r="AP9" s="924"/>
      <c r="AQ9" s="924"/>
      <c r="AR9" s="924"/>
      <c r="AS9" s="924"/>
      <c r="AT9" s="924"/>
      <c r="AU9" s="924"/>
      <c r="AV9" s="924"/>
      <c r="AW9" s="924"/>
      <c r="AX9" s="924"/>
      <c r="AY9" s="925"/>
      <c r="AZ9" s="925"/>
      <c r="BA9" s="925"/>
      <c r="BB9" s="925"/>
      <c r="BC9" s="925"/>
      <c r="BD9" s="903"/>
      <c r="BE9" s="903"/>
      <c r="BF9" s="903"/>
      <c r="BG9" s="903"/>
      <c r="BH9" s="903"/>
      <c r="BI9" s="903"/>
      <c r="BJ9" s="903"/>
      <c r="BK9" s="903"/>
      <c r="BL9" s="903"/>
      <c r="BM9" s="903"/>
      <c r="BN9" s="903"/>
      <c r="BO9" s="903"/>
      <c r="BP9" s="903"/>
      <c r="BQ9" s="903"/>
      <c r="BR9" s="903"/>
      <c r="BS9" s="903"/>
      <c r="BT9" s="903"/>
      <c r="BU9" s="903"/>
      <c r="BV9" s="903"/>
    </row>
    <row r="10" ht="46.5" customHeight="1">
      <c r="A10" s="898"/>
      <c r="B10" s="926" t="s">
        <v>813</v>
      </c>
      <c r="C10" s="927"/>
      <c r="D10" s="927"/>
      <c r="E10" s="927"/>
      <c r="F10" s="927"/>
      <c r="G10" s="927"/>
      <c r="H10" s="927"/>
      <c r="I10" s="927"/>
      <c r="J10" s="927"/>
      <c r="K10" s="1032" t="s">
        <v>877</v>
      </c>
      <c r="L10" s="927"/>
      <c r="M10" s="930" t="s">
        <v>878</v>
      </c>
      <c r="N10" s="927"/>
      <c r="O10" s="1033"/>
      <c r="P10" s="1034"/>
      <c r="Q10" s="932">
        <v>2024.0</v>
      </c>
      <c r="R10" s="927"/>
      <c r="S10" s="927"/>
      <c r="T10" s="927"/>
      <c r="U10" s="927"/>
      <c r="V10" s="927"/>
      <c r="W10" s="927"/>
      <c r="X10" s="927"/>
      <c r="Y10" s="927"/>
      <c r="Z10" s="927"/>
      <c r="AA10" s="927"/>
      <c r="AB10" s="927"/>
      <c r="AC10" s="927"/>
      <c r="AD10" s="927"/>
      <c r="AE10" s="927"/>
      <c r="AF10" s="927"/>
      <c r="AG10" s="927"/>
      <c r="AH10" s="927"/>
      <c r="AI10" s="927"/>
      <c r="AJ10" s="927"/>
      <c r="AK10" s="927"/>
      <c r="AL10" s="927"/>
      <c r="AM10" s="927"/>
      <c r="AN10" s="927"/>
      <c r="AO10" s="927"/>
      <c r="AP10" s="933">
        <v>2025.0</v>
      </c>
      <c r="AQ10" s="927"/>
      <c r="AR10" s="927"/>
      <c r="AS10" s="927"/>
      <c r="AT10" s="927"/>
      <c r="AU10" s="927"/>
      <c r="AV10" s="927"/>
      <c r="AW10" s="934"/>
      <c r="AX10" s="924"/>
      <c r="AY10" s="925"/>
      <c r="AZ10" s="925"/>
      <c r="BA10" s="925"/>
      <c r="BB10" s="925"/>
      <c r="BC10" s="925"/>
      <c r="BD10" s="904"/>
      <c r="BE10" s="904"/>
      <c r="BF10" s="904"/>
      <c r="BG10" s="904"/>
      <c r="BH10" s="904"/>
      <c r="BI10" s="904"/>
      <c r="BJ10" s="904"/>
      <c r="BK10" s="904"/>
      <c r="BL10" s="904"/>
      <c r="BM10" s="904"/>
      <c r="BN10" s="904"/>
      <c r="BO10" s="904"/>
      <c r="BP10" s="904"/>
      <c r="BQ10" s="904"/>
      <c r="BR10" s="904"/>
      <c r="BS10" s="904"/>
      <c r="BT10" s="904"/>
      <c r="BU10" s="904"/>
      <c r="BV10" s="904"/>
    </row>
    <row r="11" ht="30.0" customHeight="1">
      <c r="A11" s="898"/>
      <c r="B11" s="935" t="s">
        <v>816</v>
      </c>
      <c r="C11" s="1035" t="s">
        <v>879</v>
      </c>
      <c r="D11" s="1036" t="s">
        <v>880</v>
      </c>
      <c r="E11" s="1036" t="s">
        <v>881</v>
      </c>
      <c r="F11" s="1036" t="s">
        <v>882</v>
      </c>
      <c r="G11" s="1036" t="s">
        <v>883</v>
      </c>
      <c r="H11" s="1037" t="s">
        <v>884</v>
      </c>
      <c r="I11" s="1037" t="s">
        <v>885</v>
      </c>
      <c r="J11" s="1038" t="s">
        <v>886</v>
      </c>
      <c r="K11" s="1038" t="s">
        <v>887</v>
      </c>
      <c r="L11" s="1037" t="s">
        <v>888</v>
      </c>
      <c r="M11" s="1038" t="s">
        <v>887</v>
      </c>
      <c r="N11" s="1037" t="s">
        <v>888</v>
      </c>
      <c r="O11" s="1039" t="s">
        <v>889</v>
      </c>
      <c r="P11" s="1040" t="s">
        <v>825</v>
      </c>
      <c r="Q11" s="1041" t="s">
        <v>377</v>
      </c>
      <c r="R11" s="771"/>
      <c r="S11" s="772"/>
      <c r="T11" s="1041" t="s">
        <v>830</v>
      </c>
      <c r="U11" s="771"/>
      <c r="V11" s="771"/>
      <c r="W11" s="772"/>
      <c r="X11" s="1041" t="s">
        <v>556</v>
      </c>
      <c r="Y11" s="771"/>
      <c r="Z11" s="771"/>
      <c r="AA11" s="771"/>
      <c r="AB11" s="771"/>
      <c r="AC11" s="1041" t="s">
        <v>831</v>
      </c>
      <c r="AD11" s="771"/>
      <c r="AE11" s="771"/>
      <c r="AF11" s="771"/>
      <c r="AG11" s="1041" t="s">
        <v>557</v>
      </c>
      <c r="AH11" s="771"/>
      <c r="AI11" s="771"/>
      <c r="AJ11" s="772"/>
      <c r="AK11" s="1041" t="s">
        <v>558</v>
      </c>
      <c r="AL11" s="771"/>
      <c r="AM11" s="771"/>
      <c r="AN11" s="771"/>
      <c r="AO11" s="772"/>
      <c r="AP11" s="1041" t="s">
        <v>559</v>
      </c>
      <c r="AQ11" s="771"/>
      <c r="AR11" s="771"/>
      <c r="AS11" s="771"/>
      <c r="AT11" s="1041" t="s">
        <v>832</v>
      </c>
      <c r="AU11" s="771"/>
      <c r="AV11" s="771"/>
      <c r="AW11" s="772"/>
      <c r="AX11" s="906"/>
      <c r="AY11" s="941"/>
      <c r="AZ11" s="941"/>
      <c r="BA11" s="941"/>
      <c r="BB11" s="941"/>
      <c r="BC11" s="941"/>
      <c r="BD11" s="942"/>
      <c r="BE11" s="771"/>
      <c r="BF11" s="771"/>
      <c r="BK11" s="904"/>
      <c r="BL11" s="904"/>
      <c r="BM11" s="904"/>
      <c r="BN11" s="904"/>
      <c r="BO11" s="904"/>
      <c r="BP11" s="904"/>
      <c r="BQ11" s="904"/>
      <c r="BR11" s="904"/>
      <c r="BS11" s="904"/>
      <c r="BT11" s="904"/>
      <c r="BU11" s="904"/>
      <c r="BV11" s="904"/>
    </row>
    <row r="12" ht="30.0" customHeight="1">
      <c r="A12" s="898"/>
      <c r="C12" s="559"/>
      <c r="D12" s="407"/>
      <c r="E12" s="407"/>
      <c r="F12" s="407"/>
      <c r="G12" s="404"/>
      <c r="H12" s="404"/>
      <c r="I12" s="404"/>
      <c r="J12" s="404"/>
      <c r="K12" s="404"/>
      <c r="L12" s="407"/>
      <c r="M12" s="407"/>
      <c r="N12" s="407"/>
      <c r="O12" s="407"/>
      <c r="P12" s="407"/>
      <c r="Q12" s="1042" t="s">
        <v>834</v>
      </c>
      <c r="R12" s="1042" t="s">
        <v>835</v>
      </c>
      <c r="S12" s="1042" t="s">
        <v>836</v>
      </c>
      <c r="T12" s="1042" t="s">
        <v>837</v>
      </c>
      <c r="U12" s="1042" t="s">
        <v>838</v>
      </c>
      <c r="V12" s="1042" t="str">
        <f t="shared" ref="V12:AW12" si="1">U12+7</f>
        <v>#VALUE!</v>
      </c>
      <c r="W12" s="1042" t="str">
        <f t="shared" si="1"/>
        <v>#VALUE!</v>
      </c>
      <c r="X12" s="1042" t="str">
        <f t="shared" si="1"/>
        <v>#VALUE!</v>
      </c>
      <c r="Y12" s="1042" t="str">
        <f t="shared" si="1"/>
        <v>#VALUE!</v>
      </c>
      <c r="Z12" s="1042" t="str">
        <f t="shared" si="1"/>
        <v>#VALUE!</v>
      </c>
      <c r="AA12" s="1042" t="str">
        <f t="shared" si="1"/>
        <v>#VALUE!</v>
      </c>
      <c r="AB12" s="1042" t="str">
        <f t="shared" si="1"/>
        <v>#VALUE!</v>
      </c>
      <c r="AC12" s="1042" t="str">
        <f t="shared" si="1"/>
        <v>#VALUE!</v>
      </c>
      <c r="AD12" s="1042" t="str">
        <f t="shared" si="1"/>
        <v>#VALUE!</v>
      </c>
      <c r="AE12" s="1042" t="str">
        <f t="shared" si="1"/>
        <v>#VALUE!</v>
      </c>
      <c r="AF12" s="1042" t="str">
        <f t="shared" si="1"/>
        <v>#VALUE!</v>
      </c>
      <c r="AG12" s="1042" t="str">
        <f t="shared" si="1"/>
        <v>#VALUE!</v>
      </c>
      <c r="AH12" s="1042" t="str">
        <f t="shared" si="1"/>
        <v>#VALUE!</v>
      </c>
      <c r="AI12" s="1042" t="str">
        <f t="shared" si="1"/>
        <v>#VALUE!</v>
      </c>
      <c r="AJ12" s="1042" t="str">
        <f t="shared" si="1"/>
        <v>#VALUE!</v>
      </c>
      <c r="AK12" s="1042" t="str">
        <f t="shared" si="1"/>
        <v>#VALUE!</v>
      </c>
      <c r="AL12" s="1042" t="str">
        <f t="shared" si="1"/>
        <v>#VALUE!</v>
      </c>
      <c r="AM12" s="1042" t="str">
        <f t="shared" si="1"/>
        <v>#VALUE!</v>
      </c>
      <c r="AN12" s="1042" t="str">
        <f t="shared" si="1"/>
        <v>#VALUE!</v>
      </c>
      <c r="AO12" s="1042" t="str">
        <f t="shared" si="1"/>
        <v>#VALUE!</v>
      </c>
      <c r="AP12" s="1042" t="str">
        <f t="shared" si="1"/>
        <v>#VALUE!</v>
      </c>
      <c r="AQ12" s="1042" t="str">
        <f t="shared" si="1"/>
        <v>#VALUE!</v>
      </c>
      <c r="AR12" s="1042" t="str">
        <f t="shared" si="1"/>
        <v>#VALUE!</v>
      </c>
      <c r="AS12" s="1042" t="str">
        <f t="shared" si="1"/>
        <v>#VALUE!</v>
      </c>
      <c r="AT12" s="1042" t="str">
        <f t="shared" si="1"/>
        <v>#VALUE!</v>
      </c>
      <c r="AU12" s="1042" t="str">
        <f t="shared" si="1"/>
        <v>#VALUE!</v>
      </c>
      <c r="AV12" s="1042" t="str">
        <f t="shared" si="1"/>
        <v>#VALUE!</v>
      </c>
      <c r="AW12" s="1042" t="str">
        <f t="shared" si="1"/>
        <v>#VALUE!</v>
      </c>
      <c r="AX12" s="944"/>
      <c r="AY12" s="945"/>
      <c r="AZ12" s="945"/>
      <c r="BA12" s="945"/>
      <c r="BB12" s="945"/>
      <c r="BC12" s="945"/>
      <c r="BD12" s="946">
        <v>18.0</v>
      </c>
      <c r="BE12" s="946">
        <v>25.0</v>
      </c>
      <c r="BF12" s="946">
        <v>2.0</v>
      </c>
      <c r="BG12" s="946">
        <v>9.0</v>
      </c>
      <c r="BH12" s="946">
        <v>16.0</v>
      </c>
      <c r="BI12" s="946">
        <v>23.0</v>
      </c>
      <c r="BJ12" s="946">
        <v>30.0</v>
      </c>
      <c r="BK12" s="904"/>
      <c r="BL12" s="904"/>
      <c r="BM12" s="904"/>
      <c r="BN12" s="904"/>
      <c r="BO12" s="904"/>
      <c r="BP12" s="904"/>
      <c r="BQ12" s="904"/>
      <c r="BR12" s="904"/>
      <c r="BS12" s="904"/>
      <c r="BT12" s="904"/>
      <c r="BU12" s="904"/>
      <c r="BV12" s="904"/>
    </row>
    <row r="13" ht="51.75" customHeight="1">
      <c r="A13" s="898"/>
      <c r="B13" s="1043" t="s">
        <v>890</v>
      </c>
      <c r="C13" s="1044" t="s">
        <v>891</v>
      </c>
      <c r="D13" s="1045" t="s">
        <v>892</v>
      </c>
      <c r="E13" s="1045" t="s">
        <v>893</v>
      </c>
      <c r="F13" s="1046">
        <v>0.45</v>
      </c>
      <c r="G13" s="1047" t="s">
        <v>894</v>
      </c>
      <c r="H13" s="1048" t="s">
        <v>895</v>
      </c>
      <c r="I13" s="1048" t="s">
        <v>896</v>
      </c>
      <c r="J13" s="1049" t="s">
        <v>897</v>
      </c>
      <c r="K13" s="1048">
        <v>1498.7510407993336</v>
      </c>
      <c r="L13" s="1050">
        <v>52.5</v>
      </c>
      <c r="M13" s="1048">
        <v>2547.876769358867</v>
      </c>
      <c r="N13" s="1050">
        <v>30.882352941176475</v>
      </c>
      <c r="O13" s="1049">
        <v>94500.0</v>
      </c>
      <c r="P13" s="1051">
        <v>78684.42964196502</v>
      </c>
      <c r="Q13" s="962"/>
      <c r="R13" s="963"/>
      <c r="S13" s="963"/>
      <c r="T13" s="963"/>
      <c r="U13" s="963"/>
      <c r="V13" s="964"/>
      <c r="W13" s="964"/>
      <c r="X13" s="1052" t="s">
        <v>898</v>
      </c>
      <c r="Y13" s="966"/>
      <c r="Z13" s="966"/>
      <c r="AA13" s="966"/>
      <c r="AB13" s="967"/>
      <c r="AC13" s="1052" t="s">
        <v>898</v>
      </c>
      <c r="AD13" s="966"/>
      <c r="AE13" s="966"/>
      <c r="AF13" s="967"/>
      <c r="AG13" s="964"/>
      <c r="AH13" s="964"/>
      <c r="AI13" s="964"/>
      <c r="AJ13" s="964"/>
      <c r="AK13" s="964"/>
      <c r="AL13" s="964"/>
      <c r="AM13" s="964"/>
      <c r="AN13" s="964"/>
      <c r="AO13" s="964"/>
      <c r="AP13" s="963"/>
      <c r="AQ13" s="963"/>
      <c r="AR13" s="963"/>
      <c r="AS13" s="963"/>
      <c r="AT13" s="963"/>
      <c r="AU13" s="963"/>
      <c r="AV13" s="963"/>
      <c r="AW13" s="1053"/>
      <c r="AX13" s="952"/>
      <c r="AY13" s="953"/>
      <c r="AZ13" s="953"/>
      <c r="BA13" s="953"/>
      <c r="BB13" s="953"/>
      <c r="BC13" s="953"/>
      <c r="BD13" s="954"/>
      <c r="BE13" s="954"/>
      <c r="BF13" s="954"/>
      <c r="BG13" s="954"/>
      <c r="BH13" s="954"/>
      <c r="BI13" s="954"/>
      <c r="BJ13" s="954"/>
      <c r="BK13" s="954"/>
      <c r="BL13" s="954"/>
      <c r="BM13" s="954"/>
      <c r="BN13" s="954"/>
      <c r="BO13" s="954"/>
      <c r="BP13" s="954"/>
      <c r="BQ13" s="954"/>
      <c r="BR13" s="954"/>
      <c r="BS13" s="954"/>
      <c r="BT13" s="954"/>
      <c r="BU13" s="954"/>
      <c r="BV13" s="954"/>
    </row>
    <row r="14" ht="51.75" customHeight="1">
      <c r="A14" s="898"/>
      <c r="B14" s="485"/>
      <c r="C14" s="1044" t="s">
        <v>891</v>
      </c>
      <c r="D14" s="1045" t="s">
        <v>899</v>
      </c>
      <c r="E14" s="957" t="s">
        <v>900</v>
      </c>
      <c r="F14" s="1046">
        <v>0.35</v>
      </c>
      <c r="G14" s="1047" t="s">
        <v>894</v>
      </c>
      <c r="H14" s="1048" t="s">
        <v>895</v>
      </c>
      <c r="I14" s="1048" t="s">
        <v>896</v>
      </c>
      <c r="J14" s="1049" t="s">
        <v>897</v>
      </c>
      <c r="K14" s="1048">
        <v>1457.119067443797</v>
      </c>
      <c r="L14" s="1050">
        <v>42.0</v>
      </c>
      <c r="M14" s="1048">
        <v>2477.1024146544546</v>
      </c>
      <c r="N14" s="1050">
        <v>24.705882352941178</v>
      </c>
      <c r="O14" s="1049">
        <v>73500.0</v>
      </c>
      <c r="P14" s="1051">
        <v>61199.00083263947</v>
      </c>
      <c r="Q14" s="968"/>
      <c r="R14" s="969"/>
      <c r="S14" s="969"/>
      <c r="T14" s="969"/>
      <c r="U14" s="969"/>
      <c r="V14" s="970"/>
      <c r="W14" s="970"/>
      <c r="X14" s="1054" t="s">
        <v>898</v>
      </c>
      <c r="Y14" s="972"/>
      <c r="Z14" s="972"/>
      <c r="AA14" s="972"/>
      <c r="AB14" s="973"/>
      <c r="AC14" s="1054" t="s">
        <v>898</v>
      </c>
      <c r="AD14" s="972"/>
      <c r="AE14" s="972"/>
      <c r="AF14" s="973"/>
      <c r="AG14" s="970"/>
      <c r="AH14" s="970"/>
      <c r="AI14" s="970"/>
      <c r="AJ14" s="970"/>
      <c r="AK14" s="970"/>
      <c r="AL14" s="970"/>
      <c r="AM14" s="970"/>
      <c r="AN14" s="970"/>
      <c r="AO14" s="970"/>
      <c r="AP14" s="969"/>
      <c r="AQ14" s="969"/>
      <c r="AR14" s="969"/>
      <c r="AS14" s="969"/>
      <c r="AT14" s="1054" t="s">
        <v>898</v>
      </c>
      <c r="AU14" s="972"/>
      <c r="AV14" s="972"/>
      <c r="AW14" s="1055"/>
      <c r="AX14" s="952"/>
      <c r="AY14" s="953"/>
      <c r="AZ14" s="953"/>
      <c r="BA14" s="953"/>
      <c r="BB14" s="953"/>
      <c r="BC14" s="953"/>
      <c r="BD14" s="954"/>
      <c r="BE14" s="954"/>
      <c r="BF14" s="954"/>
      <c r="BG14" s="954"/>
      <c r="BH14" s="954"/>
      <c r="BI14" s="954"/>
      <c r="BJ14" s="954"/>
      <c r="BK14" s="954"/>
      <c r="BL14" s="954"/>
      <c r="BM14" s="954"/>
      <c r="BN14" s="954"/>
      <c r="BO14" s="954"/>
      <c r="BP14" s="954"/>
      <c r="BQ14" s="954"/>
      <c r="BR14" s="954"/>
      <c r="BS14" s="954"/>
      <c r="BT14" s="954"/>
      <c r="BU14" s="954"/>
      <c r="BV14" s="954"/>
    </row>
    <row r="15" ht="51.75" customHeight="1">
      <c r="A15" s="898"/>
      <c r="B15" s="560"/>
      <c r="C15" s="1044" t="s">
        <v>891</v>
      </c>
      <c r="D15" s="1045" t="s">
        <v>901</v>
      </c>
      <c r="E15" s="1047" t="s">
        <v>902</v>
      </c>
      <c r="F15" s="1056">
        <v>0.2</v>
      </c>
      <c r="G15" s="1047" t="s">
        <v>894</v>
      </c>
      <c r="H15" s="1048" t="s">
        <v>895</v>
      </c>
      <c r="I15" s="1048" t="s">
        <v>896</v>
      </c>
      <c r="J15" s="1049" t="s">
        <v>903</v>
      </c>
      <c r="K15" s="1048">
        <v>755.6365086138962</v>
      </c>
      <c r="L15" s="1050">
        <v>46.28</v>
      </c>
      <c r="M15" s="1048">
        <v>1284.5820646436237</v>
      </c>
      <c r="N15" s="1050">
        <v>27.223529411764705</v>
      </c>
      <c r="O15" s="1049">
        <v>42000.0</v>
      </c>
      <c r="P15" s="1051">
        <v>34970.85761865112</v>
      </c>
      <c r="Q15" s="990"/>
      <c r="R15" s="991"/>
      <c r="S15" s="991"/>
      <c r="T15" s="991"/>
      <c r="U15" s="991"/>
      <c r="V15" s="1057" t="s">
        <v>898</v>
      </c>
      <c r="W15" s="1058"/>
      <c r="X15" s="1059" t="s">
        <v>898</v>
      </c>
      <c r="Y15" s="1060"/>
      <c r="Z15" s="1060"/>
      <c r="AA15" s="1060"/>
      <c r="AB15" s="1058"/>
      <c r="AC15" s="1059" t="s">
        <v>898</v>
      </c>
      <c r="AD15" s="1060"/>
      <c r="AE15" s="1060"/>
      <c r="AF15" s="1058"/>
      <c r="AG15" s="994"/>
      <c r="AH15" s="994"/>
      <c r="AI15" s="994"/>
      <c r="AJ15" s="994"/>
      <c r="AK15" s="994"/>
      <c r="AL15" s="994"/>
      <c r="AM15" s="994"/>
      <c r="AN15" s="1061" t="s">
        <v>898</v>
      </c>
      <c r="AO15" s="1058"/>
      <c r="AP15" s="991"/>
      <c r="AQ15" s="991"/>
      <c r="AR15" s="991"/>
      <c r="AS15" s="991"/>
      <c r="AT15" s="1059" t="s">
        <v>898</v>
      </c>
      <c r="AU15" s="1060"/>
      <c r="AV15" s="1060"/>
      <c r="AW15" s="1062"/>
      <c r="AX15" s="952"/>
      <c r="AY15" s="953"/>
      <c r="AZ15" s="953"/>
      <c r="BA15" s="953"/>
      <c r="BB15" s="953"/>
      <c r="BC15" s="953"/>
      <c r="BD15" s="904"/>
      <c r="BE15" s="904"/>
      <c r="BF15" s="904"/>
      <c r="BG15" s="904"/>
      <c r="BH15" s="904"/>
      <c r="BI15" s="904"/>
      <c r="BJ15" s="904"/>
      <c r="BK15" s="904"/>
      <c r="BL15" s="904"/>
      <c r="BM15" s="904"/>
      <c r="BN15" s="904"/>
      <c r="BO15" s="904"/>
      <c r="BP15" s="904"/>
      <c r="BQ15" s="904"/>
      <c r="BR15" s="904"/>
      <c r="BS15" s="904"/>
      <c r="BT15" s="904"/>
      <c r="BU15" s="904"/>
      <c r="BV15" s="904"/>
    </row>
    <row r="16" ht="26.25" customHeight="1">
      <c r="A16" s="898"/>
      <c r="B16" s="1063"/>
      <c r="C16" s="771"/>
      <c r="D16" s="771"/>
      <c r="E16" s="772"/>
      <c r="F16" s="1064">
        <v>1.0</v>
      </c>
      <c r="G16" s="1063"/>
      <c r="H16" s="771"/>
      <c r="I16" s="771"/>
      <c r="J16" s="771"/>
      <c r="K16" s="771"/>
      <c r="L16" s="771"/>
      <c r="M16" s="771"/>
      <c r="N16" s="771"/>
      <c r="O16" s="771"/>
      <c r="P16" s="772"/>
      <c r="Q16" s="1065"/>
      <c r="R16" s="1065"/>
      <c r="S16" s="1065"/>
      <c r="T16" s="1065"/>
      <c r="U16" s="1065"/>
      <c r="V16" s="1065"/>
      <c r="W16" s="1065"/>
      <c r="X16" s="1065"/>
      <c r="Y16" s="1065"/>
      <c r="Z16" s="1065"/>
      <c r="AA16" s="1065"/>
      <c r="AB16" s="1065"/>
      <c r="AC16" s="1065"/>
      <c r="AD16" s="1065"/>
      <c r="AE16" s="1065"/>
      <c r="AF16" s="1065"/>
      <c r="AG16" s="1065"/>
      <c r="AH16" s="1065"/>
      <c r="AI16" s="1065"/>
      <c r="AJ16" s="1065"/>
      <c r="AK16" s="1065"/>
      <c r="AL16" s="1065"/>
      <c r="AM16" s="1065"/>
      <c r="AN16" s="1065"/>
      <c r="AO16" s="1065"/>
      <c r="AP16" s="1065"/>
      <c r="AQ16" s="1065"/>
      <c r="AR16" s="1065"/>
      <c r="AS16" s="1065"/>
      <c r="AT16" s="1065"/>
      <c r="AU16" s="1065"/>
      <c r="AV16" s="1065"/>
      <c r="AW16" s="1065"/>
      <c r="AX16" s="898"/>
      <c r="AY16" s="903"/>
      <c r="AZ16" s="903"/>
      <c r="BA16" s="903"/>
      <c r="BB16" s="903"/>
      <c r="BC16" s="903"/>
      <c r="BD16" s="904"/>
      <c r="BE16" s="904"/>
      <c r="BF16" s="904"/>
      <c r="BG16" s="904"/>
      <c r="BH16" s="904"/>
      <c r="BI16" s="904"/>
      <c r="BJ16" s="904"/>
      <c r="BK16" s="904"/>
      <c r="BL16" s="904"/>
      <c r="BM16" s="904"/>
      <c r="BN16" s="904"/>
      <c r="BO16" s="904"/>
      <c r="BP16" s="904"/>
      <c r="BQ16" s="904"/>
      <c r="BR16" s="904"/>
      <c r="BS16" s="904"/>
      <c r="BT16" s="904"/>
      <c r="BU16" s="904"/>
      <c r="BV16" s="904"/>
    </row>
    <row r="17" ht="33.75" customHeight="1">
      <c r="A17" s="1066"/>
      <c r="B17" s="1067" t="s">
        <v>671</v>
      </c>
      <c r="C17" s="1068"/>
      <c r="D17" s="1069"/>
      <c r="E17" s="1069"/>
      <c r="F17" s="1069"/>
      <c r="G17" s="1069"/>
      <c r="H17" s="1069"/>
      <c r="I17" s="1069"/>
      <c r="J17" s="1070"/>
      <c r="K17" s="1071">
        <v>3711.506616857027</v>
      </c>
      <c r="L17" s="1072">
        <v>56.580796339205214</v>
      </c>
      <c r="M17" s="1073">
        <v>6309.561248656946</v>
      </c>
      <c r="N17" s="1072">
        <v>33.282821376003064</v>
      </c>
      <c r="O17" s="1074">
        <v>210000.0</v>
      </c>
      <c r="P17" s="1075">
        <v>174854.2880932556</v>
      </c>
      <c r="Q17" s="1076"/>
      <c r="R17" s="1076"/>
      <c r="S17" s="1076"/>
      <c r="T17" s="1076"/>
      <c r="U17" s="1076"/>
      <c r="V17" s="1076"/>
      <c r="W17" s="1076"/>
      <c r="X17" s="1076"/>
      <c r="Y17" s="1076"/>
      <c r="Z17" s="1076"/>
      <c r="AA17" s="1076"/>
      <c r="AB17" s="1076"/>
      <c r="AC17" s="1076"/>
      <c r="AD17" s="1076"/>
      <c r="AE17" s="1076"/>
      <c r="AF17" s="1076"/>
      <c r="AG17" s="1076"/>
      <c r="AH17" s="1076"/>
      <c r="AI17" s="1076"/>
      <c r="AJ17" s="1076"/>
      <c r="AK17" s="1076"/>
      <c r="AL17" s="1076"/>
      <c r="AM17" s="1076"/>
      <c r="AN17" s="1076"/>
      <c r="AO17" s="1076"/>
      <c r="AP17" s="1076"/>
      <c r="AQ17" s="1076"/>
      <c r="AR17" s="1076"/>
      <c r="AS17" s="1076"/>
      <c r="AT17" s="1076"/>
      <c r="AU17" s="1076"/>
      <c r="AV17" s="1076"/>
      <c r="AW17" s="1076"/>
      <c r="AX17" s="1066"/>
      <c r="AY17" s="1077"/>
      <c r="AZ17" s="1077"/>
      <c r="BA17" s="1077"/>
      <c r="BB17" s="1077"/>
      <c r="BC17" s="1077"/>
      <c r="BD17" s="1078"/>
      <c r="BE17" s="1078"/>
      <c r="BF17" s="1078"/>
      <c r="BG17" s="1078"/>
      <c r="BH17" s="1078"/>
      <c r="BI17" s="1078"/>
      <c r="BJ17" s="1078"/>
      <c r="BK17" s="1078"/>
      <c r="BL17" s="1078"/>
      <c r="BM17" s="1078"/>
      <c r="BN17" s="1078"/>
      <c r="BO17" s="1078"/>
      <c r="BP17" s="1078"/>
      <c r="BQ17" s="1078"/>
      <c r="BR17" s="1078"/>
      <c r="BS17" s="1078"/>
      <c r="BT17" s="1078"/>
      <c r="BU17" s="1078"/>
      <c r="BV17" s="1078"/>
    </row>
    <row r="18" ht="26.25" customHeight="1">
      <c r="A18" s="898"/>
      <c r="B18" s="913"/>
      <c r="C18" s="913"/>
      <c r="D18" s="913"/>
      <c r="E18" s="913"/>
      <c r="F18" s="913"/>
      <c r="G18" s="913"/>
      <c r="H18" s="1079"/>
      <c r="I18" s="1079"/>
      <c r="J18" s="1079"/>
      <c r="K18" s="1079"/>
      <c r="L18" s="1079"/>
      <c r="M18" s="1079"/>
      <c r="N18" s="1079"/>
      <c r="O18" s="1079"/>
      <c r="P18" s="1079"/>
      <c r="Q18" s="1065"/>
      <c r="R18" s="1065"/>
      <c r="S18" s="1065"/>
      <c r="T18" s="1065"/>
      <c r="U18" s="1065"/>
      <c r="V18" s="1065"/>
      <c r="W18" s="1065"/>
      <c r="X18" s="1065"/>
      <c r="Y18" s="1065"/>
      <c r="Z18" s="1065"/>
      <c r="AA18" s="1065"/>
      <c r="AB18" s="1065"/>
      <c r="AC18" s="1065"/>
      <c r="AD18" s="1065"/>
      <c r="AE18" s="1065"/>
      <c r="AF18" s="1065"/>
      <c r="AG18" s="1065"/>
      <c r="AH18" s="1065"/>
      <c r="AI18" s="1065"/>
      <c r="AJ18" s="1065"/>
      <c r="AK18" s="1065"/>
      <c r="AL18" s="1065"/>
      <c r="AM18" s="1065"/>
      <c r="AN18" s="1065"/>
      <c r="AO18" s="1065"/>
      <c r="AP18" s="1065"/>
      <c r="AQ18" s="1065"/>
      <c r="AR18" s="1065"/>
      <c r="AS18" s="1065"/>
      <c r="AT18" s="1065"/>
      <c r="AU18" s="1065"/>
      <c r="AV18" s="1065"/>
      <c r="AW18" s="1065"/>
      <c r="AX18" s="898"/>
      <c r="AY18" s="903"/>
      <c r="AZ18" s="903"/>
      <c r="BA18" s="903"/>
      <c r="BB18" s="903"/>
      <c r="BC18" s="903"/>
      <c r="BD18" s="904"/>
      <c r="BE18" s="904"/>
      <c r="BF18" s="904"/>
      <c r="BG18" s="904"/>
      <c r="BH18" s="904"/>
      <c r="BI18" s="904"/>
      <c r="BJ18" s="904"/>
      <c r="BK18" s="904"/>
      <c r="BL18" s="904"/>
      <c r="BM18" s="904"/>
      <c r="BN18" s="904"/>
      <c r="BO18" s="904"/>
      <c r="BP18" s="904"/>
      <c r="BQ18" s="904"/>
      <c r="BR18" s="904"/>
      <c r="BS18" s="904"/>
      <c r="BT18" s="904"/>
      <c r="BU18" s="904"/>
      <c r="BV18" s="904"/>
    </row>
    <row r="19" ht="26.25" customHeight="1">
      <c r="A19" s="898"/>
      <c r="B19" s="906" t="s">
        <v>904</v>
      </c>
      <c r="C19" s="913"/>
      <c r="D19" s="913"/>
      <c r="E19" s="913"/>
      <c r="F19" s="913"/>
      <c r="G19" s="913"/>
      <c r="H19" s="1079"/>
      <c r="I19" s="1079"/>
      <c r="J19" s="1079"/>
      <c r="K19" s="1079"/>
      <c r="L19" s="1079"/>
      <c r="M19" s="1079"/>
      <c r="N19" s="1079"/>
      <c r="O19" s="1079"/>
      <c r="P19" s="1079"/>
      <c r="Q19" s="1065"/>
      <c r="R19" s="1065"/>
      <c r="S19" s="1065"/>
      <c r="T19" s="1065"/>
      <c r="U19" s="1065"/>
      <c r="V19" s="1065"/>
      <c r="W19" s="1065"/>
      <c r="X19" s="1065"/>
      <c r="Y19" s="1065"/>
      <c r="Z19" s="1065"/>
      <c r="AA19" s="1065"/>
      <c r="AB19" s="1065"/>
      <c r="AC19" s="1065"/>
      <c r="AD19" s="1065"/>
      <c r="AE19" s="1065"/>
      <c r="AF19" s="1065"/>
      <c r="AG19" s="1065"/>
      <c r="AH19" s="1065"/>
      <c r="AI19" s="1065"/>
      <c r="AJ19" s="1065"/>
      <c r="AK19" s="1065"/>
      <c r="AL19" s="1065"/>
      <c r="AM19" s="1065"/>
      <c r="AN19" s="1065"/>
      <c r="AO19" s="1065"/>
      <c r="AP19" s="1065"/>
      <c r="AQ19" s="1065"/>
      <c r="AR19" s="1065"/>
      <c r="AS19" s="1065"/>
      <c r="AT19" s="1065"/>
      <c r="AU19" s="1065"/>
      <c r="AV19" s="1065"/>
      <c r="AW19" s="1065"/>
      <c r="AX19" s="898"/>
      <c r="AY19" s="903"/>
      <c r="AZ19" s="903"/>
      <c r="BA19" s="903"/>
      <c r="BB19" s="903"/>
      <c r="BC19" s="903"/>
      <c r="BD19" s="904"/>
      <c r="BE19" s="904"/>
      <c r="BF19" s="904"/>
      <c r="BG19" s="904"/>
      <c r="BH19" s="904"/>
      <c r="BI19" s="904"/>
      <c r="BJ19" s="904"/>
      <c r="BK19" s="904"/>
      <c r="BL19" s="904"/>
      <c r="BM19" s="904"/>
      <c r="BN19" s="904"/>
      <c r="BO19" s="904"/>
      <c r="BP19" s="904"/>
      <c r="BQ19" s="904"/>
      <c r="BR19" s="904"/>
      <c r="BS19" s="904"/>
      <c r="BT19" s="904"/>
      <c r="BU19" s="904"/>
      <c r="BV19" s="904"/>
    </row>
    <row r="20" ht="37.5" customHeight="1">
      <c r="A20" s="1080"/>
      <c r="B20" s="1081" t="s">
        <v>905</v>
      </c>
      <c r="C20" s="1081" t="s">
        <v>905</v>
      </c>
      <c r="D20" s="1081" t="s">
        <v>905</v>
      </c>
      <c r="E20" s="1081" t="s">
        <v>905</v>
      </c>
      <c r="F20" s="1081" t="s">
        <v>905</v>
      </c>
      <c r="G20" s="1081" t="s">
        <v>905</v>
      </c>
      <c r="H20" s="1081" t="s">
        <v>905</v>
      </c>
      <c r="I20" s="909"/>
      <c r="J20" s="909"/>
      <c r="K20" s="909"/>
      <c r="L20" s="909"/>
      <c r="M20" s="909"/>
      <c r="N20" s="909"/>
      <c r="O20" s="909"/>
      <c r="P20" s="1082"/>
      <c r="Q20" s="1065"/>
      <c r="R20" s="1065"/>
      <c r="S20" s="1065"/>
      <c r="T20" s="1065"/>
      <c r="U20" s="1065"/>
      <c r="V20" s="1065"/>
      <c r="W20" s="1065"/>
      <c r="X20" s="1065"/>
      <c r="Y20" s="1065"/>
      <c r="Z20" s="1065"/>
      <c r="AA20" s="1065"/>
      <c r="AB20" s="1065"/>
      <c r="AC20" s="1065"/>
      <c r="AD20" s="1065"/>
      <c r="AE20" s="1065"/>
      <c r="AF20" s="1065"/>
      <c r="AG20" s="1065"/>
      <c r="AH20" s="1065"/>
      <c r="AI20" s="1065"/>
      <c r="AJ20" s="1065"/>
      <c r="AK20" s="1065"/>
      <c r="AL20" s="1065"/>
      <c r="AM20" s="1065"/>
      <c r="AN20" s="1065"/>
      <c r="AO20" s="1065"/>
      <c r="AP20" s="1065"/>
      <c r="AQ20" s="1065"/>
      <c r="AR20" s="1065"/>
      <c r="AS20" s="1065"/>
      <c r="AT20" s="1065"/>
      <c r="AU20" s="1065"/>
      <c r="AV20" s="1065"/>
      <c r="AW20" s="1065"/>
      <c r="AX20" s="1080"/>
      <c r="AY20" s="1083"/>
      <c r="AZ20" s="1083"/>
      <c r="BA20" s="1083"/>
      <c r="BB20" s="1083"/>
      <c r="BC20" s="1083"/>
      <c r="BD20" s="1084"/>
      <c r="BE20" s="1084"/>
      <c r="BF20" s="1084"/>
      <c r="BG20" s="1084"/>
      <c r="BH20" s="1084"/>
      <c r="BI20" s="1084"/>
      <c r="BJ20" s="1084"/>
      <c r="BK20" s="1084"/>
      <c r="BL20" s="1084"/>
      <c r="BM20" s="1084"/>
      <c r="BN20" s="1084"/>
      <c r="BO20" s="1084"/>
      <c r="BP20" s="1084"/>
      <c r="BQ20" s="1084"/>
      <c r="BR20" s="1084"/>
      <c r="BS20" s="1084"/>
      <c r="BT20" s="1084"/>
      <c r="BU20" s="1084"/>
      <c r="BV20" s="1084"/>
    </row>
    <row r="21" ht="37.5" customHeight="1">
      <c r="A21" s="1080"/>
      <c r="B21" s="1085" t="s">
        <v>906</v>
      </c>
      <c r="C21" s="1086">
        <v>0.0</v>
      </c>
      <c r="D21" s="1086">
        <v>0.0</v>
      </c>
      <c r="E21" s="1086">
        <v>0.0</v>
      </c>
      <c r="F21" s="1086">
        <v>0.0</v>
      </c>
      <c r="G21" s="1086">
        <v>0.0</v>
      </c>
      <c r="H21" s="1086">
        <v>0.0</v>
      </c>
      <c r="I21" s="909"/>
      <c r="J21" s="909"/>
      <c r="K21" s="909"/>
      <c r="L21" s="909"/>
      <c r="M21" s="1087"/>
      <c r="N21" s="1087"/>
      <c r="O21" s="909"/>
      <c r="P21" s="1088"/>
      <c r="Q21" s="1089"/>
      <c r="R21" s="1080"/>
      <c r="S21" s="1080"/>
      <c r="T21" s="1080"/>
      <c r="U21" s="1080"/>
      <c r="V21" s="1080"/>
      <c r="W21" s="1080"/>
      <c r="X21" s="1080"/>
      <c r="Y21" s="1080"/>
      <c r="Z21" s="1080"/>
      <c r="AA21" s="1080"/>
      <c r="AB21" s="1080"/>
      <c r="AC21" s="1080"/>
      <c r="AD21" s="1080"/>
      <c r="AE21" s="1080"/>
      <c r="AF21" s="1090"/>
      <c r="AG21" s="1091"/>
      <c r="AH21" s="1091"/>
      <c r="AI21" s="1091"/>
      <c r="AJ21" s="1091"/>
      <c r="AK21" s="1091"/>
      <c r="AL21" s="1091"/>
      <c r="AM21" s="1091"/>
      <c r="AN21" s="1091"/>
      <c r="AO21" s="1091"/>
      <c r="AP21" s="1091"/>
      <c r="AQ21" s="1091"/>
      <c r="AR21" s="1091"/>
      <c r="AS21" s="1091"/>
      <c r="AT21" s="1091"/>
      <c r="AU21" s="1091"/>
      <c r="AV21" s="1091"/>
      <c r="AW21" s="1091"/>
      <c r="AX21" s="1080"/>
      <c r="AY21" s="1083"/>
      <c r="AZ21" s="1083"/>
      <c r="BA21" s="1083"/>
      <c r="BB21" s="1083"/>
      <c r="BC21" s="1083"/>
      <c r="BD21" s="1084"/>
      <c r="BE21" s="1084"/>
      <c r="BF21" s="1084"/>
      <c r="BG21" s="1084"/>
      <c r="BH21" s="1084"/>
      <c r="BI21" s="1084"/>
      <c r="BJ21" s="1084"/>
      <c r="BK21" s="1084"/>
      <c r="BL21" s="1084"/>
      <c r="BM21" s="1084"/>
      <c r="BN21" s="1084"/>
      <c r="BO21" s="1084"/>
      <c r="BP21" s="1084"/>
      <c r="BQ21" s="1084"/>
      <c r="BR21" s="1084"/>
      <c r="BS21" s="1084"/>
      <c r="BT21" s="1084"/>
      <c r="BU21" s="1084"/>
      <c r="BV21" s="1084"/>
    </row>
    <row r="22" ht="37.5" customHeight="1">
      <c r="A22" s="1080"/>
      <c r="B22" s="1085" t="s">
        <v>906</v>
      </c>
      <c r="C22" s="1086">
        <v>0.0</v>
      </c>
      <c r="D22" s="1086">
        <v>0.0</v>
      </c>
      <c r="E22" s="1086">
        <v>0.0</v>
      </c>
      <c r="F22" s="1086">
        <v>0.0</v>
      </c>
      <c r="G22" s="1086">
        <v>0.0</v>
      </c>
      <c r="H22" s="1086">
        <v>0.0</v>
      </c>
      <c r="I22" s="909"/>
      <c r="J22" s="909"/>
      <c r="K22" s="909"/>
      <c r="L22" s="909"/>
      <c r="M22" s="909"/>
      <c r="N22" s="909"/>
      <c r="O22" s="909"/>
      <c r="P22" s="1088"/>
      <c r="Q22" s="1092"/>
      <c r="R22" s="1093"/>
      <c r="S22" s="1094"/>
      <c r="T22" s="1094"/>
      <c r="U22" s="1094"/>
      <c r="V22" s="1094"/>
      <c r="W22" s="1094"/>
      <c r="X22" s="1094"/>
      <c r="Y22" s="1094"/>
      <c r="Z22" s="1094"/>
      <c r="AA22" s="1094"/>
      <c r="AB22" s="1094"/>
      <c r="AC22" s="1094"/>
      <c r="AD22" s="1094"/>
      <c r="AE22" s="1094"/>
      <c r="AF22" s="1094"/>
      <c r="AG22" s="1094"/>
      <c r="AH22" s="1094"/>
      <c r="AI22" s="1094"/>
      <c r="AJ22" s="1094"/>
      <c r="AK22" s="1094"/>
      <c r="AL22" s="1094"/>
      <c r="AM22" s="1094"/>
      <c r="AN22" s="1094"/>
      <c r="AO22" s="1094"/>
      <c r="AP22" s="1094"/>
      <c r="AQ22" s="1094"/>
      <c r="AR22" s="1094"/>
      <c r="AS22" s="1094"/>
      <c r="AT22" s="1094"/>
      <c r="AU22" s="1094"/>
      <c r="AV22" s="1094"/>
      <c r="AW22" s="1094"/>
      <c r="AX22" s="1080"/>
      <c r="AY22" s="1083"/>
      <c r="AZ22" s="1083"/>
      <c r="BA22" s="1083"/>
      <c r="BB22" s="1083"/>
      <c r="BC22" s="1083"/>
      <c r="BD22" s="1084"/>
      <c r="BE22" s="1084"/>
      <c r="BF22" s="1084"/>
      <c r="BG22" s="1084"/>
      <c r="BH22" s="1084"/>
      <c r="BI22" s="1084"/>
      <c r="BJ22" s="1084"/>
      <c r="BK22" s="1084"/>
      <c r="BL22" s="1084"/>
      <c r="BM22" s="1084"/>
      <c r="BN22" s="1084"/>
      <c r="BO22" s="1084"/>
      <c r="BP22" s="1084"/>
      <c r="BQ22" s="1084"/>
      <c r="BR22" s="1084"/>
      <c r="BS22" s="1084"/>
      <c r="BT22" s="1084"/>
      <c r="BU22" s="1084"/>
      <c r="BV22" s="1084"/>
    </row>
    <row r="23" ht="37.5" customHeight="1">
      <c r="A23" s="1080"/>
      <c r="B23" s="1085" t="s">
        <v>906</v>
      </c>
      <c r="C23" s="1086">
        <v>0.0</v>
      </c>
      <c r="D23" s="1086">
        <v>0.0</v>
      </c>
      <c r="E23" s="1086">
        <v>0.0</v>
      </c>
      <c r="F23" s="1086">
        <v>0.0</v>
      </c>
      <c r="G23" s="1086">
        <v>0.0</v>
      </c>
      <c r="H23" s="1086">
        <v>0.0</v>
      </c>
      <c r="I23" s="909"/>
      <c r="J23" s="909"/>
      <c r="K23" s="909"/>
      <c r="L23" s="909"/>
      <c r="M23" s="1095"/>
      <c r="N23" s="1095"/>
      <c r="O23" s="909"/>
      <c r="P23" s="1088"/>
      <c r="Q23" s="1092"/>
      <c r="R23" s="1093"/>
      <c r="S23" s="1094"/>
      <c r="T23" s="1094"/>
      <c r="U23" s="1094"/>
      <c r="V23" s="1094"/>
      <c r="W23" s="1094"/>
      <c r="X23" s="1094"/>
      <c r="Y23" s="1094"/>
      <c r="Z23" s="1094"/>
      <c r="AA23" s="1094"/>
      <c r="AB23" s="1094"/>
      <c r="AC23" s="1094"/>
      <c r="AD23" s="1094"/>
      <c r="AE23" s="1094"/>
      <c r="AF23" s="1094"/>
      <c r="AG23" s="1094"/>
      <c r="AH23" s="1094"/>
      <c r="AI23" s="1094"/>
      <c r="AJ23" s="1094"/>
      <c r="AK23" s="1094"/>
      <c r="AL23" s="1094"/>
      <c r="AM23" s="1094"/>
      <c r="AN23" s="1094"/>
      <c r="AO23" s="1094"/>
      <c r="AP23" s="1094"/>
      <c r="AQ23" s="1094"/>
      <c r="AR23" s="1094"/>
      <c r="AS23" s="1094"/>
      <c r="AT23" s="1094"/>
      <c r="AU23" s="1094"/>
      <c r="AV23" s="1094"/>
      <c r="AW23" s="1094"/>
      <c r="AX23" s="1080"/>
      <c r="AY23" s="1083"/>
      <c r="AZ23" s="1083"/>
      <c r="BA23" s="1083"/>
      <c r="BB23" s="1083"/>
      <c r="BC23" s="1083"/>
      <c r="BD23" s="1084"/>
      <c r="BE23" s="1084"/>
      <c r="BF23" s="1084"/>
      <c r="BG23" s="1084"/>
      <c r="BH23" s="1084"/>
      <c r="BI23" s="1084"/>
      <c r="BJ23" s="1084"/>
      <c r="BK23" s="1084"/>
      <c r="BL23" s="1084"/>
      <c r="BM23" s="1084"/>
      <c r="BN23" s="1084"/>
      <c r="BO23" s="1084"/>
      <c r="BP23" s="1084"/>
      <c r="BQ23" s="1084"/>
      <c r="BR23" s="1084"/>
      <c r="BS23" s="1084"/>
      <c r="BT23" s="1084"/>
      <c r="BU23" s="1084"/>
      <c r="BV23" s="1084"/>
    </row>
    <row r="24" ht="37.5" customHeight="1">
      <c r="A24" s="1080"/>
      <c r="B24" s="1085" t="s">
        <v>906</v>
      </c>
      <c r="C24" s="1086">
        <v>0.0</v>
      </c>
      <c r="D24" s="1086">
        <v>0.0</v>
      </c>
      <c r="E24" s="1086">
        <v>0.0</v>
      </c>
      <c r="F24" s="1086">
        <v>0.0</v>
      </c>
      <c r="G24" s="1086">
        <v>0.0</v>
      </c>
      <c r="H24" s="1086">
        <v>0.0</v>
      </c>
      <c r="I24" s="909"/>
      <c r="J24" s="909"/>
      <c r="K24" s="909"/>
      <c r="L24" s="909"/>
      <c r="M24" s="909"/>
      <c r="N24" s="909"/>
      <c r="O24" s="909"/>
      <c r="P24" s="1088"/>
      <c r="Q24" s="1092"/>
      <c r="R24" s="1093"/>
      <c r="S24" s="1094"/>
      <c r="T24" s="1094"/>
      <c r="U24" s="1094"/>
      <c r="V24" s="1094"/>
      <c r="W24" s="1094"/>
      <c r="X24" s="1094"/>
      <c r="Y24" s="1094"/>
      <c r="Z24" s="1094"/>
      <c r="AA24" s="1094"/>
      <c r="AB24" s="1094"/>
      <c r="AC24" s="1094"/>
      <c r="AD24" s="1094"/>
      <c r="AE24" s="1094"/>
      <c r="AF24" s="1094"/>
      <c r="AG24" s="1094"/>
      <c r="AH24" s="1094"/>
      <c r="AI24" s="1094"/>
      <c r="AJ24" s="1094"/>
      <c r="AK24" s="1094"/>
      <c r="AL24" s="1094"/>
      <c r="AM24" s="1094"/>
      <c r="AN24" s="1094"/>
      <c r="AO24" s="1094"/>
      <c r="AP24" s="1094"/>
      <c r="AQ24" s="1094"/>
      <c r="AR24" s="1094"/>
      <c r="AS24" s="1094"/>
      <c r="AT24" s="1094"/>
      <c r="AU24" s="1094"/>
      <c r="AV24" s="1094"/>
      <c r="AW24" s="1094"/>
      <c r="AX24" s="1080"/>
      <c r="AY24" s="1083"/>
      <c r="AZ24" s="1083"/>
      <c r="BA24" s="1083"/>
      <c r="BB24" s="1083"/>
      <c r="BC24" s="1083"/>
      <c r="BD24" s="1084"/>
      <c r="BE24" s="1084"/>
      <c r="BF24" s="1084"/>
      <c r="BG24" s="1084"/>
      <c r="BH24" s="1084"/>
      <c r="BI24" s="1084"/>
      <c r="BJ24" s="1084"/>
      <c r="BK24" s="1084"/>
      <c r="BL24" s="1084"/>
      <c r="BM24" s="1084"/>
      <c r="BN24" s="1084"/>
      <c r="BO24" s="1084"/>
      <c r="BP24" s="1084"/>
      <c r="BQ24" s="1084"/>
      <c r="BR24" s="1084"/>
      <c r="BS24" s="1084"/>
      <c r="BT24" s="1084"/>
      <c r="BU24" s="1084"/>
      <c r="BV24" s="1084"/>
    </row>
    <row r="25" ht="31.5" customHeight="1">
      <c r="A25" s="898"/>
      <c r="B25" s="1096"/>
      <c r="C25" s="1007"/>
      <c r="D25" s="1097"/>
      <c r="E25" s="1097"/>
      <c r="F25" s="1097"/>
      <c r="G25" s="1097"/>
      <c r="H25" s="1010"/>
      <c r="I25" s="1008"/>
      <c r="J25" s="1008"/>
      <c r="K25" s="1008"/>
      <c r="L25" s="1008"/>
      <c r="M25" s="1008"/>
      <c r="N25" s="1008"/>
      <c r="O25" s="1008"/>
      <c r="P25" s="1010"/>
      <c r="Q25" s="1092"/>
      <c r="R25" s="1007"/>
      <c r="S25" s="1007"/>
      <c r="T25" s="1011"/>
      <c r="U25" s="1007"/>
      <c r="V25" s="1007"/>
      <c r="W25" s="1007"/>
      <c r="X25" s="1007"/>
      <c r="Y25" s="1007"/>
      <c r="Z25" s="1007"/>
      <c r="AA25" s="1007"/>
      <c r="AB25" s="1007"/>
      <c r="AC25" s="1007"/>
      <c r="AD25" s="1007"/>
      <c r="AE25" s="1007"/>
      <c r="AF25" s="1013"/>
      <c r="AG25" s="1013"/>
      <c r="AH25" s="1013"/>
      <c r="AI25" s="1013"/>
      <c r="AJ25" s="1013"/>
      <c r="AK25" s="1013"/>
      <c r="AL25" s="1013"/>
      <c r="AM25" s="1013"/>
      <c r="AN25" s="1013"/>
      <c r="AO25" s="1013"/>
      <c r="AP25" s="1013"/>
      <c r="AQ25" s="1013"/>
      <c r="AR25" s="1013"/>
      <c r="AS25" s="1013"/>
      <c r="AT25" s="1013"/>
      <c r="AU25" s="1013"/>
      <c r="AV25" s="1013"/>
      <c r="AW25" s="1013"/>
      <c r="AX25" s="1007"/>
      <c r="AY25" s="1014"/>
      <c r="AZ25" s="1014"/>
      <c r="BA25" s="1014"/>
      <c r="BB25" s="1014"/>
      <c r="BC25" s="1014"/>
      <c r="BD25" s="904"/>
      <c r="BE25" s="904"/>
      <c r="BF25" s="904"/>
      <c r="BG25" s="904"/>
      <c r="BH25" s="904"/>
      <c r="BI25" s="904"/>
      <c r="BJ25" s="904"/>
      <c r="BK25" s="904"/>
      <c r="BL25" s="904"/>
      <c r="BM25" s="904"/>
      <c r="BN25" s="904"/>
      <c r="BO25" s="904"/>
      <c r="BP25" s="904"/>
      <c r="BQ25" s="904"/>
      <c r="BR25" s="904"/>
      <c r="BS25" s="904"/>
      <c r="BT25" s="904"/>
      <c r="BU25" s="904"/>
      <c r="BV25" s="904"/>
    </row>
    <row r="26" ht="31.5" customHeight="1">
      <c r="A26" s="898"/>
      <c r="B26" s="1096" t="s">
        <v>907</v>
      </c>
      <c r="C26" s="1007"/>
      <c r="D26" s="1097"/>
      <c r="E26" s="1097"/>
      <c r="F26" s="1097"/>
      <c r="G26" s="1097"/>
      <c r="H26" s="1010"/>
      <c r="I26" s="1008"/>
      <c r="J26" s="1008"/>
      <c r="K26" s="1008"/>
      <c r="L26" s="1008"/>
      <c r="M26" s="1008"/>
      <c r="N26" s="1008"/>
      <c r="O26" s="1008"/>
      <c r="P26" s="1010"/>
      <c r="Q26" s="1092"/>
      <c r="R26" s="1007"/>
      <c r="S26" s="1007"/>
      <c r="T26" s="1011"/>
      <c r="U26" s="1007"/>
      <c r="V26" s="1007"/>
      <c r="W26" s="1007"/>
      <c r="X26" s="1007"/>
      <c r="Y26" s="1007"/>
      <c r="Z26" s="1007"/>
      <c r="AA26" s="1007"/>
      <c r="AB26" s="1007"/>
      <c r="AC26" s="1007"/>
      <c r="AD26" s="1007"/>
      <c r="AE26" s="1007"/>
      <c r="AF26" s="1013"/>
      <c r="AG26" s="1013"/>
      <c r="AH26" s="1013"/>
      <c r="AI26" s="1013"/>
      <c r="AJ26" s="1013"/>
      <c r="AK26" s="1013"/>
      <c r="AL26" s="1013"/>
      <c r="AM26" s="1013"/>
      <c r="AN26" s="1013"/>
      <c r="AO26" s="1013"/>
      <c r="AP26" s="1013"/>
      <c r="AQ26" s="1013"/>
      <c r="AR26" s="1013"/>
      <c r="AS26" s="1013"/>
      <c r="AT26" s="1013"/>
      <c r="AU26" s="1013"/>
      <c r="AV26" s="1013"/>
      <c r="AW26" s="1013"/>
      <c r="AX26" s="1007"/>
      <c r="AY26" s="1014"/>
      <c r="AZ26" s="1014"/>
      <c r="BA26" s="1014"/>
      <c r="BB26" s="1014"/>
      <c r="BC26" s="1014"/>
      <c r="BD26" s="904"/>
      <c r="BE26" s="904"/>
      <c r="BF26" s="904"/>
      <c r="BG26" s="904"/>
      <c r="BH26" s="904"/>
      <c r="BI26" s="904"/>
      <c r="BJ26" s="904"/>
      <c r="BK26" s="904"/>
      <c r="BL26" s="904"/>
      <c r="BM26" s="904"/>
      <c r="BN26" s="904"/>
      <c r="BO26" s="904"/>
      <c r="BP26" s="904"/>
      <c r="BQ26" s="904"/>
      <c r="BR26" s="904"/>
      <c r="BS26" s="904"/>
      <c r="BT26" s="904"/>
      <c r="BU26" s="904"/>
      <c r="BV26" s="904"/>
    </row>
    <row r="27" ht="37.5" customHeight="1">
      <c r="A27" s="1006"/>
      <c r="B27" s="1096" t="s">
        <v>908</v>
      </c>
      <c r="C27" s="1008"/>
      <c r="D27" s="1008"/>
      <c r="E27" s="1008"/>
      <c r="F27" s="1008"/>
      <c r="G27" s="1098"/>
      <c r="H27" s="1099"/>
      <c r="I27" s="1008"/>
      <c r="J27" s="1008"/>
      <c r="K27" s="1008"/>
      <c r="L27" s="1008"/>
      <c r="M27" s="1008"/>
      <c r="N27" s="1008"/>
      <c r="O27" s="1008"/>
      <c r="P27" s="1010"/>
      <c r="Q27" s="1092"/>
      <c r="R27" s="1007"/>
      <c r="S27" s="1007"/>
      <c r="T27" s="1011"/>
      <c r="U27" s="1007"/>
      <c r="V27" s="1007"/>
      <c r="W27" s="1007"/>
      <c r="X27" s="1007"/>
      <c r="Y27" s="1007"/>
      <c r="Z27" s="1007"/>
      <c r="AA27" s="1007"/>
      <c r="AB27" s="1007"/>
      <c r="AC27" s="1007"/>
      <c r="AD27" s="1007"/>
      <c r="AE27" s="1007"/>
      <c r="AF27" s="1013"/>
      <c r="AG27" s="1013"/>
      <c r="AH27" s="1013"/>
      <c r="AI27" s="1013"/>
      <c r="AJ27" s="1013"/>
      <c r="AK27" s="1013"/>
      <c r="AL27" s="1013"/>
      <c r="AM27" s="1013"/>
      <c r="AN27" s="1013"/>
      <c r="AO27" s="1013"/>
      <c r="AP27" s="1013"/>
      <c r="AQ27" s="1013"/>
      <c r="AR27" s="1013"/>
      <c r="AS27" s="1013"/>
      <c r="AT27" s="1013"/>
      <c r="AU27" s="1013"/>
      <c r="AV27" s="1013"/>
      <c r="AW27" s="1013"/>
      <c r="AX27" s="1007"/>
      <c r="AY27" s="1014"/>
      <c r="AZ27" s="1014"/>
      <c r="BA27" s="1014"/>
      <c r="BB27" s="1014"/>
      <c r="BC27" s="1014"/>
      <c r="BD27" s="1015"/>
      <c r="BE27" s="1015"/>
      <c r="BF27" s="1015"/>
      <c r="BG27" s="1015"/>
      <c r="BH27" s="1015"/>
      <c r="BI27" s="1015"/>
      <c r="BJ27" s="1015"/>
      <c r="BK27" s="1015"/>
      <c r="BL27" s="1015"/>
      <c r="BM27" s="1015"/>
      <c r="BN27" s="1015"/>
      <c r="BO27" s="1015"/>
      <c r="BP27" s="1015"/>
      <c r="BQ27" s="1015"/>
      <c r="BR27" s="1015"/>
      <c r="BS27" s="1015"/>
      <c r="BT27" s="1015"/>
      <c r="BU27" s="1015"/>
      <c r="BV27" s="1015"/>
    </row>
    <row r="28" ht="37.5" customHeight="1">
      <c r="A28" s="1006"/>
      <c r="B28" s="1100"/>
      <c r="C28" s="1008"/>
      <c r="D28" s="1008"/>
      <c r="E28" s="1008"/>
      <c r="F28" s="1008"/>
      <c r="G28" s="1101"/>
      <c r="H28" s="1099"/>
      <c r="I28" s="1008"/>
      <c r="J28" s="1008"/>
      <c r="K28" s="1008"/>
      <c r="L28" s="1008"/>
      <c r="M28" s="1008"/>
      <c r="N28" s="1008"/>
      <c r="O28" s="1008"/>
      <c r="P28" s="1010"/>
      <c r="Q28" s="1007"/>
      <c r="R28" s="1007"/>
      <c r="S28" s="1007"/>
      <c r="T28" s="1011"/>
      <c r="U28" s="1007"/>
      <c r="V28" s="1007"/>
      <c r="W28" s="1007"/>
      <c r="X28" s="1007"/>
      <c r="Y28" s="1007"/>
      <c r="Z28" s="1007"/>
      <c r="AA28" s="1007"/>
      <c r="AB28" s="1007"/>
      <c r="AC28" s="1007"/>
      <c r="AD28" s="1007"/>
      <c r="AE28" s="1007"/>
      <c r="AF28" s="1102"/>
      <c r="AG28" s="1013"/>
      <c r="AH28" s="1013"/>
      <c r="AI28" s="1013"/>
      <c r="AJ28" s="1013"/>
      <c r="AK28" s="1013"/>
      <c r="AL28" s="1013"/>
      <c r="AM28" s="1013"/>
      <c r="AN28" s="1013"/>
      <c r="AO28" s="1013"/>
      <c r="AP28" s="1013"/>
      <c r="AQ28" s="1013"/>
      <c r="AR28" s="1013"/>
      <c r="AS28" s="1013"/>
      <c r="AT28" s="1013"/>
      <c r="AU28" s="1013"/>
      <c r="AV28" s="1013"/>
      <c r="AW28" s="1013"/>
      <c r="AX28" s="1007"/>
      <c r="AY28" s="1014"/>
      <c r="AZ28" s="1014"/>
      <c r="BA28" s="1014"/>
      <c r="BB28" s="1014"/>
      <c r="BC28" s="1014"/>
      <c r="BD28" s="1015"/>
      <c r="BE28" s="1015"/>
      <c r="BF28" s="1015"/>
      <c r="BG28" s="1015"/>
      <c r="BH28" s="1015"/>
      <c r="BI28" s="1015"/>
      <c r="BJ28" s="1015"/>
      <c r="BK28" s="1015"/>
      <c r="BL28" s="1015"/>
      <c r="BM28" s="1015"/>
      <c r="BN28" s="1015"/>
      <c r="BO28" s="1015"/>
      <c r="BP28" s="1015"/>
      <c r="BQ28" s="1015"/>
      <c r="BR28" s="1015"/>
      <c r="BS28" s="1015"/>
      <c r="BT28" s="1015"/>
      <c r="BU28" s="1015"/>
      <c r="BV28" s="1015"/>
    </row>
    <row r="29">
      <c r="A29" s="1006"/>
      <c r="B29" s="1007"/>
      <c r="C29" s="1008"/>
      <c r="D29" s="1008"/>
      <c r="E29" s="1008"/>
      <c r="F29" s="1008"/>
      <c r="G29" s="1009"/>
      <c r="H29" s="1009"/>
      <c r="I29" s="1008"/>
      <c r="J29" s="1008"/>
      <c r="K29" s="1008"/>
      <c r="L29" s="1008"/>
      <c r="M29" s="1008"/>
      <c r="N29" s="1008"/>
      <c r="O29" s="1008"/>
      <c r="P29" s="1010"/>
      <c r="Q29" s="1007"/>
      <c r="R29" s="1007"/>
      <c r="S29" s="1007"/>
      <c r="T29" s="1011"/>
      <c r="U29" s="1007"/>
      <c r="V29" s="1007"/>
      <c r="W29" s="1007"/>
      <c r="X29" s="1007"/>
      <c r="Y29" s="1007"/>
      <c r="Z29" s="1007"/>
      <c r="AA29" s="1007"/>
      <c r="AB29" s="1007"/>
      <c r="AC29" s="1007"/>
      <c r="AD29" s="1007"/>
      <c r="AE29" s="1007"/>
      <c r="AF29" s="1012"/>
      <c r="AG29" s="1013"/>
      <c r="AH29" s="1013"/>
      <c r="AI29" s="1013"/>
      <c r="AJ29" s="1013"/>
      <c r="AK29" s="1013"/>
      <c r="AL29" s="1013"/>
      <c r="AM29" s="1013"/>
      <c r="AN29" s="1013"/>
      <c r="AO29" s="1013"/>
      <c r="AP29" s="1013"/>
      <c r="AQ29" s="1013"/>
      <c r="AR29" s="1013"/>
      <c r="AS29" s="1013"/>
      <c r="AT29" s="1013"/>
      <c r="AU29" s="1013"/>
      <c r="AV29" s="1013"/>
      <c r="AW29" s="1013"/>
      <c r="AX29" s="1007"/>
      <c r="AY29" s="1014"/>
      <c r="AZ29" s="1014"/>
      <c r="BA29" s="1014"/>
      <c r="BB29" s="1014"/>
      <c r="BC29" s="1014"/>
      <c r="BD29" s="1015"/>
      <c r="BE29" s="1015"/>
      <c r="BF29" s="1015"/>
      <c r="BG29" s="1015"/>
      <c r="BH29" s="1015"/>
      <c r="BI29" s="1015"/>
      <c r="BJ29" s="1015"/>
      <c r="BK29" s="1015"/>
      <c r="BL29" s="1015"/>
      <c r="BM29" s="1015"/>
      <c r="BN29" s="1015"/>
      <c r="BO29" s="1015"/>
      <c r="BP29" s="1015"/>
      <c r="BQ29" s="1015"/>
      <c r="BR29" s="1015"/>
      <c r="BS29" s="1015"/>
      <c r="BT29" s="1015"/>
      <c r="BU29" s="1015"/>
      <c r="BV29" s="1015"/>
    </row>
    <row r="30">
      <c r="A30" s="1006"/>
      <c r="B30" s="1007"/>
      <c r="C30" s="1008"/>
      <c r="D30" s="1008"/>
      <c r="E30" s="1008"/>
      <c r="F30" s="1008"/>
      <c r="G30" s="1010"/>
      <c r="H30" s="1016"/>
      <c r="I30" s="1017"/>
      <c r="J30" s="1010"/>
      <c r="K30" s="1010"/>
      <c r="L30" s="1010"/>
      <c r="M30" s="1010"/>
      <c r="N30" s="1010"/>
      <c r="O30" s="1010"/>
      <c r="P30" s="1010"/>
      <c r="Q30" s="1007"/>
      <c r="R30" s="1007"/>
      <c r="S30" s="1007"/>
      <c r="T30" s="1007"/>
      <c r="U30" s="1007"/>
      <c r="V30" s="1007"/>
      <c r="W30" s="1007"/>
      <c r="X30" s="1007"/>
      <c r="Y30" s="1007"/>
      <c r="Z30" s="1007"/>
      <c r="AA30" s="1007"/>
      <c r="AB30" s="1007"/>
      <c r="AC30" s="1007"/>
      <c r="AD30" s="1007"/>
      <c r="AE30" s="1007"/>
      <c r="AF30" s="1012"/>
      <c r="AG30" s="1013"/>
      <c r="AH30" s="1013"/>
      <c r="AI30" s="1013"/>
      <c r="AJ30" s="1013"/>
      <c r="AK30" s="1013"/>
      <c r="AL30" s="1013"/>
      <c r="AM30" s="1013"/>
      <c r="AN30" s="1013"/>
      <c r="AO30" s="1013"/>
      <c r="AP30" s="1013"/>
      <c r="AQ30" s="1013"/>
      <c r="AR30" s="1013"/>
      <c r="AS30" s="1013"/>
      <c r="AT30" s="1013"/>
      <c r="AU30" s="1013"/>
      <c r="AV30" s="1013"/>
      <c r="AW30" s="1013"/>
      <c r="AX30" s="1007"/>
      <c r="AY30" s="1014"/>
      <c r="AZ30" s="1014"/>
      <c r="BA30" s="1014"/>
      <c r="BB30" s="1014"/>
      <c r="BC30" s="1014"/>
      <c r="BD30" s="1015"/>
      <c r="BE30" s="1015"/>
      <c r="BF30" s="1015"/>
      <c r="BG30" s="1015"/>
      <c r="BH30" s="1015"/>
      <c r="BI30" s="1015"/>
      <c r="BJ30" s="1015"/>
      <c r="BK30" s="1015"/>
      <c r="BL30" s="1015"/>
      <c r="BM30" s="1015"/>
      <c r="BN30" s="1015"/>
      <c r="BO30" s="1015"/>
      <c r="BP30" s="1015"/>
      <c r="BQ30" s="1015"/>
      <c r="BR30" s="1015"/>
      <c r="BS30" s="1015"/>
      <c r="BT30" s="1015"/>
      <c r="BU30" s="1015"/>
      <c r="BV30" s="1015"/>
    </row>
    <row r="31">
      <c r="A31" s="1018"/>
      <c r="B31" s="1019"/>
      <c r="C31" s="1020"/>
      <c r="D31" s="1020"/>
      <c r="E31" s="1020"/>
      <c r="F31" s="1020"/>
      <c r="G31" s="1021"/>
      <c r="H31" s="1021"/>
      <c r="I31" s="1022"/>
      <c r="J31" s="1023"/>
      <c r="K31" s="1023"/>
      <c r="L31" s="1023"/>
      <c r="M31" s="1023"/>
      <c r="N31" s="1023"/>
      <c r="O31" s="1023"/>
      <c r="P31" s="1023"/>
      <c r="Q31" s="1014"/>
      <c r="R31" s="1014"/>
      <c r="S31" s="1014"/>
      <c r="T31" s="1014"/>
      <c r="U31" s="1014"/>
      <c r="V31" s="1014"/>
      <c r="W31" s="1014"/>
      <c r="X31" s="1014"/>
      <c r="Y31" s="1014"/>
      <c r="Z31" s="1014"/>
      <c r="AA31" s="1014"/>
      <c r="AB31" s="1014"/>
      <c r="AC31" s="1014"/>
      <c r="AD31" s="1014"/>
      <c r="AE31" s="1014"/>
      <c r="AF31" s="1024"/>
      <c r="AG31" s="1025"/>
      <c r="AH31" s="1025"/>
      <c r="AI31" s="1025"/>
      <c r="AJ31" s="1025"/>
      <c r="AK31" s="1025"/>
      <c r="AL31" s="1025"/>
      <c r="AM31" s="1025"/>
      <c r="AN31" s="1025"/>
      <c r="AO31" s="1025"/>
      <c r="AP31" s="1025"/>
      <c r="AQ31" s="1025"/>
      <c r="AR31" s="1025"/>
      <c r="AS31" s="1025"/>
      <c r="AT31" s="1025"/>
      <c r="AU31" s="1025"/>
      <c r="AV31" s="1025"/>
      <c r="AW31" s="1025"/>
      <c r="AX31" s="1014"/>
      <c r="AY31" s="1014"/>
      <c r="AZ31" s="1014"/>
      <c r="BA31" s="1014"/>
      <c r="BB31" s="1014"/>
      <c r="BC31" s="1014"/>
      <c r="BD31" s="1015"/>
      <c r="BE31" s="1015"/>
      <c r="BF31" s="1015"/>
      <c r="BG31" s="1015"/>
      <c r="BH31" s="1015"/>
      <c r="BI31" s="1015"/>
      <c r="BJ31" s="1015"/>
      <c r="BK31" s="1015"/>
      <c r="BL31" s="1015"/>
      <c r="BM31" s="1015"/>
      <c r="BN31" s="1015"/>
      <c r="BO31" s="1015"/>
      <c r="BP31" s="1015"/>
      <c r="BQ31" s="1015"/>
      <c r="BR31" s="1015"/>
      <c r="BS31" s="1015"/>
      <c r="BT31" s="1015"/>
      <c r="BU31" s="1015"/>
      <c r="BV31" s="1015"/>
    </row>
    <row r="32">
      <c r="A32" s="1026"/>
      <c r="B32" s="1026"/>
      <c r="C32" s="1026"/>
      <c r="D32" s="1026"/>
      <c r="E32" s="1026"/>
      <c r="F32" s="1026"/>
      <c r="G32" s="1026"/>
      <c r="H32" s="1027"/>
      <c r="I32" s="1027"/>
      <c r="J32" s="1027"/>
      <c r="K32" s="1027"/>
      <c r="L32" s="1027"/>
      <c r="M32" s="1027"/>
      <c r="N32" s="1027"/>
      <c r="O32" s="1027"/>
      <c r="P32" s="1027"/>
      <c r="Q32" s="1026"/>
      <c r="R32" s="1026"/>
      <c r="S32" s="1026"/>
      <c r="T32" s="1026"/>
      <c r="U32" s="1026"/>
      <c r="V32" s="1026"/>
      <c r="W32" s="1026"/>
      <c r="X32" s="1026"/>
      <c r="Y32" s="1026"/>
      <c r="Z32" s="1026"/>
      <c r="AA32" s="1026"/>
      <c r="AB32" s="1026"/>
      <c r="AC32" s="1026"/>
      <c r="AD32" s="1026"/>
      <c r="AE32" s="1026"/>
      <c r="AF32" s="1026"/>
      <c r="AG32" s="1026"/>
      <c r="AH32" s="1026"/>
      <c r="AI32" s="1026"/>
      <c r="AJ32" s="1026"/>
      <c r="AK32" s="1026"/>
      <c r="AL32" s="1026"/>
      <c r="AM32" s="1026"/>
      <c r="AN32" s="1026"/>
      <c r="AO32" s="1026"/>
      <c r="AP32" s="1026"/>
      <c r="AQ32" s="1026"/>
      <c r="AR32" s="1026"/>
      <c r="AS32" s="1026"/>
      <c r="AT32" s="1026"/>
      <c r="AU32" s="1026"/>
      <c r="AV32" s="1026"/>
      <c r="AW32" s="1026"/>
      <c r="AX32" s="1026"/>
      <c r="AY32" s="1026"/>
      <c r="AZ32" s="1026"/>
      <c r="BA32" s="1026"/>
      <c r="BB32" s="1026"/>
      <c r="BC32" s="1026"/>
      <c r="BD32" s="1026"/>
      <c r="BE32" s="1026"/>
      <c r="BF32" s="1026"/>
      <c r="BG32" s="1026"/>
      <c r="BH32" s="1026"/>
      <c r="BI32" s="1026"/>
      <c r="BJ32" s="1026"/>
      <c r="BK32" s="1026"/>
      <c r="BL32" s="1026"/>
      <c r="BM32" s="1026"/>
      <c r="BN32" s="1026"/>
      <c r="BO32" s="1026"/>
      <c r="BP32" s="1026"/>
      <c r="BQ32" s="1026"/>
      <c r="BR32" s="1026"/>
      <c r="BS32" s="1026"/>
      <c r="BT32" s="1026"/>
      <c r="BU32" s="1026"/>
      <c r="BV32" s="1026"/>
    </row>
    <row r="33">
      <c r="A33" s="1026"/>
      <c r="B33" s="1026"/>
      <c r="C33" s="1026"/>
      <c r="D33" s="1026"/>
      <c r="E33" s="1026"/>
      <c r="F33" s="1026"/>
      <c r="G33" s="1026"/>
      <c r="H33" s="1027"/>
      <c r="I33" s="1027"/>
      <c r="J33" s="1027"/>
      <c r="K33" s="1027"/>
      <c r="L33" s="1027"/>
      <c r="M33" s="1027"/>
      <c r="N33" s="1027"/>
      <c r="O33" s="1027"/>
      <c r="P33" s="1027"/>
      <c r="Q33" s="1026"/>
      <c r="R33" s="1026"/>
      <c r="S33" s="1026"/>
      <c r="T33" s="1026"/>
      <c r="U33" s="1026"/>
      <c r="V33" s="1026"/>
      <c r="W33" s="1026"/>
      <c r="X33" s="1026"/>
      <c r="Y33" s="1026"/>
      <c r="Z33" s="1026"/>
      <c r="AA33" s="1026"/>
      <c r="AB33" s="1026"/>
      <c r="AC33" s="1026"/>
      <c r="AD33" s="1026"/>
      <c r="AE33" s="1026"/>
      <c r="AF33" s="1026"/>
      <c r="AG33" s="1026"/>
      <c r="AH33" s="1026"/>
      <c r="AI33" s="1026"/>
      <c r="AJ33" s="1026"/>
      <c r="AK33" s="1026"/>
      <c r="AL33" s="1026"/>
      <c r="AM33" s="1026"/>
      <c r="AN33" s="1026"/>
      <c r="AO33" s="1026"/>
      <c r="AP33" s="1026"/>
      <c r="AQ33" s="1026"/>
      <c r="AR33" s="1026"/>
      <c r="AS33" s="1026"/>
      <c r="AT33" s="1026"/>
      <c r="AU33" s="1026"/>
      <c r="AV33" s="1026"/>
      <c r="AW33" s="1026"/>
      <c r="AX33" s="1026"/>
      <c r="AY33" s="1026"/>
      <c r="AZ33" s="1026"/>
      <c r="BA33" s="1026"/>
      <c r="BB33" s="1026"/>
      <c r="BC33" s="1026"/>
      <c r="BD33" s="1026"/>
      <c r="BE33" s="1026"/>
      <c r="BF33" s="1026"/>
      <c r="BG33" s="1026"/>
      <c r="BH33" s="1026"/>
      <c r="BI33" s="1026"/>
      <c r="BJ33" s="1026"/>
      <c r="BK33" s="1026"/>
      <c r="BL33" s="1026"/>
      <c r="BM33" s="1026"/>
      <c r="BN33" s="1026"/>
      <c r="BO33" s="1026"/>
      <c r="BP33" s="1026"/>
      <c r="BQ33" s="1026"/>
      <c r="BR33" s="1026"/>
      <c r="BS33" s="1026"/>
      <c r="BT33" s="1026"/>
      <c r="BU33" s="1026"/>
      <c r="BV33" s="1026"/>
    </row>
    <row r="34">
      <c r="A34" s="1026"/>
      <c r="B34" s="1026"/>
      <c r="C34" s="1026"/>
      <c r="D34" s="1026"/>
      <c r="E34" s="1026"/>
      <c r="F34" s="1026"/>
      <c r="G34" s="1026"/>
      <c r="H34" s="1027"/>
      <c r="I34" s="1027"/>
      <c r="J34" s="1027"/>
      <c r="K34" s="1027"/>
      <c r="L34" s="1027"/>
      <c r="M34" s="1027"/>
      <c r="N34" s="1027"/>
      <c r="O34" s="1027"/>
      <c r="P34" s="1027"/>
      <c r="Q34" s="1026"/>
      <c r="R34" s="1026"/>
      <c r="S34" s="1026"/>
      <c r="T34" s="1026"/>
      <c r="U34" s="1026"/>
      <c r="V34" s="1026"/>
      <c r="W34" s="1026"/>
      <c r="X34" s="1026"/>
      <c r="Y34" s="1026"/>
      <c r="Z34" s="1026"/>
      <c r="AA34" s="1026"/>
      <c r="AB34" s="1026"/>
      <c r="AC34" s="1026"/>
      <c r="AD34" s="1026"/>
      <c r="AE34" s="1026"/>
      <c r="AF34" s="1026"/>
      <c r="AG34" s="1026"/>
      <c r="AH34" s="1026"/>
      <c r="AI34" s="1026"/>
      <c r="AJ34" s="1026"/>
      <c r="AK34" s="1026"/>
      <c r="AL34" s="1026"/>
      <c r="AM34" s="1026"/>
      <c r="AN34" s="1026"/>
      <c r="AO34" s="1026"/>
      <c r="AP34" s="1026"/>
      <c r="AQ34" s="1026"/>
      <c r="AR34" s="1026"/>
      <c r="AS34" s="1026"/>
      <c r="AT34" s="1026"/>
      <c r="AU34" s="1026"/>
      <c r="AV34" s="1026"/>
      <c r="AW34" s="1026"/>
      <c r="AX34" s="1026"/>
      <c r="AY34" s="1026"/>
      <c r="AZ34" s="1026"/>
      <c r="BA34" s="1026"/>
      <c r="BB34" s="1026"/>
      <c r="BC34" s="1026"/>
      <c r="BD34" s="1026"/>
      <c r="BE34" s="1026"/>
      <c r="BF34" s="1026"/>
      <c r="BG34" s="1026"/>
      <c r="BH34" s="1026"/>
      <c r="BI34" s="1026"/>
      <c r="BJ34" s="1026"/>
      <c r="BK34" s="1026"/>
      <c r="BL34" s="1026"/>
      <c r="BM34" s="1026"/>
      <c r="BN34" s="1026"/>
      <c r="BO34" s="1026"/>
      <c r="BP34" s="1026"/>
      <c r="BQ34" s="1026"/>
      <c r="BR34" s="1026"/>
      <c r="BS34" s="1026"/>
      <c r="BT34" s="1026"/>
      <c r="BU34" s="1026"/>
      <c r="BV34" s="1026"/>
    </row>
    <row r="35">
      <c r="A35" s="1026"/>
      <c r="B35" s="1026"/>
      <c r="C35" s="1026"/>
      <c r="D35" s="1026"/>
      <c r="E35" s="1026"/>
      <c r="F35" s="1026"/>
      <c r="G35" s="1026"/>
      <c r="H35" s="1027"/>
      <c r="I35" s="1027"/>
      <c r="J35" s="1027"/>
      <c r="K35" s="1027"/>
      <c r="L35" s="1027"/>
      <c r="M35" s="1027"/>
      <c r="N35" s="1027"/>
      <c r="O35" s="1027"/>
      <c r="P35" s="1027"/>
      <c r="Q35" s="1026"/>
      <c r="R35" s="1026"/>
      <c r="S35" s="1026"/>
      <c r="T35" s="1026"/>
      <c r="U35" s="1026"/>
      <c r="V35" s="1026"/>
      <c r="W35" s="1026"/>
      <c r="X35" s="1026"/>
      <c r="Y35" s="1026"/>
      <c r="Z35" s="1026"/>
      <c r="AA35" s="1026"/>
      <c r="AB35" s="1026"/>
      <c r="AC35" s="1026"/>
      <c r="AD35" s="1026"/>
      <c r="AE35" s="1026"/>
      <c r="AF35" s="1026"/>
      <c r="AG35" s="1026"/>
      <c r="AH35" s="1026"/>
      <c r="AI35" s="1026"/>
      <c r="AJ35" s="1026"/>
      <c r="AK35" s="1026"/>
      <c r="AL35" s="1026"/>
      <c r="AM35" s="1026"/>
      <c r="AN35" s="1026"/>
      <c r="AO35" s="1026"/>
      <c r="AP35" s="1026"/>
      <c r="AQ35" s="1026"/>
      <c r="AR35" s="1026"/>
      <c r="AS35" s="1026"/>
      <c r="AT35" s="1026"/>
      <c r="AU35" s="1026"/>
      <c r="AV35" s="1026"/>
      <c r="AW35" s="1026"/>
      <c r="AX35" s="1026"/>
      <c r="AY35" s="1026"/>
      <c r="AZ35" s="1026"/>
      <c r="BA35" s="1026"/>
      <c r="BB35" s="1026"/>
      <c r="BC35" s="1026"/>
      <c r="BD35" s="1026"/>
      <c r="BE35" s="1026"/>
      <c r="BF35" s="1026"/>
      <c r="BG35" s="1026"/>
      <c r="BH35" s="1026"/>
      <c r="BI35" s="1026"/>
      <c r="BJ35" s="1026"/>
      <c r="BK35" s="1026"/>
      <c r="BL35" s="1026"/>
      <c r="BM35" s="1026"/>
      <c r="BN35" s="1026"/>
      <c r="BO35" s="1026"/>
      <c r="BP35" s="1026"/>
      <c r="BQ35" s="1026"/>
      <c r="BR35" s="1026"/>
      <c r="BS35" s="1026"/>
      <c r="BT35" s="1026"/>
      <c r="BU35" s="1026"/>
      <c r="BV35" s="1026"/>
    </row>
    <row r="36">
      <c r="A36" s="1026"/>
      <c r="B36" s="1026"/>
      <c r="C36" s="1026"/>
      <c r="D36" s="1026"/>
      <c r="E36" s="1026"/>
      <c r="F36" s="1026"/>
      <c r="G36" s="1026"/>
      <c r="H36" s="1027"/>
      <c r="I36" s="1027"/>
      <c r="J36" s="1027"/>
      <c r="K36" s="1027"/>
      <c r="L36" s="1027"/>
      <c r="M36" s="1027"/>
      <c r="N36" s="1027"/>
      <c r="O36" s="1027"/>
      <c r="P36" s="1027"/>
      <c r="Q36" s="1026"/>
      <c r="R36" s="1026"/>
      <c r="S36" s="1026"/>
      <c r="T36" s="1026"/>
      <c r="U36" s="1026"/>
      <c r="V36" s="1026"/>
      <c r="W36" s="1026"/>
      <c r="X36" s="1026"/>
      <c r="Y36" s="1026"/>
      <c r="Z36" s="1026"/>
      <c r="AA36" s="1026"/>
      <c r="AB36" s="1026"/>
      <c r="AC36" s="1026"/>
      <c r="AD36" s="1026"/>
      <c r="AE36" s="1026"/>
      <c r="AF36" s="1026"/>
      <c r="AG36" s="1026"/>
      <c r="AH36" s="1026"/>
      <c r="AI36" s="1026"/>
      <c r="AJ36" s="1026"/>
      <c r="AK36" s="1026"/>
      <c r="AL36" s="1026"/>
      <c r="AM36" s="1026"/>
      <c r="AN36" s="1026"/>
      <c r="AO36" s="1026"/>
      <c r="AP36" s="1026"/>
      <c r="AQ36" s="1026"/>
      <c r="AR36" s="1026"/>
      <c r="AS36" s="1026"/>
      <c r="AT36" s="1026"/>
      <c r="AU36" s="1026"/>
      <c r="AV36" s="1026"/>
      <c r="AW36" s="1026"/>
      <c r="AX36" s="1026"/>
      <c r="AY36" s="1026"/>
      <c r="AZ36" s="1026"/>
      <c r="BA36" s="1026"/>
      <c r="BB36" s="1026"/>
      <c r="BC36" s="1026"/>
      <c r="BD36" s="1026"/>
      <c r="BE36" s="1026"/>
      <c r="BF36" s="1026"/>
      <c r="BG36" s="1026"/>
      <c r="BH36" s="1026"/>
      <c r="BI36" s="1026"/>
      <c r="BJ36" s="1026"/>
      <c r="BK36" s="1026"/>
      <c r="BL36" s="1026"/>
      <c r="BM36" s="1026"/>
      <c r="BN36" s="1026"/>
      <c r="BO36" s="1026"/>
      <c r="BP36" s="1026"/>
      <c r="BQ36" s="1026"/>
      <c r="BR36" s="1026"/>
      <c r="BS36" s="1026"/>
      <c r="BT36" s="1026"/>
      <c r="BU36" s="1026"/>
      <c r="BV36" s="1026"/>
    </row>
    <row r="37">
      <c r="A37" s="1026"/>
      <c r="B37" s="1026"/>
      <c r="C37" s="1026"/>
      <c r="D37" s="1026"/>
      <c r="E37" s="1026"/>
      <c r="F37" s="1026"/>
      <c r="G37" s="1026"/>
      <c r="H37" s="1027"/>
      <c r="I37" s="1027"/>
      <c r="J37" s="1027"/>
      <c r="K37" s="1027"/>
      <c r="L37" s="1027"/>
      <c r="M37" s="1027"/>
      <c r="N37" s="1027"/>
      <c r="O37" s="1027"/>
      <c r="P37" s="1027"/>
      <c r="Q37" s="1026"/>
      <c r="R37" s="1026"/>
      <c r="S37" s="1026"/>
      <c r="T37" s="1026"/>
      <c r="U37" s="1026"/>
      <c r="V37" s="1026"/>
      <c r="W37" s="1026"/>
      <c r="X37" s="1026"/>
      <c r="Y37" s="1026"/>
      <c r="Z37" s="1026"/>
      <c r="AA37" s="1026"/>
      <c r="AB37" s="1026"/>
      <c r="AC37" s="1026"/>
      <c r="AD37" s="1026"/>
      <c r="AE37" s="1026"/>
      <c r="AF37" s="1026"/>
      <c r="AG37" s="1026"/>
      <c r="AH37" s="1026"/>
      <c r="AI37" s="1026"/>
      <c r="AJ37" s="1026"/>
      <c r="AK37" s="1026"/>
      <c r="AL37" s="1026"/>
      <c r="AM37" s="1026"/>
      <c r="AN37" s="1026"/>
      <c r="AO37" s="1026"/>
      <c r="AP37" s="1026"/>
      <c r="AQ37" s="1026"/>
      <c r="AR37" s="1026"/>
      <c r="AS37" s="1026"/>
      <c r="AT37" s="1026"/>
      <c r="AU37" s="1026"/>
      <c r="AV37" s="1026"/>
      <c r="AW37" s="1026"/>
      <c r="AX37" s="1026"/>
      <c r="AY37" s="1026"/>
      <c r="AZ37" s="1026"/>
      <c r="BA37" s="1026"/>
      <c r="BB37" s="1026"/>
      <c r="BC37" s="1026"/>
      <c r="BD37" s="1026"/>
      <c r="BE37" s="1026"/>
      <c r="BF37" s="1026"/>
      <c r="BG37" s="1026"/>
      <c r="BH37" s="1026"/>
      <c r="BI37" s="1026"/>
      <c r="BJ37" s="1026"/>
      <c r="BK37" s="1026"/>
      <c r="BL37" s="1026"/>
      <c r="BM37" s="1026"/>
      <c r="BN37" s="1026"/>
      <c r="BO37" s="1026"/>
      <c r="BP37" s="1026"/>
      <c r="BQ37" s="1026"/>
      <c r="BR37" s="1026"/>
      <c r="BS37" s="1026"/>
      <c r="BT37" s="1026"/>
      <c r="BU37" s="1026"/>
      <c r="BV37" s="1026"/>
    </row>
    <row r="38">
      <c r="A38" s="1026"/>
      <c r="B38" s="1026"/>
      <c r="C38" s="1026"/>
      <c r="D38" s="1026"/>
      <c r="E38" s="1026"/>
      <c r="F38" s="1026"/>
      <c r="G38" s="1026"/>
      <c r="H38" s="1027"/>
      <c r="I38" s="1027"/>
      <c r="J38" s="1027"/>
      <c r="K38" s="1027"/>
      <c r="L38" s="1027"/>
      <c r="M38" s="1027"/>
      <c r="N38" s="1027"/>
      <c r="O38" s="1027"/>
      <c r="P38" s="1027"/>
      <c r="Q38" s="1026"/>
      <c r="R38" s="1026"/>
      <c r="S38" s="1026"/>
      <c r="T38" s="1026"/>
      <c r="U38" s="1026"/>
      <c r="V38" s="1026"/>
      <c r="W38" s="1026"/>
      <c r="X38" s="1026"/>
      <c r="Y38" s="1026"/>
      <c r="Z38" s="1026"/>
      <c r="AA38" s="1026"/>
      <c r="AB38" s="1026"/>
      <c r="AC38" s="1026"/>
      <c r="AD38" s="1026"/>
      <c r="AE38" s="1026"/>
      <c r="AF38" s="1026"/>
      <c r="AG38" s="1026"/>
      <c r="AH38" s="1026"/>
      <c r="AI38" s="1026"/>
      <c r="AJ38" s="1026"/>
      <c r="AK38" s="1026"/>
      <c r="AL38" s="1026"/>
      <c r="AM38" s="1026"/>
      <c r="AN38" s="1026"/>
      <c r="AO38" s="1026"/>
      <c r="AP38" s="1026"/>
      <c r="AQ38" s="1026"/>
      <c r="AR38" s="1026"/>
      <c r="AS38" s="1026"/>
      <c r="AT38" s="1026"/>
      <c r="AU38" s="1026"/>
      <c r="AV38" s="1026"/>
      <c r="AW38" s="1026"/>
      <c r="AX38" s="1026"/>
      <c r="AY38" s="1026"/>
      <c r="AZ38" s="1026"/>
      <c r="BA38" s="1026"/>
      <c r="BB38" s="1026"/>
      <c r="BC38" s="1026"/>
      <c r="BD38" s="1026"/>
      <c r="BE38" s="1026"/>
      <c r="BF38" s="1026"/>
      <c r="BG38" s="1026"/>
      <c r="BH38" s="1026"/>
      <c r="BI38" s="1026"/>
      <c r="BJ38" s="1026"/>
      <c r="BK38" s="1026"/>
      <c r="BL38" s="1026"/>
      <c r="BM38" s="1026"/>
      <c r="BN38" s="1026"/>
      <c r="BO38" s="1026"/>
      <c r="BP38" s="1026"/>
      <c r="BQ38" s="1026"/>
      <c r="BR38" s="1026"/>
      <c r="BS38" s="1026"/>
      <c r="BT38" s="1026"/>
      <c r="BU38" s="1026"/>
      <c r="BV38" s="1026"/>
    </row>
    <row r="39">
      <c r="A39" s="1026"/>
      <c r="B39" s="1026"/>
      <c r="C39" s="1026"/>
      <c r="D39" s="1026"/>
      <c r="E39" s="1026"/>
      <c r="F39" s="1026"/>
      <c r="G39" s="1026"/>
      <c r="H39" s="1027"/>
      <c r="I39" s="1027"/>
      <c r="J39" s="1027"/>
      <c r="K39" s="1027"/>
      <c r="L39" s="1027"/>
      <c r="M39" s="1027"/>
      <c r="N39" s="1027"/>
      <c r="O39" s="1027"/>
      <c r="P39" s="1027"/>
      <c r="Q39" s="1026"/>
      <c r="R39" s="1026"/>
      <c r="S39" s="1026"/>
      <c r="T39" s="1026"/>
      <c r="U39" s="1026"/>
      <c r="V39" s="1026"/>
      <c r="W39" s="1026"/>
      <c r="X39" s="1026"/>
      <c r="Y39" s="1026"/>
      <c r="Z39" s="1026"/>
      <c r="AA39" s="1026"/>
      <c r="AB39" s="1026"/>
      <c r="AC39" s="1026"/>
      <c r="AD39" s="1026"/>
      <c r="AE39" s="1026"/>
      <c r="AF39" s="1026"/>
      <c r="AG39" s="1026"/>
      <c r="AH39" s="1026"/>
      <c r="AI39" s="1026"/>
      <c r="AJ39" s="1026"/>
      <c r="AK39" s="1026"/>
      <c r="AL39" s="1026"/>
      <c r="AM39" s="1026"/>
      <c r="AN39" s="1026"/>
      <c r="AO39" s="1026"/>
      <c r="AP39" s="1026"/>
      <c r="AQ39" s="1026"/>
      <c r="AR39" s="1026"/>
      <c r="AS39" s="1026"/>
      <c r="AT39" s="1026"/>
      <c r="AU39" s="1026"/>
      <c r="AV39" s="1026"/>
      <c r="AW39" s="1026"/>
      <c r="AX39" s="1026"/>
      <c r="AY39" s="1026"/>
      <c r="AZ39" s="1026"/>
      <c r="BA39" s="1026"/>
      <c r="BB39" s="1026"/>
      <c r="BC39" s="1026"/>
      <c r="BD39" s="1026"/>
      <c r="BE39" s="1026"/>
      <c r="BF39" s="1026"/>
      <c r="BG39" s="1026"/>
      <c r="BH39" s="1026"/>
      <c r="BI39" s="1026"/>
      <c r="BJ39" s="1026"/>
      <c r="BK39" s="1026"/>
      <c r="BL39" s="1026"/>
      <c r="BM39" s="1026"/>
      <c r="BN39" s="1026"/>
      <c r="BO39" s="1026"/>
      <c r="BP39" s="1026"/>
      <c r="BQ39" s="1026"/>
      <c r="BR39" s="1026"/>
      <c r="BS39" s="1026"/>
      <c r="BT39" s="1026"/>
      <c r="BU39" s="1026"/>
      <c r="BV39" s="1026"/>
    </row>
    <row r="40">
      <c r="A40" s="1026"/>
      <c r="B40" s="1026"/>
      <c r="C40" s="1026"/>
      <c r="D40" s="1026"/>
      <c r="E40" s="1026"/>
      <c r="F40" s="1026"/>
      <c r="G40" s="1026"/>
      <c r="H40" s="1027"/>
      <c r="I40" s="1027"/>
      <c r="J40" s="1027"/>
      <c r="K40" s="1027"/>
      <c r="L40" s="1027"/>
      <c r="M40" s="1027"/>
      <c r="N40" s="1027"/>
      <c r="O40" s="1027"/>
      <c r="P40" s="1027"/>
      <c r="Q40" s="1026"/>
      <c r="R40" s="1026"/>
      <c r="S40" s="1026"/>
      <c r="T40" s="1026"/>
      <c r="U40" s="1026"/>
      <c r="V40" s="1026"/>
      <c r="W40" s="1026"/>
      <c r="X40" s="1026"/>
      <c r="Y40" s="1026"/>
      <c r="Z40" s="1026"/>
      <c r="AA40" s="1026"/>
      <c r="AB40" s="1026"/>
      <c r="AC40" s="1026"/>
      <c r="AD40" s="1026"/>
      <c r="AE40" s="1026"/>
      <c r="AF40" s="1026"/>
      <c r="AG40" s="1026"/>
      <c r="AH40" s="1026"/>
      <c r="AI40" s="1026"/>
      <c r="AJ40" s="1026"/>
      <c r="AK40" s="1026"/>
      <c r="AL40" s="1026"/>
      <c r="AM40" s="1026"/>
      <c r="AN40" s="1026"/>
      <c r="AO40" s="1026"/>
      <c r="AP40" s="1026"/>
      <c r="AQ40" s="1026"/>
      <c r="AR40" s="1026"/>
      <c r="AS40" s="1026"/>
      <c r="AT40" s="1026"/>
      <c r="AU40" s="1026"/>
      <c r="AV40" s="1026"/>
      <c r="AW40" s="1026"/>
      <c r="AX40" s="1026"/>
      <c r="AY40" s="1026"/>
      <c r="AZ40" s="1026"/>
      <c r="BA40" s="1026"/>
      <c r="BB40" s="1026"/>
      <c r="BC40" s="1026"/>
      <c r="BD40" s="1026"/>
      <c r="BE40" s="1026"/>
      <c r="BF40" s="1026"/>
      <c r="BG40" s="1026"/>
      <c r="BH40" s="1026"/>
      <c r="BI40" s="1026"/>
      <c r="BJ40" s="1026"/>
      <c r="BK40" s="1026"/>
      <c r="BL40" s="1026"/>
      <c r="BM40" s="1026"/>
      <c r="BN40" s="1026"/>
      <c r="BO40" s="1026"/>
      <c r="BP40" s="1026"/>
      <c r="BQ40" s="1026"/>
      <c r="BR40" s="1026"/>
      <c r="BS40" s="1026"/>
      <c r="BT40" s="1026"/>
      <c r="BU40" s="1026"/>
      <c r="BV40" s="1026"/>
    </row>
    <row r="41">
      <c r="A41" s="1026"/>
      <c r="B41" s="1026"/>
      <c r="C41" s="1026"/>
      <c r="D41" s="1026"/>
      <c r="E41" s="1026"/>
      <c r="F41" s="1026"/>
      <c r="G41" s="1026"/>
      <c r="H41" s="1027"/>
      <c r="I41" s="1027"/>
      <c r="J41" s="1027"/>
      <c r="K41" s="1027"/>
      <c r="L41" s="1027"/>
      <c r="M41" s="1027"/>
      <c r="N41" s="1027"/>
      <c r="O41" s="1027"/>
      <c r="P41" s="1027"/>
      <c r="Q41" s="1026"/>
      <c r="R41" s="1026"/>
      <c r="S41" s="1026"/>
      <c r="T41" s="1026"/>
      <c r="U41" s="1026"/>
      <c r="V41" s="1026"/>
      <c r="W41" s="1026"/>
      <c r="X41" s="1026"/>
      <c r="Y41" s="1026"/>
      <c r="Z41" s="1026"/>
      <c r="AA41" s="1026"/>
      <c r="AB41" s="1026"/>
      <c r="AC41" s="1026"/>
      <c r="AD41" s="1026"/>
      <c r="AE41" s="1026"/>
      <c r="AF41" s="1026"/>
      <c r="AG41" s="1026"/>
      <c r="AH41" s="1026"/>
      <c r="AI41" s="1026"/>
      <c r="AJ41" s="1026"/>
      <c r="AK41" s="1026"/>
      <c r="AL41" s="1026"/>
      <c r="AM41" s="1026"/>
      <c r="AN41" s="1026"/>
      <c r="AO41" s="1026"/>
      <c r="AP41" s="1026"/>
      <c r="AQ41" s="1026"/>
      <c r="AR41" s="1026"/>
      <c r="AS41" s="1026"/>
      <c r="AT41" s="1026"/>
      <c r="AU41" s="1026"/>
      <c r="AV41" s="1026"/>
      <c r="AW41" s="1026"/>
      <c r="AX41" s="1026"/>
      <c r="AY41" s="1026"/>
      <c r="AZ41" s="1026"/>
      <c r="BA41" s="1026"/>
      <c r="BB41" s="1026"/>
      <c r="BC41" s="1026"/>
      <c r="BD41" s="1026"/>
      <c r="BE41" s="1026"/>
      <c r="BF41" s="1026"/>
      <c r="BG41" s="1026"/>
      <c r="BH41" s="1026"/>
      <c r="BI41" s="1026"/>
      <c r="BJ41" s="1026"/>
      <c r="BK41" s="1026"/>
      <c r="BL41" s="1026"/>
      <c r="BM41" s="1026"/>
      <c r="BN41" s="1026"/>
      <c r="BO41" s="1026"/>
      <c r="BP41" s="1026"/>
      <c r="BQ41" s="1026"/>
      <c r="BR41" s="1026"/>
      <c r="BS41" s="1026"/>
      <c r="BT41" s="1026"/>
      <c r="BU41" s="1026"/>
      <c r="BV41" s="1026"/>
    </row>
    <row r="42">
      <c r="A42" s="1026"/>
      <c r="B42" s="1026"/>
      <c r="C42" s="1026"/>
      <c r="D42" s="1026"/>
      <c r="E42" s="1026"/>
      <c r="F42" s="1026"/>
      <c r="G42" s="1026"/>
      <c r="H42" s="1027"/>
      <c r="I42" s="1027"/>
      <c r="J42" s="1027"/>
      <c r="K42" s="1027"/>
      <c r="L42" s="1027"/>
      <c r="M42" s="1027"/>
      <c r="N42" s="1027"/>
      <c r="O42" s="1027"/>
      <c r="P42" s="1027"/>
      <c r="Q42" s="1026"/>
      <c r="R42" s="1026"/>
      <c r="S42" s="1026"/>
      <c r="T42" s="1026"/>
      <c r="U42" s="1026"/>
      <c r="V42" s="1026"/>
      <c r="W42" s="1026"/>
      <c r="X42" s="1026"/>
      <c r="Y42" s="1026"/>
      <c r="Z42" s="1026"/>
      <c r="AA42" s="1026"/>
      <c r="AB42" s="1026"/>
      <c r="AC42" s="1026"/>
      <c r="AD42" s="1026"/>
      <c r="AE42" s="1026"/>
      <c r="AF42" s="1026"/>
      <c r="AG42" s="1026"/>
      <c r="AH42" s="1026"/>
      <c r="AI42" s="1026"/>
      <c r="AJ42" s="1026"/>
      <c r="AK42" s="1026"/>
      <c r="AL42" s="1026"/>
      <c r="AM42" s="1026"/>
      <c r="AN42" s="1026"/>
      <c r="AO42" s="1026"/>
      <c r="AP42" s="1026"/>
      <c r="AQ42" s="1026"/>
      <c r="AR42" s="1026"/>
      <c r="AS42" s="1026"/>
      <c r="AT42" s="1026"/>
      <c r="AU42" s="1026"/>
      <c r="AV42" s="1026"/>
      <c r="AW42" s="1026"/>
      <c r="AX42" s="1026"/>
      <c r="AY42" s="1026"/>
      <c r="AZ42" s="1026"/>
      <c r="BA42" s="1026"/>
      <c r="BB42" s="1026"/>
      <c r="BC42" s="1026"/>
      <c r="BD42" s="1026"/>
      <c r="BE42" s="1026"/>
      <c r="BF42" s="1026"/>
      <c r="BG42" s="1026"/>
      <c r="BH42" s="1026"/>
      <c r="BI42" s="1026"/>
      <c r="BJ42" s="1026"/>
      <c r="BK42" s="1026"/>
      <c r="BL42" s="1026"/>
      <c r="BM42" s="1026"/>
      <c r="BN42" s="1026"/>
      <c r="BO42" s="1026"/>
      <c r="BP42" s="1026"/>
      <c r="BQ42" s="1026"/>
      <c r="BR42" s="1026"/>
      <c r="BS42" s="1026"/>
      <c r="BT42" s="1026"/>
      <c r="BU42" s="1026"/>
      <c r="BV42" s="1026"/>
    </row>
    <row r="43">
      <c r="A43" s="1026"/>
      <c r="B43" s="1026"/>
      <c r="C43" s="1026"/>
      <c r="D43" s="1026"/>
      <c r="E43" s="1026"/>
      <c r="F43" s="1026"/>
      <c r="G43" s="1026"/>
      <c r="H43" s="1027"/>
      <c r="I43" s="1027"/>
      <c r="J43" s="1027"/>
      <c r="K43" s="1027"/>
      <c r="L43" s="1027"/>
      <c r="M43" s="1027"/>
      <c r="N43" s="1027"/>
      <c r="O43" s="1027"/>
      <c r="P43" s="1027"/>
      <c r="Q43" s="1026"/>
      <c r="R43" s="1026"/>
      <c r="S43" s="1026"/>
      <c r="T43" s="1026"/>
      <c r="U43" s="1026"/>
      <c r="V43" s="1026"/>
      <c r="W43" s="1026"/>
      <c r="X43" s="1026"/>
      <c r="Y43" s="1026"/>
      <c r="Z43" s="1026"/>
      <c r="AA43" s="1026"/>
      <c r="AB43" s="1026"/>
      <c r="AC43" s="1026"/>
      <c r="AD43" s="1026"/>
      <c r="AE43" s="1026"/>
      <c r="AF43" s="1026"/>
      <c r="AG43" s="1026"/>
      <c r="AH43" s="1026"/>
      <c r="AI43" s="1026"/>
      <c r="AJ43" s="1026"/>
      <c r="AK43" s="1026"/>
      <c r="AL43" s="1026"/>
      <c r="AM43" s="1026"/>
      <c r="AN43" s="1026"/>
      <c r="AO43" s="1026"/>
      <c r="AP43" s="1026"/>
      <c r="AQ43" s="1026"/>
      <c r="AR43" s="1026"/>
      <c r="AS43" s="1026"/>
      <c r="AT43" s="1026"/>
      <c r="AU43" s="1026"/>
      <c r="AV43" s="1026"/>
      <c r="AW43" s="1026"/>
      <c r="AX43" s="1026"/>
      <c r="AY43" s="1026"/>
      <c r="AZ43" s="1026"/>
      <c r="BA43" s="1026"/>
      <c r="BB43" s="1026"/>
      <c r="BC43" s="1026"/>
      <c r="BD43" s="1026"/>
      <c r="BE43" s="1026"/>
      <c r="BF43" s="1026"/>
      <c r="BG43" s="1026"/>
      <c r="BH43" s="1026"/>
      <c r="BI43" s="1026"/>
      <c r="BJ43" s="1026"/>
      <c r="BK43" s="1026"/>
      <c r="BL43" s="1026"/>
      <c r="BM43" s="1026"/>
      <c r="BN43" s="1026"/>
      <c r="BO43" s="1026"/>
      <c r="BP43" s="1026"/>
      <c r="BQ43" s="1026"/>
      <c r="BR43" s="1026"/>
      <c r="BS43" s="1026"/>
      <c r="BT43" s="1026"/>
      <c r="BU43" s="1026"/>
      <c r="BV43" s="1026"/>
    </row>
    <row r="44">
      <c r="A44" s="1026"/>
      <c r="B44" s="1026"/>
      <c r="C44" s="1026"/>
      <c r="D44" s="1026"/>
      <c r="E44" s="1026"/>
      <c r="F44" s="1026"/>
      <c r="G44" s="1026"/>
      <c r="H44" s="1027"/>
      <c r="I44" s="1027"/>
      <c r="J44" s="1027"/>
      <c r="K44" s="1027"/>
      <c r="L44" s="1027"/>
      <c r="M44" s="1027"/>
      <c r="N44" s="1027"/>
      <c r="O44" s="1027"/>
      <c r="P44" s="1027"/>
      <c r="Q44" s="1026"/>
      <c r="R44" s="1026"/>
      <c r="S44" s="1026"/>
      <c r="T44" s="1026"/>
      <c r="U44" s="1026"/>
      <c r="V44" s="1026"/>
      <c r="W44" s="1026"/>
      <c r="X44" s="1026"/>
      <c r="Y44" s="1026"/>
      <c r="Z44" s="1026"/>
      <c r="AA44" s="1026"/>
      <c r="AB44" s="1026"/>
      <c r="AC44" s="1026"/>
      <c r="AD44" s="1026"/>
      <c r="AE44" s="1026"/>
      <c r="AF44" s="1026"/>
      <c r="AG44" s="1026"/>
      <c r="AH44" s="1026"/>
      <c r="AI44" s="1026"/>
      <c r="AJ44" s="1026"/>
      <c r="AK44" s="1026"/>
      <c r="AL44" s="1026"/>
      <c r="AM44" s="1026"/>
      <c r="AN44" s="1026"/>
      <c r="AO44" s="1026"/>
      <c r="AP44" s="1026"/>
      <c r="AQ44" s="1026"/>
      <c r="AR44" s="1026"/>
      <c r="AS44" s="1026"/>
      <c r="AT44" s="1026"/>
      <c r="AU44" s="1026"/>
      <c r="AV44" s="1026"/>
      <c r="AW44" s="1026"/>
      <c r="AX44" s="1026"/>
      <c r="AY44" s="1026"/>
      <c r="AZ44" s="1026"/>
      <c r="BA44" s="1026"/>
      <c r="BB44" s="1026"/>
      <c r="BC44" s="1026"/>
      <c r="BD44" s="1026"/>
      <c r="BE44" s="1026"/>
      <c r="BF44" s="1026"/>
      <c r="BG44" s="1026"/>
      <c r="BH44" s="1026"/>
      <c r="BI44" s="1026"/>
      <c r="BJ44" s="1026"/>
      <c r="BK44" s="1026"/>
      <c r="BL44" s="1026"/>
      <c r="BM44" s="1026"/>
      <c r="BN44" s="1026"/>
      <c r="BO44" s="1026"/>
      <c r="BP44" s="1026"/>
      <c r="BQ44" s="1026"/>
      <c r="BR44" s="1026"/>
      <c r="BS44" s="1026"/>
      <c r="BT44" s="1026"/>
      <c r="BU44" s="1026"/>
      <c r="BV44" s="1026"/>
    </row>
    <row r="45">
      <c r="A45" s="1026"/>
      <c r="B45" s="1026"/>
      <c r="C45" s="1026"/>
      <c r="D45" s="1026"/>
      <c r="E45" s="1026"/>
      <c r="F45" s="1026"/>
      <c r="G45" s="1026"/>
      <c r="H45" s="1027"/>
      <c r="I45" s="1027"/>
      <c r="J45" s="1027"/>
      <c r="K45" s="1027"/>
      <c r="L45" s="1027"/>
      <c r="M45" s="1027"/>
      <c r="N45" s="1027"/>
      <c r="O45" s="1027"/>
      <c r="P45" s="1027"/>
      <c r="Q45" s="1026"/>
      <c r="R45" s="1026"/>
      <c r="S45" s="1026"/>
      <c r="T45" s="1026"/>
      <c r="U45" s="1026"/>
      <c r="V45" s="1026"/>
      <c r="W45" s="1026"/>
      <c r="X45" s="1026"/>
      <c r="Y45" s="1026"/>
      <c r="Z45" s="1026"/>
      <c r="AA45" s="1026"/>
      <c r="AB45" s="1026"/>
      <c r="AC45" s="1026"/>
      <c r="AD45" s="1026"/>
      <c r="AE45" s="1026"/>
      <c r="AF45" s="1026"/>
      <c r="AG45" s="1026"/>
      <c r="AH45" s="1026"/>
      <c r="AI45" s="1026"/>
      <c r="AJ45" s="1026"/>
      <c r="AK45" s="1026"/>
      <c r="AL45" s="1026"/>
      <c r="AM45" s="1026"/>
      <c r="AN45" s="1026"/>
      <c r="AO45" s="1026"/>
      <c r="AP45" s="1026"/>
      <c r="AQ45" s="1026"/>
      <c r="AR45" s="1026"/>
      <c r="AS45" s="1026"/>
      <c r="AT45" s="1026"/>
      <c r="AU45" s="1026"/>
      <c r="AV45" s="1026"/>
      <c r="AW45" s="1026"/>
      <c r="AX45" s="1026"/>
      <c r="AY45" s="1026"/>
      <c r="AZ45" s="1026"/>
      <c r="BA45" s="1026"/>
      <c r="BB45" s="1026"/>
      <c r="BC45" s="1026"/>
      <c r="BD45" s="1026"/>
      <c r="BE45" s="1026"/>
      <c r="BF45" s="1026"/>
      <c r="BG45" s="1026"/>
      <c r="BH45" s="1026"/>
      <c r="BI45" s="1026"/>
      <c r="BJ45" s="1026"/>
      <c r="BK45" s="1026"/>
      <c r="BL45" s="1026"/>
      <c r="BM45" s="1026"/>
      <c r="BN45" s="1026"/>
      <c r="BO45" s="1026"/>
      <c r="BP45" s="1026"/>
      <c r="BQ45" s="1026"/>
      <c r="BR45" s="1026"/>
      <c r="BS45" s="1026"/>
      <c r="BT45" s="1026"/>
      <c r="BU45" s="1026"/>
      <c r="BV45" s="1026"/>
    </row>
    <row r="46">
      <c r="A46" s="1026"/>
      <c r="B46" s="1026"/>
      <c r="C46" s="1026"/>
      <c r="D46" s="1026"/>
      <c r="E46" s="1026"/>
      <c r="F46" s="1026"/>
      <c r="G46" s="1026"/>
      <c r="H46" s="1027"/>
      <c r="I46" s="1027"/>
      <c r="J46" s="1027"/>
      <c r="K46" s="1027"/>
      <c r="L46" s="1027"/>
      <c r="M46" s="1027"/>
      <c r="N46" s="1027"/>
      <c r="O46" s="1027"/>
      <c r="P46" s="1027"/>
      <c r="Q46" s="1026"/>
      <c r="R46" s="1026"/>
      <c r="S46" s="1026"/>
      <c r="T46" s="1026"/>
      <c r="U46" s="1026"/>
      <c r="V46" s="1026"/>
      <c r="W46" s="1026"/>
      <c r="X46" s="1026"/>
      <c r="Y46" s="1026"/>
      <c r="Z46" s="1026"/>
      <c r="AA46" s="1026"/>
      <c r="AB46" s="1026"/>
      <c r="AC46" s="1026"/>
      <c r="AD46" s="1026"/>
      <c r="AE46" s="1026"/>
      <c r="AF46" s="1026"/>
      <c r="AG46" s="1026"/>
      <c r="AH46" s="1026"/>
      <c r="AI46" s="1026"/>
      <c r="AJ46" s="1026"/>
      <c r="AK46" s="1026"/>
      <c r="AL46" s="1026"/>
      <c r="AM46" s="1026"/>
      <c r="AN46" s="1026"/>
      <c r="AO46" s="1026"/>
      <c r="AP46" s="1026"/>
      <c r="AQ46" s="1026"/>
      <c r="AR46" s="1026"/>
      <c r="AS46" s="1026"/>
      <c r="AT46" s="1026"/>
      <c r="AU46" s="1026"/>
      <c r="AV46" s="1026"/>
      <c r="AW46" s="1026"/>
      <c r="AX46" s="1026"/>
      <c r="AY46" s="1026"/>
      <c r="AZ46" s="1026"/>
      <c r="BA46" s="1026"/>
      <c r="BB46" s="1026"/>
      <c r="BC46" s="1026"/>
      <c r="BD46" s="1026"/>
      <c r="BE46" s="1026"/>
      <c r="BF46" s="1026"/>
      <c r="BG46" s="1026"/>
      <c r="BH46" s="1026"/>
      <c r="BI46" s="1026"/>
      <c r="BJ46" s="1026"/>
      <c r="BK46" s="1026"/>
      <c r="BL46" s="1026"/>
      <c r="BM46" s="1026"/>
      <c r="BN46" s="1026"/>
      <c r="BO46" s="1026"/>
      <c r="BP46" s="1026"/>
      <c r="BQ46" s="1026"/>
      <c r="BR46" s="1026"/>
      <c r="BS46" s="1026"/>
      <c r="BT46" s="1026"/>
      <c r="BU46" s="1026"/>
      <c r="BV46" s="1026"/>
    </row>
    <row r="47">
      <c r="A47" s="1026"/>
      <c r="B47" s="1026"/>
      <c r="C47" s="1026"/>
      <c r="D47" s="1026"/>
      <c r="E47" s="1026"/>
      <c r="F47" s="1026"/>
      <c r="G47" s="1026"/>
      <c r="H47" s="1027"/>
      <c r="I47" s="1027"/>
      <c r="J47" s="1027"/>
      <c r="K47" s="1027"/>
      <c r="L47" s="1027"/>
      <c r="M47" s="1027"/>
      <c r="N47" s="1027"/>
      <c r="O47" s="1027"/>
      <c r="P47" s="1027"/>
      <c r="Q47" s="1026"/>
      <c r="R47" s="1026"/>
      <c r="S47" s="1026"/>
      <c r="T47" s="1026"/>
      <c r="U47" s="1026"/>
      <c r="V47" s="1026"/>
      <c r="W47" s="1026"/>
      <c r="X47" s="1026"/>
      <c r="Y47" s="1026"/>
      <c r="Z47" s="1026"/>
      <c r="AA47" s="1026"/>
      <c r="AB47" s="1026"/>
      <c r="AC47" s="1026"/>
      <c r="AD47" s="1026"/>
      <c r="AE47" s="1026"/>
      <c r="AF47" s="1026"/>
      <c r="AG47" s="1026"/>
      <c r="AH47" s="1026"/>
      <c r="AI47" s="1026"/>
      <c r="AJ47" s="1026"/>
      <c r="AK47" s="1026"/>
      <c r="AL47" s="1026"/>
      <c r="AM47" s="1026"/>
      <c r="AN47" s="1026"/>
      <c r="AO47" s="1026"/>
      <c r="AP47" s="1026"/>
      <c r="AQ47" s="1026"/>
      <c r="AR47" s="1026"/>
      <c r="AS47" s="1026"/>
      <c r="AT47" s="1026"/>
      <c r="AU47" s="1026"/>
      <c r="AV47" s="1026"/>
      <c r="AW47" s="1026"/>
      <c r="AX47" s="1026"/>
      <c r="AY47" s="1026"/>
      <c r="AZ47" s="1026"/>
      <c r="BA47" s="1026"/>
      <c r="BB47" s="1026"/>
      <c r="BC47" s="1026"/>
      <c r="BD47" s="1026"/>
      <c r="BE47" s="1026"/>
      <c r="BF47" s="1026"/>
      <c r="BG47" s="1026"/>
      <c r="BH47" s="1026"/>
      <c r="BI47" s="1026"/>
      <c r="BJ47" s="1026"/>
      <c r="BK47" s="1026"/>
      <c r="BL47" s="1026"/>
      <c r="BM47" s="1026"/>
      <c r="BN47" s="1026"/>
      <c r="BO47" s="1026"/>
      <c r="BP47" s="1026"/>
      <c r="BQ47" s="1026"/>
      <c r="BR47" s="1026"/>
      <c r="BS47" s="1026"/>
      <c r="BT47" s="1026"/>
      <c r="BU47" s="1026"/>
      <c r="BV47" s="1026"/>
    </row>
    <row r="48">
      <c r="A48" s="1026"/>
      <c r="B48" s="1026"/>
      <c r="C48" s="1026"/>
      <c r="D48" s="1026"/>
      <c r="E48" s="1026"/>
      <c r="F48" s="1026"/>
      <c r="G48" s="1026"/>
      <c r="H48" s="1027"/>
      <c r="I48" s="1027"/>
      <c r="J48" s="1027"/>
      <c r="K48" s="1027"/>
      <c r="L48" s="1027"/>
      <c r="M48" s="1027"/>
      <c r="N48" s="1027"/>
      <c r="O48" s="1027"/>
      <c r="P48" s="1027"/>
      <c r="Q48" s="1026"/>
      <c r="R48" s="1026"/>
      <c r="S48" s="1026"/>
      <c r="T48" s="1026"/>
      <c r="U48" s="1026"/>
      <c r="V48" s="1026"/>
      <c r="W48" s="1026"/>
      <c r="X48" s="1026"/>
      <c r="Y48" s="1026"/>
      <c r="Z48" s="1026"/>
      <c r="AA48" s="1026"/>
      <c r="AB48" s="1026"/>
      <c r="AC48" s="1026"/>
      <c r="AD48" s="1026"/>
      <c r="AE48" s="1026"/>
      <c r="AF48" s="1026"/>
      <c r="AG48" s="1026"/>
      <c r="AH48" s="1026"/>
      <c r="AI48" s="1026"/>
      <c r="AJ48" s="1026"/>
      <c r="AK48" s="1026"/>
      <c r="AL48" s="1026"/>
      <c r="AM48" s="1026"/>
      <c r="AN48" s="1026"/>
      <c r="AO48" s="1026"/>
      <c r="AP48" s="1026"/>
      <c r="AQ48" s="1026"/>
      <c r="AR48" s="1026"/>
      <c r="AS48" s="1026"/>
      <c r="AT48" s="1026"/>
      <c r="AU48" s="1026"/>
      <c r="AV48" s="1026"/>
      <c r="AW48" s="1026"/>
      <c r="AX48" s="1026"/>
      <c r="AY48" s="1026"/>
      <c r="AZ48" s="1026"/>
      <c r="BA48" s="1026"/>
      <c r="BB48" s="1026"/>
      <c r="BC48" s="1026"/>
      <c r="BD48" s="1026"/>
      <c r="BE48" s="1026"/>
      <c r="BF48" s="1026"/>
      <c r="BG48" s="1026"/>
      <c r="BH48" s="1026"/>
      <c r="BI48" s="1026"/>
      <c r="BJ48" s="1026"/>
      <c r="BK48" s="1026"/>
      <c r="BL48" s="1026"/>
      <c r="BM48" s="1026"/>
      <c r="BN48" s="1026"/>
      <c r="BO48" s="1026"/>
      <c r="BP48" s="1026"/>
      <c r="BQ48" s="1026"/>
      <c r="BR48" s="1026"/>
      <c r="BS48" s="1026"/>
      <c r="BT48" s="1026"/>
      <c r="BU48" s="1026"/>
      <c r="BV48" s="1026"/>
    </row>
    <row r="49">
      <c r="A49" s="1026"/>
      <c r="B49" s="1026"/>
      <c r="C49" s="1026"/>
      <c r="D49" s="1026"/>
      <c r="E49" s="1026"/>
      <c r="F49" s="1026"/>
      <c r="G49" s="1026"/>
      <c r="H49" s="1027"/>
      <c r="I49" s="1027"/>
      <c r="J49" s="1027"/>
      <c r="K49" s="1027"/>
      <c r="L49" s="1027"/>
      <c r="M49" s="1027"/>
      <c r="N49" s="1027"/>
      <c r="O49" s="1027"/>
      <c r="P49" s="1027"/>
      <c r="Q49" s="1026"/>
      <c r="R49" s="1026"/>
      <c r="S49" s="1026"/>
      <c r="T49" s="1026"/>
      <c r="U49" s="1026"/>
      <c r="V49" s="1026"/>
      <c r="W49" s="1026"/>
      <c r="X49" s="1026"/>
      <c r="Y49" s="1026"/>
      <c r="Z49" s="1026"/>
      <c r="AA49" s="1026"/>
      <c r="AB49" s="1026"/>
      <c r="AC49" s="1026"/>
      <c r="AD49" s="1026"/>
      <c r="AE49" s="1026"/>
      <c r="AF49" s="1026"/>
      <c r="AG49" s="1026"/>
      <c r="AH49" s="1026"/>
      <c r="AI49" s="1026"/>
      <c r="AJ49" s="1026"/>
      <c r="AK49" s="1026"/>
      <c r="AL49" s="1026"/>
      <c r="AM49" s="1026"/>
      <c r="AN49" s="1026"/>
      <c r="AO49" s="1026"/>
      <c r="AP49" s="1026"/>
      <c r="AQ49" s="1026"/>
      <c r="AR49" s="1026"/>
      <c r="AS49" s="1026"/>
      <c r="AT49" s="1026"/>
      <c r="AU49" s="1026"/>
      <c r="AV49" s="1026"/>
      <c r="AW49" s="1026"/>
      <c r="AX49" s="1026"/>
      <c r="AY49" s="1026"/>
      <c r="AZ49" s="1026"/>
      <c r="BA49" s="1026"/>
      <c r="BB49" s="1026"/>
      <c r="BC49" s="1026"/>
      <c r="BD49" s="1026"/>
      <c r="BE49" s="1026"/>
      <c r="BF49" s="1026"/>
      <c r="BG49" s="1026"/>
      <c r="BH49" s="1026"/>
      <c r="BI49" s="1026"/>
      <c r="BJ49" s="1026"/>
      <c r="BK49" s="1026"/>
      <c r="BL49" s="1026"/>
      <c r="BM49" s="1026"/>
      <c r="BN49" s="1026"/>
      <c r="BO49" s="1026"/>
      <c r="BP49" s="1026"/>
      <c r="BQ49" s="1026"/>
      <c r="BR49" s="1026"/>
      <c r="BS49" s="1026"/>
      <c r="BT49" s="1026"/>
      <c r="BU49" s="1026"/>
      <c r="BV49" s="1026"/>
    </row>
    <row r="50">
      <c r="A50" s="1026"/>
      <c r="B50" s="1026"/>
      <c r="C50" s="1026"/>
      <c r="D50" s="1026"/>
      <c r="E50" s="1026"/>
      <c r="F50" s="1026"/>
      <c r="G50" s="1026"/>
      <c r="H50" s="1027"/>
      <c r="I50" s="1027"/>
      <c r="J50" s="1027"/>
      <c r="K50" s="1027"/>
      <c r="L50" s="1027"/>
      <c r="M50" s="1027"/>
      <c r="N50" s="1027"/>
      <c r="O50" s="1027"/>
      <c r="P50" s="1027"/>
      <c r="Q50" s="1026"/>
      <c r="R50" s="1026"/>
      <c r="S50" s="1026"/>
      <c r="T50" s="1026"/>
      <c r="U50" s="1026"/>
      <c r="V50" s="1026"/>
      <c r="W50" s="1026"/>
      <c r="X50" s="1026"/>
      <c r="Y50" s="1026"/>
      <c r="Z50" s="1026"/>
      <c r="AA50" s="1026"/>
      <c r="AB50" s="1026"/>
      <c r="AC50" s="1026"/>
      <c r="AD50" s="1026"/>
      <c r="AE50" s="1026"/>
      <c r="AF50" s="1026"/>
      <c r="AG50" s="1026"/>
      <c r="AH50" s="1026"/>
      <c r="AI50" s="1026"/>
      <c r="AJ50" s="1026"/>
      <c r="AK50" s="1026"/>
      <c r="AL50" s="1026"/>
      <c r="AM50" s="1026"/>
      <c r="AN50" s="1026"/>
      <c r="AO50" s="1026"/>
      <c r="AP50" s="1026"/>
      <c r="AQ50" s="1026"/>
      <c r="AR50" s="1026"/>
      <c r="AS50" s="1026"/>
      <c r="AT50" s="1026"/>
      <c r="AU50" s="1026"/>
      <c r="AV50" s="1026"/>
      <c r="AW50" s="1026"/>
      <c r="AX50" s="1026"/>
      <c r="AY50" s="1026"/>
      <c r="AZ50" s="1026"/>
      <c r="BA50" s="1026"/>
      <c r="BB50" s="1026"/>
      <c r="BC50" s="1026"/>
      <c r="BD50" s="1026"/>
      <c r="BE50" s="1026"/>
      <c r="BF50" s="1026"/>
      <c r="BG50" s="1026"/>
      <c r="BH50" s="1026"/>
      <c r="BI50" s="1026"/>
      <c r="BJ50" s="1026"/>
      <c r="BK50" s="1026"/>
      <c r="BL50" s="1026"/>
      <c r="BM50" s="1026"/>
      <c r="BN50" s="1026"/>
      <c r="BO50" s="1026"/>
      <c r="BP50" s="1026"/>
      <c r="BQ50" s="1026"/>
      <c r="BR50" s="1026"/>
      <c r="BS50" s="1026"/>
      <c r="BT50" s="1026"/>
      <c r="BU50" s="1026"/>
      <c r="BV50" s="1026"/>
    </row>
    <row r="51">
      <c r="A51" s="1026"/>
      <c r="B51" s="1026"/>
      <c r="C51" s="1026"/>
      <c r="D51" s="1026"/>
      <c r="E51" s="1026"/>
      <c r="F51" s="1026"/>
      <c r="G51" s="1026"/>
      <c r="H51" s="1027"/>
      <c r="I51" s="1027"/>
      <c r="J51" s="1027"/>
      <c r="K51" s="1027"/>
      <c r="L51" s="1027"/>
      <c r="M51" s="1027"/>
      <c r="N51" s="1027"/>
      <c r="O51" s="1027"/>
      <c r="P51" s="1027"/>
      <c r="Q51" s="1026"/>
      <c r="R51" s="1026"/>
      <c r="S51" s="1026"/>
      <c r="T51" s="1026"/>
      <c r="U51" s="1026"/>
      <c r="V51" s="1026"/>
      <c r="W51" s="1026"/>
      <c r="X51" s="1026"/>
      <c r="Y51" s="1026"/>
      <c r="Z51" s="1026"/>
      <c r="AA51" s="1026"/>
      <c r="AB51" s="1026"/>
      <c r="AC51" s="1026"/>
      <c r="AD51" s="1026"/>
      <c r="AE51" s="1026"/>
      <c r="AF51" s="1026"/>
      <c r="AG51" s="1026"/>
      <c r="AH51" s="1026"/>
      <c r="AI51" s="1026"/>
      <c r="AJ51" s="1026"/>
      <c r="AK51" s="1026"/>
      <c r="AL51" s="1026"/>
      <c r="AM51" s="1026"/>
      <c r="AN51" s="1026"/>
      <c r="AO51" s="1026"/>
      <c r="AP51" s="1026"/>
      <c r="AQ51" s="1026"/>
      <c r="AR51" s="1026"/>
      <c r="AS51" s="1026"/>
      <c r="AT51" s="1026"/>
      <c r="AU51" s="1026"/>
      <c r="AV51" s="1026"/>
      <c r="AW51" s="1026"/>
      <c r="AX51" s="1026"/>
      <c r="AY51" s="1026"/>
      <c r="AZ51" s="1026"/>
      <c r="BA51" s="1026"/>
      <c r="BB51" s="1026"/>
      <c r="BC51" s="1026"/>
      <c r="BD51" s="1026"/>
      <c r="BE51" s="1026"/>
      <c r="BF51" s="1026"/>
      <c r="BG51" s="1026"/>
      <c r="BH51" s="1026"/>
      <c r="BI51" s="1026"/>
      <c r="BJ51" s="1026"/>
      <c r="BK51" s="1026"/>
      <c r="BL51" s="1026"/>
      <c r="BM51" s="1026"/>
      <c r="BN51" s="1026"/>
      <c r="BO51" s="1026"/>
      <c r="BP51" s="1026"/>
      <c r="BQ51" s="1026"/>
      <c r="BR51" s="1026"/>
      <c r="BS51" s="1026"/>
      <c r="BT51" s="1026"/>
      <c r="BU51" s="1026"/>
      <c r="BV51" s="1026"/>
    </row>
    <row r="52">
      <c r="A52" s="1026"/>
      <c r="B52" s="1026"/>
      <c r="C52" s="1026"/>
      <c r="D52" s="1026"/>
      <c r="E52" s="1026"/>
      <c r="F52" s="1026"/>
      <c r="G52" s="1026"/>
      <c r="H52" s="1027"/>
      <c r="I52" s="1027"/>
      <c r="J52" s="1027"/>
      <c r="K52" s="1027"/>
      <c r="L52" s="1027"/>
      <c r="M52" s="1027"/>
      <c r="N52" s="1027"/>
      <c r="O52" s="1027"/>
      <c r="P52" s="1027"/>
      <c r="Q52" s="1026"/>
      <c r="R52" s="1026"/>
      <c r="S52" s="1026"/>
      <c r="T52" s="1026"/>
      <c r="U52" s="1026"/>
      <c r="V52" s="1026"/>
      <c r="W52" s="1026"/>
      <c r="X52" s="1026"/>
      <c r="Y52" s="1026"/>
      <c r="Z52" s="1026"/>
      <c r="AA52" s="1026"/>
      <c r="AB52" s="1026"/>
      <c r="AC52" s="1026"/>
      <c r="AD52" s="1026"/>
      <c r="AE52" s="1026"/>
      <c r="AF52" s="1026"/>
      <c r="AG52" s="1026"/>
      <c r="AH52" s="1026"/>
      <c r="AI52" s="1026"/>
      <c r="AJ52" s="1026"/>
      <c r="AK52" s="1026"/>
      <c r="AL52" s="1026"/>
      <c r="AM52" s="1026"/>
      <c r="AN52" s="1026"/>
      <c r="AO52" s="1026"/>
      <c r="AP52" s="1026"/>
      <c r="AQ52" s="1026"/>
      <c r="AR52" s="1026"/>
      <c r="AS52" s="1026"/>
      <c r="AT52" s="1026"/>
      <c r="AU52" s="1026"/>
      <c r="AV52" s="1026"/>
      <c r="AW52" s="1026"/>
      <c r="AX52" s="1026"/>
      <c r="AY52" s="1026"/>
      <c r="AZ52" s="1026"/>
      <c r="BA52" s="1026"/>
      <c r="BB52" s="1026"/>
      <c r="BC52" s="1026"/>
      <c r="BD52" s="1026"/>
      <c r="BE52" s="1026"/>
      <c r="BF52" s="1026"/>
      <c r="BG52" s="1026"/>
      <c r="BH52" s="1026"/>
      <c r="BI52" s="1026"/>
      <c r="BJ52" s="1026"/>
      <c r="BK52" s="1026"/>
      <c r="BL52" s="1026"/>
      <c r="BM52" s="1026"/>
      <c r="BN52" s="1026"/>
      <c r="BO52" s="1026"/>
      <c r="BP52" s="1026"/>
      <c r="BQ52" s="1026"/>
      <c r="BR52" s="1026"/>
      <c r="BS52" s="1026"/>
      <c r="BT52" s="1026"/>
      <c r="BU52" s="1026"/>
      <c r="BV52" s="1026"/>
    </row>
    <row r="53">
      <c r="A53" s="1026"/>
      <c r="B53" s="1026"/>
      <c r="C53" s="1026"/>
      <c r="D53" s="1026"/>
      <c r="E53" s="1026"/>
      <c r="F53" s="1026"/>
      <c r="G53" s="1026"/>
      <c r="H53" s="1027"/>
      <c r="I53" s="1027"/>
      <c r="J53" s="1027"/>
      <c r="K53" s="1027"/>
      <c r="L53" s="1027"/>
      <c r="M53" s="1027"/>
      <c r="N53" s="1027"/>
      <c r="O53" s="1027"/>
      <c r="P53" s="1027"/>
      <c r="Q53" s="1026"/>
      <c r="R53" s="1026"/>
      <c r="S53" s="1026"/>
      <c r="T53" s="1026"/>
      <c r="U53" s="1026"/>
      <c r="V53" s="1026"/>
      <c r="W53" s="1026"/>
      <c r="X53" s="1026"/>
      <c r="Y53" s="1026"/>
      <c r="Z53" s="1026"/>
      <c r="AA53" s="1026"/>
      <c r="AB53" s="1026"/>
      <c r="AC53" s="1026"/>
      <c r="AD53" s="1026"/>
      <c r="AE53" s="1026"/>
      <c r="AF53" s="1026"/>
      <c r="AG53" s="1026"/>
      <c r="AH53" s="1026"/>
      <c r="AI53" s="1026"/>
      <c r="AJ53" s="1026"/>
      <c r="AK53" s="1026"/>
      <c r="AL53" s="1026"/>
      <c r="AM53" s="1026"/>
      <c r="AN53" s="1026"/>
      <c r="AO53" s="1026"/>
      <c r="AP53" s="1026"/>
      <c r="AQ53" s="1026"/>
      <c r="AR53" s="1026"/>
      <c r="AS53" s="1026"/>
      <c r="AT53" s="1026"/>
      <c r="AU53" s="1026"/>
      <c r="AV53" s="1026"/>
      <c r="AW53" s="1026"/>
      <c r="AX53" s="1026"/>
      <c r="AY53" s="1026"/>
      <c r="AZ53" s="1026"/>
      <c r="BA53" s="1026"/>
      <c r="BB53" s="1026"/>
      <c r="BC53" s="1026"/>
      <c r="BD53" s="1026"/>
      <c r="BE53" s="1026"/>
      <c r="BF53" s="1026"/>
      <c r="BG53" s="1026"/>
      <c r="BH53" s="1026"/>
      <c r="BI53" s="1026"/>
      <c r="BJ53" s="1026"/>
      <c r="BK53" s="1026"/>
      <c r="BL53" s="1026"/>
      <c r="BM53" s="1026"/>
      <c r="BN53" s="1026"/>
      <c r="BO53" s="1026"/>
      <c r="BP53" s="1026"/>
      <c r="BQ53" s="1026"/>
      <c r="BR53" s="1026"/>
      <c r="BS53" s="1026"/>
      <c r="BT53" s="1026"/>
      <c r="BU53" s="1026"/>
      <c r="BV53" s="1026"/>
    </row>
    <row r="54">
      <c r="A54" s="1026"/>
      <c r="B54" s="1026"/>
      <c r="C54" s="1026"/>
      <c r="D54" s="1026"/>
      <c r="E54" s="1026"/>
      <c r="F54" s="1026"/>
      <c r="G54" s="1026"/>
      <c r="H54" s="1027"/>
      <c r="I54" s="1027"/>
      <c r="J54" s="1027"/>
      <c r="K54" s="1027"/>
      <c r="L54" s="1027"/>
      <c r="M54" s="1027"/>
      <c r="N54" s="1027"/>
      <c r="O54" s="1027"/>
      <c r="P54" s="1027"/>
      <c r="Q54" s="1026"/>
      <c r="R54" s="1026"/>
      <c r="S54" s="1026"/>
      <c r="T54" s="1026"/>
      <c r="U54" s="1026"/>
      <c r="V54" s="1026"/>
      <c r="W54" s="1026"/>
      <c r="X54" s="1026"/>
      <c r="Y54" s="1026"/>
      <c r="Z54" s="1026"/>
      <c r="AA54" s="1026"/>
      <c r="AB54" s="1026"/>
      <c r="AC54" s="1026"/>
      <c r="AD54" s="1026"/>
      <c r="AE54" s="1026"/>
      <c r="AF54" s="1026"/>
      <c r="AG54" s="1026"/>
      <c r="AH54" s="1026"/>
      <c r="AI54" s="1026"/>
      <c r="AJ54" s="1026"/>
      <c r="AK54" s="1026"/>
      <c r="AL54" s="1026"/>
      <c r="AM54" s="1026"/>
      <c r="AN54" s="1026"/>
      <c r="AO54" s="1026"/>
      <c r="AP54" s="1026"/>
      <c r="AQ54" s="1026"/>
      <c r="AR54" s="1026"/>
      <c r="AS54" s="1026"/>
      <c r="AT54" s="1026"/>
      <c r="AU54" s="1026"/>
      <c r="AV54" s="1026"/>
      <c r="AW54" s="1026"/>
      <c r="AX54" s="1026"/>
      <c r="AY54" s="1026"/>
      <c r="AZ54" s="1026"/>
      <c r="BA54" s="1026"/>
      <c r="BB54" s="1026"/>
      <c r="BC54" s="1026"/>
      <c r="BD54" s="1026"/>
      <c r="BE54" s="1026"/>
      <c r="BF54" s="1026"/>
      <c r="BG54" s="1026"/>
      <c r="BH54" s="1026"/>
      <c r="BI54" s="1026"/>
      <c r="BJ54" s="1026"/>
      <c r="BK54" s="1026"/>
      <c r="BL54" s="1026"/>
      <c r="BM54" s="1026"/>
      <c r="BN54" s="1026"/>
      <c r="BO54" s="1026"/>
      <c r="BP54" s="1026"/>
      <c r="BQ54" s="1026"/>
      <c r="BR54" s="1026"/>
      <c r="BS54" s="1026"/>
      <c r="BT54" s="1026"/>
      <c r="BU54" s="1026"/>
      <c r="BV54" s="1026"/>
    </row>
    <row r="55">
      <c r="A55" s="1026"/>
      <c r="B55" s="1026"/>
      <c r="C55" s="1026"/>
      <c r="D55" s="1026"/>
      <c r="E55" s="1026"/>
      <c r="F55" s="1026"/>
      <c r="G55" s="1026"/>
      <c r="H55" s="1027"/>
      <c r="I55" s="1027"/>
      <c r="J55" s="1027"/>
      <c r="K55" s="1027"/>
      <c r="L55" s="1027"/>
      <c r="M55" s="1027"/>
      <c r="N55" s="1027"/>
      <c r="O55" s="1027"/>
      <c r="P55" s="1027"/>
      <c r="Q55" s="1026"/>
      <c r="R55" s="1026"/>
      <c r="S55" s="1026"/>
      <c r="T55" s="1026"/>
      <c r="U55" s="1026"/>
      <c r="V55" s="1026"/>
      <c r="W55" s="1026"/>
      <c r="X55" s="1026"/>
      <c r="Y55" s="1026"/>
      <c r="Z55" s="1026"/>
      <c r="AA55" s="1026"/>
      <c r="AB55" s="1026"/>
      <c r="AC55" s="1026"/>
      <c r="AD55" s="1026"/>
      <c r="AE55" s="1026"/>
      <c r="AF55" s="1026"/>
      <c r="AG55" s="1026"/>
      <c r="AH55" s="1026"/>
      <c r="AI55" s="1026"/>
      <c r="AJ55" s="1026"/>
      <c r="AK55" s="1026"/>
      <c r="AL55" s="1026"/>
      <c r="AM55" s="1026"/>
      <c r="AN55" s="1026"/>
      <c r="AO55" s="1026"/>
      <c r="AP55" s="1026"/>
      <c r="AQ55" s="1026"/>
      <c r="AR55" s="1026"/>
      <c r="AS55" s="1026"/>
      <c r="AT55" s="1026"/>
      <c r="AU55" s="1026"/>
      <c r="AV55" s="1026"/>
      <c r="AW55" s="1026"/>
      <c r="AX55" s="1026"/>
      <c r="AY55" s="1026"/>
      <c r="AZ55" s="1026"/>
      <c r="BA55" s="1026"/>
      <c r="BB55" s="1026"/>
      <c r="BC55" s="1026"/>
      <c r="BD55" s="1026"/>
      <c r="BE55" s="1026"/>
      <c r="BF55" s="1026"/>
      <c r="BG55" s="1026"/>
      <c r="BH55" s="1026"/>
      <c r="BI55" s="1026"/>
      <c r="BJ55" s="1026"/>
      <c r="BK55" s="1026"/>
      <c r="BL55" s="1026"/>
      <c r="BM55" s="1026"/>
      <c r="BN55" s="1026"/>
      <c r="BO55" s="1026"/>
      <c r="BP55" s="1026"/>
      <c r="BQ55" s="1026"/>
      <c r="BR55" s="1026"/>
      <c r="BS55" s="1026"/>
      <c r="BT55" s="1026"/>
      <c r="BU55" s="1026"/>
      <c r="BV55" s="1026"/>
    </row>
    <row r="56">
      <c r="A56" s="1026"/>
      <c r="B56" s="1026"/>
      <c r="C56" s="1026"/>
      <c r="D56" s="1026"/>
      <c r="E56" s="1026"/>
      <c r="F56" s="1026"/>
      <c r="G56" s="1026"/>
      <c r="H56" s="1027"/>
      <c r="I56" s="1027"/>
      <c r="J56" s="1027"/>
      <c r="K56" s="1027"/>
      <c r="L56" s="1027"/>
      <c r="M56" s="1027"/>
      <c r="N56" s="1027"/>
      <c r="O56" s="1027"/>
      <c r="P56" s="1027"/>
      <c r="Q56" s="1026"/>
      <c r="R56" s="1026"/>
      <c r="S56" s="1026"/>
      <c r="T56" s="1026"/>
      <c r="U56" s="1026"/>
      <c r="V56" s="1026"/>
      <c r="W56" s="1026"/>
      <c r="X56" s="1026"/>
      <c r="Y56" s="1026"/>
      <c r="Z56" s="1026"/>
      <c r="AA56" s="1026"/>
      <c r="AB56" s="1026"/>
      <c r="AC56" s="1026"/>
      <c r="AD56" s="1026"/>
      <c r="AE56" s="1026"/>
      <c r="AF56" s="1026"/>
      <c r="AG56" s="1026"/>
      <c r="AH56" s="1026"/>
      <c r="AI56" s="1026"/>
      <c r="AJ56" s="1026"/>
      <c r="AK56" s="1026"/>
      <c r="AL56" s="1026"/>
      <c r="AM56" s="1026"/>
      <c r="AN56" s="1026"/>
      <c r="AO56" s="1026"/>
      <c r="AP56" s="1026"/>
      <c r="AQ56" s="1026"/>
      <c r="AR56" s="1026"/>
      <c r="AS56" s="1026"/>
      <c r="AT56" s="1026"/>
      <c r="AU56" s="1026"/>
      <c r="AV56" s="1026"/>
      <c r="AW56" s="1026"/>
      <c r="AX56" s="1026"/>
      <c r="AY56" s="1026"/>
      <c r="AZ56" s="1026"/>
      <c r="BA56" s="1026"/>
      <c r="BB56" s="1026"/>
      <c r="BC56" s="1026"/>
      <c r="BD56" s="1026"/>
      <c r="BE56" s="1026"/>
      <c r="BF56" s="1026"/>
      <c r="BG56" s="1026"/>
      <c r="BH56" s="1026"/>
      <c r="BI56" s="1026"/>
      <c r="BJ56" s="1026"/>
      <c r="BK56" s="1026"/>
      <c r="BL56" s="1026"/>
      <c r="BM56" s="1026"/>
      <c r="BN56" s="1026"/>
      <c r="BO56" s="1026"/>
      <c r="BP56" s="1026"/>
      <c r="BQ56" s="1026"/>
      <c r="BR56" s="1026"/>
      <c r="BS56" s="1026"/>
      <c r="BT56" s="1026"/>
      <c r="BU56" s="1026"/>
      <c r="BV56" s="1026"/>
    </row>
    <row r="57">
      <c r="A57" s="1026"/>
      <c r="B57" s="1026"/>
      <c r="C57" s="1026"/>
      <c r="D57" s="1026"/>
      <c r="E57" s="1026"/>
      <c r="F57" s="1026"/>
      <c r="G57" s="1026"/>
      <c r="H57" s="1027"/>
      <c r="I57" s="1027"/>
      <c r="J57" s="1027"/>
      <c r="K57" s="1027"/>
      <c r="L57" s="1027"/>
      <c r="M57" s="1027"/>
      <c r="N57" s="1027"/>
      <c r="O57" s="1027"/>
      <c r="P57" s="1027"/>
      <c r="Q57" s="1026"/>
      <c r="R57" s="1026"/>
      <c r="S57" s="1026"/>
      <c r="T57" s="1026"/>
      <c r="U57" s="1026"/>
      <c r="V57" s="1026"/>
      <c r="W57" s="1026"/>
      <c r="X57" s="1026"/>
      <c r="Y57" s="1026"/>
      <c r="Z57" s="1026"/>
      <c r="AA57" s="1026"/>
      <c r="AB57" s="1026"/>
      <c r="AC57" s="1026"/>
      <c r="AD57" s="1026"/>
      <c r="AE57" s="1026"/>
      <c r="AF57" s="1026"/>
      <c r="AG57" s="1026"/>
      <c r="AH57" s="1026"/>
      <c r="AI57" s="1026"/>
      <c r="AJ57" s="1026"/>
      <c r="AK57" s="1026"/>
      <c r="AL57" s="1026"/>
      <c r="AM57" s="1026"/>
      <c r="AN57" s="1026"/>
      <c r="AO57" s="1026"/>
      <c r="AP57" s="1026"/>
      <c r="AQ57" s="1026"/>
      <c r="AR57" s="1026"/>
      <c r="AS57" s="1026"/>
      <c r="AT57" s="1026"/>
      <c r="AU57" s="1026"/>
      <c r="AV57" s="1026"/>
      <c r="AW57" s="1026"/>
      <c r="AX57" s="1026"/>
      <c r="AY57" s="1026"/>
      <c r="AZ57" s="1026"/>
      <c r="BA57" s="1026"/>
      <c r="BB57" s="1026"/>
      <c r="BC57" s="1026"/>
      <c r="BD57" s="1026"/>
      <c r="BE57" s="1026"/>
      <c r="BF57" s="1026"/>
      <c r="BG57" s="1026"/>
      <c r="BH57" s="1026"/>
      <c r="BI57" s="1026"/>
      <c r="BJ57" s="1026"/>
      <c r="BK57" s="1026"/>
      <c r="BL57" s="1026"/>
      <c r="BM57" s="1026"/>
      <c r="BN57" s="1026"/>
      <c r="BO57" s="1026"/>
      <c r="BP57" s="1026"/>
      <c r="BQ57" s="1026"/>
      <c r="BR57" s="1026"/>
      <c r="BS57" s="1026"/>
      <c r="BT57" s="1026"/>
      <c r="BU57" s="1026"/>
      <c r="BV57" s="1026"/>
    </row>
    <row r="58">
      <c r="A58" s="1026"/>
      <c r="B58" s="1026"/>
      <c r="C58" s="1026"/>
      <c r="D58" s="1026"/>
      <c r="E58" s="1026"/>
      <c r="F58" s="1026"/>
      <c r="G58" s="1026"/>
      <c r="H58" s="1027"/>
      <c r="I58" s="1027"/>
      <c r="J58" s="1027"/>
      <c r="K58" s="1027"/>
      <c r="L58" s="1027"/>
      <c r="M58" s="1027"/>
      <c r="N58" s="1027"/>
      <c r="O58" s="1027"/>
      <c r="P58" s="1027"/>
      <c r="Q58" s="1026"/>
      <c r="R58" s="1026"/>
      <c r="S58" s="1026"/>
      <c r="T58" s="1026"/>
      <c r="U58" s="1026"/>
      <c r="V58" s="1026"/>
      <c r="W58" s="1026"/>
      <c r="X58" s="1026"/>
      <c r="Y58" s="1026"/>
      <c r="Z58" s="1026"/>
      <c r="AA58" s="1026"/>
      <c r="AB58" s="1026"/>
      <c r="AC58" s="1026"/>
      <c r="AD58" s="1026"/>
      <c r="AE58" s="1026"/>
      <c r="AF58" s="1026"/>
      <c r="AG58" s="1026"/>
      <c r="AH58" s="1026"/>
      <c r="AI58" s="1026"/>
      <c r="AJ58" s="1026"/>
      <c r="AK58" s="1026"/>
      <c r="AL58" s="1026"/>
      <c r="AM58" s="1026"/>
      <c r="AN58" s="1026"/>
      <c r="AO58" s="1026"/>
      <c r="AP58" s="1026"/>
      <c r="AQ58" s="1026"/>
      <c r="AR58" s="1026"/>
      <c r="AS58" s="1026"/>
      <c r="AT58" s="1026"/>
      <c r="AU58" s="1026"/>
      <c r="AV58" s="1026"/>
      <c r="AW58" s="1026"/>
      <c r="AX58" s="1026"/>
      <c r="AY58" s="1026"/>
      <c r="AZ58" s="1026"/>
      <c r="BA58" s="1026"/>
      <c r="BB58" s="1026"/>
      <c r="BC58" s="1026"/>
      <c r="BD58" s="1026"/>
      <c r="BE58" s="1026"/>
      <c r="BF58" s="1026"/>
      <c r="BG58" s="1026"/>
      <c r="BH58" s="1026"/>
      <c r="BI58" s="1026"/>
      <c r="BJ58" s="1026"/>
      <c r="BK58" s="1026"/>
      <c r="BL58" s="1026"/>
      <c r="BM58" s="1026"/>
      <c r="BN58" s="1026"/>
      <c r="BO58" s="1026"/>
      <c r="BP58" s="1026"/>
      <c r="BQ58" s="1026"/>
      <c r="BR58" s="1026"/>
      <c r="BS58" s="1026"/>
      <c r="BT58" s="1026"/>
      <c r="BU58" s="1026"/>
      <c r="BV58" s="1026"/>
    </row>
    <row r="59">
      <c r="A59" s="1026"/>
      <c r="B59" s="1026"/>
      <c r="C59" s="1026"/>
      <c r="D59" s="1026"/>
      <c r="E59" s="1026"/>
      <c r="F59" s="1026"/>
      <c r="G59" s="1026"/>
      <c r="H59" s="1027"/>
      <c r="I59" s="1027"/>
      <c r="J59" s="1027"/>
      <c r="K59" s="1027"/>
      <c r="L59" s="1027"/>
      <c r="M59" s="1027"/>
      <c r="N59" s="1027"/>
      <c r="O59" s="1027"/>
      <c r="P59" s="1027"/>
      <c r="Q59" s="1026"/>
      <c r="R59" s="1026"/>
      <c r="S59" s="1026"/>
      <c r="T59" s="1026"/>
      <c r="U59" s="1026"/>
      <c r="V59" s="1026"/>
      <c r="W59" s="1026"/>
      <c r="X59" s="1026"/>
      <c r="Y59" s="1026"/>
      <c r="Z59" s="1026"/>
      <c r="AA59" s="1026"/>
      <c r="AB59" s="1026"/>
      <c r="AC59" s="1026"/>
      <c r="AD59" s="1026"/>
      <c r="AE59" s="1026"/>
      <c r="AF59" s="1026"/>
      <c r="AG59" s="1026"/>
      <c r="AH59" s="1026"/>
      <c r="AI59" s="1026"/>
      <c r="AJ59" s="1026"/>
      <c r="AK59" s="1026"/>
      <c r="AL59" s="1026"/>
      <c r="AM59" s="1026"/>
      <c r="AN59" s="1026"/>
      <c r="AO59" s="1026"/>
      <c r="AP59" s="1026"/>
      <c r="AQ59" s="1026"/>
      <c r="AR59" s="1026"/>
      <c r="AS59" s="1026"/>
      <c r="AT59" s="1026"/>
      <c r="AU59" s="1026"/>
      <c r="AV59" s="1026"/>
      <c r="AW59" s="1026"/>
      <c r="AX59" s="1026"/>
      <c r="AY59" s="1026"/>
      <c r="AZ59" s="1026"/>
      <c r="BA59" s="1026"/>
      <c r="BB59" s="1026"/>
      <c r="BC59" s="1026"/>
      <c r="BD59" s="1026"/>
      <c r="BE59" s="1026"/>
      <c r="BF59" s="1026"/>
      <c r="BG59" s="1026"/>
      <c r="BH59" s="1026"/>
      <c r="BI59" s="1026"/>
      <c r="BJ59" s="1026"/>
      <c r="BK59" s="1026"/>
      <c r="BL59" s="1026"/>
      <c r="BM59" s="1026"/>
      <c r="BN59" s="1026"/>
      <c r="BO59" s="1026"/>
      <c r="BP59" s="1026"/>
      <c r="BQ59" s="1026"/>
      <c r="BR59" s="1026"/>
      <c r="BS59" s="1026"/>
      <c r="BT59" s="1026"/>
      <c r="BU59" s="1026"/>
      <c r="BV59" s="1026"/>
    </row>
    <row r="60">
      <c r="A60" s="1026"/>
      <c r="B60" s="1026"/>
      <c r="C60" s="1026"/>
      <c r="D60" s="1026"/>
      <c r="E60" s="1026"/>
      <c r="F60" s="1026"/>
      <c r="G60" s="1026"/>
      <c r="H60" s="1027"/>
      <c r="I60" s="1027"/>
      <c r="J60" s="1027"/>
      <c r="K60" s="1027"/>
      <c r="L60" s="1027"/>
      <c r="M60" s="1027"/>
      <c r="N60" s="1027"/>
      <c r="O60" s="1027"/>
      <c r="P60" s="1027"/>
      <c r="Q60" s="1026"/>
      <c r="R60" s="1026"/>
      <c r="S60" s="1026"/>
      <c r="T60" s="1026"/>
      <c r="U60" s="1026"/>
      <c r="V60" s="1026"/>
      <c r="W60" s="1026"/>
      <c r="X60" s="1026"/>
      <c r="Y60" s="1026"/>
      <c r="Z60" s="1026"/>
      <c r="AA60" s="1026"/>
      <c r="AB60" s="1026"/>
      <c r="AC60" s="1026"/>
      <c r="AD60" s="1026"/>
      <c r="AE60" s="1026"/>
      <c r="AF60" s="1026"/>
      <c r="AG60" s="1026"/>
      <c r="AH60" s="1026"/>
      <c r="AI60" s="1026"/>
      <c r="AJ60" s="1026"/>
      <c r="AK60" s="1026"/>
      <c r="AL60" s="1026"/>
      <c r="AM60" s="1026"/>
      <c r="AN60" s="1026"/>
      <c r="AO60" s="1026"/>
      <c r="AP60" s="1026"/>
      <c r="AQ60" s="1026"/>
      <c r="AR60" s="1026"/>
      <c r="AS60" s="1026"/>
      <c r="AT60" s="1026"/>
      <c r="AU60" s="1026"/>
      <c r="AV60" s="1026"/>
      <c r="AW60" s="1026"/>
      <c r="AX60" s="1026"/>
      <c r="AY60" s="1026"/>
      <c r="AZ60" s="1026"/>
      <c r="BA60" s="1026"/>
      <c r="BB60" s="1026"/>
      <c r="BC60" s="1026"/>
      <c r="BD60" s="1026"/>
      <c r="BE60" s="1026"/>
      <c r="BF60" s="1026"/>
      <c r="BG60" s="1026"/>
      <c r="BH60" s="1026"/>
      <c r="BI60" s="1026"/>
      <c r="BJ60" s="1026"/>
      <c r="BK60" s="1026"/>
      <c r="BL60" s="1026"/>
      <c r="BM60" s="1026"/>
      <c r="BN60" s="1026"/>
      <c r="BO60" s="1026"/>
      <c r="BP60" s="1026"/>
      <c r="BQ60" s="1026"/>
      <c r="BR60" s="1026"/>
      <c r="BS60" s="1026"/>
      <c r="BT60" s="1026"/>
      <c r="BU60" s="1026"/>
      <c r="BV60" s="1026"/>
    </row>
    <row r="61">
      <c r="A61" s="1026"/>
      <c r="B61" s="1026"/>
      <c r="C61" s="1026"/>
      <c r="D61" s="1026"/>
      <c r="E61" s="1026"/>
      <c r="F61" s="1026"/>
      <c r="G61" s="1026"/>
      <c r="H61" s="1027"/>
      <c r="I61" s="1027"/>
      <c r="J61" s="1027"/>
      <c r="K61" s="1027"/>
      <c r="L61" s="1027"/>
      <c r="M61" s="1027"/>
      <c r="N61" s="1027"/>
      <c r="O61" s="1027"/>
      <c r="P61" s="1027"/>
      <c r="Q61" s="1026"/>
      <c r="R61" s="1026"/>
      <c r="S61" s="1026"/>
      <c r="T61" s="1026"/>
      <c r="U61" s="1026"/>
      <c r="V61" s="1026"/>
      <c r="W61" s="1026"/>
      <c r="X61" s="1026"/>
      <c r="Y61" s="1026"/>
      <c r="Z61" s="1026"/>
      <c r="AA61" s="1026"/>
      <c r="AB61" s="1026"/>
      <c r="AC61" s="1026"/>
      <c r="AD61" s="1026"/>
      <c r="AE61" s="1026"/>
      <c r="AF61" s="1026"/>
      <c r="AG61" s="1026"/>
      <c r="AH61" s="1026"/>
      <c r="AI61" s="1026"/>
      <c r="AJ61" s="1026"/>
      <c r="AK61" s="1026"/>
      <c r="AL61" s="1026"/>
      <c r="AM61" s="1026"/>
      <c r="AN61" s="1026"/>
      <c r="AO61" s="1026"/>
      <c r="AP61" s="1026"/>
      <c r="AQ61" s="1026"/>
      <c r="AR61" s="1026"/>
      <c r="AS61" s="1026"/>
      <c r="AT61" s="1026"/>
      <c r="AU61" s="1026"/>
      <c r="AV61" s="1026"/>
      <c r="AW61" s="1026"/>
      <c r="AX61" s="1026"/>
      <c r="AY61" s="1026"/>
      <c r="AZ61" s="1026"/>
      <c r="BA61" s="1026"/>
      <c r="BB61" s="1026"/>
      <c r="BC61" s="1026"/>
      <c r="BD61" s="1026"/>
      <c r="BE61" s="1026"/>
      <c r="BF61" s="1026"/>
      <c r="BG61" s="1026"/>
      <c r="BH61" s="1026"/>
      <c r="BI61" s="1026"/>
      <c r="BJ61" s="1026"/>
      <c r="BK61" s="1026"/>
      <c r="BL61" s="1026"/>
      <c r="BM61" s="1026"/>
      <c r="BN61" s="1026"/>
      <c r="BO61" s="1026"/>
      <c r="BP61" s="1026"/>
      <c r="BQ61" s="1026"/>
      <c r="BR61" s="1026"/>
      <c r="BS61" s="1026"/>
      <c r="BT61" s="1026"/>
      <c r="BU61" s="1026"/>
      <c r="BV61" s="1026"/>
    </row>
    <row r="62">
      <c r="A62" s="1026"/>
      <c r="B62" s="1026"/>
      <c r="C62" s="1026"/>
      <c r="D62" s="1026"/>
      <c r="E62" s="1026"/>
      <c r="F62" s="1026"/>
      <c r="G62" s="1026"/>
      <c r="H62" s="1027"/>
      <c r="I62" s="1027"/>
      <c r="J62" s="1027"/>
      <c r="K62" s="1027"/>
      <c r="L62" s="1027"/>
      <c r="M62" s="1027"/>
      <c r="N62" s="1027"/>
      <c r="O62" s="1027"/>
      <c r="P62" s="1027"/>
      <c r="Q62" s="1026"/>
      <c r="R62" s="1026"/>
      <c r="S62" s="1026"/>
      <c r="T62" s="1026"/>
      <c r="U62" s="1026"/>
      <c r="V62" s="1026"/>
      <c r="W62" s="1026"/>
      <c r="X62" s="1026"/>
      <c r="Y62" s="1026"/>
      <c r="Z62" s="1026"/>
      <c r="AA62" s="1026"/>
      <c r="AB62" s="1026"/>
      <c r="AC62" s="1026"/>
      <c r="AD62" s="1026"/>
      <c r="AE62" s="1026"/>
      <c r="AF62" s="1026"/>
      <c r="AG62" s="1026"/>
      <c r="AH62" s="1026"/>
      <c r="AI62" s="1026"/>
      <c r="AJ62" s="1026"/>
      <c r="AK62" s="1026"/>
      <c r="AL62" s="1026"/>
      <c r="AM62" s="1026"/>
      <c r="AN62" s="1026"/>
      <c r="AO62" s="1026"/>
      <c r="AP62" s="1026"/>
      <c r="AQ62" s="1026"/>
      <c r="AR62" s="1026"/>
      <c r="AS62" s="1026"/>
      <c r="AT62" s="1026"/>
      <c r="AU62" s="1026"/>
      <c r="AV62" s="1026"/>
      <c r="AW62" s="1026"/>
      <c r="AX62" s="1026"/>
      <c r="AY62" s="1026"/>
      <c r="AZ62" s="1026"/>
      <c r="BA62" s="1026"/>
      <c r="BB62" s="1026"/>
      <c r="BC62" s="1026"/>
      <c r="BD62" s="1026"/>
      <c r="BE62" s="1026"/>
      <c r="BF62" s="1026"/>
      <c r="BG62" s="1026"/>
      <c r="BH62" s="1026"/>
      <c r="BI62" s="1026"/>
      <c r="BJ62" s="1026"/>
      <c r="BK62" s="1026"/>
      <c r="BL62" s="1026"/>
      <c r="BM62" s="1026"/>
      <c r="BN62" s="1026"/>
      <c r="BO62" s="1026"/>
      <c r="BP62" s="1026"/>
      <c r="BQ62" s="1026"/>
      <c r="BR62" s="1026"/>
      <c r="BS62" s="1026"/>
      <c r="BT62" s="1026"/>
      <c r="BU62" s="1026"/>
      <c r="BV62" s="1026"/>
    </row>
    <row r="63">
      <c r="A63" s="1026"/>
      <c r="B63" s="1026"/>
      <c r="C63" s="1026"/>
      <c r="D63" s="1026"/>
      <c r="E63" s="1026"/>
      <c r="F63" s="1026"/>
      <c r="G63" s="1026"/>
      <c r="H63" s="1027"/>
      <c r="I63" s="1027"/>
      <c r="J63" s="1027"/>
      <c r="K63" s="1027"/>
      <c r="L63" s="1027"/>
      <c r="M63" s="1027"/>
      <c r="N63" s="1027"/>
      <c r="O63" s="1027"/>
      <c r="P63" s="1027"/>
      <c r="Q63" s="1026"/>
      <c r="R63" s="1026"/>
      <c r="S63" s="1026"/>
      <c r="T63" s="1026"/>
      <c r="U63" s="1026"/>
      <c r="V63" s="1026"/>
      <c r="W63" s="1026"/>
      <c r="X63" s="1026"/>
      <c r="Y63" s="1026"/>
      <c r="Z63" s="1026"/>
      <c r="AA63" s="1026"/>
      <c r="AB63" s="1026"/>
      <c r="AC63" s="1026"/>
      <c r="AD63" s="1026"/>
      <c r="AE63" s="1026"/>
      <c r="AF63" s="1026"/>
      <c r="AG63" s="1026"/>
      <c r="AH63" s="1026"/>
      <c r="AI63" s="1026"/>
      <c r="AJ63" s="1026"/>
      <c r="AK63" s="1026"/>
      <c r="AL63" s="1026"/>
      <c r="AM63" s="1026"/>
      <c r="AN63" s="1026"/>
      <c r="AO63" s="1026"/>
      <c r="AP63" s="1026"/>
      <c r="AQ63" s="1026"/>
      <c r="AR63" s="1026"/>
      <c r="AS63" s="1026"/>
      <c r="AT63" s="1026"/>
      <c r="AU63" s="1026"/>
      <c r="AV63" s="1026"/>
      <c r="AW63" s="1026"/>
      <c r="AX63" s="1026"/>
      <c r="AY63" s="1026"/>
      <c r="AZ63" s="1026"/>
      <c r="BA63" s="1026"/>
      <c r="BB63" s="1026"/>
      <c r="BC63" s="1026"/>
      <c r="BD63" s="1026"/>
      <c r="BE63" s="1026"/>
      <c r="BF63" s="1026"/>
      <c r="BG63" s="1026"/>
      <c r="BH63" s="1026"/>
      <c r="BI63" s="1026"/>
      <c r="BJ63" s="1026"/>
      <c r="BK63" s="1026"/>
      <c r="BL63" s="1026"/>
      <c r="BM63" s="1026"/>
      <c r="BN63" s="1026"/>
      <c r="BO63" s="1026"/>
      <c r="BP63" s="1026"/>
      <c r="BQ63" s="1026"/>
      <c r="BR63" s="1026"/>
      <c r="BS63" s="1026"/>
      <c r="BT63" s="1026"/>
      <c r="BU63" s="1026"/>
      <c r="BV63" s="1026"/>
    </row>
    <row r="64">
      <c r="A64" s="1026"/>
      <c r="B64" s="1026"/>
      <c r="C64" s="1026"/>
      <c r="D64" s="1026"/>
      <c r="E64" s="1026"/>
      <c r="F64" s="1026"/>
      <c r="G64" s="1026"/>
      <c r="H64" s="1027"/>
      <c r="I64" s="1027"/>
      <c r="J64" s="1027"/>
      <c r="K64" s="1027"/>
      <c r="L64" s="1027"/>
      <c r="M64" s="1027"/>
      <c r="N64" s="1027"/>
      <c r="O64" s="1027"/>
      <c r="P64" s="1027"/>
      <c r="Q64" s="1026"/>
      <c r="R64" s="1026"/>
      <c r="S64" s="1026"/>
      <c r="T64" s="1026"/>
      <c r="U64" s="1026"/>
      <c r="V64" s="1026"/>
      <c r="W64" s="1026"/>
      <c r="X64" s="1026"/>
      <c r="Y64" s="1026"/>
      <c r="Z64" s="1026"/>
      <c r="AA64" s="1026"/>
      <c r="AB64" s="1026"/>
      <c r="AC64" s="1026"/>
      <c r="AD64" s="1026"/>
      <c r="AE64" s="1026"/>
      <c r="AF64" s="1026"/>
      <c r="AG64" s="1026"/>
      <c r="AH64" s="1026"/>
      <c r="AI64" s="1026"/>
      <c r="AJ64" s="1026"/>
      <c r="AK64" s="1026"/>
      <c r="AL64" s="1026"/>
      <c r="AM64" s="1026"/>
      <c r="AN64" s="1026"/>
      <c r="AO64" s="1026"/>
      <c r="AP64" s="1026"/>
      <c r="AQ64" s="1026"/>
      <c r="AR64" s="1026"/>
      <c r="AS64" s="1026"/>
      <c r="AT64" s="1026"/>
      <c r="AU64" s="1026"/>
      <c r="AV64" s="1026"/>
      <c r="AW64" s="1026"/>
      <c r="AX64" s="1026"/>
      <c r="AY64" s="1026"/>
      <c r="AZ64" s="1026"/>
      <c r="BA64" s="1026"/>
      <c r="BB64" s="1026"/>
      <c r="BC64" s="1026"/>
      <c r="BD64" s="1026"/>
      <c r="BE64" s="1026"/>
      <c r="BF64" s="1026"/>
      <c r="BG64" s="1026"/>
      <c r="BH64" s="1026"/>
      <c r="BI64" s="1026"/>
      <c r="BJ64" s="1026"/>
      <c r="BK64" s="1026"/>
      <c r="BL64" s="1026"/>
      <c r="BM64" s="1026"/>
      <c r="BN64" s="1026"/>
      <c r="BO64" s="1026"/>
      <c r="BP64" s="1026"/>
      <c r="BQ64" s="1026"/>
      <c r="BR64" s="1026"/>
      <c r="BS64" s="1026"/>
      <c r="BT64" s="1026"/>
      <c r="BU64" s="1026"/>
      <c r="BV64" s="1026"/>
    </row>
    <row r="65">
      <c r="A65" s="1026"/>
      <c r="B65" s="1026"/>
      <c r="C65" s="1026"/>
      <c r="D65" s="1026"/>
      <c r="E65" s="1026"/>
      <c r="F65" s="1026"/>
      <c r="G65" s="1026"/>
      <c r="H65" s="1027"/>
      <c r="I65" s="1027"/>
      <c r="J65" s="1027"/>
      <c r="K65" s="1027"/>
      <c r="L65" s="1027"/>
      <c r="M65" s="1027"/>
      <c r="N65" s="1027"/>
      <c r="O65" s="1027"/>
      <c r="P65" s="1027"/>
      <c r="Q65" s="1026"/>
      <c r="R65" s="1026"/>
      <c r="S65" s="1026"/>
      <c r="T65" s="1026"/>
      <c r="U65" s="1026"/>
      <c r="V65" s="1026"/>
      <c r="W65" s="1026"/>
      <c r="X65" s="1026"/>
      <c r="Y65" s="1026"/>
      <c r="Z65" s="1026"/>
      <c r="AA65" s="1026"/>
      <c r="AB65" s="1026"/>
      <c r="AC65" s="1026"/>
      <c r="AD65" s="1026"/>
      <c r="AE65" s="1026"/>
      <c r="AF65" s="1026"/>
      <c r="AG65" s="1026"/>
      <c r="AH65" s="1026"/>
      <c r="AI65" s="1026"/>
      <c r="AJ65" s="1026"/>
      <c r="AK65" s="1026"/>
      <c r="AL65" s="1026"/>
      <c r="AM65" s="1026"/>
      <c r="AN65" s="1026"/>
      <c r="AO65" s="1026"/>
      <c r="AP65" s="1026"/>
      <c r="AQ65" s="1026"/>
      <c r="AR65" s="1026"/>
      <c r="AS65" s="1026"/>
      <c r="AT65" s="1026"/>
      <c r="AU65" s="1026"/>
      <c r="AV65" s="1026"/>
      <c r="AW65" s="1026"/>
      <c r="AX65" s="1026"/>
      <c r="AY65" s="1026"/>
      <c r="AZ65" s="1026"/>
      <c r="BA65" s="1026"/>
      <c r="BB65" s="1026"/>
      <c r="BC65" s="1026"/>
      <c r="BD65" s="1026"/>
      <c r="BE65" s="1026"/>
      <c r="BF65" s="1026"/>
      <c r="BG65" s="1026"/>
      <c r="BH65" s="1026"/>
      <c r="BI65" s="1026"/>
      <c r="BJ65" s="1026"/>
      <c r="BK65" s="1026"/>
      <c r="BL65" s="1026"/>
      <c r="BM65" s="1026"/>
      <c r="BN65" s="1026"/>
      <c r="BO65" s="1026"/>
      <c r="BP65" s="1026"/>
      <c r="BQ65" s="1026"/>
      <c r="BR65" s="1026"/>
      <c r="BS65" s="1026"/>
      <c r="BT65" s="1026"/>
      <c r="BU65" s="1026"/>
      <c r="BV65" s="1026"/>
    </row>
    <row r="66">
      <c r="A66" s="1026"/>
      <c r="B66" s="1026"/>
      <c r="C66" s="1026"/>
      <c r="D66" s="1026"/>
      <c r="E66" s="1026"/>
      <c r="F66" s="1026"/>
      <c r="G66" s="1026"/>
      <c r="H66" s="1027"/>
      <c r="I66" s="1027"/>
      <c r="J66" s="1027"/>
      <c r="K66" s="1027"/>
      <c r="L66" s="1027"/>
      <c r="M66" s="1027"/>
      <c r="N66" s="1027"/>
      <c r="O66" s="1027"/>
      <c r="P66" s="1027"/>
      <c r="Q66" s="1026"/>
      <c r="R66" s="1026"/>
      <c r="S66" s="1026"/>
      <c r="T66" s="1026"/>
      <c r="U66" s="1026"/>
      <c r="V66" s="1026"/>
      <c r="W66" s="1026"/>
      <c r="X66" s="1026"/>
      <c r="Y66" s="1026"/>
      <c r="Z66" s="1026"/>
      <c r="AA66" s="1026"/>
      <c r="AB66" s="1026"/>
      <c r="AC66" s="1026"/>
      <c r="AD66" s="1026"/>
      <c r="AE66" s="1026"/>
      <c r="AF66" s="1026"/>
      <c r="AG66" s="1026"/>
      <c r="AH66" s="1026"/>
      <c r="AI66" s="1026"/>
      <c r="AJ66" s="1026"/>
      <c r="AK66" s="1026"/>
      <c r="AL66" s="1026"/>
      <c r="AM66" s="1026"/>
      <c r="AN66" s="1026"/>
      <c r="AO66" s="1026"/>
      <c r="AP66" s="1026"/>
      <c r="AQ66" s="1026"/>
      <c r="AR66" s="1026"/>
      <c r="AS66" s="1026"/>
      <c r="AT66" s="1026"/>
      <c r="AU66" s="1026"/>
      <c r="AV66" s="1026"/>
      <c r="AW66" s="1026"/>
      <c r="AX66" s="1026"/>
      <c r="AY66" s="1026"/>
      <c r="AZ66" s="1026"/>
      <c r="BA66" s="1026"/>
      <c r="BB66" s="1026"/>
      <c r="BC66" s="1026"/>
      <c r="BD66" s="1026"/>
      <c r="BE66" s="1026"/>
      <c r="BF66" s="1026"/>
      <c r="BG66" s="1026"/>
      <c r="BH66" s="1026"/>
      <c r="BI66" s="1026"/>
      <c r="BJ66" s="1026"/>
      <c r="BK66" s="1026"/>
      <c r="BL66" s="1026"/>
      <c r="BM66" s="1026"/>
      <c r="BN66" s="1026"/>
      <c r="BO66" s="1026"/>
      <c r="BP66" s="1026"/>
      <c r="BQ66" s="1026"/>
      <c r="BR66" s="1026"/>
      <c r="BS66" s="1026"/>
      <c r="BT66" s="1026"/>
      <c r="BU66" s="1026"/>
      <c r="BV66" s="1026"/>
    </row>
    <row r="67">
      <c r="A67" s="1026"/>
      <c r="B67" s="1026"/>
      <c r="C67" s="1026"/>
      <c r="D67" s="1026"/>
      <c r="E67" s="1026"/>
      <c r="F67" s="1026"/>
      <c r="G67" s="1026"/>
      <c r="H67" s="1027"/>
      <c r="I67" s="1027"/>
      <c r="J67" s="1027"/>
      <c r="K67" s="1027"/>
      <c r="L67" s="1027"/>
      <c r="M67" s="1027"/>
      <c r="N67" s="1027"/>
      <c r="O67" s="1027"/>
      <c r="P67" s="1027"/>
      <c r="Q67" s="1026"/>
      <c r="R67" s="1026"/>
      <c r="S67" s="1026"/>
      <c r="T67" s="1026"/>
      <c r="U67" s="1026"/>
      <c r="V67" s="1026"/>
      <c r="W67" s="1026"/>
      <c r="X67" s="1026"/>
      <c r="Y67" s="1026"/>
      <c r="Z67" s="1026"/>
      <c r="AA67" s="1026"/>
      <c r="AB67" s="1026"/>
      <c r="AC67" s="1026"/>
      <c r="AD67" s="1026"/>
      <c r="AE67" s="1026"/>
      <c r="AF67" s="1026"/>
      <c r="AG67" s="1026"/>
      <c r="AH67" s="1026"/>
      <c r="AI67" s="1026"/>
      <c r="AJ67" s="1026"/>
      <c r="AK67" s="1026"/>
      <c r="AL67" s="1026"/>
      <c r="AM67" s="1026"/>
      <c r="AN67" s="1026"/>
      <c r="AO67" s="1026"/>
      <c r="AP67" s="1026"/>
      <c r="AQ67" s="1026"/>
      <c r="AR67" s="1026"/>
      <c r="AS67" s="1026"/>
      <c r="AT67" s="1026"/>
      <c r="AU67" s="1026"/>
      <c r="AV67" s="1026"/>
      <c r="AW67" s="1026"/>
      <c r="AX67" s="1026"/>
      <c r="AY67" s="1026"/>
      <c r="AZ67" s="1026"/>
      <c r="BA67" s="1026"/>
      <c r="BB67" s="1026"/>
      <c r="BC67" s="1026"/>
      <c r="BD67" s="1026"/>
      <c r="BE67" s="1026"/>
      <c r="BF67" s="1026"/>
      <c r="BG67" s="1026"/>
      <c r="BH67" s="1026"/>
      <c r="BI67" s="1026"/>
      <c r="BJ67" s="1026"/>
      <c r="BK67" s="1026"/>
      <c r="BL67" s="1026"/>
      <c r="BM67" s="1026"/>
      <c r="BN67" s="1026"/>
      <c r="BO67" s="1026"/>
      <c r="BP67" s="1026"/>
      <c r="BQ67" s="1026"/>
      <c r="BR67" s="1026"/>
      <c r="BS67" s="1026"/>
      <c r="BT67" s="1026"/>
      <c r="BU67" s="1026"/>
      <c r="BV67" s="1026"/>
    </row>
    <row r="68">
      <c r="A68" s="1026"/>
      <c r="B68" s="1026"/>
      <c r="C68" s="1026"/>
      <c r="D68" s="1026"/>
      <c r="E68" s="1026"/>
      <c r="F68" s="1026"/>
      <c r="G68" s="1026"/>
      <c r="H68" s="1027"/>
      <c r="I68" s="1027"/>
      <c r="J68" s="1027"/>
      <c r="K68" s="1027"/>
      <c r="L68" s="1027"/>
      <c r="M68" s="1027"/>
      <c r="N68" s="1027"/>
      <c r="O68" s="1027"/>
      <c r="P68" s="1027"/>
      <c r="Q68" s="1026"/>
      <c r="R68" s="1026"/>
      <c r="S68" s="1026"/>
      <c r="T68" s="1026"/>
      <c r="U68" s="1026"/>
      <c r="V68" s="1026"/>
      <c r="W68" s="1026"/>
      <c r="X68" s="1026"/>
      <c r="Y68" s="1026"/>
      <c r="Z68" s="1026"/>
      <c r="AA68" s="1026"/>
      <c r="AB68" s="1026"/>
      <c r="AC68" s="1026"/>
      <c r="AD68" s="1026"/>
      <c r="AE68" s="1026"/>
      <c r="AF68" s="1026"/>
      <c r="AG68" s="1026"/>
      <c r="AH68" s="1026"/>
      <c r="AI68" s="1026"/>
      <c r="AJ68" s="1026"/>
      <c r="AK68" s="1026"/>
      <c r="AL68" s="1026"/>
      <c r="AM68" s="1026"/>
      <c r="AN68" s="1026"/>
      <c r="AO68" s="1026"/>
      <c r="AP68" s="1026"/>
      <c r="AQ68" s="1026"/>
      <c r="AR68" s="1026"/>
      <c r="AS68" s="1026"/>
      <c r="AT68" s="1026"/>
      <c r="AU68" s="1026"/>
      <c r="AV68" s="1026"/>
      <c r="AW68" s="1026"/>
      <c r="AX68" s="1026"/>
      <c r="AY68" s="1026"/>
      <c r="AZ68" s="1026"/>
      <c r="BA68" s="1026"/>
      <c r="BB68" s="1026"/>
      <c r="BC68" s="1026"/>
      <c r="BD68" s="1026"/>
      <c r="BE68" s="1026"/>
      <c r="BF68" s="1026"/>
      <c r="BG68" s="1026"/>
      <c r="BH68" s="1026"/>
      <c r="BI68" s="1026"/>
      <c r="BJ68" s="1026"/>
      <c r="BK68" s="1026"/>
      <c r="BL68" s="1026"/>
      <c r="BM68" s="1026"/>
      <c r="BN68" s="1026"/>
      <c r="BO68" s="1026"/>
      <c r="BP68" s="1026"/>
      <c r="BQ68" s="1026"/>
      <c r="BR68" s="1026"/>
      <c r="BS68" s="1026"/>
      <c r="BT68" s="1026"/>
      <c r="BU68" s="1026"/>
      <c r="BV68" s="1026"/>
    </row>
    <row r="69">
      <c r="A69" s="1026"/>
      <c r="B69" s="1026"/>
      <c r="C69" s="1026"/>
      <c r="D69" s="1026"/>
      <c r="E69" s="1026"/>
      <c r="F69" s="1026"/>
      <c r="G69" s="1026"/>
      <c r="H69" s="1027"/>
      <c r="I69" s="1027"/>
      <c r="J69" s="1027"/>
      <c r="K69" s="1027"/>
      <c r="L69" s="1027"/>
      <c r="M69" s="1027"/>
      <c r="N69" s="1027"/>
      <c r="O69" s="1027"/>
      <c r="P69" s="1027"/>
      <c r="Q69" s="1026"/>
      <c r="R69" s="1026"/>
      <c r="S69" s="1026"/>
      <c r="T69" s="1026"/>
      <c r="U69" s="1026"/>
      <c r="V69" s="1026"/>
      <c r="W69" s="1026"/>
      <c r="X69" s="1026"/>
      <c r="Y69" s="1026"/>
      <c r="Z69" s="1026"/>
      <c r="AA69" s="1026"/>
      <c r="AB69" s="1026"/>
      <c r="AC69" s="1026"/>
      <c r="AD69" s="1026"/>
      <c r="AE69" s="1026"/>
      <c r="AF69" s="1026"/>
      <c r="AG69" s="1026"/>
      <c r="AH69" s="1026"/>
      <c r="AI69" s="1026"/>
      <c r="AJ69" s="1026"/>
      <c r="AK69" s="1026"/>
      <c r="AL69" s="1026"/>
      <c r="AM69" s="1026"/>
      <c r="AN69" s="1026"/>
      <c r="AO69" s="1026"/>
      <c r="AP69" s="1026"/>
      <c r="AQ69" s="1026"/>
      <c r="AR69" s="1026"/>
      <c r="AS69" s="1026"/>
      <c r="AT69" s="1026"/>
      <c r="AU69" s="1026"/>
      <c r="AV69" s="1026"/>
      <c r="AW69" s="1026"/>
      <c r="AX69" s="1026"/>
      <c r="AY69" s="1026"/>
      <c r="AZ69" s="1026"/>
      <c r="BA69" s="1026"/>
      <c r="BB69" s="1026"/>
      <c r="BC69" s="1026"/>
      <c r="BD69" s="1026"/>
      <c r="BE69" s="1026"/>
      <c r="BF69" s="1026"/>
      <c r="BG69" s="1026"/>
      <c r="BH69" s="1026"/>
      <c r="BI69" s="1026"/>
      <c r="BJ69" s="1026"/>
      <c r="BK69" s="1026"/>
      <c r="BL69" s="1026"/>
      <c r="BM69" s="1026"/>
      <c r="BN69" s="1026"/>
      <c r="BO69" s="1026"/>
      <c r="BP69" s="1026"/>
      <c r="BQ69" s="1026"/>
      <c r="BR69" s="1026"/>
      <c r="BS69" s="1026"/>
      <c r="BT69" s="1026"/>
      <c r="BU69" s="1026"/>
      <c r="BV69" s="1026"/>
    </row>
    <row r="70">
      <c r="A70" s="1026"/>
      <c r="B70" s="1026"/>
      <c r="C70" s="1026"/>
      <c r="D70" s="1026"/>
      <c r="E70" s="1026"/>
      <c r="F70" s="1026"/>
      <c r="G70" s="1026"/>
      <c r="H70" s="1027"/>
      <c r="I70" s="1027"/>
      <c r="J70" s="1027"/>
      <c r="K70" s="1027"/>
      <c r="L70" s="1027"/>
      <c r="M70" s="1027"/>
      <c r="N70" s="1027"/>
      <c r="O70" s="1027"/>
      <c r="P70" s="1027"/>
      <c r="Q70" s="1026"/>
      <c r="R70" s="1026"/>
      <c r="S70" s="1026"/>
      <c r="T70" s="1026"/>
      <c r="U70" s="1026"/>
      <c r="V70" s="1026"/>
      <c r="W70" s="1026"/>
      <c r="X70" s="1026"/>
      <c r="Y70" s="1026"/>
      <c r="Z70" s="1026"/>
      <c r="AA70" s="1026"/>
      <c r="AB70" s="1026"/>
      <c r="AC70" s="1026"/>
      <c r="AD70" s="1026"/>
      <c r="AE70" s="1026"/>
      <c r="AF70" s="1026"/>
      <c r="AG70" s="1026"/>
      <c r="AH70" s="1026"/>
      <c r="AI70" s="1026"/>
      <c r="AJ70" s="1026"/>
      <c r="AK70" s="1026"/>
      <c r="AL70" s="1026"/>
      <c r="AM70" s="1026"/>
      <c r="AN70" s="1026"/>
      <c r="AO70" s="1026"/>
      <c r="AP70" s="1026"/>
      <c r="AQ70" s="1026"/>
      <c r="AR70" s="1026"/>
      <c r="AS70" s="1026"/>
      <c r="AT70" s="1026"/>
      <c r="AU70" s="1026"/>
      <c r="AV70" s="1026"/>
      <c r="AW70" s="1026"/>
      <c r="AX70" s="1026"/>
      <c r="AY70" s="1026"/>
      <c r="AZ70" s="1026"/>
      <c r="BA70" s="1026"/>
      <c r="BB70" s="1026"/>
      <c r="BC70" s="1026"/>
      <c r="BD70" s="1026"/>
      <c r="BE70" s="1026"/>
      <c r="BF70" s="1026"/>
      <c r="BG70" s="1026"/>
      <c r="BH70" s="1026"/>
      <c r="BI70" s="1026"/>
      <c r="BJ70" s="1026"/>
      <c r="BK70" s="1026"/>
      <c r="BL70" s="1026"/>
      <c r="BM70" s="1026"/>
      <c r="BN70" s="1026"/>
      <c r="BO70" s="1026"/>
      <c r="BP70" s="1026"/>
      <c r="BQ70" s="1026"/>
      <c r="BR70" s="1026"/>
      <c r="BS70" s="1026"/>
      <c r="BT70" s="1026"/>
      <c r="BU70" s="1026"/>
      <c r="BV70" s="1026"/>
    </row>
    <row r="71">
      <c r="A71" s="1026"/>
      <c r="B71" s="1026"/>
      <c r="C71" s="1026"/>
      <c r="D71" s="1026"/>
      <c r="E71" s="1026"/>
      <c r="F71" s="1026"/>
      <c r="G71" s="1026"/>
      <c r="H71" s="1027"/>
      <c r="I71" s="1027"/>
      <c r="J71" s="1027"/>
      <c r="K71" s="1027"/>
      <c r="L71" s="1027"/>
      <c r="M71" s="1027"/>
      <c r="N71" s="1027"/>
      <c r="O71" s="1027"/>
      <c r="P71" s="1027"/>
      <c r="Q71" s="1026"/>
      <c r="R71" s="1026"/>
      <c r="S71" s="1026"/>
      <c r="T71" s="1026"/>
      <c r="U71" s="1026"/>
      <c r="V71" s="1026"/>
      <c r="W71" s="1026"/>
      <c r="X71" s="1026"/>
      <c r="Y71" s="1026"/>
      <c r="Z71" s="1026"/>
      <c r="AA71" s="1026"/>
      <c r="AB71" s="1026"/>
      <c r="AC71" s="1026"/>
      <c r="AD71" s="1026"/>
      <c r="AE71" s="1026"/>
      <c r="AF71" s="1026"/>
      <c r="AG71" s="1026"/>
      <c r="AH71" s="1026"/>
      <c r="AI71" s="1026"/>
      <c r="AJ71" s="1026"/>
      <c r="AK71" s="1026"/>
      <c r="AL71" s="1026"/>
      <c r="AM71" s="1026"/>
      <c r="AN71" s="1026"/>
      <c r="AO71" s="1026"/>
      <c r="AP71" s="1026"/>
      <c r="AQ71" s="1026"/>
      <c r="AR71" s="1026"/>
      <c r="AS71" s="1026"/>
      <c r="AT71" s="1026"/>
      <c r="AU71" s="1026"/>
      <c r="AV71" s="1026"/>
      <c r="AW71" s="1026"/>
      <c r="AX71" s="1026"/>
      <c r="AY71" s="1026"/>
      <c r="AZ71" s="1026"/>
      <c r="BA71" s="1026"/>
      <c r="BB71" s="1026"/>
      <c r="BC71" s="1026"/>
      <c r="BD71" s="1026"/>
      <c r="BE71" s="1026"/>
      <c r="BF71" s="1026"/>
      <c r="BG71" s="1026"/>
      <c r="BH71" s="1026"/>
      <c r="BI71" s="1026"/>
      <c r="BJ71" s="1026"/>
      <c r="BK71" s="1026"/>
      <c r="BL71" s="1026"/>
      <c r="BM71" s="1026"/>
      <c r="BN71" s="1026"/>
      <c r="BO71" s="1026"/>
      <c r="BP71" s="1026"/>
      <c r="BQ71" s="1026"/>
      <c r="BR71" s="1026"/>
      <c r="BS71" s="1026"/>
      <c r="BT71" s="1026"/>
      <c r="BU71" s="1026"/>
      <c r="BV71" s="1026"/>
    </row>
    <row r="72">
      <c r="A72" s="1026"/>
      <c r="B72" s="1026"/>
      <c r="C72" s="1026"/>
      <c r="D72" s="1026"/>
      <c r="E72" s="1026"/>
      <c r="F72" s="1026"/>
      <c r="G72" s="1026"/>
      <c r="H72" s="1027"/>
      <c r="I72" s="1027"/>
      <c r="J72" s="1027"/>
      <c r="K72" s="1027"/>
      <c r="L72" s="1027"/>
      <c r="M72" s="1027"/>
      <c r="N72" s="1027"/>
      <c r="O72" s="1027"/>
      <c r="P72" s="1027"/>
      <c r="Q72" s="1026"/>
      <c r="R72" s="1026"/>
      <c r="S72" s="1026"/>
      <c r="T72" s="1026"/>
      <c r="U72" s="1026"/>
      <c r="V72" s="1026"/>
      <c r="W72" s="1026"/>
      <c r="X72" s="1026"/>
      <c r="Y72" s="1026"/>
      <c r="Z72" s="1026"/>
      <c r="AA72" s="1026"/>
      <c r="AB72" s="1026"/>
      <c r="AC72" s="1026"/>
      <c r="AD72" s="1026"/>
      <c r="AE72" s="1026"/>
      <c r="AF72" s="1026"/>
      <c r="AG72" s="1026"/>
      <c r="AH72" s="1026"/>
      <c r="AI72" s="1026"/>
      <c r="AJ72" s="1026"/>
      <c r="AK72" s="1026"/>
      <c r="AL72" s="1026"/>
      <c r="AM72" s="1026"/>
      <c r="AN72" s="1026"/>
      <c r="AO72" s="1026"/>
      <c r="AP72" s="1026"/>
      <c r="AQ72" s="1026"/>
      <c r="AR72" s="1026"/>
      <c r="AS72" s="1026"/>
      <c r="AT72" s="1026"/>
      <c r="AU72" s="1026"/>
      <c r="AV72" s="1026"/>
      <c r="AW72" s="1026"/>
      <c r="AX72" s="1026"/>
      <c r="AY72" s="1026"/>
      <c r="AZ72" s="1026"/>
      <c r="BA72" s="1026"/>
      <c r="BB72" s="1026"/>
      <c r="BC72" s="1026"/>
      <c r="BD72" s="1026"/>
      <c r="BE72" s="1026"/>
      <c r="BF72" s="1026"/>
      <c r="BG72" s="1026"/>
      <c r="BH72" s="1026"/>
      <c r="BI72" s="1026"/>
      <c r="BJ72" s="1026"/>
      <c r="BK72" s="1026"/>
      <c r="BL72" s="1026"/>
      <c r="BM72" s="1026"/>
      <c r="BN72" s="1026"/>
      <c r="BO72" s="1026"/>
      <c r="BP72" s="1026"/>
      <c r="BQ72" s="1026"/>
      <c r="BR72" s="1026"/>
      <c r="BS72" s="1026"/>
      <c r="BT72" s="1026"/>
      <c r="BU72" s="1026"/>
      <c r="BV72" s="1026"/>
    </row>
    <row r="73">
      <c r="A73" s="1026"/>
      <c r="B73" s="1026"/>
      <c r="C73" s="1026"/>
      <c r="D73" s="1026"/>
      <c r="E73" s="1026"/>
      <c r="F73" s="1026"/>
      <c r="G73" s="1026"/>
      <c r="H73" s="1027"/>
      <c r="I73" s="1027"/>
      <c r="J73" s="1027"/>
      <c r="K73" s="1027"/>
      <c r="L73" s="1027"/>
      <c r="M73" s="1027"/>
      <c r="N73" s="1027"/>
      <c r="O73" s="1027"/>
      <c r="P73" s="1027"/>
      <c r="Q73" s="1026"/>
      <c r="R73" s="1026"/>
      <c r="S73" s="1026"/>
      <c r="T73" s="1026"/>
      <c r="U73" s="1026"/>
      <c r="V73" s="1026"/>
      <c r="W73" s="1026"/>
      <c r="X73" s="1026"/>
      <c r="Y73" s="1026"/>
      <c r="Z73" s="1026"/>
      <c r="AA73" s="1026"/>
      <c r="AB73" s="1026"/>
      <c r="AC73" s="1026"/>
      <c r="AD73" s="1026"/>
      <c r="AE73" s="1026"/>
      <c r="AF73" s="1026"/>
      <c r="AG73" s="1026"/>
      <c r="AH73" s="1026"/>
      <c r="AI73" s="1026"/>
      <c r="AJ73" s="1026"/>
      <c r="AK73" s="1026"/>
      <c r="AL73" s="1026"/>
      <c r="AM73" s="1026"/>
      <c r="AN73" s="1026"/>
      <c r="AO73" s="1026"/>
      <c r="AP73" s="1026"/>
      <c r="AQ73" s="1026"/>
      <c r="AR73" s="1026"/>
      <c r="AS73" s="1026"/>
      <c r="AT73" s="1026"/>
      <c r="AU73" s="1026"/>
      <c r="AV73" s="1026"/>
      <c r="AW73" s="1026"/>
      <c r="AX73" s="1026"/>
      <c r="AY73" s="1026"/>
      <c r="AZ73" s="1026"/>
      <c r="BA73" s="1026"/>
      <c r="BB73" s="1026"/>
      <c r="BC73" s="1026"/>
      <c r="BD73" s="1026"/>
      <c r="BE73" s="1026"/>
      <c r="BF73" s="1026"/>
      <c r="BG73" s="1026"/>
      <c r="BH73" s="1026"/>
      <c r="BI73" s="1026"/>
      <c r="BJ73" s="1026"/>
      <c r="BK73" s="1026"/>
      <c r="BL73" s="1026"/>
      <c r="BM73" s="1026"/>
      <c r="BN73" s="1026"/>
      <c r="BO73" s="1026"/>
      <c r="BP73" s="1026"/>
      <c r="BQ73" s="1026"/>
      <c r="BR73" s="1026"/>
      <c r="BS73" s="1026"/>
      <c r="BT73" s="1026"/>
      <c r="BU73" s="1026"/>
      <c r="BV73" s="1026"/>
    </row>
    <row r="74">
      <c r="A74" s="1026"/>
      <c r="B74" s="1026"/>
      <c r="C74" s="1026"/>
      <c r="D74" s="1026"/>
      <c r="E74" s="1026"/>
      <c r="F74" s="1026"/>
      <c r="G74" s="1026"/>
      <c r="H74" s="1027"/>
      <c r="I74" s="1027"/>
      <c r="J74" s="1027"/>
      <c r="K74" s="1027"/>
      <c r="L74" s="1027"/>
      <c r="M74" s="1027"/>
      <c r="N74" s="1027"/>
      <c r="O74" s="1027"/>
      <c r="P74" s="1027"/>
      <c r="Q74" s="1026"/>
      <c r="R74" s="1026"/>
      <c r="S74" s="1026"/>
      <c r="T74" s="1026"/>
      <c r="U74" s="1026"/>
      <c r="V74" s="1026"/>
      <c r="W74" s="1026"/>
      <c r="X74" s="1026"/>
      <c r="Y74" s="1026"/>
      <c r="Z74" s="1026"/>
      <c r="AA74" s="1026"/>
      <c r="AB74" s="1026"/>
      <c r="AC74" s="1026"/>
      <c r="AD74" s="1026"/>
      <c r="AE74" s="1026"/>
      <c r="AF74" s="1026"/>
      <c r="AG74" s="1026"/>
      <c r="AH74" s="1026"/>
      <c r="AI74" s="1026"/>
      <c r="AJ74" s="1026"/>
      <c r="AK74" s="1026"/>
      <c r="AL74" s="1026"/>
      <c r="AM74" s="1026"/>
      <c r="AN74" s="1026"/>
      <c r="AO74" s="1026"/>
      <c r="AP74" s="1026"/>
      <c r="AQ74" s="1026"/>
      <c r="AR74" s="1026"/>
      <c r="AS74" s="1026"/>
      <c r="AT74" s="1026"/>
      <c r="AU74" s="1026"/>
      <c r="AV74" s="1026"/>
      <c r="AW74" s="1026"/>
      <c r="AX74" s="1026"/>
      <c r="AY74" s="1026"/>
      <c r="AZ74" s="1026"/>
      <c r="BA74" s="1026"/>
      <c r="BB74" s="1026"/>
      <c r="BC74" s="1026"/>
      <c r="BD74" s="1026"/>
      <c r="BE74" s="1026"/>
      <c r="BF74" s="1026"/>
      <c r="BG74" s="1026"/>
      <c r="BH74" s="1026"/>
      <c r="BI74" s="1026"/>
      <c r="BJ74" s="1026"/>
      <c r="BK74" s="1026"/>
      <c r="BL74" s="1026"/>
      <c r="BM74" s="1026"/>
      <c r="BN74" s="1026"/>
      <c r="BO74" s="1026"/>
      <c r="BP74" s="1026"/>
      <c r="BQ74" s="1026"/>
      <c r="BR74" s="1026"/>
      <c r="BS74" s="1026"/>
      <c r="BT74" s="1026"/>
      <c r="BU74" s="1026"/>
      <c r="BV74" s="1026"/>
    </row>
    <row r="75">
      <c r="A75" s="1026"/>
      <c r="B75" s="1026"/>
      <c r="C75" s="1026"/>
      <c r="D75" s="1026"/>
      <c r="E75" s="1026"/>
      <c r="F75" s="1026"/>
      <c r="G75" s="1026"/>
      <c r="H75" s="1027"/>
      <c r="I75" s="1027"/>
      <c r="J75" s="1027"/>
      <c r="K75" s="1027"/>
      <c r="L75" s="1027"/>
      <c r="M75" s="1027"/>
      <c r="N75" s="1027"/>
      <c r="O75" s="1027"/>
      <c r="P75" s="1027"/>
      <c r="Q75" s="1026"/>
      <c r="R75" s="1026"/>
      <c r="S75" s="1026"/>
      <c r="T75" s="1026"/>
      <c r="U75" s="1026"/>
      <c r="V75" s="1026"/>
      <c r="W75" s="1026"/>
      <c r="X75" s="1026"/>
      <c r="Y75" s="1026"/>
      <c r="Z75" s="1026"/>
      <c r="AA75" s="1026"/>
      <c r="AB75" s="1026"/>
      <c r="AC75" s="1026"/>
      <c r="AD75" s="1026"/>
      <c r="AE75" s="1026"/>
      <c r="AF75" s="1026"/>
      <c r="AG75" s="1026"/>
      <c r="AH75" s="1026"/>
      <c r="AI75" s="1026"/>
      <c r="AJ75" s="1026"/>
      <c r="AK75" s="1026"/>
      <c r="AL75" s="1026"/>
      <c r="AM75" s="1026"/>
      <c r="AN75" s="1026"/>
      <c r="AO75" s="1026"/>
      <c r="AP75" s="1026"/>
      <c r="AQ75" s="1026"/>
      <c r="AR75" s="1026"/>
      <c r="AS75" s="1026"/>
      <c r="AT75" s="1026"/>
      <c r="AU75" s="1026"/>
      <c r="AV75" s="1026"/>
      <c r="AW75" s="1026"/>
      <c r="AX75" s="1026"/>
      <c r="AY75" s="1026"/>
      <c r="AZ75" s="1026"/>
      <c r="BA75" s="1026"/>
      <c r="BB75" s="1026"/>
      <c r="BC75" s="1026"/>
      <c r="BD75" s="1026"/>
      <c r="BE75" s="1026"/>
      <c r="BF75" s="1026"/>
      <c r="BG75" s="1026"/>
      <c r="BH75" s="1026"/>
      <c r="BI75" s="1026"/>
      <c r="BJ75" s="1026"/>
      <c r="BK75" s="1026"/>
      <c r="BL75" s="1026"/>
      <c r="BM75" s="1026"/>
      <c r="BN75" s="1026"/>
      <c r="BO75" s="1026"/>
      <c r="BP75" s="1026"/>
      <c r="BQ75" s="1026"/>
      <c r="BR75" s="1026"/>
      <c r="BS75" s="1026"/>
      <c r="BT75" s="1026"/>
      <c r="BU75" s="1026"/>
      <c r="BV75" s="1026"/>
    </row>
    <row r="76">
      <c r="A76" s="1026"/>
      <c r="B76" s="1026"/>
      <c r="C76" s="1026"/>
      <c r="D76" s="1026"/>
      <c r="E76" s="1026"/>
      <c r="F76" s="1026"/>
      <c r="G76" s="1026"/>
      <c r="H76" s="1027"/>
      <c r="I76" s="1027"/>
      <c r="J76" s="1027"/>
      <c r="K76" s="1027"/>
      <c r="L76" s="1027"/>
      <c r="M76" s="1027"/>
      <c r="N76" s="1027"/>
      <c r="O76" s="1027"/>
      <c r="P76" s="1027"/>
      <c r="Q76" s="1026"/>
      <c r="R76" s="1026"/>
      <c r="S76" s="1026"/>
      <c r="T76" s="1026"/>
      <c r="U76" s="1026"/>
      <c r="V76" s="1026"/>
      <c r="W76" s="1026"/>
      <c r="X76" s="1026"/>
      <c r="Y76" s="1026"/>
      <c r="Z76" s="1026"/>
      <c r="AA76" s="1026"/>
      <c r="AB76" s="1026"/>
      <c r="AC76" s="1026"/>
      <c r="AD76" s="1026"/>
      <c r="AE76" s="1026"/>
      <c r="AF76" s="1026"/>
      <c r="AG76" s="1026"/>
      <c r="AH76" s="1026"/>
      <c r="AI76" s="1026"/>
      <c r="AJ76" s="1026"/>
      <c r="AK76" s="1026"/>
      <c r="AL76" s="1026"/>
      <c r="AM76" s="1026"/>
      <c r="AN76" s="1026"/>
      <c r="AO76" s="1026"/>
      <c r="AP76" s="1026"/>
      <c r="AQ76" s="1026"/>
      <c r="AR76" s="1026"/>
      <c r="AS76" s="1026"/>
      <c r="AT76" s="1026"/>
      <c r="AU76" s="1026"/>
      <c r="AV76" s="1026"/>
      <c r="AW76" s="1026"/>
      <c r="AX76" s="1026"/>
      <c r="AY76" s="1026"/>
      <c r="AZ76" s="1026"/>
      <c r="BA76" s="1026"/>
      <c r="BB76" s="1026"/>
      <c r="BC76" s="1026"/>
      <c r="BD76" s="1026"/>
      <c r="BE76" s="1026"/>
      <c r="BF76" s="1026"/>
      <c r="BG76" s="1026"/>
      <c r="BH76" s="1026"/>
      <c r="BI76" s="1026"/>
      <c r="BJ76" s="1026"/>
      <c r="BK76" s="1026"/>
      <c r="BL76" s="1026"/>
      <c r="BM76" s="1026"/>
      <c r="BN76" s="1026"/>
      <c r="BO76" s="1026"/>
      <c r="BP76" s="1026"/>
      <c r="BQ76" s="1026"/>
      <c r="BR76" s="1026"/>
      <c r="BS76" s="1026"/>
      <c r="BT76" s="1026"/>
      <c r="BU76" s="1026"/>
      <c r="BV76" s="1026"/>
    </row>
    <row r="77">
      <c r="A77" s="1026"/>
      <c r="B77" s="1026"/>
      <c r="C77" s="1026"/>
      <c r="D77" s="1026"/>
      <c r="E77" s="1026"/>
      <c r="F77" s="1026"/>
      <c r="G77" s="1026"/>
      <c r="H77" s="1027"/>
      <c r="I77" s="1027"/>
      <c r="J77" s="1027"/>
      <c r="K77" s="1027"/>
      <c r="L77" s="1027"/>
      <c r="M77" s="1027"/>
      <c r="N77" s="1027"/>
      <c r="O77" s="1027"/>
      <c r="P77" s="1027"/>
      <c r="Q77" s="1026"/>
      <c r="R77" s="1026"/>
      <c r="S77" s="1026"/>
      <c r="T77" s="1026"/>
      <c r="U77" s="1026"/>
      <c r="V77" s="1026"/>
      <c r="W77" s="1026"/>
      <c r="X77" s="1026"/>
      <c r="Y77" s="1026"/>
      <c r="Z77" s="1026"/>
      <c r="AA77" s="1026"/>
      <c r="AB77" s="1026"/>
      <c r="AC77" s="1026"/>
      <c r="AD77" s="1026"/>
      <c r="AE77" s="1026"/>
      <c r="AF77" s="1026"/>
      <c r="AG77" s="1026"/>
      <c r="AH77" s="1026"/>
      <c r="AI77" s="1026"/>
      <c r="AJ77" s="1026"/>
      <c r="AK77" s="1026"/>
      <c r="AL77" s="1026"/>
      <c r="AM77" s="1026"/>
      <c r="AN77" s="1026"/>
      <c r="AO77" s="1026"/>
      <c r="AP77" s="1026"/>
      <c r="AQ77" s="1026"/>
      <c r="AR77" s="1026"/>
      <c r="AS77" s="1026"/>
      <c r="AT77" s="1026"/>
      <c r="AU77" s="1026"/>
      <c r="AV77" s="1026"/>
      <c r="AW77" s="1026"/>
      <c r="AX77" s="1026"/>
      <c r="AY77" s="1026"/>
      <c r="AZ77" s="1026"/>
      <c r="BA77" s="1026"/>
      <c r="BB77" s="1026"/>
      <c r="BC77" s="1026"/>
      <c r="BD77" s="1026"/>
      <c r="BE77" s="1026"/>
      <c r="BF77" s="1026"/>
      <c r="BG77" s="1026"/>
      <c r="BH77" s="1026"/>
      <c r="BI77" s="1026"/>
      <c r="BJ77" s="1026"/>
      <c r="BK77" s="1026"/>
      <c r="BL77" s="1026"/>
      <c r="BM77" s="1026"/>
      <c r="BN77" s="1026"/>
      <c r="BO77" s="1026"/>
      <c r="BP77" s="1026"/>
      <c r="BQ77" s="1026"/>
      <c r="BR77" s="1026"/>
      <c r="BS77" s="1026"/>
      <c r="BT77" s="1026"/>
      <c r="BU77" s="1026"/>
      <c r="BV77" s="1026"/>
    </row>
    <row r="78">
      <c r="A78" s="1026"/>
      <c r="B78" s="1026"/>
      <c r="C78" s="1026"/>
      <c r="D78" s="1026"/>
      <c r="E78" s="1026"/>
      <c r="F78" s="1026"/>
      <c r="G78" s="1026"/>
      <c r="H78" s="1027"/>
      <c r="I78" s="1027"/>
      <c r="J78" s="1027"/>
      <c r="K78" s="1027"/>
      <c r="L78" s="1027"/>
      <c r="M78" s="1027"/>
      <c r="N78" s="1027"/>
      <c r="O78" s="1027"/>
      <c r="P78" s="1027"/>
      <c r="Q78" s="1026"/>
      <c r="R78" s="1026"/>
      <c r="S78" s="1026"/>
      <c r="T78" s="1026"/>
      <c r="U78" s="1026"/>
      <c r="V78" s="1026"/>
      <c r="W78" s="1026"/>
      <c r="X78" s="1026"/>
      <c r="Y78" s="1026"/>
      <c r="Z78" s="1026"/>
      <c r="AA78" s="1026"/>
      <c r="AB78" s="1026"/>
      <c r="AC78" s="1026"/>
      <c r="AD78" s="1026"/>
      <c r="AE78" s="1026"/>
      <c r="AF78" s="1026"/>
      <c r="AG78" s="1026"/>
      <c r="AH78" s="1026"/>
      <c r="AI78" s="1026"/>
      <c r="AJ78" s="1026"/>
      <c r="AK78" s="1026"/>
      <c r="AL78" s="1026"/>
      <c r="AM78" s="1026"/>
      <c r="AN78" s="1026"/>
      <c r="AO78" s="1026"/>
      <c r="AP78" s="1026"/>
      <c r="AQ78" s="1026"/>
      <c r="AR78" s="1026"/>
      <c r="AS78" s="1026"/>
      <c r="AT78" s="1026"/>
      <c r="AU78" s="1026"/>
      <c r="AV78" s="1026"/>
      <c r="AW78" s="1026"/>
      <c r="AX78" s="1026"/>
      <c r="AY78" s="1026"/>
      <c r="AZ78" s="1026"/>
      <c r="BA78" s="1026"/>
      <c r="BB78" s="1026"/>
      <c r="BC78" s="1026"/>
      <c r="BD78" s="1026"/>
      <c r="BE78" s="1026"/>
      <c r="BF78" s="1026"/>
      <c r="BG78" s="1026"/>
      <c r="BH78" s="1026"/>
      <c r="BI78" s="1026"/>
      <c r="BJ78" s="1026"/>
      <c r="BK78" s="1026"/>
      <c r="BL78" s="1026"/>
      <c r="BM78" s="1026"/>
      <c r="BN78" s="1026"/>
      <c r="BO78" s="1026"/>
      <c r="BP78" s="1026"/>
      <c r="BQ78" s="1026"/>
      <c r="BR78" s="1026"/>
      <c r="BS78" s="1026"/>
      <c r="BT78" s="1026"/>
      <c r="BU78" s="1026"/>
      <c r="BV78" s="1026"/>
    </row>
    <row r="79">
      <c r="A79" s="1026"/>
      <c r="B79" s="1026"/>
      <c r="C79" s="1026"/>
      <c r="D79" s="1026"/>
      <c r="E79" s="1026"/>
      <c r="F79" s="1026"/>
      <c r="G79" s="1026"/>
      <c r="H79" s="1027"/>
      <c r="I79" s="1027"/>
      <c r="J79" s="1027"/>
      <c r="K79" s="1027"/>
      <c r="L79" s="1027"/>
      <c r="M79" s="1027"/>
      <c r="N79" s="1027"/>
      <c r="O79" s="1027"/>
      <c r="P79" s="1027"/>
      <c r="Q79" s="1026"/>
      <c r="R79" s="1026"/>
      <c r="S79" s="1026"/>
      <c r="T79" s="1026"/>
      <c r="U79" s="1026"/>
      <c r="V79" s="1026"/>
      <c r="W79" s="1026"/>
      <c r="X79" s="1026"/>
      <c r="Y79" s="1026"/>
      <c r="Z79" s="1026"/>
      <c r="AA79" s="1026"/>
      <c r="AB79" s="1026"/>
      <c r="AC79" s="1026"/>
      <c r="AD79" s="1026"/>
      <c r="AE79" s="1026"/>
      <c r="AF79" s="1026"/>
      <c r="AG79" s="1026"/>
      <c r="AH79" s="1026"/>
      <c r="AI79" s="1026"/>
      <c r="AJ79" s="1026"/>
      <c r="AK79" s="1026"/>
      <c r="AL79" s="1026"/>
      <c r="AM79" s="1026"/>
      <c r="AN79" s="1026"/>
      <c r="AO79" s="1026"/>
      <c r="AP79" s="1026"/>
      <c r="AQ79" s="1026"/>
      <c r="AR79" s="1026"/>
      <c r="AS79" s="1026"/>
      <c r="AT79" s="1026"/>
      <c r="AU79" s="1026"/>
      <c r="AV79" s="1026"/>
      <c r="AW79" s="1026"/>
      <c r="AX79" s="1026"/>
      <c r="AY79" s="1026"/>
      <c r="AZ79" s="1026"/>
      <c r="BA79" s="1026"/>
      <c r="BB79" s="1026"/>
      <c r="BC79" s="1026"/>
      <c r="BD79" s="1026"/>
      <c r="BE79" s="1026"/>
      <c r="BF79" s="1026"/>
      <c r="BG79" s="1026"/>
      <c r="BH79" s="1026"/>
      <c r="BI79" s="1026"/>
      <c r="BJ79" s="1026"/>
      <c r="BK79" s="1026"/>
      <c r="BL79" s="1026"/>
      <c r="BM79" s="1026"/>
      <c r="BN79" s="1026"/>
      <c r="BO79" s="1026"/>
      <c r="BP79" s="1026"/>
      <c r="BQ79" s="1026"/>
      <c r="BR79" s="1026"/>
      <c r="BS79" s="1026"/>
      <c r="BT79" s="1026"/>
      <c r="BU79" s="1026"/>
      <c r="BV79" s="1026"/>
    </row>
    <row r="80">
      <c r="A80" s="1026"/>
      <c r="B80" s="1026"/>
      <c r="C80" s="1026"/>
      <c r="D80" s="1026"/>
      <c r="E80" s="1026"/>
      <c r="F80" s="1026"/>
      <c r="G80" s="1026"/>
      <c r="H80" s="1027"/>
      <c r="I80" s="1027"/>
      <c r="J80" s="1027"/>
      <c r="K80" s="1027"/>
      <c r="L80" s="1027"/>
      <c r="M80" s="1027"/>
      <c r="N80" s="1027"/>
      <c r="O80" s="1027"/>
      <c r="P80" s="1027"/>
      <c r="Q80" s="1026"/>
      <c r="R80" s="1026"/>
      <c r="S80" s="1026"/>
      <c r="T80" s="1026"/>
      <c r="U80" s="1026"/>
      <c r="V80" s="1026"/>
      <c r="W80" s="1026"/>
      <c r="X80" s="1026"/>
      <c r="Y80" s="1026"/>
      <c r="Z80" s="1026"/>
      <c r="AA80" s="1026"/>
      <c r="AB80" s="1026"/>
      <c r="AC80" s="1026"/>
      <c r="AD80" s="1026"/>
      <c r="AE80" s="1026"/>
      <c r="AF80" s="1026"/>
      <c r="AG80" s="1026"/>
      <c r="AH80" s="1026"/>
      <c r="AI80" s="1026"/>
      <c r="AJ80" s="1026"/>
      <c r="AK80" s="1026"/>
      <c r="AL80" s="1026"/>
      <c r="AM80" s="1026"/>
      <c r="AN80" s="1026"/>
      <c r="AO80" s="1026"/>
      <c r="AP80" s="1026"/>
      <c r="AQ80" s="1026"/>
      <c r="AR80" s="1026"/>
      <c r="AS80" s="1026"/>
      <c r="AT80" s="1026"/>
      <c r="AU80" s="1026"/>
      <c r="AV80" s="1026"/>
      <c r="AW80" s="1026"/>
      <c r="AX80" s="1026"/>
      <c r="AY80" s="1026"/>
      <c r="AZ80" s="1026"/>
      <c r="BA80" s="1026"/>
      <c r="BB80" s="1026"/>
      <c r="BC80" s="1026"/>
      <c r="BD80" s="1026"/>
      <c r="BE80" s="1026"/>
      <c r="BF80" s="1026"/>
      <c r="BG80" s="1026"/>
      <c r="BH80" s="1026"/>
      <c r="BI80" s="1026"/>
      <c r="BJ80" s="1026"/>
      <c r="BK80" s="1026"/>
      <c r="BL80" s="1026"/>
      <c r="BM80" s="1026"/>
      <c r="BN80" s="1026"/>
      <c r="BO80" s="1026"/>
      <c r="BP80" s="1026"/>
      <c r="BQ80" s="1026"/>
      <c r="BR80" s="1026"/>
      <c r="BS80" s="1026"/>
      <c r="BT80" s="1026"/>
      <c r="BU80" s="1026"/>
      <c r="BV80" s="1026"/>
    </row>
    <row r="81">
      <c r="A81" s="1026"/>
      <c r="B81" s="1026"/>
      <c r="C81" s="1026"/>
      <c r="D81" s="1026"/>
      <c r="E81" s="1026"/>
      <c r="F81" s="1026"/>
      <c r="G81" s="1026"/>
      <c r="H81" s="1027"/>
      <c r="I81" s="1027"/>
      <c r="J81" s="1027"/>
      <c r="K81" s="1027"/>
      <c r="L81" s="1027"/>
      <c r="M81" s="1027"/>
      <c r="N81" s="1027"/>
      <c r="O81" s="1027"/>
      <c r="P81" s="1027"/>
      <c r="Q81" s="1026"/>
      <c r="R81" s="1026"/>
      <c r="S81" s="1026"/>
      <c r="T81" s="1026"/>
      <c r="U81" s="1026"/>
      <c r="V81" s="1026"/>
      <c r="W81" s="1026"/>
      <c r="X81" s="1026"/>
      <c r="Y81" s="1026"/>
      <c r="Z81" s="1026"/>
      <c r="AA81" s="1026"/>
      <c r="AB81" s="1026"/>
      <c r="AC81" s="1026"/>
      <c r="AD81" s="1026"/>
      <c r="AE81" s="1026"/>
      <c r="AF81" s="1026"/>
      <c r="AG81" s="1026"/>
      <c r="AH81" s="1026"/>
      <c r="AI81" s="1026"/>
      <c r="AJ81" s="1026"/>
      <c r="AK81" s="1026"/>
      <c r="AL81" s="1026"/>
      <c r="AM81" s="1026"/>
      <c r="AN81" s="1026"/>
      <c r="AO81" s="1026"/>
      <c r="AP81" s="1026"/>
      <c r="AQ81" s="1026"/>
      <c r="AR81" s="1026"/>
      <c r="AS81" s="1026"/>
      <c r="AT81" s="1026"/>
      <c r="AU81" s="1026"/>
      <c r="AV81" s="1026"/>
      <c r="AW81" s="1026"/>
      <c r="AX81" s="1026"/>
      <c r="AY81" s="1026"/>
      <c r="AZ81" s="1026"/>
      <c r="BA81" s="1026"/>
      <c r="BB81" s="1026"/>
      <c r="BC81" s="1026"/>
      <c r="BD81" s="1026"/>
      <c r="BE81" s="1026"/>
      <c r="BF81" s="1026"/>
      <c r="BG81" s="1026"/>
      <c r="BH81" s="1026"/>
      <c r="BI81" s="1026"/>
      <c r="BJ81" s="1026"/>
      <c r="BK81" s="1026"/>
      <c r="BL81" s="1026"/>
      <c r="BM81" s="1026"/>
      <c r="BN81" s="1026"/>
      <c r="BO81" s="1026"/>
      <c r="BP81" s="1026"/>
      <c r="BQ81" s="1026"/>
      <c r="BR81" s="1026"/>
      <c r="BS81" s="1026"/>
      <c r="BT81" s="1026"/>
      <c r="BU81" s="1026"/>
      <c r="BV81" s="1026"/>
    </row>
    <row r="82">
      <c r="A82" s="1026"/>
      <c r="B82" s="1026"/>
      <c r="C82" s="1026"/>
      <c r="D82" s="1026"/>
      <c r="E82" s="1026"/>
      <c r="F82" s="1026"/>
      <c r="G82" s="1026"/>
      <c r="H82" s="1027"/>
      <c r="I82" s="1027"/>
      <c r="J82" s="1027"/>
      <c r="K82" s="1027"/>
      <c r="L82" s="1027"/>
      <c r="M82" s="1027"/>
      <c r="N82" s="1027"/>
      <c r="O82" s="1027"/>
      <c r="P82" s="1027"/>
      <c r="Q82" s="1026"/>
      <c r="R82" s="1026"/>
      <c r="S82" s="1026"/>
      <c r="T82" s="1026"/>
      <c r="U82" s="1026"/>
      <c r="V82" s="1026"/>
      <c r="W82" s="1026"/>
      <c r="X82" s="1026"/>
      <c r="Y82" s="1026"/>
      <c r="Z82" s="1026"/>
      <c r="AA82" s="1026"/>
      <c r="AB82" s="1026"/>
      <c r="AC82" s="1026"/>
      <c r="AD82" s="1026"/>
      <c r="AE82" s="1026"/>
      <c r="AF82" s="1026"/>
      <c r="AG82" s="1026"/>
      <c r="AH82" s="1026"/>
      <c r="AI82" s="1026"/>
      <c r="AJ82" s="1026"/>
      <c r="AK82" s="1026"/>
      <c r="AL82" s="1026"/>
      <c r="AM82" s="1026"/>
      <c r="AN82" s="1026"/>
      <c r="AO82" s="1026"/>
      <c r="AP82" s="1026"/>
      <c r="AQ82" s="1026"/>
      <c r="AR82" s="1026"/>
      <c r="AS82" s="1026"/>
      <c r="AT82" s="1026"/>
      <c r="AU82" s="1026"/>
      <c r="AV82" s="1026"/>
      <c r="AW82" s="1026"/>
      <c r="AX82" s="1026"/>
      <c r="AY82" s="1026"/>
      <c r="AZ82" s="1026"/>
      <c r="BA82" s="1026"/>
      <c r="BB82" s="1026"/>
      <c r="BC82" s="1026"/>
      <c r="BD82" s="1026"/>
      <c r="BE82" s="1026"/>
      <c r="BF82" s="1026"/>
      <c r="BG82" s="1026"/>
      <c r="BH82" s="1026"/>
      <c r="BI82" s="1026"/>
      <c r="BJ82" s="1026"/>
      <c r="BK82" s="1026"/>
      <c r="BL82" s="1026"/>
      <c r="BM82" s="1026"/>
      <c r="BN82" s="1026"/>
      <c r="BO82" s="1026"/>
      <c r="BP82" s="1026"/>
      <c r="BQ82" s="1026"/>
      <c r="BR82" s="1026"/>
      <c r="BS82" s="1026"/>
      <c r="BT82" s="1026"/>
      <c r="BU82" s="1026"/>
      <c r="BV82" s="1026"/>
    </row>
    <row r="83">
      <c r="A83" s="1026"/>
      <c r="B83" s="1026"/>
      <c r="C83" s="1026"/>
      <c r="D83" s="1026"/>
      <c r="E83" s="1026"/>
      <c r="F83" s="1026"/>
      <c r="G83" s="1026"/>
      <c r="H83" s="1027"/>
      <c r="I83" s="1027"/>
      <c r="J83" s="1027"/>
      <c r="K83" s="1027"/>
      <c r="L83" s="1027"/>
      <c r="M83" s="1027"/>
      <c r="N83" s="1027"/>
      <c r="O83" s="1027"/>
      <c r="P83" s="1027"/>
      <c r="Q83" s="1026"/>
      <c r="R83" s="1026"/>
      <c r="S83" s="1026"/>
      <c r="T83" s="1026"/>
      <c r="U83" s="1026"/>
      <c r="V83" s="1026"/>
      <c r="W83" s="1026"/>
      <c r="X83" s="1026"/>
      <c r="Y83" s="1026"/>
      <c r="Z83" s="1026"/>
      <c r="AA83" s="1026"/>
      <c r="AB83" s="1026"/>
      <c r="AC83" s="1026"/>
      <c r="AD83" s="1026"/>
      <c r="AE83" s="1026"/>
      <c r="AF83" s="1026"/>
      <c r="AG83" s="1026"/>
      <c r="AH83" s="1026"/>
      <c r="AI83" s="1026"/>
      <c r="AJ83" s="1026"/>
      <c r="AK83" s="1026"/>
      <c r="AL83" s="1026"/>
      <c r="AM83" s="1026"/>
      <c r="AN83" s="1026"/>
      <c r="AO83" s="1026"/>
      <c r="AP83" s="1026"/>
      <c r="AQ83" s="1026"/>
      <c r="AR83" s="1026"/>
      <c r="AS83" s="1026"/>
      <c r="AT83" s="1026"/>
      <c r="AU83" s="1026"/>
      <c r="AV83" s="1026"/>
      <c r="AW83" s="1026"/>
      <c r="AX83" s="1026"/>
      <c r="AY83" s="1026"/>
      <c r="AZ83" s="1026"/>
      <c r="BA83" s="1026"/>
      <c r="BB83" s="1026"/>
      <c r="BC83" s="1026"/>
      <c r="BD83" s="1026"/>
      <c r="BE83" s="1026"/>
      <c r="BF83" s="1026"/>
      <c r="BG83" s="1026"/>
      <c r="BH83" s="1026"/>
      <c r="BI83" s="1026"/>
      <c r="BJ83" s="1026"/>
      <c r="BK83" s="1026"/>
      <c r="BL83" s="1026"/>
      <c r="BM83" s="1026"/>
      <c r="BN83" s="1026"/>
      <c r="BO83" s="1026"/>
      <c r="BP83" s="1026"/>
      <c r="BQ83" s="1026"/>
      <c r="BR83" s="1026"/>
      <c r="BS83" s="1026"/>
      <c r="BT83" s="1026"/>
      <c r="BU83" s="1026"/>
      <c r="BV83" s="1026"/>
    </row>
    <row r="84">
      <c r="A84" s="1026"/>
      <c r="B84" s="1026"/>
      <c r="C84" s="1026"/>
      <c r="D84" s="1026"/>
      <c r="E84" s="1026"/>
      <c r="F84" s="1026"/>
      <c r="G84" s="1026"/>
      <c r="H84" s="1027"/>
      <c r="I84" s="1027"/>
      <c r="J84" s="1027"/>
      <c r="K84" s="1027"/>
      <c r="L84" s="1027"/>
      <c r="M84" s="1027"/>
      <c r="N84" s="1027"/>
      <c r="O84" s="1027"/>
      <c r="P84" s="1027"/>
      <c r="Q84" s="1026"/>
      <c r="R84" s="1026"/>
      <c r="S84" s="1026"/>
      <c r="T84" s="1026"/>
      <c r="U84" s="1026"/>
      <c r="V84" s="1026"/>
      <c r="W84" s="1026"/>
      <c r="X84" s="1026"/>
      <c r="Y84" s="1026"/>
      <c r="Z84" s="1026"/>
      <c r="AA84" s="1026"/>
      <c r="AB84" s="1026"/>
      <c r="AC84" s="1026"/>
      <c r="AD84" s="1026"/>
      <c r="AE84" s="1026"/>
      <c r="AF84" s="1026"/>
      <c r="AG84" s="1026"/>
      <c r="AH84" s="1026"/>
      <c r="AI84" s="1026"/>
      <c r="AJ84" s="1026"/>
      <c r="AK84" s="1026"/>
      <c r="AL84" s="1026"/>
      <c r="AM84" s="1026"/>
      <c r="AN84" s="1026"/>
      <c r="AO84" s="1026"/>
      <c r="AP84" s="1026"/>
      <c r="AQ84" s="1026"/>
      <c r="AR84" s="1026"/>
      <c r="AS84" s="1026"/>
      <c r="AT84" s="1026"/>
      <c r="AU84" s="1026"/>
      <c r="AV84" s="1026"/>
      <c r="AW84" s="1026"/>
      <c r="AX84" s="1026"/>
      <c r="AY84" s="1026"/>
      <c r="AZ84" s="1026"/>
      <c r="BA84" s="1026"/>
      <c r="BB84" s="1026"/>
      <c r="BC84" s="1026"/>
      <c r="BD84" s="1026"/>
      <c r="BE84" s="1026"/>
      <c r="BF84" s="1026"/>
      <c r="BG84" s="1026"/>
      <c r="BH84" s="1026"/>
      <c r="BI84" s="1026"/>
      <c r="BJ84" s="1026"/>
      <c r="BK84" s="1026"/>
      <c r="BL84" s="1026"/>
      <c r="BM84" s="1026"/>
      <c r="BN84" s="1026"/>
      <c r="BO84" s="1026"/>
      <c r="BP84" s="1026"/>
      <c r="BQ84" s="1026"/>
      <c r="BR84" s="1026"/>
      <c r="BS84" s="1026"/>
      <c r="BT84" s="1026"/>
      <c r="BU84" s="1026"/>
      <c r="BV84" s="1026"/>
    </row>
    <row r="85">
      <c r="A85" s="1026"/>
      <c r="B85" s="1026"/>
      <c r="C85" s="1026"/>
      <c r="D85" s="1026"/>
      <c r="E85" s="1026"/>
      <c r="F85" s="1026"/>
      <c r="G85" s="1026"/>
      <c r="H85" s="1027"/>
      <c r="I85" s="1027"/>
      <c r="J85" s="1027"/>
      <c r="K85" s="1027"/>
      <c r="L85" s="1027"/>
      <c r="M85" s="1027"/>
      <c r="N85" s="1027"/>
      <c r="O85" s="1027"/>
      <c r="P85" s="1027"/>
      <c r="Q85" s="1026"/>
      <c r="R85" s="1026"/>
      <c r="S85" s="1026"/>
      <c r="T85" s="1026"/>
      <c r="U85" s="1026"/>
      <c r="V85" s="1026"/>
      <c r="W85" s="1026"/>
      <c r="X85" s="1026"/>
      <c r="Y85" s="1026"/>
      <c r="Z85" s="1026"/>
      <c r="AA85" s="1026"/>
      <c r="AB85" s="1026"/>
      <c r="AC85" s="1026"/>
      <c r="AD85" s="1026"/>
      <c r="AE85" s="1026"/>
      <c r="AF85" s="1026"/>
      <c r="AG85" s="1026"/>
      <c r="AH85" s="1026"/>
      <c r="AI85" s="1026"/>
      <c r="AJ85" s="1026"/>
      <c r="AK85" s="1026"/>
      <c r="AL85" s="1026"/>
      <c r="AM85" s="1026"/>
      <c r="AN85" s="1026"/>
      <c r="AO85" s="1026"/>
      <c r="AP85" s="1026"/>
      <c r="AQ85" s="1026"/>
      <c r="AR85" s="1026"/>
      <c r="AS85" s="1026"/>
      <c r="AT85" s="1026"/>
      <c r="AU85" s="1026"/>
      <c r="AV85" s="1026"/>
      <c r="AW85" s="1026"/>
      <c r="AX85" s="1026"/>
      <c r="AY85" s="1026"/>
      <c r="AZ85" s="1026"/>
      <c r="BA85" s="1026"/>
      <c r="BB85" s="1026"/>
      <c r="BC85" s="1026"/>
      <c r="BD85" s="1026"/>
      <c r="BE85" s="1026"/>
      <c r="BF85" s="1026"/>
      <c r="BG85" s="1026"/>
      <c r="BH85" s="1026"/>
      <c r="BI85" s="1026"/>
      <c r="BJ85" s="1026"/>
      <c r="BK85" s="1026"/>
      <c r="BL85" s="1026"/>
      <c r="BM85" s="1026"/>
      <c r="BN85" s="1026"/>
      <c r="BO85" s="1026"/>
      <c r="BP85" s="1026"/>
      <c r="BQ85" s="1026"/>
      <c r="BR85" s="1026"/>
      <c r="BS85" s="1026"/>
      <c r="BT85" s="1026"/>
      <c r="BU85" s="1026"/>
      <c r="BV85" s="1026"/>
    </row>
    <row r="86">
      <c r="A86" s="1026"/>
      <c r="B86" s="1026"/>
      <c r="C86" s="1026"/>
      <c r="D86" s="1026"/>
      <c r="E86" s="1026"/>
      <c r="F86" s="1026"/>
      <c r="G86" s="1026"/>
      <c r="H86" s="1027"/>
      <c r="I86" s="1027"/>
      <c r="J86" s="1027"/>
      <c r="K86" s="1027"/>
      <c r="L86" s="1027"/>
      <c r="M86" s="1027"/>
      <c r="N86" s="1027"/>
      <c r="O86" s="1027"/>
      <c r="P86" s="1027"/>
      <c r="Q86" s="1026"/>
      <c r="R86" s="1026"/>
      <c r="S86" s="1026"/>
      <c r="T86" s="1026"/>
      <c r="U86" s="1026"/>
      <c r="V86" s="1026"/>
      <c r="W86" s="1026"/>
      <c r="X86" s="1026"/>
      <c r="Y86" s="1026"/>
      <c r="Z86" s="1026"/>
      <c r="AA86" s="1026"/>
      <c r="AB86" s="1026"/>
      <c r="AC86" s="1026"/>
      <c r="AD86" s="1026"/>
      <c r="AE86" s="1026"/>
      <c r="AF86" s="1026"/>
      <c r="AG86" s="1026"/>
      <c r="AH86" s="1026"/>
      <c r="AI86" s="1026"/>
      <c r="AJ86" s="1026"/>
      <c r="AK86" s="1026"/>
      <c r="AL86" s="1026"/>
      <c r="AM86" s="1026"/>
      <c r="AN86" s="1026"/>
      <c r="AO86" s="1026"/>
      <c r="AP86" s="1026"/>
      <c r="AQ86" s="1026"/>
      <c r="AR86" s="1026"/>
      <c r="AS86" s="1026"/>
      <c r="AT86" s="1026"/>
      <c r="AU86" s="1026"/>
      <c r="AV86" s="1026"/>
      <c r="AW86" s="1026"/>
      <c r="AX86" s="1026"/>
      <c r="AY86" s="1026"/>
      <c r="AZ86" s="1026"/>
      <c r="BA86" s="1026"/>
      <c r="BB86" s="1026"/>
      <c r="BC86" s="1026"/>
      <c r="BD86" s="1026"/>
      <c r="BE86" s="1026"/>
      <c r="BF86" s="1026"/>
      <c r="BG86" s="1026"/>
      <c r="BH86" s="1026"/>
      <c r="BI86" s="1026"/>
      <c r="BJ86" s="1026"/>
      <c r="BK86" s="1026"/>
      <c r="BL86" s="1026"/>
      <c r="BM86" s="1026"/>
      <c r="BN86" s="1026"/>
      <c r="BO86" s="1026"/>
      <c r="BP86" s="1026"/>
      <c r="BQ86" s="1026"/>
      <c r="BR86" s="1026"/>
      <c r="BS86" s="1026"/>
      <c r="BT86" s="1026"/>
      <c r="BU86" s="1026"/>
      <c r="BV86" s="1026"/>
    </row>
    <row r="87">
      <c r="A87" s="1026"/>
      <c r="B87" s="1026"/>
      <c r="C87" s="1026"/>
      <c r="D87" s="1026"/>
      <c r="E87" s="1026"/>
      <c r="F87" s="1026"/>
      <c r="G87" s="1026"/>
      <c r="H87" s="1027"/>
      <c r="I87" s="1027"/>
      <c r="J87" s="1027"/>
      <c r="K87" s="1027"/>
      <c r="L87" s="1027"/>
      <c r="M87" s="1027"/>
      <c r="N87" s="1027"/>
      <c r="O87" s="1027"/>
      <c r="P87" s="1027"/>
      <c r="Q87" s="1026"/>
      <c r="R87" s="1026"/>
      <c r="S87" s="1026"/>
      <c r="T87" s="1026"/>
      <c r="U87" s="1026"/>
      <c r="V87" s="1026"/>
      <c r="W87" s="1026"/>
      <c r="X87" s="1026"/>
      <c r="Y87" s="1026"/>
      <c r="Z87" s="1026"/>
      <c r="AA87" s="1026"/>
      <c r="AB87" s="1026"/>
      <c r="AC87" s="1026"/>
      <c r="AD87" s="1026"/>
      <c r="AE87" s="1026"/>
      <c r="AF87" s="1026"/>
      <c r="AG87" s="1026"/>
      <c r="AH87" s="1026"/>
      <c r="AI87" s="1026"/>
      <c r="AJ87" s="1026"/>
      <c r="AK87" s="1026"/>
      <c r="AL87" s="1026"/>
      <c r="AM87" s="1026"/>
      <c r="AN87" s="1026"/>
      <c r="AO87" s="1026"/>
      <c r="AP87" s="1026"/>
      <c r="AQ87" s="1026"/>
      <c r="AR87" s="1026"/>
      <c r="AS87" s="1026"/>
      <c r="AT87" s="1026"/>
      <c r="AU87" s="1026"/>
      <c r="AV87" s="1026"/>
      <c r="AW87" s="1026"/>
      <c r="AX87" s="1026"/>
      <c r="AY87" s="1026"/>
      <c r="AZ87" s="1026"/>
      <c r="BA87" s="1026"/>
      <c r="BB87" s="1026"/>
      <c r="BC87" s="1026"/>
      <c r="BD87" s="1026"/>
      <c r="BE87" s="1026"/>
      <c r="BF87" s="1026"/>
      <c r="BG87" s="1026"/>
      <c r="BH87" s="1026"/>
      <c r="BI87" s="1026"/>
      <c r="BJ87" s="1026"/>
      <c r="BK87" s="1026"/>
      <c r="BL87" s="1026"/>
      <c r="BM87" s="1026"/>
      <c r="BN87" s="1026"/>
      <c r="BO87" s="1026"/>
      <c r="BP87" s="1026"/>
      <c r="BQ87" s="1026"/>
      <c r="BR87" s="1026"/>
      <c r="BS87" s="1026"/>
      <c r="BT87" s="1026"/>
      <c r="BU87" s="1026"/>
      <c r="BV87" s="1026"/>
    </row>
    <row r="88">
      <c r="A88" s="1026"/>
      <c r="B88" s="1026"/>
      <c r="C88" s="1026"/>
      <c r="D88" s="1026"/>
      <c r="E88" s="1026"/>
      <c r="F88" s="1026"/>
      <c r="G88" s="1026"/>
      <c r="H88" s="1027"/>
      <c r="I88" s="1027"/>
      <c r="J88" s="1027"/>
      <c r="K88" s="1027"/>
      <c r="L88" s="1027"/>
      <c r="M88" s="1027"/>
      <c r="N88" s="1027"/>
      <c r="O88" s="1027"/>
      <c r="P88" s="1027"/>
      <c r="Q88" s="1026"/>
      <c r="R88" s="1026"/>
      <c r="S88" s="1026"/>
      <c r="T88" s="1026"/>
      <c r="U88" s="1026"/>
      <c r="V88" s="1026"/>
      <c r="W88" s="1026"/>
      <c r="X88" s="1026"/>
      <c r="Y88" s="1026"/>
      <c r="Z88" s="1026"/>
      <c r="AA88" s="1026"/>
      <c r="AB88" s="1026"/>
      <c r="AC88" s="1026"/>
      <c r="AD88" s="1026"/>
      <c r="AE88" s="1026"/>
      <c r="AF88" s="1026"/>
      <c r="AG88" s="1026"/>
      <c r="AH88" s="1026"/>
      <c r="AI88" s="1026"/>
      <c r="AJ88" s="1026"/>
      <c r="AK88" s="1026"/>
      <c r="AL88" s="1026"/>
      <c r="AM88" s="1026"/>
      <c r="AN88" s="1026"/>
      <c r="AO88" s="1026"/>
      <c r="AP88" s="1026"/>
      <c r="AQ88" s="1026"/>
      <c r="AR88" s="1026"/>
      <c r="AS88" s="1026"/>
      <c r="AT88" s="1026"/>
      <c r="AU88" s="1026"/>
      <c r="AV88" s="1026"/>
      <c r="AW88" s="1026"/>
      <c r="AX88" s="1026"/>
      <c r="AY88" s="1026"/>
      <c r="AZ88" s="1026"/>
      <c r="BA88" s="1026"/>
      <c r="BB88" s="1026"/>
      <c r="BC88" s="1026"/>
      <c r="BD88" s="1026"/>
      <c r="BE88" s="1026"/>
      <c r="BF88" s="1026"/>
      <c r="BG88" s="1026"/>
      <c r="BH88" s="1026"/>
      <c r="BI88" s="1026"/>
      <c r="BJ88" s="1026"/>
      <c r="BK88" s="1026"/>
      <c r="BL88" s="1026"/>
      <c r="BM88" s="1026"/>
      <c r="BN88" s="1026"/>
      <c r="BO88" s="1026"/>
      <c r="BP88" s="1026"/>
      <c r="BQ88" s="1026"/>
      <c r="BR88" s="1026"/>
      <c r="BS88" s="1026"/>
      <c r="BT88" s="1026"/>
      <c r="BU88" s="1026"/>
      <c r="BV88" s="1026"/>
    </row>
    <row r="89">
      <c r="A89" s="1026"/>
      <c r="B89" s="1026"/>
      <c r="C89" s="1026"/>
      <c r="D89" s="1026"/>
      <c r="E89" s="1026"/>
      <c r="F89" s="1026"/>
      <c r="G89" s="1026"/>
      <c r="H89" s="1027"/>
      <c r="I89" s="1027"/>
      <c r="J89" s="1027"/>
      <c r="K89" s="1027"/>
      <c r="L89" s="1027"/>
      <c r="M89" s="1027"/>
      <c r="N89" s="1027"/>
      <c r="O89" s="1027"/>
      <c r="P89" s="1027"/>
      <c r="Q89" s="1026"/>
      <c r="R89" s="1026"/>
      <c r="S89" s="1026"/>
      <c r="T89" s="1026"/>
      <c r="U89" s="1026"/>
      <c r="V89" s="1026"/>
      <c r="W89" s="1026"/>
      <c r="X89" s="1026"/>
      <c r="Y89" s="1026"/>
      <c r="Z89" s="1026"/>
      <c r="AA89" s="1026"/>
      <c r="AB89" s="1026"/>
      <c r="AC89" s="1026"/>
      <c r="AD89" s="1026"/>
      <c r="AE89" s="1026"/>
      <c r="AF89" s="1026"/>
      <c r="AG89" s="1026"/>
      <c r="AH89" s="1026"/>
      <c r="AI89" s="1026"/>
      <c r="AJ89" s="1026"/>
      <c r="AK89" s="1026"/>
      <c r="AL89" s="1026"/>
      <c r="AM89" s="1026"/>
      <c r="AN89" s="1026"/>
      <c r="AO89" s="1026"/>
      <c r="AP89" s="1026"/>
      <c r="AQ89" s="1026"/>
      <c r="AR89" s="1026"/>
      <c r="AS89" s="1026"/>
      <c r="AT89" s="1026"/>
      <c r="AU89" s="1026"/>
      <c r="AV89" s="1026"/>
      <c r="AW89" s="1026"/>
      <c r="AX89" s="1026"/>
      <c r="AY89" s="1026"/>
      <c r="AZ89" s="1026"/>
      <c r="BA89" s="1026"/>
      <c r="BB89" s="1026"/>
      <c r="BC89" s="1026"/>
      <c r="BD89" s="1026"/>
      <c r="BE89" s="1026"/>
      <c r="BF89" s="1026"/>
      <c r="BG89" s="1026"/>
      <c r="BH89" s="1026"/>
      <c r="BI89" s="1026"/>
      <c r="BJ89" s="1026"/>
      <c r="BK89" s="1026"/>
      <c r="BL89" s="1026"/>
      <c r="BM89" s="1026"/>
      <c r="BN89" s="1026"/>
      <c r="BO89" s="1026"/>
      <c r="BP89" s="1026"/>
      <c r="BQ89" s="1026"/>
      <c r="BR89" s="1026"/>
      <c r="BS89" s="1026"/>
      <c r="BT89" s="1026"/>
      <c r="BU89" s="1026"/>
      <c r="BV89" s="1026"/>
    </row>
    <row r="90">
      <c r="A90" s="1026"/>
      <c r="B90" s="1026"/>
      <c r="C90" s="1026"/>
      <c r="D90" s="1026"/>
      <c r="E90" s="1026"/>
      <c r="F90" s="1026"/>
      <c r="G90" s="1026"/>
      <c r="H90" s="1027"/>
      <c r="I90" s="1027"/>
      <c r="J90" s="1027"/>
      <c r="K90" s="1027"/>
      <c r="L90" s="1027"/>
      <c r="M90" s="1027"/>
      <c r="N90" s="1027"/>
      <c r="O90" s="1027"/>
      <c r="P90" s="1027"/>
      <c r="Q90" s="1026"/>
      <c r="R90" s="1026"/>
      <c r="S90" s="1026"/>
      <c r="T90" s="1026"/>
      <c r="U90" s="1026"/>
      <c r="V90" s="1026"/>
      <c r="W90" s="1026"/>
      <c r="X90" s="1026"/>
      <c r="Y90" s="1026"/>
      <c r="Z90" s="1026"/>
      <c r="AA90" s="1026"/>
      <c r="AB90" s="1026"/>
      <c r="AC90" s="1026"/>
      <c r="AD90" s="1026"/>
      <c r="AE90" s="1026"/>
      <c r="AF90" s="1026"/>
      <c r="AG90" s="1026"/>
      <c r="AH90" s="1026"/>
      <c r="AI90" s="1026"/>
      <c r="AJ90" s="1026"/>
      <c r="AK90" s="1026"/>
      <c r="AL90" s="1026"/>
      <c r="AM90" s="1026"/>
      <c r="AN90" s="1026"/>
      <c r="AO90" s="1026"/>
      <c r="AP90" s="1026"/>
      <c r="AQ90" s="1026"/>
      <c r="AR90" s="1026"/>
      <c r="AS90" s="1026"/>
      <c r="AT90" s="1026"/>
      <c r="AU90" s="1026"/>
      <c r="AV90" s="1026"/>
      <c r="AW90" s="1026"/>
      <c r="AX90" s="1026"/>
      <c r="AY90" s="1026"/>
      <c r="AZ90" s="1026"/>
      <c r="BA90" s="1026"/>
      <c r="BB90" s="1026"/>
      <c r="BC90" s="1026"/>
      <c r="BD90" s="1026"/>
      <c r="BE90" s="1026"/>
      <c r="BF90" s="1026"/>
      <c r="BG90" s="1026"/>
      <c r="BH90" s="1026"/>
      <c r="BI90" s="1026"/>
      <c r="BJ90" s="1026"/>
      <c r="BK90" s="1026"/>
      <c r="BL90" s="1026"/>
      <c r="BM90" s="1026"/>
      <c r="BN90" s="1026"/>
      <c r="BO90" s="1026"/>
      <c r="BP90" s="1026"/>
      <c r="BQ90" s="1026"/>
      <c r="BR90" s="1026"/>
      <c r="BS90" s="1026"/>
      <c r="BT90" s="1026"/>
      <c r="BU90" s="1026"/>
      <c r="BV90" s="1026"/>
    </row>
    <row r="91">
      <c r="A91" s="1026"/>
      <c r="B91" s="1026"/>
      <c r="C91" s="1026"/>
      <c r="D91" s="1026"/>
      <c r="E91" s="1026"/>
      <c r="F91" s="1026"/>
      <c r="G91" s="1026"/>
      <c r="H91" s="1027"/>
      <c r="I91" s="1027"/>
      <c r="J91" s="1027"/>
      <c r="K91" s="1027"/>
      <c r="L91" s="1027"/>
      <c r="M91" s="1027"/>
      <c r="N91" s="1027"/>
      <c r="O91" s="1027"/>
      <c r="P91" s="1027"/>
      <c r="Q91" s="1026"/>
      <c r="R91" s="1026"/>
      <c r="S91" s="1026"/>
      <c r="T91" s="1026"/>
      <c r="U91" s="1026"/>
      <c r="V91" s="1026"/>
      <c r="W91" s="1026"/>
      <c r="X91" s="1026"/>
      <c r="Y91" s="1026"/>
      <c r="Z91" s="1026"/>
      <c r="AA91" s="1026"/>
      <c r="AB91" s="1026"/>
      <c r="AC91" s="1026"/>
      <c r="AD91" s="1026"/>
      <c r="AE91" s="1026"/>
      <c r="AF91" s="1026"/>
      <c r="AG91" s="1026"/>
      <c r="AH91" s="1026"/>
      <c r="AI91" s="1026"/>
      <c r="AJ91" s="1026"/>
      <c r="AK91" s="1026"/>
      <c r="AL91" s="1026"/>
      <c r="AM91" s="1026"/>
      <c r="AN91" s="1026"/>
      <c r="AO91" s="1026"/>
      <c r="AP91" s="1026"/>
      <c r="AQ91" s="1026"/>
      <c r="AR91" s="1026"/>
      <c r="AS91" s="1026"/>
      <c r="AT91" s="1026"/>
      <c r="AU91" s="1026"/>
      <c r="AV91" s="1026"/>
      <c r="AW91" s="1026"/>
      <c r="AX91" s="1026"/>
      <c r="AY91" s="1026"/>
      <c r="AZ91" s="1026"/>
      <c r="BA91" s="1026"/>
      <c r="BB91" s="1026"/>
      <c r="BC91" s="1026"/>
      <c r="BD91" s="1026"/>
      <c r="BE91" s="1026"/>
      <c r="BF91" s="1026"/>
      <c r="BG91" s="1026"/>
      <c r="BH91" s="1026"/>
      <c r="BI91" s="1026"/>
      <c r="BJ91" s="1026"/>
      <c r="BK91" s="1026"/>
      <c r="BL91" s="1026"/>
      <c r="BM91" s="1026"/>
      <c r="BN91" s="1026"/>
      <c r="BO91" s="1026"/>
      <c r="BP91" s="1026"/>
      <c r="BQ91" s="1026"/>
      <c r="BR91" s="1026"/>
      <c r="BS91" s="1026"/>
      <c r="BT91" s="1026"/>
      <c r="BU91" s="1026"/>
      <c r="BV91" s="1026"/>
    </row>
    <row r="92">
      <c r="A92" s="1026"/>
      <c r="B92" s="1026"/>
      <c r="C92" s="1026"/>
      <c r="D92" s="1026"/>
      <c r="E92" s="1026"/>
      <c r="F92" s="1026"/>
      <c r="G92" s="1026"/>
      <c r="H92" s="1027"/>
      <c r="I92" s="1027"/>
      <c r="J92" s="1027"/>
      <c r="K92" s="1027"/>
      <c r="L92" s="1027"/>
      <c r="M92" s="1027"/>
      <c r="N92" s="1027"/>
      <c r="O92" s="1027"/>
      <c r="P92" s="1027"/>
      <c r="Q92" s="1026"/>
      <c r="R92" s="1026"/>
      <c r="S92" s="1026"/>
      <c r="T92" s="1026"/>
      <c r="U92" s="1026"/>
      <c r="V92" s="1026"/>
      <c r="W92" s="1026"/>
      <c r="X92" s="1026"/>
      <c r="Y92" s="1026"/>
      <c r="Z92" s="1026"/>
      <c r="AA92" s="1026"/>
      <c r="AB92" s="1026"/>
      <c r="AC92" s="1026"/>
      <c r="AD92" s="1026"/>
      <c r="AE92" s="1026"/>
      <c r="AF92" s="1026"/>
      <c r="AG92" s="1026"/>
      <c r="AH92" s="1026"/>
      <c r="AI92" s="1026"/>
      <c r="AJ92" s="1026"/>
      <c r="AK92" s="1026"/>
      <c r="AL92" s="1026"/>
      <c r="AM92" s="1026"/>
      <c r="AN92" s="1026"/>
      <c r="AO92" s="1026"/>
      <c r="AP92" s="1026"/>
      <c r="AQ92" s="1026"/>
      <c r="AR92" s="1026"/>
      <c r="AS92" s="1026"/>
      <c r="AT92" s="1026"/>
      <c r="AU92" s="1026"/>
      <c r="AV92" s="1026"/>
      <c r="AW92" s="1026"/>
      <c r="AX92" s="1026"/>
      <c r="AY92" s="1026"/>
      <c r="AZ92" s="1026"/>
      <c r="BA92" s="1026"/>
      <c r="BB92" s="1026"/>
      <c r="BC92" s="1026"/>
      <c r="BD92" s="1026"/>
      <c r="BE92" s="1026"/>
      <c r="BF92" s="1026"/>
      <c r="BG92" s="1026"/>
      <c r="BH92" s="1026"/>
      <c r="BI92" s="1026"/>
      <c r="BJ92" s="1026"/>
      <c r="BK92" s="1026"/>
      <c r="BL92" s="1026"/>
      <c r="BM92" s="1026"/>
      <c r="BN92" s="1026"/>
      <c r="BO92" s="1026"/>
      <c r="BP92" s="1026"/>
      <c r="BQ92" s="1026"/>
      <c r="BR92" s="1026"/>
      <c r="BS92" s="1026"/>
      <c r="BT92" s="1026"/>
      <c r="BU92" s="1026"/>
      <c r="BV92" s="1026"/>
    </row>
    <row r="93">
      <c r="A93" s="1026"/>
      <c r="B93" s="1026"/>
      <c r="C93" s="1026"/>
      <c r="D93" s="1026"/>
      <c r="E93" s="1026"/>
      <c r="F93" s="1026"/>
      <c r="G93" s="1026"/>
      <c r="H93" s="1027"/>
      <c r="I93" s="1027"/>
      <c r="J93" s="1027"/>
      <c r="K93" s="1027"/>
      <c r="L93" s="1027"/>
      <c r="M93" s="1027"/>
      <c r="N93" s="1027"/>
      <c r="O93" s="1027"/>
      <c r="P93" s="1027"/>
      <c r="Q93" s="1026"/>
      <c r="R93" s="1026"/>
      <c r="S93" s="1026"/>
      <c r="T93" s="1026"/>
      <c r="U93" s="1026"/>
      <c r="V93" s="1026"/>
      <c r="W93" s="1026"/>
      <c r="X93" s="1026"/>
      <c r="Y93" s="1026"/>
      <c r="Z93" s="1026"/>
      <c r="AA93" s="1026"/>
      <c r="AB93" s="1026"/>
      <c r="AC93" s="1026"/>
      <c r="AD93" s="1026"/>
      <c r="AE93" s="1026"/>
      <c r="AF93" s="1026"/>
      <c r="AG93" s="1026"/>
      <c r="AH93" s="1026"/>
      <c r="AI93" s="1026"/>
      <c r="AJ93" s="1026"/>
      <c r="AK93" s="1026"/>
      <c r="AL93" s="1026"/>
      <c r="AM93" s="1026"/>
      <c r="AN93" s="1026"/>
      <c r="AO93" s="1026"/>
      <c r="AP93" s="1026"/>
      <c r="AQ93" s="1026"/>
      <c r="AR93" s="1026"/>
      <c r="AS93" s="1026"/>
      <c r="AT93" s="1026"/>
      <c r="AU93" s="1026"/>
      <c r="AV93" s="1026"/>
      <c r="AW93" s="1026"/>
      <c r="AX93" s="1026"/>
      <c r="AY93" s="1026"/>
      <c r="AZ93" s="1026"/>
      <c r="BA93" s="1026"/>
      <c r="BB93" s="1026"/>
      <c r="BC93" s="1026"/>
      <c r="BD93" s="1026"/>
      <c r="BE93" s="1026"/>
      <c r="BF93" s="1026"/>
      <c r="BG93" s="1026"/>
      <c r="BH93" s="1026"/>
      <c r="BI93" s="1026"/>
      <c r="BJ93" s="1026"/>
      <c r="BK93" s="1026"/>
      <c r="BL93" s="1026"/>
      <c r="BM93" s="1026"/>
      <c r="BN93" s="1026"/>
      <c r="BO93" s="1026"/>
      <c r="BP93" s="1026"/>
      <c r="BQ93" s="1026"/>
      <c r="BR93" s="1026"/>
      <c r="BS93" s="1026"/>
      <c r="BT93" s="1026"/>
      <c r="BU93" s="1026"/>
      <c r="BV93" s="1026"/>
    </row>
    <row r="94">
      <c r="A94" s="1026"/>
      <c r="B94" s="1026"/>
      <c r="C94" s="1026"/>
      <c r="D94" s="1026"/>
      <c r="E94" s="1026"/>
      <c r="F94" s="1026"/>
      <c r="G94" s="1026"/>
      <c r="H94" s="1027"/>
      <c r="I94" s="1027"/>
      <c r="J94" s="1027"/>
      <c r="K94" s="1027"/>
      <c r="L94" s="1027"/>
      <c r="M94" s="1027"/>
      <c r="N94" s="1027"/>
      <c r="O94" s="1027"/>
      <c r="P94" s="1027"/>
      <c r="Q94" s="1026"/>
      <c r="R94" s="1026"/>
      <c r="S94" s="1026"/>
      <c r="T94" s="1026"/>
      <c r="U94" s="1026"/>
      <c r="V94" s="1026"/>
      <c r="W94" s="1026"/>
      <c r="X94" s="1026"/>
      <c r="Y94" s="1026"/>
      <c r="Z94" s="1026"/>
      <c r="AA94" s="1026"/>
      <c r="AB94" s="1026"/>
      <c r="AC94" s="1026"/>
      <c r="AD94" s="1026"/>
      <c r="AE94" s="1026"/>
      <c r="AF94" s="1026"/>
      <c r="AG94" s="1026"/>
      <c r="AH94" s="1026"/>
      <c r="AI94" s="1026"/>
      <c r="AJ94" s="1026"/>
      <c r="AK94" s="1026"/>
      <c r="AL94" s="1026"/>
      <c r="AM94" s="1026"/>
      <c r="AN94" s="1026"/>
      <c r="AO94" s="1026"/>
      <c r="AP94" s="1026"/>
      <c r="AQ94" s="1026"/>
      <c r="AR94" s="1026"/>
      <c r="AS94" s="1026"/>
      <c r="AT94" s="1026"/>
      <c r="AU94" s="1026"/>
      <c r="AV94" s="1026"/>
      <c r="AW94" s="1026"/>
      <c r="AX94" s="1026"/>
      <c r="AY94" s="1026"/>
      <c r="AZ94" s="1026"/>
      <c r="BA94" s="1026"/>
      <c r="BB94" s="1026"/>
      <c r="BC94" s="1026"/>
      <c r="BD94" s="1026"/>
      <c r="BE94" s="1026"/>
      <c r="BF94" s="1026"/>
      <c r="BG94" s="1026"/>
      <c r="BH94" s="1026"/>
      <c r="BI94" s="1026"/>
      <c r="BJ94" s="1026"/>
      <c r="BK94" s="1026"/>
      <c r="BL94" s="1026"/>
      <c r="BM94" s="1026"/>
      <c r="BN94" s="1026"/>
      <c r="BO94" s="1026"/>
      <c r="BP94" s="1026"/>
      <c r="BQ94" s="1026"/>
      <c r="BR94" s="1026"/>
      <c r="BS94" s="1026"/>
      <c r="BT94" s="1026"/>
      <c r="BU94" s="1026"/>
      <c r="BV94" s="1026"/>
    </row>
    <row r="95">
      <c r="A95" s="1026"/>
      <c r="B95" s="1026"/>
      <c r="C95" s="1026"/>
      <c r="D95" s="1026"/>
      <c r="E95" s="1026"/>
      <c r="F95" s="1026"/>
      <c r="G95" s="1026"/>
      <c r="H95" s="1027"/>
      <c r="I95" s="1027"/>
      <c r="J95" s="1027"/>
      <c r="K95" s="1027"/>
      <c r="L95" s="1027"/>
      <c r="M95" s="1027"/>
      <c r="N95" s="1027"/>
      <c r="O95" s="1027"/>
      <c r="P95" s="1027"/>
      <c r="Q95" s="1026"/>
      <c r="R95" s="1026"/>
      <c r="S95" s="1026"/>
      <c r="T95" s="1026"/>
      <c r="U95" s="1026"/>
      <c r="V95" s="1026"/>
      <c r="W95" s="1026"/>
      <c r="X95" s="1026"/>
      <c r="Y95" s="1026"/>
      <c r="Z95" s="1026"/>
      <c r="AA95" s="1026"/>
      <c r="AB95" s="1026"/>
      <c r="AC95" s="1026"/>
      <c r="AD95" s="1026"/>
      <c r="AE95" s="1026"/>
      <c r="AF95" s="1026"/>
      <c r="AG95" s="1026"/>
      <c r="AH95" s="1026"/>
      <c r="AI95" s="1026"/>
      <c r="AJ95" s="1026"/>
      <c r="AK95" s="1026"/>
      <c r="AL95" s="1026"/>
      <c r="AM95" s="1026"/>
      <c r="AN95" s="1026"/>
      <c r="AO95" s="1026"/>
      <c r="AP95" s="1026"/>
      <c r="AQ95" s="1026"/>
      <c r="AR95" s="1026"/>
      <c r="AS95" s="1026"/>
      <c r="AT95" s="1026"/>
      <c r="AU95" s="1026"/>
      <c r="AV95" s="1026"/>
      <c r="AW95" s="1026"/>
      <c r="AX95" s="1026"/>
      <c r="AY95" s="1026"/>
      <c r="AZ95" s="1026"/>
      <c r="BA95" s="1026"/>
      <c r="BB95" s="1026"/>
      <c r="BC95" s="1026"/>
      <c r="BD95" s="1026"/>
      <c r="BE95" s="1026"/>
      <c r="BF95" s="1026"/>
      <c r="BG95" s="1026"/>
      <c r="BH95" s="1026"/>
      <c r="BI95" s="1026"/>
      <c r="BJ95" s="1026"/>
      <c r="BK95" s="1026"/>
      <c r="BL95" s="1026"/>
      <c r="BM95" s="1026"/>
      <c r="BN95" s="1026"/>
      <c r="BO95" s="1026"/>
      <c r="BP95" s="1026"/>
      <c r="BQ95" s="1026"/>
      <c r="BR95" s="1026"/>
      <c r="BS95" s="1026"/>
      <c r="BT95" s="1026"/>
      <c r="BU95" s="1026"/>
      <c r="BV95" s="1026"/>
    </row>
    <row r="96">
      <c r="A96" s="1026"/>
      <c r="B96" s="1026"/>
      <c r="C96" s="1026"/>
      <c r="D96" s="1026"/>
      <c r="E96" s="1026"/>
      <c r="F96" s="1026"/>
      <c r="G96" s="1026"/>
      <c r="H96" s="1027"/>
      <c r="I96" s="1027"/>
      <c r="J96" s="1027"/>
      <c r="K96" s="1027"/>
      <c r="L96" s="1027"/>
      <c r="M96" s="1027"/>
      <c r="N96" s="1027"/>
      <c r="O96" s="1027"/>
      <c r="P96" s="1027"/>
      <c r="Q96" s="1026"/>
      <c r="R96" s="1026"/>
      <c r="S96" s="1026"/>
      <c r="T96" s="1026"/>
      <c r="U96" s="1026"/>
      <c r="V96" s="1026"/>
      <c r="W96" s="1026"/>
      <c r="X96" s="1026"/>
      <c r="Y96" s="1026"/>
      <c r="Z96" s="1026"/>
      <c r="AA96" s="1026"/>
      <c r="AB96" s="1026"/>
      <c r="AC96" s="1026"/>
      <c r="AD96" s="1026"/>
      <c r="AE96" s="1026"/>
      <c r="AF96" s="1026"/>
      <c r="AG96" s="1026"/>
      <c r="AH96" s="1026"/>
      <c r="AI96" s="1026"/>
      <c r="AJ96" s="1026"/>
      <c r="AK96" s="1026"/>
      <c r="AL96" s="1026"/>
      <c r="AM96" s="1026"/>
      <c r="AN96" s="1026"/>
      <c r="AO96" s="1026"/>
      <c r="AP96" s="1026"/>
      <c r="AQ96" s="1026"/>
      <c r="AR96" s="1026"/>
      <c r="AS96" s="1026"/>
      <c r="AT96" s="1026"/>
      <c r="AU96" s="1026"/>
      <c r="AV96" s="1026"/>
      <c r="AW96" s="1026"/>
      <c r="AX96" s="1026"/>
      <c r="AY96" s="1026"/>
      <c r="AZ96" s="1026"/>
      <c r="BA96" s="1026"/>
      <c r="BB96" s="1026"/>
      <c r="BC96" s="1026"/>
      <c r="BD96" s="1026"/>
      <c r="BE96" s="1026"/>
      <c r="BF96" s="1026"/>
      <c r="BG96" s="1026"/>
      <c r="BH96" s="1026"/>
      <c r="BI96" s="1026"/>
      <c r="BJ96" s="1026"/>
      <c r="BK96" s="1026"/>
      <c r="BL96" s="1026"/>
      <c r="BM96" s="1026"/>
      <c r="BN96" s="1026"/>
      <c r="BO96" s="1026"/>
      <c r="BP96" s="1026"/>
      <c r="BQ96" s="1026"/>
      <c r="BR96" s="1026"/>
      <c r="BS96" s="1026"/>
      <c r="BT96" s="1026"/>
      <c r="BU96" s="1026"/>
      <c r="BV96" s="1026"/>
    </row>
    <row r="97">
      <c r="A97" s="1026"/>
      <c r="B97" s="1026"/>
      <c r="C97" s="1026"/>
      <c r="D97" s="1026"/>
      <c r="E97" s="1026"/>
      <c r="F97" s="1026"/>
      <c r="G97" s="1026"/>
      <c r="H97" s="1027"/>
      <c r="I97" s="1027"/>
      <c r="J97" s="1027"/>
      <c r="K97" s="1027"/>
      <c r="L97" s="1027"/>
      <c r="M97" s="1027"/>
      <c r="N97" s="1027"/>
      <c r="O97" s="1027"/>
      <c r="P97" s="1027"/>
      <c r="Q97" s="1026"/>
      <c r="R97" s="1026"/>
      <c r="S97" s="1026"/>
      <c r="T97" s="1026"/>
      <c r="U97" s="1026"/>
      <c r="V97" s="1026"/>
      <c r="W97" s="1026"/>
      <c r="X97" s="1026"/>
      <c r="Y97" s="1026"/>
      <c r="Z97" s="1026"/>
      <c r="AA97" s="1026"/>
      <c r="AB97" s="1026"/>
      <c r="AC97" s="1026"/>
      <c r="AD97" s="1026"/>
      <c r="AE97" s="1026"/>
      <c r="AF97" s="1026"/>
      <c r="AG97" s="1026"/>
      <c r="AH97" s="1026"/>
      <c r="AI97" s="1026"/>
      <c r="AJ97" s="1026"/>
      <c r="AK97" s="1026"/>
      <c r="AL97" s="1026"/>
      <c r="AM97" s="1026"/>
      <c r="AN97" s="1026"/>
      <c r="AO97" s="1026"/>
      <c r="AP97" s="1026"/>
      <c r="AQ97" s="1026"/>
      <c r="AR97" s="1026"/>
      <c r="AS97" s="1026"/>
      <c r="AT97" s="1026"/>
      <c r="AU97" s="1026"/>
      <c r="AV97" s="1026"/>
      <c r="AW97" s="1026"/>
      <c r="AX97" s="1026"/>
      <c r="AY97" s="1026"/>
      <c r="AZ97" s="1026"/>
      <c r="BA97" s="1026"/>
      <c r="BB97" s="1026"/>
      <c r="BC97" s="1026"/>
      <c r="BD97" s="1026"/>
      <c r="BE97" s="1026"/>
      <c r="BF97" s="1026"/>
      <c r="BG97" s="1026"/>
      <c r="BH97" s="1026"/>
      <c r="BI97" s="1026"/>
      <c r="BJ97" s="1026"/>
      <c r="BK97" s="1026"/>
      <c r="BL97" s="1026"/>
      <c r="BM97" s="1026"/>
      <c r="BN97" s="1026"/>
      <c r="BO97" s="1026"/>
      <c r="BP97" s="1026"/>
      <c r="BQ97" s="1026"/>
      <c r="BR97" s="1026"/>
      <c r="BS97" s="1026"/>
      <c r="BT97" s="1026"/>
      <c r="BU97" s="1026"/>
      <c r="BV97" s="1026"/>
    </row>
    <row r="98">
      <c r="A98" s="1026"/>
      <c r="B98" s="1026"/>
      <c r="C98" s="1026"/>
      <c r="D98" s="1026"/>
      <c r="E98" s="1026"/>
      <c r="F98" s="1026"/>
      <c r="G98" s="1026"/>
      <c r="H98" s="1027"/>
      <c r="I98" s="1027"/>
      <c r="J98" s="1027"/>
      <c r="K98" s="1027"/>
      <c r="L98" s="1027"/>
      <c r="M98" s="1027"/>
      <c r="N98" s="1027"/>
      <c r="O98" s="1027"/>
      <c r="P98" s="1027"/>
      <c r="Q98" s="1026"/>
      <c r="R98" s="1026"/>
      <c r="S98" s="1026"/>
      <c r="T98" s="1026"/>
      <c r="U98" s="1026"/>
      <c r="V98" s="1026"/>
      <c r="W98" s="1026"/>
      <c r="X98" s="1026"/>
      <c r="Y98" s="1026"/>
      <c r="Z98" s="1026"/>
      <c r="AA98" s="1026"/>
      <c r="AB98" s="1026"/>
      <c r="AC98" s="1026"/>
      <c r="AD98" s="1026"/>
      <c r="AE98" s="1026"/>
      <c r="AF98" s="1026"/>
      <c r="AG98" s="1026"/>
      <c r="AH98" s="1026"/>
      <c r="AI98" s="1026"/>
      <c r="AJ98" s="1026"/>
      <c r="AK98" s="1026"/>
      <c r="AL98" s="1026"/>
      <c r="AM98" s="1026"/>
      <c r="AN98" s="1026"/>
      <c r="AO98" s="1026"/>
      <c r="AP98" s="1026"/>
      <c r="AQ98" s="1026"/>
      <c r="AR98" s="1026"/>
      <c r="AS98" s="1026"/>
      <c r="AT98" s="1026"/>
      <c r="AU98" s="1026"/>
      <c r="AV98" s="1026"/>
      <c r="AW98" s="1026"/>
      <c r="AX98" s="1026"/>
      <c r="AY98" s="1026"/>
      <c r="AZ98" s="1026"/>
      <c r="BA98" s="1026"/>
      <c r="BB98" s="1026"/>
      <c r="BC98" s="1026"/>
      <c r="BD98" s="1026"/>
      <c r="BE98" s="1026"/>
      <c r="BF98" s="1026"/>
      <c r="BG98" s="1026"/>
      <c r="BH98" s="1026"/>
      <c r="BI98" s="1026"/>
      <c r="BJ98" s="1026"/>
      <c r="BK98" s="1026"/>
      <c r="BL98" s="1026"/>
      <c r="BM98" s="1026"/>
      <c r="BN98" s="1026"/>
      <c r="BO98" s="1026"/>
      <c r="BP98" s="1026"/>
      <c r="BQ98" s="1026"/>
      <c r="BR98" s="1026"/>
      <c r="BS98" s="1026"/>
      <c r="BT98" s="1026"/>
      <c r="BU98" s="1026"/>
      <c r="BV98" s="1026"/>
    </row>
    <row r="99">
      <c r="A99" s="1026"/>
      <c r="B99" s="1026"/>
      <c r="C99" s="1026"/>
      <c r="D99" s="1026"/>
      <c r="E99" s="1026"/>
      <c r="F99" s="1026"/>
      <c r="G99" s="1026"/>
      <c r="H99" s="1027"/>
      <c r="I99" s="1027"/>
      <c r="J99" s="1027"/>
      <c r="K99" s="1027"/>
      <c r="L99" s="1027"/>
      <c r="M99" s="1027"/>
      <c r="N99" s="1027"/>
      <c r="O99" s="1027"/>
      <c r="P99" s="1027"/>
      <c r="Q99" s="1026"/>
      <c r="R99" s="1026"/>
      <c r="S99" s="1026"/>
      <c r="T99" s="1026"/>
      <c r="U99" s="1026"/>
      <c r="V99" s="1026"/>
      <c r="W99" s="1026"/>
      <c r="X99" s="1026"/>
      <c r="Y99" s="1026"/>
      <c r="Z99" s="1026"/>
      <c r="AA99" s="1026"/>
      <c r="AB99" s="1026"/>
      <c r="AC99" s="1026"/>
      <c r="AD99" s="1026"/>
      <c r="AE99" s="1026"/>
      <c r="AF99" s="1026"/>
      <c r="AG99" s="1026"/>
      <c r="AH99" s="1026"/>
      <c r="AI99" s="1026"/>
      <c r="AJ99" s="1026"/>
      <c r="AK99" s="1026"/>
      <c r="AL99" s="1026"/>
      <c r="AM99" s="1026"/>
      <c r="AN99" s="1026"/>
      <c r="AO99" s="1026"/>
      <c r="AP99" s="1026"/>
      <c r="AQ99" s="1026"/>
      <c r="AR99" s="1026"/>
      <c r="AS99" s="1026"/>
      <c r="AT99" s="1026"/>
      <c r="AU99" s="1026"/>
      <c r="AV99" s="1026"/>
      <c r="AW99" s="1026"/>
      <c r="AX99" s="1026"/>
      <c r="AY99" s="1026"/>
      <c r="AZ99" s="1026"/>
      <c r="BA99" s="1026"/>
      <c r="BB99" s="1026"/>
      <c r="BC99" s="1026"/>
      <c r="BD99" s="1026"/>
      <c r="BE99" s="1026"/>
      <c r="BF99" s="1026"/>
      <c r="BG99" s="1026"/>
      <c r="BH99" s="1026"/>
      <c r="BI99" s="1026"/>
      <c r="BJ99" s="1026"/>
      <c r="BK99" s="1026"/>
      <c r="BL99" s="1026"/>
      <c r="BM99" s="1026"/>
      <c r="BN99" s="1026"/>
      <c r="BO99" s="1026"/>
      <c r="BP99" s="1026"/>
      <c r="BQ99" s="1026"/>
      <c r="BR99" s="1026"/>
      <c r="BS99" s="1026"/>
      <c r="BT99" s="1026"/>
      <c r="BU99" s="1026"/>
      <c r="BV99" s="1026"/>
    </row>
    <row r="100">
      <c r="A100" s="1026"/>
      <c r="B100" s="1026"/>
      <c r="C100" s="1026"/>
      <c r="D100" s="1026"/>
      <c r="E100" s="1026"/>
      <c r="F100" s="1026"/>
      <c r="G100" s="1026"/>
      <c r="H100" s="1027"/>
      <c r="I100" s="1027"/>
      <c r="J100" s="1027"/>
      <c r="K100" s="1027"/>
      <c r="L100" s="1027"/>
      <c r="M100" s="1027"/>
      <c r="N100" s="1027"/>
      <c r="O100" s="1027"/>
      <c r="P100" s="1027"/>
      <c r="Q100" s="1026"/>
      <c r="R100" s="1026"/>
      <c r="S100" s="1026"/>
      <c r="T100" s="1026"/>
      <c r="U100" s="1026"/>
      <c r="V100" s="1026"/>
      <c r="W100" s="1026"/>
      <c r="X100" s="1026"/>
      <c r="Y100" s="1026"/>
      <c r="Z100" s="1026"/>
      <c r="AA100" s="1026"/>
      <c r="AB100" s="1026"/>
      <c r="AC100" s="1026"/>
      <c r="AD100" s="1026"/>
      <c r="AE100" s="1026"/>
      <c r="AF100" s="1026"/>
      <c r="AG100" s="1026"/>
      <c r="AH100" s="1026"/>
      <c r="AI100" s="1026"/>
      <c r="AJ100" s="1026"/>
      <c r="AK100" s="1026"/>
      <c r="AL100" s="1026"/>
      <c r="AM100" s="1026"/>
      <c r="AN100" s="1026"/>
      <c r="AO100" s="1026"/>
      <c r="AP100" s="1026"/>
      <c r="AQ100" s="1026"/>
      <c r="AR100" s="1026"/>
      <c r="AS100" s="1026"/>
      <c r="AT100" s="1026"/>
      <c r="AU100" s="1026"/>
      <c r="AV100" s="1026"/>
      <c r="AW100" s="1026"/>
      <c r="AX100" s="1026"/>
      <c r="AY100" s="1026"/>
      <c r="AZ100" s="1026"/>
      <c r="BA100" s="1026"/>
      <c r="BB100" s="1026"/>
      <c r="BC100" s="1026"/>
      <c r="BD100" s="1026"/>
      <c r="BE100" s="1026"/>
      <c r="BF100" s="1026"/>
      <c r="BG100" s="1026"/>
      <c r="BH100" s="1026"/>
      <c r="BI100" s="1026"/>
      <c r="BJ100" s="1026"/>
      <c r="BK100" s="1026"/>
      <c r="BL100" s="1026"/>
      <c r="BM100" s="1026"/>
      <c r="BN100" s="1026"/>
      <c r="BO100" s="1026"/>
      <c r="BP100" s="1026"/>
      <c r="BQ100" s="1026"/>
      <c r="BR100" s="1026"/>
      <c r="BS100" s="1026"/>
      <c r="BT100" s="1026"/>
      <c r="BU100" s="1026"/>
      <c r="BV100" s="1026"/>
    </row>
    <row r="101">
      <c r="A101" s="1026"/>
      <c r="B101" s="1026"/>
      <c r="C101" s="1026"/>
      <c r="D101" s="1026"/>
      <c r="E101" s="1026"/>
      <c r="F101" s="1026"/>
      <c r="G101" s="1026"/>
      <c r="H101" s="1027"/>
      <c r="I101" s="1027"/>
      <c r="J101" s="1027"/>
      <c r="K101" s="1027"/>
      <c r="L101" s="1027"/>
      <c r="M101" s="1027"/>
      <c r="N101" s="1027"/>
      <c r="O101" s="1027"/>
      <c r="P101" s="1027"/>
      <c r="Q101" s="1026"/>
      <c r="R101" s="1026"/>
      <c r="S101" s="1026"/>
      <c r="T101" s="1026"/>
      <c r="U101" s="1026"/>
      <c r="V101" s="1026"/>
      <c r="W101" s="1026"/>
      <c r="X101" s="1026"/>
      <c r="Y101" s="1026"/>
      <c r="Z101" s="1026"/>
      <c r="AA101" s="1026"/>
      <c r="AB101" s="1026"/>
      <c r="AC101" s="1026"/>
      <c r="AD101" s="1026"/>
      <c r="AE101" s="1026"/>
      <c r="AF101" s="1026"/>
      <c r="AG101" s="1026"/>
      <c r="AH101" s="1026"/>
      <c r="AI101" s="1026"/>
      <c r="AJ101" s="1026"/>
      <c r="AK101" s="1026"/>
      <c r="AL101" s="1026"/>
      <c r="AM101" s="1026"/>
      <c r="AN101" s="1026"/>
      <c r="AO101" s="1026"/>
      <c r="AP101" s="1026"/>
      <c r="AQ101" s="1026"/>
      <c r="AR101" s="1026"/>
      <c r="AS101" s="1026"/>
      <c r="AT101" s="1026"/>
      <c r="AU101" s="1026"/>
      <c r="AV101" s="1026"/>
      <c r="AW101" s="1026"/>
      <c r="AX101" s="1026"/>
      <c r="AY101" s="1026"/>
      <c r="AZ101" s="1026"/>
      <c r="BA101" s="1026"/>
      <c r="BB101" s="1026"/>
      <c r="BC101" s="1026"/>
      <c r="BD101" s="1026"/>
      <c r="BE101" s="1026"/>
      <c r="BF101" s="1026"/>
      <c r="BG101" s="1026"/>
      <c r="BH101" s="1026"/>
      <c r="BI101" s="1026"/>
      <c r="BJ101" s="1026"/>
      <c r="BK101" s="1026"/>
      <c r="BL101" s="1026"/>
      <c r="BM101" s="1026"/>
      <c r="BN101" s="1026"/>
      <c r="BO101" s="1026"/>
      <c r="BP101" s="1026"/>
      <c r="BQ101" s="1026"/>
      <c r="BR101" s="1026"/>
      <c r="BS101" s="1026"/>
      <c r="BT101" s="1026"/>
      <c r="BU101" s="1026"/>
      <c r="BV101" s="1026"/>
    </row>
    <row r="102">
      <c r="A102" s="1026"/>
      <c r="B102" s="1026"/>
      <c r="C102" s="1026"/>
      <c r="D102" s="1026"/>
      <c r="E102" s="1026"/>
      <c r="F102" s="1026"/>
      <c r="G102" s="1026"/>
      <c r="H102" s="1027"/>
      <c r="I102" s="1027"/>
      <c r="J102" s="1027"/>
      <c r="K102" s="1027"/>
      <c r="L102" s="1027"/>
      <c r="M102" s="1027"/>
      <c r="N102" s="1027"/>
      <c r="O102" s="1027"/>
      <c r="P102" s="1027"/>
      <c r="Q102" s="1026"/>
      <c r="R102" s="1026"/>
      <c r="S102" s="1026"/>
      <c r="T102" s="1026"/>
      <c r="U102" s="1026"/>
      <c r="V102" s="1026"/>
      <c r="W102" s="1026"/>
      <c r="X102" s="1026"/>
      <c r="Y102" s="1026"/>
      <c r="Z102" s="1026"/>
      <c r="AA102" s="1026"/>
      <c r="AB102" s="1026"/>
      <c r="AC102" s="1026"/>
      <c r="AD102" s="1026"/>
      <c r="AE102" s="1026"/>
      <c r="AF102" s="1026"/>
      <c r="AG102" s="1026"/>
      <c r="AH102" s="1026"/>
      <c r="AI102" s="1026"/>
      <c r="AJ102" s="1026"/>
      <c r="AK102" s="1026"/>
      <c r="AL102" s="1026"/>
      <c r="AM102" s="1026"/>
      <c r="AN102" s="1026"/>
      <c r="AO102" s="1026"/>
      <c r="AP102" s="1026"/>
      <c r="AQ102" s="1026"/>
      <c r="AR102" s="1026"/>
      <c r="AS102" s="1026"/>
      <c r="AT102" s="1026"/>
      <c r="AU102" s="1026"/>
      <c r="AV102" s="1026"/>
      <c r="AW102" s="1026"/>
      <c r="AX102" s="1026"/>
      <c r="AY102" s="1026"/>
      <c r="AZ102" s="1026"/>
      <c r="BA102" s="1026"/>
      <c r="BB102" s="1026"/>
      <c r="BC102" s="1026"/>
      <c r="BD102" s="1026"/>
      <c r="BE102" s="1026"/>
      <c r="BF102" s="1026"/>
      <c r="BG102" s="1026"/>
      <c r="BH102" s="1026"/>
      <c r="BI102" s="1026"/>
      <c r="BJ102" s="1026"/>
      <c r="BK102" s="1026"/>
      <c r="BL102" s="1026"/>
      <c r="BM102" s="1026"/>
      <c r="BN102" s="1026"/>
      <c r="BO102" s="1026"/>
      <c r="BP102" s="1026"/>
      <c r="BQ102" s="1026"/>
      <c r="BR102" s="1026"/>
      <c r="BS102" s="1026"/>
      <c r="BT102" s="1026"/>
      <c r="BU102" s="1026"/>
      <c r="BV102" s="1026"/>
    </row>
    <row r="103">
      <c r="A103" s="1026"/>
      <c r="B103" s="1026"/>
      <c r="C103" s="1026"/>
      <c r="D103" s="1026"/>
      <c r="E103" s="1026"/>
      <c r="F103" s="1026"/>
      <c r="G103" s="1026"/>
      <c r="H103" s="1027"/>
      <c r="I103" s="1027"/>
      <c r="J103" s="1027"/>
      <c r="K103" s="1027"/>
      <c r="L103" s="1027"/>
      <c r="M103" s="1027"/>
      <c r="N103" s="1027"/>
      <c r="O103" s="1027"/>
      <c r="P103" s="1027"/>
      <c r="Q103" s="1026"/>
      <c r="R103" s="1026"/>
      <c r="S103" s="1026"/>
      <c r="T103" s="1026"/>
      <c r="U103" s="1026"/>
      <c r="V103" s="1026"/>
      <c r="W103" s="1026"/>
      <c r="X103" s="1026"/>
      <c r="Y103" s="1026"/>
      <c r="Z103" s="1026"/>
      <c r="AA103" s="1026"/>
      <c r="AB103" s="1026"/>
      <c r="AC103" s="1026"/>
      <c r="AD103" s="1026"/>
      <c r="AE103" s="1026"/>
      <c r="AF103" s="1026"/>
      <c r="AG103" s="1026"/>
      <c r="AH103" s="1026"/>
      <c r="AI103" s="1026"/>
      <c r="AJ103" s="1026"/>
      <c r="AK103" s="1026"/>
      <c r="AL103" s="1026"/>
      <c r="AM103" s="1026"/>
      <c r="AN103" s="1026"/>
      <c r="AO103" s="1026"/>
      <c r="AP103" s="1026"/>
      <c r="AQ103" s="1026"/>
      <c r="AR103" s="1026"/>
      <c r="AS103" s="1026"/>
      <c r="AT103" s="1026"/>
      <c r="AU103" s="1026"/>
      <c r="AV103" s="1026"/>
      <c r="AW103" s="1026"/>
      <c r="AX103" s="1026"/>
      <c r="AY103" s="1026"/>
      <c r="AZ103" s="1026"/>
      <c r="BA103" s="1026"/>
      <c r="BB103" s="1026"/>
      <c r="BC103" s="1026"/>
      <c r="BD103" s="1026"/>
      <c r="BE103" s="1026"/>
      <c r="BF103" s="1026"/>
      <c r="BG103" s="1026"/>
      <c r="BH103" s="1026"/>
      <c r="BI103" s="1026"/>
      <c r="BJ103" s="1026"/>
      <c r="BK103" s="1026"/>
      <c r="BL103" s="1026"/>
      <c r="BM103" s="1026"/>
      <c r="BN103" s="1026"/>
      <c r="BO103" s="1026"/>
      <c r="BP103" s="1026"/>
      <c r="BQ103" s="1026"/>
      <c r="BR103" s="1026"/>
      <c r="BS103" s="1026"/>
      <c r="BT103" s="1026"/>
      <c r="BU103" s="1026"/>
      <c r="BV103" s="1026"/>
    </row>
    <row r="104">
      <c r="A104" s="1026"/>
      <c r="B104" s="1026"/>
      <c r="C104" s="1026"/>
      <c r="D104" s="1026"/>
      <c r="E104" s="1026"/>
      <c r="F104" s="1026"/>
      <c r="G104" s="1026"/>
      <c r="H104" s="1027"/>
      <c r="I104" s="1027"/>
      <c r="J104" s="1027"/>
      <c r="K104" s="1027"/>
      <c r="L104" s="1027"/>
      <c r="M104" s="1027"/>
      <c r="N104" s="1027"/>
      <c r="O104" s="1027"/>
      <c r="P104" s="1027"/>
      <c r="Q104" s="1026"/>
      <c r="R104" s="1026"/>
      <c r="S104" s="1026"/>
      <c r="T104" s="1026"/>
      <c r="U104" s="1026"/>
      <c r="V104" s="1026"/>
      <c r="W104" s="1026"/>
      <c r="X104" s="1026"/>
      <c r="Y104" s="1026"/>
      <c r="Z104" s="1026"/>
      <c r="AA104" s="1026"/>
      <c r="AB104" s="1026"/>
      <c r="AC104" s="1026"/>
      <c r="AD104" s="1026"/>
      <c r="AE104" s="1026"/>
      <c r="AF104" s="1026"/>
      <c r="AG104" s="1026"/>
      <c r="AH104" s="1026"/>
      <c r="AI104" s="1026"/>
      <c r="AJ104" s="1026"/>
      <c r="AK104" s="1026"/>
      <c r="AL104" s="1026"/>
      <c r="AM104" s="1026"/>
      <c r="AN104" s="1026"/>
      <c r="AO104" s="1026"/>
      <c r="AP104" s="1026"/>
      <c r="AQ104" s="1026"/>
      <c r="AR104" s="1026"/>
      <c r="AS104" s="1026"/>
      <c r="AT104" s="1026"/>
      <c r="AU104" s="1026"/>
      <c r="AV104" s="1026"/>
      <c r="AW104" s="1026"/>
      <c r="AX104" s="1026"/>
      <c r="AY104" s="1026"/>
      <c r="AZ104" s="1026"/>
      <c r="BA104" s="1026"/>
      <c r="BB104" s="1026"/>
      <c r="BC104" s="1026"/>
      <c r="BD104" s="1026"/>
      <c r="BE104" s="1026"/>
      <c r="BF104" s="1026"/>
      <c r="BG104" s="1026"/>
      <c r="BH104" s="1026"/>
      <c r="BI104" s="1026"/>
      <c r="BJ104" s="1026"/>
      <c r="BK104" s="1026"/>
      <c r="BL104" s="1026"/>
      <c r="BM104" s="1026"/>
      <c r="BN104" s="1026"/>
      <c r="BO104" s="1026"/>
      <c r="BP104" s="1026"/>
      <c r="BQ104" s="1026"/>
      <c r="BR104" s="1026"/>
      <c r="BS104" s="1026"/>
      <c r="BT104" s="1026"/>
      <c r="BU104" s="1026"/>
      <c r="BV104" s="1026"/>
    </row>
    <row r="105">
      <c r="A105" s="1026"/>
      <c r="B105" s="1026"/>
      <c r="C105" s="1026"/>
      <c r="D105" s="1026"/>
      <c r="E105" s="1026"/>
      <c r="F105" s="1026"/>
      <c r="G105" s="1026"/>
      <c r="H105" s="1027"/>
      <c r="I105" s="1027"/>
      <c r="J105" s="1027"/>
      <c r="K105" s="1027"/>
      <c r="L105" s="1027"/>
      <c r="M105" s="1027"/>
      <c r="N105" s="1027"/>
      <c r="O105" s="1027"/>
      <c r="P105" s="1027"/>
      <c r="Q105" s="1026"/>
      <c r="R105" s="1026"/>
      <c r="S105" s="1026"/>
      <c r="T105" s="1026"/>
      <c r="U105" s="1026"/>
      <c r="V105" s="1026"/>
      <c r="W105" s="1026"/>
      <c r="X105" s="1026"/>
      <c r="Y105" s="1026"/>
      <c r="Z105" s="1026"/>
      <c r="AA105" s="1026"/>
      <c r="AB105" s="1026"/>
      <c r="AC105" s="1026"/>
      <c r="AD105" s="1026"/>
      <c r="AE105" s="1026"/>
      <c r="AF105" s="1026"/>
      <c r="AG105" s="1026"/>
      <c r="AH105" s="1026"/>
      <c r="AI105" s="1026"/>
      <c r="AJ105" s="1026"/>
      <c r="AK105" s="1026"/>
      <c r="AL105" s="1026"/>
      <c r="AM105" s="1026"/>
      <c r="AN105" s="1026"/>
      <c r="AO105" s="1026"/>
      <c r="AP105" s="1026"/>
      <c r="AQ105" s="1026"/>
      <c r="AR105" s="1026"/>
      <c r="AS105" s="1026"/>
      <c r="AT105" s="1026"/>
      <c r="AU105" s="1026"/>
      <c r="AV105" s="1026"/>
      <c r="AW105" s="1026"/>
      <c r="AX105" s="1026"/>
      <c r="AY105" s="1026"/>
      <c r="AZ105" s="1026"/>
      <c r="BA105" s="1026"/>
      <c r="BB105" s="1026"/>
      <c r="BC105" s="1026"/>
      <c r="BD105" s="1026"/>
      <c r="BE105" s="1026"/>
      <c r="BF105" s="1026"/>
      <c r="BG105" s="1026"/>
      <c r="BH105" s="1026"/>
      <c r="BI105" s="1026"/>
      <c r="BJ105" s="1026"/>
      <c r="BK105" s="1026"/>
      <c r="BL105" s="1026"/>
      <c r="BM105" s="1026"/>
      <c r="BN105" s="1026"/>
      <c r="BO105" s="1026"/>
      <c r="BP105" s="1026"/>
      <c r="BQ105" s="1026"/>
      <c r="BR105" s="1026"/>
      <c r="BS105" s="1026"/>
      <c r="BT105" s="1026"/>
      <c r="BU105" s="1026"/>
      <c r="BV105" s="1026"/>
    </row>
    <row r="106">
      <c r="A106" s="1026"/>
      <c r="B106" s="1026"/>
      <c r="C106" s="1026"/>
      <c r="D106" s="1026"/>
      <c r="E106" s="1026"/>
      <c r="F106" s="1026"/>
      <c r="G106" s="1026"/>
      <c r="H106" s="1027"/>
      <c r="I106" s="1027"/>
      <c r="J106" s="1027"/>
      <c r="K106" s="1027"/>
      <c r="L106" s="1027"/>
      <c r="M106" s="1027"/>
      <c r="N106" s="1027"/>
      <c r="O106" s="1027"/>
      <c r="P106" s="1027"/>
      <c r="Q106" s="1026"/>
      <c r="R106" s="1026"/>
      <c r="S106" s="1026"/>
      <c r="T106" s="1026"/>
      <c r="U106" s="1026"/>
      <c r="V106" s="1026"/>
      <c r="W106" s="1026"/>
      <c r="X106" s="1026"/>
      <c r="Y106" s="1026"/>
      <c r="Z106" s="1026"/>
      <c r="AA106" s="1026"/>
      <c r="AB106" s="1026"/>
      <c r="AC106" s="1026"/>
      <c r="AD106" s="1026"/>
      <c r="AE106" s="1026"/>
      <c r="AF106" s="1026"/>
      <c r="AG106" s="1026"/>
      <c r="AH106" s="1026"/>
      <c r="AI106" s="1026"/>
      <c r="AJ106" s="1026"/>
      <c r="AK106" s="1026"/>
      <c r="AL106" s="1026"/>
      <c r="AM106" s="1026"/>
      <c r="AN106" s="1026"/>
      <c r="AO106" s="1026"/>
      <c r="AP106" s="1026"/>
      <c r="AQ106" s="1026"/>
      <c r="AR106" s="1026"/>
      <c r="AS106" s="1026"/>
      <c r="AT106" s="1026"/>
      <c r="AU106" s="1026"/>
      <c r="AV106" s="1026"/>
      <c r="AW106" s="1026"/>
      <c r="AX106" s="1026"/>
      <c r="AY106" s="1026"/>
      <c r="AZ106" s="1026"/>
      <c r="BA106" s="1026"/>
      <c r="BB106" s="1026"/>
      <c r="BC106" s="1026"/>
      <c r="BD106" s="1026"/>
      <c r="BE106" s="1026"/>
      <c r="BF106" s="1026"/>
      <c r="BG106" s="1026"/>
      <c r="BH106" s="1026"/>
      <c r="BI106" s="1026"/>
      <c r="BJ106" s="1026"/>
      <c r="BK106" s="1026"/>
      <c r="BL106" s="1026"/>
      <c r="BM106" s="1026"/>
      <c r="BN106" s="1026"/>
      <c r="BO106" s="1026"/>
      <c r="BP106" s="1026"/>
      <c r="BQ106" s="1026"/>
      <c r="BR106" s="1026"/>
      <c r="BS106" s="1026"/>
      <c r="BT106" s="1026"/>
      <c r="BU106" s="1026"/>
      <c r="BV106" s="1026"/>
    </row>
    <row r="107">
      <c r="A107" s="1026"/>
      <c r="B107" s="1026"/>
      <c r="C107" s="1026"/>
      <c r="D107" s="1026"/>
      <c r="E107" s="1026"/>
      <c r="F107" s="1026"/>
      <c r="G107" s="1026"/>
      <c r="H107" s="1027"/>
      <c r="I107" s="1027"/>
      <c r="J107" s="1027"/>
      <c r="K107" s="1027"/>
      <c r="L107" s="1027"/>
      <c r="M107" s="1027"/>
      <c r="N107" s="1027"/>
      <c r="O107" s="1027"/>
      <c r="P107" s="1027"/>
      <c r="Q107" s="1026"/>
      <c r="R107" s="1026"/>
      <c r="S107" s="1026"/>
      <c r="T107" s="1026"/>
      <c r="U107" s="1026"/>
      <c r="V107" s="1026"/>
      <c r="W107" s="1026"/>
      <c r="X107" s="1026"/>
      <c r="Y107" s="1026"/>
      <c r="Z107" s="1026"/>
      <c r="AA107" s="1026"/>
      <c r="AB107" s="1026"/>
      <c r="AC107" s="1026"/>
      <c r="AD107" s="1026"/>
      <c r="AE107" s="1026"/>
      <c r="AF107" s="1026"/>
      <c r="AG107" s="1026"/>
      <c r="AH107" s="1026"/>
      <c r="AI107" s="1026"/>
      <c r="AJ107" s="1026"/>
      <c r="AK107" s="1026"/>
      <c r="AL107" s="1026"/>
      <c r="AM107" s="1026"/>
      <c r="AN107" s="1026"/>
      <c r="AO107" s="1026"/>
      <c r="AP107" s="1026"/>
      <c r="AQ107" s="1026"/>
      <c r="AR107" s="1026"/>
      <c r="AS107" s="1026"/>
      <c r="AT107" s="1026"/>
      <c r="AU107" s="1026"/>
      <c r="AV107" s="1026"/>
      <c r="AW107" s="1026"/>
      <c r="AX107" s="1026"/>
      <c r="AY107" s="1026"/>
      <c r="AZ107" s="1026"/>
      <c r="BA107" s="1026"/>
      <c r="BB107" s="1026"/>
      <c r="BC107" s="1026"/>
      <c r="BD107" s="1026"/>
      <c r="BE107" s="1026"/>
      <c r="BF107" s="1026"/>
      <c r="BG107" s="1026"/>
      <c r="BH107" s="1026"/>
      <c r="BI107" s="1026"/>
      <c r="BJ107" s="1026"/>
      <c r="BK107" s="1026"/>
      <c r="BL107" s="1026"/>
      <c r="BM107" s="1026"/>
      <c r="BN107" s="1026"/>
      <c r="BO107" s="1026"/>
      <c r="BP107" s="1026"/>
      <c r="BQ107" s="1026"/>
      <c r="BR107" s="1026"/>
      <c r="BS107" s="1026"/>
      <c r="BT107" s="1026"/>
      <c r="BU107" s="1026"/>
      <c r="BV107" s="1026"/>
    </row>
    <row r="108">
      <c r="A108" s="1026"/>
      <c r="B108" s="1026"/>
      <c r="C108" s="1026"/>
      <c r="D108" s="1026"/>
      <c r="E108" s="1026"/>
      <c r="F108" s="1026"/>
      <c r="G108" s="1026"/>
      <c r="H108" s="1027"/>
      <c r="I108" s="1027"/>
      <c r="J108" s="1027"/>
      <c r="K108" s="1027"/>
      <c r="L108" s="1027"/>
      <c r="M108" s="1027"/>
      <c r="N108" s="1027"/>
      <c r="O108" s="1027"/>
      <c r="P108" s="1027"/>
      <c r="Q108" s="1026"/>
      <c r="R108" s="1026"/>
      <c r="S108" s="1026"/>
      <c r="T108" s="1026"/>
      <c r="U108" s="1026"/>
      <c r="V108" s="1026"/>
      <c r="W108" s="1026"/>
      <c r="X108" s="1026"/>
      <c r="Y108" s="1026"/>
      <c r="Z108" s="1026"/>
      <c r="AA108" s="1026"/>
      <c r="AB108" s="1026"/>
      <c r="AC108" s="1026"/>
      <c r="AD108" s="1026"/>
      <c r="AE108" s="1026"/>
      <c r="AF108" s="1026"/>
      <c r="AG108" s="1026"/>
      <c r="AH108" s="1026"/>
      <c r="AI108" s="1026"/>
      <c r="AJ108" s="1026"/>
      <c r="AK108" s="1026"/>
      <c r="AL108" s="1026"/>
      <c r="AM108" s="1026"/>
      <c r="AN108" s="1026"/>
      <c r="AO108" s="1026"/>
      <c r="AP108" s="1026"/>
      <c r="AQ108" s="1026"/>
      <c r="AR108" s="1026"/>
      <c r="AS108" s="1026"/>
      <c r="AT108" s="1026"/>
      <c r="AU108" s="1026"/>
      <c r="AV108" s="1026"/>
      <c r="AW108" s="1026"/>
      <c r="AX108" s="1026"/>
      <c r="AY108" s="1026"/>
      <c r="AZ108" s="1026"/>
      <c r="BA108" s="1026"/>
      <c r="BB108" s="1026"/>
      <c r="BC108" s="1026"/>
      <c r="BD108" s="1026"/>
      <c r="BE108" s="1026"/>
      <c r="BF108" s="1026"/>
      <c r="BG108" s="1026"/>
      <c r="BH108" s="1026"/>
      <c r="BI108" s="1026"/>
      <c r="BJ108" s="1026"/>
      <c r="BK108" s="1026"/>
      <c r="BL108" s="1026"/>
      <c r="BM108" s="1026"/>
      <c r="BN108" s="1026"/>
      <c r="BO108" s="1026"/>
      <c r="BP108" s="1026"/>
      <c r="BQ108" s="1026"/>
      <c r="BR108" s="1026"/>
      <c r="BS108" s="1026"/>
      <c r="BT108" s="1026"/>
      <c r="BU108" s="1026"/>
      <c r="BV108" s="1026"/>
    </row>
    <row r="109">
      <c r="A109" s="1026"/>
      <c r="B109" s="1026"/>
      <c r="C109" s="1026"/>
      <c r="D109" s="1026"/>
      <c r="E109" s="1026"/>
      <c r="F109" s="1026"/>
      <c r="G109" s="1026"/>
      <c r="H109" s="1027"/>
      <c r="I109" s="1027"/>
      <c r="J109" s="1027"/>
      <c r="K109" s="1027"/>
      <c r="L109" s="1027"/>
      <c r="M109" s="1027"/>
      <c r="N109" s="1027"/>
      <c r="O109" s="1027"/>
      <c r="P109" s="1027"/>
      <c r="Q109" s="1026"/>
      <c r="R109" s="1026"/>
      <c r="S109" s="1026"/>
      <c r="T109" s="1026"/>
      <c r="U109" s="1026"/>
      <c r="V109" s="1026"/>
      <c r="W109" s="1026"/>
      <c r="X109" s="1026"/>
      <c r="Y109" s="1026"/>
      <c r="Z109" s="1026"/>
      <c r="AA109" s="1026"/>
      <c r="AB109" s="1026"/>
      <c r="AC109" s="1026"/>
      <c r="AD109" s="1026"/>
      <c r="AE109" s="1026"/>
      <c r="AF109" s="1026"/>
      <c r="AG109" s="1026"/>
      <c r="AH109" s="1026"/>
      <c r="AI109" s="1026"/>
      <c r="AJ109" s="1026"/>
      <c r="AK109" s="1026"/>
      <c r="AL109" s="1026"/>
      <c r="AM109" s="1026"/>
      <c r="AN109" s="1026"/>
      <c r="AO109" s="1026"/>
      <c r="AP109" s="1026"/>
      <c r="AQ109" s="1026"/>
      <c r="AR109" s="1026"/>
      <c r="AS109" s="1026"/>
      <c r="AT109" s="1026"/>
      <c r="AU109" s="1026"/>
      <c r="AV109" s="1026"/>
      <c r="AW109" s="1026"/>
      <c r="AX109" s="1026"/>
      <c r="AY109" s="1026"/>
      <c r="AZ109" s="1026"/>
      <c r="BA109" s="1026"/>
      <c r="BB109" s="1026"/>
      <c r="BC109" s="1026"/>
      <c r="BD109" s="1026"/>
      <c r="BE109" s="1026"/>
      <c r="BF109" s="1026"/>
      <c r="BG109" s="1026"/>
      <c r="BH109" s="1026"/>
      <c r="BI109" s="1026"/>
      <c r="BJ109" s="1026"/>
      <c r="BK109" s="1026"/>
      <c r="BL109" s="1026"/>
      <c r="BM109" s="1026"/>
      <c r="BN109" s="1026"/>
      <c r="BO109" s="1026"/>
      <c r="BP109" s="1026"/>
      <c r="BQ109" s="1026"/>
      <c r="BR109" s="1026"/>
      <c r="BS109" s="1026"/>
      <c r="BT109" s="1026"/>
      <c r="BU109" s="1026"/>
      <c r="BV109" s="1026"/>
    </row>
    <row r="110">
      <c r="A110" s="1026"/>
      <c r="B110" s="1026"/>
      <c r="C110" s="1026"/>
      <c r="D110" s="1026"/>
      <c r="E110" s="1026"/>
      <c r="F110" s="1026"/>
      <c r="G110" s="1026"/>
      <c r="H110" s="1027"/>
      <c r="I110" s="1027"/>
      <c r="J110" s="1027"/>
      <c r="K110" s="1027"/>
      <c r="L110" s="1027"/>
      <c r="M110" s="1027"/>
      <c r="N110" s="1027"/>
      <c r="O110" s="1027"/>
      <c r="P110" s="1027"/>
      <c r="Q110" s="1026"/>
      <c r="R110" s="1026"/>
      <c r="S110" s="1026"/>
      <c r="T110" s="1026"/>
      <c r="U110" s="1026"/>
      <c r="V110" s="1026"/>
      <c r="W110" s="1026"/>
      <c r="X110" s="1026"/>
      <c r="Y110" s="1026"/>
      <c r="Z110" s="1026"/>
      <c r="AA110" s="1026"/>
      <c r="AB110" s="1026"/>
      <c r="AC110" s="1026"/>
      <c r="AD110" s="1026"/>
      <c r="AE110" s="1026"/>
      <c r="AF110" s="1026"/>
      <c r="AG110" s="1026"/>
      <c r="AH110" s="1026"/>
      <c r="AI110" s="1026"/>
      <c r="AJ110" s="1026"/>
      <c r="AK110" s="1026"/>
      <c r="AL110" s="1026"/>
      <c r="AM110" s="1026"/>
      <c r="AN110" s="1026"/>
      <c r="AO110" s="1026"/>
      <c r="AP110" s="1026"/>
      <c r="AQ110" s="1026"/>
      <c r="AR110" s="1026"/>
      <c r="AS110" s="1026"/>
      <c r="AT110" s="1026"/>
      <c r="AU110" s="1026"/>
      <c r="AV110" s="1026"/>
      <c r="AW110" s="1026"/>
      <c r="AX110" s="1026"/>
      <c r="AY110" s="1026"/>
      <c r="AZ110" s="1026"/>
      <c r="BA110" s="1026"/>
      <c r="BB110" s="1026"/>
      <c r="BC110" s="1026"/>
      <c r="BD110" s="1026"/>
      <c r="BE110" s="1026"/>
      <c r="BF110" s="1026"/>
      <c r="BG110" s="1026"/>
      <c r="BH110" s="1026"/>
      <c r="BI110" s="1026"/>
      <c r="BJ110" s="1026"/>
      <c r="BK110" s="1026"/>
      <c r="BL110" s="1026"/>
      <c r="BM110" s="1026"/>
      <c r="BN110" s="1026"/>
      <c r="BO110" s="1026"/>
      <c r="BP110" s="1026"/>
      <c r="BQ110" s="1026"/>
      <c r="BR110" s="1026"/>
      <c r="BS110" s="1026"/>
      <c r="BT110" s="1026"/>
      <c r="BU110" s="1026"/>
      <c r="BV110" s="1026"/>
    </row>
    <row r="111">
      <c r="A111" s="1026"/>
      <c r="B111" s="1026"/>
      <c r="C111" s="1026"/>
      <c r="D111" s="1026"/>
      <c r="E111" s="1026"/>
      <c r="F111" s="1026"/>
      <c r="G111" s="1026"/>
      <c r="H111" s="1027"/>
      <c r="I111" s="1027"/>
      <c r="J111" s="1027"/>
      <c r="K111" s="1027"/>
      <c r="L111" s="1027"/>
      <c r="M111" s="1027"/>
      <c r="N111" s="1027"/>
      <c r="O111" s="1027"/>
      <c r="P111" s="1027"/>
      <c r="Q111" s="1026"/>
      <c r="R111" s="1026"/>
      <c r="S111" s="1026"/>
      <c r="T111" s="1026"/>
      <c r="U111" s="1026"/>
      <c r="V111" s="1026"/>
      <c r="W111" s="1026"/>
      <c r="X111" s="1026"/>
      <c r="Y111" s="1026"/>
      <c r="Z111" s="1026"/>
      <c r="AA111" s="1026"/>
      <c r="AB111" s="1026"/>
      <c r="AC111" s="1026"/>
      <c r="AD111" s="1026"/>
      <c r="AE111" s="1026"/>
      <c r="AF111" s="1026"/>
      <c r="AG111" s="1026"/>
      <c r="AH111" s="1026"/>
      <c r="AI111" s="1026"/>
      <c r="AJ111" s="1026"/>
      <c r="AK111" s="1026"/>
      <c r="AL111" s="1026"/>
      <c r="AM111" s="1026"/>
      <c r="AN111" s="1026"/>
      <c r="AO111" s="1026"/>
      <c r="AP111" s="1026"/>
      <c r="AQ111" s="1026"/>
      <c r="AR111" s="1026"/>
      <c r="AS111" s="1026"/>
      <c r="AT111" s="1026"/>
      <c r="AU111" s="1026"/>
      <c r="AV111" s="1026"/>
      <c r="AW111" s="1026"/>
      <c r="AX111" s="1026"/>
      <c r="AY111" s="1026"/>
      <c r="AZ111" s="1026"/>
      <c r="BA111" s="1026"/>
      <c r="BB111" s="1026"/>
      <c r="BC111" s="1026"/>
      <c r="BD111" s="1026"/>
      <c r="BE111" s="1026"/>
      <c r="BF111" s="1026"/>
      <c r="BG111" s="1026"/>
      <c r="BH111" s="1026"/>
      <c r="BI111" s="1026"/>
      <c r="BJ111" s="1026"/>
      <c r="BK111" s="1026"/>
      <c r="BL111" s="1026"/>
      <c r="BM111" s="1026"/>
      <c r="BN111" s="1026"/>
      <c r="BO111" s="1026"/>
      <c r="BP111" s="1026"/>
      <c r="BQ111" s="1026"/>
      <c r="BR111" s="1026"/>
      <c r="BS111" s="1026"/>
      <c r="BT111" s="1026"/>
      <c r="BU111" s="1026"/>
      <c r="BV111" s="1026"/>
    </row>
    <row r="112">
      <c r="A112" s="1026"/>
      <c r="B112" s="1026"/>
      <c r="C112" s="1026"/>
      <c r="D112" s="1026"/>
      <c r="E112" s="1026"/>
      <c r="F112" s="1026"/>
      <c r="G112" s="1026"/>
      <c r="H112" s="1027"/>
      <c r="I112" s="1027"/>
      <c r="J112" s="1027"/>
      <c r="K112" s="1027"/>
      <c r="L112" s="1027"/>
      <c r="M112" s="1027"/>
      <c r="N112" s="1027"/>
      <c r="O112" s="1027"/>
      <c r="P112" s="1027"/>
      <c r="Q112" s="1026"/>
      <c r="R112" s="1026"/>
      <c r="S112" s="1026"/>
      <c r="T112" s="1026"/>
      <c r="U112" s="1026"/>
      <c r="V112" s="1026"/>
      <c r="W112" s="1026"/>
      <c r="X112" s="1026"/>
      <c r="Y112" s="1026"/>
      <c r="Z112" s="1026"/>
      <c r="AA112" s="1026"/>
      <c r="AB112" s="1026"/>
      <c r="AC112" s="1026"/>
      <c r="AD112" s="1026"/>
      <c r="AE112" s="1026"/>
      <c r="AF112" s="1026"/>
      <c r="AG112" s="1026"/>
      <c r="AH112" s="1026"/>
      <c r="AI112" s="1026"/>
      <c r="AJ112" s="1026"/>
      <c r="AK112" s="1026"/>
      <c r="AL112" s="1026"/>
      <c r="AM112" s="1026"/>
      <c r="AN112" s="1026"/>
      <c r="AO112" s="1026"/>
      <c r="AP112" s="1026"/>
      <c r="AQ112" s="1026"/>
      <c r="AR112" s="1026"/>
      <c r="AS112" s="1026"/>
      <c r="AT112" s="1026"/>
      <c r="AU112" s="1026"/>
      <c r="AV112" s="1026"/>
      <c r="AW112" s="1026"/>
      <c r="AX112" s="1026"/>
      <c r="AY112" s="1026"/>
      <c r="AZ112" s="1026"/>
      <c r="BA112" s="1026"/>
      <c r="BB112" s="1026"/>
      <c r="BC112" s="1026"/>
      <c r="BD112" s="1026"/>
      <c r="BE112" s="1026"/>
      <c r="BF112" s="1026"/>
      <c r="BG112" s="1026"/>
      <c r="BH112" s="1026"/>
      <c r="BI112" s="1026"/>
      <c r="BJ112" s="1026"/>
      <c r="BK112" s="1026"/>
      <c r="BL112" s="1026"/>
      <c r="BM112" s="1026"/>
      <c r="BN112" s="1026"/>
      <c r="BO112" s="1026"/>
      <c r="BP112" s="1026"/>
      <c r="BQ112" s="1026"/>
      <c r="BR112" s="1026"/>
      <c r="BS112" s="1026"/>
      <c r="BT112" s="1026"/>
      <c r="BU112" s="1026"/>
      <c r="BV112" s="1026"/>
    </row>
    <row r="113">
      <c r="A113" s="1026"/>
      <c r="B113" s="1026"/>
      <c r="C113" s="1026"/>
      <c r="D113" s="1026"/>
      <c r="E113" s="1026"/>
      <c r="F113" s="1026"/>
      <c r="G113" s="1026"/>
      <c r="H113" s="1027"/>
      <c r="I113" s="1027"/>
      <c r="J113" s="1027"/>
      <c r="K113" s="1027"/>
      <c r="L113" s="1027"/>
      <c r="M113" s="1027"/>
      <c r="N113" s="1027"/>
      <c r="O113" s="1027"/>
      <c r="P113" s="1027"/>
      <c r="Q113" s="1026"/>
      <c r="R113" s="1026"/>
      <c r="S113" s="1026"/>
      <c r="T113" s="1026"/>
      <c r="U113" s="1026"/>
      <c r="V113" s="1026"/>
      <c r="W113" s="1026"/>
      <c r="X113" s="1026"/>
      <c r="Y113" s="1026"/>
      <c r="Z113" s="1026"/>
      <c r="AA113" s="1026"/>
      <c r="AB113" s="1026"/>
      <c r="AC113" s="1026"/>
      <c r="AD113" s="1026"/>
      <c r="AE113" s="1026"/>
      <c r="AF113" s="1026"/>
      <c r="AG113" s="1026"/>
      <c r="AH113" s="1026"/>
      <c r="AI113" s="1026"/>
      <c r="AJ113" s="1026"/>
      <c r="AK113" s="1026"/>
      <c r="AL113" s="1026"/>
      <c r="AM113" s="1026"/>
      <c r="AN113" s="1026"/>
      <c r="AO113" s="1026"/>
      <c r="AP113" s="1026"/>
      <c r="AQ113" s="1026"/>
      <c r="AR113" s="1026"/>
      <c r="AS113" s="1026"/>
      <c r="AT113" s="1026"/>
      <c r="AU113" s="1026"/>
      <c r="AV113" s="1026"/>
      <c r="AW113" s="1026"/>
      <c r="AX113" s="1026"/>
      <c r="AY113" s="1026"/>
      <c r="AZ113" s="1026"/>
      <c r="BA113" s="1026"/>
      <c r="BB113" s="1026"/>
      <c r="BC113" s="1026"/>
      <c r="BD113" s="1026"/>
      <c r="BE113" s="1026"/>
      <c r="BF113" s="1026"/>
      <c r="BG113" s="1026"/>
      <c r="BH113" s="1026"/>
      <c r="BI113" s="1026"/>
      <c r="BJ113" s="1026"/>
      <c r="BK113" s="1026"/>
      <c r="BL113" s="1026"/>
      <c r="BM113" s="1026"/>
      <c r="BN113" s="1026"/>
      <c r="BO113" s="1026"/>
      <c r="BP113" s="1026"/>
      <c r="BQ113" s="1026"/>
      <c r="BR113" s="1026"/>
      <c r="BS113" s="1026"/>
      <c r="BT113" s="1026"/>
      <c r="BU113" s="1026"/>
      <c r="BV113" s="1026"/>
    </row>
    <row r="114">
      <c r="A114" s="1026"/>
      <c r="B114" s="1026"/>
      <c r="C114" s="1026"/>
      <c r="D114" s="1026"/>
      <c r="E114" s="1026"/>
      <c r="F114" s="1026"/>
      <c r="G114" s="1026"/>
      <c r="H114" s="1027"/>
      <c r="I114" s="1027"/>
      <c r="J114" s="1027"/>
      <c r="K114" s="1027"/>
      <c r="L114" s="1027"/>
      <c r="M114" s="1027"/>
      <c r="N114" s="1027"/>
      <c r="O114" s="1027"/>
      <c r="P114" s="1027"/>
      <c r="Q114" s="1026"/>
      <c r="R114" s="1026"/>
      <c r="S114" s="1026"/>
      <c r="T114" s="1026"/>
      <c r="U114" s="1026"/>
      <c r="V114" s="1026"/>
      <c r="W114" s="1026"/>
      <c r="X114" s="1026"/>
      <c r="Y114" s="1026"/>
      <c r="Z114" s="1026"/>
      <c r="AA114" s="1026"/>
      <c r="AB114" s="1026"/>
      <c r="AC114" s="1026"/>
      <c r="AD114" s="1026"/>
      <c r="AE114" s="1026"/>
      <c r="AF114" s="1026"/>
      <c r="AG114" s="1026"/>
      <c r="AH114" s="1026"/>
      <c r="AI114" s="1026"/>
      <c r="AJ114" s="1026"/>
      <c r="AK114" s="1026"/>
      <c r="AL114" s="1026"/>
      <c r="AM114" s="1026"/>
      <c r="AN114" s="1026"/>
      <c r="AO114" s="1026"/>
      <c r="AP114" s="1026"/>
      <c r="AQ114" s="1026"/>
      <c r="AR114" s="1026"/>
      <c r="AS114" s="1026"/>
      <c r="AT114" s="1026"/>
      <c r="AU114" s="1026"/>
      <c r="AV114" s="1026"/>
      <c r="AW114" s="1026"/>
      <c r="AX114" s="1026"/>
      <c r="AY114" s="1026"/>
      <c r="AZ114" s="1026"/>
      <c r="BA114" s="1026"/>
      <c r="BB114" s="1026"/>
      <c r="BC114" s="1026"/>
      <c r="BD114" s="1026"/>
      <c r="BE114" s="1026"/>
      <c r="BF114" s="1026"/>
      <c r="BG114" s="1026"/>
      <c r="BH114" s="1026"/>
      <c r="BI114" s="1026"/>
      <c r="BJ114" s="1026"/>
      <c r="BK114" s="1026"/>
      <c r="BL114" s="1026"/>
      <c r="BM114" s="1026"/>
      <c r="BN114" s="1026"/>
      <c r="BO114" s="1026"/>
      <c r="BP114" s="1026"/>
      <c r="BQ114" s="1026"/>
      <c r="BR114" s="1026"/>
      <c r="BS114" s="1026"/>
      <c r="BT114" s="1026"/>
      <c r="BU114" s="1026"/>
      <c r="BV114" s="1026"/>
    </row>
    <row r="115">
      <c r="A115" s="1026"/>
      <c r="B115" s="1026"/>
      <c r="C115" s="1026"/>
      <c r="D115" s="1026"/>
      <c r="E115" s="1026"/>
      <c r="F115" s="1026"/>
      <c r="G115" s="1026"/>
      <c r="H115" s="1027"/>
      <c r="I115" s="1027"/>
      <c r="J115" s="1027"/>
      <c r="K115" s="1027"/>
      <c r="L115" s="1027"/>
      <c r="M115" s="1027"/>
      <c r="N115" s="1027"/>
      <c r="O115" s="1027"/>
      <c r="P115" s="1027"/>
      <c r="Q115" s="1026"/>
      <c r="R115" s="1026"/>
      <c r="S115" s="1026"/>
      <c r="T115" s="1026"/>
      <c r="U115" s="1026"/>
      <c r="V115" s="1026"/>
      <c r="W115" s="1026"/>
      <c r="X115" s="1026"/>
      <c r="Y115" s="1026"/>
      <c r="Z115" s="1026"/>
      <c r="AA115" s="1026"/>
      <c r="AB115" s="1026"/>
      <c r="AC115" s="1026"/>
      <c r="AD115" s="1026"/>
      <c r="AE115" s="1026"/>
      <c r="AF115" s="1026"/>
      <c r="AG115" s="1026"/>
      <c r="AH115" s="1026"/>
      <c r="AI115" s="1026"/>
      <c r="AJ115" s="1026"/>
      <c r="AK115" s="1026"/>
      <c r="AL115" s="1026"/>
      <c r="AM115" s="1026"/>
      <c r="AN115" s="1026"/>
      <c r="AO115" s="1026"/>
      <c r="AP115" s="1026"/>
      <c r="AQ115" s="1026"/>
      <c r="AR115" s="1026"/>
      <c r="AS115" s="1026"/>
      <c r="AT115" s="1026"/>
      <c r="AU115" s="1026"/>
      <c r="AV115" s="1026"/>
      <c r="AW115" s="1026"/>
      <c r="AX115" s="1026"/>
      <c r="AY115" s="1026"/>
      <c r="AZ115" s="1026"/>
      <c r="BA115" s="1026"/>
      <c r="BB115" s="1026"/>
      <c r="BC115" s="1026"/>
      <c r="BD115" s="1026"/>
      <c r="BE115" s="1026"/>
      <c r="BF115" s="1026"/>
      <c r="BG115" s="1026"/>
      <c r="BH115" s="1026"/>
      <c r="BI115" s="1026"/>
      <c r="BJ115" s="1026"/>
      <c r="BK115" s="1026"/>
      <c r="BL115" s="1026"/>
      <c r="BM115" s="1026"/>
      <c r="BN115" s="1026"/>
      <c r="BO115" s="1026"/>
      <c r="BP115" s="1026"/>
      <c r="BQ115" s="1026"/>
      <c r="BR115" s="1026"/>
      <c r="BS115" s="1026"/>
      <c r="BT115" s="1026"/>
      <c r="BU115" s="1026"/>
      <c r="BV115" s="1026"/>
    </row>
    <row r="116">
      <c r="A116" s="1026"/>
      <c r="B116" s="1026"/>
      <c r="C116" s="1026"/>
      <c r="D116" s="1026"/>
      <c r="E116" s="1026"/>
      <c r="F116" s="1026"/>
      <c r="G116" s="1026"/>
      <c r="H116" s="1027"/>
      <c r="I116" s="1027"/>
      <c r="J116" s="1027"/>
      <c r="K116" s="1027"/>
      <c r="L116" s="1027"/>
      <c r="M116" s="1027"/>
      <c r="N116" s="1027"/>
      <c r="O116" s="1027"/>
      <c r="P116" s="1027"/>
      <c r="Q116" s="1026"/>
      <c r="R116" s="1026"/>
      <c r="S116" s="1026"/>
      <c r="T116" s="1026"/>
      <c r="U116" s="1026"/>
      <c r="V116" s="1026"/>
      <c r="W116" s="1026"/>
      <c r="X116" s="1026"/>
      <c r="Y116" s="1026"/>
      <c r="Z116" s="1026"/>
      <c r="AA116" s="1026"/>
      <c r="AB116" s="1026"/>
      <c r="AC116" s="1026"/>
      <c r="AD116" s="1026"/>
      <c r="AE116" s="1026"/>
      <c r="AF116" s="1026"/>
      <c r="AG116" s="1026"/>
      <c r="AH116" s="1026"/>
      <c r="AI116" s="1026"/>
      <c r="AJ116" s="1026"/>
      <c r="AK116" s="1026"/>
      <c r="AL116" s="1026"/>
      <c r="AM116" s="1026"/>
      <c r="AN116" s="1026"/>
      <c r="AO116" s="1026"/>
      <c r="AP116" s="1026"/>
      <c r="AQ116" s="1026"/>
      <c r="AR116" s="1026"/>
      <c r="AS116" s="1026"/>
      <c r="AT116" s="1026"/>
      <c r="AU116" s="1026"/>
      <c r="AV116" s="1026"/>
      <c r="AW116" s="1026"/>
      <c r="AX116" s="1026"/>
      <c r="AY116" s="1026"/>
      <c r="AZ116" s="1026"/>
      <c r="BA116" s="1026"/>
      <c r="BB116" s="1026"/>
      <c r="BC116" s="1026"/>
      <c r="BD116" s="1026"/>
      <c r="BE116" s="1026"/>
      <c r="BF116" s="1026"/>
      <c r="BG116" s="1026"/>
      <c r="BH116" s="1026"/>
      <c r="BI116" s="1026"/>
      <c r="BJ116" s="1026"/>
      <c r="BK116" s="1026"/>
      <c r="BL116" s="1026"/>
      <c r="BM116" s="1026"/>
      <c r="BN116" s="1026"/>
      <c r="BO116" s="1026"/>
      <c r="BP116" s="1026"/>
      <c r="BQ116" s="1026"/>
      <c r="BR116" s="1026"/>
      <c r="BS116" s="1026"/>
      <c r="BT116" s="1026"/>
      <c r="BU116" s="1026"/>
      <c r="BV116" s="1026"/>
    </row>
    <row r="117">
      <c r="A117" s="1026"/>
      <c r="B117" s="1026"/>
      <c r="C117" s="1026"/>
      <c r="D117" s="1026"/>
      <c r="E117" s="1026"/>
      <c r="F117" s="1026"/>
      <c r="G117" s="1026"/>
      <c r="H117" s="1027"/>
      <c r="I117" s="1027"/>
      <c r="J117" s="1027"/>
      <c r="K117" s="1027"/>
      <c r="L117" s="1027"/>
      <c r="M117" s="1027"/>
      <c r="N117" s="1027"/>
      <c r="O117" s="1027"/>
      <c r="P117" s="1027"/>
      <c r="Q117" s="1026"/>
      <c r="R117" s="1026"/>
      <c r="S117" s="1026"/>
      <c r="T117" s="1026"/>
      <c r="U117" s="1026"/>
      <c r="V117" s="1026"/>
      <c r="W117" s="1026"/>
      <c r="X117" s="1026"/>
      <c r="Y117" s="1026"/>
      <c r="Z117" s="1026"/>
      <c r="AA117" s="1026"/>
      <c r="AB117" s="1026"/>
      <c r="AC117" s="1026"/>
      <c r="AD117" s="1026"/>
      <c r="AE117" s="1026"/>
      <c r="AF117" s="1026"/>
      <c r="AG117" s="1026"/>
      <c r="AH117" s="1026"/>
      <c r="AI117" s="1026"/>
      <c r="AJ117" s="1026"/>
      <c r="AK117" s="1026"/>
      <c r="AL117" s="1026"/>
      <c r="AM117" s="1026"/>
      <c r="AN117" s="1026"/>
      <c r="AO117" s="1026"/>
      <c r="AP117" s="1026"/>
      <c r="AQ117" s="1026"/>
      <c r="AR117" s="1026"/>
      <c r="AS117" s="1026"/>
      <c r="AT117" s="1026"/>
      <c r="AU117" s="1026"/>
      <c r="AV117" s="1026"/>
      <c r="AW117" s="1026"/>
      <c r="AX117" s="1026"/>
      <c r="AY117" s="1026"/>
      <c r="AZ117" s="1026"/>
      <c r="BA117" s="1026"/>
      <c r="BB117" s="1026"/>
      <c r="BC117" s="1026"/>
      <c r="BD117" s="1026"/>
      <c r="BE117" s="1026"/>
      <c r="BF117" s="1026"/>
      <c r="BG117" s="1026"/>
      <c r="BH117" s="1026"/>
      <c r="BI117" s="1026"/>
      <c r="BJ117" s="1026"/>
      <c r="BK117" s="1026"/>
      <c r="BL117" s="1026"/>
      <c r="BM117" s="1026"/>
      <c r="BN117" s="1026"/>
      <c r="BO117" s="1026"/>
      <c r="BP117" s="1026"/>
      <c r="BQ117" s="1026"/>
      <c r="BR117" s="1026"/>
      <c r="BS117" s="1026"/>
      <c r="BT117" s="1026"/>
      <c r="BU117" s="1026"/>
      <c r="BV117" s="1026"/>
    </row>
    <row r="118">
      <c r="A118" s="1026"/>
      <c r="B118" s="1026"/>
      <c r="C118" s="1026"/>
      <c r="D118" s="1026"/>
      <c r="E118" s="1026"/>
      <c r="F118" s="1026"/>
      <c r="G118" s="1026"/>
      <c r="H118" s="1027"/>
      <c r="I118" s="1027"/>
      <c r="J118" s="1027"/>
      <c r="K118" s="1027"/>
      <c r="L118" s="1027"/>
      <c r="M118" s="1027"/>
      <c r="N118" s="1027"/>
      <c r="O118" s="1027"/>
      <c r="P118" s="1027"/>
      <c r="Q118" s="1026"/>
      <c r="R118" s="1026"/>
      <c r="S118" s="1026"/>
      <c r="T118" s="1026"/>
      <c r="U118" s="1026"/>
      <c r="V118" s="1026"/>
      <c r="W118" s="1026"/>
      <c r="X118" s="1026"/>
      <c r="Y118" s="1026"/>
      <c r="Z118" s="1026"/>
      <c r="AA118" s="1026"/>
      <c r="AB118" s="1026"/>
      <c r="AC118" s="1026"/>
      <c r="AD118" s="1026"/>
      <c r="AE118" s="1026"/>
      <c r="AF118" s="1026"/>
      <c r="AG118" s="1026"/>
      <c r="AH118" s="1026"/>
      <c r="AI118" s="1026"/>
      <c r="AJ118" s="1026"/>
      <c r="AK118" s="1026"/>
      <c r="AL118" s="1026"/>
      <c r="AM118" s="1026"/>
      <c r="AN118" s="1026"/>
      <c r="AO118" s="1026"/>
      <c r="AP118" s="1026"/>
      <c r="AQ118" s="1026"/>
      <c r="AR118" s="1026"/>
      <c r="AS118" s="1026"/>
      <c r="AT118" s="1026"/>
      <c r="AU118" s="1026"/>
      <c r="AV118" s="1026"/>
      <c r="AW118" s="1026"/>
      <c r="AX118" s="1026"/>
      <c r="AY118" s="1026"/>
      <c r="AZ118" s="1026"/>
      <c r="BA118" s="1026"/>
      <c r="BB118" s="1026"/>
      <c r="BC118" s="1026"/>
      <c r="BD118" s="1026"/>
      <c r="BE118" s="1026"/>
      <c r="BF118" s="1026"/>
      <c r="BG118" s="1026"/>
      <c r="BH118" s="1026"/>
      <c r="BI118" s="1026"/>
      <c r="BJ118" s="1026"/>
      <c r="BK118" s="1026"/>
      <c r="BL118" s="1026"/>
      <c r="BM118" s="1026"/>
      <c r="BN118" s="1026"/>
      <c r="BO118" s="1026"/>
      <c r="BP118" s="1026"/>
      <c r="BQ118" s="1026"/>
      <c r="BR118" s="1026"/>
      <c r="BS118" s="1026"/>
      <c r="BT118" s="1026"/>
      <c r="BU118" s="1026"/>
      <c r="BV118" s="1026"/>
    </row>
    <row r="119">
      <c r="A119" s="1026"/>
      <c r="B119" s="1026"/>
      <c r="C119" s="1026"/>
      <c r="D119" s="1026"/>
      <c r="E119" s="1026"/>
      <c r="F119" s="1026"/>
      <c r="G119" s="1026"/>
      <c r="H119" s="1027"/>
      <c r="I119" s="1027"/>
      <c r="J119" s="1027"/>
      <c r="K119" s="1027"/>
      <c r="L119" s="1027"/>
      <c r="M119" s="1027"/>
      <c r="N119" s="1027"/>
      <c r="O119" s="1027"/>
      <c r="P119" s="1027"/>
      <c r="Q119" s="1026"/>
      <c r="R119" s="1026"/>
      <c r="S119" s="1026"/>
      <c r="T119" s="1026"/>
      <c r="U119" s="1026"/>
      <c r="V119" s="1026"/>
      <c r="W119" s="1026"/>
      <c r="X119" s="1026"/>
      <c r="Y119" s="1026"/>
      <c r="Z119" s="1026"/>
      <c r="AA119" s="1026"/>
      <c r="AB119" s="1026"/>
      <c r="AC119" s="1026"/>
      <c r="AD119" s="1026"/>
      <c r="AE119" s="1026"/>
      <c r="AF119" s="1026"/>
      <c r="AG119" s="1026"/>
      <c r="AH119" s="1026"/>
      <c r="AI119" s="1026"/>
      <c r="AJ119" s="1026"/>
      <c r="AK119" s="1026"/>
      <c r="AL119" s="1026"/>
      <c r="AM119" s="1026"/>
      <c r="AN119" s="1026"/>
      <c r="AO119" s="1026"/>
      <c r="AP119" s="1026"/>
      <c r="AQ119" s="1026"/>
      <c r="AR119" s="1026"/>
      <c r="AS119" s="1026"/>
      <c r="AT119" s="1026"/>
      <c r="AU119" s="1026"/>
      <c r="AV119" s="1026"/>
      <c r="AW119" s="1026"/>
      <c r="AX119" s="1026"/>
      <c r="AY119" s="1026"/>
      <c r="AZ119" s="1026"/>
      <c r="BA119" s="1026"/>
      <c r="BB119" s="1026"/>
      <c r="BC119" s="1026"/>
      <c r="BD119" s="1026"/>
      <c r="BE119" s="1026"/>
      <c r="BF119" s="1026"/>
      <c r="BG119" s="1026"/>
      <c r="BH119" s="1026"/>
      <c r="BI119" s="1026"/>
      <c r="BJ119" s="1026"/>
      <c r="BK119" s="1026"/>
      <c r="BL119" s="1026"/>
      <c r="BM119" s="1026"/>
      <c r="BN119" s="1026"/>
      <c r="BO119" s="1026"/>
      <c r="BP119" s="1026"/>
      <c r="BQ119" s="1026"/>
      <c r="BR119" s="1026"/>
      <c r="BS119" s="1026"/>
      <c r="BT119" s="1026"/>
      <c r="BU119" s="1026"/>
      <c r="BV119" s="1026"/>
    </row>
    <row r="120">
      <c r="A120" s="1026"/>
      <c r="B120" s="1026"/>
      <c r="C120" s="1026"/>
      <c r="D120" s="1026"/>
      <c r="E120" s="1026"/>
      <c r="F120" s="1026"/>
      <c r="G120" s="1026"/>
      <c r="H120" s="1027"/>
      <c r="I120" s="1027"/>
      <c r="J120" s="1027"/>
      <c r="K120" s="1027"/>
      <c r="L120" s="1027"/>
      <c r="M120" s="1027"/>
      <c r="N120" s="1027"/>
      <c r="O120" s="1027"/>
      <c r="P120" s="1027"/>
      <c r="Q120" s="1026"/>
      <c r="R120" s="1026"/>
      <c r="S120" s="1026"/>
      <c r="T120" s="1026"/>
      <c r="U120" s="1026"/>
      <c r="V120" s="1026"/>
      <c r="W120" s="1026"/>
      <c r="X120" s="1026"/>
      <c r="Y120" s="1026"/>
      <c r="Z120" s="1026"/>
      <c r="AA120" s="1026"/>
      <c r="AB120" s="1026"/>
      <c r="AC120" s="1026"/>
      <c r="AD120" s="1026"/>
      <c r="AE120" s="1026"/>
      <c r="AF120" s="1026"/>
      <c r="AG120" s="1026"/>
      <c r="AH120" s="1026"/>
      <c r="AI120" s="1026"/>
      <c r="AJ120" s="1026"/>
      <c r="AK120" s="1026"/>
      <c r="AL120" s="1026"/>
      <c r="AM120" s="1026"/>
      <c r="AN120" s="1026"/>
      <c r="AO120" s="1026"/>
      <c r="AP120" s="1026"/>
      <c r="AQ120" s="1026"/>
      <c r="AR120" s="1026"/>
      <c r="AS120" s="1026"/>
      <c r="AT120" s="1026"/>
      <c r="AU120" s="1026"/>
      <c r="AV120" s="1026"/>
      <c r="AW120" s="1026"/>
      <c r="AX120" s="1026"/>
      <c r="AY120" s="1026"/>
      <c r="AZ120" s="1026"/>
      <c r="BA120" s="1026"/>
      <c r="BB120" s="1026"/>
      <c r="BC120" s="1026"/>
      <c r="BD120" s="1026"/>
      <c r="BE120" s="1026"/>
      <c r="BF120" s="1026"/>
      <c r="BG120" s="1026"/>
      <c r="BH120" s="1026"/>
      <c r="BI120" s="1026"/>
      <c r="BJ120" s="1026"/>
      <c r="BK120" s="1026"/>
      <c r="BL120" s="1026"/>
      <c r="BM120" s="1026"/>
      <c r="BN120" s="1026"/>
      <c r="BO120" s="1026"/>
      <c r="BP120" s="1026"/>
      <c r="BQ120" s="1026"/>
      <c r="BR120" s="1026"/>
      <c r="BS120" s="1026"/>
      <c r="BT120" s="1026"/>
      <c r="BU120" s="1026"/>
      <c r="BV120" s="1026"/>
    </row>
    <row r="121">
      <c r="A121" s="1026"/>
      <c r="B121" s="1026"/>
      <c r="C121" s="1026"/>
      <c r="D121" s="1026"/>
      <c r="E121" s="1026"/>
      <c r="F121" s="1026"/>
      <c r="G121" s="1026"/>
      <c r="H121" s="1027"/>
      <c r="I121" s="1027"/>
      <c r="J121" s="1027"/>
      <c r="K121" s="1027"/>
      <c r="L121" s="1027"/>
      <c r="M121" s="1027"/>
      <c r="N121" s="1027"/>
      <c r="O121" s="1027"/>
      <c r="P121" s="1027"/>
      <c r="Q121" s="1026"/>
      <c r="R121" s="1026"/>
      <c r="S121" s="1026"/>
      <c r="T121" s="1026"/>
      <c r="U121" s="1026"/>
      <c r="V121" s="1026"/>
      <c r="W121" s="1026"/>
      <c r="X121" s="1026"/>
      <c r="Y121" s="1026"/>
      <c r="Z121" s="1026"/>
      <c r="AA121" s="1026"/>
      <c r="AB121" s="1026"/>
      <c r="AC121" s="1026"/>
      <c r="AD121" s="1026"/>
      <c r="AE121" s="1026"/>
      <c r="AF121" s="1026"/>
      <c r="AG121" s="1026"/>
      <c r="AH121" s="1026"/>
      <c r="AI121" s="1026"/>
      <c r="AJ121" s="1026"/>
      <c r="AK121" s="1026"/>
      <c r="AL121" s="1026"/>
      <c r="AM121" s="1026"/>
      <c r="AN121" s="1026"/>
      <c r="AO121" s="1026"/>
      <c r="AP121" s="1026"/>
      <c r="AQ121" s="1026"/>
      <c r="AR121" s="1026"/>
      <c r="AS121" s="1026"/>
      <c r="AT121" s="1026"/>
      <c r="AU121" s="1026"/>
      <c r="AV121" s="1026"/>
      <c r="AW121" s="1026"/>
      <c r="AX121" s="1026"/>
      <c r="AY121" s="1026"/>
      <c r="AZ121" s="1026"/>
      <c r="BA121" s="1026"/>
      <c r="BB121" s="1026"/>
      <c r="BC121" s="1026"/>
      <c r="BD121" s="1026"/>
      <c r="BE121" s="1026"/>
      <c r="BF121" s="1026"/>
      <c r="BG121" s="1026"/>
      <c r="BH121" s="1026"/>
      <c r="BI121" s="1026"/>
      <c r="BJ121" s="1026"/>
      <c r="BK121" s="1026"/>
      <c r="BL121" s="1026"/>
      <c r="BM121" s="1026"/>
      <c r="BN121" s="1026"/>
      <c r="BO121" s="1026"/>
      <c r="BP121" s="1026"/>
      <c r="BQ121" s="1026"/>
      <c r="BR121" s="1026"/>
      <c r="BS121" s="1026"/>
      <c r="BT121" s="1026"/>
      <c r="BU121" s="1026"/>
      <c r="BV121" s="1026"/>
    </row>
    <row r="122">
      <c r="A122" s="1026"/>
      <c r="B122" s="1026"/>
      <c r="C122" s="1026"/>
      <c r="D122" s="1026"/>
      <c r="E122" s="1026"/>
      <c r="F122" s="1026"/>
      <c r="G122" s="1026"/>
      <c r="H122" s="1027"/>
      <c r="I122" s="1027"/>
      <c r="J122" s="1027"/>
      <c r="K122" s="1027"/>
      <c r="L122" s="1027"/>
      <c r="M122" s="1027"/>
      <c r="N122" s="1027"/>
      <c r="O122" s="1027"/>
      <c r="P122" s="1027"/>
      <c r="Q122" s="1026"/>
      <c r="R122" s="1026"/>
      <c r="S122" s="1026"/>
      <c r="T122" s="1026"/>
      <c r="U122" s="1026"/>
      <c r="V122" s="1026"/>
      <c r="W122" s="1026"/>
      <c r="X122" s="1026"/>
      <c r="Y122" s="1026"/>
      <c r="Z122" s="1026"/>
      <c r="AA122" s="1026"/>
      <c r="AB122" s="1026"/>
      <c r="AC122" s="1026"/>
      <c r="AD122" s="1026"/>
      <c r="AE122" s="1026"/>
      <c r="AF122" s="1026"/>
      <c r="AG122" s="1026"/>
      <c r="AH122" s="1026"/>
      <c r="AI122" s="1026"/>
      <c r="AJ122" s="1026"/>
      <c r="AK122" s="1026"/>
      <c r="AL122" s="1026"/>
      <c r="AM122" s="1026"/>
      <c r="AN122" s="1026"/>
      <c r="AO122" s="1026"/>
      <c r="AP122" s="1026"/>
      <c r="AQ122" s="1026"/>
      <c r="AR122" s="1026"/>
      <c r="AS122" s="1026"/>
      <c r="AT122" s="1026"/>
      <c r="AU122" s="1026"/>
      <c r="AV122" s="1026"/>
      <c r="AW122" s="1026"/>
      <c r="AX122" s="1026"/>
      <c r="AY122" s="1026"/>
      <c r="AZ122" s="1026"/>
      <c r="BA122" s="1026"/>
      <c r="BB122" s="1026"/>
      <c r="BC122" s="1026"/>
      <c r="BD122" s="1026"/>
      <c r="BE122" s="1026"/>
      <c r="BF122" s="1026"/>
      <c r="BG122" s="1026"/>
      <c r="BH122" s="1026"/>
      <c r="BI122" s="1026"/>
      <c r="BJ122" s="1026"/>
      <c r="BK122" s="1026"/>
      <c r="BL122" s="1026"/>
      <c r="BM122" s="1026"/>
      <c r="BN122" s="1026"/>
      <c r="BO122" s="1026"/>
      <c r="BP122" s="1026"/>
      <c r="BQ122" s="1026"/>
      <c r="BR122" s="1026"/>
      <c r="BS122" s="1026"/>
      <c r="BT122" s="1026"/>
      <c r="BU122" s="1026"/>
      <c r="BV122" s="1026"/>
    </row>
    <row r="123">
      <c r="A123" s="1026"/>
      <c r="B123" s="1026"/>
      <c r="C123" s="1026"/>
      <c r="D123" s="1026"/>
      <c r="E123" s="1026"/>
      <c r="F123" s="1026"/>
      <c r="G123" s="1026"/>
      <c r="H123" s="1027"/>
      <c r="I123" s="1027"/>
      <c r="J123" s="1027"/>
      <c r="K123" s="1027"/>
      <c r="L123" s="1027"/>
      <c r="M123" s="1027"/>
      <c r="N123" s="1027"/>
      <c r="O123" s="1027"/>
      <c r="P123" s="1027"/>
      <c r="Q123" s="1026"/>
      <c r="R123" s="1026"/>
      <c r="S123" s="1026"/>
      <c r="T123" s="1026"/>
      <c r="U123" s="1026"/>
      <c r="V123" s="1026"/>
      <c r="W123" s="1026"/>
      <c r="X123" s="1026"/>
      <c r="Y123" s="1026"/>
      <c r="Z123" s="1026"/>
      <c r="AA123" s="1026"/>
      <c r="AB123" s="1026"/>
      <c r="AC123" s="1026"/>
      <c r="AD123" s="1026"/>
      <c r="AE123" s="1026"/>
      <c r="AF123" s="1026"/>
      <c r="AG123" s="1026"/>
      <c r="AH123" s="1026"/>
      <c r="AI123" s="1026"/>
      <c r="AJ123" s="1026"/>
      <c r="AK123" s="1026"/>
      <c r="AL123" s="1026"/>
      <c r="AM123" s="1026"/>
      <c r="AN123" s="1026"/>
      <c r="AO123" s="1026"/>
      <c r="AP123" s="1026"/>
      <c r="AQ123" s="1026"/>
      <c r="AR123" s="1026"/>
      <c r="AS123" s="1026"/>
      <c r="AT123" s="1026"/>
      <c r="AU123" s="1026"/>
      <c r="AV123" s="1026"/>
      <c r="AW123" s="1026"/>
      <c r="AX123" s="1026"/>
      <c r="AY123" s="1026"/>
      <c r="AZ123" s="1026"/>
      <c r="BA123" s="1026"/>
      <c r="BB123" s="1026"/>
      <c r="BC123" s="1026"/>
      <c r="BD123" s="1026"/>
      <c r="BE123" s="1026"/>
      <c r="BF123" s="1026"/>
      <c r="BG123" s="1026"/>
      <c r="BH123" s="1026"/>
      <c r="BI123" s="1026"/>
      <c r="BJ123" s="1026"/>
      <c r="BK123" s="1026"/>
      <c r="BL123" s="1026"/>
      <c r="BM123" s="1026"/>
      <c r="BN123" s="1026"/>
      <c r="BO123" s="1026"/>
      <c r="BP123" s="1026"/>
      <c r="BQ123" s="1026"/>
      <c r="BR123" s="1026"/>
      <c r="BS123" s="1026"/>
      <c r="BT123" s="1026"/>
      <c r="BU123" s="1026"/>
      <c r="BV123" s="1026"/>
    </row>
    <row r="124">
      <c r="A124" s="1026"/>
      <c r="B124" s="1026"/>
      <c r="C124" s="1026"/>
      <c r="D124" s="1026"/>
      <c r="E124" s="1026"/>
      <c r="F124" s="1026"/>
      <c r="G124" s="1026"/>
      <c r="H124" s="1027"/>
      <c r="I124" s="1027"/>
      <c r="J124" s="1027"/>
      <c r="K124" s="1027"/>
      <c r="L124" s="1027"/>
      <c r="M124" s="1027"/>
      <c r="N124" s="1027"/>
      <c r="O124" s="1027"/>
      <c r="P124" s="1027"/>
      <c r="Q124" s="1026"/>
      <c r="R124" s="1026"/>
      <c r="S124" s="1026"/>
      <c r="T124" s="1026"/>
      <c r="U124" s="1026"/>
      <c r="V124" s="1026"/>
      <c r="W124" s="1026"/>
      <c r="X124" s="1026"/>
      <c r="Y124" s="1026"/>
      <c r="Z124" s="1026"/>
      <c r="AA124" s="1026"/>
      <c r="AB124" s="1026"/>
      <c r="AC124" s="1026"/>
      <c r="AD124" s="1026"/>
      <c r="AE124" s="1026"/>
      <c r="AF124" s="1026"/>
      <c r="AG124" s="1026"/>
      <c r="AH124" s="1026"/>
      <c r="AI124" s="1026"/>
      <c r="AJ124" s="1026"/>
      <c r="AK124" s="1026"/>
      <c r="AL124" s="1026"/>
      <c r="AM124" s="1026"/>
      <c r="AN124" s="1026"/>
      <c r="AO124" s="1026"/>
      <c r="AP124" s="1026"/>
      <c r="AQ124" s="1026"/>
      <c r="AR124" s="1026"/>
      <c r="AS124" s="1026"/>
      <c r="AT124" s="1026"/>
      <c r="AU124" s="1026"/>
      <c r="AV124" s="1026"/>
      <c r="AW124" s="1026"/>
      <c r="AX124" s="1026"/>
      <c r="AY124" s="1026"/>
      <c r="AZ124" s="1026"/>
      <c r="BA124" s="1026"/>
      <c r="BB124" s="1026"/>
      <c r="BC124" s="1026"/>
      <c r="BD124" s="1026"/>
      <c r="BE124" s="1026"/>
      <c r="BF124" s="1026"/>
      <c r="BG124" s="1026"/>
      <c r="BH124" s="1026"/>
      <c r="BI124" s="1026"/>
      <c r="BJ124" s="1026"/>
      <c r="BK124" s="1026"/>
      <c r="BL124" s="1026"/>
      <c r="BM124" s="1026"/>
      <c r="BN124" s="1026"/>
      <c r="BO124" s="1026"/>
      <c r="BP124" s="1026"/>
      <c r="BQ124" s="1026"/>
      <c r="BR124" s="1026"/>
      <c r="BS124" s="1026"/>
      <c r="BT124" s="1026"/>
      <c r="BU124" s="1026"/>
      <c r="BV124" s="1026"/>
    </row>
    <row r="125">
      <c r="A125" s="1026"/>
      <c r="B125" s="1026"/>
      <c r="C125" s="1026"/>
      <c r="D125" s="1026"/>
      <c r="E125" s="1026"/>
      <c r="F125" s="1026"/>
      <c r="G125" s="1026"/>
      <c r="H125" s="1027"/>
      <c r="I125" s="1027"/>
      <c r="J125" s="1027"/>
      <c r="K125" s="1027"/>
      <c r="L125" s="1027"/>
      <c r="M125" s="1027"/>
      <c r="N125" s="1027"/>
      <c r="O125" s="1027"/>
      <c r="P125" s="1027"/>
      <c r="Q125" s="1026"/>
      <c r="R125" s="1026"/>
      <c r="S125" s="1026"/>
      <c r="T125" s="1026"/>
      <c r="U125" s="1026"/>
      <c r="V125" s="1026"/>
      <c r="W125" s="1026"/>
      <c r="X125" s="1026"/>
      <c r="Y125" s="1026"/>
      <c r="Z125" s="1026"/>
      <c r="AA125" s="1026"/>
      <c r="AB125" s="1026"/>
      <c r="AC125" s="1026"/>
      <c r="AD125" s="1026"/>
      <c r="AE125" s="1026"/>
      <c r="AF125" s="1026"/>
      <c r="AG125" s="1026"/>
      <c r="AH125" s="1026"/>
      <c r="AI125" s="1026"/>
      <c r="AJ125" s="1026"/>
      <c r="AK125" s="1026"/>
      <c r="AL125" s="1026"/>
      <c r="AM125" s="1026"/>
      <c r="AN125" s="1026"/>
      <c r="AO125" s="1026"/>
      <c r="AP125" s="1026"/>
      <c r="AQ125" s="1026"/>
      <c r="AR125" s="1026"/>
      <c r="AS125" s="1026"/>
      <c r="AT125" s="1026"/>
      <c r="AU125" s="1026"/>
      <c r="AV125" s="1026"/>
      <c r="AW125" s="1026"/>
      <c r="AX125" s="1026"/>
      <c r="AY125" s="1026"/>
      <c r="AZ125" s="1026"/>
      <c r="BA125" s="1026"/>
      <c r="BB125" s="1026"/>
      <c r="BC125" s="1026"/>
      <c r="BD125" s="1026"/>
      <c r="BE125" s="1026"/>
      <c r="BF125" s="1026"/>
      <c r="BG125" s="1026"/>
      <c r="BH125" s="1026"/>
      <c r="BI125" s="1026"/>
      <c r="BJ125" s="1026"/>
      <c r="BK125" s="1026"/>
      <c r="BL125" s="1026"/>
      <c r="BM125" s="1026"/>
      <c r="BN125" s="1026"/>
      <c r="BO125" s="1026"/>
      <c r="BP125" s="1026"/>
      <c r="BQ125" s="1026"/>
      <c r="BR125" s="1026"/>
      <c r="BS125" s="1026"/>
      <c r="BT125" s="1026"/>
      <c r="BU125" s="1026"/>
      <c r="BV125" s="1026"/>
    </row>
    <row r="126">
      <c r="A126" s="1026"/>
      <c r="B126" s="1026"/>
      <c r="C126" s="1026"/>
      <c r="D126" s="1026"/>
      <c r="E126" s="1026"/>
      <c r="F126" s="1026"/>
      <c r="G126" s="1026"/>
      <c r="H126" s="1027"/>
      <c r="I126" s="1027"/>
      <c r="J126" s="1027"/>
      <c r="K126" s="1027"/>
      <c r="L126" s="1027"/>
      <c r="M126" s="1027"/>
      <c r="N126" s="1027"/>
      <c r="O126" s="1027"/>
      <c r="P126" s="1027"/>
      <c r="Q126" s="1026"/>
      <c r="R126" s="1026"/>
      <c r="S126" s="1026"/>
      <c r="T126" s="1026"/>
      <c r="U126" s="1026"/>
      <c r="V126" s="1026"/>
      <c r="W126" s="1026"/>
      <c r="X126" s="1026"/>
      <c r="Y126" s="1026"/>
      <c r="Z126" s="1026"/>
      <c r="AA126" s="1026"/>
      <c r="AB126" s="1026"/>
      <c r="AC126" s="1026"/>
      <c r="AD126" s="1026"/>
      <c r="AE126" s="1026"/>
      <c r="AF126" s="1026"/>
      <c r="AG126" s="1026"/>
      <c r="AH126" s="1026"/>
      <c r="AI126" s="1026"/>
      <c r="AJ126" s="1026"/>
      <c r="AK126" s="1026"/>
      <c r="AL126" s="1026"/>
      <c r="AM126" s="1026"/>
      <c r="AN126" s="1026"/>
      <c r="AO126" s="1026"/>
      <c r="AP126" s="1026"/>
      <c r="AQ126" s="1026"/>
      <c r="AR126" s="1026"/>
      <c r="AS126" s="1026"/>
      <c r="AT126" s="1026"/>
      <c r="AU126" s="1026"/>
      <c r="AV126" s="1026"/>
      <c r="AW126" s="1026"/>
      <c r="AX126" s="1026"/>
      <c r="AY126" s="1026"/>
      <c r="AZ126" s="1026"/>
      <c r="BA126" s="1026"/>
      <c r="BB126" s="1026"/>
      <c r="BC126" s="1026"/>
      <c r="BD126" s="1026"/>
      <c r="BE126" s="1026"/>
      <c r="BF126" s="1026"/>
      <c r="BG126" s="1026"/>
      <c r="BH126" s="1026"/>
      <c r="BI126" s="1026"/>
      <c r="BJ126" s="1026"/>
      <c r="BK126" s="1026"/>
      <c r="BL126" s="1026"/>
      <c r="BM126" s="1026"/>
      <c r="BN126" s="1026"/>
      <c r="BO126" s="1026"/>
      <c r="BP126" s="1026"/>
      <c r="BQ126" s="1026"/>
      <c r="BR126" s="1026"/>
      <c r="BS126" s="1026"/>
      <c r="BT126" s="1026"/>
      <c r="BU126" s="1026"/>
      <c r="BV126" s="1026"/>
    </row>
    <row r="127">
      <c r="A127" s="1026"/>
      <c r="B127" s="1026"/>
      <c r="C127" s="1026"/>
      <c r="D127" s="1026"/>
      <c r="E127" s="1026"/>
      <c r="F127" s="1026"/>
      <c r="G127" s="1026"/>
      <c r="H127" s="1027"/>
      <c r="I127" s="1027"/>
      <c r="J127" s="1027"/>
      <c r="K127" s="1027"/>
      <c r="L127" s="1027"/>
      <c r="M127" s="1027"/>
      <c r="N127" s="1027"/>
      <c r="O127" s="1027"/>
      <c r="P127" s="1027"/>
      <c r="Q127" s="1026"/>
      <c r="R127" s="1026"/>
      <c r="S127" s="1026"/>
      <c r="T127" s="1026"/>
      <c r="U127" s="1026"/>
      <c r="V127" s="1026"/>
      <c r="W127" s="1026"/>
      <c r="X127" s="1026"/>
      <c r="Y127" s="1026"/>
      <c r="Z127" s="1026"/>
      <c r="AA127" s="1026"/>
      <c r="AB127" s="1026"/>
      <c r="AC127" s="1026"/>
      <c r="AD127" s="1026"/>
      <c r="AE127" s="1026"/>
      <c r="AF127" s="1026"/>
      <c r="AG127" s="1026"/>
      <c r="AH127" s="1026"/>
      <c r="AI127" s="1026"/>
      <c r="AJ127" s="1026"/>
      <c r="AK127" s="1026"/>
      <c r="AL127" s="1026"/>
      <c r="AM127" s="1026"/>
      <c r="AN127" s="1026"/>
      <c r="AO127" s="1026"/>
      <c r="AP127" s="1026"/>
      <c r="AQ127" s="1026"/>
      <c r="AR127" s="1026"/>
      <c r="AS127" s="1026"/>
      <c r="AT127" s="1026"/>
      <c r="AU127" s="1026"/>
      <c r="AV127" s="1026"/>
      <c r="AW127" s="1026"/>
      <c r="AX127" s="1026"/>
      <c r="AY127" s="1026"/>
      <c r="AZ127" s="1026"/>
      <c r="BA127" s="1026"/>
      <c r="BB127" s="1026"/>
      <c r="BC127" s="1026"/>
      <c r="BD127" s="1026"/>
      <c r="BE127" s="1026"/>
      <c r="BF127" s="1026"/>
      <c r="BG127" s="1026"/>
      <c r="BH127" s="1026"/>
      <c r="BI127" s="1026"/>
      <c r="BJ127" s="1026"/>
      <c r="BK127" s="1026"/>
      <c r="BL127" s="1026"/>
      <c r="BM127" s="1026"/>
      <c r="BN127" s="1026"/>
      <c r="BO127" s="1026"/>
      <c r="BP127" s="1026"/>
      <c r="BQ127" s="1026"/>
      <c r="BR127" s="1026"/>
      <c r="BS127" s="1026"/>
      <c r="BT127" s="1026"/>
      <c r="BU127" s="1026"/>
      <c r="BV127" s="1026"/>
    </row>
    <row r="128">
      <c r="A128" s="1026"/>
      <c r="B128" s="1026"/>
      <c r="C128" s="1026"/>
      <c r="D128" s="1026"/>
      <c r="E128" s="1026"/>
      <c r="F128" s="1026"/>
      <c r="G128" s="1026"/>
      <c r="H128" s="1027"/>
      <c r="I128" s="1027"/>
      <c r="J128" s="1027"/>
      <c r="K128" s="1027"/>
      <c r="L128" s="1027"/>
      <c r="M128" s="1027"/>
      <c r="N128" s="1027"/>
      <c r="O128" s="1027"/>
      <c r="P128" s="1027"/>
      <c r="Q128" s="1026"/>
      <c r="R128" s="1026"/>
      <c r="S128" s="1026"/>
      <c r="T128" s="1026"/>
      <c r="U128" s="1026"/>
      <c r="V128" s="1026"/>
      <c r="W128" s="1026"/>
      <c r="X128" s="1026"/>
      <c r="Y128" s="1026"/>
      <c r="Z128" s="1026"/>
      <c r="AA128" s="1026"/>
      <c r="AB128" s="1026"/>
      <c r="AC128" s="1026"/>
      <c r="AD128" s="1026"/>
      <c r="AE128" s="1026"/>
      <c r="AF128" s="1026"/>
      <c r="AG128" s="1026"/>
      <c r="AH128" s="1026"/>
      <c r="AI128" s="1026"/>
      <c r="AJ128" s="1026"/>
      <c r="AK128" s="1026"/>
      <c r="AL128" s="1026"/>
      <c r="AM128" s="1026"/>
      <c r="AN128" s="1026"/>
      <c r="AO128" s="1026"/>
      <c r="AP128" s="1026"/>
      <c r="AQ128" s="1026"/>
      <c r="AR128" s="1026"/>
      <c r="AS128" s="1026"/>
      <c r="AT128" s="1026"/>
      <c r="AU128" s="1026"/>
      <c r="AV128" s="1026"/>
      <c r="AW128" s="1026"/>
      <c r="AX128" s="1026"/>
      <c r="AY128" s="1026"/>
      <c r="AZ128" s="1026"/>
      <c r="BA128" s="1026"/>
      <c r="BB128" s="1026"/>
      <c r="BC128" s="1026"/>
      <c r="BD128" s="1026"/>
      <c r="BE128" s="1026"/>
      <c r="BF128" s="1026"/>
      <c r="BG128" s="1026"/>
      <c r="BH128" s="1026"/>
      <c r="BI128" s="1026"/>
      <c r="BJ128" s="1026"/>
      <c r="BK128" s="1026"/>
      <c r="BL128" s="1026"/>
      <c r="BM128" s="1026"/>
      <c r="BN128" s="1026"/>
      <c r="BO128" s="1026"/>
      <c r="BP128" s="1026"/>
      <c r="BQ128" s="1026"/>
      <c r="BR128" s="1026"/>
      <c r="BS128" s="1026"/>
      <c r="BT128" s="1026"/>
      <c r="BU128" s="1026"/>
      <c r="BV128" s="1026"/>
    </row>
    <row r="129">
      <c r="A129" s="1026"/>
      <c r="B129" s="1026"/>
      <c r="C129" s="1026"/>
      <c r="D129" s="1026"/>
      <c r="E129" s="1026"/>
      <c r="F129" s="1026"/>
      <c r="G129" s="1026"/>
      <c r="H129" s="1027"/>
      <c r="I129" s="1027"/>
      <c r="J129" s="1027"/>
      <c r="K129" s="1027"/>
      <c r="L129" s="1027"/>
      <c r="M129" s="1027"/>
      <c r="N129" s="1027"/>
      <c r="O129" s="1027"/>
      <c r="P129" s="1027"/>
      <c r="Q129" s="1026"/>
      <c r="R129" s="1026"/>
      <c r="S129" s="1026"/>
      <c r="T129" s="1026"/>
      <c r="U129" s="1026"/>
      <c r="V129" s="1026"/>
      <c r="W129" s="1026"/>
      <c r="X129" s="1026"/>
      <c r="Y129" s="1026"/>
      <c r="Z129" s="1026"/>
      <c r="AA129" s="1026"/>
      <c r="AB129" s="1026"/>
      <c r="AC129" s="1026"/>
      <c r="AD129" s="1026"/>
      <c r="AE129" s="1026"/>
      <c r="AF129" s="1026"/>
      <c r="AG129" s="1026"/>
      <c r="AH129" s="1026"/>
      <c r="AI129" s="1026"/>
      <c r="AJ129" s="1026"/>
      <c r="AK129" s="1026"/>
      <c r="AL129" s="1026"/>
      <c r="AM129" s="1026"/>
      <c r="AN129" s="1026"/>
      <c r="AO129" s="1026"/>
      <c r="AP129" s="1026"/>
      <c r="AQ129" s="1026"/>
      <c r="AR129" s="1026"/>
      <c r="AS129" s="1026"/>
      <c r="AT129" s="1026"/>
      <c r="AU129" s="1026"/>
      <c r="AV129" s="1026"/>
      <c r="AW129" s="1026"/>
      <c r="AX129" s="1026"/>
      <c r="AY129" s="1026"/>
      <c r="AZ129" s="1026"/>
      <c r="BA129" s="1026"/>
      <c r="BB129" s="1026"/>
      <c r="BC129" s="1026"/>
      <c r="BD129" s="1026"/>
      <c r="BE129" s="1026"/>
      <c r="BF129" s="1026"/>
      <c r="BG129" s="1026"/>
      <c r="BH129" s="1026"/>
      <c r="BI129" s="1026"/>
      <c r="BJ129" s="1026"/>
      <c r="BK129" s="1026"/>
      <c r="BL129" s="1026"/>
      <c r="BM129" s="1026"/>
      <c r="BN129" s="1026"/>
      <c r="BO129" s="1026"/>
      <c r="BP129" s="1026"/>
      <c r="BQ129" s="1026"/>
      <c r="BR129" s="1026"/>
      <c r="BS129" s="1026"/>
      <c r="BT129" s="1026"/>
      <c r="BU129" s="1026"/>
      <c r="BV129" s="1026"/>
    </row>
    <row r="130">
      <c r="A130" s="1026"/>
      <c r="B130" s="1026"/>
      <c r="C130" s="1026"/>
      <c r="D130" s="1026"/>
      <c r="E130" s="1026"/>
      <c r="F130" s="1026"/>
      <c r="G130" s="1026"/>
      <c r="H130" s="1027"/>
      <c r="I130" s="1027"/>
      <c r="J130" s="1027"/>
      <c r="K130" s="1027"/>
      <c r="L130" s="1027"/>
      <c r="M130" s="1027"/>
      <c r="N130" s="1027"/>
      <c r="O130" s="1027"/>
      <c r="P130" s="1027"/>
      <c r="Q130" s="1026"/>
      <c r="R130" s="1026"/>
      <c r="S130" s="1026"/>
      <c r="T130" s="1026"/>
      <c r="U130" s="1026"/>
      <c r="V130" s="1026"/>
      <c r="W130" s="1026"/>
      <c r="X130" s="1026"/>
      <c r="Y130" s="1026"/>
      <c r="Z130" s="1026"/>
      <c r="AA130" s="1026"/>
      <c r="AB130" s="1026"/>
      <c r="AC130" s="1026"/>
      <c r="AD130" s="1026"/>
      <c r="AE130" s="1026"/>
      <c r="AF130" s="1026"/>
      <c r="AG130" s="1026"/>
      <c r="AH130" s="1026"/>
      <c r="AI130" s="1026"/>
      <c r="AJ130" s="1026"/>
      <c r="AK130" s="1026"/>
      <c r="AL130" s="1026"/>
      <c r="AM130" s="1026"/>
      <c r="AN130" s="1026"/>
      <c r="AO130" s="1026"/>
      <c r="AP130" s="1026"/>
      <c r="AQ130" s="1026"/>
      <c r="AR130" s="1026"/>
      <c r="AS130" s="1026"/>
      <c r="AT130" s="1026"/>
      <c r="AU130" s="1026"/>
      <c r="AV130" s="1026"/>
      <c r="AW130" s="1026"/>
      <c r="AX130" s="1026"/>
      <c r="AY130" s="1026"/>
      <c r="AZ130" s="1026"/>
      <c r="BA130" s="1026"/>
      <c r="BB130" s="1026"/>
      <c r="BC130" s="1026"/>
      <c r="BD130" s="1026"/>
      <c r="BE130" s="1026"/>
      <c r="BF130" s="1026"/>
      <c r="BG130" s="1026"/>
      <c r="BH130" s="1026"/>
      <c r="BI130" s="1026"/>
      <c r="BJ130" s="1026"/>
      <c r="BK130" s="1026"/>
      <c r="BL130" s="1026"/>
      <c r="BM130" s="1026"/>
      <c r="BN130" s="1026"/>
      <c r="BO130" s="1026"/>
      <c r="BP130" s="1026"/>
      <c r="BQ130" s="1026"/>
      <c r="BR130" s="1026"/>
      <c r="BS130" s="1026"/>
      <c r="BT130" s="1026"/>
      <c r="BU130" s="1026"/>
      <c r="BV130" s="1026"/>
    </row>
    <row r="131">
      <c r="A131" s="1026"/>
      <c r="B131" s="1026"/>
      <c r="C131" s="1026"/>
      <c r="D131" s="1026"/>
      <c r="E131" s="1026"/>
      <c r="F131" s="1026"/>
      <c r="G131" s="1026"/>
      <c r="H131" s="1027"/>
      <c r="I131" s="1027"/>
      <c r="J131" s="1027"/>
      <c r="K131" s="1027"/>
      <c r="L131" s="1027"/>
      <c r="M131" s="1027"/>
      <c r="N131" s="1027"/>
      <c r="O131" s="1027"/>
      <c r="P131" s="1027"/>
      <c r="Q131" s="1026"/>
      <c r="R131" s="1026"/>
      <c r="S131" s="1026"/>
      <c r="T131" s="1026"/>
      <c r="U131" s="1026"/>
      <c r="V131" s="1026"/>
      <c r="W131" s="1026"/>
      <c r="X131" s="1026"/>
      <c r="Y131" s="1026"/>
      <c r="Z131" s="1026"/>
      <c r="AA131" s="1026"/>
      <c r="AB131" s="1026"/>
      <c r="AC131" s="1026"/>
      <c r="AD131" s="1026"/>
      <c r="AE131" s="1026"/>
      <c r="AF131" s="1026"/>
      <c r="AG131" s="1026"/>
      <c r="AH131" s="1026"/>
      <c r="AI131" s="1026"/>
      <c r="AJ131" s="1026"/>
      <c r="AK131" s="1026"/>
      <c r="AL131" s="1026"/>
      <c r="AM131" s="1026"/>
      <c r="AN131" s="1026"/>
      <c r="AO131" s="1026"/>
      <c r="AP131" s="1026"/>
      <c r="AQ131" s="1026"/>
      <c r="AR131" s="1026"/>
      <c r="AS131" s="1026"/>
      <c r="AT131" s="1026"/>
      <c r="AU131" s="1026"/>
      <c r="AV131" s="1026"/>
      <c r="AW131" s="1026"/>
      <c r="AX131" s="1026"/>
      <c r="AY131" s="1026"/>
      <c r="AZ131" s="1026"/>
      <c r="BA131" s="1026"/>
      <c r="BB131" s="1026"/>
      <c r="BC131" s="1026"/>
      <c r="BD131" s="1026"/>
      <c r="BE131" s="1026"/>
      <c r="BF131" s="1026"/>
      <c r="BG131" s="1026"/>
      <c r="BH131" s="1026"/>
      <c r="BI131" s="1026"/>
      <c r="BJ131" s="1026"/>
      <c r="BK131" s="1026"/>
      <c r="BL131" s="1026"/>
      <c r="BM131" s="1026"/>
      <c r="BN131" s="1026"/>
      <c r="BO131" s="1026"/>
      <c r="BP131" s="1026"/>
      <c r="BQ131" s="1026"/>
      <c r="BR131" s="1026"/>
      <c r="BS131" s="1026"/>
      <c r="BT131" s="1026"/>
      <c r="BU131" s="1026"/>
      <c r="BV131" s="1026"/>
    </row>
    <row r="132">
      <c r="A132" s="1026"/>
      <c r="B132" s="1026"/>
      <c r="C132" s="1026"/>
      <c r="D132" s="1026"/>
      <c r="E132" s="1026"/>
      <c r="F132" s="1026"/>
      <c r="G132" s="1026"/>
      <c r="H132" s="1027"/>
      <c r="I132" s="1027"/>
      <c r="J132" s="1027"/>
      <c r="K132" s="1027"/>
      <c r="L132" s="1027"/>
      <c r="M132" s="1027"/>
      <c r="N132" s="1027"/>
      <c r="O132" s="1027"/>
      <c r="P132" s="1027"/>
      <c r="Q132" s="1026"/>
      <c r="R132" s="1026"/>
      <c r="S132" s="1026"/>
      <c r="T132" s="1026"/>
      <c r="U132" s="1026"/>
      <c r="V132" s="1026"/>
      <c r="W132" s="1026"/>
      <c r="X132" s="1026"/>
      <c r="Y132" s="1026"/>
      <c r="Z132" s="1026"/>
      <c r="AA132" s="1026"/>
      <c r="AB132" s="1026"/>
      <c r="AC132" s="1026"/>
      <c r="AD132" s="1026"/>
      <c r="AE132" s="1026"/>
      <c r="AF132" s="1026"/>
      <c r="AG132" s="1026"/>
      <c r="AH132" s="1026"/>
      <c r="AI132" s="1026"/>
      <c r="AJ132" s="1026"/>
      <c r="AK132" s="1026"/>
      <c r="AL132" s="1026"/>
      <c r="AM132" s="1026"/>
      <c r="AN132" s="1026"/>
      <c r="AO132" s="1026"/>
      <c r="AP132" s="1026"/>
      <c r="AQ132" s="1026"/>
      <c r="AR132" s="1026"/>
      <c r="AS132" s="1026"/>
      <c r="AT132" s="1026"/>
      <c r="AU132" s="1026"/>
      <c r="AV132" s="1026"/>
      <c r="AW132" s="1026"/>
      <c r="AX132" s="1026"/>
      <c r="AY132" s="1026"/>
      <c r="AZ132" s="1026"/>
      <c r="BA132" s="1026"/>
      <c r="BB132" s="1026"/>
      <c r="BC132" s="1026"/>
      <c r="BD132" s="1026"/>
      <c r="BE132" s="1026"/>
      <c r="BF132" s="1026"/>
      <c r="BG132" s="1026"/>
      <c r="BH132" s="1026"/>
      <c r="BI132" s="1026"/>
      <c r="BJ132" s="1026"/>
      <c r="BK132" s="1026"/>
      <c r="BL132" s="1026"/>
      <c r="BM132" s="1026"/>
      <c r="BN132" s="1026"/>
      <c r="BO132" s="1026"/>
      <c r="BP132" s="1026"/>
      <c r="BQ132" s="1026"/>
      <c r="BR132" s="1026"/>
      <c r="BS132" s="1026"/>
      <c r="BT132" s="1026"/>
      <c r="BU132" s="1026"/>
      <c r="BV132" s="1026"/>
    </row>
    <row r="133">
      <c r="A133" s="1026"/>
      <c r="B133" s="1026"/>
      <c r="C133" s="1026"/>
      <c r="D133" s="1026"/>
      <c r="E133" s="1026"/>
      <c r="F133" s="1026"/>
      <c r="G133" s="1026"/>
      <c r="H133" s="1027"/>
      <c r="I133" s="1027"/>
      <c r="J133" s="1027"/>
      <c r="K133" s="1027"/>
      <c r="L133" s="1027"/>
      <c r="M133" s="1027"/>
      <c r="N133" s="1027"/>
      <c r="O133" s="1027"/>
      <c r="P133" s="1027"/>
      <c r="Q133" s="1026"/>
      <c r="R133" s="1026"/>
      <c r="S133" s="1026"/>
      <c r="T133" s="1026"/>
      <c r="U133" s="1026"/>
      <c r="V133" s="1026"/>
      <c r="W133" s="1026"/>
      <c r="X133" s="1026"/>
      <c r="Y133" s="1026"/>
      <c r="Z133" s="1026"/>
      <c r="AA133" s="1026"/>
      <c r="AB133" s="1026"/>
      <c r="AC133" s="1026"/>
      <c r="AD133" s="1026"/>
      <c r="AE133" s="1026"/>
      <c r="AF133" s="1026"/>
      <c r="AG133" s="1026"/>
      <c r="AH133" s="1026"/>
      <c r="AI133" s="1026"/>
      <c r="AJ133" s="1026"/>
      <c r="AK133" s="1026"/>
      <c r="AL133" s="1026"/>
      <c r="AM133" s="1026"/>
      <c r="AN133" s="1026"/>
      <c r="AO133" s="1026"/>
      <c r="AP133" s="1026"/>
      <c r="AQ133" s="1026"/>
      <c r="AR133" s="1026"/>
      <c r="AS133" s="1026"/>
      <c r="AT133" s="1026"/>
      <c r="AU133" s="1026"/>
      <c r="AV133" s="1026"/>
      <c r="AW133" s="1026"/>
      <c r="AX133" s="1026"/>
      <c r="AY133" s="1026"/>
      <c r="AZ133" s="1026"/>
      <c r="BA133" s="1026"/>
      <c r="BB133" s="1026"/>
      <c r="BC133" s="1026"/>
      <c r="BD133" s="1026"/>
      <c r="BE133" s="1026"/>
      <c r="BF133" s="1026"/>
      <c r="BG133" s="1026"/>
      <c r="BH133" s="1026"/>
      <c r="BI133" s="1026"/>
      <c r="BJ133" s="1026"/>
      <c r="BK133" s="1026"/>
      <c r="BL133" s="1026"/>
      <c r="BM133" s="1026"/>
      <c r="BN133" s="1026"/>
      <c r="BO133" s="1026"/>
      <c r="BP133" s="1026"/>
      <c r="BQ133" s="1026"/>
      <c r="BR133" s="1026"/>
      <c r="BS133" s="1026"/>
      <c r="BT133" s="1026"/>
      <c r="BU133" s="1026"/>
      <c r="BV133" s="1026"/>
    </row>
    <row r="134">
      <c r="A134" s="1026"/>
      <c r="B134" s="1026"/>
      <c r="C134" s="1026"/>
      <c r="D134" s="1026"/>
      <c r="E134" s="1026"/>
      <c r="F134" s="1026"/>
      <c r="G134" s="1026"/>
      <c r="H134" s="1027"/>
      <c r="I134" s="1027"/>
      <c r="J134" s="1027"/>
      <c r="K134" s="1027"/>
      <c r="L134" s="1027"/>
      <c r="M134" s="1027"/>
      <c r="N134" s="1027"/>
      <c r="O134" s="1027"/>
      <c r="P134" s="1027"/>
      <c r="Q134" s="1026"/>
      <c r="R134" s="1026"/>
      <c r="S134" s="1026"/>
      <c r="T134" s="1026"/>
      <c r="U134" s="1026"/>
      <c r="V134" s="1026"/>
      <c r="W134" s="1026"/>
      <c r="X134" s="1026"/>
      <c r="Y134" s="1026"/>
      <c r="Z134" s="1026"/>
      <c r="AA134" s="1026"/>
      <c r="AB134" s="1026"/>
      <c r="AC134" s="1026"/>
      <c r="AD134" s="1026"/>
      <c r="AE134" s="1026"/>
      <c r="AF134" s="1026"/>
      <c r="AG134" s="1026"/>
      <c r="AH134" s="1026"/>
      <c r="AI134" s="1026"/>
      <c r="AJ134" s="1026"/>
      <c r="AK134" s="1026"/>
      <c r="AL134" s="1026"/>
      <c r="AM134" s="1026"/>
      <c r="AN134" s="1026"/>
      <c r="AO134" s="1026"/>
      <c r="AP134" s="1026"/>
      <c r="AQ134" s="1026"/>
      <c r="AR134" s="1026"/>
      <c r="AS134" s="1026"/>
      <c r="AT134" s="1026"/>
      <c r="AU134" s="1026"/>
      <c r="AV134" s="1026"/>
      <c r="AW134" s="1026"/>
      <c r="AX134" s="1026"/>
      <c r="AY134" s="1026"/>
      <c r="AZ134" s="1026"/>
      <c r="BA134" s="1026"/>
      <c r="BB134" s="1026"/>
      <c r="BC134" s="1026"/>
      <c r="BD134" s="1026"/>
      <c r="BE134" s="1026"/>
      <c r="BF134" s="1026"/>
      <c r="BG134" s="1026"/>
      <c r="BH134" s="1026"/>
      <c r="BI134" s="1026"/>
      <c r="BJ134" s="1026"/>
      <c r="BK134" s="1026"/>
      <c r="BL134" s="1026"/>
      <c r="BM134" s="1026"/>
      <c r="BN134" s="1026"/>
      <c r="BO134" s="1026"/>
      <c r="BP134" s="1026"/>
      <c r="BQ134" s="1026"/>
      <c r="BR134" s="1026"/>
      <c r="BS134" s="1026"/>
      <c r="BT134" s="1026"/>
      <c r="BU134" s="1026"/>
      <c r="BV134" s="1026"/>
    </row>
    <row r="135">
      <c r="A135" s="1026"/>
      <c r="B135" s="1026"/>
      <c r="C135" s="1026"/>
      <c r="D135" s="1026"/>
      <c r="E135" s="1026"/>
      <c r="F135" s="1026"/>
      <c r="G135" s="1026"/>
      <c r="H135" s="1027"/>
      <c r="I135" s="1027"/>
      <c r="J135" s="1027"/>
      <c r="K135" s="1027"/>
      <c r="L135" s="1027"/>
      <c r="M135" s="1027"/>
      <c r="N135" s="1027"/>
      <c r="O135" s="1027"/>
      <c r="P135" s="1027"/>
      <c r="Q135" s="1026"/>
      <c r="R135" s="1026"/>
      <c r="S135" s="1026"/>
      <c r="T135" s="1026"/>
      <c r="U135" s="1026"/>
      <c r="V135" s="1026"/>
      <c r="W135" s="1026"/>
      <c r="X135" s="1026"/>
      <c r="Y135" s="1026"/>
      <c r="Z135" s="1026"/>
      <c r="AA135" s="1026"/>
      <c r="AB135" s="1026"/>
      <c r="AC135" s="1026"/>
      <c r="AD135" s="1026"/>
      <c r="AE135" s="1026"/>
      <c r="AF135" s="1026"/>
      <c r="AG135" s="1026"/>
      <c r="AH135" s="1026"/>
      <c r="AI135" s="1026"/>
      <c r="AJ135" s="1026"/>
      <c r="AK135" s="1026"/>
      <c r="AL135" s="1026"/>
      <c r="AM135" s="1026"/>
      <c r="AN135" s="1026"/>
      <c r="AO135" s="1026"/>
      <c r="AP135" s="1026"/>
      <c r="AQ135" s="1026"/>
      <c r="AR135" s="1026"/>
      <c r="AS135" s="1026"/>
      <c r="AT135" s="1026"/>
      <c r="AU135" s="1026"/>
      <c r="AV135" s="1026"/>
      <c r="AW135" s="1026"/>
      <c r="AX135" s="1026"/>
      <c r="AY135" s="1026"/>
      <c r="AZ135" s="1026"/>
      <c r="BA135" s="1026"/>
      <c r="BB135" s="1026"/>
      <c r="BC135" s="1026"/>
      <c r="BD135" s="1026"/>
      <c r="BE135" s="1026"/>
      <c r="BF135" s="1026"/>
      <c r="BG135" s="1026"/>
      <c r="BH135" s="1026"/>
      <c r="BI135" s="1026"/>
      <c r="BJ135" s="1026"/>
      <c r="BK135" s="1026"/>
      <c r="BL135" s="1026"/>
      <c r="BM135" s="1026"/>
      <c r="BN135" s="1026"/>
      <c r="BO135" s="1026"/>
      <c r="BP135" s="1026"/>
      <c r="BQ135" s="1026"/>
      <c r="BR135" s="1026"/>
      <c r="BS135" s="1026"/>
      <c r="BT135" s="1026"/>
      <c r="BU135" s="1026"/>
      <c r="BV135" s="1026"/>
    </row>
    <row r="136">
      <c r="A136" s="1026"/>
      <c r="B136" s="1026"/>
      <c r="C136" s="1026"/>
      <c r="D136" s="1026"/>
      <c r="E136" s="1026"/>
      <c r="F136" s="1026"/>
      <c r="G136" s="1026"/>
      <c r="H136" s="1027"/>
      <c r="I136" s="1027"/>
      <c r="J136" s="1027"/>
      <c r="K136" s="1027"/>
      <c r="L136" s="1027"/>
      <c r="M136" s="1027"/>
      <c r="N136" s="1027"/>
      <c r="O136" s="1027"/>
      <c r="P136" s="1027"/>
      <c r="Q136" s="1026"/>
      <c r="R136" s="1026"/>
      <c r="S136" s="1026"/>
      <c r="T136" s="1026"/>
      <c r="U136" s="1026"/>
      <c r="V136" s="1026"/>
      <c r="W136" s="1026"/>
      <c r="X136" s="1026"/>
      <c r="Y136" s="1026"/>
      <c r="Z136" s="1026"/>
      <c r="AA136" s="1026"/>
      <c r="AB136" s="1026"/>
      <c r="AC136" s="1026"/>
      <c r="AD136" s="1026"/>
      <c r="AE136" s="1026"/>
      <c r="AF136" s="1026"/>
      <c r="AG136" s="1026"/>
      <c r="AH136" s="1026"/>
      <c r="AI136" s="1026"/>
      <c r="AJ136" s="1026"/>
      <c r="AK136" s="1026"/>
      <c r="AL136" s="1026"/>
      <c r="AM136" s="1026"/>
      <c r="AN136" s="1026"/>
      <c r="AO136" s="1026"/>
      <c r="AP136" s="1026"/>
      <c r="AQ136" s="1026"/>
      <c r="AR136" s="1026"/>
      <c r="AS136" s="1026"/>
      <c r="AT136" s="1026"/>
      <c r="AU136" s="1026"/>
      <c r="AV136" s="1026"/>
      <c r="AW136" s="1026"/>
      <c r="AX136" s="1026"/>
      <c r="AY136" s="1026"/>
      <c r="AZ136" s="1026"/>
      <c r="BA136" s="1026"/>
      <c r="BB136" s="1026"/>
      <c r="BC136" s="1026"/>
      <c r="BD136" s="1026"/>
      <c r="BE136" s="1026"/>
      <c r="BF136" s="1026"/>
      <c r="BG136" s="1026"/>
      <c r="BH136" s="1026"/>
      <c r="BI136" s="1026"/>
      <c r="BJ136" s="1026"/>
      <c r="BK136" s="1026"/>
      <c r="BL136" s="1026"/>
      <c r="BM136" s="1026"/>
      <c r="BN136" s="1026"/>
      <c r="BO136" s="1026"/>
      <c r="BP136" s="1026"/>
      <c r="BQ136" s="1026"/>
      <c r="BR136" s="1026"/>
      <c r="BS136" s="1026"/>
      <c r="BT136" s="1026"/>
      <c r="BU136" s="1026"/>
      <c r="BV136" s="1026"/>
    </row>
    <row r="137">
      <c r="A137" s="1026"/>
      <c r="B137" s="1026"/>
      <c r="C137" s="1026"/>
      <c r="D137" s="1026"/>
      <c r="E137" s="1026"/>
      <c r="F137" s="1026"/>
      <c r="G137" s="1026"/>
      <c r="H137" s="1027"/>
      <c r="I137" s="1027"/>
      <c r="J137" s="1027"/>
      <c r="K137" s="1027"/>
      <c r="L137" s="1027"/>
      <c r="M137" s="1027"/>
      <c r="N137" s="1027"/>
      <c r="O137" s="1027"/>
      <c r="P137" s="1027"/>
      <c r="Q137" s="1026"/>
      <c r="R137" s="1026"/>
      <c r="S137" s="1026"/>
      <c r="T137" s="1026"/>
      <c r="U137" s="1026"/>
      <c r="V137" s="1026"/>
      <c r="W137" s="1026"/>
      <c r="X137" s="1026"/>
      <c r="Y137" s="1026"/>
      <c r="Z137" s="1026"/>
      <c r="AA137" s="1026"/>
      <c r="AB137" s="1026"/>
      <c r="AC137" s="1026"/>
      <c r="AD137" s="1026"/>
      <c r="AE137" s="1026"/>
      <c r="AF137" s="1026"/>
      <c r="AG137" s="1026"/>
      <c r="AH137" s="1026"/>
      <c r="AI137" s="1026"/>
      <c r="AJ137" s="1026"/>
      <c r="AK137" s="1026"/>
      <c r="AL137" s="1026"/>
      <c r="AM137" s="1026"/>
      <c r="AN137" s="1026"/>
      <c r="AO137" s="1026"/>
      <c r="AP137" s="1026"/>
      <c r="AQ137" s="1026"/>
      <c r="AR137" s="1026"/>
      <c r="AS137" s="1026"/>
      <c r="AT137" s="1026"/>
      <c r="AU137" s="1026"/>
      <c r="AV137" s="1026"/>
      <c r="AW137" s="1026"/>
      <c r="AX137" s="1026"/>
      <c r="AY137" s="1026"/>
      <c r="AZ137" s="1026"/>
      <c r="BA137" s="1026"/>
      <c r="BB137" s="1026"/>
      <c r="BC137" s="1026"/>
      <c r="BD137" s="1026"/>
      <c r="BE137" s="1026"/>
      <c r="BF137" s="1026"/>
      <c r="BG137" s="1026"/>
      <c r="BH137" s="1026"/>
      <c r="BI137" s="1026"/>
      <c r="BJ137" s="1026"/>
      <c r="BK137" s="1026"/>
      <c r="BL137" s="1026"/>
      <c r="BM137" s="1026"/>
      <c r="BN137" s="1026"/>
      <c r="BO137" s="1026"/>
      <c r="BP137" s="1026"/>
      <c r="BQ137" s="1026"/>
      <c r="BR137" s="1026"/>
      <c r="BS137" s="1026"/>
      <c r="BT137" s="1026"/>
      <c r="BU137" s="1026"/>
      <c r="BV137" s="1026"/>
    </row>
    <row r="138">
      <c r="A138" s="1026"/>
      <c r="B138" s="1026"/>
      <c r="C138" s="1026"/>
      <c r="D138" s="1026"/>
      <c r="E138" s="1026"/>
      <c r="F138" s="1026"/>
      <c r="G138" s="1026"/>
      <c r="H138" s="1027"/>
      <c r="I138" s="1027"/>
      <c r="J138" s="1027"/>
      <c r="K138" s="1027"/>
      <c r="L138" s="1027"/>
      <c r="M138" s="1027"/>
      <c r="N138" s="1027"/>
      <c r="O138" s="1027"/>
      <c r="P138" s="1027"/>
      <c r="Q138" s="1026"/>
      <c r="R138" s="1026"/>
      <c r="S138" s="1026"/>
      <c r="T138" s="1026"/>
      <c r="U138" s="1026"/>
      <c r="V138" s="1026"/>
      <c r="W138" s="1026"/>
      <c r="X138" s="1026"/>
      <c r="Y138" s="1026"/>
      <c r="Z138" s="1026"/>
      <c r="AA138" s="1026"/>
      <c r="AB138" s="1026"/>
      <c r="AC138" s="1026"/>
      <c r="AD138" s="1026"/>
      <c r="AE138" s="1026"/>
      <c r="AF138" s="1026"/>
      <c r="AG138" s="1026"/>
      <c r="AH138" s="1026"/>
      <c r="AI138" s="1026"/>
      <c r="AJ138" s="1026"/>
      <c r="AK138" s="1026"/>
      <c r="AL138" s="1026"/>
      <c r="AM138" s="1026"/>
      <c r="AN138" s="1026"/>
      <c r="AO138" s="1026"/>
      <c r="AP138" s="1026"/>
      <c r="AQ138" s="1026"/>
      <c r="AR138" s="1026"/>
      <c r="AS138" s="1026"/>
      <c r="AT138" s="1026"/>
      <c r="AU138" s="1026"/>
      <c r="AV138" s="1026"/>
      <c r="AW138" s="1026"/>
      <c r="AX138" s="1026"/>
      <c r="AY138" s="1026"/>
      <c r="AZ138" s="1026"/>
      <c r="BA138" s="1026"/>
      <c r="BB138" s="1026"/>
      <c r="BC138" s="1026"/>
      <c r="BD138" s="1026"/>
      <c r="BE138" s="1026"/>
      <c r="BF138" s="1026"/>
      <c r="BG138" s="1026"/>
      <c r="BH138" s="1026"/>
      <c r="BI138" s="1026"/>
      <c r="BJ138" s="1026"/>
      <c r="BK138" s="1026"/>
      <c r="BL138" s="1026"/>
      <c r="BM138" s="1026"/>
      <c r="BN138" s="1026"/>
      <c r="BO138" s="1026"/>
      <c r="BP138" s="1026"/>
      <c r="BQ138" s="1026"/>
      <c r="BR138" s="1026"/>
      <c r="BS138" s="1026"/>
      <c r="BT138" s="1026"/>
      <c r="BU138" s="1026"/>
      <c r="BV138" s="1026"/>
    </row>
    <row r="139">
      <c r="A139" s="1026"/>
      <c r="B139" s="1026"/>
      <c r="C139" s="1026"/>
      <c r="D139" s="1026"/>
      <c r="E139" s="1026"/>
      <c r="F139" s="1026"/>
      <c r="G139" s="1026"/>
      <c r="H139" s="1027"/>
      <c r="I139" s="1027"/>
      <c r="J139" s="1027"/>
      <c r="K139" s="1027"/>
      <c r="L139" s="1027"/>
      <c r="M139" s="1027"/>
      <c r="N139" s="1027"/>
      <c r="O139" s="1027"/>
      <c r="P139" s="1027"/>
      <c r="Q139" s="1026"/>
      <c r="R139" s="1026"/>
      <c r="S139" s="1026"/>
      <c r="T139" s="1026"/>
      <c r="U139" s="1026"/>
      <c r="V139" s="1026"/>
      <c r="W139" s="1026"/>
      <c r="X139" s="1026"/>
      <c r="Y139" s="1026"/>
      <c r="Z139" s="1026"/>
      <c r="AA139" s="1026"/>
      <c r="AB139" s="1026"/>
      <c r="AC139" s="1026"/>
      <c r="AD139" s="1026"/>
      <c r="AE139" s="1026"/>
      <c r="AF139" s="1026"/>
      <c r="AG139" s="1026"/>
      <c r="AH139" s="1026"/>
      <c r="AI139" s="1026"/>
      <c r="AJ139" s="1026"/>
      <c r="AK139" s="1026"/>
      <c r="AL139" s="1026"/>
      <c r="AM139" s="1026"/>
      <c r="AN139" s="1026"/>
      <c r="AO139" s="1026"/>
      <c r="AP139" s="1026"/>
      <c r="AQ139" s="1026"/>
      <c r="AR139" s="1026"/>
      <c r="AS139" s="1026"/>
      <c r="AT139" s="1026"/>
      <c r="AU139" s="1026"/>
      <c r="AV139" s="1026"/>
      <c r="AW139" s="1026"/>
      <c r="AX139" s="1026"/>
      <c r="AY139" s="1026"/>
      <c r="AZ139" s="1026"/>
      <c r="BA139" s="1026"/>
      <c r="BB139" s="1026"/>
      <c r="BC139" s="1026"/>
      <c r="BD139" s="1026"/>
      <c r="BE139" s="1026"/>
      <c r="BF139" s="1026"/>
      <c r="BG139" s="1026"/>
      <c r="BH139" s="1026"/>
      <c r="BI139" s="1026"/>
      <c r="BJ139" s="1026"/>
      <c r="BK139" s="1026"/>
      <c r="BL139" s="1026"/>
      <c r="BM139" s="1026"/>
      <c r="BN139" s="1026"/>
      <c r="BO139" s="1026"/>
      <c r="BP139" s="1026"/>
      <c r="BQ139" s="1026"/>
      <c r="BR139" s="1026"/>
      <c r="BS139" s="1026"/>
      <c r="BT139" s="1026"/>
      <c r="BU139" s="1026"/>
      <c r="BV139" s="1026"/>
    </row>
    <row r="140">
      <c r="A140" s="1026"/>
      <c r="B140" s="1026"/>
      <c r="C140" s="1026"/>
      <c r="D140" s="1026"/>
      <c r="E140" s="1026"/>
      <c r="F140" s="1026"/>
      <c r="G140" s="1026"/>
      <c r="H140" s="1027"/>
      <c r="I140" s="1027"/>
      <c r="J140" s="1027"/>
      <c r="K140" s="1027"/>
      <c r="L140" s="1027"/>
      <c r="M140" s="1027"/>
      <c r="N140" s="1027"/>
      <c r="O140" s="1027"/>
      <c r="P140" s="1027"/>
      <c r="Q140" s="1026"/>
      <c r="R140" s="1026"/>
      <c r="S140" s="1026"/>
      <c r="T140" s="1026"/>
      <c r="U140" s="1026"/>
      <c r="V140" s="1026"/>
      <c r="W140" s="1026"/>
      <c r="X140" s="1026"/>
      <c r="Y140" s="1026"/>
      <c r="Z140" s="1026"/>
      <c r="AA140" s="1026"/>
      <c r="AB140" s="1026"/>
      <c r="AC140" s="1026"/>
      <c r="AD140" s="1026"/>
      <c r="AE140" s="1026"/>
      <c r="AF140" s="1026"/>
      <c r="AG140" s="1026"/>
      <c r="AH140" s="1026"/>
      <c r="AI140" s="1026"/>
      <c r="AJ140" s="1026"/>
      <c r="AK140" s="1026"/>
      <c r="AL140" s="1026"/>
      <c r="AM140" s="1026"/>
      <c r="AN140" s="1026"/>
      <c r="AO140" s="1026"/>
      <c r="AP140" s="1026"/>
      <c r="AQ140" s="1026"/>
      <c r="AR140" s="1026"/>
      <c r="AS140" s="1026"/>
      <c r="AT140" s="1026"/>
      <c r="AU140" s="1026"/>
      <c r="AV140" s="1026"/>
      <c r="AW140" s="1026"/>
      <c r="AX140" s="1026"/>
      <c r="AY140" s="1026"/>
      <c r="AZ140" s="1026"/>
      <c r="BA140" s="1026"/>
      <c r="BB140" s="1026"/>
      <c r="BC140" s="1026"/>
      <c r="BD140" s="1026"/>
      <c r="BE140" s="1026"/>
      <c r="BF140" s="1026"/>
      <c r="BG140" s="1026"/>
      <c r="BH140" s="1026"/>
      <c r="BI140" s="1026"/>
      <c r="BJ140" s="1026"/>
      <c r="BK140" s="1026"/>
      <c r="BL140" s="1026"/>
      <c r="BM140" s="1026"/>
      <c r="BN140" s="1026"/>
      <c r="BO140" s="1026"/>
      <c r="BP140" s="1026"/>
      <c r="BQ140" s="1026"/>
      <c r="BR140" s="1026"/>
      <c r="BS140" s="1026"/>
      <c r="BT140" s="1026"/>
      <c r="BU140" s="1026"/>
      <c r="BV140" s="1026"/>
    </row>
    <row r="141">
      <c r="A141" s="1026"/>
      <c r="B141" s="1026"/>
      <c r="C141" s="1026"/>
      <c r="D141" s="1026"/>
      <c r="E141" s="1026"/>
      <c r="F141" s="1026"/>
      <c r="G141" s="1026"/>
      <c r="H141" s="1027"/>
      <c r="I141" s="1027"/>
      <c r="J141" s="1027"/>
      <c r="K141" s="1027"/>
      <c r="L141" s="1027"/>
      <c r="M141" s="1027"/>
      <c r="N141" s="1027"/>
      <c r="O141" s="1027"/>
      <c r="P141" s="1027"/>
      <c r="Q141" s="1026"/>
      <c r="R141" s="1026"/>
      <c r="S141" s="1026"/>
      <c r="T141" s="1026"/>
      <c r="U141" s="1026"/>
      <c r="V141" s="1026"/>
      <c r="W141" s="1026"/>
      <c r="X141" s="1026"/>
      <c r="Y141" s="1026"/>
      <c r="Z141" s="1026"/>
      <c r="AA141" s="1026"/>
      <c r="AB141" s="1026"/>
      <c r="AC141" s="1026"/>
      <c r="AD141" s="1026"/>
      <c r="AE141" s="1026"/>
      <c r="AF141" s="1026"/>
      <c r="AG141" s="1026"/>
      <c r="AH141" s="1026"/>
      <c r="AI141" s="1026"/>
      <c r="AJ141" s="1026"/>
      <c r="AK141" s="1026"/>
      <c r="AL141" s="1026"/>
      <c r="AM141" s="1026"/>
      <c r="AN141" s="1026"/>
      <c r="AO141" s="1026"/>
      <c r="AP141" s="1026"/>
      <c r="AQ141" s="1026"/>
      <c r="AR141" s="1026"/>
      <c r="AS141" s="1026"/>
      <c r="AT141" s="1026"/>
      <c r="AU141" s="1026"/>
      <c r="AV141" s="1026"/>
      <c r="AW141" s="1026"/>
      <c r="AX141" s="1026"/>
      <c r="AY141" s="1026"/>
      <c r="AZ141" s="1026"/>
      <c r="BA141" s="1026"/>
      <c r="BB141" s="1026"/>
      <c r="BC141" s="1026"/>
      <c r="BD141" s="1026"/>
      <c r="BE141" s="1026"/>
      <c r="BF141" s="1026"/>
      <c r="BG141" s="1026"/>
      <c r="BH141" s="1026"/>
      <c r="BI141" s="1026"/>
      <c r="BJ141" s="1026"/>
      <c r="BK141" s="1026"/>
      <c r="BL141" s="1026"/>
      <c r="BM141" s="1026"/>
      <c r="BN141" s="1026"/>
      <c r="BO141" s="1026"/>
      <c r="BP141" s="1026"/>
      <c r="BQ141" s="1026"/>
      <c r="BR141" s="1026"/>
      <c r="BS141" s="1026"/>
      <c r="BT141" s="1026"/>
      <c r="BU141" s="1026"/>
      <c r="BV141" s="1026"/>
    </row>
    <row r="142">
      <c r="A142" s="1026"/>
      <c r="B142" s="1026"/>
      <c r="C142" s="1026"/>
      <c r="D142" s="1026"/>
      <c r="E142" s="1026"/>
      <c r="F142" s="1026"/>
      <c r="G142" s="1026"/>
      <c r="H142" s="1027"/>
      <c r="I142" s="1027"/>
      <c r="J142" s="1027"/>
      <c r="K142" s="1027"/>
      <c r="L142" s="1027"/>
      <c r="M142" s="1027"/>
      <c r="N142" s="1027"/>
      <c r="O142" s="1027"/>
      <c r="P142" s="1027"/>
      <c r="Q142" s="1026"/>
      <c r="R142" s="1026"/>
      <c r="S142" s="1026"/>
      <c r="T142" s="1026"/>
      <c r="U142" s="1026"/>
      <c r="V142" s="1026"/>
      <c r="W142" s="1026"/>
      <c r="X142" s="1026"/>
      <c r="Y142" s="1026"/>
      <c r="Z142" s="1026"/>
      <c r="AA142" s="1026"/>
      <c r="AB142" s="1026"/>
      <c r="AC142" s="1026"/>
      <c r="AD142" s="1026"/>
      <c r="AE142" s="1026"/>
      <c r="AF142" s="1026"/>
      <c r="AG142" s="1026"/>
      <c r="AH142" s="1026"/>
      <c r="AI142" s="1026"/>
      <c r="AJ142" s="1026"/>
      <c r="AK142" s="1026"/>
      <c r="AL142" s="1026"/>
      <c r="AM142" s="1026"/>
      <c r="AN142" s="1026"/>
      <c r="AO142" s="1026"/>
      <c r="AP142" s="1026"/>
      <c r="AQ142" s="1026"/>
      <c r="AR142" s="1026"/>
      <c r="AS142" s="1026"/>
      <c r="AT142" s="1026"/>
      <c r="AU142" s="1026"/>
      <c r="AV142" s="1026"/>
      <c r="AW142" s="1026"/>
      <c r="AX142" s="1026"/>
      <c r="AY142" s="1026"/>
      <c r="AZ142" s="1026"/>
      <c r="BA142" s="1026"/>
      <c r="BB142" s="1026"/>
      <c r="BC142" s="1026"/>
      <c r="BD142" s="1026"/>
      <c r="BE142" s="1026"/>
      <c r="BF142" s="1026"/>
      <c r="BG142" s="1026"/>
      <c r="BH142" s="1026"/>
      <c r="BI142" s="1026"/>
      <c r="BJ142" s="1026"/>
      <c r="BK142" s="1026"/>
      <c r="BL142" s="1026"/>
      <c r="BM142" s="1026"/>
      <c r="BN142" s="1026"/>
      <c r="BO142" s="1026"/>
      <c r="BP142" s="1026"/>
      <c r="BQ142" s="1026"/>
      <c r="BR142" s="1026"/>
      <c r="BS142" s="1026"/>
      <c r="BT142" s="1026"/>
      <c r="BU142" s="1026"/>
      <c r="BV142" s="1026"/>
    </row>
    <row r="143">
      <c r="A143" s="1026"/>
      <c r="B143" s="1026"/>
      <c r="C143" s="1026"/>
      <c r="D143" s="1026"/>
      <c r="E143" s="1026"/>
      <c r="F143" s="1026"/>
      <c r="G143" s="1026"/>
      <c r="H143" s="1027"/>
      <c r="I143" s="1027"/>
      <c r="J143" s="1027"/>
      <c r="K143" s="1027"/>
      <c r="L143" s="1027"/>
      <c r="M143" s="1027"/>
      <c r="N143" s="1027"/>
      <c r="O143" s="1027"/>
      <c r="P143" s="1027"/>
      <c r="Q143" s="1026"/>
      <c r="R143" s="1026"/>
      <c r="S143" s="1026"/>
      <c r="T143" s="1026"/>
      <c r="U143" s="1026"/>
      <c r="V143" s="1026"/>
      <c r="W143" s="1026"/>
      <c r="X143" s="1026"/>
      <c r="Y143" s="1026"/>
      <c r="Z143" s="1026"/>
      <c r="AA143" s="1026"/>
      <c r="AB143" s="1026"/>
      <c r="AC143" s="1026"/>
      <c r="AD143" s="1026"/>
      <c r="AE143" s="1026"/>
      <c r="AF143" s="1026"/>
      <c r="AG143" s="1026"/>
      <c r="AH143" s="1026"/>
      <c r="AI143" s="1026"/>
      <c r="AJ143" s="1026"/>
      <c r="AK143" s="1026"/>
      <c r="AL143" s="1026"/>
      <c r="AM143" s="1026"/>
      <c r="AN143" s="1026"/>
      <c r="AO143" s="1026"/>
      <c r="AP143" s="1026"/>
      <c r="AQ143" s="1026"/>
      <c r="AR143" s="1026"/>
      <c r="AS143" s="1026"/>
      <c r="AT143" s="1026"/>
      <c r="AU143" s="1026"/>
      <c r="AV143" s="1026"/>
      <c r="AW143" s="1026"/>
      <c r="AX143" s="1026"/>
      <c r="AY143" s="1026"/>
      <c r="AZ143" s="1026"/>
      <c r="BA143" s="1026"/>
      <c r="BB143" s="1026"/>
      <c r="BC143" s="1026"/>
      <c r="BD143" s="1026"/>
      <c r="BE143" s="1026"/>
      <c r="BF143" s="1026"/>
      <c r="BG143" s="1026"/>
      <c r="BH143" s="1026"/>
      <c r="BI143" s="1026"/>
      <c r="BJ143" s="1026"/>
      <c r="BK143" s="1026"/>
      <c r="BL143" s="1026"/>
      <c r="BM143" s="1026"/>
      <c r="BN143" s="1026"/>
      <c r="BO143" s="1026"/>
      <c r="BP143" s="1026"/>
      <c r="BQ143" s="1026"/>
      <c r="BR143" s="1026"/>
      <c r="BS143" s="1026"/>
      <c r="BT143" s="1026"/>
      <c r="BU143" s="1026"/>
      <c r="BV143" s="1026"/>
    </row>
    <row r="144">
      <c r="A144" s="1026"/>
      <c r="B144" s="1026"/>
      <c r="C144" s="1026"/>
      <c r="D144" s="1026"/>
      <c r="E144" s="1026"/>
      <c r="F144" s="1026"/>
      <c r="G144" s="1026"/>
      <c r="H144" s="1027"/>
      <c r="I144" s="1027"/>
      <c r="J144" s="1027"/>
      <c r="K144" s="1027"/>
      <c r="L144" s="1027"/>
      <c r="M144" s="1027"/>
      <c r="N144" s="1027"/>
      <c r="O144" s="1027"/>
      <c r="P144" s="1027"/>
      <c r="Q144" s="1026"/>
      <c r="R144" s="1026"/>
      <c r="S144" s="1026"/>
      <c r="T144" s="1026"/>
      <c r="U144" s="1026"/>
      <c r="V144" s="1026"/>
      <c r="W144" s="1026"/>
      <c r="X144" s="1026"/>
      <c r="Y144" s="1026"/>
      <c r="Z144" s="1026"/>
      <c r="AA144" s="1026"/>
      <c r="AB144" s="1026"/>
      <c r="AC144" s="1026"/>
      <c r="AD144" s="1026"/>
      <c r="AE144" s="1026"/>
      <c r="AF144" s="1026"/>
      <c r="AG144" s="1026"/>
      <c r="AH144" s="1026"/>
      <c r="AI144" s="1026"/>
      <c r="AJ144" s="1026"/>
      <c r="AK144" s="1026"/>
      <c r="AL144" s="1026"/>
      <c r="AM144" s="1026"/>
      <c r="AN144" s="1026"/>
      <c r="AO144" s="1026"/>
      <c r="AP144" s="1026"/>
      <c r="AQ144" s="1026"/>
      <c r="AR144" s="1026"/>
      <c r="AS144" s="1026"/>
      <c r="AT144" s="1026"/>
      <c r="AU144" s="1026"/>
      <c r="AV144" s="1026"/>
      <c r="AW144" s="1026"/>
      <c r="AX144" s="1026"/>
      <c r="AY144" s="1026"/>
      <c r="AZ144" s="1026"/>
      <c r="BA144" s="1026"/>
      <c r="BB144" s="1026"/>
      <c r="BC144" s="1026"/>
      <c r="BD144" s="1026"/>
      <c r="BE144" s="1026"/>
      <c r="BF144" s="1026"/>
      <c r="BG144" s="1026"/>
      <c r="BH144" s="1026"/>
      <c r="BI144" s="1026"/>
      <c r="BJ144" s="1026"/>
      <c r="BK144" s="1026"/>
      <c r="BL144" s="1026"/>
      <c r="BM144" s="1026"/>
      <c r="BN144" s="1026"/>
      <c r="BO144" s="1026"/>
      <c r="BP144" s="1026"/>
      <c r="BQ144" s="1026"/>
      <c r="BR144" s="1026"/>
      <c r="BS144" s="1026"/>
      <c r="BT144" s="1026"/>
      <c r="BU144" s="1026"/>
      <c r="BV144" s="1026"/>
    </row>
    <row r="145">
      <c r="A145" s="1026"/>
      <c r="B145" s="1026"/>
      <c r="C145" s="1026"/>
      <c r="D145" s="1026"/>
      <c r="E145" s="1026"/>
      <c r="F145" s="1026"/>
      <c r="G145" s="1026"/>
      <c r="H145" s="1027"/>
      <c r="I145" s="1027"/>
      <c r="J145" s="1027"/>
      <c r="K145" s="1027"/>
      <c r="L145" s="1027"/>
      <c r="M145" s="1027"/>
      <c r="N145" s="1027"/>
      <c r="O145" s="1027"/>
      <c r="P145" s="1027"/>
      <c r="Q145" s="1026"/>
      <c r="R145" s="1026"/>
      <c r="S145" s="1026"/>
      <c r="T145" s="1026"/>
      <c r="U145" s="1026"/>
      <c r="V145" s="1026"/>
      <c r="W145" s="1026"/>
      <c r="X145" s="1026"/>
      <c r="Y145" s="1026"/>
      <c r="Z145" s="1026"/>
      <c r="AA145" s="1026"/>
      <c r="AB145" s="1026"/>
      <c r="AC145" s="1026"/>
      <c r="AD145" s="1026"/>
      <c r="AE145" s="1026"/>
      <c r="AF145" s="1026"/>
      <c r="AG145" s="1026"/>
      <c r="AH145" s="1026"/>
      <c r="AI145" s="1026"/>
      <c r="AJ145" s="1026"/>
      <c r="AK145" s="1026"/>
      <c r="AL145" s="1026"/>
      <c r="AM145" s="1026"/>
      <c r="AN145" s="1026"/>
      <c r="AO145" s="1026"/>
      <c r="AP145" s="1026"/>
      <c r="AQ145" s="1026"/>
      <c r="AR145" s="1026"/>
      <c r="AS145" s="1026"/>
      <c r="AT145" s="1026"/>
      <c r="AU145" s="1026"/>
      <c r="AV145" s="1026"/>
      <c r="AW145" s="1026"/>
      <c r="AX145" s="1026"/>
      <c r="AY145" s="1026"/>
      <c r="AZ145" s="1026"/>
      <c r="BA145" s="1026"/>
      <c r="BB145" s="1026"/>
      <c r="BC145" s="1026"/>
      <c r="BD145" s="1026"/>
      <c r="BE145" s="1026"/>
      <c r="BF145" s="1026"/>
      <c r="BG145" s="1026"/>
      <c r="BH145" s="1026"/>
      <c r="BI145" s="1026"/>
      <c r="BJ145" s="1026"/>
      <c r="BK145" s="1026"/>
      <c r="BL145" s="1026"/>
      <c r="BM145" s="1026"/>
      <c r="BN145" s="1026"/>
      <c r="BO145" s="1026"/>
      <c r="BP145" s="1026"/>
      <c r="BQ145" s="1026"/>
      <c r="BR145" s="1026"/>
      <c r="BS145" s="1026"/>
      <c r="BT145" s="1026"/>
      <c r="BU145" s="1026"/>
      <c r="BV145" s="1026"/>
    </row>
    <row r="146">
      <c r="A146" s="1026"/>
      <c r="B146" s="1026"/>
      <c r="C146" s="1026"/>
      <c r="D146" s="1026"/>
      <c r="E146" s="1026"/>
      <c r="F146" s="1026"/>
      <c r="G146" s="1026"/>
      <c r="H146" s="1027"/>
      <c r="I146" s="1027"/>
      <c r="J146" s="1027"/>
      <c r="K146" s="1027"/>
      <c r="L146" s="1027"/>
      <c r="M146" s="1027"/>
      <c r="N146" s="1027"/>
      <c r="O146" s="1027"/>
      <c r="P146" s="1027"/>
      <c r="Q146" s="1026"/>
      <c r="R146" s="1026"/>
      <c r="S146" s="1026"/>
      <c r="T146" s="1026"/>
      <c r="U146" s="1026"/>
      <c r="V146" s="1026"/>
      <c r="W146" s="1026"/>
      <c r="X146" s="1026"/>
      <c r="Y146" s="1026"/>
      <c r="Z146" s="1026"/>
      <c r="AA146" s="1026"/>
      <c r="AB146" s="1026"/>
      <c r="AC146" s="1026"/>
      <c r="AD146" s="1026"/>
      <c r="AE146" s="1026"/>
      <c r="AF146" s="1026"/>
      <c r="AG146" s="1026"/>
      <c r="AH146" s="1026"/>
      <c r="AI146" s="1026"/>
      <c r="AJ146" s="1026"/>
      <c r="AK146" s="1026"/>
      <c r="AL146" s="1026"/>
      <c r="AM146" s="1026"/>
      <c r="AN146" s="1026"/>
      <c r="AO146" s="1026"/>
      <c r="AP146" s="1026"/>
      <c r="AQ146" s="1026"/>
      <c r="AR146" s="1026"/>
      <c r="AS146" s="1026"/>
      <c r="AT146" s="1026"/>
      <c r="AU146" s="1026"/>
      <c r="AV146" s="1026"/>
      <c r="AW146" s="1026"/>
      <c r="AX146" s="1026"/>
      <c r="AY146" s="1026"/>
      <c r="AZ146" s="1026"/>
      <c r="BA146" s="1026"/>
      <c r="BB146" s="1026"/>
      <c r="BC146" s="1026"/>
      <c r="BD146" s="1026"/>
      <c r="BE146" s="1026"/>
      <c r="BF146" s="1026"/>
      <c r="BG146" s="1026"/>
      <c r="BH146" s="1026"/>
      <c r="BI146" s="1026"/>
      <c r="BJ146" s="1026"/>
      <c r="BK146" s="1026"/>
      <c r="BL146" s="1026"/>
      <c r="BM146" s="1026"/>
      <c r="BN146" s="1026"/>
      <c r="BO146" s="1026"/>
      <c r="BP146" s="1026"/>
      <c r="BQ146" s="1026"/>
      <c r="BR146" s="1026"/>
      <c r="BS146" s="1026"/>
      <c r="BT146" s="1026"/>
      <c r="BU146" s="1026"/>
      <c r="BV146" s="1026"/>
    </row>
    <row r="147">
      <c r="A147" s="1026"/>
      <c r="B147" s="1026"/>
      <c r="C147" s="1026"/>
      <c r="D147" s="1026"/>
      <c r="E147" s="1026"/>
      <c r="F147" s="1026"/>
      <c r="G147" s="1026"/>
      <c r="H147" s="1027"/>
      <c r="I147" s="1027"/>
      <c r="J147" s="1027"/>
      <c r="K147" s="1027"/>
      <c r="L147" s="1027"/>
      <c r="M147" s="1027"/>
      <c r="N147" s="1027"/>
      <c r="O147" s="1027"/>
      <c r="P147" s="1027"/>
      <c r="Q147" s="1026"/>
      <c r="R147" s="1026"/>
      <c r="S147" s="1026"/>
      <c r="T147" s="1026"/>
      <c r="U147" s="1026"/>
      <c r="V147" s="1026"/>
      <c r="W147" s="1026"/>
      <c r="X147" s="1026"/>
      <c r="Y147" s="1026"/>
      <c r="Z147" s="1026"/>
      <c r="AA147" s="1026"/>
      <c r="AB147" s="1026"/>
      <c r="AC147" s="1026"/>
      <c r="AD147" s="1026"/>
      <c r="AE147" s="1026"/>
      <c r="AF147" s="1026"/>
      <c r="AG147" s="1026"/>
      <c r="AH147" s="1026"/>
      <c r="AI147" s="1026"/>
      <c r="AJ147" s="1026"/>
      <c r="AK147" s="1026"/>
      <c r="AL147" s="1026"/>
      <c r="AM147" s="1026"/>
      <c r="AN147" s="1026"/>
      <c r="AO147" s="1026"/>
      <c r="AP147" s="1026"/>
      <c r="AQ147" s="1026"/>
      <c r="AR147" s="1026"/>
      <c r="AS147" s="1026"/>
      <c r="AT147" s="1026"/>
      <c r="AU147" s="1026"/>
      <c r="AV147" s="1026"/>
      <c r="AW147" s="1026"/>
      <c r="AX147" s="1026"/>
      <c r="AY147" s="1026"/>
      <c r="AZ147" s="1026"/>
      <c r="BA147" s="1026"/>
      <c r="BB147" s="1026"/>
      <c r="BC147" s="1026"/>
      <c r="BD147" s="1026"/>
      <c r="BE147" s="1026"/>
      <c r="BF147" s="1026"/>
      <c r="BG147" s="1026"/>
      <c r="BH147" s="1026"/>
      <c r="BI147" s="1026"/>
      <c r="BJ147" s="1026"/>
      <c r="BK147" s="1026"/>
      <c r="BL147" s="1026"/>
      <c r="BM147" s="1026"/>
      <c r="BN147" s="1026"/>
      <c r="BO147" s="1026"/>
      <c r="BP147" s="1026"/>
      <c r="BQ147" s="1026"/>
      <c r="BR147" s="1026"/>
      <c r="BS147" s="1026"/>
      <c r="BT147" s="1026"/>
      <c r="BU147" s="1026"/>
      <c r="BV147" s="1026"/>
    </row>
    <row r="148">
      <c r="A148" s="1026"/>
      <c r="B148" s="1026"/>
      <c r="C148" s="1026"/>
      <c r="D148" s="1026"/>
      <c r="E148" s="1026"/>
      <c r="F148" s="1026"/>
      <c r="G148" s="1026"/>
      <c r="H148" s="1027"/>
      <c r="I148" s="1027"/>
      <c r="J148" s="1027"/>
      <c r="K148" s="1027"/>
      <c r="L148" s="1027"/>
      <c r="M148" s="1027"/>
      <c r="N148" s="1027"/>
      <c r="O148" s="1027"/>
      <c r="P148" s="1027"/>
      <c r="Q148" s="1026"/>
      <c r="R148" s="1026"/>
      <c r="S148" s="1026"/>
      <c r="T148" s="1026"/>
      <c r="U148" s="1026"/>
      <c r="V148" s="1026"/>
      <c r="W148" s="1026"/>
      <c r="X148" s="1026"/>
      <c r="Y148" s="1026"/>
      <c r="Z148" s="1026"/>
      <c r="AA148" s="1026"/>
      <c r="AB148" s="1026"/>
      <c r="AC148" s="1026"/>
      <c r="AD148" s="1026"/>
      <c r="AE148" s="1026"/>
      <c r="AF148" s="1026"/>
      <c r="AG148" s="1026"/>
      <c r="AH148" s="1026"/>
      <c r="AI148" s="1026"/>
      <c r="AJ148" s="1026"/>
      <c r="AK148" s="1026"/>
      <c r="AL148" s="1026"/>
      <c r="AM148" s="1026"/>
      <c r="AN148" s="1026"/>
      <c r="AO148" s="1026"/>
      <c r="AP148" s="1026"/>
      <c r="AQ148" s="1026"/>
      <c r="AR148" s="1026"/>
      <c r="AS148" s="1026"/>
      <c r="AT148" s="1026"/>
      <c r="AU148" s="1026"/>
      <c r="AV148" s="1026"/>
      <c r="AW148" s="1026"/>
      <c r="AX148" s="1026"/>
      <c r="AY148" s="1026"/>
      <c r="AZ148" s="1026"/>
      <c r="BA148" s="1026"/>
      <c r="BB148" s="1026"/>
      <c r="BC148" s="1026"/>
      <c r="BD148" s="1026"/>
      <c r="BE148" s="1026"/>
      <c r="BF148" s="1026"/>
      <c r="BG148" s="1026"/>
      <c r="BH148" s="1026"/>
      <c r="BI148" s="1026"/>
      <c r="BJ148" s="1026"/>
      <c r="BK148" s="1026"/>
      <c r="BL148" s="1026"/>
      <c r="BM148" s="1026"/>
      <c r="BN148" s="1026"/>
      <c r="BO148" s="1026"/>
      <c r="BP148" s="1026"/>
      <c r="BQ148" s="1026"/>
      <c r="BR148" s="1026"/>
      <c r="BS148" s="1026"/>
      <c r="BT148" s="1026"/>
      <c r="BU148" s="1026"/>
      <c r="BV148" s="1026"/>
    </row>
    <row r="149">
      <c r="A149" s="1026"/>
      <c r="B149" s="1026"/>
      <c r="C149" s="1026"/>
      <c r="D149" s="1026"/>
      <c r="E149" s="1026"/>
      <c r="F149" s="1026"/>
      <c r="G149" s="1026"/>
      <c r="H149" s="1027"/>
      <c r="I149" s="1027"/>
      <c r="J149" s="1027"/>
      <c r="K149" s="1027"/>
      <c r="L149" s="1027"/>
      <c r="M149" s="1027"/>
      <c r="N149" s="1027"/>
      <c r="O149" s="1027"/>
      <c r="P149" s="1027"/>
      <c r="Q149" s="1026"/>
      <c r="R149" s="1026"/>
      <c r="S149" s="1026"/>
      <c r="T149" s="1026"/>
      <c r="U149" s="1026"/>
      <c r="V149" s="1026"/>
      <c r="W149" s="1026"/>
      <c r="X149" s="1026"/>
      <c r="Y149" s="1026"/>
      <c r="Z149" s="1026"/>
      <c r="AA149" s="1026"/>
      <c r="AB149" s="1026"/>
      <c r="AC149" s="1026"/>
      <c r="AD149" s="1026"/>
      <c r="AE149" s="1026"/>
      <c r="AF149" s="1026"/>
      <c r="AG149" s="1026"/>
      <c r="AH149" s="1026"/>
      <c r="AI149" s="1026"/>
      <c r="AJ149" s="1026"/>
      <c r="AK149" s="1026"/>
      <c r="AL149" s="1026"/>
      <c r="AM149" s="1026"/>
      <c r="AN149" s="1026"/>
      <c r="AO149" s="1026"/>
      <c r="AP149" s="1026"/>
      <c r="AQ149" s="1026"/>
      <c r="AR149" s="1026"/>
      <c r="AS149" s="1026"/>
      <c r="AT149" s="1026"/>
      <c r="AU149" s="1026"/>
      <c r="AV149" s="1026"/>
      <c r="AW149" s="1026"/>
      <c r="AX149" s="1026"/>
      <c r="AY149" s="1026"/>
      <c r="AZ149" s="1026"/>
      <c r="BA149" s="1026"/>
      <c r="BB149" s="1026"/>
      <c r="BC149" s="1026"/>
      <c r="BD149" s="1026"/>
      <c r="BE149" s="1026"/>
      <c r="BF149" s="1026"/>
      <c r="BG149" s="1026"/>
      <c r="BH149" s="1026"/>
      <c r="BI149" s="1026"/>
      <c r="BJ149" s="1026"/>
      <c r="BK149" s="1026"/>
      <c r="BL149" s="1026"/>
      <c r="BM149" s="1026"/>
      <c r="BN149" s="1026"/>
      <c r="BO149" s="1026"/>
      <c r="BP149" s="1026"/>
      <c r="BQ149" s="1026"/>
      <c r="BR149" s="1026"/>
      <c r="BS149" s="1026"/>
      <c r="BT149" s="1026"/>
      <c r="BU149" s="1026"/>
      <c r="BV149" s="1026"/>
    </row>
    <row r="150">
      <c r="A150" s="1026"/>
      <c r="B150" s="1026"/>
      <c r="C150" s="1026"/>
      <c r="D150" s="1026"/>
      <c r="E150" s="1026"/>
      <c r="F150" s="1026"/>
      <c r="G150" s="1026"/>
      <c r="H150" s="1027"/>
      <c r="I150" s="1027"/>
      <c r="J150" s="1027"/>
      <c r="K150" s="1027"/>
      <c r="L150" s="1027"/>
      <c r="M150" s="1027"/>
      <c r="N150" s="1027"/>
      <c r="O150" s="1027"/>
      <c r="P150" s="1027"/>
      <c r="Q150" s="1026"/>
      <c r="R150" s="1026"/>
      <c r="S150" s="1026"/>
      <c r="T150" s="1026"/>
      <c r="U150" s="1026"/>
      <c r="V150" s="1026"/>
      <c r="W150" s="1026"/>
      <c r="X150" s="1026"/>
      <c r="Y150" s="1026"/>
      <c r="Z150" s="1026"/>
      <c r="AA150" s="1026"/>
      <c r="AB150" s="1026"/>
      <c r="AC150" s="1026"/>
      <c r="AD150" s="1026"/>
      <c r="AE150" s="1026"/>
      <c r="AF150" s="1026"/>
      <c r="AG150" s="1026"/>
      <c r="AH150" s="1026"/>
      <c r="AI150" s="1026"/>
      <c r="AJ150" s="1026"/>
      <c r="AK150" s="1026"/>
      <c r="AL150" s="1026"/>
      <c r="AM150" s="1026"/>
      <c r="AN150" s="1026"/>
      <c r="AO150" s="1026"/>
      <c r="AP150" s="1026"/>
      <c r="AQ150" s="1026"/>
      <c r="AR150" s="1026"/>
      <c r="AS150" s="1026"/>
      <c r="AT150" s="1026"/>
      <c r="AU150" s="1026"/>
      <c r="AV150" s="1026"/>
      <c r="AW150" s="1026"/>
      <c r="AX150" s="1026"/>
      <c r="AY150" s="1026"/>
      <c r="AZ150" s="1026"/>
      <c r="BA150" s="1026"/>
      <c r="BB150" s="1026"/>
      <c r="BC150" s="1026"/>
      <c r="BD150" s="1026"/>
      <c r="BE150" s="1026"/>
      <c r="BF150" s="1026"/>
      <c r="BG150" s="1026"/>
      <c r="BH150" s="1026"/>
      <c r="BI150" s="1026"/>
      <c r="BJ150" s="1026"/>
      <c r="BK150" s="1026"/>
      <c r="BL150" s="1026"/>
      <c r="BM150" s="1026"/>
      <c r="BN150" s="1026"/>
      <c r="BO150" s="1026"/>
      <c r="BP150" s="1026"/>
      <c r="BQ150" s="1026"/>
      <c r="BR150" s="1026"/>
      <c r="BS150" s="1026"/>
      <c r="BT150" s="1026"/>
      <c r="BU150" s="1026"/>
      <c r="BV150" s="1026"/>
    </row>
    <row r="151">
      <c r="A151" s="1026"/>
      <c r="B151" s="1026"/>
      <c r="C151" s="1026"/>
      <c r="D151" s="1026"/>
      <c r="E151" s="1026"/>
      <c r="F151" s="1026"/>
      <c r="G151" s="1026"/>
      <c r="H151" s="1027"/>
      <c r="I151" s="1027"/>
      <c r="J151" s="1027"/>
      <c r="K151" s="1027"/>
      <c r="L151" s="1027"/>
      <c r="M151" s="1027"/>
      <c r="N151" s="1027"/>
      <c r="O151" s="1027"/>
      <c r="P151" s="1027"/>
      <c r="Q151" s="1026"/>
      <c r="R151" s="1026"/>
      <c r="S151" s="1026"/>
      <c r="T151" s="1026"/>
      <c r="U151" s="1026"/>
      <c r="V151" s="1026"/>
      <c r="W151" s="1026"/>
      <c r="X151" s="1026"/>
      <c r="Y151" s="1026"/>
      <c r="Z151" s="1026"/>
      <c r="AA151" s="1026"/>
      <c r="AB151" s="1026"/>
      <c r="AC151" s="1026"/>
      <c r="AD151" s="1026"/>
      <c r="AE151" s="1026"/>
      <c r="AF151" s="1026"/>
      <c r="AG151" s="1026"/>
      <c r="AH151" s="1026"/>
      <c r="AI151" s="1026"/>
      <c r="AJ151" s="1026"/>
      <c r="AK151" s="1026"/>
      <c r="AL151" s="1026"/>
      <c r="AM151" s="1026"/>
      <c r="AN151" s="1026"/>
      <c r="AO151" s="1026"/>
      <c r="AP151" s="1026"/>
      <c r="AQ151" s="1026"/>
      <c r="AR151" s="1026"/>
      <c r="AS151" s="1026"/>
      <c r="AT151" s="1026"/>
      <c r="AU151" s="1026"/>
      <c r="AV151" s="1026"/>
      <c r="AW151" s="1026"/>
      <c r="AX151" s="1026"/>
      <c r="AY151" s="1026"/>
      <c r="AZ151" s="1026"/>
      <c r="BA151" s="1026"/>
      <c r="BB151" s="1026"/>
      <c r="BC151" s="1026"/>
      <c r="BD151" s="1026"/>
      <c r="BE151" s="1026"/>
      <c r="BF151" s="1026"/>
      <c r="BG151" s="1026"/>
      <c r="BH151" s="1026"/>
      <c r="BI151" s="1026"/>
      <c r="BJ151" s="1026"/>
      <c r="BK151" s="1026"/>
      <c r="BL151" s="1026"/>
      <c r="BM151" s="1026"/>
      <c r="BN151" s="1026"/>
      <c r="BO151" s="1026"/>
      <c r="BP151" s="1026"/>
      <c r="BQ151" s="1026"/>
      <c r="BR151" s="1026"/>
      <c r="BS151" s="1026"/>
      <c r="BT151" s="1026"/>
      <c r="BU151" s="1026"/>
      <c r="BV151" s="1026"/>
    </row>
    <row r="152">
      <c r="A152" s="1026"/>
      <c r="B152" s="1026"/>
      <c r="C152" s="1026"/>
      <c r="D152" s="1026"/>
      <c r="E152" s="1026"/>
      <c r="F152" s="1026"/>
      <c r="G152" s="1026"/>
      <c r="H152" s="1027"/>
      <c r="I152" s="1027"/>
      <c r="J152" s="1027"/>
      <c r="K152" s="1027"/>
      <c r="L152" s="1027"/>
      <c r="M152" s="1027"/>
      <c r="N152" s="1027"/>
      <c r="O152" s="1027"/>
      <c r="P152" s="1027"/>
      <c r="Q152" s="1026"/>
      <c r="R152" s="1026"/>
      <c r="S152" s="1026"/>
      <c r="T152" s="1026"/>
      <c r="U152" s="1026"/>
      <c r="V152" s="1026"/>
      <c r="W152" s="1026"/>
      <c r="X152" s="1026"/>
      <c r="Y152" s="1026"/>
      <c r="Z152" s="1026"/>
      <c r="AA152" s="1026"/>
      <c r="AB152" s="1026"/>
      <c r="AC152" s="1026"/>
      <c r="AD152" s="1026"/>
      <c r="AE152" s="1026"/>
      <c r="AF152" s="1026"/>
      <c r="AG152" s="1026"/>
      <c r="AH152" s="1026"/>
      <c r="AI152" s="1026"/>
      <c r="AJ152" s="1026"/>
      <c r="AK152" s="1026"/>
      <c r="AL152" s="1026"/>
      <c r="AM152" s="1026"/>
      <c r="AN152" s="1026"/>
      <c r="AO152" s="1026"/>
      <c r="AP152" s="1026"/>
      <c r="AQ152" s="1026"/>
      <c r="AR152" s="1026"/>
      <c r="AS152" s="1026"/>
      <c r="AT152" s="1026"/>
      <c r="AU152" s="1026"/>
      <c r="AV152" s="1026"/>
      <c r="AW152" s="1026"/>
      <c r="AX152" s="1026"/>
      <c r="AY152" s="1026"/>
      <c r="AZ152" s="1026"/>
      <c r="BA152" s="1026"/>
      <c r="BB152" s="1026"/>
      <c r="BC152" s="1026"/>
      <c r="BD152" s="1026"/>
      <c r="BE152" s="1026"/>
      <c r="BF152" s="1026"/>
      <c r="BG152" s="1026"/>
      <c r="BH152" s="1026"/>
      <c r="BI152" s="1026"/>
      <c r="BJ152" s="1026"/>
      <c r="BK152" s="1026"/>
      <c r="BL152" s="1026"/>
      <c r="BM152" s="1026"/>
      <c r="BN152" s="1026"/>
      <c r="BO152" s="1026"/>
      <c r="BP152" s="1026"/>
      <c r="BQ152" s="1026"/>
      <c r="BR152" s="1026"/>
      <c r="BS152" s="1026"/>
      <c r="BT152" s="1026"/>
      <c r="BU152" s="1026"/>
      <c r="BV152" s="1026"/>
    </row>
    <row r="153">
      <c r="A153" s="1026"/>
      <c r="B153" s="1026"/>
      <c r="C153" s="1026"/>
      <c r="D153" s="1026"/>
      <c r="E153" s="1026"/>
      <c r="F153" s="1026"/>
      <c r="G153" s="1026"/>
      <c r="H153" s="1027"/>
      <c r="I153" s="1027"/>
      <c r="J153" s="1027"/>
      <c r="K153" s="1027"/>
      <c r="L153" s="1027"/>
      <c r="M153" s="1027"/>
      <c r="N153" s="1027"/>
      <c r="O153" s="1027"/>
      <c r="P153" s="1027"/>
      <c r="Q153" s="1026"/>
      <c r="R153" s="1026"/>
      <c r="S153" s="1026"/>
      <c r="T153" s="1026"/>
      <c r="U153" s="1026"/>
      <c r="V153" s="1026"/>
      <c r="W153" s="1026"/>
      <c r="X153" s="1026"/>
      <c r="Y153" s="1026"/>
      <c r="Z153" s="1026"/>
      <c r="AA153" s="1026"/>
      <c r="AB153" s="1026"/>
      <c r="AC153" s="1026"/>
      <c r="AD153" s="1026"/>
      <c r="AE153" s="1026"/>
      <c r="AF153" s="1026"/>
      <c r="AG153" s="1026"/>
      <c r="AH153" s="1026"/>
      <c r="AI153" s="1026"/>
      <c r="AJ153" s="1026"/>
      <c r="AK153" s="1026"/>
      <c r="AL153" s="1026"/>
      <c r="AM153" s="1026"/>
      <c r="AN153" s="1026"/>
      <c r="AO153" s="1026"/>
      <c r="AP153" s="1026"/>
      <c r="AQ153" s="1026"/>
      <c r="AR153" s="1026"/>
      <c r="AS153" s="1026"/>
      <c r="AT153" s="1026"/>
      <c r="AU153" s="1026"/>
      <c r="AV153" s="1026"/>
      <c r="AW153" s="1026"/>
      <c r="AX153" s="1026"/>
      <c r="AY153" s="1026"/>
      <c r="AZ153" s="1026"/>
      <c r="BA153" s="1026"/>
      <c r="BB153" s="1026"/>
      <c r="BC153" s="1026"/>
      <c r="BD153" s="1026"/>
      <c r="BE153" s="1026"/>
      <c r="BF153" s="1026"/>
      <c r="BG153" s="1026"/>
      <c r="BH153" s="1026"/>
      <c r="BI153" s="1026"/>
      <c r="BJ153" s="1026"/>
      <c r="BK153" s="1026"/>
      <c r="BL153" s="1026"/>
      <c r="BM153" s="1026"/>
      <c r="BN153" s="1026"/>
      <c r="BO153" s="1026"/>
      <c r="BP153" s="1026"/>
      <c r="BQ153" s="1026"/>
      <c r="BR153" s="1026"/>
      <c r="BS153" s="1026"/>
      <c r="BT153" s="1026"/>
      <c r="BU153" s="1026"/>
      <c r="BV153" s="1026"/>
    </row>
    <row r="154">
      <c r="A154" s="1026"/>
      <c r="B154" s="1026"/>
      <c r="C154" s="1026"/>
      <c r="D154" s="1026"/>
      <c r="E154" s="1026"/>
      <c r="F154" s="1026"/>
      <c r="G154" s="1026"/>
      <c r="H154" s="1027"/>
      <c r="I154" s="1027"/>
      <c r="J154" s="1027"/>
      <c r="K154" s="1027"/>
      <c r="L154" s="1027"/>
      <c r="M154" s="1027"/>
      <c r="N154" s="1027"/>
      <c r="O154" s="1027"/>
      <c r="P154" s="1027"/>
      <c r="Q154" s="1026"/>
      <c r="R154" s="1026"/>
      <c r="S154" s="1026"/>
      <c r="T154" s="1026"/>
      <c r="U154" s="1026"/>
      <c r="V154" s="1026"/>
      <c r="W154" s="1026"/>
      <c r="X154" s="1026"/>
      <c r="Y154" s="1026"/>
      <c r="Z154" s="1026"/>
      <c r="AA154" s="1026"/>
      <c r="AB154" s="1026"/>
      <c r="AC154" s="1026"/>
      <c r="AD154" s="1026"/>
      <c r="AE154" s="1026"/>
      <c r="AF154" s="1026"/>
      <c r="AG154" s="1026"/>
      <c r="AH154" s="1026"/>
      <c r="AI154" s="1026"/>
      <c r="AJ154" s="1026"/>
      <c r="AK154" s="1026"/>
      <c r="AL154" s="1026"/>
      <c r="AM154" s="1026"/>
      <c r="AN154" s="1026"/>
      <c r="AO154" s="1026"/>
      <c r="AP154" s="1026"/>
      <c r="AQ154" s="1026"/>
      <c r="AR154" s="1026"/>
      <c r="AS154" s="1026"/>
      <c r="AT154" s="1026"/>
      <c r="AU154" s="1026"/>
      <c r="AV154" s="1026"/>
      <c r="AW154" s="1026"/>
      <c r="AX154" s="1026"/>
      <c r="AY154" s="1026"/>
      <c r="AZ154" s="1026"/>
      <c r="BA154" s="1026"/>
      <c r="BB154" s="1026"/>
      <c r="BC154" s="1026"/>
      <c r="BD154" s="1026"/>
      <c r="BE154" s="1026"/>
      <c r="BF154" s="1026"/>
      <c r="BG154" s="1026"/>
      <c r="BH154" s="1026"/>
      <c r="BI154" s="1026"/>
      <c r="BJ154" s="1026"/>
      <c r="BK154" s="1026"/>
      <c r="BL154" s="1026"/>
      <c r="BM154" s="1026"/>
      <c r="BN154" s="1026"/>
      <c r="BO154" s="1026"/>
      <c r="BP154" s="1026"/>
      <c r="BQ154" s="1026"/>
      <c r="BR154" s="1026"/>
      <c r="BS154" s="1026"/>
      <c r="BT154" s="1026"/>
      <c r="BU154" s="1026"/>
      <c r="BV154" s="1026"/>
    </row>
    <row r="155">
      <c r="A155" s="1026"/>
      <c r="B155" s="1026"/>
      <c r="C155" s="1026"/>
      <c r="D155" s="1026"/>
      <c r="E155" s="1026"/>
      <c r="F155" s="1026"/>
      <c r="G155" s="1026"/>
      <c r="H155" s="1027"/>
      <c r="I155" s="1027"/>
      <c r="J155" s="1027"/>
      <c r="K155" s="1027"/>
      <c r="L155" s="1027"/>
      <c r="M155" s="1027"/>
      <c r="N155" s="1027"/>
      <c r="O155" s="1027"/>
      <c r="P155" s="1027"/>
      <c r="Q155" s="1026"/>
      <c r="R155" s="1026"/>
      <c r="S155" s="1026"/>
      <c r="T155" s="1026"/>
      <c r="U155" s="1026"/>
      <c r="V155" s="1026"/>
      <c r="W155" s="1026"/>
      <c r="X155" s="1026"/>
      <c r="Y155" s="1026"/>
      <c r="Z155" s="1026"/>
      <c r="AA155" s="1026"/>
      <c r="AB155" s="1026"/>
      <c r="AC155" s="1026"/>
      <c r="AD155" s="1026"/>
      <c r="AE155" s="1026"/>
      <c r="AF155" s="1026"/>
      <c r="AG155" s="1026"/>
      <c r="AH155" s="1026"/>
      <c r="AI155" s="1026"/>
      <c r="AJ155" s="1026"/>
      <c r="AK155" s="1026"/>
      <c r="AL155" s="1026"/>
      <c r="AM155" s="1026"/>
      <c r="AN155" s="1026"/>
      <c r="AO155" s="1026"/>
      <c r="AP155" s="1026"/>
      <c r="AQ155" s="1026"/>
      <c r="AR155" s="1026"/>
      <c r="AS155" s="1026"/>
      <c r="AT155" s="1026"/>
      <c r="AU155" s="1026"/>
      <c r="AV155" s="1026"/>
      <c r="AW155" s="1026"/>
      <c r="AX155" s="1026"/>
      <c r="AY155" s="1026"/>
      <c r="AZ155" s="1026"/>
      <c r="BA155" s="1026"/>
      <c r="BB155" s="1026"/>
      <c r="BC155" s="1026"/>
      <c r="BD155" s="1026"/>
      <c r="BE155" s="1026"/>
      <c r="BF155" s="1026"/>
      <c r="BG155" s="1026"/>
      <c r="BH155" s="1026"/>
      <c r="BI155" s="1026"/>
      <c r="BJ155" s="1026"/>
      <c r="BK155" s="1026"/>
      <c r="BL155" s="1026"/>
      <c r="BM155" s="1026"/>
      <c r="BN155" s="1026"/>
      <c r="BO155" s="1026"/>
      <c r="BP155" s="1026"/>
      <c r="BQ155" s="1026"/>
      <c r="BR155" s="1026"/>
      <c r="BS155" s="1026"/>
      <c r="BT155" s="1026"/>
      <c r="BU155" s="1026"/>
      <c r="BV155" s="1026"/>
    </row>
    <row r="156">
      <c r="A156" s="1026"/>
      <c r="B156" s="1026"/>
      <c r="C156" s="1026"/>
      <c r="D156" s="1026"/>
      <c r="E156" s="1026"/>
      <c r="F156" s="1026"/>
      <c r="G156" s="1026"/>
      <c r="H156" s="1027"/>
      <c r="I156" s="1027"/>
      <c r="J156" s="1027"/>
      <c r="K156" s="1027"/>
      <c r="L156" s="1027"/>
      <c r="M156" s="1027"/>
      <c r="N156" s="1027"/>
      <c r="O156" s="1027"/>
      <c r="P156" s="1027"/>
      <c r="Q156" s="1026"/>
      <c r="R156" s="1026"/>
      <c r="S156" s="1026"/>
      <c r="T156" s="1026"/>
      <c r="U156" s="1026"/>
      <c r="V156" s="1026"/>
      <c r="W156" s="1026"/>
      <c r="X156" s="1026"/>
      <c r="Y156" s="1026"/>
      <c r="Z156" s="1026"/>
      <c r="AA156" s="1026"/>
      <c r="AB156" s="1026"/>
      <c r="AC156" s="1026"/>
      <c r="AD156" s="1026"/>
      <c r="AE156" s="1026"/>
      <c r="AF156" s="1026"/>
      <c r="AG156" s="1026"/>
      <c r="AH156" s="1026"/>
      <c r="AI156" s="1026"/>
      <c r="AJ156" s="1026"/>
      <c r="AK156" s="1026"/>
      <c r="AL156" s="1026"/>
      <c r="AM156" s="1026"/>
      <c r="AN156" s="1026"/>
      <c r="AO156" s="1026"/>
      <c r="AP156" s="1026"/>
      <c r="AQ156" s="1026"/>
      <c r="AR156" s="1026"/>
      <c r="AS156" s="1026"/>
      <c r="AT156" s="1026"/>
      <c r="AU156" s="1026"/>
      <c r="AV156" s="1026"/>
      <c r="AW156" s="1026"/>
      <c r="AX156" s="1026"/>
      <c r="AY156" s="1026"/>
      <c r="AZ156" s="1026"/>
      <c r="BA156" s="1026"/>
      <c r="BB156" s="1026"/>
      <c r="BC156" s="1026"/>
      <c r="BD156" s="1026"/>
      <c r="BE156" s="1026"/>
      <c r="BF156" s="1026"/>
      <c r="BG156" s="1026"/>
      <c r="BH156" s="1026"/>
      <c r="BI156" s="1026"/>
      <c r="BJ156" s="1026"/>
      <c r="BK156" s="1026"/>
      <c r="BL156" s="1026"/>
      <c r="BM156" s="1026"/>
      <c r="BN156" s="1026"/>
      <c r="BO156" s="1026"/>
      <c r="BP156" s="1026"/>
      <c r="BQ156" s="1026"/>
      <c r="BR156" s="1026"/>
      <c r="BS156" s="1026"/>
      <c r="BT156" s="1026"/>
      <c r="BU156" s="1026"/>
      <c r="BV156" s="1026"/>
    </row>
    <row r="157">
      <c r="A157" s="1026"/>
      <c r="B157" s="1026"/>
      <c r="C157" s="1026"/>
      <c r="D157" s="1026"/>
      <c r="E157" s="1026"/>
      <c r="F157" s="1026"/>
      <c r="G157" s="1026"/>
      <c r="H157" s="1027"/>
      <c r="I157" s="1027"/>
      <c r="J157" s="1027"/>
      <c r="K157" s="1027"/>
      <c r="L157" s="1027"/>
      <c r="M157" s="1027"/>
      <c r="N157" s="1027"/>
      <c r="O157" s="1027"/>
      <c r="P157" s="1027"/>
      <c r="Q157" s="1026"/>
      <c r="R157" s="1026"/>
      <c r="S157" s="1026"/>
      <c r="T157" s="1026"/>
      <c r="U157" s="1026"/>
      <c r="V157" s="1026"/>
      <c r="W157" s="1026"/>
      <c r="X157" s="1026"/>
      <c r="Y157" s="1026"/>
      <c r="Z157" s="1026"/>
      <c r="AA157" s="1026"/>
      <c r="AB157" s="1026"/>
      <c r="AC157" s="1026"/>
      <c r="AD157" s="1026"/>
      <c r="AE157" s="1026"/>
      <c r="AF157" s="1026"/>
      <c r="AG157" s="1026"/>
      <c r="AH157" s="1026"/>
      <c r="AI157" s="1026"/>
      <c r="AJ157" s="1026"/>
      <c r="AK157" s="1026"/>
      <c r="AL157" s="1026"/>
      <c r="AM157" s="1026"/>
      <c r="AN157" s="1026"/>
      <c r="AO157" s="1026"/>
      <c r="AP157" s="1026"/>
      <c r="AQ157" s="1026"/>
      <c r="AR157" s="1026"/>
      <c r="AS157" s="1026"/>
      <c r="AT157" s="1026"/>
      <c r="AU157" s="1026"/>
      <c r="AV157" s="1026"/>
      <c r="AW157" s="1026"/>
      <c r="AX157" s="1026"/>
      <c r="AY157" s="1026"/>
      <c r="AZ157" s="1026"/>
      <c r="BA157" s="1026"/>
      <c r="BB157" s="1026"/>
      <c r="BC157" s="1026"/>
      <c r="BD157" s="1026"/>
      <c r="BE157" s="1026"/>
      <c r="BF157" s="1026"/>
      <c r="BG157" s="1026"/>
      <c r="BH157" s="1026"/>
      <c r="BI157" s="1026"/>
      <c r="BJ157" s="1026"/>
      <c r="BK157" s="1026"/>
      <c r="BL157" s="1026"/>
      <c r="BM157" s="1026"/>
      <c r="BN157" s="1026"/>
      <c r="BO157" s="1026"/>
      <c r="BP157" s="1026"/>
      <c r="BQ157" s="1026"/>
      <c r="BR157" s="1026"/>
      <c r="BS157" s="1026"/>
      <c r="BT157" s="1026"/>
      <c r="BU157" s="1026"/>
      <c r="BV157" s="1026"/>
    </row>
    <row r="158">
      <c r="A158" s="1026"/>
      <c r="B158" s="1026"/>
      <c r="C158" s="1026"/>
      <c r="D158" s="1026"/>
      <c r="E158" s="1026"/>
      <c r="F158" s="1026"/>
      <c r="G158" s="1026"/>
      <c r="H158" s="1027"/>
      <c r="I158" s="1027"/>
      <c r="J158" s="1027"/>
      <c r="K158" s="1027"/>
      <c r="L158" s="1027"/>
      <c r="M158" s="1027"/>
      <c r="N158" s="1027"/>
      <c r="O158" s="1027"/>
      <c r="P158" s="1027"/>
      <c r="Q158" s="1026"/>
      <c r="R158" s="1026"/>
      <c r="S158" s="1026"/>
      <c r="T158" s="1026"/>
      <c r="U158" s="1026"/>
      <c r="V158" s="1026"/>
      <c r="W158" s="1026"/>
      <c r="X158" s="1026"/>
      <c r="Y158" s="1026"/>
      <c r="Z158" s="1026"/>
      <c r="AA158" s="1026"/>
      <c r="AB158" s="1026"/>
      <c r="AC158" s="1026"/>
      <c r="AD158" s="1026"/>
      <c r="AE158" s="1026"/>
      <c r="AF158" s="1026"/>
      <c r="AG158" s="1026"/>
      <c r="AH158" s="1026"/>
      <c r="AI158" s="1026"/>
      <c r="AJ158" s="1026"/>
      <c r="AK158" s="1026"/>
      <c r="AL158" s="1026"/>
      <c r="AM158" s="1026"/>
      <c r="AN158" s="1026"/>
      <c r="AO158" s="1026"/>
      <c r="AP158" s="1026"/>
      <c r="AQ158" s="1026"/>
      <c r="AR158" s="1026"/>
      <c r="AS158" s="1026"/>
      <c r="AT158" s="1026"/>
      <c r="AU158" s="1026"/>
      <c r="AV158" s="1026"/>
      <c r="AW158" s="1026"/>
      <c r="AX158" s="1026"/>
      <c r="AY158" s="1026"/>
      <c r="AZ158" s="1026"/>
      <c r="BA158" s="1026"/>
      <c r="BB158" s="1026"/>
      <c r="BC158" s="1026"/>
      <c r="BD158" s="1026"/>
      <c r="BE158" s="1026"/>
      <c r="BF158" s="1026"/>
      <c r="BG158" s="1026"/>
      <c r="BH158" s="1026"/>
      <c r="BI158" s="1026"/>
      <c r="BJ158" s="1026"/>
      <c r="BK158" s="1026"/>
      <c r="BL158" s="1026"/>
      <c r="BM158" s="1026"/>
      <c r="BN158" s="1026"/>
      <c r="BO158" s="1026"/>
      <c r="BP158" s="1026"/>
      <c r="BQ158" s="1026"/>
      <c r="BR158" s="1026"/>
      <c r="BS158" s="1026"/>
      <c r="BT158" s="1026"/>
      <c r="BU158" s="1026"/>
      <c r="BV158" s="1026"/>
    </row>
    <row r="159">
      <c r="A159" s="1026"/>
      <c r="B159" s="1026"/>
      <c r="C159" s="1026"/>
      <c r="D159" s="1026"/>
      <c r="E159" s="1026"/>
      <c r="F159" s="1026"/>
      <c r="G159" s="1026"/>
      <c r="H159" s="1027"/>
      <c r="I159" s="1027"/>
      <c r="J159" s="1027"/>
      <c r="K159" s="1027"/>
      <c r="L159" s="1027"/>
      <c r="M159" s="1027"/>
      <c r="N159" s="1027"/>
      <c r="O159" s="1027"/>
      <c r="P159" s="1027"/>
      <c r="Q159" s="1026"/>
      <c r="R159" s="1026"/>
      <c r="S159" s="1026"/>
      <c r="T159" s="1026"/>
      <c r="U159" s="1026"/>
      <c r="V159" s="1026"/>
      <c r="W159" s="1026"/>
      <c r="X159" s="1026"/>
      <c r="Y159" s="1026"/>
      <c r="Z159" s="1026"/>
      <c r="AA159" s="1026"/>
      <c r="AB159" s="1026"/>
      <c r="AC159" s="1026"/>
      <c r="AD159" s="1026"/>
      <c r="AE159" s="1026"/>
      <c r="AF159" s="1026"/>
      <c r="AG159" s="1026"/>
      <c r="AH159" s="1026"/>
      <c r="AI159" s="1026"/>
      <c r="AJ159" s="1026"/>
      <c r="AK159" s="1026"/>
      <c r="AL159" s="1026"/>
      <c r="AM159" s="1026"/>
      <c r="AN159" s="1026"/>
      <c r="AO159" s="1026"/>
      <c r="AP159" s="1026"/>
      <c r="AQ159" s="1026"/>
      <c r="AR159" s="1026"/>
      <c r="AS159" s="1026"/>
      <c r="AT159" s="1026"/>
      <c r="AU159" s="1026"/>
      <c r="AV159" s="1026"/>
      <c r="AW159" s="1026"/>
      <c r="AX159" s="1026"/>
      <c r="AY159" s="1026"/>
      <c r="AZ159" s="1026"/>
      <c r="BA159" s="1026"/>
      <c r="BB159" s="1026"/>
      <c r="BC159" s="1026"/>
      <c r="BD159" s="1026"/>
      <c r="BE159" s="1026"/>
      <c r="BF159" s="1026"/>
      <c r="BG159" s="1026"/>
      <c r="BH159" s="1026"/>
      <c r="BI159" s="1026"/>
      <c r="BJ159" s="1026"/>
      <c r="BK159" s="1026"/>
      <c r="BL159" s="1026"/>
      <c r="BM159" s="1026"/>
      <c r="BN159" s="1026"/>
      <c r="BO159" s="1026"/>
      <c r="BP159" s="1026"/>
      <c r="BQ159" s="1026"/>
      <c r="BR159" s="1026"/>
      <c r="BS159" s="1026"/>
      <c r="BT159" s="1026"/>
      <c r="BU159" s="1026"/>
      <c r="BV159" s="1026"/>
    </row>
    <row r="160">
      <c r="A160" s="1026"/>
      <c r="B160" s="1026"/>
      <c r="C160" s="1026"/>
      <c r="D160" s="1026"/>
      <c r="E160" s="1026"/>
      <c r="F160" s="1026"/>
      <c r="G160" s="1026"/>
      <c r="H160" s="1027"/>
      <c r="I160" s="1027"/>
      <c r="J160" s="1027"/>
      <c r="K160" s="1027"/>
      <c r="L160" s="1027"/>
      <c r="M160" s="1027"/>
      <c r="N160" s="1027"/>
      <c r="O160" s="1027"/>
      <c r="P160" s="1027"/>
      <c r="Q160" s="1026"/>
      <c r="R160" s="1026"/>
      <c r="S160" s="1026"/>
      <c r="T160" s="1026"/>
      <c r="U160" s="1026"/>
      <c r="V160" s="1026"/>
      <c r="W160" s="1026"/>
      <c r="X160" s="1026"/>
      <c r="Y160" s="1026"/>
      <c r="Z160" s="1026"/>
      <c r="AA160" s="1026"/>
      <c r="AB160" s="1026"/>
      <c r="AC160" s="1026"/>
      <c r="AD160" s="1026"/>
      <c r="AE160" s="1026"/>
      <c r="AF160" s="1026"/>
      <c r="AG160" s="1026"/>
      <c r="AH160" s="1026"/>
      <c r="AI160" s="1026"/>
      <c r="AJ160" s="1026"/>
      <c r="AK160" s="1026"/>
      <c r="AL160" s="1026"/>
      <c r="AM160" s="1026"/>
      <c r="AN160" s="1026"/>
      <c r="AO160" s="1026"/>
      <c r="AP160" s="1026"/>
      <c r="AQ160" s="1026"/>
      <c r="AR160" s="1026"/>
      <c r="AS160" s="1026"/>
      <c r="AT160" s="1026"/>
      <c r="AU160" s="1026"/>
      <c r="AV160" s="1026"/>
      <c r="AW160" s="1026"/>
      <c r="AX160" s="1026"/>
      <c r="AY160" s="1026"/>
      <c r="AZ160" s="1026"/>
      <c r="BA160" s="1026"/>
      <c r="BB160" s="1026"/>
      <c r="BC160" s="1026"/>
      <c r="BD160" s="1026"/>
      <c r="BE160" s="1026"/>
      <c r="BF160" s="1026"/>
      <c r="BG160" s="1026"/>
      <c r="BH160" s="1026"/>
      <c r="BI160" s="1026"/>
      <c r="BJ160" s="1026"/>
      <c r="BK160" s="1026"/>
      <c r="BL160" s="1026"/>
      <c r="BM160" s="1026"/>
      <c r="BN160" s="1026"/>
      <c r="BO160" s="1026"/>
      <c r="BP160" s="1026"/>
      <c r="BQ160" s="1026"/>
      <c r="BR160" s="1026"/>
      <c r="BS160" s="1026"/>
      <c r="BT160" s="1026"/>
      <c r="BU160" s="1026"/>
      <c r="BV160" s="1026"/>
    </row>
    <row r="161">
      <c r="A161" s="1026"/>
      <c r="B161" s="1026"/>
      <c r="C161" s="1026"/>
      <c r="D161" s="1026"/>
      <c r="E161" s="1026"/>
      <c r="F161" s="1026"/>
      <c r="G161" s="1026"/>
      <c r="H161" s="1027"/>
      <c r="I161" s="1027"/>
      <c r="J161" s="1027"/>
      <c r="K161" s="1027"/>
      <c r="L161" s="1027"/>
      <c r="M161" s="1027"/>
      <c r="N161" s="1027"/>
      <c r="O161" s="1027"/>
      <c r="P161" s="1027"/>
      <c r="Q161" s="1026"/>
      <c r="R161" s="1026"/>
      <c r="S161" s="1026"/>
      <c r="T161" s="1026"/>
      <c r="U161" s="1026"/>
      <c r="V161" s="1026"/>
      <c r="W161" s="1026"/>
      <c r="X161" s="1026"/>
      <c r="Y161" s="1026"/>
      <c r="Z161" s="1026"/>
      <c r="AA161" s="1026"/>
      <c r="AB161" s="1026"/>
      <c r="AC161" s="1026"/>
      <c r="AD161" s="1026"/>
      <c r="AE161" s="1026"/>
      <c r="AF161" s="1026"/>
      <c r="AG161" s="1026"/>
      <c r="AH161" s="1026"/>
      <c r="AI161" s="1026"/>
      <c r="AJ161" s="1026"/>
      <c r="AK161" s="1026"/>
      <c r="AL161" s="1026"/>
      <c r="AM161" s="1026"/>
      <c r="AN161" s="1026"/>
      <c r="AO161" s="1026"/>
      <c r="AP161" s="1026"/>
      <c r="AQ161" s="1026"/>
      <c r="AR161" s="1026"/>
      <c r="AS161" s="1026"/>
      <c r="AT161" s="1026"/>
      <c r="AU161" s="1026"/>
      <c r="AV161" s="1026"/>
      <c r="AW161" s="1026"/>
      <c r="AX161" s="1026"/>
      <c r="AY161" s="1026"/>
      <c r="AZ161" s="1026"/>
      <c r="BA161" s="1026"/>
      <c r="BB161" s="1026"/>
      <c r="BC161" s="1026"/>
      <c r="BD161" s="1026"/>
      <c r="BE161" s="1026"/>
      <c r="BF161" s="1026"/>
      <c r="BG161" s="1026"/>
      <c r="BH161" s="1026"/>
      <c r="BI161" s="1026"/>
      <c r="BJ161" s="1026"/>
      <c r="BK161" s="1026"/>
      <c r="BL161" s="1026"/>
      <c r="BM161" s="1026"/>
      <c r="BN161" s="1026"/>
      <c r="BO161" s="1026"/>
      <c r="BP161" s="1026"/>
      <c r="BQ161" s="1026"/>
      <c r="BR161" s="1026"/>
      <c r="BS161" s="1026"/>
      <c r="BT161" s="1026"/>
      <c r="BU161" s="1026"/>
      <c r="BV161" s="1026"/>
    </row>
    <row r="162">
      <c r="A162" s="1026"/>
      <c r="B162" s="1026"/>
      <c r="C162" s="1026"/>
      <c r="D162" s="1026"/>
      <c r="E162" s="1026"/>
      <c r="F162" s="1026"/>
      <c r="G162" s="1026"/>
      <c r="H162" s="1027"/>
      <c r="I162" s="1027"/>
      <c r="J162" s="1027"/>
      <c r="K162" s="1027"/>
      <c r="L162" s="1027"/>
      <c r="M162" s="1027"/>
      <c r="N162" s="1027"/>
      <c r="O162" s="1027"/>
      <c r="P162" s="1027"/>
      <c r="Q162" s="1026"/>
      <c r="R162" s="1026"/>
      <c r="S162" s="1026"/>
      <c r="T162" s="1026"/>
      <c r="U162" s="1026"/>
      <c r="V162" s="1026"/>
      <c r="W162" s="1026"/>
      <c r="X162" s="1026"/>
      <c r="Y162" s="1026"/>
      <c r="Z162" s="1026"/>
      <c r="AA162" s="1026"/>
      <c r="AB162" s="1026"/>
      <c r="AC162" s="1026"/>
      <c r="AD162" s="1026"/>
      <c r="AE162" s="1026"/>
      <c r="AF162" s="1026"/>
      <c r="AG162" s="1026"/>
      <c r="AH162" s="1026"/>
      <c r="AI162" s="1026"/>
      <c r="AJ162" s="1026"/>
      <c r="AK162" s="1026"/>
      <c r="AL162" s="1026"/>
      <c r="AM162" s="1026"/>
      <c r="AN162" s="1026"/>
      <c r="AO162" s="1026"/>
      <c r="AP162" s="1026"/>
      <c r="AQ162" s="1026"/>
      <c r="AR162" s="1026"/>
      <c r="AS162" s="1026"/>
      <c r="AT162" s="1026"/>
      <c r="AU162" s="1026"/>
      <c r="AV162" s="1026"/>
      <c r="AW162" s="1026"/>
      <c r="AX162" s="1026"/>
      <c r="AY162" s="1026"/>
      <c r="AZ162" s="1026"/>
      <c r="BA162" s="1026"/>
      <c r="BB162" s="1026"/>
      <c r="BC162" s="1026"/>
      <c r="BD162" s="1026"/>
      <c r="BE162" s="1026"/>
      <c r="BF162" s="1026"/>
      <c r="BG162" s="1026"/>
      <c r="BH162" s="1026"/>
      <c r="BI162" s="1026"/>
      <c r="BJ162" s="1026"/>
      <c r="BK162" s="1026"/>
      <c r="BL162" s="1026"/>
      <c r="BM162" s="1026"/>
      <c r="BN162" s="1026"/>
      <c r="BO162" s="1026"/>
      <c r="BP162" s="1026"/>
      <c r="BQ162" s="1026"/>
      <c r="BR162" s="1026"/>
      <c r="BS162" s="1026"/>
      <c r="BT162" s="1026"/>
      <c r="BU162" s="1026"/>
      <c r="BV162" s="1026"/>
    </row>
    <row r="163">
      <c r="A163" s="1026"/>
      <c r="B163" s="1026"/>
      <c r="C163" s="1026"/>
      <c r="D163" s="1026"/>
      <c r="E163" s="1026"/>
      <c r="F163" s="1026"/>
      <c r="G163" s="1026"/>
      <c r="H163" s="1027"/>
      <c r="I163" s="1027"/>
      <c r="J163" s="1027"/>
      <c r="K163" s="1027"/>
      <c r="L163" s="1027"/>
      <c r="M163" s="1027"/>
      <c r="N163" s="1027"/>
      <c r="O163" s="1027"/>
      <c r="P163" s="1027"/>
      <c r="Q163" s="1026"/>
      <c r="R163" s="1026"/>
      <c r="S163" s="1026"/>
      <c r="T163" s="1026"/>
      <c r="U163" s="1026"/>
      <c r="V163" s="1026"/>
      <c r="W163" s="1026"/>
      <c r="X163" s="1026"/>
      <c r="Y163" s="1026"/>
      <c r="Z163" s="1026"/>
      <c r="AA163" s="1026"/>
      <c r="AB163" s="1026"/>
      <c r="AC163" s="1026"/>
      <c r="AD163" s="1026"/>
      <c r="AE163" s="1026"/>
      <c r="AF163" s="1026"/>
      <c r="AG163" s="1026"/>
      <c r="AH163" s="1026"/>
      <c r="AI163" s="1026"/>
      <c r="AJ163" s="1026"/>
      <c r="AK163" s="1026"/>
      <c r="AL163" s="1026"/>
      <c r="AM163" s="1026"/>
      <c r="AN163" s="1026"/>
      <c r="AO163" s="1026"/>
      <c r="AP163" s="1026"/>
      <c r="AQ163" s="1026"/>
      <c r="AR163" s="1026"/>
      <c r="AS163" s="1026"/>
      <c r="AT163" s="1026"/>
      <c r="AU163" s="1026"/>
      <c r="AV163" s="1026"/>
      <c r="AW163" s="1026"/>
      <c r="AX163" s="1026"/>
      <c r="AY163" s="1026"/>
      <c r="AZ163" s="1026"/>
      <c r="BA163" s="1026"/>
      <c r="BB163" s="1026"/>
      <c r="BC163" s="1026"/>
      <c r="BD163" s="1026"/>
      <c r="BE163" s="1026"/>
      <c r="BF163" s="1026"/>
      <c r="BG163" s="1026"/>
      <c r="BH163" s="1026"/>
      <c r="BI163" s="1026"/>
      <c r="BJ163" s="1026"/>
      <c r="BK163" s="1026"/>
      <c r="BL163" s="1026"/>
      <c r="BM163" s="1026"/>
      <c r="BN163" s="1026"/>
      <c r="BO163" s="1026"/>
      <c r="BP163" s="1026"/>
      <c r="BQ163" s="1026"/>
      <c r="BR163" s="1026"/>
      <c r="BS163" s="1026"/>
      <c r="BT163" s="1026"/>
      <c r="BU163" s="1026"/>
      <c r="BV163" s="1026"/>
    </row>
    <row r="164">
      <c r="A164" s="1026"/>
      <c r="B164" s="1026"/>
      <c r="C164" s="1026"/>
      <c r="D164" s="1026"/>
      <c r="E164" s="1026"/>
      <c r="F164" s="1026"/>
      <c r="G164" s="1026"/>
      <c r="H164" s="1027"/>
      <c r="I164" s="1027"/>
      <c r="J164" s="1027"/>
      <c r="K164" s="1027"/>
      <c r="L164" s="1027"/>
      <c r="M164" s="1027"/>
      <c r="N164" s="1027"/>
      <c r="O164" s="1027"/>
      <c r="P164" s="1027"/>
      <c r="Q164" s="1026"/>
      <c r="R164" s="1026"/>
      <c r="S164" s="1026"/>
      <c r="T164" s="1026"/>
      <c r="U164" s="1026"/>
      <c r="V164" s="1026"/>
      <c r="W164" s="1026"/>
      <c r="X164" s="1026"/>
      <c r="Y164" s="1026"/>
      <c r="Z164" s="1026"/>
      <c r="AA164" s="1026"/>
      <c r="AB164" s="1026"/>
      <c r="AC164" s="1026"/>
      <c r="AD164" s="1026"/>
      <c r="AE164" s="1026"/>
      <c r="AF164" s="1026"/>
      <c r="AG164" s="1026"/>
      <c r="AH164" s="1026"/>
      <c r="AI164" s="1026"/>
      <c r="AJ164" s="1026"/>
      <c r="AK164" s="1026"/>
      <c r="AL164" s="1026"/>
      <c r="AM164" s="1026"/>
      <c r="AN164" s="1026"/>
      <c r="AO164" s="1026"/>
      <c r="AP164" s="1026"/>
      <c r="AQ164" s="1026"/>
      <c r="AR164" s="1026"/>
      <c r="AS164" s="1026"/>
      <c r="AT164" s="1026"/>
      <c r="AU164" s="1026"/>
      <c r="AV164" s="1026"/>
      <c r="AW164" s="1026"/>
      <c r="AX164" s="1026"/>
      <c r="AY164" s="1026"/>
      <c r="AZ164" s="1026"/>
      <c r="BA164" s="1026"/>
      <c r="BB164" s="1026"/>
      <c r="BC164" s="1026"/>
      <c r="BD164" s="1026"/>
      <c r="BE164" s="1026"/>
      <c r="BF164" s="1026"/>
      <c r="BG164" s="1026"/>
      <c r="BH164" s="1026"/>
      <c r="BI164" s="1026"/>
      <c r="BJ164" s="1026"/>
      <c r="BK164" s="1026"/>
      <c r="BL164" s="1026"/>
      <c r="BM164" s="1026"/>
      <c r="BN164" s="1026"/>
      <c r="BO164" s="1026"/>
      <c r="BP164" s="1026"/>
      <c r="BQ164" s="1026"/>
      <c r="BR164" s="1026"/>
      <c r="BS164" s="1026"/>
      <c r="BT164" s="1026"/>
      <c r="BU164" s="1026"/>
      <c r="BV164" s="1026"/>
    </row>
    <row r="165">
      <c r="A165" s="1026"/>
      <c r="B165" s="1026"/>
      <c r="C165" s="1026"/>
      <c r="D165" s="1026"/>
      <c r="E165" s="1026"/>
      <c r="F165" s="1026"/>
      <c r="G165" s="1026"/>
      <c r="H165" s="1027"/>
      <c r="I165" s="1027"/>
      <c r="J165" s="1027"/>
      <c r="K165" s="1027"/>
      <c r="L165" s="1027"/>
      <c r="M165" s="1027"/>
      <c r="N165" s="1027"/>
      <c r="O165" s="1027"/>
      <c r="P165" s="1027"/>
      <c r="Q165" s="1026"/>
      <c r="R165" s="1026"/>
      <c r="S165" s="1026"/>
      <c r="T165" s="1026"/>
      <c r="U165" s="1026"/>
      <c r="V165" s="1026"/>
      <c r="W165" s="1026"/>
      <c r="X165" s="1026"/>
      <c r="Y165" s="1026"/>
      <c r="Z165" s="1026"/>
      <c r="AA165" s="1026"/>
      <c r="AB165" s="1026"/>
      <c r="AC165" s="1026"/>
      <c r="AD165" s="1026"/>
      <c r="AE165" s="1026"/>
      <c r="AF165" s="1026"/>
      <c r="AG165" s="1026"/>
      <c r="AH165" s="1026"/>
      <c r="AI165" s="1026"/>
      <c r="AJ165" s="1026"/>
      <c r="AK165" s="1026"/>
      <c r="AL165" s="1026"/>
      <c r="AM165" s="1026"/>
      <c r="AN165" s="1026"/>
      <c r="AO165" s="1026"/>
      <c r="AP165" s="1026"/>
      <c r="AQ165" s="1026"/>
      <c r="AR165" s="1026"/>
      <c r="AS165" s="1026"/>
      <c r="AT165" s="1026"/>
      <c r="AU165" s="1026"/>
      <c r="AV165" s="1026"/>
      <c r="AW165" s="1026"/>
      <c r="AX165" s="1026"/>
      <c r="AY165" s="1026"/>
      <c r="AZ165" s="1026"/>
      <c r="BA165" s="1026"/>
      <c r="BB165" s="1026"/>
      <c r="BC165" s="1026"/>
      <c r="BD165" s="1026"/>
      <c r="BE165" s="1026"/>
      <c r="BF165" s="1026"/>
      <c r="BG165" s="1026"/>
      <c r="BH165" s="1026"/>
      <c r="BI165" s="1026"/>
      <c r="BJ165" s="1026"/>
      <c r="BK165" s="1026"/>
      <c r="BL165" s="1026"/>
      <c r="BM165" s="1026"/>
      <c r="BN165" s="1026"/>
      <c r="BO165" s="1026"/>
      <c r="BP165" s="1026"/>
      <c r="BQ165" s="1026"/>
      <c r="BR165" s="1026"/>
      <c r="BS165" s="1026"/>
      <c r="BT165" s="1026"/>
      <c r="BU165" s="1026"/>
      <c r="BV165" s="1026"/>
    </row>
    <row r="166">
      <c r="A166" s="1026"/>
      <c r="B166" s="1026"/>
      <c r="C166" s="1026"/>
      <c r="D166" s="1026"/>
      <c r="E166" s="1026"/>
      <c r="F166" s="1026"/>
      <c r="G166" s="1026"/>
      <c r="H166" s="1027"/>
      <c r="I166" s="1027"/>
      <c r="J166" s="1027"/>
      <c r="K166" s="1027"/>
      <c r="L166" s="1027"/>
      <c r="M166" s="1027"/>
      <c r="N166" s="1027"/>
      <c r="O166" s="1027"/>
      <c r="P166" s="1027"/>
      <c r="Q166" s="1026"/>
      <c r="R166" s="1026"/>
      <c r="S166" s="1026"/>
      <c r="T166" s="1026"/>
      <c r="U166" s="1026"/>
      <c r="V166" s="1026"/>
      <c r="W166" s="1026"/>
      <c r="X166" s="1026"/>
      <c r="Y166" s="1026"/>
      <c r="Z166" s="1026"/>
      <c r="AA166" s="1026"/>
      <c r="AB166" s="1026"/>
      <c r="AC166" s="1026"/>
      <c r="AD166" s="1026"/>
      <c r="AE166" s="1026"/>
      <c r="AF166" s="1026"/>
      <c r="AG166" s="1026"/>
      <c r="AH166" s="1026"/>
      <c r="AI166" s="1026"/>
      <c r="AJ166" s="1026"/>
      <c r="AK166" s="1026"/>
      <c r="AL166" s="1026"/>
      <c r="AM166" s="1026"/>
      <c r="AN166" s="1026"/>
      <c r="AO166" s="1026"/>
      <c r="AP166" s="1026"/>
      <c r="AQ166" s="1026"/>
      <c r="AR166" s="1026"/>
      <c r="AS166" s="1026"/>
      <c r="AT166" s="1026"/>
      <c r="AU166" s="1026"/>
      <c r="AV166" s="1026"/>
      <c r="AW166" s="1026"/>
      <c r="AX166" s="1026"/>
      <c r="AY166" s="1026"/>
      <c r="AZ166" s="1026"/>
      <c r="BA166" s="1026"/>
      <c r="BB166" s="1026"/>
      <c r="BC166" s="1026"/>
      <c r="BD166" s="1026"/>
      <c r="BE166" s="1026"/>
      <c r="BF166" s="1026"/>
      <c r="BG166" s="1026"/>
      <c r="BH166" s="1026"/>
      <c r="BI166" s="1026"/>
      <c r="BJ166" s="1026"/>
      <c r="BK166" s="1026"/>
      <c r="BL166" s="1026"/>
      <c r="BM166" s="1026"/>
      <c r="BN166" s="1026"/>
      <c r="BO166" s="1026"/>
      <c r="BP166" s="1026"/>
      <c r="BQ166" s="1026"/>
      <c r="BR166" s="1026"/>
      <c r="BS166" s="1026"/>
      <c r="BT166" s="1026"/>
      <c r="BU166" s="1026"/>
      <c r="BV166" s="1026"/>
    </row>
    <row r="167">
      <c r="A167" s="1026"/>
      <c r="B167" s="1026"/>
      <c r="C167" s="1026"/>
      <c r="D167" s="1026"/>
      <c r="E167" s="1026"/>
      <c r="F167" s="1026"/>
      <c r="G167" s="1026"/>
      <c r="H167" s="1027"/>
      <c r="I167" s="1027"/>
      <c r="J167" s="1027"/>
      <c r="K167" s="1027"/>
      <c r="L167" s="1027"/>
      <c r="M167" s="1027"/>
      <c r="N167" s="1027"/>
      <c r="O167" s="1027"/>
      <c r="P167" s="1027"/>
      <c r="Q167" s="1026"/>
      <c r="R167" s="1026"/>
      <c r="S167" s="1026"/>
      <c r="T167" s="1026"/>
      <c r="U167" s="1026"/>
      <c r="V167" s="1026"/>
      <c r="W167" s="1026"/>
      <c r="X167" s="1026"/>
      <c r="Y167" s="1026"/>
      <c r="Z167" s="1026"/>
      <c r="AA167" s="1026"/>
      <c r="AB167" s="1026"/>
      <c r="AC167" s="1026"/>
      <c r="AD167" s="1026"/>
      <c r="AE167" s="1026"/>
      <c r="AF167" s="1026"/>
      <c r="AG167" s="1026"/>
      <c r="AH167" s="1026"/>
      <c r="AI167" s="1026"/>
      <c r="AJ167" s="1026"/>
      <c r="AK167" s="1026"/>
      <c r="AL167" s="1026"/>
      <c r="AM167" s="1026"/>
      <c r="AN167" s="1026"/>
      <c r="AO167" s="1026"/>
      <c r="AP167" s="1026"/>
      <c r="AQ167" s="1026"/>
      <c r="AR167" s="1026"/>
      <c r="AS167" s="1026"/>
      <c r="AT167" s="1026"/>
      <c r="AU167" s="1026"/>
      <c r="AV167" s="1026"/>
      <c r="AW167" s="1026"/>
      <c r="AX167" s="1026"/>
      <c r="AY167" s="1026"/>
      <c r="AZ167" s="1026"/>
      <c r="BA167" s="1026"/>
      <c r="BB167" s="1026"/>
      <c r="BC167" s="1026"/>
      <c r="BD167" s="1026"/>
      <c r="BE167" s="1026"/>
      <c r="BF167" s="1026"/>
      <c r="BG167" s="1026"/>
      <c r="BH167" s="1026"/>
      <c r="BI167" s="1026"/>
      <c r="BJ167" s="1026"/>
      <c r="BK167" s="1026"/>
      <c r="BL167" s="1026"/>
      <c r="BM167" s="1026"/>
      <c r="BN167" s="1026"/>
      <c r="BO167" s="1026"/>
      <c r="BP167" s="1026"/>
      <c r="BQ167" s="1026"/>
      <c r="BR167" s="1026"/>
      <c r="BS167" s="1026"/>
      <c r="BT167" s="1026"/>
      <c r="BU167" s="1026"/>
      <c r="BV167" s="1026"/>
    </row>
    <row r="168">
      <c r="A168" s="1026"/>
      <c r="B168" s="1026"/>
      <c r="C168" s="1026"/>
      <c r="D168" s="1026"/>
      <c r="E168" s="1026"/>
      <c r="F168" s="1026"/>
      <c r="G168" s="1026"/>
      <c r="H168" s="1027"/>
      <c r="I168" s="1027"/>
      <c r="J168" s="1027"/>
      <c r="K168" s="1027"/>
      <c r="L168" s="1027"/>
      <c r="M168" s="1027"/>
      <c r="N168" s="1027"/>
      <c r="O168" s="1027"/>
      <c r="P168" s="1027"/>
      <c r="Q168" s="1026"/>
      <c r="R168" s="1026"/>
      <c r="S168" s="1026"/>
      <c r="T168" s="1026"/>
      <c r="U168" s="1026"/>
      <c r="V168" s="1026"/>
      <c r="W168" s="1026"/>
      <c r="X168" s="1026"/>
      <c r="Y168" s="1026"/>
      <c r="Z168" s="1026"/>
      <c r="AA168" s="1026"/>
      <c r="AB168" s="1026"/>
      <c r="AC168" s="1026"/>
      <c r="AD168" s="1026"/>
      <c r="AE168" s="1026"/>
      <c r="AF168" s="1026"/>
      <c r="AG168" s="1026"/>
      <c r="AH168" s="1026"/>
      <c r="AI168" s="1026"/>
      <c r="AJ168" s="1026"/>
      <c r="AK168" s="1026"/>
      <c r="AL168" s="1026"/>
      <c r="AM168" s="1026"/>
      <c r="AN168" s="1026"/>
      <c r="AO168" s="1026"/>
      <c r="AP168" s="1026"/>
      <c r="AQ168" s="1026"/>
      <c r="AR168" s="1026"/>
      <c r="AS168" s="1026"/>
      <c r="AT168" s="1026"/>
      <c r="AU168" s="1026"/>
      <c r="AV168" s="1026"/>
      <c r="AW168" s="1026"/>
      <c r="AX168" s="1026"/>
      <c r="AY168" s="1026"/>
      <c r="AZ168" s="1026"/>
      <c r="BA168" s="1026"/>
      <c r="BB168" s="1026"/>
      <c r="BC168" s="1026"/>
      <c r="BD168" s="1026"/>
      <c r="BE168" s="1026"/>
      <c r="BF168" s="1026"/>
      <c r="BG168" s="1026"/>
      <c r="BH168" s="1026"/>
      <c r="BI168" s="1026"/>
      <c r="BJ168" s="1026"/>
      <c r="BK168" s="1026"/>
      <c r="BL168" s="1026"/>
      <c r="BM168" s="1026"/>
      <c r="BN168" s="1026"/>
      <c r="BO168" s="1026"/>
      <c r="BP168" s="1026"/>
      <c r="BQ168" s="1026"/>
      <c r="BR168" s="1026"/>
      <c r="BS168" s="1026"/>
      <c r="BT168" s="1026"/>
      <c r="BU168" s="1026"/>
      <c r="BV168" s="1026"/>
    </row>
    <row r="169">
      <c r="A169" s="1026"/>
      <c r="B169" s="1026"/>
      <c r="C169" s="1026"/>
      <c r="D169" s="1026"/>
      <c r="E169" s="1026"/>
      <c r="F169" s="1026"/>
      <c r="G169" s="1026"/>
      <c r="H169" s="1027"/>
      <c r="I169" s="1027"/>
      <c r="J169" s="1027"/>
      <c r="K169" s="1027"/>
      <c r="L169" s="1027"/>
      <c r="M169" s="1027"/>
      <c r="N169" s="1027"/>
      <c r="O169" s="1027"/>
      <c r="P169" s="1027"/>
      <c r="Q169" s="1026"/>
      <c r="R169" s="1026"/>
      <c r="S169" s="1026"/>
      <c r="T169" s="1026"/>
      <c r="U169" s="1026"/>
      <c r="V169" s="1026"/>
      <c r="W169" s="1026"/>
      <c r="X169" s="1026"/>
      <c r="Y169" s="1026"/>
      <c r="Z169" s="1026"/>
      <c r="AA169" s="1026"/>
      <c r="AB169" s="1026"/>
      <c r="AC169" s="1026"/>
      <c r="AD169" s="1026"/>
      <c r="AE169" s="1026"/>
      <c r="AF169" s="1026"/>
      <c r="AG169" s="1026"/>
      <c r="AH169" s="1026"/>
      <c r="AI169" s="1026"/>
      <c r="AJ169" s="1026"/>
      <c r="AK169" s="1026"/>
      <c r="AL169" s="1026"/>
      <c r="AM169" s="1026"/>
      <c r="AN169" s="1026"/>
      <c r="AO169" s="1026"/>
      <c r="AP169" s="1026"/>
      <c r="AQ169" s="1026"/>
      <c r="AR169" s="1026"/>
      <c r="AS169" s="1026"/>
      <c r="AT169" s="1026"/>
      <c r="AU169" s="1026"/>
      <c r="AV169" s="1026"/>
      <c r="AW169" s="1026"/>
      <c r="AX169" s="1026"/>
      <c r="AY169" s="1026"/>
      <c r="AZ169" s="1026"/>
      <c r="BA169" s="1026"/>
      <c r="BB169" s="1026"/>
      <c r="BC169" s="1026"/>
      <c r="BD169" s="1026"/>
      <c r="BE169" s="1026"/>
      <c r="BF169" s="1026"/>
      <c r="BG169" s="1026"/>
      <c r="BH169" s="1026"/>
      <c r="BI169" s="1026"/>
      <c r="BJ169" s="1026"/>
      <c r="BK169" s="1026"/>
      <c r="BL169" s="1026"/>
      <c r="BM169" s="1026"/>
      <c r="BN169" s="1026"/>
      <c r="BO169" s="1026"/>
      <c r="BP169" s="1026"/>
      <c r="BQ169" s="1026"/>
      <c r="BR169" s="1026"/>
      <c r="BS169" s="1026"/>
      <c r="BT169" s="1026"/>
      <c r="BU169" s="1026"/>
      <c r="BV169" s="1026"/>
    </row>
    <row r="170">
      <c r="A170" s="1026"/>
      <c r="B170" s="1026"/>
      <c r="C170" s="1026"/>
      <c r="D170" s="1026"/>
      <c r="E170" s="1026"/>
      <c r="F170" s="1026"/>
      <c r="G170" s="1026"/>
      <c r="H170" s="1027"/>
      <c r="I170" s="1027"/>
      <c r="J170" s="1027"/>
      <c r="K170" s="1027"/>
      <c r="L170" s="1027"/>
      <c r="M170" s="1027"/>
      <c r="N170" s="1027"/>
      <c r="O170" s="1027"/>
      <c r="P170" s="1027"/>
      <c r="Q170" s="1026"/>
      <c r="R170" s="1026"/>
      <c r="S170" s="1026"/>
      <c r="T170" s="1026"/>
      <c r="U170" s="1026"/>
      <c r="V170" s="1026"/>
      <c r="W170" s="1026"/>
      <c r="X170" s="1026"/>
      <c r="Y170" s="1026"/>
      <c r="Z170" s="1026"/>
      <c r="AA170" s="1026"/>
      <c r="AB170" s="1026"/>
      <c r="AC170" s="1026"/>
      <c r="AD170" s="1026"/>
      <c r="AE170" s="1026"/>
      <c r="AF170" s="1026"/>
      <c r="AG170" s="1026"/>
      <c r="AH170" s="1026"/>
      <c r="AI170" s="1026"/>
      <c r="AJ170" s="1026"/>
      <c r="AK170" s="1026"/>
      <c r="AL170" s="1026"/>
      <c r="AM170" s="1026"/>
      <c r="AN170" s="1026"/>
      <c r="AO170" s="1026"/>
      <c r="AP170" s="1026"/>
      <c r="AQ170" s="1026"/>
      <c r="AR170" s="1026"/>
      <c r="AS170" s="1026"/>
      <c r="AT170" s="1026"/>
      <c r="AU170" s="1026"/>
      <c r="AV170" s="1026"/>
      <c r="AW170" s="1026"/>
      <c r="AX170" s="1026"/>
      <c r="AY170" s="1026"/>
      <c r="AZ170" s="1026"/>
      <c r="BA170" s="1026"/>
      <c r="BB170" s="1026"/>
      <c r="BC170" s="1026"/>
      <c r="BD170" s="1026"/>
      <c r="BE170" s="1026"/>
      <c r="BF170" s="1026"/>
      <c r="BG170" s="1026"/>
      <c r="BH170" s="1026"/>
      <c r="BI170" s="1026"/>
      <c r="BJ170" s="1026"/>
      <c r="BK170" s="1026"/>
      <c r="BL170" s="1026"/>
      <c r="BM170" s="1026"/>
      <c r="BN170" s="1026"/>
      <c r="BO170" s="1026"/>
      <c r="BP170" s="1026"/>
      <c r="BQ170" s="1026"/>
      <c r="BR170" s="1026"/>
      <c r="BS170" s="1026"/>
      <c r="BT170" s="1026"/>
      <c r="BU170" s="1026"/>
      <c r="BV170" s="1026"/>
    </row>
    <row r="171">
      <c r="A171" s="1026"/>
      <c r="B171" s="1026"/>
      <c r="C171" s="1026"/>
      <c r="D171" s="1026"/>
      <c r="E171" s="1026"/>
      <c r="F171" s="1026"/>
      <c r="G171" s="1026"/>
      <c r="H171" s="1027"/>
      <c r="I171" s="1027"/>
      <c r="J171" s="1027"/>
      <c r="K171" s="1027"/>
      <c r="L171" s="1027"/>
      <c r="M171" s="1027"/>
      <c r="N171" s="1027"/>
      <c r="O171" s="1027"/>
      <c r="P171" s="1027"/>
      <c r="Q171" s="1026"/>
      <c r="R171" s="1026"/>
      <c r="S171" s="1026"/>
      <c r="T171" s="1026"/>
      <c r="U171" s="1026"/>
      <c r="V171" s="1026"/>
      <c r="W171" s="1026"/>
      <c r="X171" s="1026"/>
      <c r="Y171" s="1026"/>
      <c r="Z171" s="1026"/>
      <c r="AA171" s="1026"/>
      <c r="AB171" s="1026"/>
      <c r="AC171" s="1026"/>
      <c r="AD171" s="1026"/>
      <c r="AE171" s="1026"/>
      <c r="AF171" s="1026"/>
      <c r="AG171" s="1026"/>
      <c r="AH171" s="1026"/>
      <c r="AI171" s="1026"/>
      <c r="AJ171" s="1026"/>
      <c r="AK171" s="1026"/>
      <c r="AL171" s="1026"/>
      <c r="AM171" s="1026"/>
      <c r="AN171" s="1026"/>
      <c r="AO171" s="1026"/>
      <c r="AP171" s="1026"/>
      <c r="AQ171" s="1026"/>
      <c r="AR171" s="1026"/>
      <c r="AS171" s="1026"/>
      <c r="AT171" s="1026"/>
      <c r="AU171" s="1026"/>
      <c r="AV171" s="1026"/>
      <c r="AW171" s="1026"/>
      <c r="AX171" s="1026"/>
      <c r="AY171" s="1026"/>
      <c r="AZ171" s="1026"/>
      <c r="BA171" s="1026"/>
      <c r="BB171" s="1026"/>
      <c r="BC171" s="1026"/>
      <c r="BD171" s="1026"/>
      <c r="BE171" s="1026"/>
      <c r="BF171" s="1026"/>
      <c r="BG171" s="1026"/>
      <c r="BH171" s="1026"/>
      <c r="BI171" s="1026"/>
      <c r="BJ171" s="1026"/>
      <c r="BK171" s="1026"/>
      <c r="BL171" s="1026"/>
      <c r="BM171" s="1026"/>
      <c r="BN171" s="1026"/>
      <c r="BO171" s="1026"/>
      <c r="BP171" s="1026"/>
      <c r="BQ171" s="1026"/>
      <c r="BR171" s="1026"/>
      <c r="BS171" s="1026"/>
      <c r="BT171" s="1026"/>
      <c r="BU171" s="1026"/>
      <c r="BV171" s="1026"/>
    </row>
    <row r="172">
      <c r="A172" s="1026"/>
      <c r="B172" s="1026"/>
      <c r="C172" s="1026"/>
      <c r="D172" s="1026"/>
      <c r="E172" s="1026"/>
      <c r="F172" s="1026"/>
      <c r="G172" s="1026"/>
      <c r="H172" s="1027"/>
      <c r="I172" s="1027"/>
      <c r="J172" s="1027"/>
      <c r="K172" s="1027"/>
      <c r="L172" s="1027"/>
      <c r="M172" s="1027"/>
      <c r="N172" s="1027"/>
      <c r="O172" s="1027"/>
      <c r="P172" s="1027"/>
      <c r="Q172" s="1026"/>
      <c r="R172" s="1026"/>
      <c r="S172" s="1026"/>
      <c r="T172" s="1026"/>
      <c r="U172" s="1026"/>
      <c r="V172" s="1026"/>
      <c r="W172" s="1026"/>
      <c r="X172" s="1026"/>
      <c r="Y172" s="1026"/>
      <c r="Z172" s="1026"/>
      <c r="AA172" s="1026"/>
      <c r="AB172" s="1026"/>
      <c r="AC172" s="1026"/>
      <c r="AD172" s="1026"/>
      <c r="AE172" s="1026"/>
      <c r="AF172" s="1026"/>
      <c r="AG172" s="1026"/>
      <c r="AH172" s="1026"/>
      <c r="AI172" s="1026"/>
      <c r="AJ172" s="1026"/>
      <c r="AK172" s="1026"/>
      <c r="AL172" s="1026"/>
      <c r="AM172" s="1026"/>
      <c r="AN172" s="1026"/>
      <c r="AO172" s="1026"/>
      <c r="AP172" s="1026"/>
      <c r="AQ172" s="1026"/>
      <c r="AR172" s="1026"/>
      <c r="AS172" s="1026"/>
      <c r="AT172" s="1026"/>
      <c r="AU172" s="1026"/>
      <c r="AV172" s="1026"/>
      <c r="AW172" s="1026"/>
      <c r="AX172" s="1026"/>
      <c r="AY172" s="1026"/>
      <c r="AZ172" s="1026"/>
      <c r="BA172" s="1026"/>
      <c r="BB172" s="1026"/>
      <c r="BC172" s="1026"/>
      <c r="BD172" s="1026"/>
      <c r="BE172" s="1026"/>
      <c r="BF172" s="1026"/>
      <c r="BG172" s="1026"/>
      <c r="BH172" s="1026"/>
      <c r="BI172" s="1026"/>
      <c r="BJ172" s="1026"/>
      <c r="BK172" s="1026"/>
      <c r="BL172" s="1026"/>
      <c r="BM172" s="1026"/>
      <c r="BN172" s="1026"/>
      <c r="BO172" s="1026"/>
      <c r="BP172" s="1026"/>
      <c r="BQ172" s="1026"/>
      <c r="BR172" s="1026"/>
      <c r="BS172" s="1026"/>
      <c r="BT172" s="1026"/>
      <c r="BU172" s="1026"/>
      <c r="BV172" s="1026"/>
    </row>
    <row r="173">
      <c r="A173" s="1026"/>
      <c r="B173" s="1026"/>
      <c r="C173" s="1026"/>
      <c r="D173" s="1026"/>
      <c r="E173" s="1026"/>
      <c r="F173" s="1026"/>
      <c r="G173" s="1026"/>
      <c r="H173" s="1027"/>
      <c r="I173" s="1027"/>
      <c r="J173" s="1027"/>
      <c r="K173" s="1027"/>
      <c r="L173" s="1027"/>
      <c r="M173" s="1027"/>
      <c r="N173" s="1027"/>
      <c r="O173" s="1027"/>
      <c r="P173" s="1027"/>
      <c r="Q173" s="1026"/>
      <c r="R173" s="1026"/>
      <c r="S173" s="1026"/>
      <c r="T173" s="1026"/>
      <c r="U173" s="1026"/>
      <c r="V173" s="1026"/>
      <c r="W173" s="1026"/>
      <c r="X173" s="1026"/>
      <c r="Y173" s="1026"/>
      <c r="Z173" s="1026"/>
      <c r="AA173" s="1026"/>
      <c r="AB173" s="1026"/>
      <c r="AC173" s="1026"/>
      <c r="AD173" s="1026"/>
      <c r="AE173" s="1026"/>
      <c r="AF173" s="1026"/>
      <c r="AG173" s="1026"/>
      <c r="AH173" s="1026"/>
      <c r="AI173" s="1026"/>
      <c r="AJ173" s="1026"/>
      <c r="AK173" s="1026"/>
      <c r="AL173" s="1026"/>
      <c r="AM173" s="1026"/>
      <c r="AN173" s="1026"/>
      <c r="AO173" s="1026"/>
      <c r="AP173" s="1026"/>
      <c r="AQ173" s="1026"/>
      <c r="AR173" s="1026"/>
      <c r="AS173" s="1026"/>
      <c r="AT173" s="1026"/>
      <c r="AU173" s="1026"/>
      <c r="AV173" s="1026"/>
      <c r="AW173" s="1026"/>
      <c r="AX173" s="1026"/>
      <c r="AY173" s="1026"/>
      <c r="AZ173" s="1026"/>
      <c r="BA173" s="1026"/>
      <c r="BB173" s="1026"/>
      <c r="BC173" s="1026"/>
      <c r="BD173" s="1026"/>
      <c r="BE173" s="1026"/>
      <c r="BF173" s="1026"/>
      <c r="BG173" s="1026"/>
      <c r="BH173" s="1026"/>
      <c r="BI173" s="1026"/>
      <c r="BJ173" s="1026"/>
      <c r="BK173" s="1026"/>
      <c r="BL173" s="1026"/>
      <c r="BM173" s="1026"/>
      <c r="BN173" s="1026"/>
      <c r="BO173" s="1026"/>
      <c r="BP173" s="1026"/>
      <c r="BQ173" s="1026"/>
      <c r="BR173" s="1026"/>
      <c r="BS173" s="1026"/>
      <c r="BT173" s="1026"/>
      <c r="BU173" s="1026"/>
      <c r="BV173" s="1026"/>
    </row>
    <row r="174">
      <c r="A174" s="1026"/>
      <c r="B174" s="1026"/>
      <c r="C174" s="1026"/>
      <c r="D174" s="1026"/>
      <c r="E174" s="1026"/>
      <c r="F174" s="1026"/>
      <c r="G174" s="1026"/>
      <c r="H174" s="1027"/>
      <c r="I174" s="1027"/>
      <c r="J174" s="1027"/>
      <c r="K174" s="1027"/>
      <c r="L174" s="1027"/>
      <c r="M174" s="1027"/>
      <c r="N174" s="1027"/>
      <c r="O174" s="1027"/>
      <c r="P174" s="1027"/>
      <c r="Q174" s="1026"/>
      <c r="R174" s="1026"/>
      <c r="S174" s="1026"/>
      <c r="T174" s="1026"/>
      <c r="U174" s="1026"/>
      <c r="V174" s="1026"/>
      <c r="W174" s="1026"/>
      <c r="X174" s="1026"/>
      <c r="Y174" s="1026"/>
      <c r="Z174" s="1026"/>
      <c r="AA174" s="1026"/>
      <c r="AB174" s="1026"/>
      <c r="AC174" s="1026"/>
      <c r="AD174" s="1026"/>
      <c r="AE174" s="1026"/>
      <c r="AF174" s="1026"/>
      <c r="AG174" s="1026"/>
      <c r="AH174" s="1026"/>
      <c r="AI174" s="1026"/>
      <c r="AJ174" s="1026"/>
      <c r="AK174" s="1026"/>
      <c r="AL174" s="1026"/>
      <c r="AM174" s="1026"/>
      <c r="AN174" s="1026"/>
      <c r="AO174" s="1026"/>
      <c r="AP174" s="1026"/>
      <c r="AQ174" s="1026"/>
      <c r="AR174" s="1026"/>
      <c r="AS174" s="1026"/>
      <c r="AT174" s="1026"/>
      <c r="AU174" s="1026"/>
      <c r="AV174" s="1026"/>
      <c r="AW174" s="1026"/>
      <c r="AX174" s="1026"/>
      <c r="AY174" s="1026"/>
      <c r="AZ174" s="1026"/>
      <c r="BA174" s="1026"/>
      <c r="BB174" s="1026"/>
      <c r="BC174" s="1026"/>
      <c r="BD174" s="1026"/>
      <c r="BE174" s="1026"/>
      <c r="BF174" s="1026"/>
      <c r="BG174" s="1026"/>
      <c r="BH174" s="1026"/>
      <c r="BI174" s="1026"/>
      <c r="BJ174" s="1026"/>
      <c r="BK174" s="1026"/>
      <c r="BL174" s="1026"/>
      <c r="BM174" s="1026"/>
      <c r="BN174" s="1026"/>
      <c r="BO174" s="1026"/>
      <c r="BP174" s="1026"/>
      <c r="BQ174" s="1026"/>
      <c r="BR174" s="1026"/>
      <c r="BS174" s="1026"/>
      <c r="BT174" s="1026"/>
      <c r="BU174" s="1026"/>
      <c r="BV174" s="1026"/>
    </row>
    <row r="175">
      <c r="A175" s="1026"/>
      <c r="B175" s="1026"/>
      <c r="C175" s="1026"/>
      <c r="D175" s="1026"/>
      <c r="E175" s="1026"/>
      <c r="F175" s="1026"/>
      <c r="G175" s="1026"/>
      <c r="H175" s="1027"/>
      <c r="I175" s="1027"/>
      <c r="J175" s="1027"/>
      <c r="K175" s="1027"/>
      <c r="L175" s="1027"/>
      <c r="M175" s="1027"/>
      <c r="N175" s="1027"/>
      <c r="O175" s="1027"/>
      <c r="P175" s="1027"/>
      <c r="Q175" s="1026"/>
      <c r="R175" s="1026"/>
      <c r="S175" s="1026"/>
      <c r="T175" s="1026"/>
      <c r="U175" s="1026"/>
      <c r="V175" s="1026"/>
      <c r="W175" s="1026"/>
      <c r="X175" s="1026"/>
      <c r="Y175" s="1026"/>
      <c r="Z175" s="1026"/>
      <c r="AA175" s="1026"/>
      <c r="AB175" s="1026"/>
      <c r="AC175" s="1026"/>
      <c r="AD175" s="1026"/>
      <c r="AE175" s="1026"/>
      <c r="AF175" s="1026"/>
      <c r="AG175" s="1026"/>
      <c r="AH175" s="1026"/>
      <c r="AI175" s="1026"/>
      <c r="AJ175" s="1026"/>
      <c r="AK175" s="1026"/>
      <c r="AL175" s="1026"/>
      <c r="AM175" s="1026"/>
      <c r="AN175" s="1026"/>
      <c r="AO175" s="1026"/>
      <c r="AP175" s="1026"/>
      <c r="AQ175" s="1026"/>
      <c r="AR175" s="1026"/>
      <c r="AS175" s="1026"/>
      <c r="AT175" s="1026"/>
      <c r="AU175" s="1026"/>
      <c r="AV175" s="1026"/>
      <c r="AW175" s="1026"/>
      <c r="AX175" s="1026"/>
      <c r="AY175" s="1026"/>
      <c r="AZ175" s="1026"/>
      <c r="BA175" s="1026"/>
      <c r="BB175" s="1026"/>
      <c r="BC175" s="1026"/>
      <c r="BD175" s="1026"/>
      <c r="BE175" s="1026"/>
      <c r="BF175" s="1026"/>
      <c r="BG175" s="1026"/>
      <c r="BH175" s="1026"/>
      <c r="BI175" s="1026"/>
      <c r="BJ175" s="1026"/>
      <c r="BK175" s="1026"/>
      <c r="BL175" s="1026"/>
      <c r="BM175" s="1026"/>
      <c r="BN175" s="1026"/>
      <c r="BO175" s="1026"/>
      <c r="BP175" s="1026"/>
      <c r="BQ175" s="1026"/>
      <c r="BR175" s="1026"/>
      <c r="BS175" s="1026"/>
      <c r="BT175" s="1026"/>
      <c r="BU175" s="1026"/>
      <c r="BV175" s="1026"/>
    </row>
    <row r="176">
      <c r="A176" s="1026"/>
      <c r="B176" s="1026"/>
      <c r="C176" s="1026"/>
      <c r="D176" s="1026"/>
      <c r="E176" s="1026"/>
      <c r="F176" s="1026"/>
      <c r="G176" s="1026"/>
      <c r="H176" s="1027"/>
      <c r="I176" s="1027"/>
      <c r="J176" s="1027"/>
      <c r="K176" s="1027"/>
      <c r="L176" s="1027"/>
      <c r="M176" s="1027"/>
      <c r="N176" s="1027"/>
      <c r="O176" s="1027"/>
      <c r="P176" s="1027"/>
      <c r="Q176" s="1026"/>
      <c r="R176" s="1026"/>
      <c r="S176" s="1026"/>
      <c r="T176" s="1026"/>
      <c r="U176" s="1026"/>
      <c r="V176" s="1026"/>
      <c r="W176" s="1026"/>
      <c r="X176" s="1026"/>
      <c r="Y176" s="1026"/>
      <c r="Z176" s="1026"/>
      <c r="AA176" s="1026"/>
      <c r="AB176" s="1026"/>
      <c r="AC176" s="1026"/>
      <c r="AD176" s="1026"/>
      <c r="AE176" s="1026"/>
      <c r="AF176" s="1026"/>
      <c r="AG176" s="1026"/>
      <c r="AH176" s="1026"/>
      <c r="AI176" s="1026"/>
      <c r="AJ176" s="1026"/>
      <c r="AK176" s="1026"/>
      <c r="AL176" s="1026"/>
      <c r="AM176" s="1026"/>
      <c r="AN176" s="1026"/>
      <c r="AO176" s="1026"/>
      <c r="AP176" s="1026"/>
      <c r="AQ176" s="1026"/>
      <c r="AR176" s="1026"/>
      <c r="AS176" s="1026"/>
      <c r="AT176" s="1026"/>
      <c r="AU176" s="1026"/>
      <c r="AV176" s="1026"/>
      <c r="AW176" s="1026"/>
      <c r="AX176" s="1026"/>
      <c r="AY176" s="1026"/>
      <c r="AZ176" s="1026"/>
      <c r="BA176" s="1026"/>
      <c r="BB176" s="1026"/>
      <c r="BC176" s="1026"/>
      <c r="BD176" s="1026"/>
      <c r="BE176" s="1026"/>
      <c r="BF176" s="1026"/>
      <c r="BG176" s="1026"/>
      <c r="BH176" s="1026"/>
      <c r="BI176" s="1026"/>
      <c r="BJ176" s="1026"/>
      <c r="BK176" s="1026"/>
      <c r="BL176" s="1026"/>
      <c r="BM176" s="1026"/>
      <c r="BN176" s="1026"/>
      <c r="BO176" s="1026"/>
      <c r="BP176" s="1026"/>
      <c r="BQ176" s="1026"/>
      <c r="BR176" s="1026"/>
      <c r="BS176" s="1026"/>
      <c r="BT176" s="1026"/>
      <c r="BU176" s="1026"/>
      <c r="BV176" s="1026"/>
    </row>
    <row r="177">
      <c r="A177" s="1026"/>
      <c r="B177" s="1026"/>
      <c r="C177" s="1026"/>
      <c r="D177" s="1026"/>
      <c r="E177" s="1026"/>
      <c r="F177" s="1026"/>
      <c r="G177" s="1026"/>
      <c r="H177" s="1027"/>
      <c r="I177" s="1027"/>
      <c r="J177" s="1027"/>
      <c r="K177" s="1027"/>
      <c r="L177" s="1027"/>
      <c r="M177" s="1027"/>
      <c r="N177" s="1027"/>
      <c r="O177" s="1027"/>
      <c r="P177" s="1027"/>
      <c r="Q177" s="1026"/>
      <c r="R177" s="1026"/>
      <c r="S177" s="1026"/>
      <c r="T177" s="1026"/>
      <c r="U177" s="1026"/>
      <c r="V177" s="1026"/>
      <c r="W177" s="1026"/>
      <c r="X177" s="1026"/>
      <c r="Y177" s="1026"/>
      <c r="Z177" s="1026"/>
      <c r="AA177" s="1026"/>
      <c r="AB177" s="1026"/>
      <c r="AC177" s="1026"/>
      <c r="AD177" s="1026"/>
      <c r="AE177" s="1026"/>
      <c r="AF177" s="1026"/>
      <c r="AG177" s="1026"/>
      <c r="AH177" s="1026"/>
      <c r="AI177" s="1026"/>
      <c r="AJ177" s="1026"/>
      <c r="AK177" s="1026"/>
      <c r="AL177" s="1026"/>
      <c r="AM177" s="1026"/>
      <c r="AN177" s="1026"/>
      <c r="AO177" s="1026"/>
      <c r="AP177" s="1026"/>
      <c r="AQ177" s="1026"/>
      <c r="AR177" s="1026"/>
      <c r="AS177" s="1026"/>
      <c r="AT177" s="1026"/>
      <c r="AU177" s="1026"/>
      <c r="AV177" s="1026"/>
      <c r="AW177" s="1026"/>
      <c r="AX177" s="1026"/>
      <c r="AY177" s="1026"/>
      <c r="AZ177" s="1026"/>
      <c r="BA177" s="1026"/>
      <c r="BB177" s="1026"/>
      <c r="BC177" s="1026"/>
      <c r="BD177" s="1026"/>
      <c r="BE177" s="1026"/>
      <c r="BF177" s="1026"/>
      <c r="BG177" s="1026"/>
      <c r="BH177" s="1026"/>
      <c r="BI177" s="1026"/>
      <c r="BJ177" s="1026"/>
      <c r="BK177" s="1026"/>
      <c r="BL177" s="1026"/>
      <c r="BM177" s="1026"/>
      <c r="BN177" s="1026"/>
      <c r="BO177" s="1026"/>
      <c r="BP177" s="1026"/>
      <c r="BQ177" s="1026"/>
      <c r="BR177" s="1026"/>
      <c r="BS177" s="1026"/>
      <c r="BT177" s="1026"/>
      <c r="BU177" s="1026"/>
      <c r="BV177" s="1026"/>
    </row>
    <row r="178">
      <c r="A178" s="1026"/>
      <c r="B178" s="1026"/>
      <c r="C178" s="1026"/>
      <c r="D178" s="1026"/>
      <c r="E178" s="1026"/>
      <c r="F178" s="1026"/>
      <c r="G178" s="1026"/>
      <c r="H178" s="1027"/>
      <c r="I178" s="1027"/>
      <c r="J178" s="1027"/>
      <c r="K178" s="1027"/>
      <c r="L178" s="1027"/>
      <c r="M178" s="1027"/>
      <c r="N178" s="1027"/>
      <c r="O178" s="1027"/>
      <c r="P178" s="1027"/>
      <c r="Q178" s="1026"/>
      <c r="R178" s="1026"/>
      <c r="S178" s="1026"/>
      <c r="T178" s="1026"/>
      <c r="U178" s="1026"/>
      <c r="V178" s="1026"/>
      <c r="W178" s="1026"/>
      <c r="X178" s="1026"/>
      <c r="Y178" s="1026"/>
      <c r="Z178" s="1026"/>
      <c r="AA178" s="1026"/>
      <c r="AB178" s="1026"/>
      <c r="AC178" s="1026"/>
      <c r="AD178" s="1026"/>
      <c r="AE178" s="1026"/>
      <c r="AF178" s="1026"/>
      <c r="AG178" s="1026"/>
      <c r="AH178" s="1026"/>
      <c r="AI178" s="1026"/>
      <c r="AJ178" s="1026"/>
      <c r="AK178" s="1026"/>
      <c r="AL178" s="1026"/>
      <c r="AM178" s="1026"/>
      <c r="AN178" s="1026"/>
      <c r="AO178" s="1026"/>
      <c r="AP178" s="1026"/>
      <c r="AQ178" s="1026"/>
      <c r="AR178" s="1026"/>
      <c r="AS178" s="1026"/>
      <c r="AT178" s="1026"/>
      <c r="AU178" s="1026"/>
      <c r="AV178" s="1026"/>
      <c r="AW178" s="1026"/>
      <c r="AX178" s="1026"/>
      <c r="AY178" s="1026"/>
      <c r="AZ178" s="1026"/>
      <c r="BA178" s="1026"/>
      <c r="BB178" s="1026"/>
      <c r="BC178" s="1026"/>
      <c r="BD178" s="1026"/>
      <c r="BE178" s="1026"/>
      <c r="BF178" s="1026"/>
      <c r="BG178" s="1026"/>
      <c r="BH178" s="1026"/>
      <c r="BI178" s="1026"/>
      <c r="BJ178" s="1026"/>
      <c r="BK178" s="1026"/>
      <c r="BL178" s="1026"/>
      <c r="BM178" s="1026"/>
      <c r="BN178" s="1026"/>
      <c r="BO178" s="1026"/>
      <c r="BP178" s="1026"/>
      <c r="BQ178" s="1026"/>
      <c r="BR178" s="1026"/>
      <c r="BS178" s="1026"/>
      <c r="BT178" s="1026"/>
      <c r="BU178" s="1026"/>
      <c r="BV178" s="1026"/>
    </row>
    <row r="179">
      <c r="A179" s="1026"/>
      <c r="B179" s="1026"/>
      <c r="C179" s="1026"/>
      <c r="D179" s="1026"/>
      <c r="E179" s="1026"/>
      <c r="F179" s="1026"/>
      <c r="G179" s="1026"/>
      <c r="H179" s="1027"/>
      <c r="I179" s="1027"/>
      <c r="J179" s="1027"/>
      <c r="K179" s="1027"/>
      <c r="L179" s="1027"/>
      <c r="M179" s="1027"/>
      <c r="N179" s="1027"/>
      <c r="O179" s="1027"/>
      <c r="P179" s="1027"/>
      <c r="Q179" s="1026"/>
      <c r="R179" s="1026"/>
      <c r="S179" s="1026"/>
      <c r="T179" s="1026"/>
      <c r="U179" s="1026"/>
      <c r="V179" s="1026"/>
      <c r="W179" s="1026"/>
      <c r="X179" s="1026"/>
      <c r="Y179" s="1026"/>
      <c r="Z179" s="1026"/>
      <c r="AA179" s="1026"/>
      <c r="AB179" s="1026"/>
      <c r="AC179" s="1026"/>
      <c r="AD179" s="1026"/>
      <c r="AE179" s="1026"/>
      <c r="AF179" s="1026"/>
      <c r="AG179" s="1026"/>
      <c r="AH179" s="1026"/>
      <c r="AI179" s="1026"/>
      <c r="AJ179" s="1026"/>
      <c r="AK179" s="1026"/>
      <c r="AL179" s="1026"/>
      <c r="AM179" s="1026"/>
      <c r="AN179" s="1026"/>
      <c r="AO179" s="1026"/>
      <c r="AP179" s="1026"/>
      <c r="AQ179" s="1026"/>
      <c r="AR179" s="1026"/>
      <c r="AS179" s="1026"/>
      <c r="AT179" s="1026"/>
      <c r="AU179" s="1026"/>
      <c r="AV179" s="1026"/>
      <c r="AW179" s="1026"/>
      <c r="AX179" s="1026"/>
      <c r="AY179" s="1026"/>
      <c r="AZ179" s="1026"/>
      <c r="BA179" s="1026"/>
      <c r="BB179" s="1026"/>
      <c r="BC179" s="1026"/>
      <c r="BD179" s="1026"/>
      <c r="BE179" s="1026"/>
      <c r="BF179" s="1026"/>
      <c r="BG179" s="1026"/>
      <c r="BH179" s="1026"/>
      <c r="BI179" s="1026"/>
      <c r="BJ179" s="1026"/>
      <c r="BK179" s="1026"/>
      <c r="BL179" s="1026"/>
      <c r="BM179" s="1026"/>
      <c r="BN179" s="1026"/>
      <c r="BO179" s="1026"/>
      <c r="BP179" s="1026"/>
      <c r="BQ179" s="1026"/>
      <c r="BR179" s="1026"/>
      <c r="BS179" s="1026"/>
      <c r="BT179" s="1026"/>
      <c r="BU179" s="1026"/>
      <c r="BV179" s="1026"/>
    </row>
    <row r="180">
      <c r="A180" s="1026"/>
      <c r="B180" s="1026"/>
      <c r="C180" s="1026"/>
      <c r="D180" s="1026"/>
      <c r="E180" s="1026"/>
      <c r="F180" s="1026"/>
      <c r="G180" s="1026"/>
      <c r="H180" s="1027"/>
      <c r="I180" s="1027"/>
      <c r="J180" s="1027"/>
      <c r="K180" s="1027"/>
      <c r="L180" s="1027"/>
      <c r="M180" s="1027"/>
      <c r="N180" s="1027"/>
      <c r="O180" s="1027"/>
      <c r="P180" s="1027"/>
      <c r="Q180" s="1026"/>
      <c r="R180" s="1026"/>
      <c r="S180" s="1026"/>
      <c r="T180" s="1026"/>
      <c r="U180" s="1026"/>
      <c r="V180" s="1026"/>
      <c r="W180" s="1026"/>
      <c r="X180" s="1026"/>
      <c r="Y180" s="1026"/>
      <c r="Z180" s="1026"/>
      <c r="AA180" s="1026"/>
      <c r="AB180" s="1026"/>
      <c r="AC180" s="1026"/>
      <c r="AD180" s="1026"/>
      <c r="AE180" s="1026"/>
      <c r="AF180" s="1026"/>
      <c r="AG180" s="1026"/>
      <c r="AH180" s="1026"/>
      <c r="AI180" s="1026"/>
      <c r="AJ180" s="1026"/>
      <c r="AK180" s="1026"/>
      <c r="AL180" s="1026"/>
      <c r="AM180" s="1026"/>
      <c r="AN180" s="1026"/>
      <c r="AO180" s="1026"/>
      <c r="AP180" s="1026"/>
      <c r="AQ180" s="1026"/>
      <c r="AR180" s="1026"/>
      <c r="AS180" s="1026"/>
      <c r="AT180" s="1026"/>
      <c r="AU180" s="1026"/>
      <c r="AV180" s="1026"/>
      <c r="AW180" s="1026"/>
      <c r="AX180" s="1026"/>
      <c r="AY180" s="1026"/>
      <c r="AZ180" s="1026"/>
      <c r="BA180" s="1026"/>
      <c r="BB180" s="1026"/>
      <c r="BC180" s="1026"/>
      <c r="BD180" s="1026"/>
      <c r="BE180" s="1026"/>
      <c r="BF180" s="1026"/>
      <c r="BG180" s="1026"/>
      <c r="BH180" s="1026"/>
      <c r="BI180" s="1026"/>
      <c r="BJ180" s="1026"/>
      <c r="BK180" s="1026"/>
      <c r="BL180" s="1026"/>
      <c r="BM180" s="1026"/>
      <c r="BN180" s="1026"/>
      <c r="BO180" s="1026"/>
      <c r="BP180" s="1026"/>
      <c r="BQ180" s="1026"/>
      <c r="BR180" s="1026"/>
      <c r="BS180" s="1026"/>
      <c r="BT180" s="1026"/>
      <c r="BU180" s="1026"/>
      <c r="BV180" s="1026"/>
    </row>
    <row r="181">
      <c r="A181" s="1026"/>
      <c r="B181" s="1026"/>
      <c r="C181" s="1026"/>
      <c r="D181" s="1026"/>
      <c r="E181" s="1026"/>
      <c r="F181" s="1026"/>
      <c r="G181" s="1026"/>
      <c r="H181" s="1027"/>
      <c r="I181" s="1027"/>
      <c r="J181" s="1027"/>
      <c r="K181" s="1027"/>
      <c r="L181" s="1027"/>
      <c r="M181" s="1027"/>
      <c r="N181" s="1027"/>
      <c r="O181" s="1027"/>
      <c r="P181" s="1027"/>
      <c r="Q181" s="1026"/>
      <c r="R181" s="1026"/>
      <c r="S181" s="1026"/>
      <c r="T181" s="1026"/>
      <c r="U181" s="1026"/>
      <c r="V181" s="1026"/>
      <c r="W181" s="1026"/>
      <c r="X181" s="1026"/>
      <c r="Y181" s="1026"/>
      <c r="Z181" s="1026"/>
      <c r="AA181" s="1026"/>
      <c r="AB181" s="1026"/>
      <c r="AC181" s="1026"/>
      <c r="AD181" s="1026"/>
      <c r="AE181" s="1026"/>
      <c r="AF181" s="1026"/>
      <c r="AG181" s="1026"/>
      <c r="AH181" s="1026"/>
      <c r="AI181" s="1026"/>
      <c r="AJ181" s="1026"/>
      <c r="AK181" s="1026"/>
      <c r="AL181" s="1026"/>
      <c r="AM181" s="1026"/>
      <c r="AN181" s="1026"/>
      <c r="AO181" s="1026"/>
      <c r="AP181" s="1026"/>
      <c r="AQ181" s="1026"/>
      <c r="AR181" s="1026"/>
      <c r="AS181" s="1026"/>
      <c r="AT181" s="1026"/>
      <c r="AU181" s="1026"/>
      <c r="AV181" s="1026"/>
      <c r="AW181" s="1026"/>
      <c r="AX181" s="1026"/>
      <c r="AY181" s="1026"/>
      <c r="AZ181" s="1026"/>
      <c r="BA181" s="1026"/>
      <c r="BB181" s="1026"/>
      <c r="BC181" s="1026"/>
      <c r="BD181" s="1026"/>
      <c r="BE181" s="1026"/>
      <c r="BF181" s="1026"/>
      <c r="BG181" s="1026"/>
      <c r="BH181" s="1026"/>
      <c r="BI181" s="1026"/>
      <c r="BJ181" s="1026"/>
      <c r="BK181" s="1026"/>
      <c r="BL181" s="1026"/>
      <c r="BM181" s="1026"/>
      <c r="BN181" s="1026"/>
      <c r="BO181" s="1026"/>
      <c r="BP181" s="1026"/>
      <c r="BQ181" s="1026"/>
      <c r="BR181" s="1026"/>
      <c r="BS181" s="1026"/>
      <c r="BT181" s="1026"/>
      <c r="BU181" s="1026"/>
      <c r="BV181" s="1026"/>
    </row>
    <row r="182">
      <c r="A182" s="1026"/>
      <c r="B182" s="1026"/>
      <c r="C182" s="1026"/>
      <c r="D182" s="1026"/>
      <c r="E182" s="1026"/>
      <c r="F182" s="1026"/>
      <c r="G182" s="1026"/>
      <c r="H182" s="1027"/>
      <c r="I182" s="1027"/>
      <c r="J182" s="1027"/>
      <c r="K182" s="1027"/>
      <c r="L182" s="1027"/>
      <c r="M182" s="1027"/>
      <c r="N182" s="1027"/>
      <c r="O182" s="1027"/>
      <c r="P182" s="1027"/>
      <c r="Q182" s="1026"/>
      <c r="R182" s="1026"/>
      <c r="S182" s="1026"/>
      <c r="T182" s="1026"/>
      <c r="U182" s="1026"/>
      <c r="V182" s="1026"/>
      <c r="W182" s="1026"/>
      <c r="X182" s="1026"/>
      <c r="Y182" s="1026"/>
      <c r="Z182" s="1026"/>
      <c r="AA182" s="1026"/>
      <c r="AB182" s="1026"/>
      <c r="AC182" s="1026"/>
      <c r="AD182" s="1026"/>
      <c r="AE182" s="1026"/>
      <c r="AF182" s="1026"/>
      <c r="AG182" s="1026"/>
      <c r="AH182" s="1026"/>
      <c r="AI182" s="1026"/>
      <c r="AJ182" s="1026"/>
      <c r="AK182" s="1026"/>
      <c r="AL182" s="1026"/>
      <c r="AM182" s="1026"/>
      <c r="AN182" s="1026"/>
      <c r="AO182" s="1026"/>
      <c r="AP182" s="1026"/>
      <c r="AQ182" s="1026"/>
      <c r="AR182" s="1026"/>
      <c r="AS182" s="1026"/>
      <c r="AT182" s="1026"/>
      <c r="AU182" s="1026"/>
      <c r="AV182" s="1026"/>
      <c r="AW182" s="1026"/>
      <c r="AX182" s="1026"/>
      <c r="AY182" s="1026"/>
      <c r="AZ182" s="1026"/>
      <c r="BA182" s="1026"/>
      <c r="BB182" s="1026"/>
      <c r="BC182" s="1026"/>
      <c r="BD182" s="1026"/>
      <c r="BE182" s="1026"/>
      <c r="BF182" s="1026"/>
      <c r="BG182" s="1026"/>
      <c r="BH182" s="1026"/>
      <c r="BI182" s="1026"/>
      <c r="BJ182" s="1026"/>
      <c r="BK182" s="1026"/>
      <c r="BL182" s="1026"/>
      <c r="BM182" s="1026"/>
      <c r="BN182" s="1026"/>
      <c r="BO182" s="1026"/>
      <c r="BP182" s="1026"/>
      <c r="BQ182" s="1026"/>
      <c r="BR182" s="1026"/>
      <c r="BS182" s="1026"/>
      <c r="BT182" s="1026"/>
      <c r="BU182" s="1026"/>
      <c r="BV182" s="1026"/>
    </row>
    <row r="183">
      <c r="A183" s="1026"/>
      <c r="B183" s="1026"/>
      <c r="C183" s="1026"/>
      <c r="D183" s="1026"/>
      <c r="E183" s="1026"/>
      <c r="F183" s="1026"/>
      <c r="G183" s="1026"/>
      <c r="H183" s="1027"/>
      <c r="I183" s="1027"/>
      <c r="J183" s="1027"/>
      <c r="K183" s="1027"/>
      <c r="L183" s="1027"/>
      <c r="M183" s="1027"/>
      <c r="N183" s="1027"/>
      <c r="O183" s="1027"/>
      <c r="P183" s="1027"/>
      <c r="Q183" s="1026"/>
      <c r="R183" s="1026"/>
      <c r="S183" s="1026"/>
      <c r="T183" s="1026"/>
      <c r="U183" s="1026"/>
      <c r="V183" s="1026"/>
      <c r="W183" s="1026"/>
      <c r="X183" s="1026"/>
      <c r="Y183" s="1026"/>
      <c r="Z183" s="1026"/>
      <c r="AA183" s="1026"/>
      <c r="AB183" s="1026"/>
      <c r="AC183" s="1026"/>
      <c r="AD183" s="1026"/>
      <c r="AE183" s="1026"/>
      <c r="AF183" s="1026"/>
      <c r="AG183" s="1026"/>
      <c r="AH183" s="1026"/>
      <c r="AI183" s="1026"/>
      <c r="AJ183" s="1026"/>
      <c r="AK183" s="1026"/>
      <c r="AL183" s="1026"/>
      <c r="AM183" s="1026"/>
      <c r="AN183" s="1026"/>
      <c r="AO183" s="1026"/>
      <c r="AP183" s="1026"/>
      <c r="AQ183" s="1026"/>
      <c r="AR183" s="1026"/>
      <c r="AS183" s="1026"/>
      <c r="AT183" s="1026"/>
      <c r="AU183" s="1026"/>
      <c r="AV183" s="1026"/>
      <c r="AW183" s="1026"/>
      <c r="AX183" s="1026"/>
      <c r="AY183" s="1026"/>
      <c r="AZ183" s="1026"/>
      <c r="BA183" s="1026"/>
      <c r="BB183" s="1026"/>
      <c r="BC183" s="1026"/>
      <c r="BD183" s="1026"/>
      <c r="BE183" s="1026"/>
      <c r="BF183" s="1026"/>
      <c r="BG183" s="1026"/>
      <c r="BH183" s="1026"/>
      <c r="BI183" s="1026"/>
      <c r="BJ183" s="1026"/>
      <c r="BK183" s="1026"/>
      <c r="BL183" s="1026"/>
      <c r="BM183" s="1026"/>
      <c r="BN183" s="1026"/>
      <c r="BO183" s="1026"/>
      <c r="BP183" s="1026"/>
      <c r="BQ183" s="1026"/>
      <c r="BR183" s="1026"/>
      <c r="BS183" s="1026"/>
      <c r="BT183" s="1026"/>
      <c r="BU183" s="1026"/>
      <c r="BV183" s="1026"/>
    </row>
    <row r="184">
      <c r="A184" s="1026"/>
      <c r="B184" s="1026"/>
      <c r="C184" s="1026"/>
      <c r="D184" s="1026"/>
      <c r="E184" s="1026"/>
      <c r="F184" s="1026"/>
      <c r="G184" s="1026"/>
      <c r="H184" s="1027"/>
      <c r="I184" s="1027"/>
      <c r="J184" s="1027"/>
      <c r="K184" s="1027"/>
      <c r="L184" s="1027"/>
      <c r="M184" s="1027"/>
      <c r="N184" s="1027"/>
      <c r="O184" s="1027"/>
      <c r="P184" s="1027"/>
      <c r="Q184" s="1026"/>
      <c r="R184" s="1026"/>
      <c r="S184" s="1026"/>
      <c r="T184" s="1026"/>
      <c r="U184" s="1026"/>
      <c r="V184" s="1026"/>
      <c r="W184" s="1026"/>
      <c r="X184" s="1026"/>
      <c r="Y184" s="1026"/>
      <c r="Z184" s="1026"/>
      <c r="AA184" s="1026"/>
      <c r="AB184" s="1026"/>
      <c r="AC184" s="1026"/>
      <c r="AD184" s="1026"/>
      <c r="AE184" s="1026"/>
      <c r="AF184" s="1026"/>
      <c r="AG184" s="1026"/>
      <c r="AH184" s="1026"/>
      <c r="AI184" s="1026"/>
      <c r="AJ184" s="1026"/>
      <c r="AK184" s="1026"/>
      <c r="AL184" s="1026"/>
      <c r="AM184" s="1026"/>
      <c r="AN184" s="1026"/>
      <c r="AO184" s="1026"/>
      <c r="AP184" s="1026"/>
      <c r="AQ184" s="1026"/>
      <c r="AR184" s="1026"/>
      <c r="AS184" s="1026"/>
      <c r="AT184" s="1026"/>
      <c r="AU184" s="1026"/>
      <c r="AV184" s="1026"/>
      <c r="AW184" s="1026"/>
      <c r="AX184" s="1026"/>
      <c r="AY184" s="1026"/>
      <c r="AZ184" s="1026"/>
      <c r="BA184" s="1026"/>
      <c r="BB184" s="1026"/>
      <c r="BC184" s="1026"/>
      <c r="BD184" s="1026"/>
      <c r="BE184" s="1026"/>
      <c r="BF184" s="1026"/>
      <c r="BG184" s="1026"/>
      <c r="BH184" s="1026"/>
      <c r="BI184" s="1026"/>
      <c r="BJ184" s="1026"/>
      <c r="BK184" s="1026"/>
      <c r="BL184" s="1026"/>
      <c r="BM184" s="1026"/>
      <c r="BN184" s="1026"/>
      <c r="BO184" s="1026"/>
      <c r="BP184" s="1026"/>
      <c r="BQ184" s="1026"/>
      <c r="BR184" s="1026"/>
      <c r="BS184" s="1026"/>
      <c r="BT184" s="1026"/>
      <c r="BU184" s="1026"/>
      <c r="BV184" s="1026"/>
    </row>
    <row r="185">
      <c r="A185" s="1026"/>
      <c r="B185" s="1026"/>
      <c r="C185" s="1026"/>
      <c r="D185" s="1026"/>
      <c r="E185" s="1026"/>
      <c r="F185" s="1026"/>
      <c r="G185" s="1026"/>
      <c r="H185" s="1027"/>
      <c r="I185" s="1027"/>
      <c r="J185" s="1027"/>
      <c r="K185" s="1027"/>
      <c r="L185" s="1027"/>
      <c r="M185" s="1027"/>
      <c r="N185" s="1027"/>
      <c r="O185" s="1027"/>
      <c r="P185" s="1027"/>
      <c r="Q185" s="1026"/>
      <c r="R185" s="1026"/>
      <c r="S185" s="1026"/>
      <c r="T185" s="1026"/>
      <c r="U185" s="1026"/>
      <c r="V185" s="1026"/>
      <c r="W185" s="1026"/>
      <c r="X185" s="1026"/>
      <c r="Y185" s="1026"/>
      <c r="Z185" s="1026"/>
      <c r="AA185" s="1026"/>
      <c r="AB185" s="1026"/>
      <c r="AC185" s="1026"/>
      <c r="AD185" s="1026"/>
      <c r="AE185" s="1026"/>
      <c r="AF185" s="1026"/>
      <c r="AG185" s="1026"/>
      <c r="AH185" s="1026"/>
      <c r="AI185" s="1026"/>
      <c r="AJ185" s="1026"/>
      <c r="AK185" s="1026"/>
      <c r="AL185" s="1026"/>
      <c r="AM185" s="1026"/>
      <c r="AN185" s="1026"/>
      <c r="AO185" s="1026"/>
      <c r="AP185" s="1026"/>
      <c r="AQ185" s="1026"/>
      <c r="AR185" s="1026"/>
      <c r="AS185" s="1026"/>
      <c r="AT185" s="1026"/>
      <c r="AU185" s="1026"/>
      <c r="AV185" s="1026"/>
      <c r="AW185" s="1026"/>
      <c r="AX185" s="1026"/>
      <c r="AY185" s="1026"/>
      <c r="AZ185" s="1026"/>
      <c r="BA185" s="1026"/>
      <c r="BB185" s="1026"/>
      <c r="BC185" s="1026"/>
      <c r="BD185" s="1026"/>
      <c r="BE185" s="1026"/>
      <c r="BF185" s="1026"/>
      <c r="BG185" s="1026"/>
      <c r="BH185" s="1026"/>
      <c r="BI185" s="1026"/>
      <c r="BJ185" s="1026"/>
      <c r="BK185" s="1026"/>
      <c r="BL185" s="1026"/>
      <c r="BM185" s="1026"/>
      <c r="BN185" s="1026"/>
      <c r="BO185" s="1026"/>
      <c r="BP185" s="1026"/>
      <c r="BQ185" s="1026"/>
      <c r="BR185" s="1026"/>
      <c r="BS185" s="1026"/>
      <c r="BT185" s="1026"/>
      <c r="BU185" s="1026"/>
      <c r="BV185" s="1026"/>
    </row>
    <row r="186">
      <c r="A186" s="1026"/>
      <c r="B186" s="1026"/>
      <c r="C186" s="1026"/>
      <c r="D186" s="1026"/>
      <c r="E186" s="1026"/>
      <c r="F186" s="1026"/>
      <c r="G186" s="1026"/>
      <c r="H186" s="1027"/>
      <c r="I186" s="1027"/>
      <c r="J186" s="1027"/>
      <c r="K186" s="1027"/>
      <c r="L186" s="1027"/>
      <c r="M186" s="1027"/>
      <c r="N186" s="1027"/>
      <c r="O186" s="1027"/>
      <c r="P186" s="1027"/>
      <c r="Q186" s="1026"/>
      <c r="R186" s="1026"/>
      <c r="S186" s="1026"/>
      <c r="T186" s="1026"/>
      <c r="U186" s="1026"/>
      <c r="V186" s="1026"/>
      <c r="W186" s="1026"/>
      <c r="X186" s="1026"/>
      <c r="Y186" s="1026"/>
      <c r="Z186" s="1026"/>
      <c r="AA186" s="1026"/>
      <c r="AB186" s="1026"/>
      <c r="AC186" s="1026"/>
      <c r="AD186" s="1026"/>
      <c r="AE186" s="1026"/>
      <c r="AF186" s="1026"/>
      <c r="AG186" s="1026"/>
      <c r="AH186" s="1026"/>
      <c r="AI186" s="1026"/>
      <c r="AJ186" s="1026"/>
      <c r="AK186" s="1026"/>
      <c r="AL186" s="1026"/>
      <c r="AM186" s="1026"/>
      <c r="AN186" s="1026"/>
      <c r="AO186" s="1026"/>
      <c r="AP186" s="1026"/>
      <c r="AQ186" s="1026"/>
      <c r="AR186" s="1026"/>
      <c r="AS186" s="1026"/>
      <c r="AT186" s="1026"/>
      <c r="AU186" s="1026"/>
      <c r="AV186" s="1026"/>
      <c r="AW186" s="1026"/>
      <c r="AX186" s="1026"/>
      <c r="AY186" s="1026"/>
      <c r="AZ186" s="1026"/>
      <c r="BA186" s="1026"/>
      <c r="BB186" s="1026"/>
      <c r="BC186" s="1026"/>
      <c r="BD186" s="1026"/>
      <c r="BE186" s="1026"/>
      <c r="BF186" s="1026"/>
      <c r="BG186" s="1026"/>
      <c r="BH186" s="1026"/>
      <c r="BI186" s="1026"/>
      <c r="BJ186" s="1026"/>
      <c r="BK186" s="1026"/>
      <c r="BL186" s="1026"/>
      <c r="BM186" s="1026"/>
      <c r="BN186" s="1026"/>
      <c r="BO186" s="1026"/>
      <c r="BP186" s="1026"/>
      <c r="BQ186" s="1026"/>
      <c r="BR186" s="1026"/>
      <c r="BS186" s="1026"/>
      <c r="BT186" s="1026"/>
      <c r="BU186" s="1026"/>
      <c r="BV186" s="1026"/>
    </row>
    <row r="187">
      <c r="A187" s="1026"/>
      <c r="B187" s="1026"/>
      <c r="C187" s="1026"/>
      <c r="D187" s="1026"/>
      <c r="E187" s="1026"/>
      <c r="F187" s="1026"/>
      <c r="G187" s="1026"/>
      <c r="H187" s="1027"/>
      <c r="I187" s="1027"/>
      <c r="J187" s="1027"/>
      <c r="K187" s="1027"/>
      <c r="L187" s="1027"/>
      <c r="M187" s="1027"/>
      <c r="N187" s="1027"/>
      <c r="O187" s="1027"/>
      <c r="P187" s="1027"/>
      <c r="Q187" s="1026"/>
      <c r="R187" s="1026"/>
      <c r="S187" s="1026"/>
      <c r="T187" s="1026"/>
      <c r="U187" s="1026"/>
      <c r="V187" s="1026"/>
      <c r="W187" s="1026"/>
      <c r="X187" s="1026"/>
      <c r="Y187" s="1026"/>
      <c r="Z187" s="1026"/>
      <c r="AA187" s="1026"/>
      <c r="AB187" s="1026"/>
      <c r="AC187" s="1026"/>
      <c r="AD187" s="1026"/>
      <c r="AE187" s="1026"/>
      <c r="AF187" s="1026"/>
      <c r="AG187" s="1026"/>
      <c r="AH187" s="1026"/>
      <c r="AI187" s="1026"/>
      <c r="AJ187" s="1026"/>
      <c r="AK187" s="1026"/>
      <c r="AL187" s="1026"/>
      <c r="AM187" s="1026"/>
      <c r="AN187" s="1026"/>
      <c r="AO187" s="1026"/>
      <c r="AP187" s="1026"/>
      <c r="AQ187" s="1026"/>
      <c r="AR187" s="1026"/>
      <c r="AS187" s="1026"/>
      <c r="AT187" s="1026"/>
      <c r="AU187" s="1026"/>
      <c r="AV187" s="1026"/>
      <c r="AW187" s="1026"/>
      <c r="AX187" s="1026"/>
      <c r="AY187" s="1026"/>
      <c r="AZ187" s="1026"/>
      <c r="BA187" s="1026"/>
      <c r="BB187" s="1026"/>
      <c r="BC187" s="1026"/>
      <c r="BD187" s="1026"/>
      <c r="BE187" s="1026"/>
      <c r="BF187" s="1026"/>
      <c r="BG187" s="1026"/>
      <c r="BH187" s="1026"/>
      <c r="BI187" s="1026"/>
      <c r="BJ187" s="1026"/>
      <c r="BK187" s="1026"/>
      <c r="BL187" s="1026"/>
      <c r="BM187" s="1026"/>
      <c r="BN187" s="1026"/>
      <c r="BO187" s="1026"/>
      <c r="BP187" s="1026"/>
      <c r="BQ187" s="1026"/>
      <c r="BR187" s="1026"/>
      <c r="BS187" s="1026"/>
      <c r="BT187" s="1026"/>
      <c r="BU187" s="1026"/>
      <c r="BV187" s="1026"/>
    </row>
    <row r="188">
      <c r="A188" s="1026"/>
      <c r="B188" s="1026"/>
      <c r="C188" s="1026"/>
      <c r="D188" s="1026"/>
      <c r="E188" s="1026"/>
      <c r="F188" s="1026"/>
      <c r="G188" s="1026"/>
      <c r="H188" s="1027"/>
      <c r="I188" s="1027"/>
      <c r="J188" s="1027"/>
      <c r="K188" s="1027"/>
      <c r="L188" s="1027"/>
      <c r="M188" s="1027"/>
      <c r="N188" s="1027"/>
      <c r="O188" s="1027"/>
      <c r="P188" s="1027"/>
      <c r="Q188" s="1026"/>
      <c r="R188" s="1026"/>
      <c r="S188" s="1026"/>
      <c r="T188" s="1026"/>
      <c r="U188" s="1026"/>
      <c r="V188" s="1026"/>
      <c r="W188" s="1026"/>
      <c r="X188" s="1026"/>
      <c r="Y188" s="1026"/>
      <c r="Z188" s="1026"/>
      <c r="AA188" s="1026"/>
      <c r="AB188" s="1026"/>
      <c r="AC188" s="1026"/>
      <c r="AD188" s="1026"/>
      <c r="AE188" s="1026"/>
      <c r="AF188" s="1026"/>
      <c r="AG188" s="1026"/>
      <c r="AH188" s="1026"/>
      <c r="AI188" s="1026"/>
      <c r="AJ188" s="1026"/>
      <c r="AK188" s="1026"/>
      <c r="AL188" s="1026"/>
      <c r="AM188" s="1026"/>
      <c r="AN188" s="1026"/>
      <c r="AO188" s="1026"/>
      <c r="AP188" s="1026"/>
      <c r="AQ188" s="1026"/>
      <c r="AR188" s="1026"/>
      <c r="AS188" s="1026"/>
      <c r="AT188" s="1026"/>
      <c r="AU188" s="1026"/>
      <c r="AV188" s="1026"/>
      <c r="AW188" s="1026"/>
      <c r="AX188" s="1026"/>
      <c r="AY188" s="1026"/>
      <c r="AZ188" s="1026"/>
      <c r="BA188" s="1026"/>
      <c r="BB188" s="1026"/>
      <c r="BC188" s="1026"/>
      <c r="BD188" s="1026"/>
      <c r="BE188" s="1026"/>
      <c r="BF188" s="1026"/>
      <c r="BG188" s="1026"/>
      <c r="BH188" s="1026"/>
      <c r="BI188" s="1026"/>
      <c r="BJ188" s="1026"/>
      <c r="BK188" s="1026"/>
      <c r="BL188" s="1026"/>
      <c r="BM188" s="1026"/>
      <c r="BN188" s="1026"/>
      <c r="BO188" s="1026"/>
      <c r="BP188" s="1026"/>
      <c r="BQ188" s="1026"/>
      <c r="BR188" s="1026"/>
      <c r="BS188" s="1026"/>
      <c r="BT188" s="1026"/>
      <c r="BU188" s="1026"/>
      <c r="BV188" s="1026"/>
    </row>
    <row r="189">
      <c r="A189" s="1026"/>
      <c r="B189" s="1026"/>
      <c r="C189" s="1026"/>
      <c r="D189" s="1026"/>
      <c r="E189" s="1026"/>
      <c r="F189" s="1026"/>
      <c r="G189" s="1026"/>
      <c r="H189" s="1027"/>
      <c r="I189" s="1027"/>
      <c r="J189" s="1027"/>
      <c r="K189" s="1027"/>
      <c r="L189" s="1027"/>
      <c r="M189" s="1027"/>
      <c r="N189" s="1027"/>
      <c r="O189" s="1027"/>
      <c r="P189" s="1027"/>
      <c r="Q189" s="1026"/>
      <c r="R189" s="1026"/>
      <c r="S189" s="1026"/>
      <c r="T189" s="1026"/>
      <c r="U189" s="1026"/>
      <c r="V189" s="1026"/>
      <c r="W189" s="1026"/>
      <c r="X189" s="1026"/>
      <c r="Y189" s="1026"/>
      <c r="Z189" s="1026"/>
      <c r="AA189" s="1026"/>
      <c r="AB189" s="1026"/>
      <c r="AC189" s="1026"/>
      <c r="AD189" s="1026"/>
      <c r="AE189" s="1026"/>
      <c r="AF189" s="1026"/>
      <c r="AG189" s="1026"/>
      <c r="AH189" s="1026"/>
      <c r="AI189" s="1026"/>
      <c r="AJ189" s="1026"/>
      <c r="AK189" s="1026"/>
      <c r="AL189" s="1026"/>
      <c r="AM189" s="1026"/>
      <c r="AN189" s="1026"/>
      <c r="AO189" s="1026"/>
      <c r="AP189" s="1026"/>
      <c r="AQ189" s="1026"/>
      <c r="AR189" s="1026"/>
      <c r="AS189" s="1026"/>
      <c r="AT189" s="1026"/>
      <c r="AU189" s="1026"/>
      <c r="AV189" s="1026"/>
      <c r="AW189" s="1026"/>
      <c r="AX189" s="1026"/>
      <c r="AY189" s="1026"/>
      <c r="AZ189" s="1026"/>
      <c r="BA189" s="1026"/>
      <c r="BB189" s="1026"/>
      <c r="BC189" s="1026"/>
      <c r="BD189" s="1026"/>
      <c r="BE189" s="1026"/>
      <c r="BF189" s="1026"/>
      <c r="BG189" s="1026"/>
      <c r="BH189" s="1026"/>
      <c r="BI189" s="1026"/>
      <c r="BJ189" s="1026"/>
      <c r="BK189" s="1026"/>
      <c r="BL189" s="1026"/>
      <c r="BM189" s="1026"/>
      <c r="BN189" s="1026"/>
      <c r="BO189" s="1026"/>
      <c r="BP189" s="1026"/>
      <c r="BQ189" s="1026"/>
      <c r="BR189" s="1026"/>
      <c r="BS189" s="1026"/>
      <c r="BT189" s="1026"/>
      <c r="BU189" s="1026"/>
      <c r="BV189" s="1026"/>
    </row>
    <row r="190">
      <c r="A190" s="1026"/>
      <c r="B190" s="1026"/>
      <c r="C190" s="1026"/>
      <c r="D190" s="1026"/>
      <c r="E190" s="1026"/>
      <c r="F190" s="1026"/>
      <c r="G190" s="1026"/>
      <c r="H190" s="1027"/>
      <c r="I190" s="1027"/>
      <c r="J190" s="1027"/>
      <c r="K190" s="1027"/>
      <c r="L190" s="1027"/>
      <c r="M190" s="1027"/>
      <c r="N190" s="1027"/>
      <c r="O190" s="1027"/>
      <c r="P190" s="1027"/>
      <c r="Q190" s="1026"/>
      <c r="R190" s="1026"/>
      <c r="S190" s="1026"/>
      <c r="T190" s="1026"/>
      <c r="U190" s="1026"/>
      <c r="V190" s="1026"/>
      <c r="W190" s="1026"/>
      <c r="X190" s="1026"/>
      <c r="Y190" s="1026"/>
      <c r="Z190" s="1026"/>
      <c r="AA190" s="1026"/>
      <c r="AB190" s="1026"/>
      <c r="AC190" s="1026"/>
      <c r="AD190" s="1026"/>
      <c r="AE190" s="1026"/>
      <c r="AF190" s="1026"/>
      <c r="AG190" s="1026"/>
      <c r="AH190" s="1026"/>
      <c r="AI190" s="1026"/>
      <c r="AJ190" s="1026"/>
      <c r="AK190" s="1026"/>
      <c r="AL190" s="1026"/>
      <c r="AM190" s="1026"/>
      <c r="AN190" s="1026"/>
      <c r="AO190" s="1026"/>
      <c r="AP190" s="1026"/>
      <c r="AQ190" s="1026"/>
      <c r="AR190" s="1026"/>
      <c r="AS190" s="1026"/>
      <c r="AT190" s="1026"/>
      <c r="AU190" s="1026"/>
      <c r="AV190" s="1026"/>
      <c r="AW190" s="1026"/>
      <c r="AX190" s="1026"/>
      <c r="AY190" s="1026"/>
      <c r="AZ190" s="1026"/>
      <c r="BA190" s="1026"/>
      <c r="BB190" s="1026"/>
      <c r="BC190" s="1026"/>
      <c r="BD190" s="1026"/>
      <c r="BE190" s="1026"/>
      <c r="BF190" s="1026"/>
      <c r="BG190" s="1026"/>
      <c r="BH190" s="1026"/>
      <c r="BI190" s="1026"/>
      <c r="BJ190" s="1026"/>
      <c r="BK190" s="1026"/>
      <c r="BL190" s="1026"/>
      <c r="BM190" s="1026"/>
      <c r="BN190" s="1026"/>
      <c r="BO190" s="1026"/>
      <c r="BP190" s="1026"/>
      <c r="BQ190" s="1026"/>
      <c r="BR190" s="1026"/>
      <c r="BS190" s="1026"/>
      <c r="BT190" s="1026"/>
      <c r="BU190" s="1026"/>
      <c r="BV190" s="1026"/>
    </row>
    <row r="191">
      <c r="A191" s="1026"/>
      <c r="B191" s="1026"/>
      <c r="C191" s="1026"/>
      <c r="D191" s="1026"/>
      <c r="E191" s="1026"/>
      <c r="F191" s="1026"/>
      <c r="G191" s="1026"/>
      <c r="H191" s="1027"/>
      <c r="I191" s="1027"/>
      <c r="J191" s="1027"/>
      <c r="K191" s="1027"/>
      <c r="L191" s="1027"/>
      <c r="M191" s="1027"/>
      <c r="N191" s="1027"/>
      <c r="O191" s="1027"/>
      <c r="P191" s="1027"/>
      <c r="Q191" s="1026"/>
      <c r="R191" s="1026"/>
      <c r="S191" s="1026"/>
      <c r="T191" s="1026"/>
      <c r="U191" s="1026"/>
      <c r="V191" s="1026"/>
      <c r="W191" s="1026"/>
      <c r="X191" s="1026"/>
      <c r="Y191" s="1026"/>
      <c r="Z191" s="1026"/>
      <c r="AA191" s="1026"/>
      <c r="AB191" s="1026"/>
      <c r="AC191" s="1026"/>
      <c r="AD191" s="1026"/>
      <c r="AE191" s="1026"/>
      <c r="AF191" s="1026"/>
      <c r="AG191" s="1026"/>
      <c r="AH191" s="1026"/>
      <c r="AI191" s="1026"/>
      <c r="AJ191" s="1026"/>
      <c r="AK191" s="1026"/>
      <c r="AL191" s="1026"/>
      <c r="AM191" s="1026"/>
      <c r="AN191" s="1026"/>
      <c r="AO191" s="1026"/>
      <c r="AP191" s="1026"/>
      <c r="AQ191" s="1026"/>
      <c r="AR191" s="1026"/>
      <c r="AS191" s="1026"/>
      <c r="AT191" s="1026"/>
      <c r="AU191" s="1026"/>
      <c r="AV191" s="1026"/>
      <c r="AW191" s="1026"/>
      <c r="AX191" s="1026"/>
      <c r="AY191" s="1026"/>
      <c r="AZ191" s="1026"/>
      <c r="BA191" s="1026"/>
      <c r="BB191" s="1026"/>
      <c r="BC191" s="1026"/>
      <c r="BD191" s="1026"/>
      <c r="BE191" s="1026"/>
      <c r="BF191" s="1026"/>
      <c r="BG191" s="1026"/>
      <c r="BH191" s="1026"/>
      <c r="BI191" s="1026"/>
      <c r="BJ191" s="1026"/>
      <c r="BK191" s="1026"/>
      <c r="BL191" s="1026"/>
      <c r="BM191" s="1026"/>
      <c r="BN191" s="1026"/>
      <c r="BO191" s="1026"/>
      <c r="BP191" s="1026"/>
      <c r="BQ191" s="1026"/>
      <c r="BR191" s="1026"/>
      <c r="BS191" s="1026"/>
      <c r="BT191" s="1026"/>
      <c r="BU191" s="1026"/>
      <c r="BV191" s="1026"/>
    </row>
    <row r="192">
      <c r="A192" s="1026"/>
      <c r="B192" s="1026"/>
      <c r="C192" s="1026"/>
      <c r="D192" s="1026"/>
      <c r="E192" s="1026"/>
      <c r="F192" s="1026"/>
      <c r="G192" s="1026"/>
      <c r="H192" s="1027"/>
      <c r="I192" s="1027"/>
      <c r="J192" s="1027"/>
      <c r="K192" s="1027"/>
      <c r="L192" s="1027"/>
      <c r="M192" s="1027"/>
      <c r="N192" s="1027"/>
      <c r="O192" s="1027"/>
      <c r="P192" s="1027"/>
      <c r="Q192" s="1026"/>
      <c r="R192" s="1026"/>
      <c r="S192" s="1026"/>
      <c r="T192" s="1026"/>
      <c r="U192" s="1026"/>
      <c r="V192" s="1026"/>
      <c r="W192" s="1026"/>
      <c r="X192" s="1026"/>
      <c r="Y192" s="1026"/>
      <c r="Z192" s="1026"/>
      <c r="AA192" s="1026"/>
      <c r="AB192" s="1026"/>
      <c r="AC192" s="1026"/>
      <c r="AD192" s="1026"/>
      <c r="AE192" s="1026"/>
      <c r="AF192" s="1026"/>
      <c r="AG192" s="1026"/>
      <c r="AH192" s="1026"/>
      <c r="AI192" s="1026"/>
      <c r="AJ192" s="1026"/>
      <c r="AK192" s="1026"/>
      <c r="AL192" s="1026"/>
      <c r="AM192" s="1026"/>
      <c r="AN192" s="1026"/>
      <c r="AO192" s="1026"/>
      <c r="AP192" s="1026"/>
      <c r="AQ192" s="1026"/>
      <c r="AR192" s="1026"/>
      <c r="AS192" s="1026"/>
      <c r="AT192" s="1026"/>
      <c r="AU192" s="1026"/>
      <c r="AV192" s="1026"/>
      <c r="AW192" s="1026"/>
      <c r="AX192" s="1026"/>
      <c r="AY192" s="1026"/>
      <c r="AZ192" s="1026"/>
      <c r="BA192" s="1026"/>
      <c r="BB192" s="1026"/>
      <c r="BC192" s="1026"/>
      <c r="BD192" s="1026"/>
      <c r="BE192" s="1026"/>
      <c r="BF192" s="1026"/>
      <c r="BG192" s="1026"/>
      <c r="BH192" s="1026"/>
      <c r="BI192" s="1026"/>
      <c r="BJ192" s="1026"/>
      <c r="BK192" s="1026"/>
      <c r="BL192" s="1026"/>
      <c r="BM192" s="1026"/>
      <c r="BN192" s="1026"/>
      <c r="BO192" s="1026"/>
      <c r="BP192" s="1026"/>
      <c r="BQ192" s="1026"/>
      <c r="BR192" s="1026"/>
      <c r="BS192" s="1026"/>
      <c r="BT192" s="1026"/>
      <c r="BU192" s="1026"/>
      <c r="BV192" s="1026"/>
    </row>
    <row r="193">
      <c r="A193" s="1026"/>
      <c r="B193" s="1026"/>
      <c r="C193" s="1026"/>
      <c r="D193" s="1026"/>
      <c r="E193" s="1026"/>
      <c r="F193" s="1026"/>
      <c r="G193" s="1026"/>
      <c r="H193" s="1027"/>
      <c r="I193" s="1027"/>
      <c r="J193" s="1027"/>
      <c r="K193" s="1027"/>
      <c r="L193" s="1027"/>
      <c r="M193" s="1027"/>
      <c r="N193" s="1027"/>
      <c r="O193" s="1027"/>
      <c r="P193" s="1027"/>
      <c r="Q193" s="1026"/>
      <c r="R193" s="1026"/>
      <c r="S193" s="1026"/>
      <c r="T193" s="1026"/>
      <c r="U193" s="1026"/>
      <c r="V193" s="1026"/>
      <c r="W193" s="1026"/>
      <c r="X193" s="1026"/>
      <c r="Y193" s="1026"/>
      <c r="Z193" s="1026"/>
      <c r="AA193" s="1026"/>
      <c r="AB193" s="1026"/>
      <c r="AC193" s="1026"/>
      <c r="AD193" s="1026"/>
      <c r="AE193" s="1026"/>
      <c r="AF193" s="1026"/>
      <c r="AG193" s="1026"/>
      <c r="AH193" s="1026"/>
      <c r="AI193" s="1026"/>
      <c r="AJ193" s="1026"/>
      <c r="AK193" s="1026"/>
      <c r="AL193" s="1026"/>
      <c r="AM193" s="1026"/>
      <c r="AN193" s="1026"/>
      <c r="AO193" s="1026"/>
      <c r="AP193" s="1026"/>
      <c r="AQ193" s="1026"/>
      <c r="AR193" s="1026"/>
      <c r="AS193" s="1026"/>
      <c r="AT193" s="1026"/>
      <c r="AU193" s="1026"/>
      <c r="AV193" s="1026"/>
      <c r="AW193" s="1026"/>
      <c r="AX193" s="1026"/>
      <c r="AY193" s="1026"/>
      <c r="AZ193" s="1026"/>
      <c r="BA193" s="1026"/>
      <c r="BB193" s="1026"/>
      <c r="BC193" s="1026"/>
      <c r="BD193" s="1026"/>
      <c r="BE193" s="1026"/>
      <c r="BF193" s="1026"/>
      <c r="BG193" s="1026"/>
      <c r="BH193" s="1026"/>
      <c r="BI193" s="1026"/>
      <c r="BJ193" s="1026"/>
      <c r="BK193" s="1026"/>
      <c r="BL193" s="1026"/>
      <c r="BM193" s="1026"/>
      <c r="BN193" s="1026"/>
      <c r="BO193" s="1026"/>
      <c r="BP193" s="1026"/>
      <c r="BQ193" s="1026"/>
      <c r="BR193" s="1026"/>
      <c r="BS193" s="1026"/>
      <c r="BT193" s="1026"/>
      <c r="BU193" s="1026"/>
      <c r="BV193" s="1026"/>
    </row>
    <row r="194">
      <c r="A194" s="1026"/>
      <c r="B194" s="1026"/>
      <c r="C194" s="1026"/>
      <c r="D194" s="1026"/>
      <c r="E194" s="1026"/>
      <c r="F194" s="1026"/>
      <c r="G194" s="1026"/>
      <c r="H194" s="1027"/>
      <c r="I194" s="1027"/>
      <c r="J194" s="1027"/>
      <c r="K194" s="1027"/>
      <c r="L194" s="1027"/>
      <c r="M194" s="1027"/>
      <c r="N194" s="1027"/>
      <c r="O194" s="1027"/>
      <c r="P194" s="1027"/>
      <c r="Q194" s="1026"/>
      <c r="R194" s="1026"/>
      <c r="S194" s="1026"/>
      <c r="T194" s="1026"/>
      <c r="U194" s="1026"/>
      <c r="V194" s="1026"/>
      <c r="W194" s="1026"/>
      <c r="X194" s="1026"/>
      <c r="Y194" s="1026"/>
      <c r="Z194" s="1026"/>
      <c r="AA194" s="1026"/>
      <c r="AB194" s="1026"/>
      <c r="AC194" s="1026"/>
      <c r="AD194" s="1026"/>
      <c r="AE194" s="1026"/>
      <c r="AF194" s="1026"/>
      <c r="AG194" s="1026"/>
      <c r="AH194" s="1026"/>
      <c r="AI194" s="1026"/>
      <c r="AJ194" s="1026"/>
      <c r="AK194" s="1026"/>
      <c r="AL194" s="1026"/>
      <c r="AM194" s="1026"/>
      <c r="AN194" s="1026"/>
      <c r="AO194" s="1026"/>
      <c r="AP194" s="1026"/>
      <c r="AQ194" s="1026"/>
      <c r="AR194" s="1026"/>
      <c r="AS194" s="1026"/>
      <c r="AT194" s="1026"/>
      <c r="AU194" s="1026"/>
      <c r="AV194" s="1026"/>
      <c r="AW194" s="1026"/>
      <c r="AX194" s="1026"/>
      <c r="AY194" s="1026"/>
      <c r="AZ194" s="1026"/>
      <c r="BA194" s="1026"/>
      <c r="BB194" s="1026"/>
      <c r="BC194" s="1026"/>
      <c r="BD194" s="1026"/>
      <c r="BE194" s="1026"/>
      <c r="BF194" s="1026"/>
      <c r="BG194" s="1026"/>
      <c r="BH194" s="1026"/>
      <c r="BI194" s="1026"/>
      <c r="BJ194" s="1026"/>
      <c r="BK194" s="1026"/>
      <c r="BL194" s="1026"/>
      <c r="BM194" s="1026"/>
      <c r="BN194" s="1026"/>
      <c r="BO194" s="1026"/>
      <c r="BP194" s="1026"/>
      <c r="BQ194" s="1026"/>
      <c r="BR194" s="1026"/>
      <c r="BS194" s="1026"/>
      <c r="BT194" s="1026"/>
      <c r="BU194" s="1026"/>
      <c r="BV194" s="1026"/>
    </row>
    <row r="195">
      <c r="A195" s="1026"/>
      <c r="B195" s="1026"/>
      <c r="C195" s="1026"/>
      <c r="D195" s="1026"/>
      <c r="E195" s="1026"/>
      <c r="F195" s="1026"/>
      <c r="G195" s="1026"/>
      <c r="H195" s="1027"/>
      <c r="I195" s="1027"/>
      <c r="J195" s="1027"/>
      <c r="K195" s="1027"/>
      <c r="L195" s="1027"/>
      <c r="M195" s="1027"/>
      <c r="N195" s="1027"/>
      <c r="O195" s="1027"/>
      <c r="P195" s="1027"/>
      <c r="Q195" s="1026"/>
      <c r="R195" s="1026"/>
      <c r="S195" s="1026"/>
      <c r="T195" s="1026"/>
      <c r="U195" s="1026"/>
      <c r="V195" s="1026"/>
      <c r="W195" s="1026"/>
      <c r="X195" s="1026"/>
      <c r="Y195" s="1026"/>
      <c r="Z195" s="1026"/>
      <c r="AA195" s="1026"/>
      <c r="AB195" s="1026"/>
      <c r="AC195" s="1026"/>
      <c r="AD195" s="1026"/>
      <c r="AE195" s="1026"/>
      <c r="AF195" s="1026"/>
      <c r="AG195" s="1026"/>
      <c r="AH195" s="1026"/>
      <c r="AI195" s="1026"/>
      <c r="AJ195" s="1026"/>
      <c r="AK195" s="1026"/>
      <c r="AL195" s="1026"/>
      <c r="AM195" s="1026"/>
      <c r="AN195" s="1026"/>
      <c r="AO195" s="1026"/>
      <c r="AP195" s="1026"/>
      <c r="AQ195" s="1026"/>
      <c r="AR195" s="1026"/>
      <c r="AS195" s="1026"/>
      <c r="AT195" s="1026"/>
      <c r="AU195" s="1026"/>
      <c r="AV195" s="1026"/>
      <c r="AW195" s="1026"/>
      <c r="AX195" s="1026"/>
      <c r="AY195" s="1026"/>
      <c r="AZ195" s="1026"/>
      <c r="BA195" s="1026"/>
      <c r="BB195" s="1026"/>
      <c r="BC195" s="1026"/>
      <c r="BD195" s="1026"/>
      <c r="BE195" s="1026"/>
      <c r="BF195" s="1026"/>
      <c r="BG195" s="1026"/>
      <c r="BH195" s="1026"/>
      <c r="BI195" s="1026"/>
      <c r="BJ195" s="1026"/>
      <c r="BK195" s="1026"/>
      <c r="BL195" s="1026"/>
      <c r="BM195" s="1026"/>
      <c r="BN195" s="1026"/>
      <c r="BO195" s="1026"/>
      <c r="BP195" s="1026"/>
      <c r="BQ195" s="1026"/>
      <c r="BR195" s="1026"/>
      <c r="BS195" s="1026"/>
      <c r="BT195" s="1026"/>
      <c r="BU195" s="1026"/>
      <c r="BV195" s="1026"/>
    </row>
    <row r="196">
      <c r="A196" s="1026"/>
      <c r="B196" s="1026"/>
      <c r="C196" s="1026"/>
      <c r="D196" s="1026"/>
      <c r="E196" s="1026"/>
      <c r="F196" s="1026"/>
      <c r="G196" s="1026"/>
      <c r="H196" s="1027"/>
      <c r="I196" s="1027"/>
      <c r="J196" s="1027"/>
      <c r="K196" s="1027"/>
      <c r="L196" s="1027"/>
      <c r="M196" s="1027"/>
      <c r="N196" s="1027"/>
      <c r="O196" s="1027"/>
      <c r="P196" s="1027"/>
      <c r="Q196" s="1026"/>
      <c r="R196" s="1026"/>
      <c r="S196" s="1026"/>
      <c r="T196" s="1026"/>
      <c r="U196" s="1026"/>
      <c r="V196" s="1026"/>
      <c r="W196" s="1026"/>
      <c r="X196" s="1026"/>
      <c r="Y196" s="1026"/>
      <c r="Z196" s="1026"/>
      <c r="AA196" s="1026"/>
      <c r="AB196" s="1026"/>
      <c r="AC196" s="1026"/>
      <c r="AD196" s="1026"/>
      <c r="AE196" s="1026"/>
      <c r="AF196" s="1026"/>
      <c r="AG196" s="1026"/>
      <c r="AH196" s="1026"/>
      <c r="AI196" s="1026"/>
      <c r="AJ196" s="1026"/>
      <c r="AK196" s="1026"/>
      <c r="AL196" s="1026"/>
      <c r="AM196" s="1026"/>
      <c r="AN196" s="1026"/>
      <c r="AO196" s="1026"/>
      <c r="AP196" s="1026"/>
      <c r="AQ196" s="1026"/>
      <c r="AR196" s="1026"/>
      <c r="AS196" s="1026"/>
      <c r="AT196" s="1026"/>
      <c r="AU196" s="1026"/>
      <c r="AV196" s="1026"/>
      <c r="AW196" s="1026"/>
      <c r="AX196" s="1026"/>
      <c r="AY196" s="1026"/>
      <c r="AZ196" s="1026"/>
      <c r="BA196" s="1026"/>
      <c r="BB196" s="1026"/>
      <c r="BC196" s="1026"/>
      <c r="BD196" s="1026"/>
      <c r="BE196" s="1026"/>
      <c r="BF196" s="1026"/>
      <c r="BG196" s="1026"/>
      <c r="BH196" s="1026"/>
      <c r="BI196" s="1026"/>
      <c r="BJ196" s="1026"/>
      <c r="BK196" s="1026"/>
      <c r="BL196" s="1026"/>
      <c r="BM196" s="1026"/>
      <c r="BN196" s="1026"/>
      <c r="BO196" s="1026"/>
      <c r="BP196" s="1026"/>
      <c r="BQ196" s="1026"/>
      <c r="BR196" s="1026"/>
      <c r="BS196" s="1026"/>
      <c r="BT196" s="1026"/>
      <c r="BU196" s="1026"/>
      <c r="BV196" s="1026"/>
    </row>
    <row r="197">
      <c r="A197" s="1026"/>
      <c r="B197" s="1026"/>
      <c r="C197" s="1026"/>
      <c r="D197" s="1026"/>
      <c r="E197" s="1026"/>
      <c r="F197" s="1026"/>
      <c r="G197" s="1026"/>
      <c r="H197" s="1027"/>
      <c r="I197" s="1027"/>
      <c r="J197" s="1027"/>
      <c r="K197" s="1027"/>
      <c r="L197" s="1027"/>
      <c r="M197" s="1027"/>
      <c r="N197" s="1027"/>
      <c r="O197" s="1027"/>
      <c r="P197" s="1027"/>
      <c r="Q197" s="1026"/>
      <c r="R197" s="1026"/>
      <c r="S197" s="1026"/>
      <c r="T197" s="1026"/>
      <c r="U197" s="1026"/>
      <c r="V197" s="1026"/>
      <c r="W197" s="1026"/>
      <c r="X197" s="1026"/>
      <c r="Y197" s="1026"/>
      <c r="Z197" s="1026"/>
      <c r="AA197" s="1026"/>
      <c r="AB197" s="1026"/>
      <c r="AC197" s="1026"/>
      <c r="AD197" s="1026"/>
      <c r="AE197" s="1026"/>
      <c r="AF197" s="1026"/>
      <c r="AG197" s="1026"/>
      <c r="AH197" s="1026"/>
      <c r="AI197" s="1026"/>
      <c r="AJ197" s="1026"/>
      <c r="AK197" s="1026"/>
      <c r="AL197" s="1026"/>
      <c r="AM197" s="1026"/>
      <c r="AN197" s="1026"/>
      <c r="AO197" s="1026"/>
      <c r="AP197" s="1026"/>
      <c r="AQ197" s="1026"/>
      <c r="AR197" s="1026"/>
      <c r="AS197" s="1026"/>
      <c r="AT197" s="1026"/>
      <c r="AU197" s="1026"/>
      <c r="AV197" s="1026"/>
      <c r="AW197" s="1026"/>
      <c r="AX197" s="1026"/>
      <c r="AY197" s="1026"/>
      <c r="AZ197" s="1026"/>
      <c r="BA197" s="1026"/>
      <c r="BB197" s="1026"/>
      <c r="BC197" s="1026"/>
      <c r="BD197" s="1026"/>
      <c r="BE197" s="1026"/>
      <c r="BF197" s="1026"/>
      <c r="BG197" s="1026"/>
      <c r="BH197" s="1026"/>
      <c r="BI197" s="1026"/>
      <c r="BJ197" s="1026"/>
      <c r="BK197" s="1026"/>
      <c r="BL197" s="1026"/>
      <c r="BM197" s="1026"/>
      <c r="BN197" s="1026"/>
      <c r="BO197" s="1026"/>
      <c r="BP197" s="1026"/>
      <c r="BQ197" s="1026"/>
      <c r="BR197" s="1026"/>
      <c r="BS197" s="1026"/>
      <c r="BT197" s="1026"/>
      <c r="BU197" s="1026"/>
      <c r="BV197" s="1026"/>
    </row>
    <row r="198">
      <c r="A198" s="1026"/>
      <c r="B198" s="1026"/>
      <c r="C198" s="1026"/>
      <c r="D198" s="1026"/>
      <c r="E198" s="1026"/>
      <c r="F198" s="1026"/>
      <c r="G198" s="1026"/>
      <c r="H198" s="1027"/>
      <c r="I198" s="1027"/>
      <c r="J198" s="1027"/>
      <c r="K198" s="1027"/>
      <c r="L198" s="1027"/>
      <c r="M198" s="1027"/>
      <c r="N198" s="1027"/>
      <c r="O198" s="1027"/>
      <c r="P198" s="1027"/>
      <c r="Q198" s="1026"/>
      <c r="R198" s="1026"/>
      <c r="S198" s="1026"/>
      <c r="T198" s="1026"/>
      <c r="U198" s="1026"/>
      <c r="V198" s="1026"/>
      <c r="W198" s="1026"/>
      <c r="X198" s="1026"/>
      <c r="Y198" s="1026"/>
      <c r="Z198" s="1026"/>
      <c r="AA198" s="1026"/>
      <c r="AB198" s="1026"/>
      <c r="AC198" s="1026"/>
      <c r="AD198" s="1026"/>
      <c r="AE198" s="1026"/>
      <c r="AF198" s="1026"/>
      <c r="AG198" s="1026"/>
      <c r="AH198" s="1026"/>
      <c r="AI198" s="1026"/>
      <c r="AJ198" s="1026"/>
      <c r="AK198" s="1026"/>
      <c r="AL198" s="1026"/>
      <c r="AM198" s="1026"/>
      <c r="AN198" s="1026"/>
      <c r="AO198" s="1026"/>
      <c r="AP198" s="1026"/>
      <c r="AQ198" s="1026"/>
      <c r="AR198" s="1026"/>
      <c r="AS198" s="1026"/>
      <c r="AT198" s="1026"/>
      <c r="AU198" s="1026"/>
      <c r="AV198" s="1026"/>
      <c r="AW198" s="1026"/>
      <c r="AX198" s="1026"/>
      <c r="AY198" s="1026"/>
      <c r="AZ198" s="1026"/>
      <c r="BA198" s="1026"/>
      <c r="BB198" s="1026"/>
      <c r="BC198" s="1026"/>
      <c r="BD198" s="1026"/>
      <c r="BE198" s="1026"/>
      <c r="BF198" s="1026"/>
      <c r="BG198" s="1026"/>
      <c r="BH198" s="1026"/>
      <c r="BI198" s="1026"/>
      <c r="BJ198" s="1026"/>
      <c r="BK198" s="1026"/>
      <c r="BL198" s="1026"/>
      <c r="BM198" s="1026"/>
      <c r="BN198" s="1026"/>
      <c r="BO198" s="1026"/>
      <c r="BP198" s="1026"/>
      <c r="BQ198" s="1026"/>
      <c r="BR198" s="1026"/>
      <c r="BS198" s="1026"/>
      <c r="BT198" s="1026"/>
      <c r="BU198" s="1026"/>
      <c r="BV198" s="1026"/>
    </row>
    <row r="199">
      <c r="A199" s="1026"/>
      <c r="B199" s="1026"/>
      <c r="C199" s="1026"/>
      <c r="D199" s="1026"/>
      <c r="E199" s="1026"/>
      <c r="F199" s="1026"/>
      <c r="G199" s="1026"/>
      <c r="H199" s="1027"/>
      <c r="I199" s="1027"/>
      <c r="J199" s="1027"/>
      <c r="K199" s="1027"/>
      <c r="L199" s="1027"/>
      <c r="M199" s="1027"/>
      <c r="N199" s="1027"/>
      <c r="O199" s="1027"/>
      <c r="P199" s="1027"/>
      <c r="Q199" s="1026"/>
      <c r="R199" s="1026"/>
      <c r="S199" s="1026"/>
      <c r="T199" s="1026"/>
      <c r="U199" s="1026"/>
      <c r="V199" s="1026"/>
      <c r="W199" s="1026"/>
      <c r="X199" s="1026"/>
      <c r="Y199" s="1026"/>
      <c r="Z199" s="1026"/>
      <c r="AA199" s="1026"/>
      <c r="AB199" s="1026"/>
      <c r="AC199" s="1026"/>
      <c r="AD199" s="1026"/>
      <c r="AE199" s="1026"/>
      <c r="AF199" s="1026"/>
      <c r="AG199" s="1026"/>
      <c r="AH199" s="1026"/>
      <c r="AI199" s="1026"/>
      <c r="AJ199" s="1026"/>
      <c r="AK199" s="1026"/>
      <c r="AL199" s="1026"/>
      <c r="AM199" s="1026"/>
      <c r="AN199" s="1026"/>
      <c r="AO199" s="1026"/>
      <c r="AP199" s="1026"/>
      <c r="AQ199" s="1026"/>
      <c r="AR199" s="1026"/>
      <c r="AS199" s="1026"/>
      <c r="AT199" s="1026"/>
      <c r="AU199" s="1026"/>
      <c r="AV199" s="1026"/>
      <c r="AW199" s="1026"/>
      <c r="AX199" s="1026"/>
      <c r="AY199" s="1026"/>
      <c r="AZ199" s="1026"/>
      <c r="BA199" s="1026"/>
      <c r="BB199" s="1026"/>
      <c r="BC199" s="1026"/>
      <c r="BD199" s="1026"/>
      <c r="BE199" s="1026"/>
      <c r="BF199" s="1026"/>
      <c r="BG199" s="1026"/>
      <c r="BH199" s="1026"/>
      <c r="BI199" s="1026"/>
      <c r="BJ199" s="1026"/>
      <c r="BK199" s="1026"/>
      <c r="BL199" s="1026"/>
      <c r="BM199" s="1026"/>
      <c r="BN199" s="1026"/>
      <c r="BO199" s="1026"/>
      <c r="BP199" s="1026"/>
      <c r="BQ199" s="1026"/>
      <c r="BR199" s="1026"/>
      <c r="BS199" s="1026"/>
      <c r="BT199" s="1026"/>
      <c r="BU199" s="1026"/>
      <c r="BV199" s="1026"/>
    </row>
    <row r="200">
      <c r="A200" s="1026"/>
      <c r="B200" s="1026"/>
      <c r="C200" s="1026"/>
      <c r="D200" s="1026"/>
      <c r="E200" s="1026"/>
      <c r="F200" s="1026"/>
      <c r="G200" s="1026"/>
      <c r="H200" s="1027"/>
      <c r="I200" s="1027"/>
      <c r="J200" s="1027"/>
      <c r="K200" s="1027"/>
      <c r="L200" s="1027"/>
      <c r="M200" s="1027"/>
      <c r="N200" s="1027"/>
      <c r="O200" s="1027"/>
      <c r="P200" s="1027"/>
      <c r="Q200" s="1026"/>
      <c r="R200" s="1026"/>
      <c r="S200" s="1026"/>
      <c r="T200" s="1026"/>
      <c r="U200" s="1026"/>
      <c r="V200" s="1026"/>
      <c r="W200" s="1026"/>
      <c r="X200" s="1026"/>
      <c r="Y200" s="1026"/>
      <c r="Z200" s="1026"/>
      <c r="AA200" s="1026"/>
      <c r="AB200" s="1026"/>
      <c r="AC200" s="1026"/>
      <c r="AD200" s="1026"/>
      <c r="AE200" s="1026"/>
      <c r="AF200" s="1026"/>
      <c r="AG200" s="1026"/>
      <c r="AH200" s="1026"/>
      <c r="AI200" s="1026"/>
      <c r="AJ200" s="1026"/>
      <c r="AK200" s="1026"/>
      <c r="AL200" s="1026"/>
      <c r="AM200" s="1026"/>
      <c r="AN200" s="1026"/>
      <c r="AO200" s="1026"/>
      <c r="AP200" s="1026"/>
      <c r="AQ200" s="1026"/>
      <c r="AR200" s="1026"/>
      <c r="AS200" s="1026"/>
      <c r="AT200" s="1026"/>
      <c r="AU200" s="1026"/>
      <c r="AV200" s="1026"/>
      <c r="AW200" s="1026"/>
      <c r="AX200" s="1026"/>
      <c r="AY200" s="1026"/>
      <c r="AZ200" s="1026"/>
      <c r="BA200" s="1026"/>
      <c r="BB200" s="1026"/>
      <c r="BC200" s="1026"/>
      <c r="BD200" s="1026"/>
      <c r="BE200" s="1026"/>
      <c r="BF200" s="1026"/>
      <c r="BG200" s="1026"/>
      <c r="BH200" s="1026"/>
      <c r="BI200" s="1026"/>
      <c r="BJ200" s="1026"/>
      <c r="BK200" s="1026"/>
      <c r="BL200" s="1026"/>
      <c r="BM200" s="1026"/>
      <c r="BN200" s="1026"/>
      <c r="BO200" s="1026"/>
      <c r="BP200" s="1026"/>
      <c r="BQ200" s="1026"/>
      <c r="BR200" s="1026"/>
      <c r="BS200" s="1026"/>
      <c r="BT200" s="1026"/>
      <c r="BU200" s="1026"/>
      <c r="BV200" s="1026"/>
    </row>
    <row r="201">
      <c r="A201" s="1026"/>
      <c r="B201" s="1026"/>
      <c r="C201" s="1026"/>
      <c r="D201" s="1026"/>
      <c r="E201" s="1026"/>
      <c r="F201" s="1026"/>
      <c r="G201" s="1026"/>
      <c r="H201" s="1027"/>
      <c r="I201" s="1027"/>
      <c r="J201" s="1027"/>
      <c r="K201" s="1027"/>
      <c r="L201" s="1027"/>
      <c r="M201" s="1027"/>
      <c r="N201" s="1027"/>
      <c r="O201" s="1027"/>
      <c r="P201" s="1027"/>
      <c r="Q201" s="1026"/>
      <c r="R201" s="1026"/>
      <c r="S201" s="1026"/>
      <c r="T201" s="1026"/>
      <c r="U201" s="1026"/>
      <c r="V201" s="1026"/>
      <c r="W201" s="1026"/>
      <c r="X201" s="1026"/>
      <c r="Y201" s="1026"/>
      <c r="Z201" s="1026"/>
      <c r="AA201" s="1026"/>
      <c r="AB201" s="1026"/>
      <c r="AC201" s="1026"/>
      <c r="AD201" s="1026"/>
      <c r="AE201" s="1026"/>
      <c r="AF201" s="1026"/>
      <c r="AG201" s="1026"/>
      <c r="AH201" s="1026"/>
      <c r="AI201" s="1026"/>
      <c r="AJ201" s="1026"/>
      <c r="AK201" s="1026"/>
      <c r="AL201" s="1026"/>
      <c r="AM201" s="1026"/>
      <c r="AN201" s="1026"/>
      <c r="AO201" s="1026"/>
      <c r="AP201" s="1026"/>
      <c r="AQ201" s="1026"/>
      <c r="AR201" s="1026"/>
      <c r="AS201" s="1026"/>
      <c r="AT201" s="1026"/>
      <c r="AU201" s="1026"/>
      <c r="AV201" s="1026"/>
      <c r="AW201" s="1026"/>
      <c r="AX201" s="1026"/>
      <c r="AY201" s="1026"/>
      <c r="AZ201" s="1026"/>
      <c r="BA201" s="1026"/>
      <c r="BB201" s="1026"/>
      <c r="BC201" s="1026"/>
      <c r="BD201" s="1026"/>
      <c r="BE201" s="1026"/>
      <c r="BF201" s="1026"/>
      <c r="BG201" s="1026"/>
      <c r="BH201" s="1026"/>
      <c r="BI201" s="1026"/>
      <c r="BJ201" s="1026"/>
      <c r="BK201" s="1026"/>
      <c r="BL201" s="1026"/>
      <c r="BM201" s="1026"/>
      <c r="BN201" s="1026"/>
      <c r="BO201" s="1026"/>
      <c r="BP201" s="1026"/>
      <c r="BQ201" s="1026"/>
      <c r="BR201" s="1026"/>
      <c r="BS201" s="1026"/>
      <c r="BT201" s="1026"/>
      <c r="BU201" s="1026"/>
      <c r="BV201" s="1026"/>
    </row>
    <row r="202">
      <c r="A202" s="1026"/>
      <c r="B202" s="1026"/>
      <c r="C202" s="1026"/>
      <c r="D202" s="1026"/>
      <c r="E202" s="1026"/>
      <c r="F202" s="1026"/>
      <c r="G202" s="1026"/>
      <c r="H202" s="1027"/>
      <c r="I202" s="1027"/>
      <c r="J202" s="1027"/>
      <c r="K202" s="1027"/>
      <c r="L202" s="1027"/>
      <c r="M202" s="1027"/>
      <c r="N202" s="1027"/>
      <c r="O202" s="1027"/>
      <c r="P202" s="1027"/>
      <c r="Q202" s="1026"/>
      <c r="R202" s="1026"/>
      <c r="S202" s="1026"/>
      <c r="T202" s="1026"/>
      <c r="U202" s="1026"/>
      <c r="V202" s="1026"/>
      <c r="W202" s="1026"/>
      <c r="X202" s="1026"/>
      <c r="Y202" s="1026"/>
      <c r="Z202" s="1026"/>
      <c r="AA202" s="1026"/>
      <c r="AB202" s="1026"/>
      <c r="AC202" s="1026"/>
      <c r="AD202" s="1026"/>
      <c r="AE202" s="1026"/>
      <c r="AF202" s="1026"/>
      <c r="AG202" s="1026"/>
      <c r="AH202" s="1026"/>
      <c r="AI202" s="1026"/>
      <c r="AJ202" s="1026"/>
      <c r="AK202" s="1026"/>
      <c r="AL202" s="1026"/>
      <c r="AM202" s="1026"/>
      <c r="AN202" s="1026"/>
      <c r="AO202" s="1026"/>
      <c r="AP202" s="1026"/>
      <c r="AQ202" s="1026"/>
      <c r="AR202" s="1026"/>
      <c r="AS202" s="1026"/>
      <c r="AT202" s="1026"/>
      <c r="AU202" s="1026"/>
      <c r="AV202" s="1026"/>
      <c r="AW202" s="1026"/>
      <c r="AX202" s="1026"/>
      <c r="AY202" s="1026"/>
      <c r="AZ202" s="1026"/>
      <c r="BA202" s="1026"/>
      <c r="BB202" s="1026"/>
      <c r="BC202" s="1026"/>
      <c r="BD202" s="1026"/>
      <c r="BE202" s="1026"/>
      <c r="BF202" s="1026"/>
      <c r="BG202" s="1026"/>
      <c r="BH202" s="1026"/>
      <c r="BI202" s="1026"/>
      <c r="BJ202" s="1026"/>
      <c r="BK202" s="1026"/>
      <c r="BL202" s="1026"/>
      <c r="BM202" s="1026"/>
      <c r="BN202" s="1026"/>
      <c r="BO202" s="1026"/>
      <c r="BP202" s="1026"/>
      <c r="BQ202" s="1026"/>
      <c r="BR202" s="1026"/>
      <c r="BS202" s="1026"/>
      <c r="BT202" s="1026"/>
      <c r="BU202" s="1026"/>
      <c r="BV202" s="1026"/>
    </row>
    <row r="203">
      <c r="A203" s="1026"/>
      <c r="B203" s="1026"/>
      <c r="C203" s="1026"/>
      <c r="D203" s="1026"/>
      <c r="E203" s="1026"/>
      <c r="F203" s="1026"/>
      <c r="G203" s="1026"/>
      <c r="H203" s="1027"/>
      <c r="I203" s="1027"/>
      <c r="J203" s="1027"/>
      <c r="K203" s="1027"/>
      <c r="L203" s="1027"/>
      <c r="M203" s="1027"/>
      <c r="N203" s="1027"/>
      <c r="O203" s="1027"/>
      <c r="P203" s="1027"/>
      <c r="Q203" s="1026"/>
      <c r="R203" s="1026"/>
      <c r="S203" s="1026"/>
      <c r="T203" s="1026"/>
      <c r="U203" s="1026"/>
      <c r="V203" s="1026"/>
      <c r="W203" s="1026"/>
      <c r="X203" s="1026"/>
      <c r="Y203" s="1026"/>
      <c r="Z203" s="1026"/>
      <c r="AA203" s="1026"/>
      <c r="AB203" s="1026"/>
      <c r="AC203" s="1026"/>
      <c r="AD203" s="1026"/>
      <c r="AE203" s="1026"/>
      <c r="AF203" s="1026"/>
      <c r="AG203" s="1026"/>
      <c r="AH203" s="1026"/>
      <c r="AI203" s="1026"/>
      <c r="AJ203" s="1026"/>
      <c r="AK203" s="1026"/>
      <c r="AL203" s="1026"/>
      <c r="AM203" s="1026"/>
      <c r="AN203" s="1026"/>
      <c r="AO203" s="1026"/>
      <c r="AP203" s="1026"/>
      <c r="AQ203" s="1026"/>
      <c r="AR203" s="1026"/>
      <c r="AS203" s="1026"/>
      <c r="AT203" s="1026"/>
      <c r="AU203" s="1026"/>
      <c r="AV203" s="1026"/>
      <c r="AW203" s="1026"/>
      <c r="AX203" s="1026"/>
      <c r="AY203" s="1026"/>
      <c r="AZ203" s="1026"/>
      <c r="BA203" s="1026"/>
      <c r="BB203" s="1026"/>
      <c r="BC203" s="1026"/>
      <c r="BD203" s="1026"/>
      <c r="BE203" s="1026"/>
      <c r="BF203" s="1026"/>
      <c r="BG203" s="1026"/>
      <c r="BH203" s="1026"/>
      <c r="BI203" s="1026"/>
      <c r="BJ203" s="1026"/>
      <c r="BK203" s="1026"/>
      <c r="BL203" s="1026"/>
      <c r="BM203" s="1026"/>
      <c r="BN203" s="1026"/>
      <c r="BO203" s="1026"/>
      <c r="BP203" s="1026"/>
      <c r="BQ203" s="1026"/>
      <c r="BR203" s="1026"/>
      <c r="BS203" s="1026"/>
      <c r="BT203" s="1026"/>
      <c r="BU203" s="1026"/>
      <c r="BV203" s="1026"/>
    </row>
    <row r="204">
      <c r="A204" s="1026"/>
      <c r="B204" s="1026"/>
      <c r="C204" s="1026"/>
      <c r="D204" s="1026"/>
      <c r="E204" s="1026"/>
      <c r="F204" s="1026"/>
      <c r="G204" s="1026"/>
      <c r="H204" s="1027"/>
      <c r="I204" s="1027"/>
      <c r="J204" s="1027"/>
      <c r="K204" s="1027"/>
      <c r="L204" s="1027"/>
      <c r="M204" s="1027"/>
      <c r="N204" s="1027"/>
      <c r="O204" s="1027"/>
      <c r="P204" s="1027"/>
      <c r="Q204" s="1026"/>
      <c r="R204" s="1026"/>
      <c r="S204" s="1026"/>
      <c r="T204" s="1026"/>
      <c r="U204" s="1026"/>
      <c r="V204" s="1026"/>
      <c r="W204" s="1026"/>
      <c r="X204" s="1026"/>
      <c r="Y204" s="1026"/>
      <c r="Z204" s="1026"/>
      <c r="AA204" s="1026"/>
      <c r="AB204" s="1026"/>
      <c r="AC204" s="1026"/>
      <c r="AD204" s="1026"/>
      <c r="AE204" s="1026"/>
      <c r="AF204" s="1026"/>
      <c r="AG204" s="1026"/>
      <c r="AH204" s="1026"/>
      <c r="AI204" s="1026"/>
      <c r="AJ204" s="1026"/>
      <c r="AK204" s="1026"/>
      <c r="AL204" s="1026"/>
      <c r="AM204" s="1026"/>
      <c r="AN204" s="1026"/>
      <c r="AO204" s="1026"/>
      <c r="AP204" s="1026"/>
      <c r="AQ204" s="1026"/>
      <c r="AR204" s="1026"/>
      <c r="AS204" s="1026"/>
      <c r="AT204" s="1026"/>
      <c r="AU204" s="1026"/>
      <c r="AV204" s="1026"/>
      <c r="AW204" s="1026"/>
      <c r="AX204" s="1026"/>
      <c r="AY204" s="1026"/>
      <c r="AZ204" s="1026"/>
      <c r="BA204" s="1026"/>
      <c r="BB204" s="1026"/>
      <c r="BC204" s="1026"/>
      <c r="BD204" s="1026"/>
      <c r="BE204" s="1026"/>
      <c r="BF204" s="1026"/>
      <c r="BG204" s="1026"/>
      <c r="BH204" s="1026"/>
      <c r="BI204" s="1026"/>
      <c r="BJ204" s="1026"/>
      <c r="BK204" s="1026"/>
      <c r="BL204" s="1026"/>
      <c r="BM204" s="1026"/>
      <c r="BN204" s="1026"/>
      <c r="BO204" s="1026"/>
      <c r="BP204" s="1026"/>
      <c r="BQ204" s="1026"/>
      <c r="BR204" s="1026"/>
      <c r="BS204" s="1026"/>
      <c r="BT204" s="1026"/>
      <c r="BU204" s="1026"/>
      <c r="BV204" s="1026"/>
    </row>
    <row r="205">
      <c r="A205" s="1026"/>
      <c r="B205" s="1026"/>
      <c r="C205" s="1026"/>
      <c r="D205" s="1026"/>
      <c r="E205" s="1026"/>
      <c r="F205" s="1026"/>
      <c r="G205" s="1026"/>
      <c r="H205" s="1027"/>
      <c r="I205" s="1027"/>
      <c r="J205" s="1027"/>
      <c r="K205" s="1027"/>
      <c r="L205" s="1027"/>
      <c r="M205" s="1027"/>
      <c r="N205" s="1027"/>
      <c r="O205" s="1027"/>
      <c r="P205" s="1027"/>
      <c r="Q205" s="1026"/>
      <c r="R205" s="1026"/>
      <c r="S205" s="1026"/>
      <c r="T205" s="1026"/>
      <c r="U205" s="1026"/>
      <c r="V205" s="1026"/>
      <c r="W205" s="1026"/>
      <c r="X205" s="1026"/>
      <c r="Y205" s="1026"/>
      <c r="Z205" s="1026"/>
      <c r="AA205" s="1026"/>
      <c r="AB205" s="1026"/>
      <c r="AC205" s="1026"/>
      <c r="AD205" s="1026"/>
      <c r="AE205" s="1026"/>
      <c r="AF205" s="1026"/>
      <c r="AG205" s="1026"/>
      <c r="AH205" s="1026"/>
      <c r="AI205" s="1026"/>
      <c r="AJ205" s="1026"/>
      <c r="AK205" s="1026"/>
      <c r="AL205" s="1026"/>
      <c r="AM205" s="1026"/>
      <c r="AN205" s="1026"/>
      <c r="AO205" s="1026"/>
      <c r="AP205" s="1026"/>
      <c r="AQ205" s="1026"/>
      <c r="AR205" s="1026"/>
      <c r="AS205" s="1026"/>
      <c r="AT205" s="1026"/>
      <c r="AU205" s="1026"/>
      <c r="AV205" s="1026"/>
      <c r="AW205" s="1026"/>
      <c r="AX205" s="1026"/>
      <c r="AY205" s="1026"/>
      <c r="AZ205" s="1026"/>
      <c r="BA205" s="1026"/>
      <c r="BB205" s="1026"/>
      <c r="BC205" s="1026"/>
      <c r="BD205" s="1026"/>
      <c r="BE205" s="1026"/>
      <c r="BF205" s="1026"/>
      <c r="BG205" s="1026"/>
      <c r="BH205" s="1026"/>
      <c r="BI205" s="1026"/>
      <c r="BJ205" s="1026"/>
      <c r="BK205" s="1026"/>
      <c r="BL205" s="1026"/>
      <c r="BM205" s="1026"/>
      <c r="BN205" s="1026"/>
      <c r="BO205" s="1026"/>
      <c r="BP205" s="1026"/>
      <c r="BQ205" s="1026"/>
      <c r="BR205" s="1026"/>
      <c r="BS205" s="1026"/>
      <c r="BT205" s="1026"/>
      <c r="BU205" s="1026"/>
      <c r="BV205" s="1026"/>
    </row>
    <row r="206">
      <c r="A206" s="1026"/>
      <c r="B206" s="1026"/>
      <c r="C206" s="1026"/>
      <c r="D206" s="1026"/>
      <c r="E206" s="1026"/>
      <c r="F206" s="1026"/>
      <c r="G206" s="1026"/>
      <c r="H206" s="1027"/>
      <c r="I206" s="1027"/>
      <c r="J206" s="1027"/>
      <c r="K206" s="1027"/>
      <c r="L206" s="1027"/>
      <c r="M206" s="1027"/>
      <c r="N206" s="1027"/>
      <c r="O206" s="1027"/>
      <c r="P206" s="1027"/>
      <c r="Q206" s="1026"/>
      <c r="R206" s="1026"/>
      <c r="S206" s="1026"/>
      <c r="T206" s="1026"/>
      <c r="U206" s="1026"/>
      <c r="V206" s="1026"/>
      <c r="W206" s="1026"/>
      <c r="X206" s="1026"/>
      <c r="Y206" s="1026"/>
      <c r="Z206" s="1026"/>
      <c r="AA206" s="1026"/>
      <c r="AB206" s="1026"/>
      <c r="AC206" s="1026"/>
      <c r="AD206" s="1026"/>
      <c r="AE206" s="1026"/>
      <c r="AF206" s="1026"/>
      <c r="AG206" s="1026"/>
      <c r="AH206" s="1026"/>
      <c r="AI206" s="1026"/>
      <c r="AJ206" s="1026"/>
      <c r="AK206" s="1026"/>
      <c r="AL206" s="1026"/>
      <c r="AM206" s="1026"/>
      <c r="AN206" s="1026"/>
      <c r="AO206" s="1026"/>
      <c r="AP206" s="1026"/>
      <c r="AQ206" s="1026"/>
      <c r="AR206" s="1026"/>
      <c r="AS206" s="1026"/>
      <c r="AT206" s="1026"/>
      <c r="AU206" s="1026"/>
      <c r="AV206" s="1026"/>
      <c r="AW206" s="1026"/>
      <c r="AX206" s="1026"/>
      <c r="AY206" s="1026"/>
      <c r="AZ206" s="1026"/>
      <c r="BA206" s="1026"/>
      <c r="BB206" s="1026"/>
      <c r="BC206" s="1026"/>
      <c r="BD206" s="1026"/>
      <c r="BE206" s="1026"/>
      <c r="BF206" s="1026"/>
      <c r="BG206" s="1026"/>
      <c r="BH206" s="1026"/>
      <c r="BI206" s="1026"/>
      <c r="BJ206" s="1026"/>
      <c r="BK206" s="1026"/>
      <c r="BL206" s="1026"/>
      <c r="BM206" s="1026"/>
      <c r="BN206" s="1026"/>
      <c r="BO206" s="1026"/>
      <c r="BP206" s="1026"/>
      <c r="BQ206" s="1026"/>
      <c r="BR206" s="1026"/>
      <c r="BS206" s="1026"/>
      <c r="BT206" s="1026"/>
      <c r="BU206" s="1026"/>
      <c r="BV206" s="1026"/>
    </row>
    <row r="207">
      <c r="A207" s="1026"/>
      <c r="B207" s="1026"/>
      <c r="C207" s="1026"/>
      <c r="D207" s="1026"/>
      <c r="E207" s="1026"/>
      <c r="F207" s="1026"/>
      <c r="G207" s="1026"/>
      <c r="H207" s="1027"/>
      <c r="I207" s="1027"/>
      <c r="J207" s="1027"/>
      <c r="K207" s="1027"/>
      <c r="L207" s="1027"/>
      <c r="M207" s="1027"/>
      <c r="N207" s="1027"/>
      <c r="O207" s="1027"/>
      <c r="P207" s="1027"/>
      <c r="Q207" s="1026"/>
      <c r="R207" s="1026"/>
      <c r="S207" s="1026"/>
      <c r="T207" s="1026"/>
      <c r="U207" s="1026"/>
      <c r="V207" s="1026"/>
      <c r="W207" s="1026"/>
      <c r="X207" s="1026"/>
      <c r="Y207" s="1026"/>
      <c r="Z207" s="1026"/>
      <c r="AA207" s="1026"/>
      <c r="AB207" s="1026"/>
      <c r="AC207" s="1026"/>
      <c r="AD207" s="1026"/>
      <c r="AE207" s="1026"/>
      <c r="AF207" s="1026"/>
      <c r="AG207" s="1026"/>
      <c r="AH207" s="1026"/>
      <c r="AI207" s="1026"/>
      <c r="AJ207" s="1026"/>
      <c r="AK207" s="1026"/>
      <c r="AL207" s="1026"/>
      <c r="AM207" s="1026"/>
      <c r="AN207" s="1026"/>
      <c r="AO207" s="1026"/>
      <c r="AP207" s="1026"/>
      <c r="AQ207" s="1026"/>
      <c r="AR207" s="1026"/>
      <c r="AS207" s="1026"/>
      <c r="AT207" s="1026"/>
      <c r="AU207" s="1026"/>
      <c r="AV207" s="1026"/>
      <c r="AW207" s="1026"/>
      <c r="AX207" s="1026"/>
      <c r="AY207" s="1026"/>
      <c r="AZ207" s="1026"/>
      <c r="BA207" s="1026"/>
      <c r="BB207" s="1026"/>
      <c r="BC207" s="1026"/>
      <c r="BD207" s="1026"/>
      <c r="BE207" s="1026"/>
      <c r="BF207" s="1026"/>
      <c r="BG207" s="1026"/>
      <c r="BH207" s="1026"/>
      <c r="BI207" s="1026"/>
      <c r="BJ207" s="1026"/>
      <c r="BK207" s="1026"/>
      <c r="BL207" s="1026"/>
      <c r="BM207" s="1026"/>
      <c r="BN207" s="1026"/>
      <c r="BO207" s="1026"/>
      <c r="BP207" s="1026"/>
      <c r="BQ207" s="1026"/>
      <c r="BR207" s="1026"/>
      <c r="BS207" s="1026"/>
      <c r="BT207" s="1026"/>
      <c r="BU207" s="1026"/>
      <c r="BV207" s="1026"/>
    </row>
    <row r="208">
      <c r="A208" s="1026"/>
      <c r="B208" s="1026"/>
      <c r="C208" s="1026"/>
      <c r="D208" s="1026"/>
      <c r="E208" s="1026"/>
      <c r="F208" s="1026"/>
      <c r="G208" s="1026"/>
      <c r="H208" s="1027"/>
      <c r="I208" s="1027"/>
      <c r="J208" s="1027"/>
      <c r="K208" s="1027"/>
      <c r="L208" s="1027"/>
      <c r="M208" s="1027"/>
      <c r="N208" s="1027"/>
      <c r="O208" s="1027"/>
      <c r="P208" s="1027"/>
      <c r="Q208" s="1026"/>
      <c r="R208" s="1026"/>
      <c r="S208" s="1026"/>
      <c r="T208" s="1026"/>
      <c r="U208" s="1026"/>
      <c r="V208" s="1026"/>
      <c r="W208" s="1026"/>
      <c r="X208" s="1026"/>
      <c r="Y208" s="1026"/>
      <c r="Z208" s="1026"/>
      <c r="AA208" s="1026"/>
      <c r="AB208" s="1026"/>
      <c r="AC208" s="1026"/>
      <c r="AD208" s="1026"/>
      <c r="AE208" s="1026"/>
      <c r="AF208" s="1026"/>
      <c r="AG208" s="1026"/>
      <c r="AH208" s="1026"/>
      <c r="AI208" s="1026"/>
      <c r="AJ208" s="1026"/>
      <c r="AK208" s="1026"/>
      <c r="AL208" s="1026"/>
      <c r="AM208" s="1026"/>
      <c r="AN208" s="1026"/>
      <c r="AO208" s="1026"/>
      <c r="AP208" s="1026"/>
      <c r="AQ208" s="1026"/>
      <c r="AR208" s="1026"/>
      <c r="AS208" s="1026"/>
      <c r="AT208" s="1026"/>
      <c r="AU208" s="1026"/>
      <c r="AV208" s="1026"/>
      <c r="AW208" s="1026"/>
      <c r="AX208" s="1026"/>
      <c r="AY208" s="1026"/>
      <c r="AZ208" s="1026"/>
      <c r="BA208" s="1026"/>
      <c r="BB208" s="1026"/>
      <c r="BC208" s="1026"/>
      <c r="BD208" s="1026"/>
      <c r="BE208" s="1026"/>
      <c r="BF208" s="1026"/>
      <c r="BG208" s="1026"/>
      <c r="BH208" s="1026"/>
      <c r="BI208" s="1026"/>
      <c r="BJ208" s="1026"/>
      <c r="BK208" s="1026"/>
      <c r="BL208" s="1026"/>
      <c r="BM208" s="1026"/>
      <c r="BN208" s="1026"/>
      <c r="BO208" s="1026"/>
      <c r="BP208" s="1026"/>
      <c r="BQ208" s="1026"/>
      <c r="BR208" s="1026"/>
      <c r="BS208" s="1026"/>
      <c r="BT208" s="1026"/>
      <c r="BU208" s="1026"/>
      <c r="BV208" s="1026"/>
    </row>
    <row r="209">
      <c r="A209" s="1026"/>
      <c r="B209" s="1026"/>
      <c r="C209" s="1026"/>
      <c r="D209" s="1026"/>
      <c r="E209" s="1026"/>
      <c r="F209" s="1026"/>
      <c r="G209" s="1026"/>
      <c r="H209" s="1027"/>
      <c r="I209" s="1027"/>
      <c r="J209" s="1027"/>
      <c r="K209" s="1027"/>
      <c r="L209" s="1027"/>
      <c r="M209" s="1027"/>
      <c r="N209" s="1027"/>
      <c r="O209" s="1027"/>
      <c r="P209" s="1027"/>
      <c r="Q209" s="1026"/>
      <c r="R209" s="1026"/>
      <c r="S209" s="1026"/>
      <c r="T209" s="1026"/>
      <c r="U209" s="1026"/>
      <c r="V209" s="1026"/>
      <c r="W209" s="1026"/>
      <c r="X209" s="1026"/>
      <c r="Y209" s="1026"/>
      <c r="Z209" s="1026"/>
      <c r="AA209" s="1026"/>
      <c r="AB209" s="1026"/>
      <c r="AC209" s="1026"/>
      <c r="AD209" s="1026"/>
      <c r="AE209" s="1026"/>
      <c r="AF209" s="1026"/>
      <c r="AG209" s="1026"/>
      <c r="AH209" s="1026"/>
      <c r="AI209" s="1026"/>
      <c r="AJ209" s="1026"/>
      <c r="AK209" s="1026"/>
      <c r="AL209" s="1026"/>
      <c r="AM209" s="1026"/>
      <c r="AN209" s="1026"/>
      <c r="AO209" s="1026"/>
      <c r="AP209" s="1026"/>
      <c r="AQ209" s="1026"/>
      <c r="AR209" s="1026"/>
      <c r="AS209" s="1026"/>
      <c r="AT209" s="1026"/>
      <c r="AU209" s="1026"/>
      <c r="AV209" s="1026"/>
      <c r="AW209" s="1026"/>
      <c r="AX209" s="1026"/>
      <c r="AY209" s="1026"/>
      <c r="AZ209" s="1026"/>
      <c r="BA209" s="1026"/>
      <c r="BB209" s="1026"/>
      <c r="BC209" s="1026"/>
      <c r="BD209" s="1026"/>
      <c r="BE209" s="1026"/>
      <c r="BF209" s="1026"/>
      <c r="BG209" s="1026"/>
      <c r="BH209" s="1026"/>
      <c r="BI209" s="1026"/>
      <c r="BJ209" s="1026"/>
      <c r="BK209" s="1026"/>
      <c r="BL209" s="1026"/>
      <c r="BM209" s="1026"/>
      <c r="BN209" s="1026"/>
      <c r="BO209" s="1026"/>
      <c r="BP209" s="1026"/>
      <c r="BQ209" s="1026"/>
      <c r="BR209" s="1026"/>
      <c r="BS209" s="1026"/>
      <c r="BT209" s="1026"/>
      <c r="BU209" s="1026"/>
      <c r="BV209" s="1026"/>
    </row>
    <row r="210">
      <c r="A210" s="1026"/>
      <c r="B210" s="1026"/>
      <c r="C210" s="1026"/>
      <c r="D210" s="1026"/>
      <c r="E210" s="1026"/>
      <c r="F210" s="1026"/>
      <c r="G210" s="1026"/>
      <c r="H210" s="1027"/>
      <c r="I210" s="1027"/>
      <c r="J210" s="1027"/>
      <c r="K210" s="1027"/>
      <c r="L210" s="1027"/>
      <c r="M210" s="1027"/>
      <c r="N210" s="1027"/>
      <c r="O210" s="1027"/>
      <c r="P210" s="1027"/>
      <c r="Q210" s="1026"/>
      <c r="R210" s="1026"/>
      <c r="S210" s="1026"/>
      <c r="T210" s="1026"/>
      <c r="U210" s="1026"/>
      <c r="V210" s="1026"/>
      <c r="W210" s="1026"/>
      <c r="X210" s="1026"/>
      <c r="Y210" s="1026"/>
      <c r="Z210" s="1026"/>
      <c r="AA210" s="1026"/>
      <c r="AB210" s="1026"/>
      <c r="AC210" s="1026"/>
      <c r="AD210" s="1026"/>
      <c r="AE210" s="1026"/>
      <c r="AF210" s="1026"/>
      <c r="AG210" s="1026"/>
      <c r="AH210" s="1026"/>
      <c r="AI210" s="1026"/>
      <c r="AJ210" s="1026"/>
      <c r="AK210" s="1026"/>
      <c r="AL210" s="1026"/>
      <c r="AM210" s="1026"/>
      <c r="AN210" s="1026"/>
      <c r="AO210" s="1026"/>
      <c r="AP210" s="1026"/>
      <c r="AQ210" s="1026"/>
      <c r="AR210" s="1026"/>
      <c r="AS210" s="1026"/>
      <c r="AT210" s="1026"/>
      <c r="AU210" s="1026"/>
      <c r="AV210" s="1026"/>
      <c r="AW210" s="1026"/>
      <c r="AX210" s="1026"/>
      <c r="AY210" s="1026"/>
      <c r="AZ210" s="1026"/>
      <c r="BA210" s="1026"/>
      <c r="BB210" s="1026"/>
      <c r="BC210" s="1026"/>
      <c r="BD210" s="1026"/>
      <c r="BE210" s="1026"/>
      <c r="BF210" s="1026"/>
      <c r="BG210" s="1026"/>
      <c r="BH210" s="1026"/>
      <c r="BI210" s="1026"/>
      <c r="BJ210" s="1026"/>
      <c r="BK210" s="1026"/>
      <c r="BL210" s="1026"/>
      <c r="BM210" s="1026"/>
      <c r="BN210" s="1026"/>
      <c r="BO210" s="1026"/>
      <c r="BP210" s="1026"/>
      <c r="BQ210" s="1026"/>
      <c r="BR210" s="1026"/>
      <c r="BS210" s="1026"/>
      <c r="BT210" s="1026"/>
      <c r="BU210" s="1026"/>
      <c r="BV210" s="1026"/>
    </row>
    <row r="211">
      <c r="A211" s="1026"/>
      <c r="B211" s="1026"/>
      <c r="C211" s="1026"/>
      <c r="D211" s="1026"/>
      <c r="E211" s="1026"/>
      <c r="F211" s="1026"/>
      <c r="G211" s="1026"/>
      <c r="H211" s="1027"/>
      <c r="I211" s="1027"/>
      <c r="J211" s="1027"/>
      <c r="K211" s="1027"/>
      <c r="L211" s="1027"/>
      <c r="M211" s="1027"/>
      <c r="N211" s="1027"/>
      <c r="O211" s="1027"/>
      <c r="P211" s="1027"/>
      <c r="Q211" s="1026"/>
      <c r="R211" s="1026"/>
      <c r="S211" s="1026"/>
      <c r="T211" s="1026"/>
      <c r="U211" s="1026"/>
      <c r="V211" s="1026"/>
      <c r="W211" s="1026"/>
      <c r="X211" s="1026"/>
      <c r="Y211" s="1026"/>
      <c r="Z211" s="1026"/>
      <c r="AA211" s="1026"/>
      <c r="AB211" s="1026"/>
      <c r="AC211" s="1026"/>
      <c r="AD211" s="1026"/>
      <c r="AE211" s="1026"/>
      <c r="AF211" s="1026"/>
      <c r="AG211" s="1026"/>
      <c r="AH211" s="1026"/>
      <c r="AI211" s="1026"/>
      <c r="AJ211" s="1026"/>
      <c r="AK211" s="1026"/>
      <c r="AL211" s="1026"/>
      <c r="AM211" s="1026"/>
      <c r="AN211" s="1026"/>
      <c r="AO211" s="1026"/>
      <c r="AP211" s="1026"/>
      <c r="AQ211" s="1026"/>
      <c r="AR211" s="1026"/>
      <c r="AS211" s="1026"/>
      <c r="AT211" s="1026"/>
      <c r="AU211" s="1026"/>
      <c r="AV211" s="1026"/>
      <c r="AW211" s="1026"/>
      <c r="AX211" s="1026"/>
      <c r="AY211" s="1026"/>
      <c r="AZ211" s="1026"/>
      <c r="BA211" s="1026"/>
      <c r="BB211" s="1026"/>
      <c r="BC211" s="1026"/>
      <c r="BD211" s="1026"/>
      <c r="BE211" s="1026"/>
      <c r="BF211" s="1026"/>
      <c r="BG211" s="1026"/>
      <c r="BH211" s="1026"/>
      <c r="BI211" s="1026"/>
      <c r="BJ211" s="1026"/>
      <c r="BK211" s="1026"/>
      <c r="BL211" s="1026"/>
      <c r="BM211" s="1026"/>
      <c r="BN211" s="1026"/>
      <c r="BO211" s="1026"/>
      <c r="BP211" s="1026"/>
      <c r="BQ211" s="1026"/>
      <c r="BR211" s="1026"/>
      <c r="BS211" s="1026"/>
      <c r="BT211" s="1026"/>
      <c r="BU211" s="1026"/>
      <c r="BV211" s="1026"/>
    </row>
    <row r="212">
      <c r="A212" s="1026"/>
      <c r="B212" s="1026"/>
      <c r="C212" s="1026"/>
      <c r="D212" s="1026"/>
      <c r="E212" s="1026"/>
      <c r="F212" s="1026"/>
      <c r="G212" s="1026"/>
      <c r="H212" s="1027"/>
      <c r="I212" s="1027"/>
      <c r="J212" s="1027"/>
      <c r="K212" s="1027"/>
      <c r="L212" s="1027"/>
      <c r="M212" s="1027"/>
      <c r="N212" s="1027"/>
      <c r="O212" s="1027"/>
      <c r="P212" s="1027"/>
      <c r="Q212" s="1026"/>
      <c r="R212" s="1026"/>
      <c r="S212" s="1026"/>
      <c r="T212" s="1026"/>
      <c r="U212" s="1026"/>
      <c r="V212" s="1026"/>
      <c r="W212" s="1026"/>
      <c r="X212" s="1026"/>
      <c r="Y212" s="1026"/>
      <c r="Z212" s="1026"/>
      <c r="AA212" s="1026"/>
      <c r="AB212" s="1026"/>
      <c r="AC212" s="1026"/>
      <c r="AD212" s="1026"/>
      <c r="AE212" s="1026"/>
      <c r="AF212" s="1026"/>
      <c r="AG212" s="1026"/>
      <c r="AH212" s="1026"/>
      <c r="AI212" s="1026"/>
      <c r="AJ212" s="1026"/>
      <c r="AK212" s="1026"/>
      <c r="AL212" s="1026"/>
      <c r="AM212" s="1026"/>
      <c r="AN212" s="1026"/>
      <c r="AO212" s="1026"/>
      <c r="AP212" s="1026"/>
      <c r="AQ212" s="1026"/>
      <c r="AR212" s="1026"/>
      <c r="AS212" s="1026"/>
      <c r="AT212" s="1026"/>
      <c r="AU212" s="1026"/>
      <c r="AV212" s="1026"/>
      <c r="AW212" s="1026"/>
      <c r="AX212" s="1026"/>
      <c r="AY212" s="1026"/>
      <c r="AZ212" s="1026"/>
      <c r="BA212" s="1026"/>
      <c r="BB212" s="1026"/>
      <c r="BC212" s="1026"/>
      <c r="BD212" s="1026"/>
      <c r="BE212" s="1026"/>
      <c r="BF212" s="1026"/>
      <c r="BG212" s="1026"/>
      <c r="BH212" s="1026"/>
      <c r="BI212" s="1026"/>
      <c r="BJ212" s="1026"/>
      <c r="BK212" s="1026"/>
      <c r="BL212" s="1026"/>
      <c r="BM212" s="1026"/>
      <c r="BN212" s="1026"/>
      <c r="BO212" s="1026"/>
      <c r="BP212" s="1026"/>
      <c r="BQ212" s="1026"/>
      <c r="BR212" s="1026"/>
      <c r="BS212" s="1026"/>
      <c r="BT212" s="1026"/>
      <c r="BU212" s="1026"/>
      <c r="BV212" s="1026"/>
    </row>
    <row r="213">
      <c r="A213" s="1026"/>
      <c r="B213" s="1026"/>
      <c r="C213" s="1026"/>
      <c r="D213" s="1026"/>
      <c r="E213" s="1026"/>
      <c r="F213" s="1026"/>
      <c r="G213" s="1026"/>
      <c r="H213" s="1027"/>
      <c r="I213" s="1027"/>
      <c r="J213" s="1027"/>
      <c r="K213" s="1027"/>
      <c r="L213" s="1027"/>
      <c r="M213" s="1027"/>
      <c r="N213" s="1027"/>
      <c r="O213" s="1027"/>
      <c r="P213" s="1027"/>
      <c r="Q213" s="1026"/>
      <c r="R213" s="1026"/>
      <c r="S213" s="1026"/>
      <c r="T213" s="1026"/>
      <c r="U213" s="1026"/>
      <c r="V213" s="1026"/>
      <c r="W213" s="1026"/>
      <c r="X213" s="1026"/>
      <c r="Y213" s="1026"/>
      <c r="Z213" s="1026"/>
      <c r="AA213" s="1026"/>
      <c r="AB213" s="1026"/>
      <c r="AC213" s="1026"/>
      <c r="AD213" s="1026"/>
      <c r="AE213" s="1026"/>
      <c r="AF213" s="1026"/>
      <c r="AG213" s="1026"/>
      <c r="AH213" s="1026"/>
      <c r="AI213" s="1026"/>
      <c r="AJ213" s="1026"/>
      <c r="AK213" s="1026"/>
      <c r="AL213" s="1026"/>
      <c r="AM213" s="1026"/>
      <c r="AN213" s="1026"/>
      <c r="AO213" s="1026"/>
      <c r="AP213" s="1026"/>
      <c r="AQ213" s="1026"/>
      <c r="AR213" s="1026"/>
      <c r="AS213" s="1026"/>
      <c r="AT213" s="1026"/>
      <c r="AU213" s="1026"/>
      <c r="AV213" s="1026"/>
      <c r="AW213" s="1026"/>
      <c r="AX213" s="1026"/>
      <c r="AY213" s="1026"/>
      <c r="AZ213" s="1026"/>
      <c r="BA213" s="1026"/>
      <c r="BB213" s="1026"/>
      <c r="BC213" s="1026"/>
      <c r="BD213" s="1026"/>
      <c r="BE213" s="1026"/>
      <c r="BF213" s="1026"/>
      <c r="BG213" s="1026"/>
      <c r="BH213" s="1026"/>
      <c r="BI213" s="1026"/>
      <c r="BJ213" s="1026"/>
      <c r="BK213" s="1026"/>
      <c r="BL213" s="1026"/>
      <c r="BM213" s="1026"/>
      <c r="BN213" s="1026"/>
      <c r="BO213" s="1026"/>
      <c r="BP213" s="1026"/>
      <c r="BQ213" s="1026"/>
      <c r="BR213" s="1026"/>
      <c r="BS213" s="1026"/>
      <c r="BT213" s="1026"/>
      <c r="BU213" s="1026"/>
      <c r="BV213" s="1026"/>
    </row>
    <row r="214">
      <c r="A214" s="1026"/>
      <c r="B214" s="1026"/>
      <c r="C214" s="1026"/>
      <c r="D214" s="1026"/>
      <c r="E214" s="1026"/>
      <c r="F214" s="1026"/>
      <c r="G214" s="1026"/>
      <c r="H214" s="1027"/>
      <c r="I214" s="1027"/>
      <c r="J214" s="1027"/>
      <c r="K214" s="1027"/>
      <c r="L214" s="1027"/>
      <c r="M214" s="1027"/>
      <c r="N214" s="1027"/>
      <c r="O214" s="1027"/>
      <c r="P214" s="1027"/>
      <c r="Q214" s="1026"/>
      <c r="R214" s="1026"/>
      <c r="S214" s="1026"/>
      <c r="T214" s="1026"/>
      <c r="U214" s="1026"/>
      <c r="V214" s="1026"/>
      <c r="W214" s="1026"/>
      <c r="X214" s="1026"/>
      <c r="Y214" s="1026"/>
      <c r="Z214" s="1026"/>
      <c r="AA214" s="1026"/>
      <c r="AB214" s="1026"/>
      <c r="AC214" s="1026"/>
      <c r="AD214" s="1026"/>
      <c r="AE214" s="1026"/>
      <c r="AF214" s="1026"/>
      <c r="AG214" s="1026"/>
      <c r="AH214" s="1026"/>
      <c r="AI214" s="1026"/>
      <c r="AJ214" s="1026"/>
      <c r="AK214" s="1026"/>
      <c r="AL214" s="1026"/>
      <c r="AM214" s="1026"/>
      <c r="AN214" s="1026"/>
      <c r="AO214" s="1026"/>
      <c r="AP214" s="1026"/>
      <c r="AQ214" s="1026"/>
      <c r="AR214" s="1026"/>
      <c r="AS214" s="1026"/>
      <c r="AT214" s="1026"/>
      <c r="AU214" s="1026"/>
      <c r="AV214" s="1026"/>
      <c r="AW214" s="1026"/>
      <c r="AX214" s="1026"/>
      <c r="AY214" s="1026"/>
      <c r="AZ214" s="1026"/>
      <c r="BA214" s="1026"/>
      <c r="BB214" s="1026"/>
      <c r="BC214" s="1026"/>
      <c r="BD214" s="1026"/>
      <c r="BE214" s="1026"/>
      <c r="BF214" s="1026"/>
      <c r="BG214" s="1026"/>
      <c r="BH214" s="1026"/>
      <c r="BI214" s="1026"/>
      <c r="BJ214" s="1026"/>
      <c r="BK214" s="1026"/>
      <c r="BL214" s="1026"/>
      <c r="BM214" s="1026"/>
      <c r="BN214" s="1026"/>
      <c r="BO214" s="1026"/>
      <c r="BP214" s="1026"/>
      <c r="BQ214" s="1026"/>
      <c r="BR214" s="1026"/>
      <c r="BS214" s="1026"/>
      <c r="BT214" s="1026"/>
      <c r="BU214" s="1026"/>
      <c r="BV214" s="1026"/>
    </row>
    <row r="215">
      <c r="A215" s="1026"/>
      <c r="B215" s="1026"/>
      <c r="C215" s="1026"/>
      <c r="D215" s="1026"/>
      <c r="E215" s="1026"/>
      <c r="F215" s="1026"/>
      <c r="G215" s="1026"/>
      <c r="H215" s="1027"/>
      <c r="I215" s="1027"/>
      <c r="J215" s="1027"/>
      <c r="K215" s="1027"/>
      <c r="L215" s="1027"/>
      <c r="M215" s="1027"/>
      <c r="N215" s="1027"/>
      <c r="O215" s="1027"/>
      <c r="P215" s="1027"/>
      <c r="Q215" s="1026"/>
      <c r="R215" s="1026"/>
      <c r="S215" s="1026"/>
      <c r="T215" s="1026"/>
      <c r="U215" s="1026"/>
      <c r="V215" s="1026"/>
      <c r="W215" s="1026"/>
      <c r="X215" s="1026"/>
      <c r="Y215" s="1026"/>
      <c r="Z215" s="1026"/>
      <c r="AA215" s="1026"/>
      <c r="AB215" s="1026"/>
      <c r="AC215" s="1026"/>
      <c r="AD215" s="1026"/>
      <c r="AE215" s="1026"/>
      <c r="AF215" s="1026"/>
      <c r="AG215" s="1026"/>
      <c r="AH215" s="1026"/>
      <c r="AI215" s="1026"/>
      <c r="AJ215" s="1026"/>
      <c r="AK215" s="1026"/>
      <c r="AL215" s="1026"/>
      <c r="AM215" s="1026"/>
      <c r="AN215" s="1026"/>
      <c r="AO215" s="1026"/>
      <c r="AP215" s="1026"/>
      <c r="AQ215" s="1026"/>
      <c r="AR215" s="1026"/>
      <c r="AS215" s="1026"/>
      <c r="AT215" s="1026"/>
      <c r="AU215" s="1026"/>
      <c r="AV215" s="1026"/>
      <c r="AW215" s="1026"/>
      <c r="AX215" s="1026"/>
      <c r="AY215" s="1026"/>
      <c r="AZ215" s="1026"/>
      <c r="BA215" s="1026"/>
      <c r="BB215" s="1026"/>
      <c r="BC215" s="1026"/>
      <c r="BD215" s="1026"/>
      <c r="BE215" s="1026"/>
      <c r="BF215" s="1026"/>
      <c r="BG215" s="1026"/>
      <c r="BH215" s="1026"/>
      <c r="BI215" s="1026"/>
      <c r="BJ215" s="1026"/>
      <c r="BK215" s="1026"/>
      <c r="BL215" s="1026"/>
      <c r="BM215" s="1026"/>
      <c r="BN215" s="1026"/>
      <c r="BO215" s="1026"/>
      <c r="BP215" s="1026"/>
      <c r="BQ215" s="1026"/>
      <c r="BR215" s="1026"/>
      <c r="BS215" s="1026"/>
      <c r="BT215" s="1026"/>
      <c r="BU215" s="1026"/>
      <c r="BV215" s="1026"/>
    </row>
    <row r="216">
      <c r="A216" s="1026"/>
      <c r="B216" s="1026"/>
      <c r="C216" s="1026"/>
      <c r="D216" s="1026"/>
      <c r="E216" s="1026"/>
      <c r="F216" s="1026"/>
      <c r="G216" s="1026"/>
      <c r="H216" s="1027"/>
      <c r="I216" s="1027"/>
      <c r="J216" s="1027"/>
      <c r="K216" s="1027"/>
      <c r="L216" s="1027"/>
      <c r="M216" s="1027"/>
      <c r="N216" s="1027"/>
      <c r="O216" s="1027"/>
      <c r="P216" s="1027"/>
      <c r="Q216" s="1026"/>
      <c r="R216" s="1026"/>
      <c r="S216" s="1026"/>
      <c r="T216" s="1026"/>
      <c r="U216" s="1026"/>
      <c r="V216" s="1026"/>
      <c r="W216" s="1026"/>
      <c r="X216" s="1026"/>
      <c r="Y216" s="1026"/>
      <c r="Z216" s="1026"/>
      <c r="AA216" s="1026"/>
      <c r="AB216" s="1026"/>
      <c r="AC216" s="1026"/>
      <c r="AD216" s="1026"/>
      <c r="AE216" s="1026"/>
      <c r="AF216" s="1026"/>
      <c r="AG216" s="1026"/>
      <c r="AH216" s="1026"/>
      <c r="AI216" s="1026"/>
      <c r="AJ216" s="1026"/>
      <c r="AK216" s="1026"/>
      <c r="AL216" s="1026"/>
      <c r="AM216" s="1026"/>
      <c r="AN216" s="1026"/>
      <c r="AO216" s="1026"/>
      <c r="AP216" s="1026"/>
      <c r="AQ216" s="1026"/>
      <c r="AR216" s="1026"/>
      <c r="AS216" s="1026"/>
      <c r="AT216" s="1026"/>
      <c r="AU216" s="1026"/>
      <c r="AV216" s="1026"/>
      <c r="AW216" s="1026"/>
      <c r="AX216" s="1026"/>
      <c r="AY216" s="1026"/>
      <c r="AZ216" s="1026"/>
      <c r="BA216" s="1026"/>
      <c r="BB216" s="1026"/>
      <c r="BC216" s="1026"/>
      <c r="BD216" s="1026"/>
      <c r="BE216" s="1026"/>
      <c r="BF216" s="1026"/>
      <c r="BG216" s="1026"/>
      <c r="BH216" s="1026"/>
      <c r="BI216" s="1026"/>
      <c r="BJ216" s="1026"/>
      <c r="BK216" s="1026"/>
      <c r="BL216" s="1026"/>
      <c r="BM216" s="1026"/>
      <c r="BN216" s="1026"/>
      <c r="BO216" s="1026"/>
      <c r="BP216" s="1026"/>
      <c r="BQ216" s="1026"/>
      <c r="BR216" s="1026"/>
      <c r="BS216" s="1026"/>
      <c r="BT216" s="1026"/>
      <c r="BU216" s="1026"/>
      <c r="BV216" s="1026"/>
    </row>
    <row r="217">
      <c r="A217" s="1026"/>
      <c r="B217" s="1026"/>
      <c r="C217" s="1026"/>
      <c r="D217" s="1026"/>
      <c r="E217" s="1026"/>
      <c r="F217" s="1026"/>
      <c r="G217" s="1026"/>
      <c r="H217" s="1027"/>
      <c r="I217" s="1027"/>
      <c r="J217" s="1027"/>
      <c r="K217" s="1027"/>
      <c r="L217" s="1027"/>
      <c r="M217" s="1027"/>
      <c r="N217" s="1027"/>
      <c r="O217" s="1027"/>
      <c r="P217" s="1027"/>
      <c r="Q217" s="1026"/>
      <c r="R217" s="1026"/>
      <c r="S217" s="1026"/>
      <c r="T217" s="1026"/>
      <c r="U217" s="1026"/>
      <c r="V217" s="1026"/>
      <c r="W217" s="1026"/>
      <c r="X217" s="1026"/>
      <c r="Y217" s="1026"/>
      <c r="Z217" s="1026"/>
      <c r="AA217" s="1026"/>
      <c r="AB217" s="1026"/>
      <c r="AC217" s="1026"/>
      <c r="AD217" s="1026"/>
      <c r="AE217" s="1026"/>
      <c r="AF217" s="1026"/>
      <c r="AG217" s="1026"/>
      <c r="AH217" s="1026"/>
      <c r="AI217" s="1026"/>
      <c r="AJ217" s="1026"/>
      <c r="AK217" s="1026"/>
      <c r="AL217" s="1026"/>
      <c r="AM217" s="1026"/>
      <c r="AN217" s="1026"/>
      <c r="AO217" s="1026"/>
      <c r="AP217" s="1026"/>
      <c r="AQ217" s="1026"/>
      <c r="AR217" s="1026"/>
      <c r="AS217" s="1026"/>
      <c r="AT217" s="1026"/>
      <c r="AU217" s="1026"/>
      <c r="AV217" s="1026"/>
      <c r="AW217" s="1026"/>
      <c r="AX217" s="1026"/>
      <c r="AY217" s="1026"/>
      <c r="AZ217" s="1026"/>
      <c r="BA217" s="1026"/>
      <c r="BB217" s="1026"/>
      <c r="BC217" s="1026"/>
      <c r="BD217" s="1026"/>
      <c r="BE217" s="1026"/>
      <c r="BF217" s="1026"/>
      <c r="BG217" s="1026"/>
      <c r="BH217" s="1026"/>
      <c r="BI217" s="1026"/>
      <c r="BJ217" s="1026"/>
      <c r="BK217" s="1026"/>
      <c r="BL217" s="1026"/>
      <c r="BM217" s="1026"/>
      <c r="BN217" s="1026"/>
      <c r="BO217" s="1026"/>
      <c r="BP217" s="1026"/>
      <c r="BQ217" s="1026"/>
      <c r="BR217" s="1026"/>
      <c r="BS217" s="1026"/>
      <c r="BT217" s="1026"/>
      <c r="BU217" s="1026"/>
      <c r="BV217" s="1026"/>
    </row>
    <row r="218">
      <c r="A218" s="1026"/>
      <c r="B218" s="1026"/>
      <c r="C218" s="1026"/>
      <c r="D218" s="1026"/>
      <c r="E218" s="1026"/>
      <c r="F218" s="1026"/>
      <c r="G218" s="1026"/>
      <c r="H218" s="1027"/>
      <c r="I218" s="1027"/>
      <c r="J218" s="1027"/>
      <c r="K218" s="1027"/>
      <c r="L218" s="1027"/>
      <c r="M218" s="1027"/>
      <c r="N218" s="1027"/>
      <c r="O218" s="1027"/>
      <c r="P218" s="1027"/>
      <c r="Q218" s="1026"/>
      <c r="R218" s="1026"/>
      <c r="S218" s="1026"/>
      <c r="T218" s="1026"/>
      <c r="U218" s="1026"/>
      <c r="V218" s="1026"/>
      <c r="W218" s="1026"/>
      <c r="X218" s="1026"/>
      <c r="Y218" s="1026"/>
      <c r="Z218" s="1026"/>
      <c r="AA218" s="1026"/>
      <c r="AB218" s="1026"/>
      <c r="AC218" s="1026"/>
      <c r="AD218" s="1026"/>
      <c r="AE218" s="1026"/>
      <c r="AF218" s="1026"/>
      <c r="AG218" s="1026"/>
      <c r="AH218" s="1026"/>
      <c r="AI218" s="1026"/>
      <c r="AJ218" s="1026"/>
      <c r="AK218" s="1026"/>
      <c r="AL218" s="1026"/>
      <c r="AM218" s="1026"/>
      <c r="AN218" s="1026"/>
      <c r="AO218" s="1026"/>
      <c r="AP218" s="1026"/>
      <c r="AQ218" s="1026"/>
      <c r="AR218" s="1026"/>
      <c r="AS218" s="1026"/>
      <c r="AT218" s="1026"/>
      <c r="AU218" s="1026"/>
      <c r="AV218" s="1026"/>
      <c r="AW218" s="1026"/>
      <c r="AX218" s="1026"/>
      <c r="AY218" s="1026"/>
      <c r="AZ218" s="1026"/>
      <c r="BA218" s="1026"/>
      <c r="BB218" s="1026"/>
      <c r="BC218" s="1026"/>
      <c r="BD218" s="1026"/>
      <c r="BE218" s="1026"/>
      <c r="BF218" s="1026"/>
      <c r="BG218" s="1026"/>
      <c r="BH218" s="1026"/>
      <c r="BI218" s="1026"/>
      <c r="BJ218" s="1026"/>
      <c r="BK218" s="1026"/>
      <c r="BL218" s="1026"/>
      <c r="BM218" s="1026"/>
      <c r="BN218" s="1026"/>
      <c r="BO218" s="1026"/>
      <c r="BP218" s="1026"/>
      <c r="BQ218" s="1026"/>
      <c r="BR218" s="1026"/>
      <c r="BS218" s="1026"/>
      <c r="BT218" s="1026"/>
      <c r="BU218" s="1026"/>
      <c r="BV218" s="1026"/>
    </row>
    <row r="219">
      <c r="A219" s="1026"/>
      <c r="B219" s="1026"/>
      <c r="C219" s="1026"/>
      <c r="D219" s="1026"/>
      <c r="E219" s="1026"/>
      <c r="F219" s="1026"/>
      <c r="G219" s="1026"/>
      <c r="H219" s="1027"/>
      <c r="I219" s="1027"/>
      <c r="J219" s="1027"/>
      <c r="K219" s="1027"/>
      <c r="L219" s="1027"/>
      <c r="M219" s="1027"/>
      <c r="N219" s="1027"/>
      <c r="O219" s="1027"/>
      <c r="P219" s="1027"/>
      <c r="Q219" s="1026"/>
      <c r="R219" s="1026"/>
      <c r="S219" s="1026"/>
      <c r="T219" s="1026"/>
      <c r="U219" s="1026"/>
      <c r="V219" s="1026"/>
      <c r="W219" s="1026"/>
      <c r="X219" s="1026"/>
      <c r="Y219" s="1026"/>
      <c r="Z219" s="1026"/>
      <c r="AA219" s="1026"/>
      <c r="AB219" s="1026"/>
      <c r="AC219" s="1026"/>
      <c r="AD219" s="1026"/>
      <c r="AE219" s="1026"/>
      <c r="AF219" s="1026"/>
      <c r="AG219" s="1026"/>
      <c r="AH219" s="1026"/>
      <c r="AI219" s="1026"/>
      <c r="AJ219" s="1026"/>
      <c r="AK219" s="1026"/>
      <c r="AL219" s="1026"/>
      <c r="AM219" s="1026"/>
      <c r="AN219" s="1026"/>
      <c r="AO219" s="1026"/>
      <c r="AP219" s="1026"/>
      <c r="AQ219" s="1026"/>
      <c r="AR219" s="1026"/>
      <c r="AS219" s="1026"/>
      <c r="AT219" s="1026"/>
      <c r="AU219" s="1026"/>
      <c r="AV219" s="1026"/>
      <c r="AW219" s="1026"/>
      <c r="AX219" s="1026"/>
      <c r="AY219" s="1026"/>
      <c r="AZ219" s="1026"/>
      <c r="BA219" s="1026"/>
      <c r="BB219" s="1026"/>
      <c r="BC219" s="1026"/>
      <c r="BD219" s="1026"/>
      <c r="BE219" s="1026"/>
      <c r="BF219" s="1026"/>
      <c r="BG219" s="1026"/>
      <c r="BH219" s="1026"/>
      <c r="BI219" s="1026"/>
      <c r="BJ219" s="1026"/>
      <c r="BK219" s="1026"/>
      <c r="BL219" s="1026"/>
      <c r="BM219" s="1026"/>
      <c r="BN219" s="1026"/>
      <c r="BO219" s="1026"/>
      <c r="BP219" s="1026"/>
      <c r="BQ219" s="1026"/>
      <c r="BR219" s="1026"/>
      <c r="BS219" s="1026"/>
      <c r="BT219" s="1026"/>
      <c r="BU219" s="1026"/>
      <c r="BV219" s="1026"/>
    </row>
    <row r="220">
      <c r="A220" s="1026"/>
      <c r="B220" s="1026"/>
      <c r="C220" s="1026"/>
      <c r="D220" s="1026"/>
      <c r="E220" s="1026"/>
      <c r="F220" s="1026"/>
      <c r="G220" s="1026"/>
      <c r="H220" s="1027"/>
      <c r="I220" s="1027"/>
      <c r="J220" s="1027"/>
      <c r="K220" s="1027"/>
      <c r="L220" s="1027"/>
      <c r="M220" s="1027"/>
      <c r="N220" s="1027"/>
      <c r="O220" s="1027"/>
      <c r="P220" s="1027"/>
      <c r="Q220" s="1026"/>
      <c r="R220" s="1026"/>
      <c r="S220" s="1026"/>
      <c r="T220" s="1026"/>
      <c r="U220" s="1026"/>
      <c r="V220" s="1026"/>
      <c r="W220" s="1026"/>
      <c r="X220" s="1026"/>
      <c r="Y220" s="1026"/>
      <c r="Z220" s="1026"/>
      <c r="AA220" s="1026"/>
      <c r="AB220" s="1026"/>
      <c r="AC220" s="1026"/>
      <c r="AD220" s="1026"/>
      <c r="AE220" s="1026"/>
      <c r="AF220" s="1026"/>
      <c r="AG220" s="1026"/>
      <c r="AH220" s="1026"/>
      <c r="AI220" s="1026"/>
      <c r="AJ220" s="1026"/>
      <c r="AK220" s="1026"/>
      <c r="AL220" s="1026"/>
      <c r="AM220" s="1026"/>
      <c r="AN220" s="1026"/>
      <c r="AO220" s="1026"/>
      <c r="AP220" s="1026"/>
      <c r="AQ220" s="1026"/>
      <c r="AR220" s="1026"/>
      <c r="AS220" s="1026"/>
      <c r="AT220" s="1026"/>
      <c r="AU220" s="1026"/>
      <c r="AV220" s="1026"/>
      <c r="AW220" s="1026"/>
      <c r="AX220" s="1026"/>
      <c r="AY220" s="1026"/>
      <c r="AZ220" s="1026"/>
      <c r="BA220" s="1026"/>
      <c r="BB220" s="1026"/>
      <c r="BC220" s="1026"/>
      <c r="BD220" s="1026"/>
      <c r="BE220" s="1026"/>
      <c r="BF220" s="1026"/>
      <c r="BG220" s="1026"/>
      <c r="BH220" s="1026"/>
      <c r="BI220" s="1026"/>
      <c r="BJ220" s="1026"/>
      <c r="BK220" s="1026"/>
      <c r="BL220" s="1026"/>
      <c r="BM220" s="1026"/>
      <c r="BN220" s="1026"/>
      <c r="BO220" s="1026"/>
      <c r="BP220" s="1026"/>
      <c r="BQ220" s="1026"/>
      <c r="BR220" s="1026"/>
      <c r="BS220" s="1026"/>
      <c r="BT220" s="1026"/>
      <c r="BU220" s="1026"/>
      <c r="BV220" s="1026"/>
    </row>
    <row r="221">
      <c r="A221" s="1026"/>
      <c r="B221" s="1026"/>
      <c r="C221" s="1026"/>
      <c r="D221" s="1026"/>
      <c r="E221" s="1026"/>
      <c r="F221" s="1026"/>
      <c r="G221" s="1026"/>
      <c r="H221" s="1027"/>
      <c r="I221" s="1027"/>
      <c r="J221" s="1027"/>
      <c r="K221" s="1027"/>
      <c r="L221" s="1027"/>
      <c r="M221" s="1027"/>
      <c r="N221" s="1027"/>
      <c r="O221" s="1027"/>
      <c r="P221" s="1027"/>
      <c r="Q221" s="1026"/>
      <c r="R221" s="1026"/>
      <c r="S221" s="1026"/>
      <c r="T221" s="1026"/>
      <c r="U221" s="1026"/>
      <c r="V221" s="1026"/>
      <c r="W221" s="1026"/>
      <c r="X221" s="1026"/>
      <c r="Y221" s="1026"/>
      <c r="Z221" s="1026"/>
      <c r="AA221" s="1026"/>
      <c r="AB221" s="1026"/>
      <c r="AC221" s="1026"/>
      <c r="AD221" s="1026"/>
      <c r="AE221" s="1026"/>
      <c r="AF221" s="1026"/>
      <c r="AG221" s="1026"/>
      <c r="AH221" s="1026"/>
      <c r="AI221" s="1026"/>
      <c r="AJ221" s="1026"/>
      <c r="AK221" s="1026"/>
      <c r="AL221" s="1026"/>
      <c r="AM221" s="1026"/>
      <c r="AN221" s="1026"/>
      <c r="AO221" s="1026"/>
      <c r="AP221" s="1026"/>
      <c r="AQ221" s="1026"/>
      <c r="AR221" s="1026"/>
      <c r="AS221" s="1026"/>
      <c r="AT221" s="1026"/>
      <c r="AU221" s="1026"/>
      <c r="AV221" s="1026"/>
      <c r="AW221" s="1026"/>
      <c r="AX221" s="1026"/>
      <c r="AY221" s="1026"/>
      <c r="AZ221" s="1026"/>
      <c r="BA221" s="1026"/>
      <c r="BB221" s="1026"/>
      <c r="BC221" s="1026"/>
      <c r="BD221" s="1026"/>
      <c r="BE221" s="1026"/>
      <c r="BF221" s="1026"/>
      <c r="BG221" s="1026"/>
      <c r="BH221" s="1026"/>
      <c r="BI221" s="1026"/>
      <c r="BJ221" s="1026"/>
      <c r="BK221" s="1026"/>
      <c r="BL221" s="1026"/>
      <c r="BM221" s="1026"/>
      <c r="BN221" s="1026"/>
      <c r="BO221" s="1026"/>
      <c r="BP221" s="1026"/>
      <c r="BQ221" s="1026"/>
      <c r="BR221" s="1026"/>
      <c r="BS221" s="1026"/>
      <c r="BT221" s="1026"/>
      <c r="BU221" s="1026"/>
      <c r="BV221" s="1026"/>
    </row>
    <row r="222">
      <c r="A222" s="1026"/>
      <c r="B222" s="1026"/>
      <c r="C222" s="1026"/>
      <c r="D222" s="1026"/>
      <c r="E222" s="1026"/>
      <c r="F222" s="1026"/>
      <c r="G222" s="1026"/>
      <c r="H222" s="1027"/>
      <c r="I222" s="1027"/>
      <c r="J222" s="1027"/>
      <c r="K222" s="1027"/>
      <c r="L222" s="1027"/>
      <c r="M222" s="1027"/>
      <c r="N222" s="1027"/>
      <c r="O222" s="1027"/>
      <c r="P222" s="1027"/>
      <c r="Q222" s="1026"/>
      <c r="R222" s="1026"/>
      <c r="S222" s="1026"/>
      <c r="T222" s="1026"/>
      <c r="U222" s="1026"/>
      <c r="V222" s="1026"/>
      <c r="W222" s="1026"/>
      <c r="X222" s="1026"/>
      <c r="Y222" s="1026"/>
      <c r="Z222" s="1026"/>
      <c r="AA222" s="1026"/>
      <c r="AB222" s="1026"/>
      <c r="AC222" s="1026"/>
      <c r="AD222" s="1026"/>
      <c r="AE222" s="1026"/>
      <c r="AF222" s="1026"/>
      <c r="AG222" s="1026"/>
      <c r="AH222" s="1026"/>
      <c r="AI222" s="1026"/>
      <c r="AJ222" s="1026"/>
      <c r="AK222" s="1026"/>
      <c r="AL222" s="1026"/>
      <c r="AM222" s="1026"/>
      <c r="AN222" s="1026"/>
      <c r="AO222" s="1026"/>
      <c r="AP222" s="1026"/>
      <c r="AQ222" s="1026"/>
      <c r="AR222" s="1026"/>
      <c r="AS222" s="1026"/>
      <c r="AT222" s="1026"/>
      <c r="AU222" s="1026"/>
      <c r="AV222" s="1026"/>
      <c r="AW222" s="1026"/>
      <c r="AX222" s="1026"/>
      <c r="AY222" s="1026"/>
      <c r="AZ222" s="1026"/>
      <c r="BA222" s="1026"/>
      <c r="BB222" s="1026"/>
      <c r="BC222" s="1026"/>
      <c r="BD222" s="1026"/>
      <c r="BE222" s="1026"/>
      <c r="BF222" s="1026"/>
      <c r="BG222" s="1026"/>
      <c r="BH222" s="1026"/>
      <c r="BI222" s="1026"/>
      <c r="BJ222" s="1026"/>
      <c r="BK222" s="1026"/>
      <c r="BL222" s="1026"/>
      <c r="BM222" s="1026"/>
      <c r="BN222" s="1026"/>
      <c r="BO222" s="1026"/>
      <c r="BP222" s="1026"/>
      <c r="BQ222" s="1026"/>
      <c r="BR222" s="1026"/>
      <c r="BS222" s="1026"/>
      <c r="BT222" s="1026"/>
      <c r="BU222" s="1026"/>
      <c r="BV222" s="1026"/>
    </row>
    <row r="223">
      <c r="A223" s="1026"/>
      <c r="B223" s="1026"/>
      <c r="C223" s="1026"/>
      <c r="D223" s="1026"/>
      <c r="E223" s="1026"/>
      <c r="F223" s="1026"/>
      <c r="G223" s="1026"/>
      <c r="H223" s="1027"/>
      <c r="I223" s="1027"/>
      <c r="J223" s="1027"/>
      <c r="K223" s="1027"/>
      <c r="L223" s="1027"/>
      <c r="M223" s="1027"/>
      <c r="N223" s="1027"/>
      <c r="O223" s="1027"/>
      <c r="P223" s="1027"/>
      <c r="Q223" s="1026"/>
      <c r="R223" s="1026"/>
      <c r="S223" s="1026"/>
      <c r="T223" s="1026"/>
      <c r="U223" s="1026"/>
      <c r="V223" s="1026"/>
      <c r="W223" s="1026"/>
      <c r="X223" s="1026"/>
      <c r="Y223" s="1026"/>
      <c r="Z223" s="1026"/>
      <c r="AA223" s="1026"/>
      <c r="AB223" s="1026"/>
      <c r="AC223" s="1026"/>
      <c r="AD223" s="1026"/>
      <c r="AE223" s="1026"/>
      <c r="AF223" s="1026"/>
      <c r="AG223" s="1026"/>
      <c r="AH223" s="1026"/>
      <c r="AI223" s="1026"/>
      <c r="AJ223" s="1026"/>
      <c r="AK223" s="1026"/>
      <c r="AL223" s="1026"/>
      <c r="AM223" s="1026"/>
      <c r="AN223" s="1026"/>
      <c r="AO223" s="1026"/>
      <c r="AP223" s="1026"/>
      <c r="AQ223" s="1026"/>
      <c r="AR223" s="1026"/>
      <c r="AS223" s="1026"/>
      <c r="AT223" s="1026"/>
      <c r="AU223" s="1026"/>
      <c r="AV223" s="1026"/>
      <c r="AW223" s="1026"/>
      <c r="AX223" s="1026"/>
      <c r="AY223" s="1026"/>
      <c r="AZ223" s="1026"/>
      <c r="BA223" s="1026"/>
      <c r="BB223" s="1026"/>
      <c r="BC223" s="1026"/>
      <c r="BD223" s="1026"/>
      <c r="BE223" s="1026"/>
      <c r="BF223" s="1026"/>
      <c r="BG223" s="1026"/>
      <c r="BH223" s="1026"/>
      <c r="BI223" s="1026"/>
      <c r="BJ223" s="1026"/>
      <c r="BK223" s="1026"/>
      <c r="BL223" s="1026"/>
      <c r="BM223" s="1026"/>
      <c r="BN223" s="1026"/>
      <c r="BO223" s="1026"/>
      <c r="BP223" s="1026"/>
      <c r="BQ223" s="1026"/>
      <c r="BR223" s="1026"/>
      <c r="BS223" s="1026"/>
      <c r="BT223" s="1026"/>
      <c r="BU223" s="1026"/>
      <c r="BV223" s="1026"/>
    </row>
    <row r="224">
      <c r="A224" s="1026"/>
      <c r="B224" s="1026"/>
      <c r="C224" s="1026"/>
      <c r="D224" s="1026"/>
      <c r="E224" s="1026"/>
      <c r="F224" s="1026"/>
      <c r="G224" s="1026"/>
      <c r="H224" s="1027"/>
      <c r="I224" s="1027"/>
      <c r="J224" s="1027"/>
      <c r="K224" s="1027"/>
      <c r="L224" s="1027"/>
      <c r="M224" s="1027"/>
      <c r="N224" s="1027"/>
      <c r="O224" s="1027"/>
      <c r="P224" s="1027"/>
      <c r="Q224" s="1026"/>
      <c r="R224" s="1026"/>
      <c r="S224" s="1026"/>
      <c r="T224" s="1026"/>
      <c r="U224" s="1026"/>
      <c r="V224" s="1026"/>
      <c r="W224" s="1026"/>
      <c r="X224" s="1026"/>
      <c r="Y224" s="1026"/>
      <c r="Z224" s="1026"/>
      <c r="AA224" s="1026"/>
      <c r="AB224" s="1026"/>
      <c r="AC224" s="1026"/>
      <c r="AD224" s="1026"/>
      <c r="AE224" s="1026"/>
      <c r="AF224" s="1026"/>
      <c r="AG224" s="1026"/>
      <c r="AH224" s="1026"/>
      <c r="AI224" s="1026"/>
      <c r="AJ224" s="1026"/>
      <c r="AK224" s="1026"/>
      <c r="AL224" s="1026"/>
      <c r="AM224" s="1026"/>
      <c r="AN224" s="1026"/>
      <c r="AO224" s="1026"/>
      <c r="AP224" s="1026"/>
      <c r="AQ224" s="1026"/>
      <c r="AR224" s="1026"/>
      <c r="AS224" s="1026"/>
      <c r="AT224" s="1026"/>
      <c r="AU224" s="1026"/>
      <c r="AV224" s="1026"/>
      <c r="AW224" s="1026"/>
      <c r="AX224" s="1026"/>
      <c r="AY224" s="1026"/>
      <c r="AZ224" s="1026"/>
      <c r="BA224" s="1026"/>
      <c r="BB224" s="1026"/>
      <c r="BC224" s="1026"/>
      <c r="BD224" s="1026"/>
      <c r="BE224" s="1026"/>
      <c r="BF224" s="1026"/>
      <c r="BG224" s="1026"/>
      <c r="BH224" s="1026"/>
      <c r="BI224" s="1026"/>
      <c r="BJ224" s="1026"/>
      <c r="BK224" s="1026"/>
      <c r="BL224" s="1026"/>
      <c r="BM224" s="1026"/>
      <c r="BN224" s="1026"/>
      <c r="BO224" s="1026"/>
      <c r="BP224" s="1026"/>
      <c r="BQ224" s="1026"/>
      <c r="BR224" s="1026"/>
      <c r="BS224" s="1026"/>
      <c r="BT224" s="1026"/>
      <c r="BU224" s="1026"/>
      <c r="BV224" s="1026"/>
    </row>
    <row r="225">
      <c r="A225" s="1026"/>
      <c r="B225" s="1026"/>
      <c r="C225" s="1026"/>
      <c r="D225" s="1026"/>
      <c r="E225" s="1026"/>
      <c r="F225" s="1026"/>
      <c r="G225" s="1026"/>
      <c r="H225" s="1027"/>
      <c r="I225" s="1027"/>
      <c r="J225" s="1027"/>
      <c r="K225" s="1027"/>
      <c r="L225" s="1027"/>
      <c r="M225" s="1027"/>
      <c r="N225" s="1027"/>
      <c r="O225" s="1027"/>
      <c r="P225" s="1027"/>
      <c r="Q225" s="1026"/>
      <c r="R225" s="1026"/>
      <c r="S225" s="1026"/>
      <c r="T225" s="1026"/>
      <c r="U225" s="1026"/>
      <c r="V225" s="1026"/>
      <c r="W225" s="1026"/>
      <c r="X225" s="1026"/>
      <c r="Y225" s="1026"/>
      <c r="Z225" s="1026"/>
      <c r="AA225" s="1026"/>
      <c r="AB225" s="1026"/>
      <c r="AC225" s="1026"/>
      <c r="AD225" s="1026"/>
      <c r="AE225" s="1026"/>
      <c r="AF225" s="1026"/>
      <c r="AG225" s="1026"/>
      <c r="AH225" s="1026"/>
      <c r="AI225" s="1026"/>
      <c r="AJ225" s="1026"/>
      <c r="AK225" s="1026"/>
      <c r="AL225" s="1026"/>
      <c r="AM225" s="1026"/>
      <c r="AN225" s="1026"/>
      <c r="AO225" s="1026"/>
      <c r="AP225" s="1026"/>
      <c r="AQ225" s="1026"/>
      <c r="AR225" s="1026"/>
      <c r="AS225" s="1026"/>
      <c r="AT225" s="1026"/>
      <c r="AU225" s="1026"/>
      <c r="AV225" s="1026"/>
      <c r="AW225" s="1026"/>
      <c r="AX225" s="1026"/>
      <c r="AY225" s="1026"/>
      <c r="AZ225" s="1026"/>
      <c r="BA225" s="1026"/>
      <c r="BB225" s="1026"/>
      <c r="BC225" s="1026"/>
      <c r="BD225" s="1026"/>
      <c r="BE225" s="1026"/>
      <c r="BF225" s="1026"/>
      <c r="BG225" s="1026"/>
      <c r="BH225" s="1026"/>
      <c r="BI225" s="1026"/>
      <c r="BJ225" s="1026"/>
      <c r="BK225" s="1026"/>
      <c r="BL225" s="1026"/>
      <c r="BM225" s="1026"/>
      <c r="BN225" s="1026"/>
      <c r="BO225" s="1026"/>
      <c r="BP225" s="1026"/>
      <c r="BQ225" s="1026"/>
      <c r="BR225" s="1026"/>
      <c r="BS225" s="1026"/>
      <c r="BT225" s="1026"/>
      <c r="BU225" s="1026"/>
      <c r="BV225" s="1026"/>
    </row>
    <row r="226">
      <c r="A226" s="1026"/>
      <c r="B226" s="1026"/>
      <c r="C226" s="1026"/>
      <c r="D226" s="1026"/>
      <c r="E226" s="1026"/>
      <c r="F226" s="1026"/>
      <c r="G226" s="1026"/>
      <c r="H226" s="1027"/>
      <c r="I226" s="1027"/>
      <c r="J226" s="1027"/>
      <c r="K226" s="1027"/>
      <c r="L226" s="1027"/>
      <c r="M226" s="1027"/>
      <c r="N226" s="1027"/>
      <c r="O226" s="1027"/>
      <c r="P226" s="1027"/>
      <c r="Q226" s="1026"/>
      <c r="R226" s="1026"/>
      <c r="S226" s="1026"/>
      <c r="T226" s="1026"/>
      <c r="U226" s="1026"/>
      <c r="V226" s="1026"/>
      <c r="W226" s="1026"/>
      <c r="X226" s="1026"/>
      <c r="Y226" s="1026"/>
      <c r="Z226" s="1026"/>
      <c r="AA226" s="1026"/>
      <c r="AB226" s="1026"/>
      <c r="AC226" s="1026"/>
      <c r="AD226" s="1026"/>
      <c r="AE226" s="1026"/>
      <c r="AF226" s="1026"/>
      <c r="AG226" s="1026"/>
      <c r="AH226" s="1026"/>
      <c r="AI226" s="1026"/>
      <c r="AJ226" s="1026"/>
      <c r="AK226" s="1026"/>
      <c r="AL226" s="1026"/>
      <c r="AM226" s="1026"/>
      <c r="AN226" s="1026"/>
      <c r="AO226" s="1026"/>
      <c r="AP226" s="1026"/>
      <c r="AQ226" s="1026"/>
      <c r="AR226" s="1026"/>
      <c r="AS226" s="1026"/>
      <c r="AT226" s="1026"/>
      <c r="AU226" s="1026"/>
      <c r="AV226" s="1026"/>
      <c r="AW226" s="1026"/>
      <c r="AX226" s="1026"/>
      <c r="AY226" s="1026"/>
      <c r="AZ226" s="1026"/>
      <c r="BA226" s="1026"/>
      <c r="BB226" s="1026"/>
      <c r="BC226" s="1026"/>
      <c r="BD226" s="1026"/>
      <c r="BE226" s="1026"/>
      <c r="BF226" s="1026"/>
      <c r="BG226" s="1026"/>
      <c r="BH226" s="1026"/>
      <c r="BI226" s="1026"/>
      <c r="BJ226" s="1026"/>
      <c r="BK226" s="1026"/>
      <c r="BL226" s="1026"/>
      <c r="BM226" s="1026"/>
      <c r="BN226" s="1026"/>
      <c r="BO226" s="1026"/>
      <c r="BP226" s="1026"/>
      <c r="BQ226" s="1026"/>
      <c r="BR226" s="1026"/>
      <c r="BS226" s="1026"/>
      <c r="BT226" s="1026"/>
      <c r="BU226" s="1026"/>
      <c r="BV226" s="1026"/>
    </row>
    <row r="227">
      <c r="A227" s="1026"/>
      <c r="B227" s="1026"/>
      <c r="C227" s="1026"/>
      <c r="D227" s="1026"/>
      <c r="E227" s="1026"/>
      <c r="F227" s="1026"/>
      <c r="G227" s="1026"/>
      <c r="H227" s="1027"/>
      <c r="I227" s="1027"/>
      <c r="J227" s="1027"/>
      <c r="K227" s="1027"/>
      <c r="L227" s="1027"/>
      <c r="M227" s="1027"/>
      <c r="N227" s="1027"/>
      <c r="O227" s="1027"/>
      <c r="P227" s="1027"/>
      <c r="Q227" s="1026"/>
      <c r="R227" s="1026"/>
      <c r="S227" s="1026"/>
      <c r="T227" s="1026"/>
      <c r="U227" s="1026"/>
      <c r="V227" s="1026"/>
      <c r="W227" s="1026"/>
      <c r="X227" s="1026"/>
      <c r="Y227" s="1026"/>
      <c r="Z227" s="1026"/>
      <c r="AA227" s="1026"/>
      <c r="AB227" s="1026"/>
      <c r="AC227" s="1026"/>
      <c r="AD227" s="1026"/>
      <c r="AE227" s="1026"/>
      <c r="AF227" s="1026"/>
      <c r="AG227" s="1026"/>
      <c r="AH227" s="1026"/>
      <c r="AI227" s="1026"/>
      <c r="AJ227" s="1026"/>
      <c r="AK227" s="1026"/>
      <c r="AL227" s="1026"/>
      <c r="AM227" s="1026"/>
      <c r="AN227" s="1026"/>
      <c r="AO227" s="1026"/>
      <c r="AP227" s="1026"/>
      <c r="AQ227" s="1026"/>
      <c r="AR227" s="1026"/>
      <c r="AS227" s="1026"/>
      <c r="AT227" s="1026"/>
      <c r="AU227" s="1026"/>
      <c r="AV227" s="1026"/>
      <c r="AW227" s="1026"/>
      <c r="AX227" s="1026"/>
      <c r="AY227" s="1026"/>
      <c r="AZ227" s="1026"/>
      <c r="BA227" s="1026"/>
      <c r="BB227" s="1026"/>
      <c r="BC227" s="1026"/>
      <c r="BD227" s="1026"/>
      <c r="BE227" s="1026"/>
      <c r="BF227" s="1026"/>
      <c r="BG227" s="1026"/>
      <c r="BH227" s="1026"/>
      <c r="BI227" s="1026"/>
      <c r="BJ227" s="1026"/>
      <c r="BK227" s="1026"/>
      <c r="BL227" s="1026"/>
      <c r="BM227" s="1026"/>
      <c r="BN227" s="1026"/>
      <c r="BO227" s="1026"/>
      <c r="BP227" s="1026"/>
      <c r="BQ227" s="1026"/>
      <c r="BR227" s="1026"/>
      <c r="BS227" s="1026"/>
      <c r="BT227" s="1026"/>
      <c r="BU227" s="1026"/>
      <c r="BV227" s="1026"/>
    </row>
    <row r="228">
      <c r="A228" s="1026"/>
      <c r="B228" s="1026"/>
      <c r="C228" s="1026"/>
      <c r="D228" s="1026"/>
      <c r="E228" s="1026"/>
      <c r="F228" s="1026"/>
      <c r="G228" s="1026"/>
      <c r="H228" s="1027"/>
      <c r="I228" s="1027"/>
      <c r="J228" s="1027"/>
      <c r="K228" s="1027"/>
      <c r="L228" s="1027"/>
      <c r="M228" s="1027"/>
      <c r="N228" s="1027"/>
      <c r="O228" s="1027"/>
      <c r="P228" s="1027"/>
      <c r="Q228" s="1026"/>
      <c r="R228" s="1026"/>
      <c r="S228" s="1026"/>
      <c r="T228" s="1026"/>
      <c r="U228" s="1026"/>
      <c r="V228" s="1026"/>
      <c r="W228" s="1026"/>
      <c r="X228" s="1026"/>
      <c r="Y228" s="1026"/>
      <c r="Z228" s="1026"/>
      <c r="AA228" s="1026"/>
      <c r="AB228" s="1026"/>
      <c r="AC228" s="1026"/>
      <c r="AD228" s="1026"/>
      <c r="AE228" s="1026"/>
      <c r="AF228" s="1026"/>
      <c r="AG228" s="1026"/>
      <c r="AH228" s="1026"/>
      <c r="AI228" s="1026"/>
      <c r="AJ228" s="1026"/>
      <c r="AK228" s="1026"/>
      <c r="AL228" s="1026"/>
      <c r="AM228" s="1026"/>
      <c r="AN228" s="1026"/>
      <c r="AO228" s="1026"/>
      <c r="AP228" s="1026"/>
      <c r="AQ228" s="1026"/>
      <c r="AR228" s="1026"/>
      <c r="AS228" s="1026"/>
      <c r="AT228" s="1026"/>
      <c r="AU228" s="1026"/>
      <c r="AV228" s="1026"/>
      <c r="AW228" s="1026"/>
      <c r="AX228" s="1026"/>
      <c r="AY228" s="1026"/>
      <c r="AZ228" s="1026"/>
      <c r="BA228" s="1026"/>
      <c r="BB228" s="1026"/>
      <c r="BC228" s="1026"/>
      <c r="BD228" s="1026"/>
      <c r="BE228" s="1026"/>
      <c r="BF228" s="1026"/>
      <c r="BG228" s="1026"/>
      <c r="BH228" s="1026"/>
      <c r="BI228" s="1026"/>
      <c r="BJ228" s="1026"/>
      <c r="BK228" s="1026"/>
      <c r="BL228" s="1026"/>
      <c r="BM228" s="1026"/>
      <c r="BN228" s="1026"/>
      <c r="BO228" s="1026"/>
      <c r="BP228" s="1026"/>
      <c r="BQ228" s="1026"/>
      <c r="BR228" s="1026"/>
      <c r="BS228" s="1026"/>
      <c r="BT228" s="1026"/>
      <c r="BU228" s="1026"/>
      <c r="BV228" s="1026"/>
    </row>
    <row r="229">
      <c r="A229" s="1026"/>
      <c r="B229" s="1026"/>
      <c r="C229" s="1026"/>
      <c r="D229" s="1026"/>
      <c r="E229" s="1026"/>
      <c r="F229" s="1026"/>
      <c r="G229" s="1026"/>
      <c r="H229" s="1027"/>
      <c r="I229" s="1027"/>
      <c r="J229" s="1027"/>
      <c r="K229" s="1027"/>
      <c r="L229" s="1027"/>
      <c r="M229" s="1027"/>
      <c r="N229" s="1027"/>
      <c r="O229" s="1027"/>
      <c r="P229" s="1027"/>
      <c r="Q229" s="1026"/>
      <c r="R229" s="1026"/>
      <c r="S229" s="1026"/>
      <c r="T229" s="1026"/>
      <c r="U229" s="1026"/>
      <c r="V229" s="1026"/>
      <c r="W229" s="1026"/>
      <c r="X229" s="1026"/>
      <c r="Y229" s="1026"/>
      <c r="Z229" s="1026"/>
      <c r="AA229" s="1026"/>
      <c r="AB229" s="1026"/>
      <c r="AC229" s="1026"/>
      <c r="AD229" s="1026"/>
      <c r="AE229" s="1026"/>
      <c r="AF229" s="1026"/>
      <c r="AG229" s="1026"/>
      <c r="AH229" s="1026"/>
      <c r="AI229" s="1026"/>
      <c r="AJ229" s="1026"/>
      <c r="AK229" s="1026"/>
      <c r="AL229" s="1026"/>
      <c r="AM229" s="1026"/>
      <c r="AN229" s="1026"/>
      <c r="AO229" s="1026"/>
      <c r="AP229" s="1026"/>
      <c r="AQ229" s="1026"/>
      <c r="AR229" s="1026"/>
      <c r="AS229" s="1026"/>
      <c r="AT229" s="1026"/>
      <c r="AU229" s="1026"/>
      <c r="AV229" s="1026"/>
      <c r="AW229" s="1026"/>
      <c r="AX229" s="1026"/>
      <c r="AY229" s="1026"/>
      <c r="AZ229" s="1026"/>
      <c r="BA229" s="1026"/>
      <c r="BB229" s="1026"/>
      <c r="BC229" s="1026"/>
      <c r="BD229" s="1026"/>
      <c r="BE229" s="1026"/>
      <c r="BF229" s="1026"/>
      <c r="BG229" s="1026"/>
      <c r="BH229" s="1026"/>
      <c r="BI229" s="1026"/>
      <c r="BJ229" s="1026"/>
      <c r="BK229" s="1026"/>
      <c r="BL229" s="1026"/>
      <c r="BM229" s="1026"/>
      <c r="BN229" s="1026"/>
      <c r="BO229" s="1026"/>
      <c r="BP229" s="1026"/>
      <c r="BQ229" s="1026"/>
      <c r="BR229" s="1026"/>
      <c r="BS229" s="1026"/>
      <c r="BT229" s="1026"/>
      <c r="BU229" s="1026"/>
      <c r="BV229" s="1026"/>
    </row>
    <row r="230">
      <c r="A230" s="1026"/>
      <c r="B230" s="1026"/>
      <c r="C230" s="1026"/>
      <c r="D230" s="1026"/>
      <c r="E230" s="1026"/>
      <c r="F230" s="1026"/>
      <c r="G230" s="1026"/>
      <c r="H230" s="1027"/>
      <c r="I230" s="1027"/>
      <c r="J230" s="1027"/>
      <c r="K230" s="1027"/>
      <c r="L230" s="1027"/>
      <c r="M230" s="1027"/>
      <c r="N230" s="1027"/>
      <c r="O230" s="1027"/>
      <c r="P230" s="1027"/>
      <c r="Q230" s="1026"/>
      <c r="R230" s="1026"/>
      <c r="S230" s="1026"/>
      <c r="T230" s="1026"/>
      <c r="U230" s="1026"/>
      <c r="V230" s="1026"/>
      <c r="W230" s="1026"/>
      <c r="X230" s="1026"/>
      <c r="Y230" s="1026"/>
      <c r="Z230" s="1026"/>
      <c r="AA230" s="1026"/>
      <c r="AB230" s="1026"/>
      <c r="AC230" s="1026"/>
      <c r="AD230" s="1026"/>
      <c r="AE230" s="1026"/>
      <c r="AF230" s="1026"/>
      <c r="AG230" s="1026"/>
      <c r="AH230" s="1026"/>
      <c r="AI230" s="1026"/>
      <c r="AJ230" s="1026"/>
      <c r="AK230" s="1026"/>
      <c r="AL230" s="1026"/>
      <c r="AM230" s="1026"/>
      <c r="AN230" s="1026"/>
      <c r="AO230" s="1026"/>
      <c r="AP230" s="1026"/>
      <c r="AQ230" s="1026"/>
      <c r="AR230" s="1026"/>
      <c r="AS230" s="1026"/>
      <c r="AT230" s="1026"/>
      <c r="AU230" s="1026"/>
      <c r="AV230" s="1026"/>
      <c r="AW230" s="1026"/>
      <c r="AX230" s="1026"/>
      <c r="AY230" s="1026"/>
      <c r="AZ230" s="1026"/>
      <c r="BA230" s="1026"/>
      <c r="BB230" s="1026"/>
      <c r="BC230" s="1026"/>
      <c r="BD230" s="1026"/>
      <c r="BE230" s="1026"/>
      <c r="BF230" s="1026"/>
      <c r="BG230" s="1026"/>
      <c r="BH230" s="1026"/>
      <c r="BI230" s="1026"/>
      <c r="BJ230" s="1026"/>
      <c r="BK230" s="1026"/>
      <c r="BL230" s="1026"/>
      <c r="BM230" s="1026"/>
      <c r="BN230" s="1026"/>
      <c r="BO230" s="1026"/>
      <c r="BP230" s="1026"/>
      <c r="BQ230" s="1026"/>
      <c r="BR230" s="1026"/>
      <c r="BS230" s="1026"/>
      <c r="BT230" s="1026"/>
      <c r="BU230" s="1026"/>
      <c r="BV230" s="1026"/>
    </row>
    <row r="231">
      <c r="A231" s="1026"/>
      <c r="B231" s="1026"/>
      <c r="C231" s="1026"/>
      <c r="D231" s="1026"/>
      <c r="E231" s="1026"/>
      <c r="F231" s="1026"/>
      <c r="G231" s="1026"/>
      <c r="H231" s="1027"/>
      <c r="I231" s="1027"/>
      <c r="J231" s="1027"/>
      <c r="K231" s="1027"/>
      <c r="L231" s="1027"/>
      <c r="M231" s="1027"/>
      <c r="N231" s="1027"/>
      <c r="O231" s="1027"/>
      <c r="P231" s="1027"/>
      <c r="Q231" s="1026"/>
      <c r="R231" s="1026"/>
      <c r="S231" s="1026"/>
      <c r="T231" s="1026"/>
      <c r="U231" s="1026"/>
      <c r="V231" s="1026"/>
      <c r="W231" s="1026"/>
      <c r="X231" s="1026"/>
      <c r="Y231" s="1026"/>
      <c r="Z231" s="1026"/>
      <c r="AA231" s="1026"/>
      <c r="AB231" s="1026"/>
      <c r="AC231" s="1026"/>
      <c r="AD231" s="1026"/>
      <c r="AE231" s="1026"/>
      <c r="AF231" s="1026"/>
      <c r="AG231" s="1026"/>
      <c r="AH231" s="1026"/>
      <c r="AI231" s="1026"/>
      <c r="AJ231" s="1026"/>
      <c r="AK231" s="1026"/>
      <c r="AL231" s="1026"/>
      <c r="AM231" s="1026"/>
      <c r="AN231" s="1026"/>
      <c r="AO231" s="1026"/>
      <c r="AP231" s="1026"/>
      <c r="AQ231" s="1026"/>
      <c r="AR231" s="1026"/>
      <c r="AS231" s="1026"/>
      <c r="AT231" s="1026"/>
      <c r="AU231" s="1026"/>
      <c r="AV231" s="1026"/>
      <c r="AW231" s="1026"/>
      <c r="AX231" s="1026"/>
      <c r="AY231" s="1026"/>
      <c r="AZ231" s="1026"/>
      <c r="BA231" s="1026"/>
      <c r="BB231" s="1026"/>
      <c r="BC231" s="1026"/>
      <c r="BD231" s="1026"/>
      <c r="BE231" s="1026"/>
      <c r="BF231" s="1026"/>
      <c r="BG231" s="1026"/>
      <c r="BH231" s="1026"/>
      <c r="BI231" s="1026"/>
      <c r="BJ231" s="1026"/>
      <c r="BK231" s="1026"/>
      <c r="BL231" s="1026"/>
      <c r="BM231" s="1026"/>
      <c r="BN231" s="1026"/>
      <c r="BO231" s="1026"/>
      <c r="BP231" s="1026"/>
      <c r="BQ231" s="1026"/>
      <c r="BR231" s="1026"/>
      <c r="BS231" s="1026"/>
      <c r="BT231" s="1026"/>
      <c r="BU231" s="1026"/>
      <c r="BV231" s="1026"/>
    </row>
    <row r="232">
      <c r="A232" s="1026"/>
      <c r="B232" s="1026"/>
      <c r="C232" s="1026"/>
      <c r="D232" s="1026"/>
      <c r="E232" s="1026"/>
      <c r="F232" s="1026"/>
      <c r="G232" s="1026"/>
      <c r="H232" s="1027"/>
      <c r="I232" s="1027"/>
      <c r="J232" s="1027"/>
      <c r="K232" s="1027"/>
      <c r="L232" s="1027"/>
      <c r="M232" s="1027"/>
      <c r="N232" s="1027"/>
      <c r="O232" s="1027"/>
      <c r="P232" s="1027"/>
      <c r="Q232" s="1026"/>
      <c r="R232" s="1026"/>
      <c r="S232" s="1026"/>
      <c r="T232" s="1026"/>
      <c r="U232" s="1026"/>
      <c r="V232" s="1026"/>
      <c r="W232" s="1026"/>
      <c r="X232" s="1026"/>
      <c r="Y232" s="1026"/>
      <c r="Z232" s="1026"/>
      <c r="AA232" s="1026"/>
      <c r="AB232" s="1026"/>
      <c r="AC232" s="1026"/>
      <c r="AD232" s="1026"/>
      <c r="AE232" s="1026"/>
      <c r="AF232" s="1026"/>
      <c r="AG232" s="1026"/>
      <c r="AH232" s="1026"/>
      <c r="AI232" s="1026"/>
      <c r="AJ232" s="1026"/>
      <c r="AK232" s="1026"/>
      <c r="AL232" s="1026"/>
      <c r="AM232" s="1026"/>
      <c r="AN232" s="1026"/>
      <c r="AO232" s="1026"/>
      <c r="AP232" s="1026"/>
      <c r="AQ232" s="1026"/>
      <c r="AR232" s="1026"/>
      <c r="AS232" s="1026"/>
      <c r="AT232" s="1026"/>
      <c r="AU232" s="1026"/>
      <c r="AV232" s="1026"/>
      <c r="AW232" s="1026"/>
      <c r="AX232" s="1026"/>
      <c r="AY232" s="1026"/>
      <c r="AZ232" s="1026"/>
      <c r="BA232" s="1026"/>
      <c r="BB232" s="1026"/>
      <c r="BC232" s="1026"/>
      <c r="BD232" s="1026"/>
      <c r="BE232" s="1026"/>
      <c r="BF232" s="1026"/>
      <c r="BG232" s="1026"/>
      <c r="BH232" s="1026"/>
      <c r="BI232" s="1026"/>
      <c r="BJ232" s="1026"/>
      <c r="BK232" s="1026"/>
      <c r="BL232" s="1026"/>
      <c r="BM232" s="1026"/>
      <c r="BN232" s="1026"/>
      <c r="BO232" s="1026"/>
      <c r="BP232" s="1026"/>
      <c r="BQ232" s="1026"/>
      <c r="BR232" s="1026"/>
      <c r="BS232" s="1026"/>
      <c r="BT232" s="1026"/>
      <c r="BU232" s="1026"/>
      <c r="BV232" s="1026"/>
    </row>
    <row r="233">
      <c r="A233" s="1026"/>
      <c r="B233" s="1026"/>
      <c r="C233" s="1026"/>
      <c r="D233" s="1026"/>
      <c r="E233" s="1026"/>
      <c r="F233" s="1026"/>
      <c r="G233" s="1026"/>
      <c r="H233" s="1027"/>
      <c r="I233" s="1027"/>
      <c r="J233" s="1027"/>
      <c r="K233" s="1027"/>
      <c r="L233" s="1027"/>
      <c r="M233" s="1027"/>
      <c r="N233" s="1027"/>
      <c r="O233" s="1027"/>
      <c r="P233" s="1027"/>
      <c r="Q233" s="1026"/>
      <c r="R233" s="1026"/>
      <c r="S233" s="1026"/>
      <c r="T233" s="1026"/>
      <c r="U233" s="1026"/>
      <c r="V233" s="1026"/>
      <c r="W233" s="1026"/>
      <c r="X233" s="1026"/>
      <c r="Y233" s="1026"/>
      <c r="Z233" s="1026"/>
      <c r="AA233" s="1026"/>
      <c r="AB233" s="1026"/>
      <c r="AC233" s="1026"/>
      <c r="AD233" s="1026"/>
      <c r="AE233" s="1026"/>
      <c r="AF233" s="1026"/>
      <c r="AG233" s="1026"/>
      <c r="AH233" s="1026"/>
      <c r="AI233" s="1026"/>
      <c r="AJ233" s="1026"/>
      <c r="AK233" s="1026"/>
      <c r="AL233" s="1026"/>
      <c r="AM233" s="1026"/>
      <c r="AN233" s="1026"/>
      <c r="AO233" s="1026"/>
      <c r="AP233" s="1026"/>
      <c r="AQ233" s="1026"/>
      <c r="AR233" s="1026"/>
      <c r="AS233" s="1026"/>
      <c r="AT233" s="1026"/>
      <c r="AU233" s="1026"/>
      <c r="AV233" s="1026"/>
      <c r="AW233" s="1026"/>
      <c r="AX233" s="1026"/>
      <c r="AY233" s="1026"/>
      <c r="AZ233" s="1026"/>
      <c r="BA233" s="1026"/>
      <c r="BB233" s="1026"/>
      <c r="BC233" s="1026"/>
      <c r="BD233" s="1026"/>
      <c r="BE233" s="1026"/>
      <c r="BF233" s="1026"/>
      <c r="BG233" s="1026"/>
      <c r="BH233" s="1026"/>
      <c r="BI233" s="1026"/>
      <c r="BJ233" s="1026"/>
      <c r="BK233" s="1026"/>
      <c r="BL233" s="1026"/>
      <c r="BM233" s="1026"/>
      <c r="BN233" s="1026"/>
      <c r="BO233" s="1026"/>
      <c r="BP233" s="1026"/>
      <c r="BQ233" s="1026"/>
      <c r="BR233" s="1026"/>
      <c r="BS233" s="1026"/>
      <c r="BT233" s="1026"/>
      <c r="BU233" s="1026"/>
      <c r="BV233" s="1026"/>
    </row>
    <row r="234">
      <c r="A234" s="1026"/>
      <c r="B234" s="1026"/>
      <c r="C234" s="1026"/>
      <c r="D234" s="1026"/>
      <c r="E234" s="1026"/>
      <c r="F234" s="1026"/>
      <c r="G234" s="1026"/>
      <c r="H234" s="1027"/>
      <c r="I234" s="1027"/>
      <c r="J234" s="1027"/>
      <c r="K234" s="1027"/>
      <c r="L234" s="1027"/>
      <c r="M234" s="1027"/>
      <c r="N234" s="1027"/>
      <c r="O234" s="1027"/>
      <c r="P234" s="1027"/>
      <c r="Q234" s="1026"/>
      <c r="R234" s="1026"/>
      <c r="S234" s="1026"/>
      <c r="T234" s="1026"/>
      <c r="U234" s="1026"/>
      <c r="V234" s="1026"/>
      <c r="W234" s="1026"/>
      <c r="X234" s="1026"/>
      <c r="Y234" s="1026"/>
      <c r="Z234" s="1026"/>
      <c r="AA234" s="1026"/>
      <c r="AB234" s="1026"/>
      <c r="AC234" s="1026"/>
      <c r="AD234" s="1026"/>
      <c r="AE234" s="1026"/>
      <c r="AF234" s="1026"/>
      <c r="AG234" s="1026"/>
      <c r="AH234" s="1026"/>
      <c r="AI234" s="1026"/>
      <c r="AJ234" s="1026"/>
      <c r="AK234" s="1026"/>
      <c r="AL234" s="1026"/>
      <c r="AM234" s="1026"/>
      <c r="AN234" s="1026"/>
      <c r="AO234" s="1026"/>
      <c r="AP234" s="1026"/>
      <c r="AQ234" s="1026"/>
      <c r="AR234" s="1026"/>
      <c r="AS234" s="1026"/>
      <c r="AT234" s="1026"/>
      <c r="AU234" s="1026"/>
      <c r="AV234" s="1026"/>
      <c r="AW234" s="1026"/>
      <c r="AX234" s="1026"/>
      <c r="AY234" s="1026"/>
      <c r="AZ234" s="1026"/>
      <c r="BA234" s="1026"/>
      <c r="BB234" s="1026"/>
      <c r="BC234" s="1026"/>
      <c r="BD234" s="1026"/>
      <c r="BE234" s="1026"/>
      <c r="BF234" s="1026"/>
      <c r="BG234" s="1026"/>
      <c r="BH234" s="1026"/>
      <c r="BI234" s="1026"/>
      <c r="BJ234" s="1026"/>
      <c r="BK234" s="1026"/>
      <c r="BL234" s="1026"/>
      <c r="BM234" s="1026"/>
      <c r="BN234" s="1026"/>
      <c r="BO234" s="1026"/>
      <c r="BP234" s="1026"/>
      <c r="BQ234" s="1026"/>
      <c r="BR234" s="1026"/>
      <c r="BS234" s="1026"/>
      <c r="BT234" s="1026"/>
      <c r="BU234" s="1026"/>
      <c r="BV234" s="1026"/>
    </row>
    <row r="235">
      <c r="A235" s="1026"/>
      <c r="B235" s="1026"/>
      <c r="C235" s="1026"/>
      <c r="D235" s="1026"/>
      <c r="E235" s="1026"/>
      <c r="F235" s="1026"/>
      <c r="G235" s="1026"/>
      <c r="H235" s="1027"/>
      <c r="I235" s="1027"/>
      <c r="J235" s="1027"/>
      <c r="K235" s="1027"/>
      <c r="L235" s="1027"/>
      <c r="M235" s="1027"/>
      <c r="N235" s="1027"/>
      <c r="O235" s="1027"/>
      <c r="P235" s="1027"/>
      <c r="Q235" s="1026"/>
      <c r="R235" s="1026"/>
      <c r="S235" s="1026"/>
      <c r="T235" s="1026"/>
      <c r="U235" s="1026"/>
      <c r="V235" s="1026"/>
      <c r="W235" s="1026"/>
      <c r="X235" s="1026"/>
      <c r="Y235" s="1026"/>
      <c r="Z235" s="1026"/>
      <c r="AA235" s="1026"/>
      <c r="AB235" s="1026"/>
      <c r="AC235" s="1026"/>
      <c r="AD235" s="1026"/>
      <c r="AE235" s="1026"/>
      <c r="AF235" s="1026"/>
      <c r="AG235" s="1026"/>
      <c r="AH235" s="1026"/>
      <c r="AI235" s="1026"/>
      <c r="AJ235" s="1026"/>
      <c r="AK235" s="1026"/>
      <c r="AL235" s="1026"/>
      <c r="AM235" s="1026"/>
      <c r="AN235" s="1026"/>
      <c r="AO235" s="1026"/>
      <c r="AP235" s="1026"/>
      <c r="AQ235" s="1026"/>
      <c r="AR235" s="1026"/>
      <c r="AS235" s="1026"/>
      <c r="AT235" s="1026"/>
      <c r="AU235" s="1026"/>
      <c r="AV235" s="1026"/>
      <c r="AW235" s="1026"/>
      <c r="AX235" s="1026"/>
      <c r="AY235" s="1026"/>
      <c r="AZ235" s="1026"/>
      <c r="BA235" s="1026"/>
      <c r="BB235" s="1026"/>
      <c r="BC235" s="1026"/>
      <c r="BD235" s="1026"/>
      <c r="BE235" s="1026"/>
      <c r="BF235" s="1026"/>
      <c r="BG235" s="1026"/>
      <c r="BH235" s="1026"/>
      <c r="BI235" s="1026"/>
      <c r="BJ235" s="1026"/>
      <c r="BK235" s="1026"/>
      <c r="BL235" s="1026"/>
      <c r="BM235" s="1026"/>
      <c r="BN235" s="1026"/>
      <c r="BO235" s="1026"/>
      <c r="BP235" s="1026"/>
      <c r="BQ235" s="1026"/>
      <c r="BR235" s="1026"/>
      <c r="BS235" s="1026"/>
      <c r="BT235" s="1026"/>
      <c r="BU235" s="1026"/>
      <c r="BV235" s="1026"/>
    </row>
    <row r="236">
      <c r="A236" s="1026"/>
      <c r="B236" s="1026"/>
      <c r="C236" s="1026"/>
      <c r="D236" s="1026"/>
      <c r="E236" s="1026"/>
      <c r="F236" s="1026"/>
      <c r="G236" s="1026"/>
      <c r="H236" s="1027"/>
      <c r="I236" s="1027"/>
      <c r="J236" s="1027"/>
      <c r="K236" s="1027"/>
      <c r="L236" s="1027"/>
      <c r="M236" s="1027"/>
      <c r="N236" s="1027"/>
      <c r="O236" s="1027"/>
      <c r="P236" s="1027"/>
      <c r="Q236" s="1026"/>
      <c r="R236" s="1026"/>
      <c r="S236" s="1026"/>
      <c r="T236" s="1026"/>
      <c r="U236" s="1026"/>
      <c r="V236" s="1026"/>
      <c r="W236" s="1026"/>
      <c r="X236" s="1026"/>
      <c r="Y236" s="1026"/>
      <c r="Z236" s="1026"/>
      <c r="AA236" s="1026"/>
      <c r="AB236" s="1026"/>
      <c r="AC236" s="1026"/>
      <c r="AD236" s="1026"/>
      <c r="AE236" s="1026"/>
      <c r="AF236" s="1026"/>
      <c r="AG236" s="1026"/>
      <c r="AH236" s="1026"/>
      <c r="AI236" s="1026"/>
      <c r="AJ236" s="1026"/>
      <c r="AK236" s="1026"/>
      <c r="AL236" s="1026"/>
      <c r="AM236" s="1026"/>
      <c r="AN236" s="1026"/>
      <c r="AO236" s="1026"/>
      <c r="AP236" s="1026"/>
      <c r="AQ236" s="1026"/>
      <c r="AR236" s="1026"/>
      <c r="AS236" s="1026"/>
      <c r="AT236" s="1026"/>
      <c r="AU236" s="1026"/>
      <c r="AV236" s="1026"/>
      <c r="AW236" s="1026"/>
      <c r="AX236" s="1026"/>
      <c r="AY236" s="1026"/>
      <c r="AZ236" s="1026"/>
      <c r="BA236" s="1026"/>
      <c r="BB236" s="1026"/>
      <c r="BC236" s="1026"/>
      <c r="BD236" s="1026"/>
      <c r="BE236" s="1026"/>
      <c r="BF236" s="1026"/>
      <c r="BG236" s="1026"/>
      <c r="BH236" s="1026"/>
      <c r="BI236" s="1026"/>
      <c r="BJ236" s="1026"/>
      <c r="BK236" s="1026"/>
      <c r="BL236" s="1026"/>
      <c r="BM236" s="1026"/>
      <c r="BN236" s="1026"/>
      <c r="BO236" s="1026"/>
      <c r="BP236" s="1026"/>
      <c r="BQ236" s="1026"/>
      <c r="BR236" s="1026"/>
      <c r="BS236" s="1026"/>
      <c r="BT236" s="1026"/>
      <c r="BU236" s="1026"/>
      <c r="BV236" s="1026"/>
    </row>
    <row r="237">
      <c r="A237" s="1026"/>
      <c r="B237" s="1026"/>
      <c r="C237" s="1026"/>
      <c r="D237" s="1026"/>
      <c r="E237" s="1026"/>
      <c r="F237" s="1026"/>
      <c r="G237" s="1026"/>
      <c r="H237" s="1027"/>
      <c r="I237" s="1027"/>
      <c r="J237" s="1027"/>
      <c r="K237" s="1027"/>
      <c r="L237" s="1027"/>
      <c r="M237" s="1027"/>
      <c r="N237" s="1027"/>
      <c r="O237" s="1027"/>
      <c r="P237" s="1027"/>
      <c r="Q237" s="1026"/>
      <c r="R237" s="1026"/>
      <c r="S237" s="1026"/>
      <c r="T237" s="1026"/>
      <c r="U237" s="1026"/>
      <c r="V237" s="1026"/>
      <c r="W237" s="1026"/>
      <c r="X237" s="1026"/>
      <c r="Y237" s="1026"/>
      <c r="Z237" s="1026"/>
      <c r="AA237" s="1026"/>
      <c r="AB237" s="1026"/>
      <c r="AC237" s="1026"/>
      <c r="AD237" s="1026"/>
      <c r="AE237" s="1026"/>
      <c r="AF237" s="1026"/>
      <c r="AG237" s="1026"/>
      <c r="AH237" s="1026"/>
      <c r="AI237" s="1026"/>
      <c r="AJ237" s="1026"/>
      <c r="AK237" s="1026"/>
      <c r="AL237" s="1026"/>
      <c r="AM237" s="1026"/>
      <c r="AN237" s="1026"/>
      <c r="AO237" s="1026"/>
      <c r="AP237" s="1026"/>
      <c r="AQ237" s="1026"/>
      <c r="AR237" s="1026"/>
      <c r="AS237" s="1026"/>
      <c r="AT237" s="1026"/>
      <c r="AU237" s="1026"/>
      <c r="AV237" s="1026"/>
      <c r="AW237" s="1026"/>
      <c r="AX237" s="1026"/>
      <c r="AY237" s="1026"/>
      <c r="AZ237" s="1026"/>
      <c r="BA237" s="1026"/>
      <c r="BB237" s="1026"/>
      <c r="BC237" s="1026"/>
      <c r="BD237" s="1026"/>
      <c r="BE237" s="1026"/>
      <c r="BF237" s="1026"/>
      <c r="BG237" s="1026"/>
      <c r="BH237" s="1026"/>
      <c r="BI237" s="1026"/>
      <c r="BJ237" s="1026"/>
      <c r="BK237" s="1026"/>
      <c r="BL237" s="1026"/>
      <c r="BM237" s="1026"/>
      <c r="BN237" s="1026"/>
      <c r="BO237" s="1026"/>
      <c r="BP237" s="1026"/>
      <c r="BQ237" s="1026"/>
      <c r="BR237" s="1026"/>
      <c r="BS237" s="1026"/>
      <c r="BT237" s="1026"/>
      <c r="BU237" s="1026"/>
      <c r="BV237" s="1026"/>
    </row>
    <row r="238">
      <c r="A238" s="1026"/>
      <c r="B238" s="1026"/>
      <c r="C238" s="1026"/>
      <c r="D238" s="1026"/>
      <c r="E238" s="1026"/>
      <c r="F238" s="1026"/>
      <c r="G238" s="1026"/>
      <c r="H238" s="1027"/>
      <c r="I238" s="1027"/>
      <c r="J238" s="1027"/>
      <c r="K238" s="1027"/>
      <c r="L238" s="1027"/>
      <c r="M238" s="1027"/>
      <c r="N238" s="1027"/>
      <c r="O238" s="1027"/>
      <c r="P238" s="1027"/>
      <c r="Q238" s="1026"/>
      <c r="R238" s="1026"/>
      <c r="S238" s="1026"/>
      <c r="T238" s="1026"/>
      <c r="U238" s="1026"/>
      <c r="V238" s="1026"/>
      <c r="W238" s="1026"/>
      <c r="X238" s="1026"/>
      <c r="Y238" s="1026"/>
      <c r="Z238" s="1026"/>
      <c r="AA238" s="1026"/>
      <c r="AB238" s="1026"/>
      <c r="AC238" s="1026"/>
      <c r="AD238" s="1026"/>
      <c r="AE238" s="1026"/>
      <c r="AF238" s="1026"/>
      <c r="AG238" s="1026"/>
      <c r="AH238" s="1026"/>
      <c r="AI238" s="1026"/>
      <c r="AJ238" s="1026"/>
      <c r="AK238" s="1026"/>
      <c r="AL238" s="1026"/>
      <c r="AM238" s="1026"/>
      <c r="AN238" s="1026"/>
      <c r="AO238" s="1026"/>
      <c r="AP238" s="1026"/>
      <c r="AQ238" s="1026"/>
      <c r="AR238" s="1026"/>
      <c r="AS238" s="1026"/>
      <c r="AT238" s="1026"/>
      <c r="AU238" s="1026"/>
      <c r="AV238" s="1026"/>
      <c r="AW238" s="1026"/>
      <c r="AX238" s="1026"/>
      <c r="AY238" s="1026"/>
      <c r="AZ238" s="1026"/>
      <c r="BA238" s="1026"/>
      <c r="BB238" s="1026"/>
      <c r="BC238" s="1026"/>
      <c r="BD238" s="1026"/>
      <c r="BE238" s="1026"/>
      <c r="BF238" s="1026"/>
      <c r="BG238" s="1026"/>
      <c r="BH238" s="1026"/>
      <c r="BI238" s="1026"/>
      <c r="BJ238" s="1026"/>
      <c r="BK238" s="1026"/>
      <c r="BL238" s="1026"/>
      <c r="BM238" s="1026"/>
      <c r="BN238" s="1026"/>
      <c r="BO238" s="1026"/>
      <c r="BP238" s="1026"/>
      <c r="BQ238" s="1026"/>
      <c r="BR238" s="1026"/>
      <c r="BS238" s="1026"/>
      <c r="BT238" s="1026"/>
      <c r="BU238" s="1026"/>
      <c r="BV238" s="1026"/>
    </row>
    <row r="239">
      <c r="A239" s="1026"/>
      <c r="B239" s="1026"/>
      <c r="C239" s="1026"/>
      <c r="D239" s="1026"/>
      <c r="E239" s="1026"/>
      <c r="F239" s="1026"/>
      <c r="G239" s="1026"/>
      <c r="H239" s="1027"/>
      <c r="I239" s="1027"/>
      <c r="J239" s="1027"/>
      <c r="K239" s="1027"/>
      <c r="L239" s="1027"/>
      <c r="M239" s="1027"/>
      <c r="N239" s="1027"/>
      <c r="O239" s="1027"/>
      <c r="P239" s="1027"/>
      <c r="Q239" s="1026"/>
      <c r="R239" s="1026"/>
      <c r="S239" s="1026"/>
      <c r="T239" s="1026"/>
      <c r="U239" s="1026"/>
      <c r="V239" s="1026"/>
      <c r="W239" s="1026"/>
      <c r="X239" s="1026"/>
      <c r="Y239" s="1026"/>
      <c r="Z239" s="1026"/>
      <c r="AA239" s="1026"/>
      <c r="AB239" s="1026"/>
      <c r="AC239" s="1026"/>
      <c r="AD239" s="1026"/>
      <c r="AE239" s="1026"/>
      <c r="AF239" s="1026"/>
      <c r="AG239" s="1026"/>
      <c r="AH239" s="1026"/>
      <c r="AI239" s="1026"/>
      <c r="AJ239" s="1026"/>
      <c r="AK239" s="1026"/>
      <c r="AL239" s="1026"/>
      <c r="AM239" s="1026"/>
      <c r="AN239" s="1026"/>
      <c r="AO239" s="1026"/>
      <c r="AP239" s="1026"/>
      <c r="AQ239" s="1026"/>
      <c r="AR239" s="1026"/>
      <c r="AS239" s="1026"/>
      <c r="AT239" s="1026"/>
      <c r="AU239" s="1026"/>
      <c r="AV239" s="1026"/>
      <c r="AW239" s="1026"/>
      <c r="AX239" s="1026"/>
      <c r="AY239" s="1026"/>
      <c r="AZ239" s="1026"/>
      <c r="BA239" s="1026"/>
      <c r="BB239" s="1026"/>
      <c r="BC239" s="1026"/>
      <c r="BD239" s="1026"/>
      <c r="BE239" s="1026"/>
      <c r="BF239" s="1026"/>
      <c r="BG239" s="1026"/>
      <c r="BH239" s="1026"/>
      <c r="BI239" s="1026"/>
      <c r="BJ239" s="1026"/>
      <c r="BK239" s="1026"/>
      <c r="BL239" s="1026"/>
      <c r="BM239" s="1026"/>
      <c r="BN239" s="1026"/>
      <c r="BO239" s="1026"/>
      <c r="BP239" s="1026"/>
      <c r="BQ239" s="1026"/>
      <c r="BR239" s="1026"/>
      <c r="BS239" s="1026"/>
      <c r="BT239" s="1026"/>
      <c r="BU239" s="1026"/>
      <c r="BV239" s="1026"/>
    </row>
    <row r="240">
      <c r="A240" s="1026"/>
      <c r="B240" s="1026"/>
      <c r="C240" s="1026"/>
      <c r="D240" s="1026"/>
      <c r="E240" s="1026"/>
      <c r="F240" s="1026"/>
      <c r="G240" s="1026"/>
      <c r="H240" s="1027"/>
      <c r="I240" s="1027"/>
      <c r="J240" s="1027"/>
      <c r="K240" s="1027"/>
      <c r="L240" s="1027"/>
      <c r="M240" s="1027"/>
      <c r="N240" s="1027"/>
      <c r="O240" s="1027"/>
      <c r="P240" s="1027"/>
      <c r="Q240" s="1026"/>
      <c r="R240" s="1026"/>
      <c r="S240" s="1026"/>
      <c r="T240" s="1026"/>
      <c r="U240" s="1026"/>
      <c r="V240" s="1026"/>
      <c r="W240" s="1026"/>
      <c r="X240" s="1026"/>
      <c r="Y240" s="1026"/>
      <c r="Z240" s="1026"/>
      <c r="AA240" s="1026"/>
      <c r="AB240" s="1026"/>
      <c r="AC240" s="1026"/>
      <c r="AD240" s="1026"/>
      <c r="AE240" s="1026"/>
      <c r="AF240" s="1026"/>
      <c r="AG240" s="1026"/>
      <c r="AH240" s="1026"/>
      <c r="AI240" s="1026"/>
      <c r="AJ240" s="1026"/>
      <c r="AK240" s="1026"/>
      <c r="AL240" s="1026"/>
      <c r="AM240" s="1026"/>
      <c r="AN240" s="1026"/>
      <c r="AO240" s="1026"/>
      <c r="AP240" s="1026"/>
      <c r="AQ240" s="1026"/>
      <c r="AR240" s="1026"/>
      <c r="AS240" s="1026"/>
      <c r="AT240" s="1026"/>
      <c r="AU240" s="1026"/>
      <c r="AV240" s="1026"/>
      <c r="AW240" s="1026"/>
      <c r="AX240" s="1026"/>
      <c r="AY240" s="1026"/>
      <c r="AZ240" s="1026"/>
      <c r="BA240" s="1026"/>
      <c r="BB240" s="1026"/>
      <c r="BC240" s="1026"/>
      <c r="BD240" s="1026"/>
      <c r="BE240" s="1026"/>
      <c r="BF240" s="1026"/>
      <c r="BG240" s="1026"/>
      <c r="BH240" s="1026"/>
      <c r="BI240" s="1026"/>
      <c r="BJ240" s="1026"/>
      <c r="BK240" s="1026"/>
      <c r="BL240" s="1026"/>
      <c r="BM240" s="1026"/>
      <c r="BN240" s="1026"/>
      <c r="BO240" s="1026"/>
      <c r="BP240" s="1026"/>
      <c r="BQ240" s="1026"/>
      <c r="BR240" s="1026"/>
      <c r="BS240" s="1026"/>
      <c r="BT240" s="1026"/>
      <c r="BU240" s="1026"/>
      <c r="BV240" s="1026"/>
    </row>
    <row r="241">
      <c r="A241" s="1026"/>
      <c r="B241" s="1026"/>
      <c r="C241" s="1026"/>
      <c r="D241" s="1026"/>
      <c r="E241" s="1026"/>
      <c r="F241" s="1026"/>
      <c r="G241" s="1026"/>
      <c r="H241" s="1027"/>
      <c r="I241" s="1027"/>
      <c r="J241" s="1027"/>
      <c r="K241" s="1027"/>
      <c r="L241" s="1027"/>
      <c r="M241" s="1027"/>
      <c r="N241" s="1027"/>
      <c r="O241" s="1027"/>
      <c r="P241" s="1027"/>
      <c r="Q241" s="1026"/>
      <c r="R241" s="1026"/>
      <c r="S241" s="1026"/>
      <c r="T241" s="1026"/>
      <c r="U241" s="1026"/>
      <c r="V241" s="1026"/>
      <c r="W241" s="1026"/>
      <c r="X241" s="1026"/>
      <c r="Y241" s="1026"/>
      <c r="Z241" s="1026"/>
      <c r="AA241" s="1026"/>
      <c r="AB241" s="1026"/>
      <c r="AC241" s="1026"/>
      <c r="AD241" s="1026"/>
      <c r="AE241" s="1026"/>
      <c r="AF241" s="1026"/>
      <c r="AG241" s="1026"/>
      <c r="AH241" s="1026"/>
      <c r="AI241" s="1026"/>
      <c r="AJ241" s="1026"/>
      <c r="AK241" s="1026"/>
      <c r="AL241" s="1026"/>
      <c r="AM241" s="1026"/>
      <c r="AN241" s="1026"/>
      <c r="AO241" s="1026"/>
      <c r="AP241" s="1026"/>
      <c r="AQ241" s="1026"/>
      <c r="AR241" s="1026"/>
      <c r="AS241" s="1026"/>
      <c r="AT241" s="1026"/>
      <c r="AU241" s="1026"/>
      <c r="AV241" s="1026"/>
      <c r="AW241" s="1026"/>
      <c r="AX241" s="1026"/>
      <c r="AY241" s="1026"/>
      <c r="AZ241" s="1026"/>
      <c r="BA241" s="1026"/>
      <c r="BB241" s="1026"/>
      <c r="BC241" s="1026"/>
      <c r="BD241" s="1026"/>
      <c r="BE241" s="1026"/>
      <c r="BF241" s="1026"/>
      <c r="BG241" s="1026"/>
      <c r="BH241" s="1026"/>
      <c r="BI241" s="1026"/>
      <c r="BJ241" s="1026"/>
      <c r="BK241" s="1026"/>
      <c r="BL241" s="1026"/>
      <c r="BM241" s="1026"/>
      <c r="BN241" s="1026"/>
      <c r="BO241" s="1026"/>
      <c r="BP241" s="1026"/>
      <c r="BQ241" s="1026"/>
      <c r="BR241" s="1026"/>
      <c r="BS241" s="1026"/>
      <c r="BT241" s="1026"/>
      <c r="BU241" s="1026"/>
      <c r="BV241" s="1026"/>
    </row>
    <row r="242">
      <c r="A242" s="1026"/>
      <c r="B242" s="1026"/>
      <c r="C242" s="1026"/>
      <c r="D242" s="1026"/>
      <c r="E242" s="1026"/>
      <c r="F242" s="1026"/>
      <c r="G242" s="1026"/>
      <c r="H242" s="1027"/>
      <c r="I242" s="1027"/>
      <c r="J242" s="1027"/>
      <c r="K242" s="1027"/>
      <c r="L242" s="1027"/>
      <c r="M242" s="1027"/>
      <c r="N242" s="1027"/>
      <c r="O242" s="1027"/>
      <c r="P242" s="1027"/>
      <c r="Q242" s="1026"/>
      <c r="R242" s="1026"/>
      <c r="S242" s="1026"/>
      <c r="T242" s="1026"/>
      <c r="U242" s="1026"/>
      <c r="V242" s="1026"/>
      <c r="W242" s="1026"/>
      <c r="X242" s="1026"/>
      <c r="Y242" s="1026"/>
      <c r="Z242" s="1026"/>
      <c r="AA242" s="1026"/>
      <c r="AB242" s="1026"/>
      <c r="AC242" s="1026"/>
      <c r="AD242" s="1026"/>
      <c r="AE242" s="1026"/>
      <c r="AF242" s="1026"/>
      <c r="AG242" s="1026"/>
      <c r="AH242" s="1026"/>
      <c r="AI242" s="1026"/>
      <c r="AJ242" s="1026"/>
      <c r="AK242" s="1026"/>
      <c r="AL242" s="1026"/>
      <c r="AM242" s="1026"/>
      <c r="AN242" s="1026"/>
      <c r="AO242" s="1026"/>
      <c r="AP242" s="1026"/>
      <c r="AQ242" s="1026"/>
      <c r="AR242" s="1026"/>
      <c r="AS242" s="1026"/>
      <c r="AT242" s="1026"/>
      <c r="AU242" s="1026"/>
      <c r="AV242" s="1026"/>
      <c r="AW242" s="1026"/>
      <c r="AX242" s="1026"/>
      <c r="AY242" s="1026"/>
      <c r="AZ242" s="1026"/>
      <c r="BA242" s="1026"/>
      <c r="BB242" s="1026"/>
      <c r="BC242" s="1026"/>
      <c r="BD242" s="1026"/>
      <c r="BE242" s="1026"/>
      <c r="BF242" s="1026"/>
      <c r="BG242" s="1026"/>
      <c r="BH242" s="1026"/>
      <c r="BI242" s="1026"/>
      <c r="BJ242" s="1026"/>
      <c r="BK242" s="1026"/>
      <c r="BL242" s="1026"/>
      <c r="BM242" s="1026"/>
      <c r="BN242" s="1026"/>
      <c r="BO242" s="1026"/>
      <c r="BP242" s="1026"/>
      <c r="BQ242" s="1026"/>
      <c r="BR242" s="1026"/>
      <c r="BS242" s="1026"/>
      <c r="BT242" s="1026"/>
      <c r="BU242" s="1026"/>
      <c r="BV242" s="1026"/>
    </row>
    <row r="243">
      <c r="A243" s="1026"/>
      <c r="B243" s="1026"/>
      <c r="C243" s="1026"/>
      <c r="D243" s="1026"/>
      <c r="E243" s="1026"/>
      <c r="F243" s="1026"/>
      <c r="G243" s="1026"/>
      <c r="H243" s="1027"/>
      <c r="I243" s="1027"/>
      <c r="J243" s="1027"/>
      <c r="K243" s="1027"/>
      <c r="L243" s="1027"/>
      <c r="M243" s="1027"/>
      <c r="N243" s="1027"/>
      <c r="O243" s="1027"/>
      <c r="P243" s="1027"/>
      <c r="Q243" s="1026"/>
      <c r="R243" s="1026"/>
      <c r="S243" s="1026"/>
      <c r="T243" s="1026"/>
      <c r="U243" s="1026"/>
      <c r="V243" s="1026"/>
      <c r="W243" s="1026"/>
      <c r="X243" s="1026"/>
      <c r="Y243" s="1026"/>
      <c r="Z243" s="1026"/>
      <c r="AA243" s="1026"/>
      <c r="AB243" s="1026"/>
      <c r="AC243" s="1026"/>
      <c r="AD243" s="1026"/>
      <c r="AE243" s="1026"/>
      <c r="AF243" s="1026"/>
      <c r="AG243" s="1026"/>
      <c r="AH243" s="1026"/>
      <c r="AI243" s="1026"/>
      <c r="AJ243" s="1026"/>
      <c r="AK243" s="1026"/>
      <c r="AL243" s="1026"/>
      <c r="AM243" s="1026"/>
      <c r="AN243" s="1026"/>
      <c r="AO243" s="1026"/>
      <c r="AP243" s="1026"/>
      <c r="AQ243" s="1026"/>
      <c r="AR243" s="1026"/>
      <c r="AS243" s="1026"/>
      <c r="AT243" s="1026"/>
      <c r="AU243" s="1026"/>
      <c r="AV243" s="1026"/>
      <c r="AW243" s="1026"/>
      <c r="AX243" s="1026"/>
      <c r="AY243" s="1026"/>
      <c r="AZ243" s="1026"/>
      <c r="BA243" s="1026"/>
      <c r="BB243" s="1026"/>
      <c r="BC243" s="1026"/>
      <c r="BD243" s="1026"/>
      <c r="BE243" s="1026"/>
      <c r="BF243" s="1026"/>
      <c r="BG243" s="1026"/>
      <c r="BH243" s="1026"/>
      <c r="BI243" s="1026"/>
      <c r="BJ243" s="1026"/>
      <c r="BK243" s="1026"/>
      <c r="BL243" s="1026"/>
      <c r="BM243" s="1026"/>
      <c r="BN243" s="1026"/>
      <c r="BO243" s="1026"/>
      <c r="BP243" s="1026"/>
      <c r="BQ243" s="1026"/>
      <c r="BR243" s="1026"/>
      <c r="BS243" s="1026"/>
      <c r="BT243" s="1026"/>
      <c r="BU243" s="1026"/>
      <c r="BV243" s="1026"/>
    </row>
    <row r="244">
      <c r="A244" s="1026"/>
      <c r="B244" s="1026"/>
      <c r="C244" s="1026"/>
      <c r="D244" s="1026"/>
      <c r="E244" s="1026"/>
      <c r="F244" s="1026"/>
      <c r="G244" s="1026"/>
      <c r="H244" s="1027"/>
      <c r="I244" s="1027"/>
      <c r="J244" s="1027"/>
      <c r="K244" s="1027"/>
      <c r="L244" s="1027"/>
      <c r="M244" s="1027"/>
      <c r="N244" s="1027"/>
      <c r="O244" s="1027"/>
      <c r="P244" s="1027"/>
      <c r="Q244" s="1026"/>
      <c r="R244" s="1026"/>
      <c r="S244" s="1026"/>
      <c r="T244" s="1026"/>
      <c r="U244" s="1026"/>
      <c r="V244" s="1026"/>
      <c r="W244" s="1026"/>
      <c r="X244" s="1026"/>
      <c r="Y244" s="1026"/>
      <c r="Z244" s="1026"/>
      <c r="AA244" s="1026"/>
      <c r="AB244" s="1026"/>
      <c r="AC244" s="1026"/>
      <c r="AD244" s="1026"/>
      <c r="AE244" s="1026"/>
      <c r="AF244" s="1026"/>
      <c r="AG244" s="1026"/>
      <c r="AH244" s="1026"/>
      <c r="AI244" s="1026"/>
      <c r="AJ244" s="1026"/>
      <c r="AK244" s="1026"/>
      <c r="AL244" s="1026"/>
      <c r="AM244" s="1026"/>
      <c r="AN244" s="1026"/>
      <c r="AO244" s="1026"/>
      <c r="AP244" s="1026"/>
      <c r="AQ244" s="1026"/>
      <c r="AR244" s="1026"/>
      <c r="AS244" s="1026"/>
      <c r="AT244" s="1026"/>
      <c r="AU244" s="1026"/>
      <c r="AV244" s="1026"/>
      <c r="AW244" s="1026"/>
      <c r="AX244" s="1026"/>
      <c r="AY244" s="1026"/>
      <c r="AZ244" s="1026"/>
      <c r="BA244" s="1026"/>
      <c r="BB244" s="1026"/>
      <c r="BC244" s="1026"/>
      <c r="BD244" s="1026"/>
      <c r="BE244" s="1026"/>
      <c r="BF244" s="1026"/>
      <c r="BG244" s="1026"/>
      <c r="BH244" s="1026"/>
      <c r="BI244" s="1026"/>
      <c r="BJ244" s="1026"/>
      <c r="BK244" s="1026"/>
      <c r="BL244" s="1026"/>
      <c r="BM244" s="1026"/>
      <c r="BN244" s="1026"/>
      <c r="BO244" s="1026"/>
      <c r="BP244" s="1026"/>
      <c r="BQ244" s="1026"/>
      <c r="BR244" s="1026"/>
      <c r="BS244" s="1026"/>
      <c r="BT244" s="1026"/>
      <c r="BU244" s="1026"/>
      <c r="BV244" s="1026"/>
    </row>
    <row r="245">
      <c r="A245" s="1026"/>
      <c r="B245" s="1026"/>
      <c r="C245" s="1026"/>
      <c r="D245" s="1026"/>
      <c r="E245" s="1026"/>
      <c r="F245" s="1026"/>
      <c r="G245" s="1026"/>
      <c r="H245" s="1027"/>
      <c r="I245" s="1027"/>
      <c r="J245" s="1027"/>
      <c r="K245" s="1027"/>
      <c r="L245" s="1027"/>
      <c r="M245" s="1027"/>
      <c r="N245" s="1027"/>
      <c r="O245" s="1027"/>
      <c r="P245" s="1027"/>
      <c r="Q245" s="1026"/>
      <c r="R245" s="1026"/>
      <c r="S245" s="1026"/>
      <c r="T245" s="1026"/>
      <c r="U245" s="1026"/>
      <c r="V245" s="1026"/>
      <c r="W245" s="1026"/>
      <c r="X245" s="1026"/>
      <c r="Y245" s="1026"/>
      <c r="Z245" s="1026"/>
      <c r="AA245" s="1026"/>
      <c r="AB245" s="1026"/>
      <c r="AC245" s="1026"/>
      <c r="AD245" s="1026"/>
      <c r="AE245" s="1026"/>
      <c r="AF245" s="1026"/>
      <c r="AG245" s="1026"/>
      <c r="AH245" s="1026"/>
      <c r="AI245" s="1026"/>
      <c r="AJ245" s="1026"/>
      <c r="AK245" s="1026"/>
      <c r="AL245" s="1026"/>
      <c r="AM245" s="1026"/>
      <c r="AN245" s="1026"/>
      <c r="AO245" s="1026"/>
      <c r="AP245" s="1026"/>
      <c r="AQ245" s="1026"/>
      <c r="AR245" s="1026"/>
      <c r="AS245" s="1026"/>
      <c r="AT245" s="1026"/>
      <c r="AU245" s="1026"/>
      <c r="AV245" s="1026"/>
      <c r="AW245" s="1026"/>
      <c r="AX245" s="1026"/>
      <c r="AY245" s="1026"/>
      <c r="AZ245" s="1026"/>
      <c r="BA245" s="1026"/>
      <c r="BB245" s="1026"/>
      <c r="BC245" s="1026"/>
      <c r="BD245" s="1026"/>
      <c r="BE245" s="1026"/>
      <c r="BF245" s="1026"/>
      <c r="BG245" s="1026"/>
      <c r="BH245" s="1026"/>
      <c r="BI245" s="1026"/>
      <c r="BJ245" s="1026"/>
      <c r="BK245" s="1026"/>
      <c r="BL245" s="1026"/>
      <c r="BM245" s="1026"/>
      <c r="BN245" s="1026"/>
      <c r="BO245" s="1026"/>
      <c r="BP245" s="1026"/>
      <c r="BQ245" s="1026"/>
      <c r="BR245" s="1026"/>
      <c r="BS245" s="1026"/>
      <c r="BT245" s="1026"/>
      <c r="BU245" s="1026"/>
      <c r="BV245" s="1026"/>
    </row>
    <row r="246">
      <c r="A246" s="1026"/>
      <c r="B246" s="1026"/>
      <c r="C246" s="1026"/>
      <c r="D246" s="1026"/>
      <c r="E246" s="1026"/>
      <c r="F246" s="1026"/>
      <c r="G246" s="1026"/>
      <c r="H246" s="1027"/>
      <c r="I246" s="1027"/>
      <c r="J246" s="1027"/>
      <c r="K246" s="1027"/>
      <c r="L246" s="1027"/>
      <c r="M246" s="1027"/>
      <c r="N246" s="1027"/>
      <c r="O246" s="1027"/>
      <c r="P246" s="1027"/>
      <c r="Q246" s="1026"/>
      <c r="R246" s="1026"/>
      <c r="S246" s="1026"/>
      <c r="T246" s="1026"/>
      <c r="U246" s="1026"/>
      <c r="V246" s="1026"/>
      <c r="W246" s="1026"/>
      <c r="X246" s="1026"/>
      <c r="Y246" s="1026"/>
      <c r="Z246" s="1026"/>
      <c r="AA246" s="1026"/>
      <c r="AB246" s="1026"/>
      <c r="AC246" s="1026"/>
      <c r="AD246" s="1026"/>
      <c r="AE246" s="1026"/>
      <c r="AF246" s="1026"/>
      <c r="AG246" s="1026"/>
      <c r="AH246" s="1026"/>
      <c r="AI246" s="1026"/>
      <c r="AJ246" s="1026"/>
      <c r="AK246" s="1026"/>
      <c r="AL246" s="1026"/>
      <c r="AM246" s="1026"/>
      <c r="AN246" s="1026"/>
      <c r="AO246" s="1026"/>
      <c r="AP246" s="1026"/>
      <c r="AQ246" s="1026"/>
      <c r="AR246" s="1026"/>
      <c r="AS246" s="1026"/>
      <c r="AT246" s="1026"/>
      <c r="AU246" s="1026"/>
      <c r="AV246" s="1026"/>
      <c r="AW246" s="1026"/>
      <c r="AX246" s="1026"/>
      <c r="AY246" s="1026"/>
      <c r="AZ246" s="1026"/>
      <c r="BA246" s="1026"/>
      <c r="BB246" s="1026"/>
      <c r="BC246" s="1026"/>
      <c r="BD246" s="1026"/>
      <c r="BE246" s="1026"/>
      <c r="BF246" s="1026"/>
      <c r="BG246" s="1026"/>
      <c r="BH246" s="1026"/>
      <c r="BI246" s="1026"/>
      <c r="BJ246" s="1026"/>
      <c r="BK246" s="1026"/>
      <c r="BL246" s="1026"/>
      <c r="BM246" s="1026"/>
      <c r="BN246" s="1026"/>
      <c r="BO246" s="1026"/>
      <c r="BP246" s="1026"/>
      <c r="BQ246" s="1026"/>
      <c r="BR246" s="1026"/>
      <c r="BS246" s="1026"/>
      <c r="BT246" s="1026"/>
      <c r="BU246" s="1026"/>
      <c r="BV246" s="1026"/>
    </row>
    <row r="247">
      <c r="A247" s="1026"/>
      <c r="B247" s="1026"/>
      <c r="C247" s="1026"/>
      <c r="D247" s="1026"/>
      <c r="E247" s="1026"/>
      <c r="F247" s="1026"/>
      <c r="G247" s="1026"/>
      <c r="H247" s="1027"/>
      <c r="I247" s="1027"/>
      <c r="J247" s="1027"/>
      <c r="K247" s="1027"/>
      <c r="L247" s="1027"/>
      <c r="M247" s="1027"/>
      <c r="N247" s="1027"/>
      <c r="O247" s="1027"/>
      <c r="P247" s="1027"/>
      <c r="Q247" s="1026"/>
      <c r="R247" s="1026"/>
      <c r="S247" s="1026"/>
      <c r="T247" s="1026"/>
      <c r="U247" s="1026"/>
      <c r="V247" s="1026"/>
      <c r="W247" s="1026"/>
      <c r="X247" s="1026"/>
      <c r="Y247" s="1026"/>
      <c r="Z247" s="1026"/>
      <c r="AA247" s="1026"/>
      <c r="AB247" s="1026"/>
      <c r="AC247" s="1026"/>
      <c r="AD247" s="1026"/>
      <c r="AE247" s="1026"/>
      <c r="AF247" s="1026"/>
      <c r="AG247" s="1026"/>
      <c r="AH247" s="1026"/>
      <c r="AI247" s="1026"/>
      <c r="AJ247" s="1026"/>
      <c r="AK247" s="1026"/>
      <c r="AL247" s="1026"/>
      <c r="AM247" s="1026"/>
      <c r="AN247" s="1026"/>
      <c r="AO247" s="1026"/>
      <c r="AP247" s="1026"/>
      <c r="AQ247" s="1026"/>
      <c r="AR247" s="1026"/>
      <c r="AS247" s="1026"/>
      <c r="AT247" s="1026"/>
      <c r="AU247" s="1026"/>
      <c r="AV247" s="1026"/>
      <c r="AW247" s="1026"/>
      <c r="AX247" s="1026"/>
      <c r="AY247" s="1026"/>
      <c r="AZ247" s="1026"/>
      <c r="BA247" s="1026"/>
      <c r="BB247" s="1026"/>
      <c r="BC247" s="1026"/>
      <c r="BD247" s="1026"/>
      <c r="BE247" s="1026"/>
      <c r="BF247" s="1026"/>
      <c r="BG247" s="1026"/>
      <c r="BH247" s="1026"/>
      <c r="BI247" s="1026"/>
      <c r="BJ247" s="1026"/>
      <c r="BK247" s="1026"/>
      <c r="BL247" s="1026"/>
      <c r="BM247" s="1026"/>
      <c r="BN247" s="1026"/>
      <c r="BO247" s="1026"/>
      <c r="BP247" s="1026"/>
      <c r="BQ247" s="1026"/>
      <c r="BR247" s="1026"/>
      <c r="BS247" s="1026"/>
      <c r="BT247" s="1026"/>
      <c r="BU247" s="1026"/>
      <c r="BV247" s="1026"/>
    </row>
    <row r="248">
      <c r="A248" s="1026"/>
      <c r="B248" s="1026"/>
      <c r="C248" s="1026"/>
      <c r="D248" s="1026"/>
      <c r="E248" s="1026"/>
      <c r="F248" s="1026"/>
      <c r="G248" s="1026"/>
      <c r="H248" s="1027"/>
      <c r="I248" s="1027"/>
      <c r="J248" s="1027"/>
      <c r="K248" s="1027"/>
      <c r="L248" s="1027"/>
      <c r="M248" s="1027"/>
      <c r="N248" s="1027"/>
      <c r="O248" s="1027"/>
      <c r="P248" s="1027"/>
      <c r="Q248" s="1026"/>
      <c r="R248" s="1026"/>
      <c r="S248" s="1026"/>
      <c r="T248" s="1026"/>
      <c r="U248" s="1026"/>
      <c r="V248" s="1026"/>
      <c r="W248" s="1026"/>
      <c r="X248" s="1026"/>
      <c r="Y248" s="1026"/>
      <c r="Z248" s="1026"/>
      <c r="AA248" s="1026"/>
      <c r="AB248" s="1026"/>
      <c r="AC248" s="1026"/>
      <c r="AD248" s="1026"/>
      <c r="AE248" s="1026"/>
      <c r="AF248" s="1026"/>
      <c r="AG248" s="1026"/>
      <c r="AH248" s="1026"/>
      <c r="AI248" s="1026"/>
      <c r="AJ248" s="1026"/>
      <c r="AK248" s="1026"/>
      <c r="AL248" s="1026"/>
      <c r="AM248" s="1026"/>
      <c r="AN248" s="1026"/>
      <c r="AO248" s="1026"/>
      <c r="AP248" s="1026"/>
      <c r="AQ248" s="1026"/>
      <c r="AR248" s="1026"/>
      <c r="AS248" s="1026"/>
      <c r="AT248" s="1026"/>
      <c r="AU248" s="1026"/>
      <c r="AV248" s="1026"/>
      <c r="AW248" s="1026"/>
      <c r="AX248" s="1026"/>
      <c r="AY248" s="1026"/>
      <c r="AZ248" s="1026"/>
      <c r="BA248" s="1026"/>
      <c r="BB248" s="1026"/>
      <c r="BC248" s="1026"/>
      <c r="BD248" s="1026"/>
      <c r="BE248" s="1026"/>
      <c r="BF248" s="1026"/>
      <c r="BG248" s="1026"/>
      <c r="BH248" s="1026"/>
      <c r="BI248" s="1026"/>
      <c r="BJ248" s="1026"/>
      <c r="BK248" s="1026"/>
      <c r="BL248" s="1026"/>
      <c r="BM248" s="1026"/>
      <c r="BN248" s="1026"/>
      <c r="BO248" s="1026"/>
      <c r="BP248" s="1026"/>
      <c r="BQ248" s="1026"/>
      <c r="BR248" s="1026"/>
      <c r="BS248" s="1026"/>
      <c r="BT248" s="1026"/>
      <c r="BU248" s="1026"/>
      <c r="BV248" s="1026"/>
    </row>
    <row r="249">
      <c r="A249" s="1026"/>
      <c r="B249" s="1026"/>
      <c r="C249" s="1026"/>
      <c r="D249" s="1026"/>
      <c r="E249" s="1026"/>
      <c r="F249" s="1026"/>
      <c r="G249" s="1026"/>
      <c r="H249" s="1027"/>
      <c r="I249" s="1027"/>
      <c r="J249" s="1027"/>
      <c r="K249" s="1027"/>
      <c r="L249" s="1027"/>
      <c r="M249" s="1027"/>
      <c r="N249" s="1027"/>
      <c r="O249" s="1027"/>
      <c r="P249" s="1027"/>
      <c r="Q249" s="1026"/>
      <c r="R249" s="1026"/>
      <c r="S249" s="1026"/>
      <c r="T249" s="1026"/>
      <c r="U249" s="1026"/>
      <c r="V249" s="1026"/>
      <c r="W249" s="1026"/>
      <c r="X249" s="1026"/>
      <c r="Y249" s="1026"/>
      <c r="Z249" s="1026"/>
      <c r="AA249" s="1026"/>
      <c r="AB249" s="1026"/>
      <c r="AC249" s="1026"/>
      <c r="AD249" s="1026"/>
      <c r="AE249" s="1026"/>
      <c r="AF249" s="1026"/>
      <c r="AG249" s="1026"/>
      <c r="AH249" s="1026"/>
      <c r="AI249" s="1026"/>
      <c r="AJ249" s="1026"/>
      <c r="AK249" s="1026"/>
      <c r="AL249" s="1026"/>
      <c r="AM249" s="1026"/>
      <c r="AN249" s="1026"/>
      <c r="AO249" s="1026"/>
      <c r="AP249" s="1026"/>
      <c r="AQ249" s="1026"/>
      <c r="AR249" s="1026"/>
      <c r="AS249" s="1026"/>
      <c r="AT249" s="1026"/>
      <c r="AU249" s="1026"/>
      <c r="AV249" s="1026"/>
      <c r="AW249" s="1026"/>
      <c r="AX249" s="1026"/>
      <c r="AY249" s="1026"/>
      <c r="AZ249" s="1026"/>
      <c r="BA249" s="1026"/>
      <c r="BB249" s="1026"/>
      <c r="BC249" s="1026"/>
      <c r="BD249" s="1026"/>
      <c r="BE249" s="1026"/>
      <c r="BF249" s="1026"/>
      <c r="BG249" s="1026"/>
      <c r="BH249" s="1026"/>
      <c r="BI249" s="1026"/>
      <c r="BJ249" s="1026"/>
      <c r="BK249" s="1026"/>
      <c r="BL249" s="1026"/>
      <c r="BM249" s="1026"/>
      <c r="BN249" s="1026"/>
      <c r="BO249" s="1026"/>
      <c r="BP249" s="1026"/>
      <c r="BQ249" s="1026"/>
      <c r="BR249" s="1026"/>
      <c r="BS249" s="1026"/>
      <c r="BT249" s="1026"/>
      <c r="BU249" s="1026"/>
      <c r="BV249" s="1026"/>
    </row>
    <row r="250">
      <c r="A250" s="1026"/>
      <c r="B250" s="1026"/>
      <c r="C250" s="1026"/>
      <c r="D250" s="1026"/>
      <c r="E250" s="1026"/>
      <c r="F250" s="1026"/>
      <c r="G250" s="1026"/>
      <c r="H250" s="1027"/>
      <c r="I250" s="1027"/>
      <c r="J250" s="1027"/>
      <c r="K250" s="1027"/>
      <c r="L250" s="1027"/>
      <c r="M250" s="1027"/>
      <c r="N250" s="1027"/>
      <c r="O250" s="1027"/>
      <c r="P250" s="1027"/>
      <c r="Q250" s="1026"/>
      <c r="R250" s="1026"/>
      <c r="S250" s="1026"/>
      <c r="T250" s="1026"/>
      <c r="U250" s="1026"/>
      <c r="V250" s="1026"/>
      <c r="W250" s="1026"/>
      <c r="X250" s="1026"/>
      <c r="Y250" s="1026"/>
      <c r="Z250" s="1026"/>
      <c r="AA250" s="1026"/>
      <c r="AB250" s="1026"/>
      <c r="AC250" s="1026"/>
      <c r="AD250" s="1026"/>
      <c r="AE250" s="1026"/>
      <c r="AF250" s="1026"/>
      <c r="AG250" s="1026"/>
      <c r="AH250" s="1026"/>
      <c r="AI250" s="1026"/>
      <c r="AJ250" s="1026"/>
      <c r="AK250" s="1026"/>
      <c r="AL250" s="1026"/>
      <c r="AM250" s="1026"/>
      <c r="AN250" s="1026"/>
      <c r="AO250" s="1026"/>
      <c r="AP250" s="1026"/>
      <c r="AQ250" s="1026"/>
      <c r="AR250" s="1026"/>
      <c r="AS250" s="1026"/>
      <c r="AT250" s="1026"/>
      <c r="AU250" s="1026"/>
      <c r="AV250" s="1026"/>
      <c r="AW250" s="1026"/>
      <c r="AX250" s="1026"/>
      <c r="AY250" s="1026"/>
      <c r="AZ250" s="1026"/>
      <c r="BA250" s="1026"/>
      <c r="BB250" s="1026"/>
      <c r="BC250" s="1026"/>
      <c r="BD250" s="1026"/>
      <c r="BE250" s="1026"/>
      <c r="BF250" s="1026"/>
      <c r="BG250" s="1026"/>
      <c r="BH250" s="1026"/>
      <c r="BI250" s="1026"/>
      <c r="BJ250" s="1026"/>
      <c r="BK250" s="1026"/>
      <c r="BL250" s="1026"/>
      <c r="BM250" s="1026"/>
      <c r="BN250" s="1026"/>
      <c r="BO250" s="1026"/>
      <c r="BP250" s="1026"/>
      <c r="BQ250" s="1026"/>
      <c r="BR250" s="1026"/>
      <c r="BS250" s="1026"/>
      <c r="BT250" s="1026"/>
      <c r="BU250" s="1026"/>
      <c r="BV250" s="1026"/>
    </row>
    <row r="251">
      <c r="A251" s="1026"/>
      <c r="B251" s="1026"/>
      <c r="C251" s="1026"/>
      <c r="D251" s="1026"/>
      <c r="E251" s="1026"/>
      <c r="F251" s="1026"/>
      <c r="G251" s="1026"/>
      <c r="H251" s="1027"/>
      <c r="I251" s="1027"/>
      <c r="J251" s="1027"/>
      <c r="K251" s="1027"/>
      <c r="L251" s="1027"/>
      <c r="M251" s="1027"/>
      <c r="N251" s="1027"/>
      <c r="O251" s="1027"/>
      <c r="P251" s="1027"/>
      <c r="Q251" s="1026"/>
      <c r="R251" s="1026"/>
      <c r="S251" s="1026"/>
      <c r="T251" s="1026"/>
      <c r="U251" s="1026"/>
      <c r="V251" s="1026"/>
      <c r="W251" s="1026"/>
      <c r="X251" s="1026"/>
      <c r="Y251" s="1026"/>
      <c r="Z251" s="1026"/>
      <c r="AA251" s="1026"/>
      <c r="AB251" s="1026"/>
      <c r="AC251" s="1026"/>
      <c r="AD251" s="1026"/>
      <c r="AE251" s="1026"/>
      <c r="AF251" s="1026"/>
      <c r="AG251" s="1026"/>
      <c r="AH251" s="1026"/>
      <c r="AI251" s="1026"/>
      <c r="AJ251" s="1026"/>
      <c r="AK251" s="1026"/>
      <c r="AL251" s="1026"/>
      <c r="AM251" s="1026"/>
      <c r="AN251" s="1026"/>
      <c r="AO251" s="1026"/>
      <c r="AP251" s="1026"/>
      <c r="AQ251" s="1026"/>
      <c r="AR251" s="1026"/>
      <c r="AS251" s="1026"/>
      <c r="AT251" s="1026"/>
      <c r="AU251" s="1026"/>
      <c r="AV251" s="1026"/>
      <c r="AW251" s="1026"/>
      <c r="AX251" s="1026"/>
      <c r="AY251" s="1026"/>
      <c r="AZ251" s="1026"/>
      <c r="BA251" s="1026"/>
      <c r="BB251" s="1026"/>
      <c r="BC251" s="1026"/>
      <c r="BD251" s="1026"/>
      <c r="BE251" s="1026"/>
      <c r="BF251" s="1026"/>
      <c r="BG251" s="1026"/>
      <c r="BH251" s="1026"/>
      <c r="BI251" s="1026"/>
      <c r="BJ251" s="1026"/>
      <c r="BK251" s="1026"/>
      <c r="BL251" s="1026"/>
      <c r="BM251" s="1026"/>
      <c r="BN251" s="1026"/>
      <c r="BO251" s="1026"/>
      <c r="BP251" s="1026"/>
      <c r="BQ251" s="1026"/>
      <c r="BR251" s="1026"/>
      <c r="BS251" s="1026"/>
      <c r="BT251" s="1026"/>
      <c r="BU251" s="1026"/>
      <c r="BV251" s="1026"/>
    </row>
    <row r="252">
      <c r="A252" s="1026"/>
      <c r="B252" s="1026"/>
      <c r="C252" s="1026"/>
      <c r="D252" s="1026"/>
      <c r="E252" s="1026"/>
      <c r="F252" s="1026"/>
      <c r="G252" s="1026"/>
      <c r="H252" s="1027"/>
      <c r="I252" s="1027"/>
      <c r="J252" s="1027"/>
      <c r="K252" s="1027"/>
      <c r="L252" s="1027"/>
      <c r="M252" s="1027"/>
      <c r="N252" s="1027"/>
      <c r="O252" s="1027"/>
      <c r="P252" s="1027"/>
      <c r="Q252" s="1026"/>
      <c r="R252" s="1026"/>
      <c r="S252" s="1026"/>
      <c r="T252" s="1026"/>
      <c r="U252" s="1026"/>
      <c r="V252" s="1026"/>
      <c r="W252" s="1026"/>
      <c r="X252" s="1026"/>
      <c r="Y252" s="1026"/>
      <c r="Z252" s="1026"/>
      <c r="AA252" s="1026"/>
      <c r="AB252" s="1026"/>
      <c r="AC252" s="1026"/>
      <c r="AD252" s="1026"/>
      <c r="AE252" s="1026"/>
      <c r="AF252" s="1026"/>
      <c r="AG252" s="1026"/>
      <c r="AH252" s="1026"/>
      <c r="AI252" s="1026"/>
      <c r="AJ252" s="1026"/>
      <c r="AK252" s="1026"/>
      <c r="AL252" s="1026"/>
      <c r="AM252" s="1026"/>
      <c r="AN252" s="1026"/>
      <c r="AO252" s="1026"/>
      <c r="AP252" s="1026"/>
      <c r="AQ252" s="1026"/>
      <c r="AR252" s="1026"/>
      <c r="AS252" s="1026"/>
      <c r="AT252" s="1026"/>
      <c r="AU252" s="1026"/>
      <c r="AV252" s="1026"/>
      <c r="AW252" s="1026"/>
      <c r="AX252" s="1026"/>
      <c r="AY252" s="1026"/>
      <c r="AZ252" s="1026"/>
      <c r="BA252" s="1026"/>
      <c r="BB252" s="1026"/>
      <c r="BC252" s="1026"/>
      <c r="BD252" s="1026"/>
      <c r="BE252" s="1026"/>
      <c r="BF252" s="1026"/>
      <c r="BG252" s="1026"/>
      <c r="BH252" s="1026"/>
      <c r="BI252" s="1026"/>
      <c r="BJ252" s="1026"/>
      <c r="BK252" s="1026"/>
      <c r="BL252" s="1026"/>
      <c r="BM252" s="1026"/>
      <c r="BN252" s="1026"/>
      <c r="BO252" s="1026"/>
      <c r="BP252" s="1026"/>
      <c r="BQ252" s="1026"/>
      <c r="BR252" s="1026"/>
      <c r="BS252" s="1026"/>
      <c r="BT252" s="1026"/>
      <c r="BU252" s="1026"/>
      <c r="BV252" s="1026"/>
    </row>
    <row r="253">
      <c r="A253" s="1026"/>
      <c r="B253" s="1026"/>
      <c r="C253" s="1026"/>
      <c r="D253" s="1026"/>
      <c r="E253" s="1026"/>
      <c r="F253" s="1026"/>
      <c r="G253" s="1026"/>
      <c r="H253" s="1027"/>
      <c r="I253" s="1027"/>
      <c r="J253" s="1027"/>
      <c r="K253" s="1027"/>
      <c r="L253" s="1027"/>
      <c r="M253" s="1027"/>
      <c r="N253" s="1027"/>
      <c r="O253" s="1027"/>
      <c r="P253" s="1027"/>
      <c r="Q253" s="1026"/>
      <c r="R253" s="1026"/>
      <c r="S253" s="1026"/>
      <c r="T253" s="1026"/>
      <c r="U253" s="1026"/>
      <c r="V253" s="1026"/>
      <c r="W253" s="1026"/>
      <c r="X253" s="1026"/>
      <c r="Y253" s="1026"/>
      <c r="Z253" s="1026"/>
      <c r="AA253" s="1026"/>
      <c r="AB253" s="1026"/>
      <c r="AC253" s="1026"/>
      <c r="AD253" s="1026"/>
      <c r="AE253" s="1026"/>
      <c r="AF253" s="1026"/>
      <c r="AG253" s="1026"/>
      <c r="AH253" s="1026"/>
      <c r="AI253" s="1026"/>
      <c r="AJ253" s="1026"/>
      <c r="AK253" s="1026"/>
      <c r="AL253" s="1026"/>
      <c r="AM253" s="1026"/>
      <c r="AN253" s="1026"/>
      <c r="AO253" s="1026"/>
      <c r="AP253" s="1026"/>
      <c r="AQ253" s="1026"/>
      <c r="AR253" s="1026"/>
      <c r="AS253" s="1026"/>
      <c r="AT253" s="1026"/>
      <c r="AU253" s="1026"/>
      <c r="AV253" s="1026"/>
      <c r="AW253" s="1026"/>
      <c r="AX253" s="1026"/>
      <c r="AY253" s="1026"/>
      <c r="AZ253" s="1026"/>
      <c r="BA253" s="1026"/>
      <c r="BB253" s="1026"/>
      <c r="BC253" s="1026"/>
      <c r="BD253" s="1026"/>
      <c r="BE253" s="1026"/>
      <c r="BF253" s="1026"/>
      <c r="BG253" s="1026"/>
      <c r="BH253" s="1026"/>
      <c r="BI253" s="1026"/>
      <c r="BJ253" s="1026"/>
      <c r="BK253" s="1026"/>
      <c r="BL253" s="1026"/>
      <c r="BM253" s="1026"/>
      <c r="BN253" s="1026"/>
      <c r="BO253" s="1026"/>
      <c r="BP253" s="1026"/>
      <c r="BQ253" s="1026"/>
      <c r="BR253" s="1026"/>
      <c r="BS253" s="1026"/>
      <c r="BT253" s="1026"/>
      <c r="BU253" s="1026"/>
      <c r="BV253" s="1026"/>
    </row>
    <row r="254">
      <c r="A254" s="1026"/>
      <c r="B254" s="1026"/>
      <c r="C254" s="1026"/>
      <c r="D254" s="1026"/>
      <c r="E254" s="1026"/>
      <c r="F254" s="1026"/>
      <c r="G254" s="1026"/>
      <c r="H254" s="1027"/>
      <c r="I254" s="1027"/>
      <c r="J254" s="1027"/>
      <c r="K254" s="1027"/>
      <c r="L254" s="1027"/>
      <c r="M254" s="1027"/>
      <c r="N254" s="1027"/>
      <c r="O254" s="1027"/>
      <c r="P254" s="1027"/>
      <c r="Q254" s="1026"/>
      <c r="R254" s="1026"/>
      <c r="S254" s="1026"/>
      <c r="T254" s="1026"/>
      <c r="U254" s="1026"/>
      <c r="V254" s="1026"/>
      <c r="W254" s="1026"/>
      <c r="X254" s="1026"/>
      <c r="Y254" s="1026"/>
      <c r="Z254" s="1026"/>
      <c r="AA254" s="1026"/>
      <c r="AB254" s="1026"/>
      <c r="AC254" s="1026"/>
      <c r="AD254" s="1026"/>
      <c r="AE254" s="1026"/>
      <c r="AF254" s="1026"/>
      <c r="AG254" s="1026"/>
      <c r="AH254" s="1026"/>
      <c r="AI254" s="1026"/>
      <c r="AJ254" s="1026"/>
      <c r="AK254" s="1026"/>
      <c r="AL254" s="1026"/>
      <c r="AM254" s="1026"/>
      <c r="AN254" s="1026"/>
      <c r="AO254" s="1026"/>
      <c r="AP254" s="1026"/>
      <c r="AQ254" s="1026"/>
      <c r="AR254" s="1026"/>
      <c r="AS254" s="1026"/>
      <c r="AT254" s="1026"/>
      <c r="AU254" s="1026"/>
      <c r="AV254" s="1026"/>
      <c r="AW254" s="1026"/>
      <c r="AX254" s="1026"/>
      <c r="AY254" s="1026"/>
      <c r="AZ254" s="1026"/>
      <c r="BA254" s="1026"/>
      <c r="BB254" s="1026"/>
      <c r="BC254" s="1026"/>
      <c r="BD254" s="1026"/>
      <c r="BE254" s="1026"/>
      <c r="BF254" s="1026"/>
      <c r="BG254" s="1026"/>
      <c r="BH254" s="1026"/>
      <c r="BI254" s="1026"/>
      <c r="BJ254" s="1026"/>
      <c r="BK254" s="1026"/>
      <c r="BL254" s="1026"/>
      <c r="BM254" s="1026"/>
      <c r="BN254" s="1026"/>
      <c r="BO254" s="1026"/>
      <c r="BP254" s="1026"/>
      <c r="BQ254" s="1026"/>
      <c r="BR254" s="1026"/>
      <c r="BS254" s="1026"/>
      <c r="BT254" s="1026"/>
      <c r="BU254" s="1026"/>
      <c r="BV254" s="1026"/>
    </row>
    <row r="255">
      <c r="A255" s="1026"/>
      <c r="B255" s="1026"/>
      <c r="C255" s="1026"/>
      <c r="D255" s="1026"/>
      <c r="E255" s="1026"/>
      <c r="F255" s="1026"/>
      <c r="G255" s="1026"/>
      <c r="H255" s="1027"/>
      <c r="I255" s="1027"/>
      <c r="J255" s="1027"/>
      <c r="K255" s="1027"/>
      <c r="L255" s="1027"/>
      <c r="M255" s="1027"/>
      <c r="N255" s="1027"/>
      <c r="O255" s="1027"/>
      <c r="P255" s="1027"/>
      <c r="Q255" s="1026"/>
      <c r="R255" s="1026"/>
      <c r="S255" s="1026"/>
      <c r="T255" s="1026"/>
      <c r="U255" s="1026"/>
      <c r="V255" s="1026"/>
      <c r="W255" s="1026"/>
      <c r="X255" s="1026"/>
      <c r="Y255" s="1026"/>
      <c r="Z255" s="1026"/>
      <c r="AA255" s="1026"/>
      <c r="AB255" s="1026"/>
      <c r="AC255" s="1026"/>
      <c r="AD255" s="1026"/>
      <c r="AE255" s="1026"/>
      <c r="AF255" s="1026"/>
      <c r="AG255" s="1026"/>
      <c r="AH255" s="1026"/>
      <c r="AI255" s="1026"/>
      <c r="AJ255" s="1026"/>
      <c r="AK255" s="1026"/>
      <c r="AL255" s="1026"/>
      <c r="AM255" s="1026"/>
      <c r="AN255" s="1026"/>
      <c r="AO255" s="1026"/>
      <c r="AP255" s="1026"/>
      <c r="AQ255" s="1026"/>
      <c r="AR255" s="1026"/>
      <c r="AS255" s="1026"/>
      <c r="AT255" s="1026"/>
      <c r="AU255" s="1026"/>
      <c r="AV255" s="1026"/>
      <c r="AW255" s="1026"/>
      <c r="AX255" s="1026"/>
      <c r="AY255" s="1026"/>
      <c r="AZ255" s="1026"/>
      <c r="BA255" s="1026"/>
      <c r="BB255" s="1026"/>
      <c r="BC255" s="1026"/>
      <c r="BD255" s="1026"/>
      <c r="BE255" s="1026"/>
      <c r="BF255" s="1026"/>
      <c r="BG255" s="1026"/>
      <c r="BH255" s="1026"/>
      <c r="BI255" s="1026"/>
      <c r="BJ255" s="1026"/>
      <c r="BK255" s="1026"/>
      <c r="BL255" s="1026"/>
      <c r="BM255" s="1026"/>
      <c r="BN255" s="1026"/>
      <c r="BO255" s="1026"/>
      <c r="BP255" s="1026"/>
      <c r="BQ255" s="1026"/>
      <c r="BR255" s="1026"/>
      <c r="BS255" s="1026"/>
      <c r="BT255" s="1026"/>
      <c r="BU255" s="1026"/>
      <c r="BV255" s="1026"/>
    </row>
    <row r="256">
      <c r="A256" s="1026"/>
      <c r="B256" s="1026"/>
      <c r="C256" s="1026"/>
      <c r="D256" s="1026"/>
      <c r="E256" s="1026"/>
      <c r="F256" s="1026"/>
      <c r="G256" s="1026"/>
      <c r="H256" s="1027"/>
      <c r="I256" s="1027"/>
      <c r="J256" s="1027"/>
      <c r="K256" s="1027"/>
      <c r="L256" s="1027"/>
      <c r="M256" s="1027"/>
      <c r="N256" s="1027"/>
      <c r="O256" s="1027"/>
      <c r="P256" s="1027"/>
      <c r="Q256" s="1026"/>
      <c r="R256" s="1026"/>
      <c r="S256" s="1026"/>
      <c r="T256" s="1026"/>
      <c r="U256" s="1026"/>
      <c r="V256" s="1026"/>
      <c r="W256" s="1026"/>
      <c r="X256" s="1026"/>
      <c r="Y256" s="1026"/>
      <c r="Z256" s="1026"/>
      <c r="AA256" s="1026"/>
      <c r="AB256" s="1026"/>
      <c r="AC256" s="1026"/>
      <c r="AD256" s="1026"/>
      <c r="AE256" s="1026"/>
      <c r="AF256" s="1026"/>
      <c r="AG256" s="1026"/>
      <c r="AH256" s="1026"/>
      <c r="AI256" s="1026"/>
      <c r="AJ256" s="1026"/>
      <c r="AK256" s="1026"/>
      <c r="AL256" s="1026"/>
      <c r="AM256" s="1026"/>
      <c r="AN256" s="1026"/>
      <c r="AO256" s="1026"/>
      <c r="AP256" s="1026"/>
      <c r="AQ256" s="1026"/>
      <c r="AR256" s="1026"/>
      <c r="AS256" s="1026"/>
      <c r="AT256" s="1026"/>
      <c r="AU256" s="1026"/>
      <c r="AV256" s="1026"/>
      <c r="AW256" s="1026"/>
      <c r="AX256" s="1026"/>
      <c r="AY256" s="1026"/>
      <c r="AZ256" s="1026"/>
      <c r="BA256" s="1026"/>
      <c r="BB256" s="1026"/>
      <c r="BC256" s="1026"/>
      <c r="BD256" s="1026"/>
      <c r="BE256" s="1026"/>
      <c r="BF256" s="1026"/>
      <c r="BG256" s="1026"/>
      <c r="BH256" s="1026"/>
      <c r="BI256" s="1026"/>
      <c r="BJ256" s="1026"/>
      <c r="BK256" s="1026"/>
      <c r="BL256" s="1026"/>
      <c r="BM256" s="1026"/>
      <c r="BN256" s="1026"/>
      <c r="BO256" s="1026"/>
      <c r="BP256" s="1026"/>
      <c r="BQ256" s="1026"/>
      <c r="BR256" s="1026"/>
      <c r="BS256" s="1026"/>
      <c r="BT256" s="1026"/>
      <c r="BU256" s="1026"/>
      <c r="BV256" s="1026"/>
    </row>
    <row r="257">
      <c r="A257" s="1026"/>
      <c r="B257" s="1026"/>
      <c r="C257" s="1026"/>
      <c r="D257" s="1026"/>
      <c r="E257" s="1026"/>
      <c r="F257" s="1026"/>
      <c r="G257" s="1026"/>
      <c r="H257" s="1027"/>
      <c r="I257" s="1027"/>
      <c r="J257" s="1027"/>
      <c r="K257" s="1027"/>
      <c r="L257" s="1027"/>
      <c r="M257" s="1027"/>
      <c r="N257" s="1027"/>
      <c r="O257" s="1027"/>
      <c r="P257" s="1027"/>
      <c r="Q257" s="1026"/>
      <c r="R257" s="1026"/>
      <c r="S257" s="1026"/>
      <c r="T257" s="1026"/>
      <c r="U257" s="1026"/>
      <c r="V257" s="1026"/>
      <c r="W257" s="1026"/>
      <c r="X257" s="1026"/>
      <c r="Y257" s="1026"/>
      <c r="Z257" s="1026"/>
      <c r="AA257" s="1026"/>
      <c r="AB257" s="1026"/>
      <c r="AC257" s="1026"/>
      <c r="AD257" s="1026"/>
      <c r="AE257" s="1026"/>
      <c r="AF257" s="1026"/>
      <c r="AG257" s="1026"/>
      <c r="AH257" s="1026"/>
      <c r="AI257" s="1026"/>
      <c r="AJ257" s="1026"/>
      <c r="AK257" s="1026"/>
      <c r="AL257" s="1026"/>
      <c r="AM257" s="1026"/>
      <c r="AN257" s="1026"/>
      <c r="AO257" s="1026"/>
      <c r="AP257" s="1026"/>
      <c r="AQ257" s="1026"/>
      <c r="AR257" s="1026"/>
      <c r="AS257" s="1026"/>
      <c r="AT257" s="1026"/>
      <c r="AU257" s="1026"/>
      <c r="AV257" s="1026"/>
      <c r="AW257" s="1026"/>
      <c r="AX257" s="1026"/>
      <c r="AY257" s="1026"/>
      <c r="AZ257" s="1026"/>
      <c r="BA257" s="1026"/>
      <c r="BB257" s="1026"/>
      <c r="BC257" s="1026"/>
      <c r="BD257" s="1026"/>
      <c r="BE257" s="1026"/>
      <c r="BF257" s="1026"/>
      <c r="BG257" s="1026"/>
      <c r="BH257" s="1026"/>
      <c r="BI257" s="1026"/>
      <c r="BJ257" s="1026"/>
      <c r="BK257" s="1026"/>
      <c r="BL257" s="1026"/>
      <c r="BM257" s="1026"/>
      <c r="BN257" s="1026"/>
      <c r="BO257" s="1026"/>
      <c r="BP257" s="1026"/>
      <c r="BQ257" s="1026"/>
      <c r="BR257" s="1026"/>
      <c r="BS257" s="1026"/>
      <c r="BT257" s="1026"/>
      <c r="BU257" s="1026"/>
      <c r="BV257" s="1026"/>
    </row>
    <row r="258">
      <c r="A258" s="1026"/>
      <c r="B258" s="1026"/>
      <c r="C258" s="1026"/>
      <c r="D258" s="1026"/>
      <c r="E258" s="1026"/>
      <c r="F258" s="1026"/>
      <c r="G258" s="1026"/>
      <c r="H258" s="1027"/>
      <c r="I258" s="1027"/>
      <c r="J258" s="1027"/>
      <c r="K258" s="1027"/>
      <c r="L258" s="1027"/>
      <c r="M258" s="1027"/>
      <c r="N258" s="1027"/>
      <c r="O258" s="1027"/>
      <c r="P258" s="1027"/>
      <c r="Q258" s="1026"/>
      <c r="R258" s="1026"/>
      <c r="S258" s="1026"/>
      <c r="T258" s="1026"/>
      <c r="U258" s="1026"/>
      <c r="V258" s="1026"/>
      <c r="W258" s="1026"/>
      <c r="X258" s="1026"/>
      <c r="Y258" s="1026"/>
      <c r="Z258" s="1026"/>
      <c r="AA258" s="1026"/>
      <c r="AB258" s="1026"/>
      <c r="AC258" s="1026"/>
      <c r="AD258" s="1026"/>
      <c r="AE258" s="1026"/>
      <c r="AF258" s="1026"/>
      <c r="AG258" s="1026"/>
      <c r="AH258" s="1026"/>
      <c r="AI258" s="1026"/>
      <c r="AJ258" s="1026"/>
      <c r="AK258" s="1026"/>
      <c r="AL258" s="1026"/>
      <c r="AM258" s="1026"/>
      <c r="AN258" s="1026"/>
      <c r="AO258" s="1026"/>
      <c r="AP258" s="1026"/>
      <c r="AQ258" s="1026"/>
      <c r="AR258" s="1026"/>
      <c r="AS258" s="1026"/>
      <c r="AT258" s="1026"/>
      <c r="AU258" s="1026"/>
      <c r="AV258" s="1026"/>
      <c r="AW258" s="1026"/>
      <c r="AX258" s="1026"/>
      <c r="AY258" s="1026"/>
      <c r="AZ258" s="1026"/>
      <c r="BA258" s="1026"/>
      <c r="BB258" s="1026"/>
      <c r="BC258" s="1026"/>
      <c r="BD258" s="1026"/>
      <c r="BE258" s="1026"/>
      <c r="BF258" s="1026"/>
      <c r="BG258" s="1026"/>
      <c r="BH258" s="1026"/>
      <c r="BI258" s="1026"/>
      <c r="BJ258" s="1026"/>
      <c r="BK258" s="1026"/>
      <c r="BL258" s="1026"/>
      <c r="BM258" s="1026"/>
      <c r="BN258" s="1026"/>
      <c r="BO258" s="1026"/>
      <c r="BP258" s="1026"/>
      <c r="BQ258" s="1026"/>
      <c r="BR258" s="1026"/>
      <c r="BS258" s="1026"/>
      <c r="BT258" s="1026"/>
      <c r="BU258" s="1026"/>
      <c r="BV258" s="1026"/>
    </row>
    <row r="259">
      <c r="A259" s="1026"/>
      <c r="B259" s="1026"/>
      <c r="C259" s="1026"/>
      <c r="D259" s="1026"/>
      <c r="E259" s="1026"/>
      <c r="F259" s="1026"/>
      <c r="G259" s="1026"/>
      <c r="H259" s="1027"/>
      <c r="I259" s="1027"/>
      <c r="J259" s="1027"/>
      <c r="K259" s="1027"/>
      <c r="L259" s="1027"/>
      <c r="M259" s="1027"/>
      <c r="N259" s="1027"/>
      <c r="O259" s="1027"/>
      <c r="P259" s="1027"/>
      <c r="Q259" s="1026"/>
      <c r="R259" s="1026"/>
      <c r="S259" s="1026"/>
      <c r="T259" s="1026"/>
      <c r="U259" s="1026"/>
      <c r="V259" s="1026"/>
      <c r="W259" s="1026"/>
      <c r="X259" s="1026"/>
      <c r="Y259" s="1026"/>
      <c r="Z259" s="1026"/>
      <c r="AA259" s="1026"/>
      <c r="AB259" s="1026"/>
      <c r="AC259" s="1026"/>
      <c r="AD259" s="1026"/>
      <c r="AE259" s="1026"/>
      <c r="AF259" s="1026"/>
      <c r="AG259" s="1026"/>
      <c r="AH259" s="1026"/>
      <c r="AI259" s="1026"/>
      <c r="AJ259" s="1026"/>
      <c r="AK259" s="1026"/>
      <c r="AL259" s="1026"/>
      <c r="AM259" s="1026"/>
      <c r="AN259" s="1026"/>
      <c r="AO259" s="1026"/>
      <c r="AP259" s="1026"/>
      <c r="AQ259" s="1026"/>
      <c r="AR259" s="1026"/>
      <c r="AS259" s="1026"/>
      <c r="AT259" s="1026"/>
      <c r="AU259" s="1026"/>
      <c r="AV259" s="1026"/>
      <c r="AW259" s="1026"/>
      <c r="AX259" s="1026"/>
      <c r="AY259" s="1026"/>
      <c r="AZ259" s="1026"/>
      <c r="BA259" s="1026"/>
      <c r="BB259" s="1026"/>
      <c r="BC259" s="1026"/>
      <c r="BD259" s="1026"/>
      <c r="BE259" s="1026"/>
      <c r="BF259" s="1026"/>
      <c r="BG259" s="1026"/>
      <c r="BH259" s="1026"/>
      <c r="BI259" s="1026"/>
      <c r="BJ259" s="1026"/>
      <c r="BK259" s="1026"/>
      <c r="BL259" s="1026"/>
      <c r="BM259" s="1026"/>
      <c r="BN259" s="1026"/>
      <c r="BO259" s="1026"/>
      <c r="BP259" s="1026"/>
      <c r="BQ259" s="1026"/>
      <c r="BR259" s="1026"/>
      <c r="BS259" s="1026"/>
      <c r="BT259" s="1026"/>
      <c r="BU259" s="1026"/>
      <c r="BV259" s="1026"/>
    </row>
    <row r="260">
      <c r="A260" s="1026"/>
      <c r="B260" s="1026"/>
      <c r="C260" s="1026"/>
      <c r="D260" s="1026"/>
      <c r="E260" s="1026"/>
      <c r="F260" s="1026"/>
      <c r="G260" s="1026"/>
      <c r="H260" s="1027"/>
      <c r="I260" s="1027"/>
      <c r="J260" s="1027"/>
      <c r="K260" s="1027"/>
      <c r="L260" s="1027"/>
      <c r="M260" s="1027"/>
      <c r="N260" s="1027"/>
      <c r="O260" s="1027"/>
      <c r="P260" s="1027"/>
      <c r="Q260" s="1026"/>
      <c r="R260" s="1026"/>
      <c r="S260" s="1026"/>
      <c r="T260" s="1026"/>
      <c r="U260" s="1026"/>
      <c r="V260" s="1026"/>
      <c r="W260" s="1026"/>
      <c r="X260" s="1026"/>
      <c r="Y260" s="1026"/>
      <c r="Z260" s="1026"/>
      <c r="AA260" s="1026"/>
      <c r="AB260" s="1026"/>
      <c r="AC260" s="1026"/>
      <c r="AD260" s="1026"/>
      <c r="AE260" s="1026"/>
      <c r="AF260" s="1026"/>
      <c r="AG260" s="1026"/>
      <c r="AH260" s="1026"/>
      <c r="AI260" s="1026"/>
      <c r="AJ260" s="1026"/>
      <c r="AK260" s="1026"/>
      <c r="AL260" s="1026"/>
      <c r="AM260" s="1026"/>
      <c r="AN260" s="1026"/>
      <c r="AO260" s="1026"/>
      <c r="AP260" s="1026"/>
      <c r="AQ260" s="1026"/>
      <c r="AR260" s="1026"/>
      <c r="AS260" s="1026"/>
      <c r="AT260" s="1026"/>
      <c r="AU260" s="1026"/>
      <c r="AV260" s="1026"/>
      <c r="AW260" s="1026"/>
      <c r="AX260" s="1026"/>
      <c r="AY260" s="1026"/>
      <c r="AZ260" s="1026"/>
      <c r="BA260" s="1026"/>
      <c r="BB260" s="1026"/>
      <c r="BC260" s="1026"/>
      <c r="BD260" s="1026"/>
      <c r="BE260" s="1026"/>
      <c r="BF260" s="1026"/>
      <c r="BG260" s="1026"/>
      <c r="BH260" s="1026"/>
      <c r="BI260" s="1026"/>
      <c r="BJ260" s="1026"/>
      <c r="BK260" s="1026"/>
      <c r="BL260" s="1026"/>
      <c r="BM260" s="1026"/>
      <c r="BN260" s="1026"/>
      <c r="BO260" s="1026"/>
      <c r="BP260" s="1026"/>
      <c r="BQ260" s="1026"/>
      <c r="BR260" s="1026"/>
      <c r="BS260" s="1026"/>
      <c r="BT260" s="1026"/>
      <c r="BU260" s="1026"/>
      <c r="BV260" s="1026"/>
    </row>
    <row r="261">
      <c r="A261" s="1026"/>
      <c r="B261" s="1026"/>
      <c r="C261" s="1026"/>
      <c r="D261" s="1026"/>
      <c r="E261" s="1026"/>
      <c r="F261" s="1026"/>
      <c r="G261" s="1026"/>
      <c r="H261" s="1027"/>
      <c r="I261" s="1027"/>
      <c r="J261" s="1027"/>
      <c r="K261" s="1027"/>
      <c r="L261" s="1027"/>
      <c r="M261" s="1027"/>
      <c r="N261" s="1027"/>
      <c r="O261" s="1027"/>
      <c r="P261" s="1027"/>
      <c r="Q261" s="1026"/>
      <c r="R261" s="1026"/>
      <c r="S261" s="1026"/>
      <c r="T261" s="1026"/>
      <c r="U261" s="1026"/>
      <c r="V261" s="1026"/>
      <c r="W261" s="1026"/>
      <c r="X261" s="1026"/>
      <c r="Y261" s="1026"/>
      <c r="Z261" s="1026"/>
      <c r="AA261" s="1026"/>
      <c r="AB261" s="1026"/>
      <c r="AC261" s="1026"/>
      <c r="AD261" s="1026"/>
      <c r="AE261" s="1026"/>
      <c r="AF261" s="1026"/>
      <c r="AG261" s="1026"/>
      <c r="AH261" s="1026"/>
      <c r="AI261" s="1026"/>
      <c r="AJ261" s="1026"/>
      <c r="AK261" s="1026"/>
      <c r="AL261" s="1026"/>
      <c r="AM261" s="1026"/>
      <c r="AN261" s="1026"/>
      <c r="AO261" s="1026"/>
      <c r="AP261" s="1026"/>
      <c r="AQ261" s="1026"/>
      <c r="AR261" s="1026"/>
      <c r="AS261" s="1026"/>
      <c r="AT261" s="1026"/>
      <c r="AU261" s="1026"/>
      <c r="AV261" s="1026"/>
      <c r="AW261" s="1026"/>
      <c r="AX261" s="1026"/>
      <c r="AY261" s="1026"/>
      <c r="AZ261" s="1026"/>
      <c r="BA261" s="1026"/>
      <c r="BB261" s="1026"/>
      <c r="BC261" s="1026"/>
      <c r="BD261" s="1026"/>
      <c r="BE261" s="1026"/>
      <c r="BF261" s="1026"/>
      <c r="BG261" s="1026"/>
      <c r="BH261" s="1026"/>
      <c r="BI261" s="1026"/>
      <c r="BJ261" s="1026"/>
      <c r="BK261" s="1026"/>
      <c r="BL261" s="1026"/>
      <c r="BM261" s="1026"/>
      <c r="BN261" s="1026"/>
      <c r="BO261" s="1026"/>
      <c r="BP261" s="1026"/>
      <c r="BQ261" s="1026"/>
      <c r="BR261" s="1026"/>
      <c r="BS261" s="1026"/>
      <c r="BT261" s="1026"/>
      <c r="BU261" s="1026"/>
      <c r="BV261" s="1026"/>
    </row>
    <row r="262">
      <c r="A262" s="1026"/>
      <c r="B262" s="1026"/>
      <c r="C262" s="1026"/>
      <c r="D262" s="1026"/>
      <c r="E262" s="1026"/>
      <c r="F262" s="1026"/>
      <c r="G262" s="1026"/>
      <c r="H262" s="1027"/>
      <c r="I262" s="1027"/>
      <c r="J262" s="1027"/>
      <c r="K262" s="1027"/>
      <c r="L262" s="1027"/>
      <c r="M262" s="1027"/>
      <c r="N262" s="1027"/>
      <c r="O262" s="1027"/>
      <c r="P262" s="1027"/>
      <c r="Q262" s="1026"/>
      <c r="R262" s="1026"/>
      <c r="S262" s="1026"/>
      <c r="T262" s="1026"/>
      <c r="U262" s="1026"/>
      <c r="V262" s="1026"/>
      <c r="W262" s="1026"/>
      <c r="X262" s="1026"/>
      <c r="Y262" s="1026"/>
      <c r="Z262" s="1026"/>
      <c r="AA262" s="1026"/>
      <c r="AB262" s="1026"/>
      <c r="AC262" s="1026"/>
      <c r="AD262" s="1026"/>
      <c r="AE262" s="1026"/>
      <c r="AF262" s="1026"/>
      <c r="AG262" s="1026"/>
      <c r="AH262" s="1026"/>
      <c r="AI262" s="1026"/>
      <c r="AJ262" s="1026"/>
      <c r="AK262" s="1026"/>
      <c r="AL262" s="1026"/>
      <c r="AM262" s="1026"/>
      <c r="AN262" s="1026"/>
      <c r="AO262" s="1026"/>
      <c r="AP262" s="1026"/>
      <c r="AQ262" s="1026"/>
      <c r="AR262" s="1026"/>
      <c r="AS262" s="1026"/>
      <c r="AT262" s="1026"/>
      <c r="AU262" s="1026"/>
      <c r="AV262" s="1026"/>
      <c r="AW262" s="1026"/>
      <c r="AX262" s="1026"/>
      <c r="AY262" s="1026"/>
      <c r="AZ262" s="1026"/>
      <c r="BA262" s="1026"/>
      <c r="BB262" s="1026"/>
      <c r="BC262" s="1026"/>
      <c r="BD262" s="1026"/>
      <c r="BE262" s="1026"/>
      <c r="BF262" s="1026"/>
      <c r="BG262" s="1026"/>
      <c r="BH262" s="1026"/>
      <c r="BI262" s="1026"/>
      <c r="BJ262" s="1026"/>
      <c r="BK262" s="1026"/>
      <c r="BL262" s="1026"/>
      <c r="BM262" s="1026"/>
      <c r="BN262" s="1026"/>
      <c r="BO262" s="1026"/>
      <c r="BP262" s="1026"/>
      <c r="BQ262" s="1026"/>
      <c r="BR262" s="1026"/>
      <c r="BS262" s="1026"/>
      <c r="BT262" s="1026"/>
      <c r="BU262" s="1026"/>
      <c r="BV262" s="1026"/>
    </row>
    <row r="263">
      <c r="A263" s="1026"/>
      <c r="B263" s="1026"/>
      <c r="C263" s="1026"/>
      <c r="D263" s="1026"/>
      <c r="E263" s="1026"/>
      <c r="F263" s="1026"/>
      <c r="G263" s="1026"/>
      <c r="H263" s="1027"/>
      <c r="I263" s="1027"/>
      <c r="J263" s="1027"/>
      <c r="K263" s="1027"/>
      <c r="L263" s="1027"/>
      <c r="M263" s="1027"/>
      <c r="N263" s="1027"/>
      <c r="O263" s="1027"/>
      <c r="P263" s="1027"/>
      <c r="Q263" s="1026"/>
      <c r="R263" s="1026"/>
      <c r="S263" s="1026"/>
      <c r="T263" s="1026"/>
      <c r="U263" s="1026"/>
      <c r="V263" s="1026"/>
      <c r="W263" s="1026"/>
      <c r="X263" s="1026"/>
      <c r="Y263" s="1026"/>
      <c r="Z263" s="1026"/>
      <c r="AA263" s="1026"/>
      <c r="AB263" s="1026"/>
      <c r="AC263" s="1026"/>
      <c r="AD263" s="1026"/>
      <c r="AE263" s="1026"/>
      <c r="AF263" s="1026"/>
      <c r="AG263" s="1026"/>
      <c r="AH263" s="1026"/>
      <c r="AI263" s="1026"/>
      <c r="AJ263" s="1026"/>
      <c r="AK263" s="1026"/>
      <c r="AL263" s="1026"/>
      <c r="AM263" s="1026"/>
      <c r="AN263" s="1026"/>
      <c r="AO263" s="1026"/>
      <c r="AP263" s="1026"/>
      <c r="AQ263" s="1026"/>
      <c r="AR263" s="1026"/>
      <c r="AS263" s="1026"/>
      <c r="AT263" s="1026"/>
      <c r="AU263" s="1026"/>
      <c r="AV263" s="1026"/>
      <c r="AW263" s="1026"/>
      <c r="AX263" s="1026"/>
      <c r="AY263" s="1026"/>
      <c r="AZ263" s="1026"/>
      <c r="BA263" s="1026"/>
      <c r="BB263" s="1026"/>
      <c r="BC263" s="1026"/>
      <c r="BD263" s="1026"/>
      <c r="BE263" s="1026"/>
      <c r="BF263" s="1026"/>
      <c r="BG263" s="1026"/>
      <c r="BH263" s="1026"/>
      <c r="BI263" s="1026"/>
      <c r="BJ263" s="1026"/>
      <c r="BK263" s="1026"/>
      <c r="BL263" s="1026"/>
      <c r="BM263" s="1026"/>
      <c r="BN263" s="1026"/>
      <c r="BO263" s="1026"/>
      <c r="BP263" s="1026"/>
      <c r="BQ263" s="1026"/>
      <c r="BR263" s="1026"/>
      <c r="BS263" s="1026"/>
      <c r="BT263" s="1026"/>
      <c r="BU263" s="1026"/>
      <c r="BV263" s="1026"/>
    </row>
    <row r="264">
      <c r="A264" s="1026"/>
      <c r="B264" s="1026"/>
      <c r="C264" s="1026"/>
      <c r="D264" s="1026"/>
      <c r="E264" s="1026"/>
      <c r="F264" s="1026"/>
      <c r="G264" s="1026"/>
      <c r="H264" s="1027"/>
      <c r="I264" s="1027"/>
      <c r="J264" s="1027"/>
      <c r="K264" s="1027"/>
      <c r="L264" s="1027"/>
      <c r="M264" s="1027"/>
      <c r="N264" s="1027"/>
      <c r="O264" s="1027"/>
      <c r="P264" s="1027"/>
      <c r="Q264" s="1026"/>
      <c r="R264" s="1026"/>
      <c r="S264" s="1026"/>
      <c r="T264" s="1026"/>
      <c r="U264" s="1026"/>
      <c r="V264" s="1026"/>
      <c r="W264" s="1026"/>
      <c r="X264" s="1026"/>
      <c r="Y264" s="1026"/>
      <c r="Z264" s="1026"/>
      <c r="AA264" s="1026"/>
      <c r="AB264" s="1026"/>
      <c r="AC264" s="1026"/>
      <c r="AD264" s="1026"/>
      <c r="AE264" s="1026"/>
      <c r="AF264" s="1026"/>
      <c r="AG264" s="1026"/>
      <c r="AH264" s="1026"/>
      <c r="AI264" s="1026"/>
      <c r="AJ264" s="1026"/>
      <c r="AK264" s="1026"/>
      <c r="AL264" s="1026"/>
      <c r="AM264" s="1026"/>
      <c r="AN264" s="1026"/>
      <c r="AO264" s="1026"/>
      <c r="AP264" s="1026"/>
      <c r="AQ264" s="1026"/>
      <c r="AR264" s="1026"/>
      <c r="AS264" s="1026"/>
      <c r="AT264" s="1026"/>
      <c r="AU264" s="1026"/>
      <c r="AV264" s="1026"/>
      <c r="AW264" s="1026"/>
      <c r="AX264" s="1026"/>
      <c r="AY264" s="1026"/>
      <c r="AZ264" s="1026"/>
      <c r="BA264" s="1026"/>
      <c r="BB264" s="1026"/>
      <c r="BC264" s="1026"/>
      <c r="BD264" s="1026"/>
      <c r="BE264" s="1026"/>
      <c r="BF264" s="1026"/>
      <c r="BG264" s="1026"/>
      <c r="BH264" s="1026"/>
      <c r="BI264" s="1026"/>
      <c r="BJ264" s="1026"/>
      <c r="BK264" s="1026"/>
      <c r="BL264" s="1026"/>
      <c r="BM264" s="1026"/>
      <c r="BN264" s="1026"/>
      <c r="BO264" s="1026"/>
      <c r="BP264" s="1026"/>
      <c r="BQ264" s="1026"/>
      <c r="BR264" s="1026"/>
      <c r="BS264" s="1026"/>
      <c r="BT264" s="1026"/>
      <c r="BU264" s="1026"/>
      <c r="BV264" s="1026"/>
    </row>
    <row r="265">
      <c r="A265" s="1026"/>
      <c r="B265" s="1026"/>
      <c r="C265" s="1026"/>
      <c r="D265" s="1026"/>
      <c r="E265" s="1026"/>
      <c r="F265" s="1026"/>
      <c r="G265" s="1026"/>
      <c r="H265" s="1027"/>
      <c r="I265" s="1027"/>
      <c r="J265" s="1027"/>
      <c r="K265" s="1027"/>
      <c r="L265" s="1027"/>
      <c r="M265" s="1027"/>
      <c r="N265" s="1027"/>
      <c r="O265" s="1027"/>
      <c r="P265" s="1027"/>
      <c r="Q265" s="1026"/>
      <c r="R265" s="1026"/>
      <c r="S265" s="1026"/>
      <c r="T265" s="1026"/>
      <c r="U265" s="1026"/>
      <c r="V265" s="1026"/>
      <c r="W265" s="1026"/>
      <c r="X265" s="1026"/>
      <c r="Y265" s="1026"/>
      <c r="Z265" s="1026"/>
      <c r="AA265" s="1026"/>
      <c r="AB265" s="1026"/>
      <c r="AC265" s="1026"/>
      <c r="AD265" s="1026"/>
      <c r="AE265" s="1026"/>
      <c r="AF265" s="1026"/>
      <c r="AG265" s="1026"/>
      <c r="AH265" s="1026"/>
      <c r="AI265" s="1026"/>
      <c r="AJ265" s="1026"/>
      <c r="AK265" s="1026"/>
      <c r="AL265" s="1026"/>
      <c r="AM265" s="1026"/>
      <c r="AN265" s="1026"/>
      <c r="AO265" s="1026"/>
      <c r="AP265" s="1026"/>
      <c r="AQ265" s="1026"/>
      <c r="AR265" s="1026"/>
      <c r="AS265" s="1026"/>
      <c r="AT265" s="1026"/>
      <c r="AU265" s="1026"/>
      <c r="AV265" s="1026"/>
      <c r="AW265" s="1026"/>
      <c r="AX265" s="1026"/>
      <c r="AY265" s="1026"/>
      <c r="AZ265" s="1026"/>
      <c r="BA265" s="1026"/>
      <c r="BB265" s="1026"/>
      <c r="BC265" s="1026"/>
      <c r="BD265" s="1026"/>
      <c r="BE265" s="1026"/>
      <c r="BF265" s="1026"/>
      <c r="BG265" s="1026"/>
      <c r="BH265" s="1026"/>
      <c r="BI265" s="1026"/>
      <c r="BJ265" s="1026"/>
      <c r="BK265" s="1026"/>
      <c r="BL265" s="1026"/>
      <c r="BM265" s="1026"/>
      <c r="BN265" s="1026"/>
      <c r="BO265" s="1026"/>
      <c r="BP265" s="1026"/>
      <c r="BQ265" s="1026"/>
      <c r="BR265" s="1026"/>
      <c r="BS265" s="1026"/>
      <c r="BT265" s="1026"/>
      <c r="BU265" s="1026"/>
      <c r="BV265" s="1026"/>
    </row>
    <row r="266">
      <c r="A266" s="1026"/>
      <c r="B266" s="1026"/>
      <c r="C266" s="1026"/>
      <c r="D266" s="1026"/>
      <c r="E266" s="1026"/>
      <c r="F266" s="1026"/>
      <c r="G266" s="1026"/>
      <c r="H266" s="1027"/>
      <c r="I266" s="1027"/>
      <c r="J266" s="1027"/>
      <c r="K266" s="1027"/>
      <c r="L266" s="1027"/>
      <c r="M266" s="1027"/>
      <c r="N266" s="1027"/>
      <c r="O266" s="1027"/>
      <c r="P266" s="1027"/>
      <c r="Q266" s="1026"/>
      <c r="R266" s="1026"/>
      <c r="S266" s="1026"/>
      <c r="T266" s="1026"/>
      <c r="U266" s="1026"/>
      <c r="V266" s="1026"/>
      <c r="W266" s="1026"/>
      <c r="X266" s="1026"/>
      <c r="Y266" s="1026"/>
      <c r="Z266" s="1026"/>
      <c r="AA266" s="1026"/>
      <c r="AB266" s="1026"/>
      <c r="AC266" s="1026"/>
      <c r="AD266" s="1026"/>
      <c r="AE266" s="1026"/>
      <c r="AF266" s="1026"/>
      <c r="AG266" s="1026"/>
      <c r="AH266" s="1026"/>
      <c r="AI266" s="1026"/>
      <c r="AJ266" s="1026"/>
      <c r="AK266" s="1026"/>
      <c r="AL266" s="1026"/>
      <c r="AM266" s="1026"/>
      <c r="AN266" s="1026"/>
      <c r="AO266" s="1026"/>
      <c r="AP266" s="1026"/>
      <c r="AQ266" s="1026"/>
      <c r="AR266" s="1026"/>
      <c r="AS266" s="1026"/>
      <c r="AT266" s="1026"/>
      <c r="AU266" s="1026"/>
      <c r="AV266" s="1026"/>
      <c r="AW266" s="1026"/>
      <c r="AX266" s="1026"/>
      <c r="AY266" s="1026"/>
      <c r="AZ266" s="1026"/>
      <c r="BA266" s="1026"/>
      <c r="BB266" s="1026"/>
      <c r="BC266" s="1026"/>
      <c r="BD266" s="1026"/>
      <c r="BE266" s="1026"/>
      <c r="BF266" s="1026"/>
      <c r="BG266" s="1026"/>
      <c r="BH266" s="1026"/>
      <c r="BI266" s="1026"/>
      <c r="BJ266" s="1026"/>
      <c r="BK266" s="1026"/>
      <c r="BL266" s="1026"/>
      <c r="BM266" s="1026"/>
      <c r="BN266" s="1026"/>
      <c r="BO266" s="1026"/>
      <c r="BP266" s="1026"/>
      <c r="BQ266" s="1026"/>
      <c r="BR266" s="1026"/>
      <c r="BS266" s="1026"/>
      <c r="BT266" s="1026"/>
      <c r="BU266" s="1026"/>
      <c r="BV266" s="1026"/>
    </row>
    <row r="267">
      <c r="A267" s="1026"/>
      <c r="B267" s="1026"/>
      <c r="C267" s="1026"/>
      <c r="D267" s="1026"/>
      <c r="E267" s="1026"/>
      <c r="F267" s="1026"/>
      <c r="G267" s="1026"/>
      <c r="H267" s="1027"/>
      <c r="I267" s="1027"/>
      <c r="J267" s="1027"/>
      <c r="K267" s="1027"/>
      <c r="L267" s="1027"/>
      <c r="M267" s="1027"/>
      <c r="N267" s="1027"/>
      <c r="O267" s="1027"/>
      <c r="P267" s="1027"/>
      <c r="Q267" s="1026"/>
      <c r="R267" s="1026"/>
      <c r="S267" s="1026"/>
      <c r="T267" s="1026"/>
      <c r="U267" s="1026"/>
      <c r="V267" s="1026"/>
      <c r="W267" s="1026"/>
      <c r="X267" s="1026"/>
      <c r="Y267" s="1026"/>
      <c r="Z267" s="1026"/>
      <c r="AA267" s="1026"/>
      <c r="AB267" s="1026"/>
      <c r="AC267" s="1026"/>
      <c r="AD267" s="1026"/>
      <c r="AE267" s="1026"/>
      <c r="AF267" s="1026"/>
      <c r="AG267" s="1026"/>
      <c r="AH267" s="1026"/>
      <c r="AI267" s="1026"/>
      <c r="AJ267" s="1026"/>
      <c r="AK267" s="1026"/>
      <c r="AL267" s="1026"/>
      <c r="AM267" s="1026"/>
      <c r="AN267" s="1026"/>
      <c r="AO267" s="1026"/>
      <c r="AP267" s="1026"/>
      <c r="AQ267" s="1026"/>
      <c r="AR267" s="1026"/>
      <c r="AS267" s="1026"/>
      <c r="AT267" s="1026"/>
      <c r="AU267" s="1026"/>
      <c r="AV267" s="1026"/>
      <c r="AW267" s="1026"/>
      <c r="AX267" s="1026"/>
      <c r="AY267" s="1026"/>
      <c r="AZ267" s="1026"/>
      <c r="BA267" s="1026"/>
      <c r="BB267" s="1026"/>
      <c r="BC267" s="1026"/>
      <c r="BD267" s="1026"/>
      <c r="BE267" s="1026"/>
      <c r="BF267" s="1026"/>
      <c r="BG267" s="1026"/>
      <c r="BH267" s="1026"/>
      <c r="BI267" s="1026"/>
      <c r="BJ267" s="1026"/>
      <c r="BK267" s="1026"/>
      <c r="BL267" s="1026"/>
      <c r="BM267" s="1026"/>
      <c r="BN267" s="1026"/>
      <c r="BO267" s="1026"/>
      <c r="BP267" s="1026"/>
      <c r="BQ267" s="1026"/>
      <c r="BR267" s="1026"/>
      <c r="BS267" s="1026"/>
      <c r="BT267" s="1026"/>
      <c r="BU267" s="1026"/>
      <c r="BV267" s="1026"/>
    </row>
    <row r="268">
      <c r="A268" s="1026"/>
      <c r="B268" s="1026"/>
      <c r="C268" s="1026"/>
      <c r="D268" s="1026"/>
      <c r="E268" s="1026"/>
      <c r="F268" s="1026"/>
      <c r="G268" s="1026"/>
      <c r="H268" s="1027"/>
      <c r="I268" s="1027"/>
      <c r="J268" s="1027"/>
      <c r="K268" s="1027"/>
      <c r="L268" s="1027"/>
      <c r="M268" s="1027"/>
      <c r="N268" s="1027"/>
      <c r="O268" s="1027"/>
      <c r="P268" s="1027"/>
      <c r="Q268" s="1026"/>
      <c r="R268" s="1026"/>
      <c r="S268" s="1026"/>
      <c r="T268" s="1026"/>
      <c r="U268" s="1026"/>
      <c r="V268" s="1026"/>
      <c r="W268" s="1026"/>
      <c r="X268" s="1026"/>
      <c r="Y268" s="1026"/>
      <c r="Z268" s="1026"/>
      <c r="AA268" s="1026"/>
      <c r="AB268" s="1026"/>
      <c r="AC268" s="1026"/>
      <c r="AD268" s="1026"/>
      <c r="AE268" s="1026"/>
      <c r="AF268" s="1026"/>
      <c r="AG268" s="1026"/>
      <c r="AH268" s="1026"/>
      <c r="AI268" s="1026"/>
      <c r="AJ268" s="1026"/>
      <c r="AK268" s="1026"/>
      <c r="AL268" s="1026"/>
      <c r="AM268" s="1026"/>
      <c r="AN268" s="1026"/>
      <c r="AO268" s="1026"/>
      <c r="AP268" s="1026"/>
      <c r="AQ268" s="1026"/>
      <c r="AR268" s="1026"/>
      <c r="AS268" s="1026"/>
      <c r="AT268" s="1026"/>
      <c r="AU268" s="1026"/>
      <c r="AV268" s="1026"/>
      <c r="AW268" s="1026"/>
      <c r="AX268" s="1026"/>
      <c r="AY268" s="1026"/>
      <c r="AZ268" s="1026"/>
      <c r="BA268" s="1026"/>
      <c r="BB268" s="1026"/>
      <c r="BC268" s="1026"/>
      <c r="BD268" s="1026"/>
      <c r="BE268" s="1026"/>
      <c r="BF268" s="1026"/>
      <c r="BG268" s="1026"/>
      <c r="BH268" s="1026"/>
      <c r="BI268" s="1026"/>
      <c r="BJ268" s="1026"/>
      <c r="BK268" s="1026"/>
      <c r="BL268" s="1026"/>
      <c r="BM268" s="1026"/>
      <c r="BN268" s="1026"/>
      <c r="BO268" s="1026"/>
      <c r="BP268" s="1026"/>
      <c r="BQ268" s="1026"/>
      <c r="BR268" s="1026"/>
      <c r="BS268" s="1026"/>
      <c r="BT268" s="1026"/>
      <c r="BU268" s="1026"/>
      <c r="BV268" s="1026"/>
    </row>
    <row r="269">
      <c r="A269" s="1026"/>
      <c r="B269" s="1026"/>
      <c r="C269" s="1026"/>
      <c r="D269" s="1026"/>
      <c r="E269" s="1026"/>
      <c r="F269" s="1026"/>
      <c r="G269" s="1026"/>
      <c r="H269" s="1027"/>
      <c r="I269" s="1027"/>
      <c r="J269" s="1027"/>
      <c r="K269" s="1027"/>
      <c r="L269" s="1027"/>
      <c r="M269" s="1027"/>
      <c r="N269" s="1027"/>
      <c r="O269" s="1027"/>
      <c r="P269" s="1027"/>
      <c r="Q269" s="1026"/>
      <c r="R269" s="1026"/>
      <c r="S269" s="1026"/>
      <c r="T269" s="1026"/>
      <c r="U269" s="1026"/>
      <c r="V269" s="1026"/>
      <c r="W269" s="1026"/>
      <c r="X269" s="1026"/>
      <c r="Y269" s="1026"/>
      <c r="Z269" s="1026"/>
      <c r="AA269" s="1026"/>
      <c r="AB269" s="1026"/>
      <c r="AC269" s="1026"/>
      <c r="AD269" s="1026"/>
      <c r="AE269" s="1026"/>
      <c r="AF269" s="1026"/>
      <c r="AG269" s="1026"/>
      <c r="AH269" s="1026"/>
      <c r="AI269" s="1026"/>
      <c r="AJ269" s="1026"/>
      <c r="AK269" s="1026"/>
      <c r="AL269" s="1026"/>
      <c r="AM269" s="1026"/>
      <c r="AN269" s="1026"/>
      <c r="AO269" s="1026"/>
      <c r="AP269" s="1026"/>
      <c r="AQ269" s="1026"/>
      <c r="AR269" s="1026"/>
      <c r="AS269" s="1026"/>
      <c r="AT269" s="1026"/>
      <c r="AU269" s="1026"/>
      <c r="AV269" s="1026"/>
      <c r="AW269" s="1026"/>
      <c r="AX269" s="1026"/>
      <c r="AY269" s="1026"/>
      <c r="AZ269" s="1026"/>
      <c r="BA269" s="1026"/>
      <c r="BB269" s="1026"/>
      <c r="BC269" s="1026"/>
      <c r="BD269" s="1026"/>
      <c r="BE269" s="1026"/>
      <c r="BF269" s="1026"/>
      <c r="BG269" s="1026"/>
      <c r="BH269" s="1026"/>
      <c r="BI269" s="1026"/>
      <c r="BJ269" s="1026"/>
      <c r="BK269" s="1026"/>
      <c r="BL269" s="1026"/>
      <c r="BM269" s="1026"/>
      <c r="BN269" s="1026"/>
      <c r="BO269" s="1026"/>
      <c r="BP269" s="1026"/>
      <c r="BQ269" s="1026"/>
      <c r="BR269" s="1026"/>
      <c r="BS269" s="1026"/>
      <c r="BT269" s="1026"/>
      <c r="BU269" s="1026"/>
      <c r="BV269" s="1026"/>
    </row>
    <row r="270">
      <c r="A270" s="1026"/>
      <c r="B270" s="1026"/>
      <c r="C270" s="1026"/>
      <c r="D270" s="1026"/>
      <c r="E270" s="1026"/>
      <c r="F270" s="1026"/>
      <c r="G270" s="1026"/>
      <c r="H270" s="1027"/>
      <c r="I270" s="1027"/>
      <c r="J270" s="1027"/>
      <c r="K270" s="1027"/>
      <c r="L270" s="1027"/>
      <c r="M270" s="1027"/>
      <c r="N270" s="1027"/>
      <c r="O270" s="1027"/>
      <c r="P270" s="1027"/>
      <c r="Q270" s="1026"/>
      <c r="R270" s="1026"/>
      <c r="S270" s="1026"/>
      <c r="T270" s="1026"/>
      <c r="U270" s="1026"/>
      <c r="V270" s="1026"/>
      <c r="W270" s="1026"/>
      <c r="X270" s="1026"/>
      <c r="Y270" s="1026"/>
      <c r="Z270" s="1026"/>
      <c r="AA270" s="1026"/>
      <c r="AB270" s="1026"/>
      <c r="AC270" s="1026"/>
      <c r="AD270" s="1026"/>
      <c r="AE270" s="1026"/>
      <c r="AF270" s="1026"/>
      <c r="AG270" s="1026"/>
      <c r="AH270" s="1026"/>
      <c r="AI270" s="1026"/>
      <c r="AJ270" s="1026"/>
      <c r="AK270" s="1026"/>
      <c r="AL270" s="1026"/>
      <c r="AM270" s="1026"/>
      <c r="AN270" s="1026"/>
      <c r="AO270" s="1026"/>
      <c r="AP270" s="1026"/>
      <c r="AQ270" s="1026"/>
      <c r="AR270" s="1026"/>
      <c r="AS270" s="1026"/>
      <c r="AT270" s="1026"/>
      <c r="AU270" s="1026"/>
      <c r="AV270" s="1026"/>
      <c r="AW270" s="1026"/>
      <c r="AX270" s="1026"/>
      <c r="AY270" s="1026"/>
      <c r="AZ270" s="1026"/>
      <c r="BA270" s="1026"/>
      <c r="BB270" s="1026"/>
      <c r="BC270" s="1026"/>
      <c r="BD270" s="1026"/>
      <c r="BE270" s="1026"/>
      <c r="BF270" s="1026"/>
      <c r="BG270" s="1026"/>
      <c r="BH270" s="1026"/>
      <c r="BI270" s="1026"/>
      <c r="BJ270" s="1026"/>
      <c r="BK270" s="1026"/>
      <c r="BL270" s="1026"/>
      <c r="BM270" s="1026"/>
      <c r="BN270" s="1026"/>
      <c r="BO270" s="1026"/>
      <c r="BP270" s="1026"/>
      <c r="BQ270" s="1026"/>
      <c r="BR270" s="1026"/>
      <c r="BS270" s="1026"/>
      <c r="BT270" s="1026"/>
      <c r="BU270" s="1026"/>
      <c r="BV270" s="1026"/>
    </row>
    <row r="271">
      <c r="A271" s="1026"/>
      <c r="B271" s="1026"/>
      <c r="C271" s="1026"/>
      <c r="D271" s="1026"/>
      <c r="E271" s="1026"/>
      <c r="F271" s="1026"/>
      <c r="G271" s="1026"/>
      <c r="H271" s="1027"/>
      <c r="I271" s="1027"/>
      <c r="J271" s="1027"/>
      <c r="K271" s="1027"/>
      <c r="L271" s="1027"/>
      <c r="M271" s="1027"/>
      <c r="N271" s="1027"/>
      <c r="O271" s="1027"/>
      <c r="P271" s="1027"/>
      <c r="Q271" s="1026"/>
      <c r="R271" s="1026"/>
      <c r="S271" s="1026"/>
      <c r="T271" s="1026"/>
      <c r="U271" s="1026"/>
      <c r="V271" s="1026"/>
      <c r="W271" s="1026"/>
      <c r="X271" s="1026"/>
      <c r="Y271" s="1026"/>
      <c r="Z271" s="1026"/>
      <c r="AA271" s="1026"/>
      <c r="AB271" s="1026"/>
      <c r="AC271" s="1026"/>
      <c r="AD271" s="1026"/>
      <c r="AE271" s="1026"/>
      <c r="AF271" s="1026"/>
      <c r="AG271" s="1026"/>
      <c r="AH271" s="1026"/>
      <c r="AI271" s="1026"/>
      <c r="AJ271" s="1026"/>
      <c r="AK271" s="1026"/>
      <c r="AL271" s="1026"/>
      <c r="AM271" s="1026"/>
      <c r="AN271" s="1026"/>
      <c r="AO271" s="1026"/>
      <c r="AP271" s="1026"/>
      <c r="AQ271" s="1026"/>
      <c r="AR271" s="1026"/>
      <c r="AS271" s="1026"/>
      <c r="AT271" s="1026"/>
      <c r="AU271" s="1026"/>
      <c r="AV271" s="1026"/>
      <c r="AW271" s="1026"/>
      <c r="AX271" s="1026"/>
      <c r="AY271" s="1026"/>
      <c r="AZ271" s="1026"/>
      <c r="BA271" s="1026"/>
      <c r="BB271" s="1026"/>
      <c r="BC271" s="1026"/>
      <c r="BD271" s="1026"/>
      <c r="BE271" s="1026"/>
      <c r="BF271" s="1026"/>
      <c r="BG271" s="1026"/>
      <c r="BH271" s="1026"/>
      <c r="BI271" s="1026"/>
      <c r="BJ271" s="1026"/>
      <c r="BK271" s="1026"/>
      <c r="BL271" s="1026"/>
      <c r="BM271" s="1026"/>
      <c r="BN271" s="1026"/>
      <c r="BO271" s="1026"/>
      <c r="BP271" s="1026"/>
      <c r="BQ271" s="1026"/>
      <c r="BR271" s="1026"/>
      <c r="BS271" s="1026"/>
      <c r="BT271" s="1026"/>
      <c r="BU271" s="1026"/>
      <c r="BV271" s="1026"/>
    </row>
    <row r="272">
      <c r="A272" s="1026"/>
      <c r="B272" s="1026"/>
      <c r="C272" s="1026"/>
      <c r="D272" s="1026"/>
      <c r="E272" s="1026"/>
      <c r="F272" s="1026"/>
      <c r="G272" s="1026"/>
      <c r="H272" s="1027"/>
      <c r="I272" s="1027"/>
      <c r="J272" s="1027"/>
      <c r="K272" s="1027"/>
      <c r="L272" s="1027"/>
      <c r="M272" s="1027"/>
      <c r="N272" s="1027"/>
      <c r="O272" s="1027"/>
      <c r="P272" s="1027"/>
      <c r="Q272" s="1026"/>
      <c r="R272" s="1026"/>
      <c r="S272" s="1026"/>
      <c r="T272" s="1026"/>
      <c r="U272" s="1026"/>
      <c r="V272" s="1026"/>
      <c r="W272" s="1026"/>
      <c r="X272" s="1026"/>
      <c r="Y272" s="1026"/>
      <c r="Z272" s="1026"/>
      <c r="AA272" s="1026"/>
      <c r="AB272" s="1026"/>
      <c r="AC272" s="1026"/>
      <c r="AD272" s="1026"/>
      <c r="AE272" s="1026"/>
      <c r="AF272" s="1026"/>
      <c r="AG272" s="1026"/>
      <c r="AH272" s="1026"/>
      <c r="AI272" s="1026"/>
      <c r="AJ272" s="1026"/>
      <c r="AK272" s="1026"/>
      <c r="AL272" s="1026"/>
      <c r="AM272" s="1026"/>
      <c r="AN272" s="1026"/>
      <c r="AO272" s="1026"/>
      <c r="AP272" s="1026"/>
      <c r="AQ272" s="1026"/>
      <c r="AR272" s="1026"/>
      <c r="AS272" s="1026"/>
      <c r="AT272" s="1026"/>
      <c r="AU272" s="1026"/>
      <c r="AV272" s="1026"/>
      <c r="AW272" s="1026"/>
      <c r="AX272" s="1026"/>
      <c r="AY272" s="1026"/>
      <c r="AZ272" s="1026"/>
      <c r="BA272" s="1026"/>
      <c r="BB272" s="1026"/>
      <c r="BC272" s="1026"/>
      <c r="BD272" s="1026"/>
      <c r="BE272" s="1026"/>
      <c r="BF272" s="1026"/>
      <c r="BG272" s="1026"/>
      <c r="BH272" s="1026"/>
      <c r="BI272" s="1026"/>
      <c r="BJ272" s="1026"/>
      <c r="BK272" s="1026"/>
      <c r="BL272" s="1026"/>
      <c r="BM272" s="1026"/>
      <c r="BN272" s="1026"/>
      <c r="BO272" s="1026"/>
      <c r="BP272" s="1026"/>
      <c r="BQ272" s="1026"/>
      <c r="BR272" s="1026"/>
      <c r="BS272" s="1026"/>
      <c r="BT272" s="1026"/>
      <c r="BU272" s="1026"/>
      <c r="BV272" s="1026"/>
    </row>
    <row r="273">
      <c r="A273" s="1026"/>
      <c r="B273" s="1026"/>
      <c r="C273" s="1026"/>
      <c r="D273" s="1026"/>
      <c r="E273" s="1026"/>
      <c r="F273" s="1026"/>
      <c r="G273" s="1026"/>
      <c r="H273" s="1027"/>
      <c r="I273" s="1027"/>
      <c r="J273" s="1027"/>
      <c r="K273" s="1027"/>
      <c r="L273" s="1027"/>
      <c r="M273" s="1027"/>
      <c r="N273" s="1027"/>
      <c r="O273" s="1027"/>
      <c r="P273" s="1027"/>
      <c r="Q273" s="1026"/>
      <c r="R273" s="1026"/>
      <c r="S273" s="1026"/>
      <c r="T273" s="1026"/>
      <c r="U273" s="1026"/>
      <c r="V273" s="1026"/>
      <c r="W273" s="1026"/>
      <c r="X273" s="1026"/>
      <c r="Y273" s="1026"/>
      <c r="Z273" s="1026"/>
      <c r="AA273" s="1026"/>
      <c r="AB273" s="1026"/>
      <c r="AC273" s="1026"/>
      <c r="AD273" s="1026"/>
      <c r="AE273" s="1026"/>
      <c r="AF273" s="1026"/>
      <c r="AG273" s="1026"/>
      <c r="AH273" s="1026"/>
      <c r="AI273" s="1026"/>
      <c r="AJ273" s="1026"/>
      <c r="AK273" s="1026"/>
      <c r="AL273" s="1026"/>
      <c r="AM273" s="1026"/>
      <c r="AN273" s="1026"/>
      <c r="AO273" s="1026"/>
      <c r="AP273" s="1026"/>
      <c r="AQ273" s="1026"/>
      <c r="AR273" s="1026"/>
      <c r="AS273" s="1026"/>
      <c r="AT273" s="1026"/>
      <c r="AU273" s="1026"/>
      <c r="AV273" s="1026"/>
      <c r="AW273" s="1026"/>
      <c r="AX273" s="1026"/>
      <c r="AY273" s="1026"/>
      <c r="AZ273" s="1026"/>
      <c r="BA273" s="1026"/>
      <c r="BB273" s="1026"/>
      <c r="BC273" s="1026"/>
      <c r="BD273" s="1026"/>
      <c r="BE273" s="1026"/>
      <c r="BF273" s="1026"/>
      <c r="BG273" s="1026"/>
      <c r="BH273" s="1026"/>
      <c r="BI273" s="1026"/>
      <c r="BJ273" s="1026"/>
      <c r="BK273" s="1026"/>
      <c r="BL273" s="1026"/>
      <c r="BM273" s="1026"/>
      <c r="BN273" s="1026"/>
      <c r="BO273" s="1026"/>
      <c r="BP273" s="1026"/>
      <c r="BQ273" s="1026"/>
      <c r="BR273" s="1026"/>
      <c r="BS273" s="1026"/>
      <c r="BT273" s="1026"/>
      <c r="BU273" s="1026"/>
      <c r="BV273" s="1026"/>
    </row>
    <row r="274">
      <c r="A274" s="1026"/>
      <c r="B274" s="1026"/>
      <c r="C274" s="1026"/>
      <c r="D274" s="1026"/>
      <c r="E274" s="1026"/>
      <c r="F274" s="1026"/>
      <c r="G274" s="1026"/>
      <c r="H274" s="1027"/>
      <c r="I274" s="1027"/>
      <c r="J274" s="1027"/>
      <c r="K274" s="1027"/>
      <c r="L274" s="1027"/>
      <c r="M274" s="1027"/>
      <c r="N274" s="1027"/>
      <c r="O274" s="1027"/>
      <c r="P274" s="1027"/>
      <c r="Q274" s="1026"/>
      <c r="R274" s="1026"/>
      <c r="S274" s="1026"/>
      <c r="T274" s="1026"/>
      <c r="U274" s="1026"/>
      <c r="V274" s="1026"/>
      <c r="W274" s="1026"/>
      <c r="X274" s="1026"/>
      <c r="Y274" s="1026"/>
      <c r="Z274" s="1026"/>
      <c r="AA274" s="1026"/>
      <c r="AB274" s="1026"/>
      <c r="AC274" s="1026"/>
      <c r="AD274" s="1026"/>
      <c r="AE274" s="1026"/>
      <c r="AF274" s="1026"/>
      <c r="AG274" s="1026"/>
      <c r="AH274" s="1026"/>
      <c r="AI274" s="1026"/>
      <c r="AJ274" s="1026"/>
      <c r="AK274" s="1026"/>
      <c r="AL274" s="1026"/>
      <c r="AM274" s="1026"/>
      <c r="AN274" s="1026"/>
      <c r="AO274" s="1026"/>
      <c r="AP274" s="1026"/>
      <c r="AQ274" s="1026"/>
      <c r="AR274" s="1026"/>
      <c r="AS274" s="1026"/>
      <c r="AT274" s="1026"/>
      <c r="AU274" s="1026"/>
      <c r="AV274" s="1026"/>
      <c r="AW274" s="1026"/>
      <c r="AX274" s="1026"/>
      <c r="AY274" s="1026"/>
      <c r="AZ274" s="1026"/>
      <c r="BA274" s="1026"/>
      <c r="BB274" s="1026"/>
      <c r="BC274" s="1026"/>
      <c r="BD274" s="1026"/>
      <c r="BE274" s="1026"/>
      <c r="BF274" s="1026"/>
      <c r="BG274" s="1026"/>
      <c r="BH274" s="1026"/>
      <c r="BI274" s="1026"/>
      <c r="BJ274" s="1026"/>
      <c r="BK274" s="1026"/>
      <c r="BL274" s="1026"/>
      <c r="BM274" s="1026"/>
      <c r="BN274" s="1026"/>
      <c r="BO274" s="1026"/>
      <c r="BP274" s="1026"/>
      <c r="BQ274" s="1026"/>
      <c r="BR274" s="1026"/>
      <c r="BS274" s="1026"/>
      <c r="BT274" s="1026"/>
      <c r="BU274" s="1026"/>
      <c r="BV274" s="1026"/>
    </row>
    <row r="275">
      <c r="A275" s="1026"/>
      <c r="B275" s="1026"/>
      <c r="C275" s="1026"/>
      <c r="D275" s="1026"/>
      <c r="E275" s="1026"/>
      <c r="F275" s="1026"/>
      <c r="G275" s="1026"/>
      <c r="H275" s="1027"/>
      <c r="I275" s="1027"/>
      <c r="J275" s="1027"/>
      <c r="K275" s="1027"/>
      <c r="L275" s="1027"/>
      <c r="M275" s="1027"/>
      <c r="N275" s="1027"/>
      <c r="O275" s="1027"/>
      <c r="P275" s="1027"/>
      <c r="Q275" s="1026"/>
      <c r="R275" s="1026"/>
      <c r="S275" s="1026"/>
      <c r="T275" s="1026"/>
      <c r="U275" s="1026"/>
      <c r="V275" s="1026"/>
      <c r="W275" s="1026"/>
      <c r="X275" s="1026"/>
      <c r="Y275" s="1026"/>
      <c r="Z275" s="1026"/>
      <c r="AA275" s="1026"/>
      <c r="AB275" s="1026"/>
      <c r="AC275" s="1026"/>
      <c r="AD275" s="1026"/>
      <c r="AE275" s="1026"/>
      <c r="AF275" s="1026"/>
      <c r="AG275" s="1026"/>
      <c r="AH275" s="1026"/>
      <c r="AI275" s="1026"/>
      <c r="AJ275" s="1026"/>
      <c r="AK275" s="1026"/>
      <c r="AL275" s="1026"/>
      <c r="AM275" s="1026"/>
      <c r="AN275" s="1026"/>
      <c r="AO275" s="1026"/>
      <c r="AP275" s="1026"/>
      <c r="AQ275" s="1026"/>
      <c r="AR275" s="1026"/>
      <c r="AS275" s="1026"/>
      <c r="AT275" s="1026"/>
      <c r="AU275" s="1026"/>
      <c r="AV275" s="1026"/>
      <c r="AW275" s="1026"/>
      <c r="AX275" s="1026"/>
      <c r="AY275" s="1026"/>
      <c r="AZ275" s="1026"/>
      <c r="BA275" s="1026"/>
      <c r="BB275" s="1026"/>
      <c r="BC275" s="1026"/>
      <c r="BD275" s="1026"/>
      <c r="BE275" s="1026"/>
      <c r="BF275" s="1026"/>
      <c r="BG275" s="1026"/>
      <c r="BH275" s="1026"/>
      <c r="BI275" s="1026"/>
      <c r="BJ275" s="1026"/>
      <c r="BK275" s="1026"/>
      <c r="BL275" s="1026"/>
      <c r="BM275" s="1026"/>
      <c r="BN275" s="1026"/>
      <c r="BO275" s="1026"/>
      <c r="BP275" s="1026"/>
      <c r="BQ275" s="1026"/>
      <c r="BR275" s="1026"/>
      <c r="BS275" s="1026"/>
      <c r="BT275" s="1026"/>
      <c r="BU275" s="1026"/>
      <c r="BV275" s="1026"/>
    </row>
    <row r="276">
      <c r="A276" s="1026"/>
      <c r="B276" s="1026"/>
      <c r="C276" s="1026"/>
      <c r="D276" s="1026"/>
      <c r="E276" s="1026"/>
      <c r="F276" s="1026"/>
      <c r="G276" s="1026"/>
      <c r="H276" s="1027"/>
      <c r="I276" s="1027"/>
      <c r="J276" s="1027"/>
      <c r="K276" s="1027"/>
      <c r="L276" s="1027"/>
      <c r="M276" s="1027"/>
      <c r="N276" s="1027"/>
      <c r="O276" s="1027"/>
      <c r="P276" s="1027"/>
      <c r="Q276" s="1026"/>
      <c r="R276" s="1026"/>
      <c r="S276" s="1026"/>
      <c r="T276" s="1026"/>
      <c r="U276" s="1026"/>
      <c r="V276" s="1026"/>
      <c r="W276" s="1026"/>
      <c r="X276" s="1026"/>
      <c r="Y276" s="1026"/>
      <c r="Z276" s="1026"/>
      <c r="AA276" s="1026"/>
      <c r="AB276" s="1026"/>
      <c r="AC276" s="1026"/>
      <c r="AD276" s="1026"/>
      <c r="AE276" s="1026"/>
      <c r="AF276" s="1026"/>
      <c r="AG276" s="1026"/>
      <c r="AH276" s="1026"/>
      <c r="AI276" s="1026"/>
      <c r="AJ276" s="1026"/>
      <c r="AK276" s="1026"/>
      <c r="AL276" s="1026"/>
      <c r="AM276" s="1026"/>
      <c r="AN276" s="1026"/>
      <c r="AO276" s="1026"/>
      <c r="AP276" s="1026"/>
      <c r="AQ276" s="1026"/>
      <c r="AR276" s="1026"/>
      <c r="AS276" s="1026"/>
      <c r="AT276" s="1026"/>
      <c r="AU276" s="1026"/>
      <c r="AV276" s="1026"/>
      <c r="AW276" s="1026"/>
      <c r="AX276" s="1026"/>
      <c r="AY276" s="1026"/>
      <c r="AZ276" s="1026"/>
      <c r="BA276" s="1026"/>
      <c r="BB276" s="1026"/>
      <c r="BC276" s="1026"/>
      <c r="BD276" s="1026"/>
      <c r="BE276" s="1026"/>
      <c r="BF276" s="1026"/>
      <c r="BG276" s="1026"/>
      <c r="BH276" s="1026"/>
      <c r="BI276" s="1026"/>
      <c r="BJ276" s="1026"/>
      <c r="BK276" s="1026"/>
      <c r="BL276" s="1026"/>
      <c r="BM276" s="1026"/>
      <c r="BN276" s="1026"/>
      <c r="BO276" s="1026"/>
      <c r="BP276" s="1026"/>
      <c r="BQ276" s="1026"/>
      <c r="BR276" s="1026"/>
      <c r="BS276" s="1026"/>
      <c r="BT276" s="1026"/>
      <c r="BU276" s="1026"/>
      <c r="BV276" s="1026"/>
    </row>
    <row r="277">
      <c r="A277" s="1026"/>
      <c r="B277" s="1026"/>
      <c r="C277" s="1026"/>
      <c r="D277" s="1026"/>
      <c r="E277" s="1026"/>
      <c r="F277" s="1026"/>
      <c r="G277" s="1026"/>
      <c r="H277" s="1027"/>
      <c r="I277" s="1027"/>
      <c r="J277" s="1027"/>
      <c r="K277" s="1027"/>
      <c r="L277" s="1027"/>
      <c r="M277" s="1027"/>
      <c r="N277" s="1027"/>
      <c r="O277" s="1027"/>
      <c r="P277" s="1027"/>
      <c r="Q277" s="1026"/>
      <c r="R277" s="1026"/>
      <c r="S277" s="1026"/>
      <c r="T277" s="1026"/>
      <c r="U277" s="1026"/>
      <c r="V277" s="1026"/>
      <c r="W277" s="1026"/>
      <c r="X277" s="1026"/>
      <c r="Y277" s="1026"/>
      <c r="Z277" s="1026"/>
      <c r="AA277" s="1026"/>
      <c r="AB277" s="1026"/>
      <c r="AC277" s="1026"/>
      <c r="AD277" s="1026"/>
      <c r="AE277" s="1026"/>
      <c r="AF277" s="1026"/>
      <c r="AG277" s="1026"/>
      <c r="AH277" s="1026"/>
      <c r="AI277" s="1026"/>
      <c r="AJ277" s="1026"/>
      <c r="AK277" s="1026"/>
      <c r="AL277" s="1026"/>
      <c r="AM277" s="1026"/>
      <c r="AN277" s="1026"/>
      <c r="AO277" s="1026"/>
      <c r="AP277" s="1026"/>
      <c r="AQ277" s="1026"/>
      <c r="AR277" s="1026"/>
      <c r="AS277" s="1026"/>
      <c r="AT277" s="1026"/>
      <c r="AU277" s="1026"/>
      <c r="AV277" s="1026"/>
      <c r="AW277" s="1026"/>
      <c r="AX277" s="1026"/>
      <c r="AY277" s="1026"/>
      <c r="AZ277" s="1026"/>
      <c r="BA277" s="1026"/>
      <c r="BB277" s="1026"/>
      <c r="BC277" s="1026"/>
      <c r="BD277" s="1026"/>
      <c r="BE277" s="1026"/>
      <c r="BF277" s="1026"/>
      <c r="BG277" s="1026"/>
      <c r="BH277" s="1026"/>
      <c r="BI277" s="1026"/>
      <c r="BJ277" s="1026"/>
      <c r="BK277" s="1026"/>
      <c r="BL277" s="1026"/>
      <c r="BM277" s="1026"/>
      <c r="BN277" s="1026"/>
      <c r="BO277" s="1026"/>
      <c r="BP277" s="1026"/>
      <c r="BQ277" s="1026"/>
      <c r="BR277" s="1026"/>
      <c r="BS277" s="1026"/>
      <c r="BT277" s="1026"/>
      <c r="BU277" s="1026"/>
      <c r="BV277" s="1026"/>
    </row>
    <row r="278">
      <c r="A278" s="1026"/>
      <c r="B278" s="1026"/>
      <c r="C278" s="1026"/>
      <c r="D278" s="1026"/>
      <c r="E278" s="1026"/>
      <c r="F278" s="1026"/>
      <c r="G278" s="1026"/>
      <c r="H278" s="1027"/>
      <c r="I278" s="1027"/>
      <c r="J278" s="1027"/>
      <c r="K278" s="1027"/>
      <c r="L278" s="1027"/>
      <c r="M278" s="1027"/>
      <c r="N278" s="1027"/>
      <c r="O278" s="1027"/>
      <c r="P278" s="1027"/>
      <c r="Q278" s="1026"/>
      <c r="R278" s="1026"/>
      <c r="S278" s="1026"/>
      <c r="T278" s="1026"/>
      <c r="U278" s="1026"/>
      <c r="V278" s="1026"/>
      <c r="W278" s="1026"/>
      <c r="X278" s="1026"/>
      <c r="Y278" s="1026"/>
      <c r="Z278" s="1026"/>
      <c r="AA278" s="1026"/>
      <c r="AB278" s="1026"/>
      <c r="AC278" s="1026"/>
      <c r="AD278" s="1026"/>
      <c r="AE278" s="1026"/>
      <c r="AF278" s="1026"/>
      <c r="AG278" s="1026"/>
      <c r="AH278" s="1026"/>
      <c r="AI278" s="1026"/>
      <c r="AJ278" s="1026"/>
      <c r="AK278" s="1026"/>
      <c r="AL278" s="1026"/>
      <c r="AM278" s="1026"/>
      <c r="AN278" s="1026"/>
      <c r="AO278" s="1026"/>
      <c r="AP278" s="1026"/>
      <c r="AQ278" s="1026"/>
      <c r="AR278" s="1026"/>
      <c r="AS278" s="1026"/>
      <c r="AT278" s="1026"/>
      <c r="AU278" s="1026"/>
      <c r="AV278" s="1026"/>
      <c r="AW278" s="1026"/>
      <c r="AX278" s="1026"/>
      <c r="AY278" s="1026"/>
      <c r="AZ278" s="1026"/>
      <c r="BA278" s="1026"/>
      <c r="BB278" s="1026"/>
      <c r="BC278" s="1026"/>
      <c r="BD278" s="1026"/>
      <c r="BE278" s="1026"/>
      <c r="BF278" s="1026"/>
      <c r="BG278" s="1026"/>
      <c r="BH278" s="1026"/>
      <c r="BI278" s="1026"/>
      <c r="BJ278" s="1026"/>
      <c r="BK278" s="1026"/>
      <c r="BL278" s="1026"/>
      <c r="BM278" s="1026"/>
      <c r="BN278" s="1026"/>
      <c r="BO278" s="1026"/>
      <c r="BP278" s="1026"/>
      <c r="BQ278" s="1026"/>
      <c r="BR278" s="1026"/>
      <c r="BS278" s="1026"/>
      <c r="BT278" s="1026"/>
      <c r="BU278" s="1026"/>
      <c r="BV278" s="1026"/>
    </row>
    <row r="279">
      <c r="A279" s="1026"/>
      <c r="B279" s="1026"/>
      <c r="C279" s="1026"/>
      <c r="D279" s="1026"/>
      <c r="E279" s="1026"/>
      <c r="F279" s="1026"/>
      <c r="G279" s="1026"/>
      <c r="H279" s="1027"/>
      <c r="I279" s="1027"/>
      <c r="J279" s="1027"/>
      <c r="K279" s="1027"/>
      <c r="L279" s="1027"/>
      <c r="M279" s="1027"/>
      <c r="N279" s="1027"/>
      <c r="O279" s="1027"/>
      <c r="P279" s="1027"/>
      <c r="Q279" s="1026"/>
      <c r="R279" s="1026"/>
      <c r="S279" s="1026"/>
      <c r="T279" s="1026"/>
      <c r="U279" s="1026"/>
      <c r="V279" s="1026"/>
      <c r="W279" s="1026"/>
      <c r="X279" s="1026"/>
      <c r="Y279" s="1026"/>
      <c r="Z279" s="1026"/>
      <c r="AA279" s="1026"/>
      <c r="AB279" s="1026"/>
      <c r="AC279" s="1026"/>
      <c r="AD279" s="1026"/>
      <c r="AE279" s="1026"/>
      <c r="AF279" s="1026"/>
      <c r="AG279" s="1026"/>
      <c r="AH279" s="1026"/>
      <c r="AI279" s="1026"/>
      <c r="AJ279" s="1026"/>
      <c r="AK279" s="1026"/>
      <c r="AL279" s="1026"/>
      <c r="AM279" s="1026"/>
      <c r="AN279" s="1026"/>
      <c r="AO279" s="1026"/>
      <c r="AP279" s="1026"/>
      <c r="AQ279" s="1026"/>
      <c r="AR279" s="1026"/>
      <c r="AS279" s="1026"/>
      <c r="AT279" s="1026"/>
      <c r="AU279" s="1026"/>
      <c r="AV279" s="1026"/>
      <c r="AW279" s="1026"/>
      <c r="AX279" s="1026"/>
      <c r="AY279" s="1026"/>
      <c r="AZ279" s="1026"/>
      <c r="BA279" s="1026"/>
      <c r="BB279" s="1026"/>
      <c r="BC279" s="1026"/>
      <c r="BD279" s="1026"/>
      <c r="BE279" s="1026"/>
      <c r="BF279" s="1026"/>
      <c r="BG279" s="1026"/>
      <c r="BH279" s="1026"/>
      <c r="BI279" s="1026"/>
      <c r="BJ279" s="1026"/>
      <c r="BK279" s="1026"/>
      <c r="BL279" s="1026"/>
      <c r="BM279" s="1026"/>
      <c r="BN279" s="1026"/>
      <c r="BO279" s="1026"/>
      <c r="BP279" s="1026"/>
      <c r="BQ279" s="1026"/>
      <c r="BR279" s="1026"/>
      <c r="BS279" s="1026"/>
      <c r="BT279" s="1026"/>
      <c r="BU279" s="1026"/>
      <c r="BV279" s="1026"/>
    </row>
    <row r="280">
      <c r="A280" s="1026"/>
      <c r="B280" s="1026"/>
      <c r="C280" s="1026"/>
      <c r="D280" s="1026"/>
      <c r="E280" s="1026"/>
      <c r="F280" s="1026"/>
      <c r="G280" s="1026"/>
      <c r="H280" s="1027"/>
      <c r="I280" s="1027"/>
      <c r="J280" s="1027"/>
      <c r="K280" s="1027"/>
      <c r="L280" s="1027"/>
      <c r="M280" s="1027"/>
      <c r="N280" s="1027"/>
      <c r="O280" s="1027"/>
      <c r="P280" s="1027"/>
      <c r="Q280" s="1026"/>
      <c r="R280" s="1026"/>
      <c r="S280" s="1026"/>
      <c r="T280" s="1026"/>
      <c r="U280" s="1026"/>
      <c r="V280" s="1026"/>
      <c r="W280" s="1026"/>
      <c r="X280" s="1026"/>
      <c r="Y280" s="1026"/>
      <c r="Z280" s="1026"/>
      <c r="AA280" s="1026"/>
      <c r="AB280" s="1026"/>
      <c r="AC280" s="1026"/>
      <c r="AD280" s="1026"/>
      <c r="AE280" s="1026"/>
      <c r="AF280" s="1026"/>
      <c r="AG280" s="1026"/>
      <c r="AH280" s="1026"/>
      <c r="AI280" s="1026"/>
      <c r="AJ280" s="1026"/>
      <c r="AK280" s="1026"/>
      <c r="AL280" s="1026"/>
      <c r="AM280" s="1026"/>
      <c r="AN280" s="1026"/>
      <c r="AO280" s="1026"/>
      <c r="AP280" s="1026"/>
      <c r="AQ280" s="1026"/>
      <c r="AR280" s="1026"/>
      <c r="AS280" s="1026"/>
      <c r="AT280" s="1026"/>
      <c r="AU280" s="1026"/>
      <c r="AV280" s="1026"/>
      <c r="AW280" s="1026"/>
      <c r="AX280" s="1026"/>
      <c r="AY280" s="1026"/>
      <c r="AZ280" s="1026"/>
      <c r="BA280" s="1026"/>
      <c r="BB280" s="1026"/>
      <c r="BC280" s="1026"/>
      <c r="BD280" s="1026"/>
      <c r="BE280" s="1026"/>
      <c r="BF280" s="1026"/>
      <c r="BG280" s="1026"/>
      <c r="BH280" s="1026"/>
      <c r="BI280" s="1026"/>
      <c r="BJ280" s="1026"/>
      <c r="BK280" s="1026"/>
      <c r="BL280" s="1026"/>
      <c r="BM280" s="1026"/>
      <c r="BN280" s="1026"/>
      <c r="BO280" s="1026"/>
      <c r="BP280" s="1026"/>
      <c r="BQ280" s="1026"/>
      <c r="BR280" s="1026"/>
      <c r="BS280" s="1026"/>
      <c r="BT280" s="1026"/>
      <c r="BU280" s="1026"/>
      <c r="BV280" s="1026"/>
    </row>
    <row r="281">
      <c r="A281" s="1026"/>
      <c r="B281" s="1026"/>
      <c r="C281" s="1026"/>
      <c r="D281" s="1026"/>
      <c r="E281" s="1026"/>
      <c r="F281" s="1026"/>
      <c r="G281" s="1026"/>
      <c r="H281" s="1027"/>
      <c r="I281" s="1027"/>
      <c r="J281" s="1027"/>
      <c r="K281" s="1027"/>
      <c r="L281" s="1027"/>
      <c r="M281" s="1027"/>
      <c r="N281" s="1027"/>
      <c r="O281" s="1027"/>
      <c r="P281" s="1027"/>
      <c r="Q281" s="1026"/>
      <c r="R281" s="1026"/>
      <c r="S281" s="1026"/>
      <c r="T281" s="1026"/>
      <c r="U281" s="1026"/>
      <c r="V281" s="1026"/>
      <c r="W281" s="1026"/>
      <c r="X281" s="1026"/>
      <c r="Y281" s="1026"/>
      <c r="Z281" s="1026"/>
      <c r="AA281" s="1026"/>
      <c r="AB281" s="1026"/>
      <c r="AC281" s="1026"/>
      <c r="AD281" s="1026"/>
      <c r="AE281" s="1026"/>
      <c r="AF281" s="1026"/>
      <c r="AG281" s="1026"/>
      <c r="AH281" s="1026"/>
      <c r="AI281" s="1026"/>
      <c r="AJ281" s="1026"/>
      <c r="AK281" s="1026"/>
      <c r="AL281" s="1026"/>
      <c r="AM281" s="1026"/>
      <c r="AN281" s="1026"/>
      <c r="AO281" s="1026"/>
      <c r="AP281" s="1026"/>
      <c r="AQ281" s="1026"/>
      <c r="AR281" s="1026"/>
      <c r="AS281" s="1026"/>
      <c r="AT281" s="1026"/>
      <c r="AU281" s="1026"/>
      <c r="AV281" s="1026"/>
      <c r="AW281" s="1026"/>
      <c r="AX281" s="1026"/>
      <c r="AY281" s="1026"/>
      <c r="AZ281" s="1026"/>
      <c r="BA281" s="1026"/>
      <c r="BB281" s="1026"/>
      <c r="BC281" s="1026"/>
      <c r="BD281" s="1026"/>
      <c r="BE281" s="1026"/>
      <c r="BF281" s="1026"/>
      <c r="BG281" s="1026"/>
      <c r="BH281" s="1026"/>
      <c r="BI281" s="1026"/>
      <c r="BJ281" s="1026"/>
      <c r="BK281" s="1026"/>
      <c r="BL281" s="1026"/>
      <c r="BM281" s="1026"/>
      <c r="BN281" s="1026"/>
      <c r="BO281" s="1026"/>
      <c r="BP281" s="1026"/>
      <c r="BQ281" s="1026"/>
      <c r="BR281" s="1026"/>
      <c r="BS281" s="1026"/>
      <c r="BT281" s="1026"/>
      <c r="BU281" s="1026"/>
      <c r="BV281" s="1026"/>
    </row>
    <row r="282">
      <c r="A282" s="1026"/>
      <c r="B282" s="1026"/>
      <c r="C282" s="1026"/>
      <c r="D282" s="1026"/>
      <c r="E282" s="1026"/>
      <c r="F282" s="1026"/>
      <c r="G282" s="1026"/>
      <c r="H282" s="1027"/>
      <c r="I282" s="1027"/>
      <c r="J282" s="1027"/>
      <c r="K282" s="1027"/>
      <c r="L282" s="1027"/>
      <c r="M282" s="1027"/>
      <c r="N282" s="1027"/>
      <c r="O282" s="1027"/>
      <c r="P282" s="1027"/>
      <c r="Q282" s="1026"/>
      <c r="R282" s="1026"/>
      <c r="S282" s="1026"/>
      <c r="T282" s="1026"/>
      <c r="U282" s="1026"/>
      <c r="V282" s="1026"/>
      <c r="W282" s="1026"/>
      <c r="X282" s="1026"/>
      <c r="Y282" s="1026"/>
      <c r="Z282" s="1026"/>
      <c r="AA282" s="1026"/>
      <c r="AB282" s="1026"/>
      <c r="AC282" s="1026"/>
      <c r="AD282" s="1026"/>
      <c r="AE282" s="1026"/>
      <c r="AF282" s="1026"/>
      <c r="AG282" s="1026"/>
      <c r="AH282" s="1026"/>
      <c r="AI282" s="1026"/>
      <c r="AJ282" s="1026"/>
      <c r="AK282" s="1026"/>
      <c r="AL282" s="1026"/>
      <c r="AM282" s="1026"/>
      <c r="AN282" s="1026"/>
      <c r="AO282" s="1026"/>
      <c r="AP282" s="1026"/>
      <c r="AQ282" s="1026"/>
      <c r="AR282" s="1026"/>
      <c r="AS282" s="1026"/>
      <c r="AT282" s="1026"/>
      <c r="AU282" s="1026"/>
      <c r="AV282" s="1026"/>
      <c r="AW282" s="1026"/>
      <c r="AX282" s="1026"/>
      <c r="AY282" s="1026"/>
      <c r="AZ282" s="1026"/>
      <c r="BA282" s="1026"/>
      <c r="BB282" s="1026"/>
      <c r="BC282" s="1026"/>
      <c r="BD282" s="1026"/>
      <c r="BE282" s="1026"/>
      <c r="BF282" s="1026"/>
      <c r="BG282" s="1026"/>
      <c r="BH282" s="1026"/>
      <c r="BI282" s="1026"/>
      <c r="BJ282" s="1026"/>
      <c r="BK282" s="1026"/>
      <c r="BL282" s="1026"/>
      <c r="BM282" s="1026"/>
      <c r="BN282" s="1026"/>
      <c r="BO282" s="1026"/>
      <c r="BP282" s="1026"/>
      <c r="BQ282" s="1026"/>
      <c r="BR282" s="1026"/>
      <c r="BS282" s="1026"/>
      <c r="BT282" s="1026"/>
      <c r="BU282" s="1026"/>
      <c r="BV282" s="1026"/>
    </row>
    <row r="283">
      <c r="A283" s="1026"/>
      <c r="B283" s="1026"/>
      <c r="C283" s="1026"/>
      <c r="D283" s="1026"/>
      <c r="E283" s="1026"/>
      <c r="F283" s="1026"/>
      <c r="G283" s="1026"/>
      <c r="H283" s="1027"/>
      <c r="I283" s="1027"/>
      <c r="J283" s="1027"/>
      <c r="K283" s="1027"/>
      <c r="L283" s="1027"/>
      <c r="M283" s="1027"/>
      <c r="N283" s="1027"/>
      <c r="O283" s="1027"/>
      <c r="P283" s="1027"/>
      <c r="Q283" s="1026"/>
      <c r="R283" s="1026"/>
      <c r="S283" s="1026"/>
      <c r="T283" s="1026"/>
      <c r="U283" s="1026"/>
      <c r="V283" s="1026"/>
      <c r="W283" s="1026"/>
      <c r="X283" s="1026"/>
      <c r="Y283" s="1026"/>
      <c r="Z283" s="1026"/>
      <c r="AA283" s="1026"/>
      <c r="AB283" s="1026"/>
      <c r="AC283" s="1026"/>
      <c r="AD283" s="1026"/>
      <c r="AE283" s="1026"/>
      <c r="AF283" s="1026"/>
      <c r="AG283" s="1026"/>
      <c r="AH283" s="1026"/>
      <c r="AI283" s="1026"/>
      <c r="AJ283" s="1026"/>
      <c r="AK283" s="1026"/>
      <c r="AL283" s="1026"/>
      <c r="AM283" s="1026"/>
      <c r="AN283" s="1026"/>
      <c r="AO283" s="1026"/>
      <c r="AP283" s="1026"/>
      <c r="AQ283" s="1026"/>
      <c r="AR283" s="1026"/>
      <c r="AS283" s="1026"/>
      <c r="AT283" s="1026"/>
      <c r="AU283" s="1026"/>
      <c r="AV283" s="1026"/>
      <c r="AW283" s="1026"/>
      <c r="AX283" s="1026"/>
      <c r="AY283" s="1026"/>
      <c r="AZ283" s="1026"/>
      <c r="BA283" s="1026"/>
      <c r="BB283" s="1026"/>
      <c r="BC283" s="1026"/>
      <c r="BD283" s="1026"/>
      <c r="BE283" s="1026"/>
      <c r="BF283" s="1026"/>
      <c r="BG283" s="1026"/>
      <c r="BH283" s="1026"/>
      <c r="BI283" s="1026"/>
      <c r="BJ283" s="1026"/>
      <c r="BK283" s="1026"/>
      <c r="BL283" s="1026"/>
      <c r="BM283" s="1026"/>
      <c r="BN283" s="1026"/>
      <c r="BO283" s="1026"/>
      <c r="BP283" s="1026"/>
      <c r="BQ283" s="1026"/>
      <c r="BR283" s="1026"/>
      <c r="BS283" s="1026"/>
      <c r="BT283" s="1026"/>
      <c r="BU283" s="1026"/>
      <c r="BV283" s="1026"/>
    </row>
    <row r="284">
      <c r="A284" s="1026"/>
      <c r="B284" s="1026"/>
      <c r="C284" s="1026"/>
      <c r="D284" s="1026"/>
      <c r="E284" s="1026"/>
      <c r="F284" s="1026"/>
      <c r="G284" s="1026"/>
      <c r="H284" s="1027"/>
      <c r="I284" s="1027"/>
      <c r="J284" s="1027"/>
      <c r="K284" s="1027"/>
      <c r="L284" s="1027"/>
      <c r="M284" s="1027"/>
      <c r="N284" s="1027"/>
      <c r="O284" s="1027"/>
      <c r="P284" s="1027"/>
      <c r="Q284" s="1026"/>
      <c r="R284" s="1026"/>
      <c r="S284" s="1026"/>
      <c r="T284" s="1026"/>
      <c r="U284" s="1026"/>
      <c r="V284" s="1026"/>
      <c r="W284" s="1026"/>
      <c r="X284" s="1026"/>
      <c r="Y284" s="1026"/>
      <c r="Z284" s="1026"/>
      <c r="AA284" s="1026"/>
      <c r="AB284" s="1026"/>
      <c r="AC284" s="1026"/>
      <c r="AD284" s="1026"/>
      <c r="AE284" s="1026"/>
      <c r="AF284" s="1026"/>
      <c r="AG284" s="1026"/>
      <c r="AH284" s="1026"/>
      <c r="AI284" s="1026"/>
      <c r="AJ284" s="1026"/>
      <c r="AK284" s="1026"/>
      <c r="AL284" s="1026"/>
      <c r="AM284" s="1026"/>
      <c r="AN284" s="1026"/>
      <c r="AO284" s="1026"/>
      <c r="AP284" s="1026"/>
      <c r="AQ284" s="1026"/>
      <c r="AR284" s="1026"/>
      <c r="AS284" s="1026"/>
      <c r="AT284" s="1026"/>
      <c r="AU284" s="1026"/>
      <c r="AV284" s="1026"/>
      <c r="AW284" s="1026"/>
      <c r="AX284" s="1026"/>
      <c r="AY284" s="1026"/>
      <c r="AZ284" s="1026"/>
      <c r="BA284" s="1026"/>
      <c r="BB284" s="1026"/>
      <c r="BC284" s="1026"/>
      <c r="BD284" s="1026"/>
      <c r="BE284" s="1026"/>
      <c r="BF284" s="1026"/>
      <c r="BG284" s="1026"/>
      <c r="BH284" s="1026"/>
      <c r="BI284" s="1026"/>
      <c r="BJ284" s="1026"/>
      <c r="BK284" s="1026"/>
      <c r="BL284" s="1026"/>
      <c r="BM284" s="1026"/>
      <c r="BN284" s="1026"/>
      <c r="BO284" s="1026"/>
      <c r="BP284" s="1026"/>
      <c r="BQ284" s="1026"/>
      <c r="BR284" s="1026"/>
      <c r="BS284" s="1026"/>
      <c r="BT284" s="1026"/>
      <c r="BU284" s="1026"/>
      <c r="BV284" s="1026"/>
    </row>
    <row r="285">
      <c r="A285" s="1026"/>
      <c r="B285" s="1026"/>
      <c r="C285" s="1026"/>
      <c r="D285" s="1026"/>
      <c r="E285" s="1026"/>
      <c r="F285" s="1026"/>
      <c r="G285" s="1026"/>
      <c r="H285" s="1027"/>
      <c r="I285" s="1027"/>
      <c r="J285" s="1027"/>
      <c r="K285" s="1027"/>
      <c r="L285" s="1027"/>
      <c r="M285" s="1027"/>
      <c r="N285" s="1027"/>
      <c r="O285" s="1027"/>
      <c r="P285" s="1027"/>
      <c r="Q285" s="1026"/>
      <c r="R285" s="1026"/>
      <c r="S285" s="1026"/>
      <c r="T285" s="1026"/>
      <c r="U285" s="1026"/>
      <c r="V285" s="1026"/>
      <c r="W285" s="1026"/>
      <c r="X285" s="1026"/>
      <c r="Y285" s="1026"/>
      <c r="Z285" s="1026"/>
      <c r="AA285" s="1026"/>
      <c r="AB285" s="1026"/>
      <c r="AC285" s="1026"/>
      <c r="AD285" s="1026"/>
      <c r="AE285" s="1026"/>
      <c r="AF285" s="1026"/>
      <c r="AG285" s="1026"/>
      <c r="AH285" s="1026"/>
      <c r="AI285" s="1026"/>
      <c r="AJ285" s="1026"/>
      <c r="AK285" s="1026"/>
      <c r="AL285" s="1026"/>
      <c r="AM285" s="1026"/>
      <c r="AN285" s="1026"/>
      <c r="AO285" s="1026"/>
      <c r="AP285" s="1026"/>
      <c r="AQ285" s="1026"/>
      <c r="AR285" s="1026"/>
      <c r="AS285" s="1026"/>
      <c r="AT285" s="1026"/>
      <c r="AU285" s="1026"/>
      <c r="AV285" s="1026"/>
      <c r="AW285" s="1026"/>
      <c r="AX285" s="1026"/>
      <c r="AY285" s="1026"/>
      <c r="AZ285" s="1026"/>
      <c r="BA285" s="1026"/>
      <c r="BB285" s="1026"/>
      <c r="BC285" s="1026"/>
      <c r="BD285" s="1026"/>
      <c r="BE285" s="1026"/>
      <c r="BF285" s="1026"/>
      <c r="BG285" s="1026"/>
      <c r="BH285" s="1026"/>
      <c r="BI285" s="1026"/>
      <c r="BJ285" s="1026"/>
      <c r="BK285" s="1026"/>
      <c r="BL285" s="1026"/>
      <c r="BM285" s="1026"/>
      <c r="BN285" s="1026"/>
      <c r="BO285" s="1026"/>
      <c r="BP285" s="1026"/>
      <c r="BQ285" s="1026"/>
      <c r="BR285" s="1026"/>
      <c r="BS285" s="1026"/>
      <c r="BT285" s="1026"/>
      <c r="BU285" s="1026"/>
      <c r="BV285" s="1026"/>
    </row>
    <row r="286">
      <c r="A286" s="1026"/>
      <c r="B286" s="1026"/>
      <c r="C286" s="1026"/>
      <c r="D286" s="1026"/>
      <c r="E286" s="1026"/>
      <c r="F286" s="1026"/>
      <c r="G286" s="1026"/>
      <c r="H286" s="1027"/>
      <c r="I286" s="1027"/>
      <c r="J286" s="1027"/>
      <c r="K286" s="1027"/>
      <c r="L286" s="1027"/>
      <c r="M286" s="1027"/>
      <c r="N286" s="1027"/>
      <c r="O286" s="1027"/>
      <c r="P286" s="1027"/>
      <c r="Q286" s="1026"/>
      <c r="R286" s="1026"/>
      <c r="S286" s="1026"/>
      <c r="T286" s="1026"/>
      <c r="U286" s="1026"/>
      <c r="V286" s="1026"/>
      <c r="W286" s="1026"/>
      <c r="X286" s="1026"/>
      <c r="Y286" s="1026"/>
      <c r="Z286" s="1026"/>
      <c r="AA286" s="1026"/>
      <c r="AB286" s="1026"/>
      <c r="AC286" s="1026"/>
      <c r="AD286" s="1026"/>
      <c r="AE286" s="1026"/>
      <c r="AF286" s="1026"/>
      <c r="AG286" s="1026"/>
      <c r="AH286" s="1026"/>
      <c r="AI286" s="1026"/>
      <c r="AJ286" s="1026"/>
      <c r="AK286" s="1026"/>
      <c r="AL286" s="1026"/>
      <c r="AM286" s="1026"/>
      <c r="AN286" s="1026"/>
      <c r="AO286" s="1026"/>
      <c r="AP286" s="1026"/>
      <c r="AQ286" s="1026"/>
      <c r="AR286" s="1026"/>
      <c r="AS286" s="1026"/>
      <c r="AT286" s="1026"/>
      <c r="AU286" s="1026"/>
      <c r="AV286" s="1026"/>
      <c r="AW286" s="1026"/>
      <c r="AX286" s="1026"/>
      <c r="AY286" s="1026"/>
      <c r="AZ286" s="1026"/>
      <c r="BA286" s="1026"/>
      <c r="BB286" s="1026"/>
      <c r="BC286" s="1026"/>
      <c r="BD286" s="1026"/>
      <c r="BE286" s="1026"/>
      <c r="BF286" s="1026"/>
      <c r="BG286" s="1026"/>
      <c r="BH286" s="1026"/>
      <c r="BI286" s="1026"/>
      <c r="BJ286" s="1026"/>
      <c r="BK286" s="1026"/>
      <c r="BL286" s="1026"/>
      <c r="BM286" s="1026"/>
      <c r="BN286" s="1026"/>
      <c r="BO286" s="1026"/>
      <c r="BP286" s="1026"/>
      <c r="BQ286" s="1026"/>
      <c r="BR286" s="1026"/>
      <c r="BS286" s="1026"/>
      <c r="BT286" s="1026"/>
      <c r="BU286" s="1026"/>
      <c r="BV286" s="1026"/>
    </row>
    <row r="287">
      <c r="A287" s="1026"/>
      <c r="B287" s="1026"/>
      <c r="C287" s="1026"/>
      <c r="D287" s="1026"/>
      <c r="E287" s="1026"/>
      <c r="F287" s="1026"/>
      <c r="G287" s="1026"/>
      <c r="H287" s="1027"/>
      <c r="I287" s="1027"/>
      <c r="J287" s="1027"/>
      <c r="K287" s="1027"/>
      <c r="L287" s="1027"/>
      <c r="M287" s="1027"/>
      <c r="N287" s="1027"/>
      <c r="O287" s="1027"/>
      <c r="P287" s="1027"/>
      <c r="Q287" s="1026"/>
      <c r="R287" s="1026"/>
      <c r="S287" s="1026"/>
      <c r="T287" s="1026"/>
      <c r="U287" s="1026"/>
      <c r="V287" s="1026"/>
      <c r="W287" s="1026"/>
      <c r="X287" s="1026"/>
      <c r="Y287" s="1026"/>
      <c r="Z287" s="1026"/>
      <c r="AA287" s="1026"/>
      <c r="AB287" s="1026"/>
      <c r="AC287" s="1026"/>
      <c r="AD287" s="1026"/>
      <c r="AE287" s="1026"/>
      <c r="AF287" s="1026"/>
      <c r="AG287" s="1026"/>
      <c r="AH287" s="1026"/>
      <c r="AI287" s="1026"/>
      <c r="AJ287" s="1026"/>
      <c r="AK287" s="1026"/>
      <c r="AL287" s="1026"/>
      <c r="AM287" s="1026"/>
      <c r="AN287" s="1026"/>
      <c r="AO287" s="1026"/>
      <c r="AP287" s="1026"/>
      <c r="AQ287" s="1026"/>
      <c r="AR287" s="1026"/>
      <c r="AS287" s="1026"/>
      <c r="AT287" s="1026"/>
      <c r="AU287" s="1026"/>
      <c r="AV287" s="1026"/>
      <c r="AW287" s="1026"/>
      <c r="AX287" s="1026"/>
      <c r="AY287" s="1026"/>
      <c r="AZ287" s="1026"/>
      <c r="BA287" s="1026"/>
      <c r="BB287" s="1026"/>
      <c r="BC287" s="1026"/>
      <c r="BD287" s="1026"/>
      <c r="BE287" s="1026"/>
      <c r="BF287" s="1026"/>
      <c r="BG287" s="1026"/>
      <c r="BH287" s="1026"/>
      <c r="BI287" s="1026"/>
      <c r="BJ287" s="1026"/>
      <c r="BK287" s="1026"/>
      <c r="BL287" s="1026"/>
      <c r="BM287" s="1026"/>
      <c r="BN287" s="1026"/>
      <c r="BO287" s="1026"/>
      <c r="BP287" s="1026"/>
      <c r="BQ287" s="1026"/>
      <c r="BR287" s="1026"/>
      <c r="BS287" s="1026"/>
      <c r="BT287" s="1026"/>
      <c r="BU287" s="1026"/>
      <c r="BV287" s="1026"/>
    </row>
    <row r="288">
      <c r="A288" s="1026"/>
      <c r="B288" s="1026"/>
      <c r="C288" s="1026"/>
      <c r="D288" s="1026"/>
      <c r="E288" s="1026"/>
      <c r="F288" s="1026"/>
      <c r="G288" s="1026"/>
      <c r="H288" s="1027"/>
      <c r="I288" s="1027"/>
      <c r="J288" s="1027"/>
      <c r="K288" s="1027"/>
      <c r="L288" s="1027"/>
      <c r="M288" s="1027"/>
      <c r="N288" s="1027"/>
      <c r="O288" s="1027"/>
      <c r="P288" s="1027"/>
      <c r="Q288" s="1026"/>
      <c r="R288" s="1026"/>
      <c r="S288" s="1026"/>
      <c r="T288" s="1026"/>
      <c r="U288" s="1026"/>
      <c r="V288" s="1026"/>
      <c r="W288" s="1026"/>
      <c r="X288" s="1026"/>
      <c r="Y288" s="1026"/>
      <c r="Z288" s="1026"/>
      <c r="AA288" s="1026"/>
      <c r="AB288" s="1026"/>
      <c r="AC288" s="1026"/>
      <c r="AD288" s="1026"/>
      <c r="AE288" s="1026"/>
      <c r="AF288" s="1026"/>
      <c r="AG288" s="1026"/>
      <c r="AH288" s="1026"/>
      <c r="AI288" s="1026"/>
      <c r="AJ288" s="1026"/>
      <c r="AK288" s="1026"/>
      <c r="AL288" s="1026"/>
      <c r="AM288" s="1026"/>
      <c r="AN288" s="1026"/>
      <c r="AO288" s="1026"/>
      <c r="AP288" s="1026"/>
      <c r="AQ288" s="1026"/>
      <c r="AR288" s="1026"/>
      <c r="AS288" s="1026"/>
      <c r="AT288" s="1026"/>
      <c r="AU288" s="1026"/>
      <c r="AV288" s="1026"/>
      <c r="AW288" s="1026"/>
      <c r="AX288" s="1026"/>
      <c r="AY288" s="1026"/>
      <c r="AZ288" s="1026"/>
      <c r="BA288" s="1026"/>
      <c r="BB288" s="1026"/>
      <c r="BC288" s="1026"/>
      <c r="BD288" s="1026"/>
      <c r="BE288" s="1026"/>
      <c r="BF288" s="1026"/>
      <c r="BG288" s="1026"/>
      <c r="BH288" s="1026"/>
      <c r="BI288" s="1026"/>
      <c r="BJ288" s="1026"/>
      <c r="BK288" s="1026"/>
      <c r="BL288" s="1026"/>
      <c r="BM288" s="1026"/>
      <c r="BN288" s="1026"/>
      <c r="BO288" s="1026"/>
      <c r="BP288" s="1026"/>
      <c r="BQ288" s="1026"/>
      <c r="BR288" s="1026"/>
      <c r="BS288" s="1026"/>
      <c r="BT288" s="1026"/>
      <c r="BU288" s="1026"/>
      <c r="BV288" s="1026"/>
    </row>
    <row r="289">
      <c r="A289" s="1026"/>
      <c r="B289" s="1026"/>
      <c r="C289" s="1026"/>
      <c r="D289" s="1026"/>
      <c r="E289" s="1026"/>
      <c r="F289" s="1026"/>
      <c r="G289" s="1026"/>
      <c r="H289" s="1027"/>
      <c r="I289" s="1027"/>
      <c r="J289" s="1027"/>
      <c r="K289" s="1027"/>
      <c r="L289" s="1027"/>
      <c r="M289" s="1027"/>
      <c r="N289" s="1027"/>
      <c r="O289" s="1027"/>
      <c r="P289" s="1027"/>
      <c r="Q289" s="1026"/>
      <c r="R289" s="1026"/>
      <c r="S289" s="1026"/>
      <c r="T289" s="1026"/>
      <c r="U289" s="1026"/>
      <c r="V289" s="1026"/>
      <c r="W289" s="1026"/>
      <c r="X289" s="1026"/>
      <c r="Y289" s="1026"/>
      <c r="Z289" s="1026"/>
      <c r="AA289" s="1026"/>
      <c r="AB289" s="1026"/>
      <c r="AC289" s="1026"/>
      <c r="AD289" s="1026"/>
      <c r="AE289" s="1026"/>
      <c r="AF289" s="1026"/>
      <c r="AG289" s="1026"/>
      <c r="AH289" s="1026"/>
      <c r="AI289" s="1026"/>
      <c r="AJ289" s="1026"/>
      <c r="AK289" s="1026"/>
      <c r="AL289" s="1026"/>
      <c r="AM289" s="1026"/>
      <c r="AN289" s="1026"/>
      <c r="AO289" s="1026"/>
      <c r="AP289" s="1026"/>
      <c r="AQ289" s="1026"/>
      <c r="AR289" s="1026"/>
      <c r="AS289" s="1026"/>
      <c r="AT289" s="1026"/>
      <c r="AU289" s="1026"/>
      <c r="AV289" s="1026"/>
      <c r="AW289" s="1026"/>
      <c r="AX289" s="1026"/>
      <c r="AY289" s="1026"/>
      <c r="AZ289" s="1026"/>
      <c r="BA289" s="1026"/>
      <c r="BB289" s="1026"/>
      <c r="BC289" s="1026"/>
      <c r="BD289" s="1026"/>
      <c r="BE289" s="1026"/>
      <c r="BF289" s="1026"/>
      <c r="BG289" s="1026"/>
      <c r="BH289" s="1026"/>
      <c r="BI289" s="1026"/>
      <c r="BJ289" s="1026"/>
      <c r="BK289" s="1026"/>
      <c r="BL289" s="1026"/>
      <c r="BM289" s="1026"/>
      <c r="BN289" s="1026"/>
      <c r="BO289" s="1026"/>
      <c r="BP289" s="1026"/>
      <c r="BQ289" s="1026"/>
      <c r="BR289" s="1026"/>
      <c r="BS289" s="1026"/>
      <c r="BT289" s="1026"/>
      <c r="BU289" s="1026"/>
      <c r="BV289" s="1026"/>
    </row>
    <row r="290">
      <c r="A290" s="1026"/>
      <c r="B290" s="1026"/>
      <c r="C290" s="1026"/>
      <c r="D290" s="1026"/>
      <c r="E290" s="1026"/>
      <c r="F290" s="1026"/>
      <c r="G290" s="1026"/>
      <c r="H290" s="1027"/>
      <c r="I290" s="1027"/>
      <c r="J290" s="1027"/>
      <c r="K290" s="1027"/>
      <c r="L290" s="1027"/>
      <c r="M290" s="1027"/>
      <c r="N290" s="1027"/>
      <c r="O290" s="1027"/>
      <c r="P290" s="1027"/>
      <c r="Q290" s="1026"/>
      <c r="R290" s="1026"/>
      <c r="S290" s="1026"/>
      <c r="T290" s="1026"/>
      <c r="U290" s="1026"/>
      <c r="V290" s="1026"/>
      <c r="W290" s="1026"/>
      <c r="X290" s="1026"/>
      <c r="Y290" s="1026"/>
      <c r="Z290" s="1026"/>
      <c r="AA290" s="1026"/>
      <c r="AB290" s="1026"/>
      <c r="AC290" s="1026"/>
      <c r="AD290" s="1026"/>
      <c r="AE290" s="1026"/>
      <c r="AF290" s="1026"/>
      <c r="AG290" s="1026"/>
      <c r="AH290" s="1026"/>
      <c r="AI290" s="1026"/>
      <c r="AJ290" s="1026"/>
      <c r="AK290" s="1026"/>
      <c r="AL290" s="1026"/>
      <c r="AM290" s="1026"/>
      <c r="AN290" s="1026"/>
      <c r="AO290" s="1026"/>
      <c r="AP290" s="1026"/>
      <c r="AQ290" s="1026"/>
      <c r="AR290" s="1026"/>
      <c r="AS290" s="1026"/>
      <c r="AT290" s="1026"/>
      <c r="AU290" s="1026"/>
      <c r="AV290" s="1026"/>
      <c r="AW290" s="1026"/>
      <c r="AX290" s="1026"/>
      <c r="AY290" s="1026"/>
      <c r="AZ290" s="1026"/>
      <c r="BA290" s="1026"/>
      <c r="BB290" s="1026"/>
      <c r="BC290" s="1026"/>
      <c r="BD290" s="1026"/>
      <c r="BE290" s="1026"/>
      <c r="BF290" s="1026"/>
      <c r="BG290" s="1026"/>
      <c r="BH290" s="1026"/>
      <c r="BI290" s="1026"/>
      <c r="BJ290" s="1026"/>
      <c r="BK290" s="1026"/>
      <c r="BL290" s="1026"/>
      <c r="BM290" s="1026"/>
      <c r="BN290" s="1026"/>
      <c r="BO290" s="1026"/>
      <c r="BP290" s="1026"/>
      <c r="BQ290" s="1026"/>
      <c r="BR290" s="1026"/>
      <c r="BS290" s="1026"/>
      <c r="BT290" s="1026"/>
      <c r="BU290" s="1026"/>
      <c r="BV290" s="1026"/>
    </row>
    <row r="291">
      <c r="A291" s="1026"/>
      <c r="B291" s="1026"/>
      <c r="C291" s="1026"/>
      <c r="D291" s="1026"/>
      <c r="E291" s="1026"/>
      <c r="F291" s="1026"/>
      <c r="G291" s="1026"/>
      <c r="H291" s="1027"/>
      <c r="I291" s="1027"/>
      <c r="J291" s="1027"/>
      <c r="K291" s="1027"/>
      <c r="L291" s="1027"/>
      <c r="M291" s="1027"/>
      <c r="N291" s="1027"/>
      <c r="O291" s="1027"/>
      <c r="P291" s="1027"/>
      <c r="Q291" s="1026"/>
      <c r="R291" s="1026"/>
      <c r="S291" s="1026"/>
      <c r="T291" s="1026"/>
      <c r="U291" s="1026"/>
      <c r="V291" s="1026"/>
      <c r="W291" s="1026"/>
      <c r="X291" s="1026"/>
      <c r="Y291" s="1026"/>
      <c r="Z291" s="1026"/>
      <c r="AA291" s="1026"/>
      <c r="AB291" s="1026"/>
      <c r="AC291" s="1026"/>
      <c r="AD291" s="1026"/>
      <c r="AE291" s="1026"/>
      <c r="AF291" s="1026"/>
      <c r="AG291" s="1026"/>
      <c r="AH291" s="1026"/>
      <c r="AI291" s="1026"/>
      <c r="AJ291" s="1026"/>
      <c r="AK291" s="1026"/>
      <c r="AL291" s="1026"/>
      <c r="AM291" s="1026"/>
      <c r="AN291" s="1026"/>
      <c r="AO291" s="1026"/>
      <c r="AP291" s="1026"/>
      <c r="AQ291" s="1026"/>
      <c r="AR291" s="1026"/>
      <c r="AS291" s="1026"/>
      <c r="AT291" s="1026"/>
      <c r="AU291" s="1026"/>
      <c r="AV291" s="1026"/>
      <c r="AW291" s="1026"/>
      <c r="AX291" s="1026"/>
      <c r="AY291" s="1026"/>
      <c r="AZ291" s="1026"/>
      <c r="BA291" s="1026"/>
      <c r="BB291" s="1026"/>
      <c r="BC291" s="1026"/>
      <c r="BD291" s="1026"/>
      <c r="BE291" s="1026"/>
      <c r="BF291" s="1026"/>
      <c r="BG291" s="1026"/>
      <c r="BH291" s="1026"/>
      <c r="BI291" s="1026"/>
      <c r="BJ291" s="1026"/>
      <c r="BK291" s="1026"/>
      <c r="BL291" s="1026"/>
      <c r="BM291" s="1026"/>
      <c r="BN291" s="1026"/>
      <c r="BO291" s="1026"/>
      <c r="BP291" s="1026"/>
      <c r="BQ291" s="1026"/>
      <c r="BR291" s="1026"/>
      <c r="BS291" s="1026"/>
      <c r="BT291" s="1026"/>
      <c r="BU291" s="1026"/>
      <c r="BV291" s="1026"/>
    </row>
    <row r="292">
      <c r="A292" s="1026"/>
      <c r="B292" s="1026"/>
      <c r="C292" s="1026"/>
      <c r="D292" s="1026"/>
      <c r="E292" s="1026"/>
      <c r="F292" s="1026"/>
      <c r="G292" s="1026"/>
      <c r="H292" s="1027"/>
      <c r="I292" s="1027"/>
      <c r="J292" s="1027"/>
      <c r="K292" s="1027"/>
      <c r="L292" s="1027"/>
      <c r="M292" s="1027"/>
      <c r="N292" s="1027"/>
      <c r="O292" s="1027"/>
      <c r="P292" s="1027"/>
      <c r="Q292" s="1026"/>
      <c r="R292" s="1026"/>
      <c r="S292" s="1026"/>
      <c r="T292" s="1026"/>
      <c r="U292" s="1026"/>
      <c r="V292" s="1026"/>
      <c r="W292" s="1026"/>
      <c r="X292" s="1026"/>
      <c r="Y292" s="1026"/>
      <c r="Z292" s="1026"/>
      <c r="AA292" s="1026"/>
      <c r="AB292" s="1026"/>
      <c r="AC292" s="1026"/>
      <c r="AD292" s="1026"/>
      <c r="AE292" s="1026"/>
      <c r="AF292" s="1026"/>
      <c r="AG292" s="1026"/>
      <c r="AH292" s="1026"/>
      <c r="AI292" s="1026"/>
      <c r="AJ292" s="1026"/>
      <c r="AK292" s="1026"/>
      <c r="AL292" s="1026"/>
      <c r="AM292" s="1026"/>
      <c r="AN292" s="1026"/>
      <c r="AO292" s="1026"/>
      <c r="AP292" s="1026"/>
      <c r="AQ292" s="1026"/>
      <c r="AR292" s="1026"/>
      <c r="AS292" s="1026"/>
      <c r="AT292" s="1026"/>
      <c r="AU292" s="1026"/>
      <c r="AV292" s="1026"/>
      <c r="AW292" s="1026"/>
      <c r="AX292" s="1026"/>
      <c r="AY292" s="1026"/>
      <c r="AZ292" s="1026"/>
      <c r="BA292" s="1026"/>
      <c r="BB292" s="1026"/>
      <c r="BC292" s="1026"/>
      <c r="BD292" s="1026"/>
      <c r="BE292" s="1026"/>
      <c r="BF292" s="1026"/>
      <c r="BG292" s="1026"/>
      <c r="BH292" s="1026"/>
      <c r="BI292" s="1026"/>
      <c r="BJ292" s="1026"/>
      <c r="BK292" s="1026"/>
      <c r="BL292" s="1026"/>
      <c r="BM292" s="1026"/>
      <c r="BN292" s="1026"/>
      <c r="BO292" s="1026"/>
      <c r="BP292" s="1026"/>
      <c r="BQ292" s="1026"/>
      <c r="BR292" s="1026"/>
      <c r="BS292" s="1026"/>
      <c r="BT292" s="1026"/>
      <c r="BU292" s="1026"/>
      <c r="BV292" s="1026"/>
    </row>
    <row r="293">
      <c r="A293" s="1026"/>
      <c r="B293" s="1026"/>
      <c r="C293" s="1026"/>
      <c r="D293" s="1026"/>
      <c r="E293" s="1026"/>
      <c r="F293" s="1026"/>
      <c r="G293" s="1026"/>
      <c r="H293" s="1027"/>
      <c r="I293" s="1027"/>
      <c r="J293" s="1027"/>
      <c r="K293" s="1027"/>
      <c r="L293" s="1027"/>
      <c r="M293" s="1027"/>
      <c r="N293" s="1027"/>
      <c r="O293" s="1027"/>
      <c r="P293" s="1027"/>
      <c r="Q293" s="1026"/>
      <c r="R293" s="1026"/>
      <c r="S293" s="1026"/>
      <c r="T293" s="1026"/>
      <c r="U293" s="1026"/>
      <c r="V293" s="1026"/>
      <c r="W293" s="1026"/>
      <c r="X293" s="1026"/>
      <c r="Y293" s="1026"/>
      <c r="Z293" s="1026"/>
      <c r="AA293" s="1026"/>
      <c r="AB293" s="1026"/>
      <c r="AC293" s="1026"/>
      <c r="AD293" s="1026"/>
      <c r="AE293" s="1026"/>
      <c r="AF293" s="1026"/>
      <c r="AG293" s="1026"/>
      <c r="AH293" s="1026"/>
      <c r="AI293" s="1026"/>
      <c r="AJ293" s="1026"/>
      <c r="AK293" s="1026"/>
      <c r="AL293" s="1026"/>
      <c r="AM293" s="1026"/>
      <c r="AN293" s="1026"/>
      <c r="AO293" s="1026"/>
      <c r="AP293" s="1026"/>
      <c r="AQ293" s="1026"/>
      <c r="AR293" s="1026"/>
      <c r="AS293" s="1026"/>
      <c r="AT293" s="1026"/>
      <c r="AU293" s="1026"/>
      <c r="AV293" s="1026"/>
      <c r="AW293" s="1026"/>
      <c r="AX293" s="1026"/>
      <c r="AY293" s="1026"/>
      <c r="AZ293" s="1026"/>
      <c r="BA293" s="1026"/>
      <c r="BB293" s="1026"/>
      <c r="BC293" s="1026"/>
      <c r="BD293" s="1026"/>
      <c r="BE293" s="1026"/>
      <c r="BF293" s="1026"/>
      <c r="BG293" s="1026"/>
      <c r="BH293" s="1026"/>
      <c r="BI293" s="1026"/>
      <c r="BJ293" s="1026"/>
      <c r="BK293" s="1026"/>
      <c r="BL293" s="1026"/>
      <c r="BM293" s="1026"/>
      <c r="BN293" s="1026"/>
      <c r="BO293" s="1026"/>
      <c r="BP293" s="1026"/>
      <c r="BQ293" s="1026"/>
      <c r="BR293" s="1026"/>
      <c r="BS293" s="1026"/>
      <c r="BT293" s="1026"/>
      <c r="BU293" s="1026"/>
      <c r="BV293" s="1026"/>
    </row>
    <row r="294">
      <c r="A294" s="1026"/>
      <c r="B294" s="1026"/>
      <c r="C294" s="1026"/>
      <c r="D294" s="1026"/>
      <c r="E294" s="1026"/>
      <c r="F294" s="1026"/>
      <c r="G294" s="1026"/>
      <c r="H294" s="1027"/>
      <c r="I294" s="1027"/>
      <c r="J294" s="1027"/>
      <c r="K294" s="1027"/>
      <c r="L294" s="1027"/>
      <c r="M294" s="1027"/>
      <c r="N294" s="1027"/>
      <c r="O294" s="1027"/>
      <c r="P294" s="1027"/>
      <c r="Q294" s="1026"/>
      <c r="R294" s="1026"/>
      <c r="S294" s="1026"/>
      <c r="T294" s="1026"/>
      <c r="U294" s="1026"/>
      <c r="V294" s="1026"/>
      <c r="W294" s="1026"/>
      <c r="X294" s="1026"/>
      <c r="Y294" s="1026"/>
      <c r="Z294" s="1026"/>
      <c r="AA294" s="1026"/>
      <c r="AB294" s="1026"/>
      <c r="AC294" s="1026"/>
      <c r="AD294" s="1026"/>
      <c r="AE294" s="1026"/>
      <c r="AF294" s="1026"/>
      <c r="AG294" s="1026"/>
      <c r="AH294" s="1026"/>
      <c r="AI294" s="1026"/>
      <c r="AJ294" s="1026"/>
      <c r="AK294" s="1026"/>
      <c r="AL294" s="1026"/>
      <c r="AM294" s="1026"/>
      <c r="AN294" s="1026"/>
      <c r="AO294" s="1026"/>
      <c r="AP294" s="1026"/>
      <c r="AQ294" s="1026"/>
      <c r="AR294" s="1026"/>
      <c r="AS294" s="1026"/>
      <c r="AT294" s="1026"/>
      <c r="AU294" s="1026"/>
      <c r="AV294" s="1026"/>
      <c r="AW294" s="1026"/>
      <c r="AX294" s="1026"/>
      <c r="AY294" s="1026"/>
      <c r="AZ294" s="1026"/>
      <c r="BA294" s="1026"/>
      <c r="BB294" s="1026"/>
      <c r="BC294" s="1026"/>
      <c r="BD294" s="1026"/>
      <c r="BE294" s="1026"/>
      <c r="BF294" s="1026"/>
      <c r="BG294" s="1026"/>
      <c r="BH294" s="1026"/>
      <c r="BI294" s="1026"/>
      <c r="BJ294" s="1026"/>
      <c r="BK294" s="1026"/>
      <c r="BL294" s="1026"/>
      <c r="BM294" s="1026"/>
      <c r="BN294" s="1026"/>
      <c r="BO294" s="1026"/>
      <c r="BP294" s="1026"/>
      <c r="BQ294" s="1026"/>
      <c r="BR294" s="1026"/>
      <c r="BS294" s="1026"/>
      <c r="BT294" s="1026"/>
      <c r="BU294" s="1026"/>
      <c r="BV294" s="1026"/>
    </row>
    <row r="295">
      <c r="A295" s="1026"/>
      <c r="B295" s="1026"/>
      <c r="C295" s="1026"/>
      <c r="D295" s="1026"/>
      <c r="E295" s="1026"/>
      <c r="F295" s="1026"/>
      <c r="G295" s="1026"/>
      <c r="H295" s="1027"/>
      <c r="I295" s="1027"/>
      <c r="J295" s="1027"/>
      <c r="K295" s="1027"/>
      <c r="L295" s="1027"/>
      <c r="M295" s="1027"/>
      <c r="N295" s="1027"/>
      <c r="O295" s="1027"/>
      <c r="P295" s="1027"/>
      <c r="Q295" s="1026"/>
      <c r="R295" s="1026"/>
      <c r="S295" s="1026"/>
      <c r="T295" s="1026"/>
      <c r="U295" s="1026"/>
      <c r="V295" s="1026"/>
      <c r="W295" s="1026"/>
      <c r="X295" s="1026"/>
      <c r="Y295" s="1026"/>
      <c r="Z295" s="1026"/>
      <c r="AA295" s="1026"/>
      <c r="AB295" s="1026"/>
      <c r="AC295" s="1026"/>
      <c r="AD295" s="1026"/>
      <c r="AE295" s="1026"/>
      <c r="AF295" s="1026"/>
      <c r="AG295" s="1026"/>
      <c r="AH295" s="1026"/>
      <c r="AI295" s="1026"/>
      <c r="AJ295" s="1026"/>
      <c r="AK295" s="1026"/>
      <c r="AL295" s="1026"/>
      <c r="AM295" s="1026"/>
      <c r="AN295" s="1026"/>
      <c r="AO295" s="1026"/>
      <c r="AP295" s="1026"/>
      <c r="AQ295" s="1026"/>
      <c r="AR295" s="1026"/>
      <c r="AS295" s="1026"/>
      <c r="AT295" s="1026"/>
      <c r="AU295" s="1026"/>
      <c r="AV295" s="1026"/>
      <c r="AW295" s="1026"/>
      <c r="AX295" s="1026"/>
      <c r="AY295" s="1026"/>
      <c r="AZ295" s="1026"/>
      <c r="BA295" s="1026"/>
      <c r="BB295" s="1026"/>
      <c r="BC295" s="1026"/>
      <c r="BD295" s="1026"/>
      <c r="BE295" s="1026"/>
      <c r="BF295" s="1026"/>
      <c r="BG295" s="1026"/>
      <c r="BH295" s="1026"/>
      <c r="BI295" s="1026"/>
      <c r="BJ295" s="1026"/>
      <c r="BK295" s="1026"/>
      <c r="BL295" s="1026"/>
      <c r="BM295" s="1026"/>
      <c r="BN295" s="1026"/>
      <c r="BO295" s="1026"/>
      <c r="BP295" s="1026"/>
      <c r="BQ295" s="1026"/>
      <c r="BR295" s="1026"/>
      <c r="BS295" s="1026"/>
      <c r="BT295" s="1026"/>
      <c r="BU295" s="1026"/>
      <c r="BV295" s="1026"/>
    </row>
    <row r="296">
      <c r="A296" s="1026"/>
      <c r="B296" s="1026"/>
      <c r="C296" s="1026"/>
      <c r="D296" s="1026"/>
      <c r="E296" s="1026"/>
      <c r="F296" s="1026"/>
      <c r="G296" s="1026"/>
      <c r="H296" s="1027"/>
      <c r="I296" s="1027"/>
      <c r="J296" s="1027"/>
      <c r="K296" s="1027"/>
      <c r="L296" s="1027"/>
      <c r="M296" s="1027"/>
      <c r="N296" s="1027"/>
      <c r="O296" s="1027"/>
      <c r="P296" s="1027"/>
      <c r="Q296" s="1026"/>
      <c r="R296" s="1026"/>
      <c r="S296" s="1026"/>
      <c r="T296" s="1026"/>
      <c r="U296" s="1026"/>
      <c r="V296" s="1026"/>
      <c r="W296" s="1026"/>
      <c r="X296" s="1026"/>
      <c r="Y296" s="1026"/>
      <c r="Z296" s="1026"/>
      <c r="AA296" s="1026"/>
      <c r="AB296" s="1026"/>
      <c r="AC296" s="1026"/>
      <c r="AD296" s="1026"/>
      <c r="AE296" s="1026"/>
      <c r="AF296" s="1026"/>
      <c r="AG296" s="1026"/>
      <c r="AH296" s="1026"/>
      <c r="AI296" s="1026"/>
      <c r="AJ296" s="1026"/>
      <c r="AK296" s="1026"/>
      <c r="AL296" s="1026"/>
      <c r="AM296" s="1026"/>
      <c r="AN296" s="1026"/>
      <c r="AO296" s="1026"/>
      <c r="AP296" s="1026"/>
      <c r="AQ296" s="1026"/>
      <c r="AR296" s="1026"/>
      <c r="AS296" s="1026"/>
      <c r="AT296" s="1026"/>
      <c r="AU296" s="1026"/>
      <c r="AV296" s="1026"/>
      <c r="AW296" s="1026"/>
      <c r="AX296" s="1026"/>
      <c r="AY296" s="1026"/>
      <c r="AZ296" s="1026"/>
      <c r="BA296" s="1026"/>
      <c r="BB296" s="1026"/>
      <c r="BC296" s="1026"/>
      <c r="BD296" s="1026"/>
      <c r="BE296" s="1026"/>
      <c r="BF296" s="1026"/>
      <c r="BG296" s="1026"/>
      <c r="BH296" s="1026"/>
      <c r="BI296" s="1026"/>
      <c r="BJ296" s="1026"/>
      <c r="BK296" s="1026"/>
      <c r="BL296" s="1026"/>
      <c r="BM296" s="1026"/>
      <c r="BN296" s="1026"/>
      <c r="BO296" s="1026"/>
      <c r="BP296" s="1026"/>
      <c r="BQ296" s="1026"/>
      <c r="BR296" s="1026"/>
      <c r="BS296" s="1026"/>
      <c r="BT296" s="1026"/>
      <c r="BU296" s="1026"/>
      <c r="BV296" s="1026"/>
    </row>
    <row r="297">
      <c r="A297" s="1026"/>
      <c r="B297" s="1026"/>
      <c r="C297" s="1026"/>
      <c r="D297" s="1026"/>
      <c r="E297" s="1026"/>
      <c r="F297" s="1026"/>
      <c r="G297" s="1026"/>
      <c r="H297" s="1027"/>
      <c r="I297" s="1027"/>
      <c r="J297" s="1027"/>
      <c r="K297" s="1027"/>
      <c r="L297" s="1027"/>
      <c r="M297" s="1027"/>
      <c r="N297" s="1027"/>
      <c r="O297" s="1027"/>
      <c r="P297" s="1027"/>
      <c r="Q297" s="1026"/>
      <c r="R297" s="1026"/>
      <c r="S297" s="1026"/>
      <c r="T297" s="1026"/>
      <c r="U297" s="1026"/>
      <c r="V297" s="1026"/>
      <c r="W297" s="1026"/>
      <c r="X297" s="1026"/>
      <c r="Y297" s="1026"/>
      <c r="Z297" s="1026"/>
      <c r="AA297" s="1026"/>
      <c r="AB297" s="1026"/>
      <c r="AC297" s="1026"/>
      <c r="AD297" s="1026"/>
      <c r="AE297" s="1026"/>
      <c r="AF297" s="1026"/>
      <c r="AG297" s="1026"/>
      <c r="AH297" s="1026"/>
      <c r="AI297" s="1026"/>
      <c r="AJ297" s="1026"/>
      <c r="AK297" s="1026"/>
      <c r="AL297" s="1026"/>
      <c r="AM297" s="1026"/>
      <c r="AN297" s="1026"/>
      <c r="AO297" s="1026"/>
      <c r="AP297" s="1026"/>
      <c r="AQ297" s="1026"/>
      <c r="AR297" s="1026"/>
      <c r="AS297" s="1026"/>
      <c r="AT297" s="1026"/>
      <c r="AU297" s="1026"/>
      <c r="AV297" s="1026"/>
      <c r="AW297" s="1026"/>
      <c r="AX297" s="1026"/>
      <c r="AY297" s="1026"/>
      <c r="AZ297" s="1026"/>
      <c r="BA297" s="1026"/>
      <c r="BB297" s="1026"/>
      <c r="BC297" s="1026"/>
      <c r="BD297" s="1026"/>
      <c r="BE297" s="1026"/>
      <c r="BF297" s="1026"/>
      <c r="BG297" s="1026"/>
      <c r="BH297" s="1026"/>
      <c r="BI297" s="1026"/>
      <c r="BJ297" s="1026"/>
      <c r="BK297" s="1026"/>
      <c r="BL297" s="1026"/>
      <c r="BM297" s="1026"/>
      <c r="BN297" s="1026"/>
      <c r="BO297" s="1026"/>
      <c r="BP297" s="1026"/>
      <c r="BQ297" s="1026"/>
      <c r="BR297" s="1026"/>
      <c r="BS297" s="1026"/>
      <c r="BT297" s="1026"/>
      <c r="BU297" s="1026"/>
      <c r="BV297" s="1026"/>
    </row>
    <row r="298">
      <c r="A298" s="1026"/>
      <c r="B298" s="1026"/>
      <c r="C298" s="1026"/>
      <c r="D298" s="1026"/>
      <c r="E298" s="1026"/>
      <c r="F298" s="1026"/>
      <c r="G298" s="1026"/>
      <c r="H298" s="1027"/>
      <c r="I298" s="1027"/>
      <c r="J298" s="1027"/>
      <c r="K298" s="1027"/>
      <c r="L298" s="1027"/>
      <c r="M298" s="1027"/>
      <c r="N298" s="1027"/>
      <c r="O298" s="1027"/>
      <c r="P298" s="1027"/>
      <c r="Q298" s="1026"/>
      <c r="R298" s="1026"/>
      <c r="S298" s="1026"/>
      <c r="T298" s="1026"/>
      <c r="U298" s="1026"/>
      <c r="V298" s="1026"/>
      <c r="W298" s="1026"/>
      <c r="X298" s="1026"/>
      <c r="Y298" s="1026"/>
      <c r="Z298" s="1026"/>
      <c r="AA298" s="1026"/>
      <c r="AB298" s="1026"/>
      <c r="AC298" s="1026"/>
      <c r="AD298" s="1026"/>
      <c r="AE298" s="1026"/>
      <c r="AF298" s="1026"/>
      <c r="AG298" s="1026"/>
      <c r="AH298" s="1026"/>
      <c r="AI298" s="1026"/>
      <c r="AJ298" s="1026"/>
      <c r="AK298" s="1026"/>
      <c r="AL298" s="1026"/>
      <c r="AM298" s="1026"/>
      <c r="AN298" s="1026"/>
      <c r="AO298" s="1026"/>
      <c r="AP298" s="1026"/>
      <c r="AQ298" s="1026"/>
      <c r="AR298" s="1026"/>
      <c r="AS298" s="1026"/>
      <c r="AT298" s="1026"/>
      <c r="AU298" s="1026"/>
      <c r="AV298" s="1026"/>
      <c r="AW298" s="1026"/>
      <c r="AX298" s="1026"/>
      <c r="AY298" s="1026"/>
      <c r="AZ298" s="1026"/>
      <c r="BA298" s="1026"/>
      <c r="BB298" s="1026"/>
      <c r="BC298" s="1026"/>
      <c r="BD298" s="1026"/>
      <c r="BE298" s="1026"/>
      <c r="BF298" s="1026"/>
      <c r="BG298" s="1026"/>
      <c r="BH298" s="1026"/>
      <c r="BI298" s="1026"/>
      <c r="BJ298" s="1026"/>
      <c r="BK298" s="1026"/>
      <c r="BL298" s="1026"/>
      <c r="BM298" s="1026"/>
      <c r="BN298" s="1026"/>
      <c r="BO298" s="1026"/>
      <c r="BP298" s="1026"/>
      <c r="BQ298" s="1026"/>
      <c r="BR298" s="1026"/>
      <c r="BS298" s="1026"/>
      <c r="BT298" s="1026"/>
      <c r="BU298" s="1026"/>
      <c r="BV298" s="1026"/>
    </row>
    <row r="299">
      <c r="A299" s="1026"/>
      <c r="B299" s="1026"/>
      <c r="C299" s="1026"/>
      <c r="D299" s="1026"/>
      <c r="E299" s="1026"/>
      <c r="F299" s="1026"/>
      <c r="G299" s="1026"/>
      <c r="H299" s="1027"/>
      <c r="I299" s="1027"/>
      <c r="J299" s="1027"/>
      <c r="K299" s="1027"/>
      <c r="L299" s="1027"/>
      <c r="M299" s="1027"/>
      <c r="N299" s="1027"/>
      <c r="O299" s="1027"/>
      <c r="P299" s="1027"/>
      <c r="Q299" s="1026"/>
      <c r="R299" s="1026"/>
      <c r="S299" s="1026"/>
      <c r="T299" s="1026"/>
      <c r="U299" s="1026"/>
      <c r="V299" s="1026"/>
      <c r="W299" s="1026"/>
      <c r="X299" s="1026"/>
      <c r="Y299" s="1026"/>
      <c r="Z299" s="1026"/>
      <c r="AA299" s="1026"/>
      <c r="AB299" s="1026"/>
      <c r="AC299" s="1026"/>
      <c r="AD299" s="1026"/>
      <c r="AE299" s="1026"/>
      <c r="AF299" s="1026"/>
      <c r="AG299" s="1026"/>
      <c r="AH299" s="1026"/>
      <c r="AI299" s="1026"/>
      <c r="AJ299" s="1026"/>
      <c r="AK299" s="1026"/>
      <c r="AL299" s="1026"/>
      <c r="AM299" s="1026"/>
      <c r="AN299" s="1026"/>
      <c r="AO299" s="1026"/>
      <c r="AP299" s="1026"/>
      <c r="AQ299" s="1026"/>
      <c r="AR299" s="1026"/>
      <c r="AS299" s="1026"/>
      <c r="AT299" s="1026"/>
      <c r="AU299" s="1026"/>
      <c r="AV299" s="1026"/>
      <c r="AW299" s="1026"/>
      <c r="AX299" s="1026"/>
      <c r="AY299" s="1026"/>
      <c r="AZ299" s="1026"/>
      <c r="BA299" s="1026"/>
      <c r="BB299" s="1026"/>
      <c r="BC299" s="1026"/>
      <c r="BD299" s="1026"/>
      <c r="BE299" s="1026"/>
      <c r="BF299" s="1026"/>
      <c r="BG299" s="1026"/>
      <c r="BH299" s="1026"/>
      <c r="BI299" s="1026"/>
      <c r="BJ299" s="1026"/>
      <c r="BK299" s="1026"/>
      <c r="BL299" s="1026"/>
      <c r="BM299" s="1026"/>
      <c r="BN299" s="1026"/>
      <c r="BO299" s="1026"/>
      <c r="BP299" s="1026"/>
      <c r="BQ299" s="1026"/>
      <c r="BR299" s="1026"/>
      <c r="BS299" s="1026"/>
      <c r="BT299" s="1026"/>
      <c r="BU299" s="1026"/>
      <c r="BV299" s="1026"/>
    </row>
    <row r="300">
      <c r="A300" s="1026"/>
      <c r="B300" s="1026"/>
      <c r="C300" s="1026"/>
      <c r="D300" s="1026"/>
      <c r="E300" s="1026"/>
      <c r="F300" s="1026"/>
      <c r="G300" s="1026"/>
      <c r="H300" s="1027"/>
      <c r="I300" s="1027"/>
      <c r="J300" s="1027"/>
      <c r="K300" s="1027"/>
      <c r="L300" s="1027"/>
      <c r="M300" s="1027"/>
      <c r="N300" s="1027"/>
      <c r="O300" s="1027"/>
      <c r="P300" s="1027"/>
      <c r="Q300" s="1026"/>
      <c r="R300" s="1026"/>
      <c r="S300" s="1026"/>
      <c r="T300" s="1026"/>
      <c r="U300" s="1026"/>
      <c r="V300" s="1026"/>
      <c r="W300" s="1026"/>
      <c r="X300" s="1026"/>
      <c r="Y300" s="1026"/>
      <c r="Z300" s="1026"/>
      <c r="AA300" s="1026"/>
      <c r="AB300" s="1026"/>
      <c r="AC300" s="1026"/>
      <c r="AD300" s="1026"/>
      <c r="AE300" s="1026"/>
      <c r="AF300" s="1026"/>
      <c r="AG300" s="1026"/>
      <c r="AH300" s="1026"/>
      <c r="AI300" s="1026"/>
      <c r="AJ300" s="1026"/>
      <c r="AK300" s="1026"/>
      <c r="AL300" s="1026"/>
      <c r="AM300" s="1026"/>
      <c r="AN300" s="1026"/>
      <c r="AO300" s="1026"/>
      <c r="AP300" s="1026"/>
      <c r="AQ300" s="1026"/>
      <c r="AR300" s="1026"/>
      <c r="AS300" s="1026"/>
      <c r="AT300" s="1026"/>
      <c r="AU300" s="1026"/>
      <c r="AV300" s="1026"/>
      <c r="AW300" s="1026"/>
      <c r="AX300" s="1026"/>
      <c r="AY300" s="1026"/>
      <c r="AZ300" s="1026"/>
      <c r="BA300" s="1026"/>
      <c r="BB300" s="1026"/>
      <c r="BC300" s="1026"/>
      <c r="BD300" s="1026"/>
      <c r="BE300" s="1026"/>
      <c r="BF300" s="1026"/>
      <c r="BG300" s="1026"/>
      <c r="BH300" s="1026"/>
      <c r="BI300" s="1026"/>
      <c r="BJ300" s="1026"/>
      <c r="BK300" s="1026"/>
      <c r="BL300" s="1026"/>
      <c r="BM300" s="1026"/>
      <c r="BN300" s="1026"/>
      <c r="BO300" s="1026"/>
      <c r="BP300" s="1026"/>
      <c r="BQ300" s="1026"/>
      <c r="BR300" s="1026"/>
      <c r="BS300" s="1026"/>
      <c r="BT300" s="1026"/>
      <c r="BU300" s="1026"/>
      <c r="BV300" s="1026"/>
    </row>
    <row r="301">
      <c r="A301" s="1026"/>
      <c r="B301" s="1026"/>
      <c r="C301" s="1026"/>
      <c r="D301" s="1026"/>
      <c r="E301" s="1026"/>
      <c r="F301" s="1026"/>
      <c r="G301" s="1026"/>
      <c r="H301" s="1027"/>
      <c r="I301" s="1027"/>
      <c r="J301" s="1027"/>
      <c r="K301" s="1027"/>
      <c r="L301" s="1027"/>
      <c r="M301" s="1027"/>
      <c r="N301" s="1027"/>
      <c r="O301" s="1027"/>
      <c r="P301" s="1027"/>
      <c r="Q301" s="1026"/>
      <c r="R301" s="1026"/>
      <c r="S301" s="1026"/>
      <c r="T301" s="1026"/>
      <c r="U301" s="1026"/>
      <c r="V301" s="1026"/>
      <c r="W301" s="1026"/>
      <c r="X301" s="1026"/>
      <c r="Y301" s="1026"/>
      <c r="Z301" s="1026"/>
      <c r="AA301" s="1026"/>
      <c r="AB301" s="1026"/>
      <c r="AC301" s="1026"/>
      <c r="AD301" s="1026"/>
      <c r="AE301" s="1026"/>
      <c r="AF301" s="1026"/>
      <c r="AG301" s="1026"/>
      <c r="AH301" s="1026"/>
      <c r="AI301" s="1026"/>
      <c r="AJ301" s="1026"/>
      <c r="AK301" s="1026"/>
      <c r="AL301" s="1026"/>
      <c r="AM301" s="1026"/>
      <c r="AN301" s="1026"/>
      <c r="AO301" s="1026"/>
      <c r="AP301" s="1026"/>
      <c r="AQ301" s="1026"/>
      <c r="AR301" s="1026"/>
      <c r="AS301" s="1026"/>
      <c r="AT301" s="1026"/>
      <c r="AU301" s="1026"/>
      <c r="AV301" s="1026"/>
      <c r="AW301" s="1026"/>
      <c r="AX301" s="1026"/>
      <c r="AY301" s="1026"/>
      <c r="AZ301" s="1026"/>
      <c r="BA301" s="1026"/>
      <c r="BB301" s="1026"/>
      <c r="BC301" s="1026"/>
      <c r="BD301" s="1026"/>
      <c r="BE301" s="1026"/>
      <c r="BF301" s="1026"/>
      <c r="BG301" s="1026"/>
      <c r="BH301" s="1026"/>
      <c r="BI301" s="1026"/>
      <c r="BJ301" s="1026"/>
      <c r="BK301" s="1026"/>
      <c r="BL301" s="1026"/>
      <c r="BM301" s="1026"/>
      <c r="BN301" s="1026"/>
      <c r="BO301" s="1026"/>
      <c r="BP301" s="1026"/>
      <c r="BQ301" s="1026"/>
      <c r="BR301" s="1026"/>
      <c r="BS301" s="1026"/>
      <c r="BT301" s="1026"/>
      <c r="BU301" s="1026"/>
      <c r="BV301" s="1026"/>
    </row>
    <row r="302">
      <c r="A302" s="1026"/>
      <c r="B302" s="1026"/>
      <c r="C302" s="1026"/>
      <c r="D302" s="1026"/>
      <c r="E302" s="1026"/>
      <c r="F302" s="1026"/>
      <c r="G302" s="1026"/>
      <c r="H302" s="1027"/>
      <c r="I302" s="1027"/>
      <c r="J302" s="1027"/>
      <c r="K302" s="1027"/>
      <c r="L302" s="1027"/>
      <c r="M302" s="1027"/>
      <c r="N302" s="1027"/>
      <c r="O302" s="1027"/>
      <c r="P302" s="1027"/>
      <c r="Q302" s="1026"/>
      <c r="R302" s="1026"/>
      <c r="S302" s="1026"/>
      <c r="T302" s="1026"/>
      <c r="U302" s="1026"/>
      <c r="V302" s="1026"/>
      <c r="W302" s="1026"/>
      <c r="X302" s="1026"/>
      <c r="Y302" s="1026"/>
      <c r="Z302" s="1026"/>
      <c r="AA302" s="1026"/>
      <c r="AB302" s="1026"/>
      <c r="AC302" s="1026"/>
      <c r="AD302" s="1026"/>
      <c r="AE302" s="1026"/>
      <c r="AF302" s="1026"/>
      <c r="AG302" s="1026"/>
      <c r="AH302" s="1026"/>
      <c r="AI302" s="1026"/>
      <c r="AJ302" s="1026"/>
      <c r="AK302" s="1026"/>
      <c r="AL302" s="1026"/>
      <c r="AM302" s="1026"/>
      <c r="AN302" s="1026"/>
      <c r="AO302" s="1026"/>
      <c r="AP302" s="1026"/>
      <c r="AQ302" s="1026"/>
      <c r="AR302" s="1026"/>
      <c r="AS302" s="1026"/>
      <c r="AT302" s="1026"/>
      <c r="AU302" s="1026"/>
      <c r="AV302" s="1026"/>
      <c r="AW302" s="1026"/>
      <c r="AX302" s="1026"/>
      <c r="AY302" s="1026"/>
      <c r="AZ302" s="1026"/>
      <c r="BA302" s="1026"/>
      <c r="BB302" s="1026"/>
      <c r="BC302" s="1026"/>
      <c r="BD302" s="1026"/>
      <c r="BE302" s="1026"/>
      <c r="BF302" s="1026"/>
      <c r="BG302" s="1026"/>
      <c r="BH302" s="1026"/>
      <c r="BI302" s="1026"/>
      <c r="BJ302" s="1026"/>
      <c r="BK302" s="1026"/>
      <c r="BL302" s="1026"/>
      <c r="BM302" s="1026"/>
      <c r="BN302" s="1026"/>
      <c r="BO302" s="1026"/>
      <c r="BP302" s="1026"/>
      <c r="BQ302" s="1026"/>
      <c r="BR302" s="1026"/>
      <c r="BS302" s="1026"/>
      <c r="BT302" s="1026"/>
      <c r="BU302" s="1026"/>
      <c r="BV302" s="1026"/>
    </row>
    <row r="303">
      <c r="A303" s="1026"/>
      <c r="B303" s="1026"/>
      <c r="C303" s="1026"/>
      <c r="D303" s="1026"/>
      <c r="E303" s="1026"/>
      <c r="F303" s="1026"/>
      <c r="G303" s="1026"/>
      <c r="H303" s="1027"/>
      <c r="I303" s="1027"/>
      <c r="J303" s="1027"/>
      <c r="K303" s="1027"/>
      <c r="L303" s="1027"/>
      <c r="M303" s="1027"/>
      <c r="N303" s="1027"/>
      <c r="O303" s="1027"/>
      <c r="P303" s="1027"/>
      <c r="Q303" s="1026"/>
      <c r="R303" s="1026"/>
      <c r="S303" s="1026"/>
      <c r="T303" s="1026"/>
      <c r="U303" s="1026"/>
      <c r="V303" s="1026"/>
      <c r="W303" s="1026"/>
      <c r="X303" s="1026"/>
      <c r="Y303" s="1026"/>
      <c r="Z303" s="1026"/>
      <c r="AA303" s="1026"/>
      <c r="AB303" s="1026"/>
      <c r="AC303" s="1026"/>
      <c r="AD303" s="1026"/>
      <c r="AE303" s="1026"/>
      <c r="AF303" s="1026"/>
      <c r="AG303" s="1026"/>
      <c r="AH303" s="1026"/>
      <c r="AI303" s="1026"/>
      <c r="AJ303" s="1026"/>
      <c r="AK303" s="1026"/>
      <c r="AL303" s="1026"/>
      <c r="AM303" s="1026"/>
      <c r="AN303" s="1026"/>
      <c r="AO303" s="1026"/>
      <c r="AP303" s="1026"/>
      <c r="AQ303" s="1026"/>
      <c r="AR303" s="1026"/>
      <c r="AS303" s="1026"/>
      <c r="AT303" s="1026"/>
      <c r="AU303" s="1026"/>
      <c r="AV303" s="1026"/>
      <c r="AW303" s="1026"/>
      <c r="AX303" s="1026"/>
      <c r="AY303" s="1026"/>
      <c r="AZ303" s="1026"/>
      <c r="BA303" s="1026"/>
      <c r="BB303" s="1026"/>
      <c r="BC303" s="1026"/>
      <c r="BD303" s="1026"/>
      <c r="BE303" s="1026"/>
      <c r="BF303" s="1026"/>
      <c r="BG303" s="1026"/>
      <c r="BH303" s="1026"/>
      <c r="BI303" s="1026"/>
      <c r="BJ303" s="1026"/>
      <c r="BK303" s="1026"/>
      <c r="BL303" s="1026"/>
      <c r="BM303" s="1026"/>
      <c r="BN303" s="1026"/>
      <c r="BO303" s="1026"/>
      <c r="BP303" s="1026"/>
      <c r="BQ303" s="1026"/>
      <c r="BR303" s="1026"/>
      <c r="BS303" s="1026"/>
      <c r="BT303" s="1026"/>
      <c r="BU303" s="1026"/>
      <c r="BV303" s="1026"/>
    </row>
    <row r="304">
      <c r="A304" s="1026"/>
      <c r="B304" s="1026"/>
      <c r="C304" s="1026"/>
      <c r="D304" s="1026"/>
      <c r="E304" s="1026"/>
      <c r="F304" s="1026"/>
      <c r="G304" s="1026"/>
      <c r="H304" s="1027"/>
      <c r="I304" s="1027"/>
      <c r="J304" s="1027"/>
      <c r="K304" s="1027"/>
      <c r="L304" s="1027"/>
      <c r="M304" s="1027"/>
      <c r="N304" s="1027"/>
      <c r="O304" s="1027"/>
      <c r="P304" s="1027"/>
      <c r="Q304" s="1026"/>
      <c r="R304" s="1026"/>
      <c r="S304" s="1026"/>
      <c r="T304" s="1026"/>
      <c r="U304" s="1026"/>
      <c r="V304" s="1026"/>
      <c r="W304" s="1026"/>
      <c r="X304" s="1026"/>
      <c r="Y304" s="1026"/>
      <c r="Z304" s="1026"/>
      <c r="AA304" s="1026"/>
      <c r="AB304" s="1026"/>
      <c r="AC304" s="1026"/>
      <c r="AD304" s="1026"/>
      <c r="AE304" s="1026"/>
      <c r="AF304" s="1026"/>
      <c r="AG304" s="1026"/>
      <c r="AH304" s="1026"/>
      <c r="AI304" s="1026"/>
      <c r="AJ304" s="1026"/>
      <c r="AK304" s="1026"/>
      <c r="AL304" s="1026"/>
      <c r="AM304" s="1026"/>
      <c r="AN304" s="1026"/>
      <c r="AO304" s="1026"/>
      <c r="AP304" s="1026"/>
      <c r="AQ304" s="1026"/>
      <c r="AR304" s="1026"/>
      <c r="AS304" s="1026"/>
      <c r="AT304" s="1026"/>
      <c r="AU304" s="1026"/>
      <c r="AV304" s="1026"/>
      <c r="AW304" s="1026"/>
      <c r="AX304" s="1026"/>
      <c r="AY304" s="1026"/>
      <c r="AZ304" s="1026"/>
      <c r="BA304" s="1026"/>
      <c r="BB304" s="1026"/>
      <c r="BC304" s="1026"/>
      <c r="BD304" s="1026"/>
      <c r="BE304" s="1026"/>
      <c r="BF304" s="1026"/>
      <c r="BG304" s="1026"/>
      <c r="BH304" s="1026"/>
      <c r="BI304" s="1026"/>
      <c r="BJ304" s="1026"/>
      <c r="BK304" s="1026"/>
      <c r="BL304" s="1026"/>
      <c r="BM304" s="1026"/>
      <c r="BN304" s="1026"/>
      <c r="BO304" s="1026"/>
      <c r="BP304" s="1026"/>
      <c r="BQ304" s="1026"/>
      <c r="BR304" s="1026"/>
      <c r="BS304" s="1026"/>
      <c r="BT304" s="1026"/>
      <c r="BU304" s="1026"/>
      <c r="BV304" s="1026"/>
    </row>
    <row r="305">
      <c r="A305" s="1026"/>
      <c r="B305" s="1026"/>
      <c r="C305" s="1026"/>
      <c r="D305" s="1026"/>
      <c r="E305" s="1026"/>
      <c r="F305" s="1026"/>
      <c r="G305" s="1026"/>
      <c r="H305" s="1027"/>
      <c r="I305" s="1027"/>
      <c r="J305" s="1027"/>
      <c r="K305" s="1027"/>
      <c r="L305" s="1027"/>
      <c r="M305" s="1027"/>
      <c r="N305" s="1027"/>
      <c r="O305" s="1027"/>
      <c r="P305" s="1027"/>
      <c r="Q305" s="1026"/>
      <c r="R305" s="1026"/>
      <c r="S305" s="1026"/>
      <c r="T305" s="1026"/>
      <c r="U305" s="1026"/>
      <c r="V305" s="1026"/>
      <c r="W305" s="1026"/>
      <c r="X305" s="1026"/>
      <c r="Y305" s="1026"/>
      <c r="Z305" s="1026"/>
      <c r="AA305" s="1026"/>
      <c r="AB305" s="1026"/>
      <c r="AC305" s="1026"/>
      <c r="AD305" s="1026"/>
      <c r="AE305" s="1026"/>
      <c r="AF305" s="1026"/>
      <c r="AG305" s="1026"/>
      <c r="AH305" s="1026"/>
      <c r="AI305" s="1026"/>
      <c r="AJ305" s="1026"/>
      <c r="AK305" s="1026"/>
      <c r="AL305" s="1026"/>
      <c r="AM305" s="1026"/>
      <c r="AN305" s="1026"/>
      <c r="AO305" s="1026"/>
      <c r="AP305" s="1026"/>
      <c r="AQ305" s="1026"/>
      <c r="AR305" s="1026"/>
      <c r="AS305" s="1026"/>
      <c r="AT305" s="1026"/>
      <c r="AU305" s="1026"/>
      <c r="AV305" s="1026"/>
      <c r="AW305" s="1026"/>
      <c r="AX305" s="1026"/>
      <c r="AY305" s="1026"/>
      <c r="AZ305" s="1026"/>
      <c r="BA305" s="1026"/>
      <c r="BB305" s="1026"/>
      <c r="BC305" s="1026"/>
      <c r="BD305" s="1026"/>
      <c r="BE305" s="1026"/>
      <c r="BF305" s="1026"/>
      <c r="BG305" s="1026"/>
      <c r="BH305" s="1026"/>
      <c r="BI305" s="1026"/>
      <c r="BJ305" s="1026"/>
      <c r="BK305" s="1026"/>
      <c r="BL305" s="1026"/>
      <c r="BM305" s="1026"/>
      <c r="BN305" s="1026"/>
      <c r="BO305" s="1026"/>
      <c r="BP305" s="1026"/>
      <c r="BQ305" s="1026"/>
      <c r="BR305" s="1026"/>
      <c r="BS305" s="1026"/>
      <c r="BT305" s="1026"/>
      <c r="BU305" s="1026"/>
      <c r="BV305" s="1026"/>
    </row>
    <row r="306">
      <c r="A306" s="1026"/>
      <c r="B306" s="1026"/>
      <c r="C306" s="1026"/>
      <c r="D306" s="1026"/>
      <c r="E306" s="1026"/>
      <c r="F306" s="1026"/>
      <c r="G306" s="1026"/>
      <c r="H306" s="1027"/>
      <c r="I306" s="1027"/>
      <c r="J306" s="1027"/>
      <c r="K306" s="1027"/>
      <c r="L306" s="1027"/>
      <c r="M306" s="1027"/>
      <c r="N306" s="1027"/>
      <c r="O306" s="1027"/>
      <c r="P306" s="1027"/>
      <c r="Q306" s="1026"/>
      <c r="R306" s="1026"/>
      <c r="S306" s="1026"/>
      <c r="T306" s="1026"/>
      <c r="U306" s="1026"/>
      <c r="V306" s="1026"/>
      <c r="W306" s="1026"/>
      <c r="X306" s="1026"/>
      <c r="Y306" s="1026"/>
      <c r="Z306" s="1026"/>
      <c r="AA306" s="1026"/>
      <c r="AB306" s="1026"/>
      <c r="AC306" s="1026"/>
      <c r="AD306" s="1026"/>
      <c r="AE306" s="1026"/>
      <c r="AF306" s="1026"/>
      <c r="AG306" s="1026"/>
      <c r="AH306" s="1026"/>
      <c r="AI306" s="1026"/>
      <c r="AJ306" s="1026"/>
      <c r="AK306" s="1026"/>
      <c r="AL306" s="1026"/>
      <c r="AM306" s="1026"/>
      <c r="AN306" s="1026"/>
      <c r="AO306" s="1026"/>
      <c r="AP306" s="1026"/>
      <c r="AQ306" s="1026"/>
      <c r="AR306" s="1026"/>
      <c r="AS306" s="1026"/>
      <c r="AT306" s="1026"/>
      <c r="AU306" s="1026"/>
      <c r="AV306" s="1026"/>
      <c r="AW306" s="1026"/>
      <c r="AX306" s="1026"/>
      <c r="AY306" s="1026"/>
      <c r="AZ306" s="1026"/>
      <c r="BA306" s="1026"/>
      <c r="BB306" s="1026"/>
      <c r="BC306" s="1026"/>
      <c r="BD306" s="1026"/>
      <c r="BE306" s="1026"/>
      <c r="BF306" s="1026"/>
      <c r="BG306" s="1026"/>
      <c r="BH306" s="1026"/>
      <c r="BI306" s="1026"/>
      <c r="BJ306" s="1026"/>
      <c r="BK306" s="1026"/>
      <c r="BL306" s="1026"/>
      <c r="BM306" s="1026"/>
      <c r="BN306" s="1026"/>
      <c r="BO306" s="1026"/>
      <c r="BP306" s="1026"/>
      <c r="BQ306" s="1026"/>
      <c r="BR306" s="1026"/>
      <c r="BS306" s="1026"/>
      <c r="BT306" s="1026"/>
      <c r="BU306" s="1026"/>
      <c r="BV306" s="1026"/>
    </row>
    <row r="307">
      <c r="A307" s="1026"/>
      <c r="B307" s="1026"/>
      <c r="C307" s="1026"/>
      <c r="D307" s="1026"/>
      <c r="E307" s="1026"/>
      <c r="F307" s="1026"/>
      <c r="G307" s="1026"/>
      <c r="H307" s="1027"/>
      <c r="I307" s="1027"/>
      <c r="J307" s="1027"/>
      <c r="K307" s="1027"/>
      <c r="L307" s="1027"/>
      <c r="M307" s="1027"/>
      <c r="N307" s="1027"/>
      <c r="O307" s="1027"/>
      <c r="P307" s="1027"/>
      <c r="Q307" s="1026"/>
      <c r="R307" s="1026"/>
      <c r="S307" s="1026"/>
      <c r="T307" s="1026"/>
      <c r="U307" s="1026"/>
      <c r="V307" s="1026"/>
      <c r="W307" s="1026"/>
      <c r="X307" s="1026"/>
      <c r="Y307" s="1026"/>
      <c r="Z307" s="1026"/>
      <c r="AA307" s="1026"/>
      <c r="AB307" s="1026"/>
      <c r="AC307" s="1026"/>
      <c r="AD307" s="1026"/>
      <c r="AE307" s="1026"/>
      <c r="AF307" s="1026"/>
      <c r="AG307" s="1026"/>
      <c r="AH307" s="1026"/>
      <c r="AI307" s="1026"/>
      <c r="AJ307" s="1026"/>
      <c r="AK307" s="1026"/>
      <c r="AL307" s="1026"/>
      <c r="AM307" s="1026"/>
      <c r="AN307" s="1026"/>
      <c r="AO307" s="1026"/>
      <c r="AP307" s="1026"/>
      <c r="AQ307" s="1026"/>
      <c r="AR307" s="1026"/>
      <c r="AS307" s="1026"/>
      <c r="AT307" s="1026"/>
      <c r="AU307" s="1026"/>
      <c r="AV307" s="1026"/>
      <c r="AW307" s="1026"/>
      <c r="AX307" s="1026"/>
      <c r="AY307" s="1026"/>
      <c r="AZ307" s="1026"/>
      <c r="BA307" s="1026"/>
      <c r="BB307" s="1026"/>
      <c r="BC307" s="1026"/>
      <c r="BD307" s="1026"/>
      <c r="BE307" s="1026"/>
      <c r="BF307" s="1026"/>
      <c r="BG307" s="1026"/>
      <c r="BH307" s="1026"/>
      <c r="BI307" s="1026"/>
      <c r="BJ307" s="1026"/>
      <c r="BK307" s="1026"/>
      <c r="BL307" s="1026"/>
      <c r="BM307" s="1026"/>
      <c r="BN307" s="1026"/>
      <c r="BO307" s="1026"/>
      <c r="BP307" s="1026"/>
      <c r="BQ307" s="1026"/>
      <c r="BR307" s="1026"/>
      <c r="BS307" s="1026"/>
      <c r="BT307" s="1026"/>
      <c r="BU307" s="1026"/>
      <c r="BV307" s="1026"/>
    </row>
    <row r="308">
      <c r="A308" s="1026"/>
      <c r="B308" s="1026"/>
      <c r="C308" s="1026"/>
      <c r="D308" s="1026"/>
      <c r="E308" s="1026"/>
      <c r="F308" s="1026"/>
      <c r="G308" s="1026"/>
      <c r="H308" s="1027"/>
      <c r="I308" s="1027"/>
      <c r="J308" s="1027"/>
      <c r="K308" s="1027"/>
      <c r="L308" s="1027"/>
      <c r="M308" s="1027"/>
      <c r="N308" s="1027"/>
      <c r="O308" s="1027"/>
      <c r="P308" s="1027"/>
      <c r="Q308" s="1026"/>
      <c r="R308" s="1026"/>
      <c r="S308" s="1026"/>
      <c r="T308" s="1026"/>
      <c r="U308" s="1026"/>
      <c r="V308" s="1026"/>
      <c r="W308" s="1026"/>
      <c r="X308" s="1026"/>
      <c r="Y308" s="1026"/>
      <c r="Z308" s="1026"/>
      <c r="AA308" s="1026"/>
      <c r="AB308" s="1026"/>
      <c r="AC308" s="1026"/>
      <c r="AD308" s="1026"/>
      <c r="AE308" s="1026"/>
      <c r="AF308" s="1026"/>
      <c r="AG308" s="1026"/>
      <c r="AH308" s="1026"/>
      <c r="AI308" s="1026"/>
      <c r="AJ308" s="1026"/>
      <c r="AK308" s="1026"/>
      <c r="AL308" s="1026"/>
      <c r="AM308" s="1026"/>
      <c r="AN308" s="1026"/>
      <c r="AO308" s="1026"/>
      <c r="AP308" s="1026"/>
      <c r="AQ308" s="1026"/>
      <c r="AR308" s="1026"/>
      <c r="AS308" s="1026"/>
      <c r="AT308" s="1026"/>
      <c r="AU308" s="1026"/>
      <c r="AV308" s="1026"/>
      <c r="AW308" s="1026"/>
      <c r="AX308" s="1026"/>
      <c r="AY308" s="1026"/>
      <c r="AZ308" s="1026"/>
      <c r="BA308" s="1026"/>
      <c r="BB308" s="1026"/>
      <c r="BC308" s="1026"/>
      <c r="BD308" s="1026"/>
      <c r="BE308" s="1026"/>
      <c r="BF308" s="1026"/>
      <c r="BG308" s="1026"/>
      <c r="BH308" s="1026"/>
      <c r="BI308" s="1026"/>
      <c r="BJ308" s="1026"/>
      <c r="BK308" s="1026"/>
      <c r="BL308" s="1026"/>
      <c r="BM308" s="1026"/>
      <c r="BN308" s="1026"/>
      <c r="BO308" s="1026"/>
      <c r="BP308" s="1026"/>
      <c r="BQ308" s="1026"/>
      <c r="BR308" s="1026"/>
      <c r="BS308" s="1026"/>
      <c r="BT308" s="1026"/>
      <c r="BU308" s="1026"/>
      <c r="BV308" s="1026"/>
    </row>
    <row r="309">
      <c r="A309" s="1026"/>
      <c r="B309" s="1026"/>
      <c r="C309" s="1026"/>
      <c r="D309" s="1026"/>
      <c r="E309" s="1026"/>
      <c r="F309" s="1026"/>
      <c r="G309" s="1026"/>
      <c r="H309" s="1027"/>
      <c r="I309" s="1027"/>
      <c r="J309" s="1027"/>
      <c r="K309" s="1027"/>
      <c r="L309" s="1027"/>
      <c r="M309" s="1027"/>
      <c r="N309" s="1027"/>
      <c r="O309" s="1027"/>
      <c r="P309" s="1027"/>
      <c r="Q309" s="1026"/>
      <c r="R309" s="1026"/>
      <c r="S309" s="1026"/>
      <c r="T309" s="1026"/>
      <c r="U309" s="1026"/>
      <c r="V309" s="1026"/>
      <c r="W309" s="1026"/>
      <c r="X309" s="1026"/>
      <c r="Y309" s="1026"/>
      <c r="Z309" s="1026"/>
      <c r="AA309" s="1026"/>
      <c r="AB309" s="1026"/>
      <c r="AC309" s="1026"/>
      <c r="AD309" s="1026"/>
      <c r="AE309" s="1026"/>
      <c r="AF309" s="1026"/>
      <c r="AG309" s="1026"/>
      <c r="AH309" s="1026"/>
      <c r="AI309" s="1026"/>
      <c r="AJ309" s="1026"/>
      <c r="AK309" s="1026"/>
      <c r="AL309" s="1026"/>
      <c r="AM309" s="1026"/>
      <c r="AN309" s="1026"/>
      <c r="AO309" s="1026"/>
      <c r="AP309" s="1026"/>
      <c r="AQ309" s="1026"/>
      <c r="AR309" s="1026"/>
      <c r="AS309" s="1026"/>
      <c r="AT309" s="1026"/>
      <c r="AU309" s="1026"/>
      <c r="AV309" s="1026"/>
      <c r="AW309" s="1026"/>
      <c r="AX309" s="1026"/>
      <c r="AY309" s="1026"/>
      <c r="AZ309" s="1026"/>
      <c r="BA309" s="1026"/>
      <c r="BB309" s="1026"/>
      <c r="BC309" s="1026"/>
      <c r="BD309" s="1026"/>
      <c r="BE309" s="1026"/>
      <c r="BF309" s="1026"/>
      <c r="BG309" s="1026"/>
      <c r="BH309" s="1026"/>
      <c r="BI309" s="1026"/>
      <c r="BJ309" s="1026"/>
      <c r="BK309" s="1026"/>
      <c r="BL309" s="1026"/>
      <c r="BM309" s="1026"/>
      <c r="BN309" s="1026"/>
      <c r="BO309" s="1026"/>
      <c r="BP309" s="1026"/>
      <c r="BQ309" s="1026"/>
      <c r="BR309" s="1026"/>
      <c r="BS309" s="1026"/>
      <c r="BT309" s="1026"/>
      <c r="BU309" s="1026"/>
      <c r="BV309" s="1026"/>
    </row>
    <row r="310">
      <c r="A310" s="1026"/>
      <c r="B310" s="1026"/>
      <c r="C310" s="1026"/>
      <c r="D310" s="1026"/>
      <c r="E310" s="1026"/>
      <c r="F310" s="1026"/>
      <c r="G310" s="1026"/>
      <c r="H310" s="1027"/>
      <c r="I310" s="1027"/>
      <c r="J310" s="1027"/>
      <c r="K310" s="1027"/>
      <c r="L310" s="1027"/>
      <c r="M310" s="1027"/>
      <c r="N310" s="1027"/>
      <c r="O310" s="1027"/>
      <c r="P310" s="1027"/>
      <c r="Q310" s="1026"/>
      <c r="R310" s="1026"/>
      <c r="S310" s="1026"/>
      <c r="T310" s="1026"/>
      <c r="U310" s="1026"/>
      <c r="V310" s="1026"/>
      <c r="W310" s="1026"/>
      <c r="X310" s="1026"/>
      <c r="Y310" s="1026"/>
      <c r="Z310" s="1026"/>
      <c r="AA310" s="1026"/>
      <c r="AB310" s="1026"/>
      <c r="AC310" s="1026"/>
      <c r="AD310" s="1026"/>
      <c r="AE310" s="1026"/>
      <c r="AF310" s="1026"/>
      <c r="AG310" s="1026"/>
      <c r="AH310" s="1026"/>
      <c r="AI310" s="1026"/>
      <c r="AJ310" s="1026"/>
      <c r="AK310" s="1026"/>
      <c r="AL310" s="1026"/>
      <c r="AM310" s="1026"/>
      <c r="AN310" s="1026"/>
      <c r="AO310" s="1026"/>
      <c r="AP310" s="1026"/>
      <c r="AQ310" s="1026"/>
      <c r="AR310" s="1026"/>
      <c r="AS310" s="1026"/>
      <c r="AT310" s="1026"/>
      <c r="AU310" s="1026"/>
      <c r="AV310" s="1026"/>
      <c r="AW310" s="1026"/>
      <c r="AX310" s="1026"/>
      <c r="AY310" s="1026"/>
      <c r="AZ310" s="1026"/>
      <c r="BA310" s="1026"/>
      <c r="BB310" s="1026"/>
      <c r="BC310" s="1026"/>
      <c r="BD310" s="1026"/>
      <c r="BE310" s="1026"/>
      <c r="BF310" s="1026"/>
      <c r="BG310" s="1026"/>
      <c r="BH310" s="1026"/>
      <c r="BI310" s="1026"/>
      <c r="BJ310" s="1026"/>
      <c r="BK310" s="1026"/>
      <c r="BL310" s="1026"/>
      <c r="BM310" s="1026"/>
      <c r="BN310" s="1026"/>
      <c r="BO310" s="1026"/>
      <c r="BP310" s="1026"/>
      <c r="BQ310" s="1026"/>
      <c r="BR310" s="1026"/>
      <c r="BS310" s="1026"/>
      <c r="BT310" s="1026"/>
      <c r="BU310" s="1026"/>
      <c r="BV310" s="1026"/>
    </row>
    <row r="311">
      <c r="A311" s="1026"/>
      <c r="B311" s="1026"/>
      <c r="C311" s="1026"/>
      <c r="D311" s="1026"/>
      <c r="E311" s="1026"/>
      <c r="F311" s="1026"/>
      <c r="G311" s="1026"/>
      <c r="H311" s="1027"/>
      <c r="I311" s="1027"/>
      <c r="J311" s="1027"/>
      <c r="K311" s="1027"/>
      <c r="L311" s="1027"/>
      <c r="M311" s="1027"/>
      <c r="N311" s="1027"/>
      <c r="O311" s="1027"/>
      <c r="P311" s="1027"/>
      <c r="Q311" s="1026"/>
      <c r="R311" s="1026"/>
      <c r="S311" s="1026"/>
      <c r="T311" s="1026"/>
      <c r="U311" s="1026"/>
      <c r="V311" s="1026"/>
      <c r="W311" s="1026"/>
      <c r="X311" s="1026"/>
      <c r="Y311" s="1026"/>
      <c r="Z311" s="1026"/>
      <c r="AA311" s="1026"/>
      <c r="AB311" s="1026"/>
      <c r="AC311" s="1026"/>
      <c r="AD311" s="1026"/>
      <c r="AE311" s="1026"/>
      <c r="AF311" s="1026"/>
      <c r="AG311" s="1026"/>
      <c r="AH311" s="1026"/>
      <c r="AI311" s="1026"/>
      <c r="AJ311" s="1026"/>
      <c r="AK311" s="1026"/>
      <c r="AL311" s="1026"/>
      <c r="AM311" s="1026"/>
      <c r="AN311" s="1026"/>
      <c r="AO311" s="1026"/>
      <c r="AP311" s="1026"/>
      <c r="AQ311" s="1026"/>
      <c r="AR311" s="1026"/>
      <c r="AS311" s="1026"/>
      <c r="AT311" s="1026"/>
      <c r="AU311" s="1026"/>
      <c r="AV311" s="1026"/>
      <c r="AW311" s="1026"/>
      <c r="AX311" s="1026"/>
      <c r="AY311" s="1026"/>
      <c r="AZ311" s="1026"/>
      <c r="BA311" s="1026"/>
      <c r="BB311" s="1026"/>
      <c r="BC311" s="1026"/>
      <c r="BD311" s="1026"/>
      <c r="BE311" s="1026"/>
      <c r="BF311" s="1026"/>
      <c r="BG311" s="1026"/>
      <c r="BH311" s="1026"/>
      <c r="BI311" s="1026"/>
      <c r="BJ311" s="1026"/>
      <c r="BK311" s="1026"/>
      <c r="BL311" s="1026"/>
      <c r="BM311" s="1026"/>
      <c r="BN311" s="1026"/>
      <c r="BO311" s="1026"/>
      <c r="BP311" s="1026"/>
      <c r="BQ311" s="1026"/>
      <c r="BR311" s="1026"/>
      <c r="BS311" s="1026"/>
      <c r="BT311" s="1026"/>
      <c r="BU311" s="1026"/>
      <c r="BV311" s="1026"/>
    </row>
    <row r="312">
      <c r="A312" s="1026"/>
      <c r="B312" s="1026"/>
      <c r="C312" s="1026"/>
      <c r="D312" s="1026"/>
      <c r="E312" s="1026"/>
      <c r="F312" s="1026"/>
      <c r="G312" s="1026"/>
      <c r="H312" s="1027"/>
      <c r="I312" s="1027"/>
      <c r="J312" s="1027"/>
      <c r="K312" s="1027"/>
      <c r="L312" s="1027"/>
      <c r="M312" s="1027"/>
      <c r="N312" s="1027"/>
      <c r="O312" s="1027"/>
      <c r="P312" s="1027"/>
      <c r="Q312" s="1026"/>
      <c r="R312" s="1026"/>
      <c r="S312" s="1026"/>
      <c r="T312" s="1026"/>
      <c r="U312" s="1026"/>
      <c r="V312" s="1026"/>
      <c r="W312" s="1026"/>
      <c r="X312" s="1026"/>
      <c r="Y312" s="1026"/>
      <c r="Z312" s="1026"/>
      <c r="AA312" s="1026"/>
      <c r="AB312" s="1026"/>
      <c r="AC312" s="1026"/>
      <c r="AD312" s="1026"/>
      <c r="AE312" s="1026"/>
      <c r="AF312" s="1026"/>
      <c r="AG312" s="1026"/>
      <c r="AH312" s="1026"/>
      <c r="AI312" s="1026"/>
      <c r="AJ312" s="1026"/>
      <c r="AK312" s="1026"/>
      <c r="AL312" s="1026"/>
      <c r="AM312" s="1026"/>
      <c r="AN312" s="1026"/>
      <c r="AO312" s="1026"/>
      <c r="AP312" s="1026"/>
      <c r="AQ312" s="1026"/>
      <c r="AR312" s="1026"/>
      <c r="AS312" s="1026"/>
      <c r="AT312" s="1026"/>
      <c r="AU312" s="1026"/>
      <c r="AV312" s="1026"/>
      <c r="AW312" s="1026"/>
      <c r="AX312" s="1026"/>
      <c r="AY312" s="1026"/>
      <c r="AZ312" s="1026"/>
      <c r="BA312" s="1026"/>
      <c r="BB312" s="1026"/>
      <c r="BC312" s="1026"/>
      <c r="BD312" s="1026"/>
      <c r="BE312" s="1026"/>
      <c r="BF312" s="1026"/>
      <c r="BG312" s="1026"/>
      <c r="BH312" s="1026"/>
      <c r="BI312" s="1026"/>
      <c r="BJ312" s="1026"/>
      <c r="BK312" s="1026"/>
      <c r="BL312" s="1026"/>
      <c r="BM312" s="1026"/>
      <c r="BN312" s="1026"/>
      <c r="BO312" s="1026"/>
      <c r="BP312" s="1026"/>
      <c r="BQ312" s="1026"/>
      <c r="BR312" s="1026"/>
      <c r="BS312" s="1026"/>
      <c r="BT312" s="1026"/>
      <c r="BU312" s="1026"/>
      <c r="BV312" s="1026"/>
    </row>
    <row r="313">
      <c r="A313" s="1026"/>
      <c r="B313" s="1026"/>
      <c r="C313" s="1026"/>
      <c r="D313" s="1026"/>
      <c r="E313" s="1026"/>
      <c r="F313" s="1026"/>
      <c r="G313" s="1026"/>
      <c r="H313" s="1027"/>
      <c r="I313" s="1027"/>
      <c r="J313" s="1027"/>
      <c r="K313" s="1027"/>
      <c r="L313" s="1027"/>
      <c r="M313" s="1027"/>
      <c r="N313" s="1027"/>
      <c r="O313" s="1027"/>
      <c r="P313" s="1027"/>
      <c r="Q313" s="1026"/>
      <c r="R313" s="1026"/>
      <c r="S313" s="1026"/>
      <c r="T313" s="1026"/>
      <c r="U313" s="1026"/>
      <c r="V313" s="1026"/>
      <c r="W313" s="1026"/>
      <c r="X313" s="1026"/>
      <c r="Y313" s="1026"/>
      <c r="Z313" s="1026"/>
      <c r="AA313" s="1026"/>
      <c r="AB313" s="1026"/>
      <c r="AC313" s="1026"/>
      <c r="AD313" s="1026"/>
      <c r="AE313" s="1026"/>
      <c r="AF313" s="1026"/>
      <c r="AG313" s="1026"/>
      <c r="AH313" s="1026"/>
      <c r="AI313" s="1026"/>
      <c r="AJ313" s="1026"/>
      <c r="AK313" s="1026"/>
      <c r="AL313" s="1026"/>
      <c r="AM313" s="1026"/>
      <c r="AN313" s="1026"/>
      <c r="AO313" s="1026"/>
      <c r="AP313" s="1026"/>
      <c r="AQ313" s="1026"/>
      <c r="AR313" s="1026"/>
      <c r="AS313" s="1026"/>
      <c r="AT313" s="1026"/>
      <c r="AU313" s="1026"/>
      <c r="AV313" s="1026"/>
      <c r="AW313" s="1026"/>
      <c r="AX313" s="1026"/>
      <c r="AY313" s="1026"/>
      <c r="AZ313" s="1026"/>
      <c r="BA313" s="1026"/>
      <c r="BB313" s="1026"/>
      <c r="BC313" s="1026"/>
      <c r="BD313" s="1026"/>
      <c r="BE313" s="1026"/>
      <c r="BF313" s="1026"/>
      <c r="BG313" s="1026"/>
      <c r="BH313" s="1026"/>
      <c r="BI313" s="1026"/>
      <c r="BJ313" s="1026"/>
      <c r="BK313" s="1026"/>
      <c r="BL313" s="1026"/>
      <c r="BM313" s="1026"/>
      <c r="BN313" s="1026"/>
      <c r="BO313" s="1026"/>
      <c r="BP313" s="1026"/>
      <c r="BQ313" s="1026"/>
      <c r="BR313" s="1026"/>
      <c r="BS313" s="1026"/>
      <c r="BT313" s="1026"/>
      <c r="BU313" s="1026"/>
      <c r="BV313" s="1026"/>
    </row>
    <row r="314">
      <c r="A314" s="1026"/>
      <c r="B314" s="1026"/>
      <c r="C314" s="1026"/>
      <c r="D314" s="1026"/>
      <c r="E314" s="1026"/>
      <c r="F314" s="1026"/>
      <c r="G314" s="1026"/>
      <c r="H314" s="1027"/>
      <c r="I314" s="1027"/>
      <c r="J314" s="1027"/>
      <c r="K314" s="1027"/>
      <c r="L314" s="1027"/>
      <c r="M314" s="1027"/>
      <c r="N314" s="1027"/>
      <c r="O314" s="1027"/>
      <c r="P314" s="1027"/>
      <c r="Q314" s="1026"/>
      <c r="R314" s="1026"/>
      <c r="S314" s="1026"/>
      <c r="T314" s="1026"/>
      <c r="U314" s="1026"/>
      <c r="V314" s="1026"/>
      <c r="W314" s="1026"/>
      <c r="X314" s="1026"/>
      <c r="Y314" s="1026"/>
      <c r="Z314" s="1026"/>
      <c r="AA314" s="1026"/>
      <c r="AB314" s="1026"/>
      <c r="AC314" s="1026"/>
      <c r="AD314" s="1026"/>
      <c r="AE314" s="1026"/>
      <c r="AF314" s="1026"/>
      <c r="AG314" s="1026"/>
      <c r="AH314" s="1026"/>
      <c r="AI314" s="1026"/>
      <c r="AJ314" s="1026"/>
      <c r="AK314" s="1026"/>
      <c r="AL314" s="1026"/>
      <c r="AM314" s="1026"/>
      <c r="AN314" s="1026"/>
      <c r="AO314" s="1026"/>
      <c r="AP314" s="1026"/>
      <c r="AQ314" s="1026"/>
      <c r="AR314" s="1026"/>
      <c r="AS314" s="1026"/>
      <c r="AT314" s="1026"/>
      <c r="AU314" s="1026"/>
      <c r="AV314" s="1026"/>
      <c r="AW314" s="1026"/>
      <c r="AX314" s="1026"/>
      <c r="AY314" s="1026"/>
      <c r="AZ314" s="1026"/>
      <c r="BA314" s="1026"/>
      <c r="BB314" s="1026"/>
      <c r="BC314" s="1026"/>
      <c r="BD314" s="1026"/>
      <c r="BE314" s="1026"/>
      <c r="BF314" s="1026"/>
      <c r="BG314" s="1026"/>
      <c r="BH314" s="1026"/>
      <c r="BI314" s="1026"/>
      <c r="BJ314" s="1026"/>
      <c r="BK314" s="1026"/>
      <c r="BL314" s="1026"/>
      <c r="BM314" s="1026"/>
      <c r="BN314" s="1026"/>
      <c r="BO314" s="1026"/>
      <c r="BP314" s="1026"/>
      <c r="BQ314" s="1026"/>
      <c r="BR314" s="1026"/>
      <c r="BS314" s="1026"/>
      <c r="BT314" s="1026"/>
      <c r="BU314" s="1026"/>
      <c r="BV314" s="1026"/>
    </row>
    <row r="315">
      <c r="A315" s="1026"/>
      <c r="B315" s="1026"/>
      <c r="C315" s="1026"/>
      <c r="D315" s="1026"/>
      <c r="E315" s="1026"/>
      <c r="F315" s="1026"/>
      <c r="G315" s="1026"/>
      <c r="H315" s="1027"/>
      <c r="I315" s="1027"/>
      <c r="J315" s="1027"/>
      <c r="K315" s="1027"/>
      <c r="L315" s="1027"/>
      <c r="M315" s="1027"/>
      <c r="N315" s="1027"/>
      <c r="O315" s="1027"/>
      <c r="P315" s="1027"/>
      <c r="Q315" s="1026"/>
      <c r="R315" s="1026"/>
      <c r="S315" s="1026"/>
      <c r="T315" s="1026"/>
      <c r="U315" s="1026"/>
      <c r="V315" s="1026"/>
      <c r="W315" s="1026"/>
      <c r="X315" s="1026"/>
      <c r="Y315" s="1026"/>
      <c r="Z315" s="1026"/>
      <c r="AA315" s="1026"/>
      <c r="AB315" s="1026"/>
      <c r="AC315" s="1026"/>
      <c r="AD315" s="1026"/>
      <c r="AE315" s="1026"/>
      <c r="AF315" s="1026"/>
      <c r="AG315" s="1026"/>
      <c r="AH315" s="1026"/>
      <c r="AI315" s="1026"/>
      <c r="AJ315" s="1026"/>
      <c r="AK315" s="1026"/>
      <c r="AL315" s="1026"/>
      <c r="AM315" s="1026"/>
      <c r="AN315" s="1026"/>
      <c r="AO315" s="1026"/>
      <c r="AP315" s="1026"/>
      <c r="AQ315" s="1026"/>
      <c r="AR315" s="1026"/>
      <c r="AS315" s="1026"/>
      <c r="AT315" s="1026"/>
      <c r="AU315" s="1026"/>
      <c r="AV315" s="1026"/>
      <c r="AW315" s="1026"/>
      <c r="AX315" s="1026"/>
      <c r="AY315" s="1026"/>
      <c r="AZ315" s="1026"/>
      <c r="BA315" s="1026"/>
      <c r="BB315" s="1026"/>
      <c r="BC315" s="1026"/>
      <c r="BD315" s="1026"/>
      <c r="BE315" s="1026"/>
      <c r="BF315" s="1026"/>
      <c r="BG315" s="1026"/>
      <c r="BH315" s="1026"/>
      <c r="BI315" s="1026"/>
      <c r="BJ315" s="1026"/>
      <c r="BK315" s="1026"/>
      <c r="BL315" s="1026"/>
      <c r="BM315" s="1026"/>
      <c r="BN315" s="1026"/>
      <c r="BO315" s="1026"/>
      <c r="BP315" s="1026"/>
      <c r="BQ315" s="1026"/>
      <c r="BR315" s="1026"/>
      <c r="BS315" s="1026"/>
      <c r="BT315" s="1026"/>
      <c r="BU315" s="1026"/>
      <c r="BV315" s="1026"/>
    </row>
    <row r="316">
      <c r="A316" s="1026"/>
      <c r="B316" s="1026"/>
      <c r="C316" s="1026"/>
      <c r="D316" s="1026"/>
      <c r="E316" s="1026"/>
      <c r="F316" s="1026"/>
      <c r="G316" s="1026"/>
      <c r="H316" s="1027"/>
      <c r="I316" s="1027"/>
      <c r="J316" s="1027"/>
      <c r="K316" s="1027"/>
      <c r="L316" s="1027"/>
      <c r="M316" s="1027"/>
      <c r="N316" s="1027"/>
      <c r="O316" s="1027"/>
      <c r="P316" s="1027"/>
      <c r="Q316" s="1026"/>
      <c r="R316" s="1026"/>
      <c r="S316" s="1026"/>
      <c r="T316" s="1026"/>
      <c r="U316" s="1026"/>
      <c r="V316" s="1026"/>
      <c r="W316" s="1026"/>
      <c r="X316" s="1026"/>
      <c r="Y316" s="1026"/>
      <c r="Z316" s="1026"/>
      <c r="AA316" s="1026"/>
      <c r="AB316" s="1026"/>
      <c r="AC316" s="1026"/>
      <c r="AD316" s="1026"/>
      <c r="AE316" s="1026"/>
      <c r="AF316" s="1026"/>
      <c r="AG316" s="1026"/>
      <c r="AH316" s="1026"/>
      <c r="AI316" s="1026"/>
      <c r="AJ316" s="1026"/>
      <c r="AK316" s="1026"/>
      <c r="AL316" s="1026"/>
      <c r="AM316" s="1026"/>
      <c r="AN316" s="1026"/>
      <c r="AO316" s="1026"/>
      <c r="AP316" s="1026"/>
      <c r="AQ316" s="1026"/>
      <c r="AR316" s="1026"/>
      <c r="AS316" s="1026"/>
      <c r="AT316" s="1026"/>
      <c r="AU316" s="1026"/>
      <c r="AV316" s="1026"/>
      <c r="AW316" s="1026"/>
      <c r="AX316" s="1026"/>
      <c r="AY316" s="1026"/>
      <c r="AZ316" s="1026"/>
      <c r="BA316" s="1026"/>
      <c r="BB316" s="1026"/>
      <c r="BC316" s="1026"/>
      <c r="BD316" s="1026"/>
      <c r="BE316" s="1026"/>
      <c r="BF316" s="1026"/>
      <c r="BG316" s="1026"/>
      <c r="BH316" s="1026"/>
      <c r="BI316" s="1026"/>
      <c r="BJ316" s="1026"/>
      <c r="BK316" s="1026"/>
      <c r="BL316" s="1026"/>
      <c r="BM316" s="1026"/>
      <c r="BN316" s="1026"/>
      <c r="BO316" s="1026"/>
      <c r="BP316" s="1026"/>
      <c r="BQ316" s="1026"/>
      <c r="BR316" s="1026"/>
      <c r="BS316" s="1026"/>
      <c r="BT316" s="1026"/>
      <c r="BU316" s="1026"/>
      <c r="BV316" s="1026"/>
    </row>
    <row r="317">
      <c r="A317" s="1026"/>
      <c r="B317" s="1026"/>
      <c r="C317" s="1026"/>
      <c r="D317" s="1026"/>
      <c r="E317" s="1026"/>
      <c r="F317" s="1026"/>
      <c r="G317" s="1026"/>
      <c r="H317" s="1027"/>
      <c r="I317" s="1027"/>
      <c r="J317" s="1027"/>
      <c r="K317" s="1027"/>
      <c r="L317" s="1027"/>
      <c r="M317" s="1027"/>
      <c r="N317" s="1027"/>
      <c r="O317" s="1027"/>
      <c r="P317" s="1027"/>
      <c r="Q317" s="1026"/>
      <c r="R317" s="1026"/>
      <c r="S317" s="1026"/>
      <c r="T317" s="1026"/>
      <c r="U317" s="1026"/>
      <c r="V317" s="1026"/>
      <c r="W317" s="1026"/>
      <c r="X317" s="1026"/>
      <c r="Y317" s="1026"/>
      <c r="Z317" s="1026"/>
      <c r="AA317" s="1026"/>
      <c r="AB317" s="1026"/>
      <c r="AC317" s="1026"/>
      <c r="AD317" s="1026"/>
      <c r="AE317" s="1026"/>
      <c r="AF317" s="1026"/>
      <c r="AG317" s="1026"/>
      <c r="AH317" s="1026"/>
      <c r="AI317" s="1026"/>
      <c r="AJ317" s="1026"/>
      <c r="AK317" s="1026"/>
      <c r="AL317" s="1026"/>
      <c r="AM317" s="1026"/>
      <c r="AN317" s="1026"/>
      <c r="AO317" s="1026"/>
      <c r="AP317" s="1026"/>
      <c r="AQ317" s="1026"/>
      <c r="AR317" s="1026"/>
      <c r="AS317" s="1026"/>
      <c r="AT317" s="1026"/>
      <c r="AU317" s="1026"/>
      <c r="AV317" s="1026"/>
      <c r="AW317" s="1026"/>
      <c r="AX317" s="1026"/>
      <c r="AY317" s="1026"/>
      <c r="AZ317" s="1026"/>
      <c r="BA317" s="1026"/>
      <c r="BB317" s="1026"/>
      <c r="BC317" s="1026"/>
      <c r="BD317" s="1026"/>
      <c r="BE317" s="1026"/>
      <c r="BF317" s="1026"/>
      <c r="BG317" s="1026"/>
      <c r="BH317" s="1026"/>
      <c r="BI317" s="1026"/>
      <c r="BJ317" s="1026"/>
      <c r="BK317" s="1026"/>
      <c r="BL317" s="1026"/>
      <c r="BM317" s="1026"/>
      <c r="BN317" s="1026"/>
      <c r="BO317" s="1026"/>
      <c r="BP317" s="1026"/>
      <c r="BQ317" s="1026"/>
      <c r="BR317" s="1026"/>
      <c r="BS317" s="1026"/>
      <c r="BT317" s="1026"/>
      <c r="BU317" s="1026"/>
      <c r="BV317" s="1026"/>
    </row>
    <row r="318">
      <c r="A318" s="1026"/>
      <c r="B318" s="1026"/>
      <c r="C318" s="1026"/>
      <c r="D318" s="1026"/>
      <c r="E318" s="1026"/>
      <c r="F318" s="1026"/>
      <c r="G318" s="1026"/>
      <c r="H318" s="1027"/>
      <c r="I318" s="1027"/>
      <c r="J318" s="1027"/>
      <c r="K318" s="1027"/>
      <c r="L318" s="1027"/>
      <c r="M318" s="1027"/>
      <c r="N318" s="1027"/>
      <c r="O318" s="1027"/>
      <c r="P318" s="1027"/>
      <c r="Q318" s="1026"/>
      <c r="R318" s="1026"/>
      <c r="S318" s="1026"/>
      <c r="T318" s="1026"/>
      <c r="U318" s="1026"/>
      <c r="V318" s="1026"/>
      <c r="W318" s="1026"/>
      <c r="X318" s="1026"/>
      <c r="Y318" s="1026"/>
      <c r="Z318" s="1026"/>
      <c r="AA318" s="1026"/>
      <c r="AB318" s="1026"/>
      <c r="AC318" s="1026"/>
      <c r="AD318" s="1026"/>
      <c r="AE318" s="1026"/>
      <c r="AF318" s="1026"/>
      <c r="AG318" s="1026"/>
      <c r="AH318" s="1026"/>
      <c r="AI318" s="1026"/>
      <c r="AJ318" s="1026"/>
      <c r="AK318" s="1026"/>
      <c r="AL318" s="1026"/>
      <c r="AM318" s="1026"/>
      <c r="AN318" s="1026"/>
      <c r="AO318" s="1026"/>
      <c r="AP318" s="1026"/>
      <c r="AQ318" s="1026"/>
      <c r="AR318" s="1026"/>
      <c r="AS318" s="1026"/>
      <c r="AT318" s="1026"/>
      <c r="AU318" s="1026"/>
      <c r="AV318" s="1026"/>
      <c r="AW318" s="1026"/>
      <c r="AX318" s="1026"/>
      <c r="AY318" s="1026"/>
      <c r="AZ318" s="1026"/>
      <c r="BA318" s="1026"/>
      <c r="BB318" s="1026"/>
      <c r="BC318" s="1026"/>
      <c r="BD318" s="1026"/>
      <c r="BE318" s="1026"/>
      <c r="BF318" s="1026"/>
      <c r="BG318" s="1026"/>
      <c r="BH318" s="1026"/>
      <c r="BI318" s="1026"/>
      <c r="BJ318" s="1026"/>
      <c r="BK318" s="1026"/>
      <c r="BL318" s="1026"/>
      <c r="BM318" s="1026"/>
      <c r="BN318" s="1026"/>
      <c r="BO318" s="1026"/>
      <c r="BP318" s="1026"/>
      <c r="BQ318" s="1026"/>
      <c r="BR318" s="1026"/>
      <c r="BS318" s="1026"/>
      <c r="BT318" s="1026"/>
      <c r="BU318" s="1026"/>
      <c r="BV318" s="1026"/>
    </row>
    <row r="319">
      <c r="A319" s="1026"/>
      <c r="B319" s="1026"/>
      <c r="C319" s="1026"/>
      <c r="D319" s="1026"/>
      <c r="E319" s="1026"/>
      <c r="F319" s="1026"/>
      <c r="G319" s="1026"/>
      <c r="H319" s="1027"/>
      <c r="I319" s="1027"/>
      <c r="J319" s="1027"/>
      <c r="K319" s="1027"/>
      <c r="L319" s="1027"/>
      <c r="M319" s="1027"/>
      <c r="N319" s="1027"/>
      <c r="O319" s="1027"/>
      <c r="P319" s="1027"/>
      <c r="Q319" s="1026"/>
      <c r="R319" s="1026"/>
      <c r="S319" s="1026"/>
      <c r="T319" s="1026"/>
      <c r="U319" s="1026"/>
      <c r="V319" s="1026"/>
      <c r="W319" s="1026"/>
      <c r="X319" s="1026"/>
      <c r="Y319" s="1026"/>
      <c r="Z319" s="1026"/>
      <c r="AA319" s="1026"/>
      <c r="AB319" s="1026"/>
      <c r="AC319" s="1026"/>
      <c r="AD319" s="1026"/>
      <c r="AE319" s="1026"/>
      <c r="AF319" s="1026"/>
      <c r="AG319" s="1026"/>
      <c r="AH319" s="1026"/>
      <c r="AI319" s="1026"/>
      <c r="AJ319" s="1026"/>
      <c r="AK319" s="1026"/>
      <c r="AL319" s="1026"/>
      <c r="AM319" s="1026"/>
      <c r="AN319" s="1026"/>
      <c r="AO319" s="1026"/>
      <c r="AP319" s="1026"/>
      <c r="AQ319" s="1026"/>
      <c r="AR319" s="1026"/>
      <c r="AS319" s="1026"/>
      <c r="AT319" s="1026"/>
      <c r="AU319" s="1026"/>
      <c r="AV319" s="1026"/>
      <c r="AW319" s="1026"/>
      <c r="AX319" s="1026"/>
      <c r="AY319" s="1026"/>
      <c r="AZ319" s="1026"/>
      <c r="BA319" s="1026"/>
      <c r="BB319" s="1026"/>
      <c r="BC319" s="1026"/>
      <c r="BD319" s="1026"/>
      <c r="BE319" s="1026"/>
      <c r="BF319" s="1026"/>
      <c r="BG319" s="1026"/>
      <c r="BH319" s="1026"/>
      <c r="BI319" s="1026"/>
      <c r="BJ319" s="1026"/>
      <c r="BK319" s="1026"/>
      <c r="BL319" s="1026"/>
      <c r="BM319" s="1026"/>
      <c r="BN319" s="1026"/>
      <c r="BO319" s="1026"/>
      <c r="BP319" s="1026"/>
      <c r="BQ319" s="1026"/>
      <c r="BR319" s="1026"/>
      <c r="BS319" s="1026"/>
      <c r="BT319" s="1026"/>
      <c r="BU319" s="1026"/>
      <c r="BV319" s="1026"/>
    </row>
    <row r="320">
      <c r="A320" s="1026"/>
      <c r="B320" s="1026"/>
      <c r="C320" s="1026"/>
      <c r="D320" s="1026"/>
      <c r="E320" s="1026"/>
      <c r="F320" s="1026"/>
      <c r="G320" s="1026"/>
      <c r="H320" s="1027"/>
      <c r="I320" s="1027"/>
      <c r="J320" s="1027"/>
      <c r="K320" s="1027"/>
      <c r="L320" s="1027"/>
      <c r="M320" s="1027"/>
      <c r="N320" s="1027"/>
      <c r="O320" s="1027"/>
      <c r="P320" s="1027"/>
      <c r="Q320" s="1026"/>
      <c r="R320" s="1026"/>
      <c r="S320" s="1026"/>
      <c r="T320" s="1026"/>
      <c r="U320" s="1026"/>
      <c r="V320" s="1026"/>
      <c r="W320" s="1026"/>
      <c r="X320" s="1026"/>
      <c r="Y320" s="1026"/>
      <c r="Z320" s="1026"/>
      <c r="AA320" s="1026"/>
      <c r="AB320" s="1026"/>
      <c r="AC320" s="1026"/>
      <c r="AD320" s="1026"/>
      <c r="AE320" s="1026"/>
      <c r="AF320" s="1026"/>
      <c r="AG320" s="1026"/>
      <c r="AH320" s="1026"/>
      <c r="AI320" s="1026"/>
      <c r="AJ320" s="1026"/>
      <c r="AK320" s="1026"/>
      <c r="AL320" s="1026"/>
      <c r="AM320" s="1026"/>
      <c r="AN320" s="1026"/>
      <c r="AO320" s="1026"/>
      <c r="AP320" s="1026"/>
      <c r="AQ320" s="1026"/>
      <c r="AR320" s="1026"/>
      <c r="AS320" s="1026"/>
      <c r="AT320" s="1026"/>
      <c r="AU320" s="1026"/>
      <c r="AV320" s="1026"/>
      <c r="AW320" s="1026"/>
      <c r="AX320" s="1026"/>
      <c r="AY320" s="1026"/>
      <c r="AZ320" s="1026"/>
      <c r="BA320" s="1026"/>
      <c r="BB320" s="1026"/>
      <c r="BC320" s="1026"/>
      <c r="BD320" s="1026"/>
      <c r="BE320" s="1026"/>
      <c r="BF320" s="1026"/>
      <c r="BG320" s="1026"/>
      <c r="BH320" s="1026"/>
      <c r="BI320" s="1026"/>
      <c r="BJ320" s="1026"/>
      <c r="BK320" s="1026"/>
      <c r="BL320" s="1026"/>
      <c r="BM320" s="1026"/>
      <c r="BN320" s="1026"/>
      <c r="BO320" s="1026"/>
      <c r="BP320" s="1026"/>
      <c r="BQ320" s="1026"/>
      <c r="BR320" s="1026"/>
      <c r="BS320" s="1026"/>
      <c r="BT320" s="1026"/>
      <c r="BU320" s="1026"/>
      <c r="BV320" s="1026"/>
    </row>
    <row r="321">
      <c r="A321" s="1026"/>
      <c r="B321" s="1026"/>
      <c r="C321" s="1026"/>
      <c r="D321" s="1026"/>
      <c r="E321" s="1026"/>
      <c r="F321" s="1026"/>
      <c r="G321" s="1026"/>
      <c r="H321" s="1027"/>
      <c r="I321" s="1027"/>
      <c r="J321" s="1027"/>
      <c r="K321" s="1027"/>
      <c r="L321" s="1027"/>
      <c r="M321" s="1027"/>
      <c r="N321" s="1027"/>
      <c r="O321" s="1027"/>
      <c r="P321" s="1027"/>
      <c r="Q321" s="1026"/>
      <c r="R321" s="1026"/>
      <c r="S321" s="1026"/>
      <c r="T321" s="1026"/>
      <c r="U321" s="1026"/>
      <c r="V321" s="1026"/>
      <c r="W321" s="1026"/>
      <c r="X321" s="1026"/>
      <c r="Y321" s="1026"/>
      <c r="Z321" s="1026"/>
      <c r="AA321" s="1026"/>
      <c r="AB321" s="1026"/>
      <c r="AC321" s="1026"/>
      <c r="AD321" s="1026"/>
      <c r="AE321" s="1026"/>
      <c r="AF321" s="1026"/>
      <c r="AG321" s="1026"/>
      <c r="AH321" s="1026"/>
      <c r="AI321" s="1026"/>
      <c r="AJ321" s="1026"/>
      <c r="AK321" s="1026"/>
      <c r="AL321" s="1026"/>
      <c r="AM321" s="1026"/>
      <c r="AN321" s="1026"/>
      <c r="AO321" s="1026"/>
      <c r="AP321" s="1026"/>
      <c r="AQ321" s="1026"/>
      <c r="AR321" s="1026"/>
      <c r="AS321" s="1026"/>
      <c r="AT321" s="1026"/>
      <c r="AU321" s="1026"/>
      <c r="AV321" s="1026"/>
      <c r="AW321" s="1026"/>
      <c r="AX321" s="1026"/>
      <c r="AY321" s="1026"/>
      <c r="AZ321" s="1026"/>
      <c r="BA321" s="1026"/>
      <c r="BB321" s="1026"/>
      <c r="BC321" s="1026"/>
      <c r="BD321" s="1026"/>
      <c r="BE321" s="1026"/>
      <c r="BF321" s="1026"/>
      <c r="BG321" s="1026"/>
      <c r="BH321" s="1026"/>
      <c r="BI321" s="1026"/>
      <c r="BJ321" s="1026"/>
      <c r="BK321" s="1026"/>
      <c r="BL321" s="1026"/>
      <c r="BM321" s="1026"/>
      <c r="BN321" s="1026"/>
      <c r="BO321" s="1026"/>
      <c r="BP321" s="1026"/>
      <c r="BQ321" s="1026"/>
      <c r="BR321" s="1026"/>
      <c r="BS321" s="1026"/>
      <c r="BT321" s="1026"/>
      <c r="BU321" s="1026"/>
      <c r="BV321" s="1026"/>
    </row>
    <row r="322">
      <c r="A322" s="1026"/>
      <c r="B322" s="1026"/>
      <c r="C322" s="1026"/>
      <c r="D322" s="1026"/>
      <c r="E322" s="1026"/>
      <c r="F322" s="1026"/>
      <c r="G322" s="1026"/>
      <c r="H322" s="1027"/>
      <c r="I322" s="1027"/>
      <c r="J322" s="1027"/>
      <c r="K322" s="1027"/>
      <c r="L322" s="1027"/>
      <c r="M322" s="1027"/>
      <c r="N322" s="1027"/>
      <c r="O322" s="1027"/>
      <c r="P322" s="1027"/>
      <c r="Q322" s="1026"/>
      <c r="R322" s="1026"/>
      <c r="S322" s="1026"/>
      <c r="T322" s="1026"/>
      <c r="U322" s="1026"/>
      <c r="V322" s="1026"/>
      <c r="W322" s="1026"/>
      <c r="X322" s="1026"/>
      <c r="Y322" s="1026"/>
      <c r="Z322" s="1026"/>
      <c r="AA322" s="1026"/>
      <c r="AB322" s="1026"/>
      <c r="AC322" s="1026"/>
      <c r="AD322" s="1026"/>
      <c r="AE322" s="1026"/>
      <c r="AF322" s="1026"/>
      <c r="AG322" s="1026"/>
      <c r="AH322" s="1026"/>
      <c r="AI322" s="1026"/>
      <c r="AJ322" s="1026"/>
      <c r="AK322" s="1026"/>
      <c r="AL322" s="1026"/>
      <c r="AM322" s="1026"/>
      <c r="AN322" s="1026"/>
      <c r="AO322" s="1026"/>
      <c r="AP322" s="1026"/>
      <c r="AQ322" s="1026"/>
      <c r="AR322" s="1026"/>
      <c r="AS322" s="1026"/>
      <c r="AT322" s="1026"/>
      <c r="AU322" s="1026"/>
      <c r="AV322" s="1026"/>
      <c r="AW322" s="1026"/>
      <c r="AX322" s="1026"/>
      <c r="AY322" s="1026"/>
      <c r="AZ322" s="1026"/>
      <c r="BA322" s="1026"/>
      <c r="BB322" s="1026"/>
      <c r="BC322" s="1026"/>
      <c r="BD322" s="1026"/>
      <c r="BE322" s="1026"/>
      <c r="BF322" s="1026"/>
      <c r="BG322" s="1026"/>
      <c r="BH322" s="1026"/>
      <c r="BI322" s="1026"/>
      <c r="BJ322" s="1026"/>
      <c r="BK322" s="1026"/>
      <c r="BL322" s="1026"/>
      <c r="BM322" s="1026"/>
      <c r="BN322" s="1026"/>
      <c r="BO322" s="1026"/>
      <c r="BP322" s="1026"/>
      <c r="BQ322" s="1026"/>
      <c r="BR322" s="1026"/>
      <c r="BS322" s="1026"/>
      <c r="BT322" s="1026"/>
      <c r="BU322" s="1026"/>
      <c r="BV322" s="1026"/>
    </row>
    <row r="323">
      <c r="A323" s="1026"/>
      <c r="B323" s="1026"/>
      <c r="C323" s="1026"/>
      <c r="D323" s="1026"/>
      <c r="E323" s="1026"/>
      <c r="F323" s="1026"/>
      <c r="G323" s="1026"/>
      <c r="H323" s="1027"/>
      <c r="I323" s="1027"/>
      <c r="J323" s="1027"/>
      <c r="K323" s="1027"/>
      <c r="L323" s="1027"/>
      <c r="M323" s="1027"/>
      <c r="N323" s="1027"/>
      <c r="O323" s="1027"/>
      <c r="P323" s="1027"/>
      <c r="Q323" s="1026"/>
      <c r="R323" s="1026"/>
      <c r="S323" s="1026"/>
      <c r="T323" s="1026"/>
      <c r="U323" s="1026"/>
      <c r="V323" s="1026"/>
      <c r="W323" s="1026"/>
      <c r="X323" s="1026"/>
      <c r="Y323" s="1026"/>
      <c r="Z323" s="1026"/>
      <c r="AA323" s="1026"/>
      <c r="AB323" s="1026"/>
      <c r="AC323" s="1026"/>
      <c r="AD323" s="1026"/>
      <c r="AE323" s="1026"/>
      <c r="AF323" s="1026"/>
      <c r="AG323" s="1026"/>
      <c r="AH323" s="1026"/>
      <c r="AI323" s="1026"/>
      <c r="AJ323" s="1026"/>
      <c r="AK323" s="1026"/>
      <c r="AL323" s="1026"/>
      <c r="AM323" s="1026"/>
      <c r="AN323" s="1026"/>
      <c r="AO323" s="1026"/>
      <c r="AP323" s="1026"/>
      <c r="AQ323" s="1026"/>
      <c r="AR323" s="1026"/>
      <c r="AS323" s="1026"/>
      <c r="AT323" s="1026"/>
      <c r="AU323" s="1026"/>
      <c r="AV323" s="1026"/>
      <c r="AW323" s="1026"/>
      <c r="AX323" s="1026"/>
      <c r="AY323" s="1026"/>
      <c r="AZ323" s="1026"/>
      <c r="BA323" s="1026"/>
      <c r="BB323" s="1026"/>
      <c r="BC323" s="1026"/>
      <c r="BD323" s="1026"/>
      <c r="BE323" s="1026"/>
      <c r="BF323" s="1026"/>
      <c r="BG323" s="1026"/>
      <c r="BH323" s="1026"/>
      <c r="BI323" s="1026"/>
      <c r="BJ323" s="1026"/>
      <c r="BK323" s="1026"/>
      <c r="BL323" s="1026"/>
      <c r="BM323" s="1026"/>
      <c r="BN323" s="1026"/>
      <c r="BO323" s="1026"/>
      <c r="BP323" s="1026"/>
      <c r="BQ323" s="1026"/>
      <c r="BR323" s="1026"/>
      <c r="BS323" s="1026"/>
      <c r="BT323" s="1026"/>
      <c r="BU323" s="1026"/>
      <c r="BV323" s="1026"/>
    </row>
    <row r="324">
      <c r="A324" s="1026"/>
      <c r="B324" s="1026"/>
      <c r="C324" s="1026"/>
      <c r="D324" s="1026"/>
      <c r="E324" s="1026"/>
      <c r="F324" s="1026"/>
      <c r="G324" s="1026"/>
      <c r="H324" s="1027"/>
      <c r="I324" s="1027"/>
      <c r="J324" s="1027"/>
      <c r="K324" s="1027"/>
      <c r="L324" s="1027"/>
      <c r="M324" s="1027"/>
      <c r="N324" s="1027"/>
      <c r="O324" s="1027"/>
      <c r="P324" s="1027"/>
      <c r="Q324" s="1026"/>
      <c r="R324" s="1026"/>
      <c r="S324" s="1026"/>
      <c r="T324" s="1026"/>
      <c r="U324" s="1026"/>
      <c r="V324" s="1026"/>
      <c r="W324" s="1026"/>
      <c r="X324" s="1026"/>
      <c r="Y324" s="1026"/>
      <c r="Z324" s="1026"/>
      <c r="AA324" s="1026"/>
      <c r="AB324" s="1026"/>
      <c r="AC324" s="1026"/>
      <c r="AD324" s="1026"/>
      <c r="AE324" s="1026"/>
      <c r="AF324" s="1026"/>
      <c r="AG324" s="1026"/>
      <c r="AH324" s="1026"/>
      <c r="AI324" s="1026"/>
      <c r="AJ324" s="1026"/>
      <c r="AK324" s="1026"/>
      <c r="AL324" s="1026"/>
      <c r="AM324" s="1026"/>
      <c r="AN324" s="1026"/>
      <c r="AO324" s="1026"/>
      <c r="AP324" s="1026"/>
      <c r="AQ324" s="1026"/>
      <c r="AR324" s="1026"/>
      <c r="AS324" s="1026"/>
      <c r="AT324" s="1026"/>
      <c r="AU324" s="1026"/>
      <c r="AV324" s="1026"/>
      <c r="AW324" s="1026"/>
      <c r="AX324" s="1026"/>
      <c r="AY324" s="1026"/>
      <c r="AZ324" s="1026"/>
      <c r="BA324" s="1026"/>
      <c r="BB324" s="1026"/>
      <c r="BC324" s="1026"/>
      <c r="BD324" s="1026"/>
      <c r="BE324" s="1026"/>
      <c r="BF324" s="1026"/>
      <c r="BG324" s="1026"/>
      <c r="BH324" s="1026"/>
      <c r="BI324" s="1026"/>
      <c r="BJ324" s="1026"/>
      <c r="BK324" s="1026"/>
      <c r="BL324" s="1026"/>
      <c r="BM324" s="1026"/>
      <c r="BN324" s="1026"/>
      <c r="BO324" s="1026"/>
      <c r="BP324" s="1026"/>
      <c r="BQ324" s="1026"/>
      <c r="BR324" s="1026"/>
      <c r="BS324" s="1026"/>
      <c r="BT324" s="1026"/>
      <c r="BU324" s="1026"/>
      <c r="BV324" s="1026"/>
    </row>
    <row r="325">
      <c r="A325" s="1026"/>
      <c r="B325" s="1026"/>
      <c r="C325" s="1026"/>
      <c r="D325" s="1026"/>
      <c r="E325" s="1026"/>
      <c r="F325" s="1026"/>
      <c r="G325" s="1026"/>
      <c r="H325" s="1027"/>
      <c r="I325" s="1027"/>
      <c r="J325" s="1027"/>
      <c r="K325" s="1027"/>
      <c r="L325" s="1027"/>
      <c r="M325" s="1027"/>
      <c r="N325" s="1027"/>
      <c r="O325" s="1027"/>
      <c r="P325" s="1027"/>
      <c r="Q325" s="1026"/>
      <c r="R325" s="1026"/>
      <c r="S325" s="1026"/>
      <c r="T325" s="1026"/>
      <c r="U325" s="1026"/>
      <c r="V325" s="1026"/>
      <c r="W325" s="1026"/>
      <c r="X325" s="1026"/>
      <c r="Y325" s="1026"/>
      <c r="Z325" s="1026"/>
      <c r="AA325" s="1026"/>
      <c r="AB325" s="1026"/>
      <c r="AC325" s="1026"/>
      <c r="AD325" s="1026"/>
      <c r="AE325" s="1026"/>
      <c r="AF325" s="1026"/>
      <c r="AG325" s="1026"/>
      <c r="AH325" s="1026"/>
      <c r="AI325" s="1026"/>
      <c r="AJ325" s="1026"/>
      <c r="AK325" s="1026"/>
      <c r="AL325" s="1026"/>
      <c r="AM325" s="1026"/>
      <c r="AN325" s="1026"/>
      <c r="AO325" s="1026"/>
      <c r="AP325" s="1026"/>
      <c r="AQ325" s="1026"/>
      <c r="AR325" s="1026"/>
      <c r="AS325" s="1026"/>
      <c r="AT325" s="1026"/>
      <c r="AU325" s="1026"/>
      <c r="AV325" s="1026"/>
      <c r="AW325" s="1026"/>
      <c r="AX325" s="1026"/>
      <c r="AY325" s="1026"/>
      <c r="AZ325" s="1026"/>
      <c r="BA325" s="1026"/>
      <c r="BB325" s="1026"/>
      <c r="BC325" s="1026"/>
      <c r="BD325" s="1026"/>
      <c r="BE325" s="1026"/>
      <c r="BF325" s="1026"/>
      <c r="BG325" s="1026"/>
      <c r="BH325" s="1026"/>
      <c r="BI325" s="1026"/>
      <c r="BJ325" s="1026"/>
      <c r="BK325" s="1026"/>
      <c r="BL325" s="1026"/>
      <c r="BM325" s="1026"/>
      <c r="BN325" s="1026"/>
      <c r="BO325" s="1026"/>
      <c r="BP325" s="1026"/>
      <c r="BQ325" s="1026"/>
      <c r="BR325" s="1026"/>
      <c r="BS325" s="1026"/>
      <c r="BT325" s="1026"/>
      <c r="BU325" s="1026"/>
      <c r="BV325" s="1026"/>
    </row>
    <row r="326">
      <c r="A326" s="1026"/>
      <c r="B326" s="1026"/>
      <c r="C326" s="1026"/>
      <c r="D326" s="1026"/>
      <c r="E326" s="1026"/>
      <c r="F326" s="1026"/>
      <c r="G326" s="1026"/>
      <c r="H326" s="1027"/>
      <c r="I326" s="1027"/>
      <c r="J326" s="1027"/>
      <c r="K326" s="1027"/>
      <c r="L326" s="1027"/>
      <c r="M326" s="1027"/>
      <c r="N326" s="1027"/>
      <c r="O326" s="1027"/>
      <c r="P326" s="1027"/>
      <c r="Q326" s="1026"/>
      <c r="R326" s="1026"/>
      <c r="S326" s="1026"/>
      <c r="T326" s="1026"/>
      <c r="U326" s="1026"/>
      <c r="V326" s="1026"/>
      <c r="W326" s="1026"/>
      <c r="X326" s="1026"/>
      <c r="Y326" s="1026"/>
      <c r="Z326" s="1026"/>
      <c r="AA326" s="1026"/>
      <c r="AB326" s="1026"/>
      <c r="AC326" s="1026"/>
      <c r="AD326" s="1026"/>
      <c r="AE326" s="1026"/>
      <c r="AF326" s="1026"/>
      <c r="AG326" s="1026"/>
      <c r="AH326" s="1026"/>
      <c r="AI326" s="1026"/>
      <c r="AJ326" s="1026"/>
      <c r="AK326" s="1026"/>
      <c r="AL326" s="1026"/>
      <c r="AM326" s="1026"/>
      <c r="AN326" s="1026"/>
      <c r="AO326" s="1026"/>
      <c r="AP326" s="1026"/>
      <c r="AQ326" s="1026"/>
      <c r="AR326" s="1026"/>
      <c r="AS326" s="1026"/>
      <c r="AT326" s="1026"/>
      <c r="AU326" s="1026"/>
      <c r="AV326" s="1026"/>
      <c r="AW326" s="1026"/>
      <c r="AX326" s="1026"/>
      <c r="AY326" s="1026"/>
      <c r="AZ326" s="1026"/>
      <c r="BA326" s="1026"/>
      <c r="BB326" s="1026"/>
      <c r="BC326" s="1026"/>
      <c r="BD326" s="1026"/>
      <c r="BE326" s="1026"/>
      <c r="BF326" s="1026"/>
      <c r="BG326" s="1026"/>
      <c r="BH326" s="1026"/>
      <c r="BI326" s="1026"/>
      <c r="BJ326" s="1026"/>
      <c r="BK326" s="1026"/>
      <c r="BL326" s="1026"/>
      <c r="BM326" s="1026"/>
      <c r="BN326" s="1026"/>
      <c r="BO326" s="1026"/>
      <c r="BP326" s="1026"/>
      <c r="BQ326" s="1026"/>
      <c r="BR326" s="1026"/>
      <c r="BS326" s="1026"/>
      <c r="BT326" s="1026"/>
      <c r="BU326" s="1026"/>
      <c r="BV326" s="1026"/>
    </row>
    <row r="327">
      <c r="A327" s="1026"/>
      <c r="B327" s="1026"/>
      <c r="C327" s="1026"/>
      <c r="D327" s="1026"/>
      <c r="E327" s="1026"/>
      <c r="F327" s="1026"/>
      <c r="G327" s="1026"/>
      <c r="H327" s="1027"/>
      <c r="I327" s="1027"/>
      <c r="J327" s="1027"/>
      <c r="K327" s="1027"/>
      <c r="L327" s="1027"/>
      <c r="M327" s="1027"/>
      <c r="N327" s="1027"/>
      <c r="O327" s="1027"/>
      <c r="P327" s="1027"/>
      <c r="Q327" s="1026"/>
      <c r="R327" s="1026"/>
      <c r="S327" s="1026"/>
      <c r="T327" s="1026"/>
      <c r="U327" s="1026"/>
      <c r="V327" s="1026"/>
      <c r="W327" s="1026"/>
      <c r="X327" s="1026"/>
      <c r="Y327" s="1026"/>
      <c r="Z327" s="1026"/>
      <c r="AA327" s="1026"/>
      <c r="AB327" s="1026"/>
      <c r="AC327" s="1026"/>
      <c r="AD327" s="1026"/>
      <c r="AE327" s="1026"/>
      <c r="AF327" s="1026"/>
      <c r="AG327" s="1026"/>
      <c r="AH327" s="1026"/>
      <c r="AI327" s="1026"/>
      <c r="AJ327" s="1026"/>
      <c r="AK327" s="1026"/>
      <c r="AL327" s="1026"/>
      <c r="AM327" s="1026"/>
      <c r="AN327" s="1026"/>
      <c r="AO327" s="1026"/>
      <c r="AP327" s="1026"/>
      <c r="AQ327" s="1026"/>
      <c r="AR327" s="1026"/>
      <c r="AS327" s="1026"/>
      <c r="AT327" s="1026"/>
      <c r="AU327" s="1026"/>
      <c r="AV327" s="1026"/>
      <c r="AW327" s="1026"/>
      <c r="AX327" s="1026"/>
      <c r="AY327" s="1026"/>
      <c r="AZ327" s="1026"/>
      <c r="BA327" s="1026"/>
      <c r="BB327" s="1026"/>
      <c r="BC327" s="1026"/>
      <c r="BD327" s="1026"/>
      <c r="BE327" s="1026"/>
      <c r="BF327" s="1026"/>
      <c r="BG327" s="1026"/>
      <c r="BH327" s="1026"/>
      <c r="BI327" s="1026"/>
      <c r="BJ327" s="1026"/>
      <c r="BK327" s="1026"/>
      <c r="BL327" s="1026"/>
      <c r="BM327" s="1026"/>
      <c r="BN327" s="1026"/>
      <c r="BO327" s="1026"/>
      <c r="BP327" s="1026"/>
      <c r="BQ327" s="1026"/>
      <c r="BR327" s="1026"/>
      <c r="BS327" s="1026"/>
      <c r="BT327" s="1026"/>
      <c r="BU327" s="1026"/>
      <c r="BV327" s="1026"/>
    </row>
    <row r="328">
      <c r="A328" s="1026"/>
      <c r="B328" s="1026"/>
      <c r="C328" s="1026"/>
      <c r="D328" s="1026"/>
      <c r="E328" s="1026"/>
      <c r="F328" s="1026"/>
      <c r="G328" s="1026"/>
      <c r="H328" s="1027"/>
      <c r="I328" s="1027"/>
      <c r="J328" s="1027"/>
      <c r="K328" s="1027"/>
      <c r="L328" s="1027"/>
      <c r="M328" s="1027"/>
      <c r="N328" s="1027"/>
      <c r="O328" s="1027"/>
      <c r="P328" s="1027"/>
      <c r="Q328" s="1026"/>
      <c r="R328" s="1026"/>
      <c r="S328" s="1026"/>
      <c r="T328" s="1026"/>
      <c r="U328" s="1026"/>
      <c r="V328" s="1026"/>
      <c r="W328" s="1026"/>
      <c r="X328" s="1026"/>
      <c r="Y328" s="1026"/>
      <c r="Z328" s="1026"/>
      <c r="AA328" s="1026"/>
      <c r="AB328" s="1026"/>
      <c r="AC328" s="1026"/>
      <c r="AD328" s="1026"/>
      <c r="AE328" s="1026"/>
      <c r="AF328" s="1026"/>
      <c r="AG328" s="1026"/>
      <c r="AH328" s="1026"/>
      <c r="AI328" s="1026"/>
      <c r="AJ328" s="1026"/>
      <c r="AK328" s="1026"/>
      <c r="AL328" s="1026"/>
      <c r="AM328" s="1026"/>
      <c r="AN328" s="1026"/>
      <c r="AO328" s="1026"/>
      <c r="AP328" s="1026"/>
      <c r="AQ328" s="1026"/>
      <c r="AR328" s="1026"/>
      <c r="AS328" s="1026"/>
      <c r="AT328" s="1026"/>
      <c r="AU328" s="1026"/>
      <c r="AV328" s="1026"/>
      <c r="AW328" s="1026"/>
      <c r="AX328" s="1026"/>
      <c r="AY328" s="1026"/>
      <c r="AZ328" s="1026"/>
      <c r="BA328" s="1026"/>
      <c r="BB328" s="1026"/>
      <c r="BC328" s="1026"/>
      <c r="BD328" s="1026"/>
      <c r="BE328" s="1026"/>
      <c r="BF328" s="1026"/>
      <c r="BG328" s="1026"/>
      <c r="BH328" s="1026"/>
      <c r="BI328" s="1026"/>
      <c r="BJ328" s="1026"/>
      <c r="BK328" s="1026"/>
      <c r="BL328" s="1026"/>
      <c r="BM328" s="1026"/>
      <c r="BN328" s="1026"/>
      <c r="BO328" s="1026"/>
      <c r="BP328" s="1026"/>
      <c r="BQ328" s="1026"/>
      <c r="BR328" s="1026"/>
      <c r="BS328" s="1026"/>
      <c r="BT328" s="1026"/>
      <c r="BU328" s="1026"/>
      <c r="BV328" s="1026"/>
    </row>
    <row r="329">
      <c r="A329" s="1026"/>
      <c r="B329" s="1026"/>
      <c r="C329" s="1026"/>
      <c r="D329" s="1026"/>
      <c r="E329" s="1026"/>
      <c r="F329" s="1026"/>
      <c r="G329" s="1026"/>
      <c r="H329" s="1027"/>
      <c r="I329" s="1027"/>
      <c r="J329" s="1027"/>
      <c r="K329" s="1027"/>
      <c r="L329" s="1027"/>
      <c r="M329" s="1027"/>
      <c r="N329" s="1027"/>
      <c r="O329" s="1027"/>
      <c r="P329" s="1027"/>
      <c r="Q329" s="1026"/>
      <c r="R329" s="1026"/>
      <c r="S329" s="1026"/>
      <c r="T329" s="1026"/>
      <c r="U329" s="1026"/>
      <c r="V329" s="1026"/>
      <c r="W329" s="1026"/>
      <c r="X329" s="1026"/>
      <c r="Y329" s="1026"/>
      <c r="Z329" s="1026"/>
      <c r="AA329" s="1026"/>
      <c r="AB329" s="1026"/>
      <c r="AC329" s="1026"/>
      <c r="AD329" s="1026"/>
      <c r="AE329" s="1026"/>
      <c r="AF329" s="1026"/>
      <c r="AG329" s="1026"/>
      <c r="AH329" s="1026"/>
      <c r="AI329" s="1026"/>
      <c r="AJ329" s="1026"/>
      <c r="AK329" s="1026"/>
      <c r="AL329" s="1026"/>
      <c r="AM329" s="1026"/>
      <c r="AN329" s="1026"/>
      <c r="AO329" s="1026"/>
      <c r="AP329" s="1026"/>
      <c r="AQ329" s="1026"/>
      <c r="AR329" s="1026"/>
      <c r="AS329" s="1026"/>
      <c r="AT329" s="1026"/>
      <c r="AU329" s="1026"/>
      <c r="AV329" s="1026"/>
      <c r="AW329" s="1026"/>
      <c r="AX329" s="1026"/>
      <c r="AY329" s="1026"/>
      <c r="AZ329" s="1026"/>
      <c r="BA329" s="1026"/>
      <c r="BB329" s="1026"/>
      <c r="BC329" s="1026"/>
      <c r="BD329" s="1026"/>
      <c r="BE329" s="1026"/>
      <c r="BF329" s="1026"/>
      <c r="BG329" s="1026"/>
      <c r="BH329" s="1026"/>
      <c r="BI329" s="1026"/>
      <c r="BJ329" s="1026"/>
      <c r="BK329" s="1026"/>
      <c r="BL329" s="1026"/>
      <c r="BM329" s="1026"/>
      <c r="BN329" s="1026"/>
      <c r="BO329" s="1026"/>
      <c r="BP329" s="1026"/>
      <c r="BQ329" s="1026"/>
      <c r="BR329" s="1026"/>
      <c r="BS329" s="1026"/>
      <c r="BT329" s="1026"/>
      <c r="BU329" s="1026"/>
      <c r="BV329" s="1026"/>
    </row>
    <row r="330">
      <c r="A330" s="1026"/>
      <c r="B330" s="1026"/>
      <c r="C330" s="1026"/>
      <c r="D330" s="1026"/>
      <c r="E330" s="1026"/>
      <c r="F330" s="1026"/>
      <c r="G330" s="1026"/>
      <c r="H330" s="1027"/>
      <c r="I330" s="1027"/>
      <c r="J330" s="1027"/>
      <c r="K330" s="1027"/>
      <c r="L330" s="1027"/>
      <c r="M330" s="1027"/>
      <c r="N330" s="1027"/>
      <c r="O330" s="1027"/>
      <c r="P330" s="1027"/>
      <c r="Q330" s="1026"/>
      <c r="R330" s="1026"/>
      <c r="S330" s="1026"/>
      <c r="T330" s="1026"/>
      <c r="U330" s="1026"/>
      <c r="V330" s="1026"/>
      <c r="W330" s="1026"/>
      <c r="X330" s="1026"/>
      <c r="Y330" s="1026"/>
      <c r="Z330" s="1026"/>
      <c r="AA330" s="1026"/>
      <c r="AB330" s="1026"/>
      <c r="AC330" s="1026"/>
      <c r="AD330" s="1026"/>
      <c r="AE330" s="1026"/>
      <c r="AF330" s="1026"/>
      <c r="AG330" s="1026"/>
      <c r="AH330" s="1026"/>
      <c r="AI330" s="1026"/>
      <c r="AJ330" s="1026"/>
      <c r="AK330" s="1026"/>
      <c r="AL330" s="1026"/>
      <c r="AM330" s="1026"/>
      <c r="AN330" s="1026"/>
      <c r="AO330" s="1026"/>
      <c r="AP330" s="1026"/>
      <c r="AQ330" s="1026"/>
      <c r="AR330" s="1026"/>
      <c r="AS330" s="1026"/>
      <c r="AT330" s="1026"/>
      <c r="AU330" s="1026"/>
      <c r="AV330" s="1026"/>
      <c r="AW330" s="1026"/>
      <c r="AX330" s="1026"/>
      <c r="AY330" s="1026"/>
      <c r="AZ330" s="1026"/>
      <c r="BA330" s="1026"/>
      <c r="BB330" s="1026"/>
      <c r="BC330" s="1026"/>
      <c r="BD330" s="1026"/>
      <c r="BE330" s="1026"/>
      <c r="BF330" s="1026"/>
      <c r="BG330" s="1026"/>
      <c r="BH330" s="1026"/>
      <c r="BI330" s="1026"/>
      <c r="BJ330" s="1026"/>
      <c r="BK330" s="1026"/>
      <c r="BL330" s="1026"/>
      <c r="BM330" s="1026"/>
      <c r="BN330" s="1026"/>
      <c r="BO330" s="1026"/>
      <c r="BP330" s="1026"/>
      <c r="BQ330" s="1026"/>
      <c r="BR330" s="1026"/>
      <c r="BS330" s="1026"/>
      <c r="BT330" s="1026"/>
      <c r="BU330" s="1026"/>
      <c r="BV330" s="1026"/>
    </row>
    <row r="331">
      <c r="A331" s="1026"/>
      <c r="B331" s="1026"/>
      <c r="C331" s="1026"/>
      <c r="D331" s="1026"/>
      <c r="E331" s="1026"/>
      <c r="F331" s="1026"/>
      <c r="G331" s="1026"/>
      <c r="H331" s="1027"/>
      <c r="I331" s="1027"/>
      <c r="J331" s="1027"/>
      <c r="K331" s="1027"/>
      <c r="L331" s="1027"/>
      <c r="M331" s="1027"/>
      <c r="N331" s="1027"/>
      <c r="O331" s="1027"/>
      <c r="P331" s="1027"/>
      <c r="Q331" s="1026"/>
      <c r="R331" s="1026"/>
      <c r="S331" s="1026"/>
      <c r="T331" s="1026"/>
      <c r="U331" s="1026"/>
      <c r="V331" s="1026"/>
      <c r="W331" s="1026"/>
      <c r="X331" s="1026"/>
      <c r="Y331" s="1026"/>
      <c r="Z331" s="1026"/>
      <c r="AA331" s="1026"/>
      <c r="AB331" s="1026"/>
      <c r="AC331" s="1026"/>
      <c r="AD331" s="1026"/>
      <c r="AE331" s="1026"/>
      <c r="AF331" s="1026"/>
      <c r="AG331" s="1026"/>
      <c r="AH331" s="1026"/>
      <c r="AI331" s="1026"/>
      <c r="AJ331" s="1026"/>
      <c r="AK331" s="1026"/>
      <c r="AL331" s="1026"/>
      <c r="AM331" s="1026"/>
      <c r="AN331" s="1026"/>
      <c r="AO331" s="1026"/>
      <c r="AP331" s="1026"/>
      <c r="AQ331" s="1026"/>
      <c r="AR331" s="1026"/>
      <c r="AS331" s="1026"/>
      <c r="AT331" s="1026"/>
      <c r="AU331" s="1026"/>
      <c r="AV331" s="1026"/>
      <c r="AW331" s="1026"/>
      <c r="AX331" s="1026"/>
      <c r="AY331" s="1026"/>
      <c r="AZ331" s="1026"/>
      <c r="BA331" s="1026"/>
      <c r="BB331" s="1026"/>
      <c r="BC331" s="1026"/>
      <c r="BD331" s="1026"/>
      <c r="BE331" s="1026"/>
      <c r="BF331" s="1026"/>
      <c r="BG331" s="1026"/>
      <c r="BH331" s="1026"/>
      <c r="BI331" s="1026"/>
      <c r="BJ331" s="1026"/>
      <c r="BK331" s="1026"/>
      <c r="BL331" s="1026"/>
      <c r="BM331" s="1026"/>
      <c r="BN331" s="1026"/>
      <c r="BO331" s="1026"/>
      <c r="BP331" s="1026"/>
      <c r="BQ331" s="1026"/>
      <c r="BR331" s="1026"/>
      <c r="BS331" s="1026"/>
      <c r="BT331" s="1026"/>
      <c r="BU331" s="1026"/>
      <c r="BV331" s="1026"/>
    </row>
    <row r="332">
      <c r="A332" s="1026"/>
      <c r="B332" s="1026"/>
      <c r="C332" s="1026"/>
      <c r="D332" s="1026"/>
      <c r="E332" s="1026"/>
      <c r="F332" s="1026"/>
      <c r="G332" s="1026"/>
      <c r="H332" s="1027"/>
      <c r="I332" s="1027"/>
      <c r="J332" s="1027"/>
      <c r="K332" s="1027"/>
      <c r="L332" s="1027"/>
      <c r="M332" s="1027"/>
      <c r="N332" s="1027"/>
      <c r="O332" s="1027"/>
      <c r="P332" s="1027"/>
      <c r="Q332" s="1026"/>
      <c r="R332" s="1026"/>
      <c r="S332" s="1026"/>
      <c r="T332" s="1026"/>
      <c r="U332" s="1026"/>
      <c r="V332" s="1026"/>
      <c r="W332" s="1026"/>
      <c r="X332" s="1026"/>
      <c r="Y332" s="1026"/>
      <c r="Z332" s="1026"/>
      <c r="AA332" s="1026"/>
      <c r="AB332" s="1026"/>
      <c r="AC332" s="1026"/>
      <c r="AD332" s="1026"/>
      <c r="AE332" s="1026"/>
      <c r="AF332" s="1026"/>
      <c r="AG332" s="1026"/>
      <c r="AH332" s="1026"/>
      <c r="AI332" s="1026"/>
      <c r="AJ332" s="1026"/>
      <c r="AK332" s="1026"/>
      <c r="AL332" s="1026"/>
      <c r="AM332" s="1026"/>
      <c r="AN332" s="1026"/>
      <c r="AO332" s="1026"/>
      <c r="AP332" s="1026"/>
      <c r="AQ332" s="1026"/>
      <c r="AR332" s="1026"/>
      <c r="AS332" s="1026"/>
      <c r="AT332" s="1026"/>
      <c r="AU332" s="1026"/>
      <c r="AV332" s="1026"/>
      <c r="AW332" s="1026"/>
      <c r="AX332" s="1026"/>
      <c r="AY332" s="1026"/>
      <c r="AZ332" s="1026"/>
      <c r="BA332" s="1026"/>
      <c r="BB332" s="1026"/>
      <c r="BC332" s="1026"/>
      <c r="BD332" s="1026"/>
      <c r="BE332" s="1026"/>
      <c r="BF332" s="1026"/>
      <c r="BG332" s="1026"/>
      <c r="BH332" s="1026"/>
      <c r="BI332" s="1026"/>
      <c r="BJ332" s="1026"/>
      <c r="BK332" s="1026"/>
      <c r="BL332" s="1026"/>
      <c r="BM332" s="1026"/>
      <c r="BN332" s="1026"/>
      <c r="BO332" s="1026"/>
      <c r="BP332" s="1026"/>
      <c r="BQ332" s="1026"/>
      <c r="BR332" s="1026"/>
      <c r="BS332" s="1026"/>
      <c r="BT332" s="1026"/>
      <c r="BU332" s="1026"/>
      <c r="BV332" s="1026"/>
    </row>
    <row r="333">
      <c r="A333" s="1026"/>
      <c r="B333" s="1026"/>
      <c r="C333" s="1026"/>
      <c r="D333" s="1026"/>
      <c r="E333" s="1026"/>
      <c r="F333" s="1026"/>
      <c r="G333" s="1026"/>
      <c r="H333" s="1027"/>
      <c r="I333" s="1027"/>
      <c r="J333" s="1027"/>
      <c r="K333" s="1027"/>
      <c r="L333" s="1027"/>
      <c r="M333" s="1027"/>
      <c r="N333" s="1027"/>
      <c r="O333" s="1027"/>
      <c r="P333" s="1027"/>
      <c r="Q333" s="1026"/>
      <c r="R333" s="1026"/>
      <c r="S333" s="1026"/>
      <c r="T333" s="1026"/>
      <c r="U333" s="1026"/>
      <c r="V333" s="1026"/>
      <c r="W333" s="1026"/>
      <c r="X333" s="1026"/>
      <c r="Y333" s="1026"/>
      <c r="Z333" s="1026"/>
      <c r="AA333" s="1026"/>
      <c r="AB333" s="1026"/>
      <c r="AC333" s="1026"/>
      <c r="AD333" s="1026"/>
      <c r="AE333" s="1026"/>
      <c r="AF333" s="1026"/>
      <c r="AG333" s="1026"/>
      <c r="AH333" s="1026"/>
      <c r="AI333" s="1026"/>
      <c r="AJ333" s="1026"/>
      <c r="AK333" s="1026"/>
      <c r="AL333" s="1026"/>
      <c r="AM333" s="1026"/>
      <c r="AN333" s="1026"/>
      <c r="AO333" s="1026"/>
      <c r="AP333" s="1026"/>
      <c r="AQ333" s="1026"/>
      <c r="AR333" s="1026"/>
      <c r="AS333" s="1026"/>
      <c r="AT333" s="1026"/>
      <c r="AU333" s="1026"/>
      <c r="AV333" s="1026"/>
      <c r="AW333" s="1026"/>
      <c r="AX333" s="1026"/>
      <c r="AY333" s="1026"/>
      <c r="AZ333" s="1026"/>
      <c r="BA333" s="1026"/>
      <c r="BB333" s="1026"/>
      <c r="BC333" s="1026"/>
      <c r="BD333" s="1026"/>
      <c r="BE333" s="1026"/>
      <c r="BF333" s="1026"/>
      <c r="BG333" s="1026"/>
      <c r="BH333" s="1026"/>
      <c r="BI333" s="1026"/>
      <c r="BJ333" s="1026"/>
      <c r="BK333" s="1026"/>
      <c r="BL333" s="1026"/>
      <c r="BM333" s="1026"/>
      <c r="BN333" s="1026"/>
      <c r="BO333" s="1026"/>
      <c r="BP333" s="1026"/>
      <c r="BQ333" s="1026"/>
      <c r="BR333" s="1026"/>
      <c r="BS333" s="1026"/>
      <c r="BT333" s="1026"/>
      <c r="BU333" s="1026"/>
      <c r="BV333" s="1026"/>
    </row>
    <row r="334">
      <c r="A334" s="1026"/>
      <c r="B334" s="1026"/>
      <c r="C334" s="1026"/>
      <c r="D334" s="1026"/>
      <c r="E334" s="1026"/>
      <c r="F334" s="1026"/>
      <c r="G334" s="1026"/>
      <c r="H334" s="1027"/>
      <c r="I334" s="1027"/>
      <c r="J334" s="1027"/>
      <c r="K334" s="1027"/>
      <c r="L334" s="1027"/>
      <c r="M334" s="1027"/>
      <c r="N334" s="1027"/>
      <c r="O334" s="1027"/>
      <c r="P334" s="1027"/>
      <c r="Q334" s="1026"/>
      <c r="R334" s="1026"/>
      <c r="S334" s="1026"/>
      <c r="T334" s="1026"/>
      <c r="U334" s="1026"/>
      <c r="V334" s="1026"/>
      <c r="W334" s="1026"/>
      <c r="X334" s="1026"/>
      <c r="Y334" s="1026"/>
      <c r="Z334" s="1026"/>
      <c r="AA334" s="1026"/>
      <c r="AB334" s="1026"/>
      <c r="AC334" s="1026"/>
      <c r="AD334" s="1026"/>
      <c r="AE334" s="1026"/>
      <c r="AF334" s="1026"/>
      <c r="AG334" s="1026"/>
      <c r="AH334" s="1026"/>
      <c r="AI334" s="1026"/>
      <c r="AJ334" s="1026"/>
      <c r="AK334" s="1026"/>
      <c r="AL334" s="1026"/>
      <c r="AM334" s="1026"/>
      <c r="AN334" s="1026"/>
      <c r="AO334" s="1026"/>
      <c r="AP334" s="1026"/>
      <c r="AQ334" s="1026"/>
      <c r="AR334" s="1026"/>
      <c r="AS334" s="1026"/>
      <c r="AT334" s="1026"/>
      <c r="AU334" s="1026"/>
      <c r="AV334" s="1026"/>
      <c r="AW334" s="1026"/>
      <c r="AX334" s="1026"/>
      <c r="AY334" s="1026"/>
      <c r="AZ334" s="1026"/>
      <c r="BA334" s="1026"/>
      <c r="BB334" s="1026"/>
      <c r="BC334" s="1026"/>
      <c r="BD334" s="1026"/>
      <c r="BE334" s="1026"/>
      <c r="BF334" s="1026"/>
      <c r="BG334" s="1026"/>
      <c r="BH334" s="1026"/>
      <c r="BI334" s="1026"/>
      <c r="BJ334" s="1026"/>
      <c r="BK334" s="1026"/>
      <c r="BL334" s="1026"/>
      <c r="BM334" s="1026"/>
      <c r="BN334" s="1026"/>
      <c r="BO334" s="1026"/>
      <c r="BP334" s="1026"/>
      <c r="BQ334" s="1026"/>
      <c r="BR334" s="1026"/>
      <c r="BS334" s="1026"/>
      <c r="BT334" s="1026"/>
      <c r="BU334" s="1026"/>
      <c r="BV334" s="1026"/>
    </row>
    <row r="335">
      <c r="A335" s="1026"/>
      <c r="B335" s="1026"/>
      <c r="C335" s="1026"/>
      <c r="D335" s="1026"/>
      <c r="E335" s="1026"/>
      <c r="F335" s="1026"/>
      <c r="G335" s="1026"/>
      <c r="H335" s="1027"/>
      <c r="I335" s="1027"/>
      <c r="J335" s="1027"/>
      <c r="K335" s="1027"/>
      <c r="L335" s="1027"/>
      <c r="M335" s="1027"/>
      <c r="N335" s="1027"/>
      <c r="O335" s="1027"/>
      <c r="P335" s="1027"/>
      <c r="Q335" s="1026"/>
      <c r="R335" s="1026"/>
      <c r="S335" s="1026"/>
      <c r="T335" s="1026"/>
      <c r="U335" s="1026"/>
      <c r="V335" s="1026"/>
      <c r="W335" s="1026"/>
      <c r="X335" s="1026"/>
      <c r="Y335" s="1026"/>
      <c r="Z335" s="1026"/>
      <c r="AA335" s="1026"/>
      <c r="AB335" s="1026"/>
      <c r="AC335" s="1026"/>
      <c r="AD335" s="1026"/>
      <c r="AE335" s="1026"/>
      <c r="AF335" s="1026"/>
      <c r="AG335" s="1026"/>
      <c r="AH335" s="1026"/>
      <c r="AI335" s="1026"/>
      <c r="AJ335" s="1026"/>
      <c r="AK335" s="1026"/>
      <c r="AL335" s="1026"/>
      <c r="AM335" s="1026"/>
      <c r="AN335" s="1026"/>
      <c r="AO335" s="1026"/>
      <c r="AP335" s="1026"/>
      <c r="AQ335" s="1026"/>
      <c r="AR335" s="1026"/>
      <c r="AS335" s="1026"/>
      <c r="AT335" s="1026"/>
      <c r="AU335" s="1026"/>
      <c r="AV335" s="1026"/>
      <c r="AW335" s="1026"/>
      <c r="AX335" s="1026"/>
      <c r="AY335" s="1026"/>
      <c r="AZ335" s="1026"/>
      <c r="BA335" s="1026"/>
      <c r="BB335" s="1026"/>
      <c r="BC335" s="1026"/>
      <c r="BD335" s="1026"/>
      <c r="BE335" s="1026"/>
      <c r="BF335" s="1026"/>
      <c r="BG335" s="1026"/>
      <c r="BH335" s="1026"/>
      <c r="BI335" s="1026"/>
      <c r="BJ335" s="1026"/>
      <c r="BK335" s="1026"/>
      <c r="BL335" s="1026"/>
      <c r="BM335" s="1026"/>
      <c r="BN335" s="1026"/>
      <c r="BO335" s="1026"/>
      <c r="BP335" s="1026"/>
      <c r="BQ335" s="1026"/>
      <c r="BR335" s="1026"/>
      <c r="BS335" s="1026"/>
      <c r="BT335" s="1026"/>
      <c r="BU335" s="1026"/>
      <c r="BV335" s="1026"/>
    </row>
    <row r="336">
      <c r="A336" s="1026"/>
      <c r="B336" s="1026"/>
      <c r="C336" s="1026"/>
      <c r="D336" s="1026"/>
      <c r="E336" s="1026"/>
      <c r="F336" s="1026"/>
      <c r="G336" s="1026"/>
      <c r="H336" s="1027"/>
      <c r="I336" s="1027"/>
      <c r="J336" s="1027"/>
      <c r="K336" s="1027"/>
      <c r="L336" s="1027"/>
      <c r="M336" s="1027"/>
      <c r="N336" s="1027"/>
      <c r="O336" s="1027"/>
      <c r="P336" s="1027"/>
      <c r="Q336" s="1026"/>
      <c r="R336" s="1026"/>
      <c r="S336" s="1026"/>
      <c r="T336" s="1026"/>
      <c r="U336" s="1026"/>
      <c r="V336" s="1026"/>
      <c r="W336" s="1026"/>
      <c r="X336" s="1026"/>
      <c r="Y336" s="1026"/>
      <c r="Z336" s="1026"/>
      <c r="AA336" s="1026"/>
      <c r="AB336" s="1026"/>
      <c r="AC336" s="1026"/>
      <c r="AD336" s="1026"/>
      <c r="AE336" s="1026"/>
      <c r="AF336" s="1026"/>
      <c r="AG336" s="1026"/>
      <c r="AH336" s="1026"/>
      <c r="AI336" s="1026"/>
      <c r="AJ336" s="1026"/>
      <c r="AK336" s="1026"/>
      <c r="AL336" s="1026"/>
      <c r="AM336" s="1026"/>
      <c r="AN336" s="1026"/>
      <c r="AO336" s="1026"/>
      <c r="AP336" s="1026"/>
      <c r="AQ336" s="1026"/>
      <c r="AR336" s="1026"/>
      <c r="AS336" s="1026"/>
      <c r="AT336" s="1026"/>
      <c r="AU336" s="1026"/>
      <c r="AV336" s="1026"/>
      <c r="AW336" s="1026"/>
      <c r="AX336" s="1026"/>
      <c r="AY336" s="1026"/>
      <c r="AZ336" s="1026"/>
      <c r="BA336" s="1026"/>
      <c r="BB336" s="1026"/>
      <c r="BC336" s="1026"/>
      <c r="BD336" s="1026"/>
      <c r="BE336" s="1026"/>
      <c r="BF336" s="1026"/>
      <c r="BG336" s="1026"/>
      <c r="BH336" s="1026"/>
      <c r="BI336" s="1026"/>
      <c r="BJ336" s="1026"/>
      <c r="BK336" s="1026"/>
      <c r="BL336" s="1026"/>
      <c r="BM336" s="1026"/>
      <c r="BN336" s="1026"/>
      <c r="BO336" s="1026"/>
      <c r="BP336" s="1026"/>
      <c r="BQ336" s="1026"/>
      <c r="BR336" s="1026"/>
      <c r="BS336" s="1026"/>
      <c r="BT336" s="1026"/>
      <c r="BU336" s="1026"/>
      <c r="BV336" s="1026"/>
    </row>
    <row r="337">
      <c r="A337" s="1026"/>
      <c r="B337" s="1026"/>
      <c r="C337" s="1026"/>
      <c r="D337" s="1026"/>
      <c r="E337" s="1026"/>
      <c r="F337" s="1026"/>
      <c r="G337" s="1026"/>
      <c r="H337" s="1027"/>
      <c r="I337" s="1027"/>
      <c r="J337" s="1027"/>
      <c r="K337" s="1027"/>
      <c r="L337" s="1027"/>
      <c r="M337" s="1027"/>
      <c r="N337" s="1027"/>
      <c r="O337" s="1027"/>
      <c r="P337" s="1027"/>
      <c r="Q337" s="1026"/>
      <c r="R337" s="1026"/>
      <c r="S337" s="1026"/>
      <c r="T337" s="1026"/>
      <c r="U337" s="1026"/>
      <c r="V337" s="1026"/>
      <c r="W337" s="1026"/>
      <c r="X337" s="1026"/>
      <c r="Y337" s="1026"/>
      <c r="Z337" s="1026"/>
      <c r="AA337" s="1026"/>
      <c r="AB337" s="1026"/>
      <c r="AC337" s="1026"/>
      <c r="AD337" s="1026"/>
      <c r="AE337" s="1026"/>
      <c r="AF337" s="1026"/>
      <c r="AG337" s="1026"/>
      <c r="AH337" s="1026"/>
      <c r="AI337" s="1026"/>
      <c r="AJ337" s="1026"/>
      <c r="AK337" s="1026"/>
      <c r="AL337" s="1026"/>
      <c r="AM337" s="1026"/>
      <c r="AN337" s="1026"/>
      <c r="AO337" s="1026"/>
      <c r="AP337" s="1026"/>
      <c r="AQ337" s="1026"/>
      <c r="AR337" s="1026"/>
      <c r="AS337" s="1026"/>
      <c r="AT337" s="1026"/>
      <c r="AU337" s="1026"/>
      <c r="AV337" s="1026"/>
      <c r="AW337" s="1026"/>
      <c r="AX337" s="1026"/>
      <c r="AY337" s="1026"/>
      <c r="AZ337" s="1026"/>
      <c r="BA337" s="1026"/>
      <c r="BB337" s="1026"/>
      <c r="BC337" s="1026"/>
      <c r="BD337" s="1026"/>
      <c r="BE337" s="1026"/>
      <c r="BF337" s="1026"/>
      <c r="BG337" s="1026"/>
      <c r="BH337" s="1026"/>
      <c r="BI337" s="1026"/>
      <c r="BJ337" s="1026"/>
      <c r="BK337" s="1026"/>
      <c r="BL337" s="1026"/>
      <c r="BM337" s="1026"/>
      <c r="BN337" s="1026"/>
      <c r="BO337" s="1026"/>
      <c r="BP337" s="1026"/>
      <c r="BQ337" s="1026"/>
      <c r="BR337" s="1026"/>
      <c r="BS337" s="1026"/>
      <c r="BT337" s="1026"/>
      <c r="BU337" s="1026"/>
      <c r="BV337" s="1026"/>
    </row>
    <row r="338">
      <c r="A338" s="1026"/>
      <c r="B338" s="1026"/>
      <c r="C338" s="1026"/>
      <c r="D338" s="1026"/>
      <c r="E338" s="1026"/>
      <c r="F338" s="1026"/>
      <c r="G338" s="1026"/>
      <c r="H338" s="1027"/>
      <c r="I338" s="1027"/>
      <c r="J338" s="1027"/>
      <c r="K338" s="1027"/>
      <c r="L338" s="1027"/>
      <c r="M338" s="1027"/>
      <c r="N338" s="1027"/>
      <c r="O338" s="1027"/>
      <c r="P338" s="1027"/>
      <c r="Q338" s="1026"/>
      <c r="R338" s="1026"/>
      <c r="S338" s="1026"/>
      <c r="T338" s="1026"/>
      <c r="U338" s="1026"/>
      <c r="V338" s="1026"/>
      <c r="W338" s="1026"/>
      <c r="X338" s="1026"/>
      <c r="Y338" s="1026"/>
      <c r="Z338" s="1026"/>
      <c r="AA338" s="1026"/>
      <c r="AB338" s="1026"/>
      <c r="AC338" s="1026"/>
      <c r="AD338" s="1026"/>
      <c r="AE338" s="1026"/>
      <c r="AF338" s="1026"/>
      <c r="AG338" s="1026"/>
      <c r="AH338" s="1026"/>
      <c r="AI338" s="1026"/>
      <c r="AJ338" s="1026"/>
      <c r="AK338" s="1026"/>
      <c r="AL338" s="1026"/>
      <c r="AM338" s="1026"/>
      <c r="AN338" s="1026"/>
      <c r="AO338" s="1026"/>
      <c r="AP338" s="1026"/>
      <c r="AQ338" s="1026"/>
      <c r="AR338" s="1026"/>
      <c r="AS338" s="1026"/>
      <c r="AT338" s="1026"/>
      <c r="AU338" s="1026"/>
      <c r="AV338" s="1026"/>
      <c r="AW338" s="1026"/>
      <c r="AX338" s="1026"/>
      <c r="AY338" s="1026"/>
      <c r="AZ338" s="1026"/>
      <c r="BA338" s="1026"/>
      <c r="BB338" s="1026"/>
      <c r="BC338" s="1026"/>
      <c r="BD338" s="1026"/>
      <c r="BE338" s="1026"/>
      <c r="BF338" s="1026"/>
      <c r="BG338" s="1026"/>
      <c r="BH338" s="1026"/>
      <c r="BI338" s="1026"/>
      <c r="BJ338" s="1026"/>
      <c r="BK338" s="1026"/>
      <c r="BL338" s="1026"/>
      <c r="BM338" s="1026"/>
      <c r="BN338" s="1026"/>
      <c r="BO338" s="1026"/>
      <c r="BP338" s="1026"/>
      <c r="BQ338" s="1026"/>
      <c r="BR338" s="1026"/>
      <c r="BS338" s="1026"/>
      <c r="BT338" s="1026"/>
      <c r="BU338" s="1026"/>
      <c r="BV338" s="1026"/>
    </row>
    <row r="339">
      <c r="A339" s="1026"/>
      <c r="B339" s="1026"/>
      <c r="C339" s="1026"/>
      <c r="D339" s="1026"/>
      <c r="E339" s="1026"/>
      <c r="F339" s="1026"/>
      <c r="G339" s="1026"/>
      <c r="H339" s="1027"/>
      <c r="I339" s="1027"/>
      <c r="J339" s="1027"/>
      <c r="K339" s="1027"/>
      <c r="L339" s="1027"/>
      <c r="M339" s="1027"/>
      <c r="N339" s="1027"/>
      <c r="O339" s="1027"/>
      <c r="P339" s="1027"/>
      <c r="Q339" s="1026"/>
      <c r="R339" s="1026"/>
      <c r="S339" s="1026"/>
      <c r="T339" s="1026"/>
      <c r="U339" s="1026"/>
      <c r="V339" s="1026"/>
      <c r="W339" s="1026"/>
      <c r="X339" s="1026"/>
      <c r="Y339" s="1026"/>
      <c r="Z339" s="1026"/>
      <c r="AA339" s="1026"/>
      <c r="AB339" s="1026"/>
      <c r="AC339" s="1026"/>
      <c r="AD339" s="1026"/>
      <c r="AE339" s="1026"/>
      <c r="AF339" s="1026"/>
      <c r="AG339" s="1026"/>
      <c r="AH339" s="1026"/>
      <c r="AI339" s="1026"/>
      <c r="AJ339" s="1026"/>
      <c r="AK339" s="1026"/>
      <c r="AL339" s="1026"/>
      <c r="AM339" s="1026"/>
      <c r="AN339" s="1026"/>
      <c r="AO339" s="1026"/>
      <c r="AP339" s="1026"/>
      <c r="AQ339" s="1026"/>
      <c r="AR339" s="1026"/>
      <c r="AS339" s="1026"/>
      <c r="AT339" s="1026"/>
      <c r="AU339" s="1026"/>
      <c r="AV339" s="1026"/>
      <c r="AW339" s="1026"/>
      <c r="AX339" s="1026"/>
      <c r="AY339" s="1026"/>
      <c r="AZ339" s="1026"/>
      <c r="BA339" s="1026"/>
      <c r="BB339" s="1026"/>
      <c r="BC339" s="1026"/>
      <c r="BD339" s="1026"/>
      <c r="BE339" s="1026"/>
      <c r="BF339" s="1026"/>
      <c r="BG339" s="1026"/>
      <c r="BH339" s="1026"/>
      <c r="BI339" s="1026"/>
      <c r="BJ339" s="1026"/>
      <c r="BK339" s="1026"/>
      <c r="BL339" s="1026"/>
      <c r="BM339" s="1026"/>
      <c r="BN339" s="1026"/>
      <c r="BO339" s="1026"/>
      <c r="BP339" s="1026"/>
      <c r="BQ339" s="1026"/>
      <c r="BR339" s="1026"/>
      <c r="BS339" s="1026"/>
      <c r="BT339" s="1026"/>
      <c r="BU339" s="1026"/>
      <c r="BV339" s="1026"/>
    </row>
    <row r="340">
      <c r="A340" s="1026"/>
      <c r="B340" s="1026"/>
      <c r="C340" s="1026"/>
      <c r="D340" s="1026"/>
      <c r="E340" s="1026"/>
      <c r="F340" s="1026"/>
      <c r="G340" s="1026"/>
      <c r="H340" s="1027"/>
      <c r="I340" s="1027"/>
      <c r="J340" s="1027"/>
      <c r="K340" s="1027"/>
      <c r="L340" s="1027"/>
      <c r="M340" s="1027"/>
      <c r="N340" s="1027"/>
      <c r="O340" s="1027"/>
      <c r="P340" s="1027"/>
      <c r="Q340" s="1026"/>
      <c r="R340" s="1026"/>
      <c r="S340" s="1026"/>
      <c r="T340" s="1026"/>
      <c r="U340" s="1026"/>
      <c r="V340" s="1026"/>
      <c r="W340" s="1026"/>
      <c r="X340" s="1026"/>
      <c r="Y340" s="1026"/>
      <c r="Z340" s="1026"/>
      <c r="AA340" s="1026"/>
      <c r="AB340" s="1026"/>
      <c r="AC340" s="1026"/>
      <c r="AD340" s="1026"/>
      <c r="AE340" s="1026"/>
      <c r="AF340" s="1026"/>
      <c r="AG340" s="1026"/>
      <c r="AH340" s="1026"/>
      <c r="AI340" s="1026"/>
      <c r="AJ340" s="1026"/>
      <c r="AK340" s="1026"/>
      <c r="AL340" s="1026"/>
      <c r="AM340" s="1026"/>
      <c r="AN340" s="1026"/>
      <c r="AO340" s="1026"/>
      <c r="AP340" s="1026"/>
      <c r="AQ340" s="1026"/>
      <c r="AR340" s="1026"/>
      <c r="AS340" s="1026"/>
      <c r="AT340" s="1026"/>
      <c r="AU340" s="1026"/>
      <c r="AV340" s="1026"/>
      <c r="AW340" s="1026"/>
      <c r="AX340" s="1026"/>
      <c r="AY340" s="1026"/>
      <c r="AZ340" s="1026"/>
      <c r="BA340" s="1026"/>
      <c r="BB340" s="1026"/>
      <c r="BC340" s="1026"/>
      <c r="BD340" s="1026"/>
      <c r="BE340" s="1026"/>
      <c r="BF340" s="1026"/>
      <c r="BG340" s="1026"/>
      <c r="BH340" s="1026"/>
      <c r="BI340" s="1026"/>
      <c r="BJ340" s="1026"/>
      <c r="BK340" s="1026"/>
      <c r="BL340" s="1026"/>
      <c r="BM340" s="1026"/>
      <c r="BN340" s="1026"/>
      <c r="BO340" s="1026"/>
      <c r="BP340" s="1026"/>
      <c r="BQ340" s="1026"/>
      <c r="BR340" s="1026"/>
      <c r="BS340" s="1026"/>
      <c r="BT340" s="1026"/>
      <c r="BU340" s="1026"/>
      <c r="BV340" s="1026"/>
    </row>
    <row r="341">
      <c r="A341" s="1026"/>
      <c r="B341" s="1026"/>
      <c r="C341" s="1026"/>
      <c r="D341" s="1026"/>
      <c r="E341" s="1026"/>
      <c r="F341" s="1026"/>
      <c r="G341" s="1026"/>
      <c r="H341" s="1027"/>
      <c r="I341" s="1027"/>
      <c r="J341" s="1027"/>
      <c r="K341" s="1027"/>
      <c r="L341" s="1027"/>
      <c r="M341" s="1027"/>
      <c r="N341" s="1027"/>
      <c r="O341" s="1027"/>
      <c r="P341" s="1027"/>
      <c r="Q341" s="1026"/>
      <c r="R341" s="1026"/>
      <c r="S341" s="1026"/>
      <c r="T341" s="1026"/>
      <c r="U341" s="1026"/>
      <c r="V341" s="1026"/>
      <c r="W341" s="1026"/>
      <c r="X341" s="1026"/>
      <c r="Y341" s="1026"/>
      <c r="Z341" s="1026"/>
      <c r="AA341" s="1026"/>
      <c r="AB341" s="1026"/>
      <c r="AC341" s="1026"/>
      <c r="AD341" s="1026"/>
      <c r="AE341" s="1026"/>
      <c r="AF341" s="1026"/>
      <c r="AG341" s="1026"/>
      <c r="AH341" s="1026"/>
      <c r="AI341" s="1026"/>
      <c r="AJ341" s="1026"/>
      <c r="AK341" s="1026"/>
      <c r="AL341" s="1026"/>
      <c r="AM341" s="1026"/>
      <c r="AN341" s="1026"/>
      <c r="AO341" s="1026"/>
      <c r="AP341" s="1026"/>
      <c r="AQ341" s="1026"/>
      <c r="AR341" s="1026"/>
      <c r="AS341" s="1026"/>
      <c r="AT341" s="1026"/>
      <c r="AU341" s="1026"/>
      <c r="AV341" s="1026"/>
      <c r="AW341" s="1026"/>
      <c r="AX341" s="1026"/>
      <c r="AY341" s="1026"/>
      <c r="AZ341" s="1026"/>
      <c r="BA341" s="1026"/>
      <c r="BB341" s="1026"/>
      <c r="BC341" s="1026"/>
      <c r="BD341" s="1026"/>
      <c r="BE341" s="1026"/>
      <c r="BF341" s="1026"/>
      <c r="BG341" s="1026"/>
      <c r="BH341" s="1026"/>
      <c r="BI341" s="1026"/>
      <c r="BJ341" s="1026"/>
      <c r="BK341" s="1026"/>
      <c r="BL341" s="1026"/>
      <c r="BM341" s="1026"/>
      <c r="BN341" s="1026"/>
      <c r="BO341" s="1026"/>
      <c r="BP341" s="1026"/>
      <c r="BQ341" s="1026"/>
      <c r="BR341" s="1026"/>
      <c r="BS341" s="1026"/>
      <c r="BT341" s="1026"/>
      <c r="BU341" s="1026"/>
      <c r="BV341" s="1026"/>
    </row>
    <row r="342">
      <c r="A342" s="1026"/>
      <c r="B342" s="1026"/>
      <c r="C342" s="1026"/>
      <c r="D342" s="1026"/>
      <c r="E342" s="1026"/>
      <c r="F342" s="1026"/>
      <c r="G342" s="1026"/>
      <c r="H342" s="1027"/>
      <c r="I342" s="1027"/>
      <c r="J342" s="1027"/>
      <c r="K342" s="1027"/>
      <c r="L342" s="1027"/>
      <c r="M342" s="1027"/>
      <c r="N342" s="1027"/>
      <c r="O342" s="1027"/>
      <c r="P342" s="1027"/>
      <c r="Q342" s="1026"/>
      <c r="R342" s="1026"/>
      <c r="S342" s="1026"/>
      <c r="T342" s="1026"/>
      <c r="U342" s="1026"/>
      <c r="V342" s="1026"/>
      <c r="W342" s="1026"/>
      <c r="X342" s="1026"/>
      <c r="Y342" s="1026"/>
      <c r="Z342" s="1026"/>
      <c r="AA342" s="1026"/>
      <c r="AB342" s="1026"/>
      <c r="AC342" s="1026"/>
      <c r="AD342" s="1026"/>
      <c r="AE342" s="1026"/>
      <c r="AF342" s="1026"/>
      <c r="AG342" s="1026"/>
      <c r="AH342" s="1026"/>
      <c r="AI342" s="1026"/>
      <c r="AJ342" s="1026"/>
      <c r="AK342" s="1026"/>
      <c r="AL342" s="1026"/>
      <c r="AM342" s="1026"/>
      <c r="AN342" s="1026"/>
      <c r="AO342" s="1026"/>
      <c r="AP342" s="1026"/>
      <c r="AQ342" s="1026"/>
      <c r="AR342" s="1026"/>
      <c r="AS342" s="1026"/>
      <c r="AT342" s="1026"/>
      <c r="AU342" s="1026"/>
      <c r="AV342" s="1026"/>
      <c r="AW342" s="1026"/>
      <c r="AX342" s="1026"/>
      <c r="AY342" s="1026"/>
      <c r="AZ342" s="1026"/>
      <c r="BA342" s="1026"/>
      <c r="BB342" s="1026"/>
      <c r="BC342" s="1026"/>
      <c r="BD342" s="1026"/>
      <c r="BE342" s="1026"/>
      <c r="BF342" s="1026"/>
      <c r="BG342" s="1026"/>
      <c r="BH342" s="1026"/>
      <c r="BI342" s="1026"/>
      <c r="BJ342" s="1026"/>
      <c r="BK342" s="1026"/>
      <c r="BL342" s="1026"/>
      <c r="BM342" s="1026"/>
      <c r="BN342" s="1026"/>
      <c r="BO342" s="1026"/>
      <c r="BP342" s="1026"/>
      <c r="BQ342" s="1026"/>
      <c r="BR342" s="1026"/>
      <c r="BS342" s="1026"/>
      <c r="BT342" s="1026"/>
      <c r="BU342" s="1026"/>
      <c r="BV342" s="1026"/>
    </row>
    <row r="343">
      <c r="A343" s="1026"/>
      <c r="B343" s="1026"/>
      <c r="C343" s="1026"/>
      <c r="D343" s="1026"/>
      <c r="E343" s="1026"/>
      <c r="F343" s="1026"/>
      <c r="G343" s="1026"/>
      <c r="H343" s="1027"/>
      <c r="I343" s="1027"/>
      <c r="J343" s="1027"/>
      <c r="K343" s="1027"/>
      <c r="L343" s="1027"/>
      <c r="M343" s="1027"/>
      <c r="N343" s="1027"/>
      <c r="O343" s="1027"/>
      <c r="P343" s="1027"/>
      <c r="Q343" s="1026"/>
      <c r="R343" s="1026"/>
      <c r="S343" s="1026"/>
      <c r="T343" s="1026"/>
      <c r="U343" s="1026"/>
      <c r="V343" s="1026"/>
      <c r="W343" s="1026"/>
      <c r="X343" s="1026"/>
      <c r="Y343" s="1026"/>
      <c r="Z343" s="1026"/>
      <c r="AA343" s="1026"/>
      <c r="AB343" s="1026"/>
      <c r="AC343" s="1026"/>
      <c r="AD343" s="1026"/>
      <c r="AE343" s="1026"/>
      <c r="AF343" s="1026"/>
      <c r="AG343" s="1026"/>
      <c r="AH343" s="1026"/>
      <c r="AI343" s="1026"/>
      <c r="AJ343" s="1026"/>
      <c r="AK343" s="1026"/>
      <c r="AL343" s="1026"/>
      <c r="AM343" s="1026"/>
      <c r="AN343" s="1026"/>
      <c r="AO343" s="1026"/>
      <c r="AP343" s="1026"/>
      <c r="AQ343" s="1026"/>
      <c r="AR343" s="1026"/>
      <c r="AS343" s="1026"/>
      <c r="AT343" s="1026"/>
      <c r="AU343" s="1026"/>
      <c r="AV343" s="1026"/>
      <c r="AW343" s="1026"/>
      <c r="AX343" s="1026"/>
      <c r="AY343" s="1026"/>
      <c r="AZ343" s="1026"/>
      <c r="BA343" s="1026"/>
      <c r="BB343" s="1026"/>
      <c r="BC343" s="1026"/>
      <c r="BD343" s="1026"/>
      <c r="BE343" s="1026"/>
      <c r="BF343" s="1026"/>
      <c r="BG343" s="1026"/>
      <c r="BH343" s="1026"/>
      <c r="BI343" s="1026"/>
      <c r="BJ343" s="1026"/>
      <c r="BK343" s="1026"/>
      <c r="BL343" s="1026"/>
      <c r="BM343" s="1026"/>
      <c r="BN343" s="1026"/>
      <c r="BO343" s="1026"/>
      <c r="BP343" s="1026"/>
      <c r="BQ343" s="1026"/>
      <c r="BR343" s="1026"/>
      <c r="BS343" s="1026"/>
      <c r="BT343" s="1026"/>
      <c r="BU343" s="1026"/>
      <c r="BV343" s="1026"/>
    </row>
    <row r="344">
      <c r="A344" s="1026"/>
      <c r="B344" s="1026"/>
      <c r="C344" s="1026"/>
      <c r="D344" s="1026"/>
      <c r="E344" s="1026"/>
      <c r="F344" s="1026"/>
      <c r="G344" s="1026"/>
      <c r="H344" s="1027"/>
      <c r="I344" s="1027"/>
      <c r="J344" s="1027"/>
      <c r="K344" s="1027"/>
      <c r="L344" s="1027"/>
      <c r="M344" s="1027"/>
      <c r="N344" s="1027"/>
      <c r="O344" s="1027"/>
      <c r="P344" s="1027"/>
      <c r="Q344" s="1026"/>
      <c r="R344" s="1026"/>
      <c r="S344" s="1026"/>
      <c r="T344" s="1026"/>
      <c r="U344" s="1026"/>
      <c r="V344" s="1026"/>
      <c r="W344" s="1026"/>
      <c r="X344" s="1026"/>
      <c r="Y344" s="1026"/>
      <c r="Z344" s="1026"/>
      <c r="AA344" s="1026"/>
      <c r="AB344" s="1026"/>
      <c r="AC344" s="1026"/>
      <c r="AD344" s="1026"/>
      <c r="AE344" s="1026"/>
      <c r="AF344" s="1026"/>
      <c r="AG344" s="1026"/>
      <c r="AH344" s="1026"/>
      <c r="AI344" s="1026"/>
      <c r="AJ344" s="1026"/>
      <c r="AK344" s="1026"/>
      <c r="AL344" s="1026"/>
      <c r="AM344" s="1026"/>
      <c r="AN344" s="1026"/>
      <c r="AO344" s="1026"/>
      <c r="AP344" s="1026"/>
      <c r="AQ344" s="1026"/>
      <c r="AR344" s="1026"/>
      <c r="AS344" s="1026"/>
      <c r="AT344" s="1026"/>
      <c r="AU344" s="1026"/>
      <c r="AV344" s="1026"/>
      <c r="AW344" s="1026"/>
      <c r="AX344" s="1026"/>
      <c r="AY344" s="1026"/>
      <c r="AZ344" s="1026"/>
      <c r="BA344" s="1026"/>
      <c r="BB344" s="1026"/>
      <c r="BC344" s="1026"/>
      <c r="BD344" s="1026"/>
      <c r="BE344" s="1026"/>
      <c r="BF344" s="1026"/>
      <c r="BG344" s="1026"/>
      <c r="BH344" s="1026"/>
      <c r="BI344" s="1026"/>
      <c r="BJ344" s="1026"/>
      <c r="BK344" s="1026"/>
      <c r="BL344" s="1026"/>
      <c r="BM344" s="1026"/>
      <c r="BN344" s="1026"/>
      <c r="BO344" s="1026"/>
      <c r="BP344" s="1026"/>
      <c r="BQ344" s="1026"/>
      <c r="BR344" s="1026"/>
      <c r="BS344" s="1026"/>
      <c r="BT344" s="1026"/>
      <c r="BU344" s="1026"/>
      <c r="BV344" s="1026"/>
    </row>
    <row r="345">
      <c r="A345" s="1026"/>
      <c r="B345" s="1026"/>
      <c r="C345" s="1026"/>
      <c r="D345" s="1026"/>
      <c r="E345" s="1026"/>
      <c r="F345" s="1026"/>
      <c r="G345" s="1026"/>
      <c r="H345" s="1027"/>
      <c r="I345" s="1027"/>
      <c r="J345" s="1027"/>
      <c r="K345" s="1027"/>
      <c r="L345" s="1027"/>
      <c r="M345" s="1027"/>
      <c r="N345" s="1027"/>
      <c r="O345" s="1027"/>
      <c r="P345" s="1027"/>
      <c r="Q345" s="1026"/>
      <c r="R345" s="1026"/>
      <c r="S345" s="1026"/>
      <c r="T345" s="1026"/>
      <c r="U345" s="1026"/>
      <c r="V345" s="1026"/>
      <c r="W345" s="1026"/>
      <c r="X345" s="1026"/>
      <c r="Y345" s="1026"/>
      <c r="Z345" s="1026"/>
      <c r="AA345" s="1026"/>
      <c r="AB345" s="1026"/>
      <c r="AC345" s="1026"/>
      <c r="AD345" s="1026"/>
      <c r="AE345" s="1026"/>
      <c r="AF345" s="1026"/>
      <c r="AG345" s="1026"/>
      <c r="AH345" s="1026"/>
      <c r="AI345" s="1026"/>
      <c r="AJ345" s="1026"/>
      <c r="AK345" s="1026"/>
      <c r="AL345" s="1026"/>
      <c r="AM345" s="1026"/>
      <c r="AN345" s="1026"/>
      <c r="AO345" s="1026"/>
      <c r="AP345" s="1026"/>
      <c r="AQ345" s="1026"/>
      <c r="AR345" s="1026"/>
      <c r="AS345" s="1026"/>
      <c r="AT345" s="1026"/>
      <c r="AU345" s="1026"/>
      <c r="AV345" s="1026"/>
      <c r="AW345" s="1026"/>
      <c r="AX345" s="1026"/>
      <c r="AY345" s="1026"/>
      <c r="AZ345" s="1026"/>
      <c r="BA345" s="1026"/>
      <c r="BB345" s="1026"/>
      <c r="BC345" s="1026"/>
      <c r="BD345" s="1026"/>
      <c r="BE345" s="1026"/>
      <c r="BF345" s="1026"/>
      <c r="BG345" s="1026"/>
      <c r="BH345" s="1026"/>
      <c r="BI345" s="1026"/>
      <c r="BJ345" s="1026"/>
      <c r="BK345" s="1026"/>
      <c r="BL345" s="1026"/>
      <c r="BM345" s="1026"/>
      <c r="BN345" s="1026"/>
      <c r="BO345" s="1026"/>
      <c r="BP345" s="1026"/>
      <c r="BQ345" s="1026"/>
      <c r="BR345" s="1026"/>
      <c r="BS345" s="1026"/>
      <c r="BT345" s="1026"/>
      <c r="BU345" s="1026"/>
      <c r="BV345" s="1026"/>
    </row>
    <row r="346">
      <c r="A346" s="1026"/>
      <c r="B346" s="1026"/>
      <c r="C346" s="1026"/>
      <c r="D346" s="1026"/>
      <c r="E346" s="1026"/>
      <c r="F346" s="1026"/>
      <c r="G346" s="1026"/>
      <c r="H346" s="1027"/>
      <c r="I346" s="1027"/>
      <c r="J346" s="1027"/>
      <c r="K346" s="1027"/>
      <c r="L346" s="1027"/>
      <c r="M346" s="1027"/>
      <c r="N346" s="1027"/>
      <c r="O346" s="1027"/>
      <c r="P346" s="1027"/>
      <c r="Q346" s="1026"/>
      <c r="R346" s="1026"/>
      <c r="S346" s="1026"/>
      <c r="T346" s="1026"/>
      <c r="U346" s="1026"/>
      <c r="V346" s="1026"/>
      <c r="W346" s="1026"/>
      <c r="X346" s="1026"/>
      <c r="Y346" s="1026"/>
      <c r="Z346" s="1026"/>
      <c r="AA346" s="1026"/>
      <c r="AB346" s="1026"/>
      <c r="AC346" s="1026"/>
      <c r="AD346" s="1026"/>
      <c r="AE346" s="1026"/>
      <c r="AF346" s="1026"/>
      <c r="AG346" s="1026"/>
      <c r="AH346" s="1026"/>
      <c r="AI346" s="1026"/>
      <c r="AJ346" s="1026"/>
      <c r="AK346" s="1026"/>
      <c r="AL346" s="1026"/>
      <c r="AM346" s="1026"/>
      <c r="AN346" s="1026"/>
      <c r="AO346" s="1026"/>
      <c r="AP346" s="1026"/>
      <c r="AQ346" s="1026"/>
      <c r="AR346" s="1026"/>
      <c r="AS346" s="1026"/>
      <c r="AT346" s="1026"/>
      <c r="AU346" s="1026"/>
      <c r="AV346" s="1026"/>
      <c r="AW346" s="1026"/>
      <c r="AX346" s="1026"/>
      <c r="AY346" s="1026"/>
      <c r="AZ346" s="1026"/>
      <c r="BA346" s="1026"/>
      <c r="BB346" s="1026"/>
      <c r="BC346" s="1026"/>
      <c r="BD346" s="1026"/>
      <c r="BE346" s="1026"/>
      <c r="BF346" s="1026"/>
      <c r="BG346" s="1026"/>
      <c r="BH346" s="1026"/>
      <c r="BI346" s="1026"/>
      <c r="BJ346" s="1026"/>
      <c r="BK346" s="1026"/>
      <c r="BL346" s="1026"/>
      <c r="BM346" s="1026"/>
      <c r="BN346" s="1026"/>
      <c r="BO346" s="1026"/>
      <c r="BP346" s="1026"/>
      <c r="BQ346" s="1026"/>
      <c r="BR346" s="1026"/>
      <c r="BS346" s="1026"/>
      <c r="BT346" s="1026"/>
      <c r="BU346" s="1026"/>
      <c r="BV346" s="1026"/>
    </row>
    <row r="347">
      <c r="A347" s="1026"/>
      <c r="B347" s="1026"/>
      <c r="C347" s="1026"/>
      <c r="D347" s="1026"/>
      <c r="E347" s="1026"/>
      <c r="F347" s="1026"/>
      <c r="G347" s="1026"/>
      <c r="H347" s="1027"/>
      <c r="I347" s="1027"/>
      <c r="J347" s="1027"/>
      <c r="K347" s="1027"/>
      <c r="L347" s="1027"/>
      <c r="M347" s="1027"/>
      <c r="N347" s="1027"/>
      <c r="O347" s="1027"/>
      <c r="P347" s="1027"/>
      <c r="Q347" s="1026"/>
      <c r="R347" s="1026"/>
      <c r="S347" s="1026"/>
      <c r="T347" s="1026"/>
      <c r="U347" s="1026"/>
      <c r="V347" s="1026"/>
      <c r="W347" s="1026"/>
      <c r="X347" s="1026"/>
      <c r="Y347" s="1026"/>
      <c r="Z347" s="1026"/>
      <c r="AA347" s="1026"/>
      <c r="AB347" s="1026"/>
      <c r="AC347" s="1026"/>
      <c r="AD347" s="1026"/>
      <c r="AE347" s="1026"/>
      <c r="AF347" s="1026"/>
      <c r="AG347" s="1026"/>
      <c r="AH347" s="1026"/>
      <c r="AI347" s="1026"/>
      <c r="AJ347" s="1026"/>
      <c r="AK347" s="1026"/>
      <c r="AL347" s="1026"/>
      <c r="AM347" s="1026"/>
      <c r="AN347" s="1026"/>
      <c r="AO347" s="1026"/>
      <c r="AP347" s="1026"/>
      <c r="AQ347" s="1026"/>
      <c r="AR347" s="1026"/>
      <c r="AS347" s="1026"/>
      <c r="AT347" s="1026"/>
      <c r="AU347" s="1026"/>
      <c r="AV347" s="1026"/>
      <c r="AW347" s="1026"/>
      <c r="AX347" s="1026"/>
      <c r="AY347" s="1026"/>
      <c r="AZ347" s="1026"/>
      <c r="BA347" s="1026"/>
      <c r="BB347" s="1026"/>
      <c r="BC347" s="1026"/>
      <c r="BD347" s="1026"/>
      <c r="BE347" s="1026"/>
      <c r="BF347" s="1026"/>
      <c r="BG347" s="1026"/>
      <c r="BH347" s="1026"/>
      <c r="BI347" s="1026"/>
      <c r="BJ347" s="1026"/>
      <c r="BK347" s="1026"/>
      <c r="BL347" s="1026"/>
      <c r="BM347" s="1026"/>
      <c r="BN347" s="1026"/>
      <c r="BO347" s="1026"/>
      <c r="BP347" s="1026"/>
      <c r="BQ347" s="1026"/>
      <c r="BR347" s="1026"/>
      <c r="BS347" s="1026"/>
      <c r="BT347" s="1026"/>
      <c r="BU347" s="1026"/>
      <c r="BV347" s="1026"/>
    </row>
    <row r="348">
      <c r="A348" s="1026"/>
      <c r="B348" s="1026"/>
      <c r="C348" s="1026"/>
      <c r="D348" s="1026"/>
      <c r="E348" s="1026"/>
      <c r="F348" s="1026"/>
      <c r="G348" s="1026"/>
      <c r="H348" s="1027"/>
      <c r="I348" s="1027"/>
      <c r="J348" s="1027"/>
      <c r="K348" s="1027"/>
      <c r="L348" s="1027"/>
      <c r="M348" s="1027"/>
      <c r="N348" s="1027"/>
      <c r="O348" s="1027"/>
      <c r="P348" s="1027"/>
      <c r="Q348" s="1026"/>
      <c r="R348" s="1026"/>
      <c r="S348" s="1026"/>
      <c r="T348" s="1026"/>
      <c r="U348" s="1026"/>
      <c r="V348" s="1026"/>
      <c r="W348" s="1026"/>
      <c r="X348" s="1026"/>
      <c r="Y348" s="1026"/>
      <c r="Z348" s="1026"/>
      <c r="AA348" s="1026"/>
      <c r="AB348" s="1026"/>
      <c r="AC348" s="1026"/>
      <c r="AD348" s="1026"/>
      <c r="AE348" s="1026"/>
      <c r="AF348" s="1026"/>
      <c r="AG348" s="1026"/>
      <c r="AH348" s="1026"/>
      <c r="AI348" s="1026"/>
      <c r="AJ348" s="1026"/>
      <c r="AK348" s="1026"/>
      <c r="AL348" s="1026"/>
      <c r="AM348" s="1026"/>
      <c r="AN348" s="1026"/>
      <c r="AO348" s="1026"/>
      <c r="AP348" s="1026"/>
      <c r="AQ348" s="1026"/>
      <c r="AR348" s="1026"/>
      <c r="AS348" s="1026"/>
      <c r="AT348" s="1026"/>
      <c r="AU348" s="1026"/>
      <c r="AV348" s="1026"/>
      <c r="AW348" s="1026"/>
      <c r="AX348" s="1026"/>
      <c r="AY348" s="1026"/>
      <c r="AZ348" s="1026"/>
      <c r="BA348" s="1026"/>
      <c r="BB348" s="1026"/>
      <c r="BC348" s="1026"/>
      <c r="BD348" s="1026"/>
      <c r="BE348" s="1026"/>
      <c r="BF348" s="1026"/>
      <c r="BG348" s="1026"/>
      <c r="BH348" s="1026"/>
      <c r="BI348" s="1026"/>
      <c r="BJ348" s="1026"/>
      <c r="BK348" s="1026"/>
      <c r="BL348" s="1026"/>
      <c r="BM348" s="1026"/>
      <c r="BN348" s="1026"/>
      <c r="BO348" s="1026"/>
      <c r="BP348" s="1026"/>
      <c r="BQ348" s="1026"/>
      <c r="BR348" s="1026"/>
      <c r="BS348" s="1026"/>
      <c r="BT348" s="1026"/>
      <c r="BU348" s="1026"/>
      <c r="BV348" s="1026"/>
    </row>
    <row r="349">
      <c r="A349" s="1026"/>
      <c r="B349" s="1026"/>
      <c r="C349" s="1026"/>
      <c r="D349" s="1026"/>
      <c r="E349" s="1026"/>
      <c r="F349" s="1026"/>
      <c r="G349" s="1026"/>
      <c r="H349" s="1027"/>
      <c r="I349" s="1027"/>
      <c r="J349" s="1027"/>
      <c r="K349" s="1027"/>
      <c r="L349" s="1027"/>
      <c r="M349" s="1027"/>
      <c r="N349" s="1027"/>
      <c r="O349" s="1027"/>
      <c r="P349" s="1027"/>
      <c r="Q349" s="1026"/>
      <c r="R349" s="1026"/>
      <c r="S349" s="1026"/>
      <c r="T349" s="1026"/>
      <c r="U349" s="1026"/>
      <c r="V349" s="1026"/>
      <c r="W349" s="1026"/>
      <c r="X349" s="1026"/>
      <c r="Y349" s="1026"/>
      <c r="Z349" s="1026"/>
      <c r="AA349" s="1026"/>
      <c r="AB349" s="1026"/>
      <c r="AC349" s="1026"/>
      <c r="AD349" s="1026"/>
      <c r="AE349" s="1026"/>
      <c r="AF349" s="1026"/>
      <c r="AG349" s="1026"/>
      <c r="AH349" s="1026"/>
      <c r="AI349" s="1026"/>
      <c r="AJ349" s="1026"/>
      <c r="AK349" s="1026"/>
      <c r="AL349" s="1026"/>
      <c r="AM349" s="1026"/>
      <c r="AN349" s="1026"/>
      <c r="AO349" s="1026"/>
      <c r="AP349" s="1026"/>
      <c r="AQ349" s="1026"/>
      <c r="AR349" s="1026"/>
      <c r="AS349" s="1026"/>
      <c r="AT349" s="1026"/>
      <c r="AU349" s="1026"/>
      <c r="AV349" s="1026"/>
      <c r="AW349" s="1026"/>
      <c r="AX349" s="1026"/>
      <c r="AY349" s="1026"/>
      <c r="AZ349" s="1026"/>
      <c r="BA349" s="1026"/>
      <c r="BB349" s="1026"/>
      <c r="BC349" s="1026"/>
      <c r="BD349" s="1026"/>
      <c r="BE349" s="1026"/>
      <c r="BF349" s="1026"/>
      <c r="BG349" s="1026"/>
      <c r="BH349" s="1026"/>
      <c r="BI349" s="1026"/>
      <c r="BJ349" s="1026"/>
      <c r="BK349" s="1026"/>
      <c r="BL349" s="1026"/>
      <c r="BM349" s="1026"/>
      <c r="BN349" s="1026"/>
      <c r="BO349" s="1026"/>
      <c r="BP349" s="1026"/>
      <c r="BQ349" s="1026"/>
      <c r="BR349" s="1026"/>
      <c r="BS349" s="1026"/>
      <c r="BT349" s="1026"/>
      <c r="BU349" s="1026"/>
      <c r="BV349" s="1026"/>
    </row>
    <row r="350">
      <c r="A350" s="1026"/>
      <c r="B350" s="1026"/>
      <c r="C350" s="1026"/>
      <c r="D350" s="1026"/>
      <c r="E350" s="1026"/>
      <c r="F350" s="1026"/>
      <c r="G350" s="1026"/>
      <c r="H350" s="1027"/>
      <c r="I350" s="1027"/>
      <c r="J350" s="1027"/>
      <c r="K350" s="1027"/>
      <c r="L350" s="1027"/>
      <c r="M350" s="1027"/>
      <c r="N350" s="1027"/>
      <c r="O350" s="1027"/>
      <c r="P350" s="1027"/>
      <c r="Q350" s="1026"/>
      <c r="R350" s="1026"/>
      <c r="S350" s="1026"/>
      <c r="T350" s="1026"/>
      <c r="U350" s="1026"/>
      <c r="V350" s="1026"/>
      <c r="W350" s="1026"/>
      <c r="X350" s="1026"/>
      <c r="Y350" s="1026"/>
      <c r="Z350" s="1026"/>
      <c r="AA350" s="1026"/>
      <c r="AB350" s="1026"/>
      <c r="AC350" s="1026"/>
      <c r="AD350" s="1026"/>
      <c r="AE350" s="1026"/>
      <c r="AF350" s="1026"/>
      <c r="AG350" s="1026"/>
      <c r="AH350" s="1026"/>
      <c r="AI350" s="1026"/>
      <c r="AJ350" s="1026"/>
      <c r="AK350" s="1026"/>
      <c r="AL350" s="1026"/>
      <c r="AM350" s="1026"/>
      <c r="AN350" s="1026"/>
      <c r="AO350" s="1026"/>
      <c r="AP350" s="1026"/>
      <c r="AQ350" s="1026"/>
      <c r="AR350" s="1026"/>
      <c r="AS350" s="1026"/>
      <c r="AT350" s="1026"/>
      <c r="AU350" s="1026"/>
      <c r="AV350" s="1026"/>
      <c r="AW350" s="1026"/>
      <c r="AX350" s="1026"/>
      <c r="AY350" s="1026"/>
      <c r="AZ350" s="1026"/>
      <c r="BA350" s="1026"/>
      <c r="BB350" s="1026"/>
      <c r="BC350" s="1026"/>
      <c r="BD350" s="1026"/>
      <c r="BE350" s="1026"/>
      <c r="BF350" s="1026"/>
      <c r="BG350" s="1026"/>
      <c r="BH350" s="1026"/>
      <c r="BI350" s="1026"/>
      <c r="BJ350" s="1026"/>
      <c r="BK350" s="1026"/>
      <c r="BL350" s="1026"/>
      <c r="BM350" s="1026"/>
      <c r="BN350" s="1026"/>
      <c r="BO350" s="1026"/>
      <c r="BP350" s="1026"/>
      <c r="BQ350" s="1026"/>
      <c r="BR350" s="1026"/>
      <c r="BS350" s="1026"/>
      <c r="BT350" s="1026"/>
      <c r="BU350" s="1026"/>
      <c r="BV350" s="1026"/>
    </row>
    <row r="351">
      <c r="A351" s="1026"/>
      <c r="B351" s="1026"/>
      <c r="C351" s="1026"/>
      <c r="D351" s="1026"/>
      <c r="E351" s="1026"/>
      <c r="F351" s="1026"/>
      <c r="G351" s="1026"/>
      <c r="H351" s="1027"/>
      <c r="I351" s="1027"/>
      <c r="J351" s="1027"/>
      <c r="K351" s="1027"/>
      <c r="L351" s="1027"/>
      <c r="M351" s="1027"/>
      <c r="N351" s="1027"/>
      <c r="O351" s="1027"/>
      <c r="P351" s="1027"/>
      <c r="Q351" s="1026"/>
      <c r="R351" s="1026"/>
      <c r="S351" s="1026"/>
      <c r="T351" s="1026"/>
      <c r="U351" s="1026"/>
      <c r="V351" s="1026"/>
      <c r="W351" s="1026"/>
      <c r="X351" s="1026"/>
      <c r="Y351" s="1026"/>
      <c r="Z351" s="1026"/>
      <c r="AA351" s="1026"/>
      <c r="AB351" s="1026"/>
      <c r="AC351" s="1026"/>
      <c r="AD351" s="1026"/>
      <c r="AE351" s="1026"/>
      <c r="AF351" s="1026"/>
      <c r="AG351" s="1026"/>
      <c r="AH351" s="1026"/>
      <c r="AI351" s="1026"/>
      <c r="AJ351" s="1026"/>
      <c r="AK351" s="1026"/>
      <c r="AL351" s="1026"/>
      <c r="AM351" s="1026"/>
      <c r="AN351" s="1026"/>
      <c r="AO351" s="1026"/>
      <c r="AP351" s="1026"/>
      <c r="AQ351" s="1026"/>
      <c r="AR351" s="1026"/>
      <c r="AS351" s="1026"/>
      <c r="AT351" s="1026"/>
      <c r="AU351" s="1026"/>
      <c r="AV351" s="1026"/>
      <c r="AW351" s="1026"/>
      <c r="AX351" s="1026"/>
      <c r="AY351" s="1026"/>
      <c r="AZ351" s="1026"/>
      <c r="BA351" s="1026"/>
      <c r="BB351" s="1026"/>
      <c r="BC351" s="1026"/>
      <c r="BD351" s="1026"/>
      <c r="BE351" s="1026"/>
      <c r="BF351" s="1026"/>
      <c r="BG351" s="1026"/>
      <c r="BH351" s="1026"/>
      <c r="BI351" s="1026"/>
      <c r="BJ351" s="1026"/>
      <c r="BK351" s="1026"/>
      <c r="BL351" s="1026"/>
      <c r="BM351" s="1026"/>
      <c r="BN351" s="1026"/>
      <c r="BO351" s="1026"/>
      <c r="BP351" s="1026"/>
      <c r="BQ351" s="1026"/>
      <c r="BR351" s="1026"/>
      <c r="BS351" s="1026"/>
      <c r="BT351" s="1026"/>
      <c r="BU351" s="1026"/>
      <c r="BV351" s="1026"/>
    </row>
    <row r="352">
      <c r="A352" s="1026"/>
      <c r="B352" s="1026"/>
      <c r="C352" s="1026"/>
      <c r="D352" s="1026"/>
      <c r="E352" s="1026"/>
      <c r="F352" s="1026"/>
      <c r="G352" s="1026"/>
      <c r="H352" s="1027"/>
      <c r="I352" s="1027"/>
      <c r="J352" s="1027"/>
      <c r="K352" s="1027"/>
      <c r="L352" s="1027"/>
      <c r="M352" s="1027"/>
      <c r="N352" s="1027"/>
      <c r="O352" s="1027"/>
      <c r="P352" s="1027"/>
      <c r="Q352" s="1026"/>
      <c r="R352" s="1026"/>
      <c r="S352" s="1026"/>
      <c r="T352" s="1026"/>
      <c r="U352" s="1026"/>
      <c r="V352" s="1026"/>
      <c r="W352" s="1026"/>
      <c r="X352" s="1026"/>
      <c r="Y352" s="1026"/>
      <c r="Z352" s="1026"/>
      <c r="AA352" s="1026"/>
      <c r="AB352" s="1026"/>
      <c r="AC352" s="1026"/>
      <c r="AD352" s="1026"/>
      <c r="AE352" s="1026"/>
      <c r="AF352" s="1026"/>
      <c r="AG352" s="1026"/>
      <c r="AH352" s="1026"/>
      <c r="AI352" s="1026"/>
      <c r="AJ352" s="1026"/>
      <c r="AK352" s="1026"/>
      <c r="AL352" s="1026"/>
      <c r="AM352" s="1026"/>
      <c r="AN352" s="1026"/>
      <c r="AO352" s="1026"/>
      <c r="AP352" s="1026"/>
      <c r="AQ352" s="1026"/>
      <c r="AR352" s="1026"/>
      <c r="AS352" s="1026"/>
      <c r="AT352" s="1026"/>
      <c r="AU352" s="1026"/>
      <c r="AV352" s="1026"/>
      <c r="AW352" s="1026"/>
      <c r="AX352" s="1026"/>
      <c r="AY352" s="1026"/>
      <c r="AZ352" s="1026"/>
      <c r="BA352" s="1026"/>
      <c r="BB352" s="1026"/>
      <c r="BC352" s="1026"/>
      <c r="BD352" s="1026"/>
      <c r="BE352" s="1026"/>
      <c r="BF352" s="1026"/>
      <c r="BG352" s="1026"/>
      <c r="BH352" s="1026"/>
      <c r="BI352" s="1026"/>
      <c r="BJ352" s="1026"/>
      <c r="BK352" s="1026"/>
      <c r="BL352" s="1026"/>
      <c r="BM352" s="1026"/>
      <c r="BN352" s="1026"/>
      <c r="BO352" s="1026"/>
      <c r="BP352" s="1026"/>
      <c r="BQ352" s="1026"/>
      <c r="BR352" s="1026"/>
      <c r="BS352" s="1026"/>
      <c r="BT352" s="1026"/>
      <c r="BU352" s="1026"/>
      <c r="BV352" s="1026"/>
    </row>
    <row r="353">
      <c r="A353" s="1026"/>
      <c r="B353" s="1026"/>
      <c r="C353" s="1026"/>
      <c r="D353" s="1026"/>
      <c r="E353" s="1026"/>
      <c r="F353" s="1026"/>
      <c r="G353" s="1026"/>
      <c r="H353" s="1027"/>
      <c r="I353" s="1027"/>
      <c r="J353" s="1027"/>
      <c r="K353" s="1027"/>
      <c r="L353" s="1027"/>
      <c r="M353" s="1027"/>
      <c r="N353" s="1027"/>
      <c r="O353" s="1027"/>
      <c r="P353" s="1027"/>
      <c r="Q353" s="1026"/>
      <c r="R353" s="1026"/>
      <c r="S353" s="1026"/>
      <c r="T353" s="1026"/>
      <c r="U353" s="1026"/>
      <c r="V353" s="1026"/>
      <c r="W353" s="1026"/>
      <c r="X353" s="1026"/>
      <c r="Y353" s="1026"/>
      <c r="Z353" s="1026"/>
      <c r="AA353" s="1026"/>
      <c r="AB353" s="1026"/>
      <c r="AC353" s="1026"/>
      <c r="AD353" s="1026"/>
      <c r="AE353" s="1026"/>
      <c r="AF353" s="1026"/>
      <c r="AG353" s="1026"/>
      <c r="AH353" s="1026"/>
      <c r="AI353" s="1026"/>
      <c r="AJ353" s="1026"/>
      <c r="AK353" s="1026"/>
      <c r="AL353" s="1026"/>
      <c r="AM353" s="1026"/>
      <c r="AN353" s="1026"/>
      <c r="AO353" s="1026"/>
      <c r="AP353" s="1026"/>
      <c r="AQ353" s="1026"/>
      <c r="AR353" s="1026"/>
      <c r="AS353" s="1026"/>
      <c r="AT353" s="1026"/>
      <c r="AU353" s="1026"/>
      <c r="AV353" s="1026"/>
      <c r="AW353" s="1026"/>
      <c r="AX353" s="1026"/>
      <c r="AY353" s="1026"/>
      <c r="AZ353" s="1026"/>
      <c r="BA353" s="1026"/>
      <c r="BB353" s="1026"/>
      <c r="BC353" s="1026"/>
      <c r="BD353" s="1026"/>
      <c r="BE353" s="1026"/>
      <c r="BF353" s="1026"/>
      <c r="BG353" s="1026"/>
      <c r="BH353" s="1026"/>
      <c r="BI353" s="1026"/>
      <c r="BJ353" s="1026"/>
      <c r="BK353" s="1026"/>
      <c r="BL353" s="1026"/>
      <c r="BM353" s="1026"/>
      <c r="BN353" s="1026"/>
      <c r="BO353" s="1026"/>
      <c r="BP353" s="1026"/>
      <c r="BQ353" s="1026"/>
      <c r="BR353" s="1026"/>
      <c r="BS353" s="1026"/>
      <c r="BT353" s="1026"/>
      <c r="BU353" s="1026"/>
      <c r="BV353" s="1026"/>
    </row>
    <row r="354">
      <c r="A354" s="1026"/>
      <c r="B354" s="1026"/>
      <c r="C354" s="1026"/>
      <c r="D354" s="1026"/>
      <c r="E354" s="1026"/>
      <c r="F354" s="1026"/>
      <c r="G354" s="1026"/>
      <c r="H354" s="1027"/>
      <c r="I354" s="1027"/>
      <c r="J354" s="1027"/>
      <c r="K354" s="1027"/>
      <c r="L354" s="1027"/>
      <c r="M354" s="1027"/>
      <c r="N354" s="1027"/>
      <c r="O354" s="1027"/>
      <c r="P354" s="1027"/>
      <c r="Q354" s="1026"/>
      <c r="R354" s="1026"/>
      <c r="S354" s="1026"/>
      <c r="T354" s="1026"/>
      <c r="U354" s="1026"/>
      <c r="V354" s="1026"/>
      <c r="W354" s="1026"/>
      <c r="X354" s="1026"/>
      <c r="Y354" s="1026"/>
      <c r="Z354" s="1026"/>
      <c r="AA354" s="1026"/>
      <c r="AB354" s="1026"/>
      <c r="AC354" s="1026"/>
      <c r="AD354" s="1026"/>
      <c r="AE354" s="1026"/>
      <c r="AF354" s="1026"/>
      <c r="AG354" s="1026"/>
      <c r="AH354" s="1026"/>
      <c r="AI354" s="1026"/>
      <c r="AJ354" s="1026"/>
      <c r="AK354" s="1026"/>
      <c r="AL354" s="1026"/>
      <c r="AM354" s="1026"/>
      <c r="AN354" s="1026"/>
      <c r="AO354" s="1026"/>
      <c r="AP354" s="1026"/>
      <c r="AQ354" s="1026"/>
      <c r="AR354" s="1026"/>
      <c r="AS354" s="1026"/>
      <c r="AT354" s="1026"/>
      <c r="AU354" s="1026"/>
      <c r="AV354" s="1026"/>
      <c r="AW354" s="1026"/>
      <c r="AX354" s="1026"/>
      <c r="AY354" s="1026"/>
      <c r="AZ354" s="1026"/>
      <c r="BA354" s="1026"/>
      <c r="BB354" s="1026"/>
      <c r="BC354" s="1026"/>
      <c r="BD354" s="1026"/>
      <c r="BE354" s="1026"/>
      <c r="BF354" s="1026"/>
      <c r="BG354" s="1026"/>
      <c r="BH354" s="1026"/>
      <c r="BI354" s="1026"/>
      <c r="BJ354" s="1026"/>
      <c r="BK354" s="1026"/>
      <c r="BL354" s="1026"/>
      <c r="BM354" s="1026"/>
      <c r="BN354" s="1026"/>
      <c r="BO354" s="1026"/>
      <c r="BP354" s="1026"/>
      <c r="BQ354" s="1026"/>
      <c r="BR354" s="1026"/>
      <c r="BS354" s="1026"/>
      <c r="BT354" s="1026"/>
      <c r="BU354" s="1026"/>
      <c r="BV354" s="1026"/>
    </row>
    <row r="355">
      <c r="A355" s="1026"/>
      <c r="B355" s="1026"/>
      <c r="C355" s="1026"/>
      <c r="D355" s="1026"/>
      <c r="E355" s="1026"/>
      <c r="F355" s="1026"/>
      <c r="G355" s="1026"/>
      <c r="H355" s="1027"/>
      <c r="I355" s="1027"/>
      <c r="J355" s="1027"/>
      <c r="K355" s="1027"/>
      <c r="L355" s="1027"/>
      <c r="M355" s="1027"/>
      <c r="N355" s="1027"/>
      <c r="O355" s="1027"/>
      <c r="P355" s="1027"/>
      <c r="Q355" s="1026"/>
      <c r="R355" s="1026"/>
      <c r="S355" s="1026"/>
      <c r="T355" s="1026"/>
      <c r="U355" s="1026"/>
      <c r="V355" s="1026"/>
      <c r="W355" s="1026"/>
      <c r="X355" s="1026"/>
      <c r="Y355" s="1026"/>
      <c r="Z355" s="1026"/>
      <c r="AA355" s="1026"/>
      <c r="AB355" s="1026"/>
      <c r="AC355" s="1026"/>
      <c r="AD355" s="1026"/>
      <c r="AE355" s="1026"/>
      <c r="AF355" s="1026"/>
      <c r="AG355" s="1026"/>
      <c r="AH355" s="1026"/>
      <c r="AI355" s="1026"/>
      <c r="AJ355" s="1026"/>
      <c r="AK355" s="1026"/>
      <c r="AL355" s="1026"/>
      <c r="AM355" s="1026"/>
      <c r="AN355" s="1026"/>
      <c r="AO355" s="1026"/>
      <c r="AP355" s="1026"/>
      <c r="AQ355" s="1026"/>
      <c r="AR355" s="1026"/>
      <c r="AS355" s="1026"/>
      <c r="AT355" s="1026"/>
      <c r="AU355" s="1026"/>
      <c r="AV355" s="1026"/>
      <c r="AW355" s="1026"/>
      <c r="AX355" s="1026"/>
      <c r="AY355" s="1026"/>
      <c r="AZ355" s="1026"/>
      <c r="BA355" s="1026"/>
      <c r="BB355" s="1026"/>
      <c r="BC355" s="1026"/>
      <c r="BD355" s="1026"/>
      <c r="BE355" s="1026"/>
      <c r="BF355" s="1026"/>
      <c r="BG355" s="1026"/>
      <c r="BH355" s="1026"/>
      <c r="BI355" s="1026"/>
      <c r="BJ355" s="1026"/>
      <c r="BK355" s="1026"/>
      <c r="BL355" s="1026"/>
      <c r="BM355" s="1026"/>
      <c r="BN355" s="1026"/>
      <c r="BO355" s="1026"/>
      <c r="BP355" s="1026"/>
      <c r="BQ355" s="1026"/>
      <c r="BR355" s="1026"/>
      <c r="BS355" s="1026"/>
      <c r="BT355" s="1026"/>
      <c r="BU355" s="1026"/>
      <c r="BV355" s="1026"/>
    </row>
    <row r="356">
      <c r="A356" s="1026"/>
      <c r="B356" s="1026"/>
      <c r="C356" s="1026"/>
      <c r="D356" s="1026"/>
      <c r="E356" s="1026"/>
      <c r="F356" s="1026"/>
      <c r="G356" s="1026"/>
      <c r="H356" s="1027"/>
      <c r="I356" s="1027"/>
      <c r="J356" s="1027"/>
      <c r="K356" s="1027"/>
      <c r="L356" s="1027"/>
      <c r="M356" s="1027"/>
      <c r="N356" s="1027"/>
      <c r="O356" s="1027"/>
      <c r="P356" s="1027"/>
      <c r="Q356" s="1026"/>
      <c r="R356" s="1026"/>
      <c r="S356" s="1026"/>
      <c r="T356" s="1026"/>
      <c r="U356" s="1026"/>
      <c r="V356" s="1026"/>
      <c r="W356" s="1026"/>
      <c r="X356" s="1026"/>
      <c r="Y356" s="1026"/>
      <c r="Z356" s="1026"/>
      <c r="AA356" s="1026"/>
      <c r="AB356" s="1026"/>
      <c r="AC356" s="1026"/>
      <c r="AD356" s="1026"/>
      <c r="AE356" s="1026"/>
      <c r="AF356" s="1026"/>
      <c r="AG356" s="1026"/>
      <c r="AH356" s="1026"/>
      <c r="AI356" s="1026"/>
      <c r="AJ356" s="1026"/>
      <c r="AK356" s="1026"/>
      <c r="AL356" s="1026"/>
      <c r="AM356" s="1026"/>
      <c r="AN356" s="1026"/>
      <c r="AO356" s="1026"/>
      <c r="AP356" s="1026"/>
      <c r="AQ356" s="1026"/>
      <c r="AR356" s="1026"/>
      <c r="AS356" s="1026"/>
      <c r="AT356" s="1026"/>
      <c r="AU356" s="1026"/>
      <c r="AV356" s="1026"/>
      <c r="AW356" s="1026"/>
      <c r="AX356" s="1026"/>
      <c r="AY356" s="1026"/>
      <c r="AZ356" s="1026"/>
      <c r="BA356" s="1026"/>
      <c r="BB356" s="1026"/>
      <c r="BC356" s="1026"/>
      <c r="BD356" s="1026"/>
      <c r="BE356" s="1026"/>
      <c r="BF356" s="1026"/>
      <c r="BG356" s="1026"/>
      <c r="BH356" s="1026"/>
      <c r="BI356" s="1026"/>
      <c r="BJ356" s="1026"/>
      <c r="BK356" s="1026"/>
      <c r="BL356" s="1026"/>
      <c r="BM356" s="1026"/>
      <c r="BN356" s="1026"/>
      <c r="BO356" s="1026"/>
      <c r="BP356" s="1026"/>
      <c r="BQ356" s="1026"/>
      <c r="BR356" s="1026"/>
      <c r="BS356" s="1026"/>
      <c r="BT356" s="1026"/>
      <c r="BU356" s="1026"/>
      <c r="BV356" s="1026"/>
    </row>
    <row r="357">
      <c r="A357" s="1026"/>
      <c r="B357" s="1026"/>
      <c r="C357" s="1026"/>
      <c r="D357" s="1026"/>
      <c r="E357" s="1026"/>
      <c r="F357" s="1026"/>
      <c r="G357" s="1026"/>
      <c r="H357" s="1027"/>
      <c r="I357" s="1027"/>
      <c r="J357" s="1027"/>
      <c r="K357" s="1027"/>
      <c r="L357" s="1027"/>
      <c r="M357" s="1027"/>
      <c r="N357" s="1027"/>
      <c r="O357" s="1027"/>
      <c r="P357" s="1027"/>
      <c r="Q357" s="1026"/>
      <c r="R357" s="1026"/>
      <c r="S357" s="1026"/>
      <c r="T357" s="1026"/>
      <c r="U357" s="1026"/>
      <c r="V357" s="1026"/>
      <c r="W357" s="1026"/>
      <c r="X357" s="1026"/>
      <c r="Y357" s="1026"/>
      <c r="Z357" s="1026"/>
      <c r="AA357" s="1026"/>
      <c r="AB357" s="1026"/>
      <c r="AC357" s="1026"/>
      <c r="AD357" s="1026"/>
      <c r="AE357" s="1026"/>
      <c r="AF357" s="1026"/>
      <c r="AG357" s="1026"/>
      <c r="AH357" s="1026"/>
      <c r="AI357" s="1026"/>
      <c r="AJ357" s="1026"/>
      <c r="AK357" s="1026"/>
      <c r="AL357" s="1026"/>
      <c r="AM357" s="1026"/>
      <c r="AN357" s="1026"/>
      <c r="AO357" s="1026"/>
      <c r="AP357" s="1026"/>
      <c r="AQ357" s="1026"/>
      <c r="AR357" s="1026"/>
      <c r="AS357" s="1026"/>
      <c r="AT357" s="1026"/>
      <c r="AU357" s="1026"/>
      <c r="AV357" s="1026"/>
      <c r="AW357" s="1026"/>
      <c r="AX357" s="1026"/>
      <c r="AY357" s="1026"/>
      <c r="AZ357" s="1026"/>
      <c r="BA357" s="1026"/>
      <c r="BB357" s="1026"/>
      <c r="BC357" s="1026"/>
      <c r="BD357" s="1026"/>
      <c r="BE357" s="1026"/>
      <c r="BF357" s="1026"/>
      <c r="BG357" s="1026"/>
      <c r="BH357" s="1026"/>
      <c r="BI357" s="1026"/>
      <c r="BJ357" s="1026"/>
      <c r="BK357" s="1026"/>
      <c r="BL357" s="1026"/>
      <c r="BM357" s="1026"/>
      <c r="BN357" s="1026"/>
      <c r="BO357" s="1026"/>
      <c r="BP357" s="1026"/>
      <c r="BQ357" s="1026"/>
      <c r="BR357" s="1026"/>
      <c r="BS357" s="1026"/>
      <c r="BT357" s="1026"/>
      <c r="BU357" s="1026"/>
      <c r="BV357" s="1026"/>
    </row>
    <row r="358">
      <c r="A358" s="1026"/>
      <c r="B358" s="1026"/>
      <c r="C358" s="1026"/>
      <c r="D358" s="1026"/>
      <c r="E358" s="1026"/>
      <c r="F358" s="1026"/>
      <c r="G358" s="1026"/>
      <c r="H358" s="1027"/>
      <c r="I358" s="1027"/>
      <c r="J358" s="1027"/>
      <c r="K358" s="1027"/>
      <c r="L358" s="1027"/>
      <c r="M358" s="1027"/>
      <c r="N358" s="1027"/>
      <c r="O358" s="1027"/>
      <c r="P358" s="1027"/>
      <c r="Q358" s="1026"/>
      <c r="R358" s="1026"/>
      <c r="S358" s="1026"/>
      <c r="T358" s="1026"/>
      <c r="U358" s="1026"/>
      <c r="V358" s="1026"/>
      <c r="W358" s="1026"/>
      <c r="X358" s="1026"/>
      <c r="Y358" s="1026"/>
      <c r="Z358" s="1026"/>
      <c r="AA358" s="1026"/>
      <c r="AB358" s="1026"/>
      <c r="AC358" s="1026"/>
      <c r="AD358" s="1026"/>
      <c r="AE358" s="1026"/>
      <c r="AF358" s="1026"/>
      <c r="AG358" s="1026"/>
      <c r="AH358" s="1026"/>
      <c r="AI358" s="1026"/>
      <c r="AJ358" s="1026"/>
      <c r="AK358" s="1026"/>
      <c r="AL358" s="1026"/>
      <c r="AM358" s="1026"/>
      <c r="AN358" s="1026"/>
      <c r="AO358" s="1026"/>
      <c r="AP358" s="1026"/>
      <c r="AQ358" s="1026"/>
      <c r="AR358" s="1026"/>
      <c r="AS358" s="1026"/>
      <c r="AT358" s="1026"/>
      <c r="AU358" s="1026"/>
      <c r="AV358" s="1026"/>
      <c r="AW358" s="1026"/>
      <c r="AX358" s="1026"/>
      <c r="AY358" s="1026"/>
      <c r="AZ358" s="1026"/>
      <c r="BA358" s="1026"/>
      <c r="BB358" s="1026"/>
      <c r="BC358" s="1026"/>
      <c r="BD358" s="1026"/>
      <c r="BE358" s="1026"/>
      <c r="BF358" s="1026"/>
      <c r="BG358" s="1026"/>
      <c r="BH358" s="1026"/>
      <c r="BI358" s="1026"/>
      <c r="BJ358" s="1026"/>
      <c r="BK358" s="1026"/>
      <c r="BL358" s="1026"/>
      <c r="BM358" s="1026"/>
      <c r="BN358" s="1026"/>
      <c r="BO358" s="1026"/>
      <c r="BP358" s="1026"/>
      <c r="BQ358" s="1026"/>
      <c r="BR358" s="1026"/>
      <c r="BS358" s="1026"/>
      <c r="BT358" s="1026"/>
      <c r="BU358" s="1026"/>
      <c r="BV358" s="1026"/>
    </row>
    <row r="359">
      <c r="A359" s="1026"/>
      <c r="B359" s="1026"/>
      <c r="C359" s="1026"/>
      <c r="D359" s="1026"/>
      <c r="E359" s="1026"/>
      <c r="F359" s="1026"/>
      <c r="G359" s="1026"/>
      <c r="H359" s="1027"/>
      <c r="I359" s="1027"/>
      <c r="J359" s="1027"/>
      <c r="K359" s="1027"/>
      <c r="L359" s="1027"/>
      <c r="M359" s="1027"/>
      <c r="N359" s="1027"/>
      <c r="O359" s="1027"/>
      <c r="P359" s="1027"/>
      <c r="Q359" s="1026"/>
      <c r="R359" s="1026"/>
      <c r="S359" s="1026"/>
      <c r="T359" s="1026"/>
      <c r="U359" s="1026"/>
      <c r="V359" s="1026"/>
      <c r="W359" s="1026"/>
      <c r="X359" s="1026"/>
      <c r="Y359" s="1026"/>
      <c r="Z359" s="1026"/>
      <c r="AA359" s="1026"/>
      <c r="AB359" s="1026"/>
      <c r="AC359" s="1026"/>
      <c r="AD359" s="1026"/>
      <c r="AE359" s="1026"/>
      <c r="AF359" s="1026"/>
      <c r="AG359" s="1026"/>
      <c r="AH359" s="1026"/>
      <c r="AI359" s="1026"/>
      <c r="AJ359" s="1026"/>
      <c r="AK359" s="1026"/>
      <c r="AL359" s="1026"/>
      <c r="AM359" s="1026"/>
      <c r="AN359" s="1026"/>
      <c r="AO359" s="1026"/>
      <c r="AP359" s="1026"/>
      <c r="AQ359" s="1026"/>
      <c r="AR359" s="1026"/>
      <c r="AS359" s="1026"/>
      <c r="AT359" s="1026"/>
      <c r="AU359" s="1026"/>
      <c r="AV359" s="1026"/>
      <c r="AW359" s="1026"/>
      <c r="AX359" s="1026"/>
      <c r="AY359" s="1026"/>
      <c r="AZ359" s="1026"/>
      <c r="BA359" s="1026"/>
      <c r="BB359" s="1026"/>
      <c r="BC359" s="1026"/>
      <c r="BD359" s="1026"/>
      <c r="BE359" s="1026"/>
      <c r="BF359" s="1026"/>
      <c r="BG359" s="1026"/>
      <c r="BH359" s="1026"/>
      <c r="BI359" s="1026"/>
      <c r="BJ359" s="1026"/>
      <c r="BK359" s="1026"/>
      <c r="BL359" s="1026"/>
      <c r="BM359" s="1026"/>
      <c r="BN359" s="1026"/>
      <c r="BO359" s="1026"/>
      <c r="BP359" s="1026"/>
      <c r="BQ359" s="1026"/>
      <c r="BR359" s="1026"/>
      <c r="BS359" s="1026"/>
      <c r="BT359" s="1026"/>
      <c r="BU359" s="1026"/>
      <c r="BV359" s="1026"/>
    </row>
    <row r="360">
      <c r="A360" s="1026"/>
      <c r="B360" s="1026"/>
      <c r="C360" s="1026"/>
      <c r="D360" s="1026"/>
      <c r="E360" s="1026"/>
      <c r="F360" s="1026"/>
      <c r="G360" s="1026"/>
      <c r="H360" s="1027"/>
      <c r="I360" s="1027"/>
      <c r="J360" s="1027"/>
      <c r="K360" s="1027"/>
      <c r="L360" s="1027"/>
      <c r="M360" s="1027"/>
      <c r="N360" s="1027"/>
      <c r="O360" s="1027"/>
      <c r="P360" s="1027"/>
      <c r="Q360" s="1026"/>
      <c r="R360" s="1026"/>
      <c r="S360" s="1026"/>
      <c r="T360" s="1026"/>
      <c r="U360" s="1026"/>
      <c r="V360" s="1026"/>
      <c r="W360" s="1026"/>
      <c r="X360" s="1026"/>
      <c r="Y360" s="1026"/>
      <c r="Z360" s="1026"/>
      <c r="AA360" s="1026"/>
      <c r="AB360" s="1026"/>
      <c r="AC360" s="1026"/>
      <c r="AD360" s="1026"/>
      <c r="AE360" s="1026"/>
      <c r="AF360" s="1026"/>
      <c r="AG360" s="1026"/>
      <c r="AH360" s="1026"/>
      <c r="AI360" s="1026"/>
      <c r="AJ360" s="1026"/>
      <c r="AK360" s="1026"/>
      <c r="AL360" s="1026"/>
      <c r="AM360" s="1026"/>
      <c r="AN360" s="1026"/>
      <c r="AO360" s="1026"/>
      <c r="AP360" s="1026"/>
      <c r="AQ360" s="1026"/>
      <c r="AR360" s="1026"/>
      <c r="AS360" s="1026"/>
      <c r="AT360" s="1026"/>
      <c r="AU360" s="1026"/>
      <c r="AV360" s="1026"/>
      <c r="AW360" s="1026"/>
      <c r="AX360" s="1026"/>
      <c r="AY360" s="1026"/>
      <c r="AZ360" s="1026"/>
      <c r="BA360" s="1026"/>
      <c r="BB360" s="1026"/>
      <c r="BC360" s="1026"/>
      <c r="BD360" s="1026"/>
      <c r="BE360" s="1026"/>
      <c r="BF360" s="1026"/>
      <c r="BG360" s="1026"/>
      <c r="BH360" s="1026"/>
      <c r="BI360" s="1026"/>
      <c r="BJ360" s="1026"/>
      <c r="BK360" s="1026"/>
      <c r="BL360" s="1026"/>
      <c r="BM360" s="1026"/>
      <c r="BN360" s="1026"/>
      <c r="BO360" s="1026"/>
      <c r="BP360" s="1026"/>
      <c r="BQ360" s="1026"/>
      <c r="BR360" s="1026"/>
      <c r="BS360" s="1026"/>
      <c r="BT360" s="1026"/>
      <c r="BU360" s="1026"/>
      <c r="BV360" s="1026"/>
    </row>
    <row r="361">
      <c r="A361" s="1026"/>
      <c r="B361" s="1026"/>
      <c r="C361" s="1026"/>
      <c r="D361" s="1026"/>
      <c r="E361" s="1026"/>
      <c r="F361" s="1026"/>
      <c r="G361" s="1026"/>
      <c r="H361" s="1027"/>
      <c r="I361" s="1027"/>
      <c r="J361" s="1027"/>
      <c r="K361" s="1027"/>
      <c r="L361" s="1027"/>
      <c r="M361" s="1027"/>
      <c r="N361" s="1027"/>
      <c r="O361" s="1027"/>
      <c r="P361" s="1027"/>
      <c r="Q361" s="1026"/>
      <c r="R361" s="1026"/>
      <c r="S361" s="1026"/>
      <c r="T361" s="1026"/>
      <c r="U361" s="1026"/>
      <c r="V361" s="1026"/>
      <c r="W361" s="1026"/>
      <c r="X361" s="1026"/>
      <c r="Y361" s="1026"/>
      <c r="Z361" s="1026"/>
      <c r="AA361" s="1026"/>
      <c r="AB361" s="1026"/>
      <c r="AC361" s="1026"/>
      <c r="AD361" s="1026"/>
      <c r="AE361" s="1026"/>
      <c r="AF361" s="1026"/>
      <c r="AG361" s="1026"/>
      <c r="AH361" s="1026"/>
      <c r="AI361" s="1026"/>
      <c r="AJ361" s="1026"/>
      <c r="AK361" s="1026"/>
      <c r="AL361" s="1026"/>
      <c r="AM361" s="1026"/>
      <c r="AN361" s="1026"/>
      <c r="AO361" s="1026"/>
      <c r="AP361" s="1026"/>
      <c r="AQ361" s="1026"/>
      <c r="AR361" s="1026"/>
      <c r="AS361" s="1026"/>
      <c r="AT361" s="1026"/>
      <c r="AU361" s="1026"/>
      <c r="AV361" s="1026"/>
      <c r="AW361" s="1026"/>
      <c r="AX361" s="1026"/>
      <c r="AY361" s="1026"/>
      <c r="AZ361" s="1026"/>
      <c r="BA361" s="1026"/>
      <c r="BB361" s="1026"/>
      <c r="BC361" s="1026"/>
      <c r="BD361" s="1026"/>
      <c r="BE361" s="1026"/>
      <c r="BF361" s="1026"/>
      <c r="BG361" s="1026"/>
      <c r="BH361" s="1026"/>
      <c r="BI361" s="1026"/>
      <c r="BJ361" s="1026"/>
      <c r="BK361" s="1026"/>
      <c r="BL361" s="1026"/>
      <c r="BM361" s="1026"/>
      <c r="BN361" s="1026"/>
      <c r="BO361" s="1026"/>
      <c r="BP361" s="1026"/>
      <c r="BQ361" s="1026"/>
      <c r="BR361" s="1026"/>
      <c r="BS361" s="1026"/>
      <c r="BT361" s="1026"/>
      <c r="BU361" s="1026"/>
      <c r="BV361" s="1026"/>
    </row>
    <row r="362">
      <c r="A362" s="1026"/>
      <c r="B362" s="1026"/>
      <c r="C362" s="1026"/>
      <c r="D362" s="1026"/>
      <c r="E362" s="1026"/>
      <c r="F362" s="1026"/>
      <c r="G362" s="1026"/>
      <c r="H362" s="1027"/>
      <c r="I362" s="1027"/>
      <c r="J362" s="1027"/>
      <c r="K362" s="1027"/>
      <c r="L362" s="1027"/>
      <c r="M362" s="1027"/>
      <c r="N362" s="1027"/>
      <c r="O362" s="1027"/>
      <c r="P362" s="1027"/>
      <c r="Q362" s="1026"/>
      <c r="R362" s="1026"/>
      <c r="S362" s="1026"/>
      <c r="T362" s="1026"/>
      <c r="U362" s="1026"/>
      <c r="V362" s="1026"/>
      <c r="W362" s="1026"/>
      <c r="X362" s="1026"/>
      <c r="Y362" s="1026"/>
      <c r="Z362" s="1026"/>
      <c r="AA362" s="1026"/>
      <c r="AB362" s="1026"/>
      <c r="AC362" s="1026"/>
      <c r="AD362" s="1026"/>
      <c r="AE362" s="1026"/>
      <c r="AF362" s="1026"/>
      <c r="AG362" s="1026"/>
      <c r="AH362" s="1026"/>
      <c r="AI362" s="1026"/>
      <c r="AJ362" s="1026"/>
      <c r="AK362" s="1026"/>
      <c r="AL362" s="1026"/>
      <c r="AM362" s="1026"/>
      <c r="AN362" s="1026"/>
      <c r="AO362" s="1026"/>
      <c r="AP362" s="1026"/>
      <c r="AQ362" s="1026"/>
      <c r="AR362" s="1026"/>
      <c r="AS362" s="1026"/>
      <c r="AT362" s="1026"/>
      <c r="AU362" s="1026"/>
      <c r="AV362" s="1026"/>
      <c r="AW362" s="1026"/>
      <c r="AX362" s="1026"/>
      <c r="AY362" s="1026"/>
      <c r="AZ362" s="1026"/>
      <c r="BA362" s="1026"/>
      <c r="BB362" s="1026"/>
      <c r="BC362" s="1026"/>
      <c r="BD362" s="1026"/>
      <c r="BE362" s="1026"/>
      <c r="BF362" s="1026"/>
      <c r="BG362" s="1026"/>
      <c r="BH362" s="1026"/>
      <c r="BI362" s="1026"/>
      <c r="BJ362" s="1026"/>
      <c r="BK362" s="1026"/>
      <c r="BL362" s="1026"/>
      <c r="BM362" s="1026"/>
      <c r="BN362" s="1026"/>
      <c r="BO362" s="1026"/>
      <c r="BP362" s="1026"/>
      <c r="BQ362" s="1026"/>
      <c r="BR362" s="1026"/>
      <c r="BS362" s="1026"/>
      <c r="BT362" s="1026"/>
      <c r="BU362" s="1026"/>
      <c r="BV362" s="1026"/>
    </row>
    <row r="363">
      <c r="A363" s="1026"/>
      <c r="B363" s="1026"/>
      <c r="C363" s="1026"/>
      <c r="D363" s="1026"/>
      <c r="E363" s="1026"/>
      <c r="F363" s="1026"/>
      <c r="G363" s="1026"/>
      <c r="H363" s="1027"/>
      <c r="I363" s="1027"/>
      <c r="J363" s="1027"/>
      <c r="K363" s="1027"/>
      <c r="L363" s="1027"/>
      <c r="M363" s="1027"/>
      <c r="N363" s="1027"/>
      <c r="O363" s="1027"/>
      <c r="P363" s="1027"/>
      <c r="Q363" s="1026"/>
      <c r="R363" s="1026"/>
      <c r="S363" s="1026"/>
      <c r="T363" s="1026"/>
      <c r="U363" s="1026"/>
      <c r="V363" s="1026"/>
      <c r="W363" s="1026"/>
      <c r="X363" s="1026"/>
      <c r="Y363" s="1026"/>
      <c r="Z363" s="1026"/>
      <c r="AA363" s="1026"/>
      <c r="AB363" s="1026"/>
      <c r="AC363" s="1026"/>
      <c r="AD363" s="1026"/>
      <c r="AE363" s="1026"/>
      <c r="AF363" s="1026"/>
      <c r="AG363" s="1026"/>
      <c r="AH363" s="1026"/>
      <c r="AI363" s="1026"/>
      <c r="AJ363" s="1026"/>
      <c r="AK363" s="1026"/>
      <c r="AL363" s="1026"/>
      <c r="AM363" s="1026"/>
      <c r="AN363" s="1026"/>
      <c r="AO363" s="1026"/>
      <c r="AP363" s="1026"/>
      <c r="AQ363" s="1026"/>
      <c r="AR363" s="1026"/>
      <c r="AS363" s="1026"/>
      <c r="AT363" s="1026"/>
      <c r="AU363" s="1026"/>
      <c r="AV363" s="1026"/>
      <c r="AW363" s="1026"/>
      <c r="AX363" s="1026"/>
      <c r="AY363" s="1026"/>
      <c r="AZ363" s="1026"/>
      <c r="BA363" s="1026"/>
      <c r="BB363" s="1026"/>
      <c r="BC363" s="1026"/>
      <c r="BD363" s="1026"/>
      <c r="BE363" s="1026"/>
      <c r="BF363" s="1026"/>
      <c r="BG363" s="1026"/>
      <c r="BH363" s="1026"/>
      <c r="BI363" s="1026"/>
      <c r="BJ363" s="1026"/>
      <c r="BK363" s="1026"/>
      <c r="BL363" s="1026"/>
      <c r="BM363" s="1026"/>
      <c r="BN363" s="1026"/>
      <c r="BO363" s="1026"/>
      <c r="BP363" s="1026"/>
      <c r="BQ363" s="1026"/>
      <c r="BR363" s="1026"/>
      <c r="BS363" s="1026"/>
      <c r="BT363" s="1026"/>
      <c r="BU363" s="1026"/>
      <c r="BV363" s="1026"/>
    </row>
    <row r="364">
      <c r="A364" s="1026"/>
      <c r="B364" s="1026"/>
      <c r="C364" s="1026"/>
      <c r="D364" s="1026"/>
      <c r="E364" s="1026"/>
      <c r="F364" s="1026"/>
      <c r="G364" s="1026"/>
      <c r="H364" s="1027"/>
      <c r="I364" s="1027"/>
      <c r="J364" s="1027"/>
      <c r="K364" s="1027"/>
      <c r="L364" s="1027"/>
      <c r="M364" s="1027"/>
      <c r="N364" s="1027"/>
      <c r="O364" s="1027"/>
      <c r="P364" s="1027"/>
      <c r="Q364" s="1026"/>
      <c r="R364" s="1026"/>
      <c r="S364" s="1026"/>
      <c r="T364" s="1026"/>
      <c r="U364" s="1026"/>
      <c r="V364" s="1026"/>
      <c r="W364" s="1026"/>
      <c r="X364" s="1026"/>
      <c r="Y364" s="1026"/>
      <c r="Z364" s="1026"/>
      <c r="AA364" s="1026"/>
      <c r="AB364" s="1026"/>
      <c r="AC364" s="1026"/>
      <c r="AD364" s="1026"/>
      <c r="AE364" s="1026"/>
      <c r="AF364" s="1026"/>
      <c r="AG364" s="1026"/>
      <c r="AH364" s="1026"/>
      <c r="AI364" s="1026"/>
      <c r="AJ364" s="1026"/>
      <c r="AK364" s="1026"/>
      <c r="AL364" s="1026"/>
      <c r="AM364" s="1026"/>
      <c r="AN364" s="1026"/>
      <c r="AO364" s="1026"/>
      <c r="AP364" s="1026"/>
      <c r="AQ364" s="1026"/>
      <c r="AR364" s="1026"/>
      <c r="AS364" s="1026"/>
      <c r="AT364" s="1026"/>
      <c r="AU364" s="1026"/>
      <c r="AV364" s="1026"/>
      <c r="AW364" s="1026"/>
      <c r="AX364" s="1026"/>
      <c r="AY364" s="1026"/>
      <c r="AZ364" s="1026"/>
      <c r="BA364" s="1026"/>
      <c r="BB364" s="1026"/>
      <c r="BC364" s="1026"/>
      <c r="BD364" s="1026"/>
      <c r="BE364" s="1026"/>
      <c r="BF364" s="1026"/>
      <c r="BG364" s="1026"/>
      <c r="BH364" s="1026"/>
      <c r="BI364" s="1026"/>
      <c r="BJ364" s="1026"/>
      <c r="BK364" s="1026"/>
      <c r="BL364" s="1026"/>
      <c r="BM364" s="1026"/>
      <c r="BN364" s="1026"/>
      <c r="BO364" s="1026"/>
      <c r="BP364" s="1026"/>
      <c r="BQ364" s="1026"/>
      <c r="BR364" s="1026"/>
      <c r="BS364" s="1026"/>
      <c r="BT364" s="1026"/>
      <c r="BU364" s="1026"/>
      <c r="BV364" s="1026"/>
    </row>
    <row r="365">
      <c r="A365" s="1026"/>
      <c r="B365" s="1026"/>
      <c r="C365" s="1026"/>
      <c r="D365" s="1026"/>
      <c r="E365" s="1026"/>
      <c r="F365" s="1026"/>
      <c r="G365" s="1026"/>
      <c r="H365" s="1027"/>
      <c r="I365" s="1027"/>
      <c r="J365" s="1027"/>
      <c r="K365" s="1027"/>
      <c r="L365" s="1027"/>
      <c r="M365" s="1027"/>
      <c r="N365" s="1027"/>
      <c r="O365" s="1027"/>
      <c r="P365" s="1027"/>
      <c r="Q365" s="1026"/>
      <c r="R365" s="1026"/>
      <c r="S365" s="1026"/>
      <c r="T365" s="1026"/>
      <c r="U365" s="1026"/>
      <c r="V365" s="1026"/>
      <c r="W365" s="1026"/>
      <c r="X365" s="1026"/>
      <c r="Y365" s="1026"/>
      <c r="Z365" s="1026"/>
      <c r="AA365" s="1026"/>
      <c r="AB365" s="1026"/>
      <c r="AC365" s="1026"/>
      <c r="AD365" s="1026"/>
      <c r="AE365" s="1026"/>
      <c r="AF365" s="1026"/>
      <c r="AG365" s="1026"/>
      <c r="AH365" s="1026"/>
      <c r="AI365" s="1026"/>
      <c r="AJ365" s="1026"/>
      <c r="AK365" s="1026"/>
      <c r="AL365" s="1026"/>
      <c r="AM365" s="1026"/>
      <c r="AN365" s="1026"/>
      <c r="AO365" s="1026"/>
      <c r="AP365" s="1026"/>
      <c r="AQ365" s="1026"/>
      <c r="AR365" s="1026"/>
      <c r="AS365" s="1026"/>
      <c r="AT365" s="1026"/>
      <c r="AU365" s="1026"/>
      <c r="AV365" s="1026"/>
      <c r="AW365" s="1026"/>
      <c r="AX365" s="1026"/>
      <c r="AY365" s="1026"/>
      <c r="AZ365" s="1026"/>
      <c r="BA365" s="1026"/>
      <c r="BB365" s="1026"/>
      <c r="BC365" s="1026"/>
      <c r="BD365" s="1026"/>
      <c r="BE365" s="1026"/>
      <c r="BF365" s="1026"/>
      <c r="BG365" s="1026"/>
      <c r="BH365" s="1026"/>
      <c r="BI365" s="1026"/>
      <c r="BJ365" s="1026"/>
      <c r="BK365" s="1026"/>
      <c r="BL365" s="1026"/>
      <c r="BM365" s="1026"/>
      <c r="BN365" s="1026"/>
      <c r="BO365" s="1026"/>
      <c r="BP365" s="1026"/>
      <c r="BQ365" s="1026"/>
      <c r="BR365" s="1026"/>
      <c r="BS365" s="1026"/>
      <c r="BT365" s="1026"/>
      <c r="BU365" s="1026"/>
      <c r="BV365" s="1026"/>
    </row>
    <row r="366">
      <c r="A366" s="1026"/>
      <c r="B366" s="1026"/>
      <c r="C366" s="1026"/>
      <c r="D366" s="1026"/>
      <c r="E366" s="1026"/>
      <c r="F366" s="1026"/>
      <c r="G366" s="1026"/>
      <c r="H366" s="1027"/>
      <c r="I366" s="1027"/>
      <c r="J366" s="1027"/>
      <c r="K366" s="1027"/>
      <c r="L366" s="1027"/>
      <c r="M366" s="1027"/>
      <c r="N366" s="1027"/>
      <c r="O366" s="1027"/>
      <c r="P366" s="1027"/>
      <c r="Q366" s="1026"/>
      <c r="R366" s="1026"/>
      <c r="S366" s="1026"/>
      <c r="T366" s="1026"/>
      <c r="U366" s="1026"/>
      <c r="V366" s="1026"/>
      <c r="W366" s="1026"/>
      <c r="X366" s="1026"/>
      <c r="Y366" s="1026"/>
      <c r="Z366" s="1026"/>
      <c r="AA366" s="1026"/>
      <c r="AB366" s="1026"/>
      <c r="AC366" s="1026"/>
      <c r="AD366" s="1026"/>
      <c r="AE366" s="1026"/>
      <c r="AF366" s="1026"/>
      <c r="AG366" s="1026"/>
      <c r="AH366" s="1026"/>
      <c r="AI366" s="1026"/>
      <c r="AJ366" s="1026"/>
      <c r="AK366" s="1026"/>
      <c r="AL366" s="1026"/>
      <c r="AM366" s="1026"/>
      <c r="AN366" s="1026"/>
      <c r="AO366" s="1026"/>
      <c r="AP366" s="1026"/>
      <c r="AQ366" s="1026"/>
      <c r="AR366" s="1026"/>
      <c r="AS366" s="1026"/>
      <c r="AT366" s="1026"/>
      <c r="AU366" s="1026"/>
      <c r="AV366" s="1026"/>
      <c r="AW366" s="1026"/>
      <c r="AX366" s="1026"/>
      <c r="AY366" s="1026"/>
      <c r="AZ366" s="1026"/>
      <c r="BA366" s="1026"/>
      <c r="BB366" s="1026"/>
      <c r="BC366" s="1026"/>
      <c r="BD366" s="1026"/>
      <c r="BE366" s="1026"/>
      <c r="BF366" s="1026"/>
      <c r="BG366" s="1026"/>
      <c r="BH366" s="1026"/>
      <c r="BI366" s="1026"/>
      <c r="BJ366" s="1026"/>
      <c r="BK366" s="1026"/>
      <c r="BL366" s="1026"/>
      <c r="BM366" s="1026"/>
      <c r="BN366" s="1026"/>
      <c r="BO366" s="1026"/>
      <c r="BP366" s="1026"/>
      <c r="BQ366" s="1026"/>
      <c r="BR366" s="1026"/>
      <c r="BS366" s="1026"/>
      <c r="BT366" s="1026"/>
      <c r="BU366" s="1026"/>
      <c r="BV366" s="1026"/>
    </row>
    <row r="367">
      <c r="A367" s="1026"/>
      <c r="B367" s="1026"/>
      <c r="C367" s="1026"/>
      <c r="D367" s="1026"/>
      <c r="E367" s="1026"/>
      <c r="F367" s="1026"/>
      <c r="G367" s="1026"/>
      <c r="H367" s="1027"/>
      <c r="I367" s="1027"/>
      <c r="J367" s="1027"/>
      <c r="K367" s="1027"/>
      <c r="L367" s="1027"/>
      <c r="M367" s="1027"/>
      <c r="N367" s="1027"/>
      <c r="O367" s="1027"/>
      <c r="P367" s="1027"/>
      <c r="Q367" s="1026"/>
      <c r="R367" s="1026"/>
      <c r="S367" s="1026"/>
      <c r="T367" s="1026"/>
      <c r="U367" s="1026"/>
      <c r="V367" s="1026"/>
      <c r="W367" s="1026"/>
      <c r="X367" s="1026"/>
      <c r="Y367" s="1026"/>
      <c r="Z367" s="1026"/>
      <c r="AA367" s="1026"/>
      <c r="AB367" s="1026"/>
      <c r="AC367" s="1026"/>
      <c r="AD367" s="1026"/>
      <c r="AE367" s="1026"/>
      <c r="AF367" s="1026"/>
      <c r="AG367" s="1026"/>
      <c r="AH367" s="1026"/>
      <c r="AI367" s="1026"/>
      <c r="AJ367" s="1026"/>
      <c r="AK367" s="1026"/>
      <c r="AL367" s="1026"/>
      <c r="AM367" s="1026"/>
      <c r="AN367" s="1026"/>
      <c r="AO367" s="1026"/>
      <c r="AP367" s="1026"/>
      <c r="AQ367" s="1026"/>
      <c r="AR367" s="1026"/>
      <c r="AS367" s="1026"/>
      <c r="AT367" s="1026"/>
      <c r="AU367" s="1026"/>
      <c r="AV367" s="1026"/>
      <c r="AW367" s="1026"/>
      <c r="AX367" s="1026"/>
      <c r="AY367" s="1026"/>
      <c r="AZ367" s="1026"/>
      <c r="BA367" s="1026"/>
      <c r="BB367" s="1026"/>
      <c r="BC367" s="1026"/>
      <c r="BD367" s="1026"/>
      <c r="BE367" s="1026"/>
      <c r="BF367" s="1026"/>
      <c r="BG367" s="1026"/>
      <c r="BH367" s="1026"/>
      <c r="BI367" s="1026"/>
      <c r="BJ367" s="1026"/>
      <c r="BK367" s="1026"/>
      <c r="BL367" s="1026"/>
      <c r="BM367" s="1026"/>
      <c r="BN367" s="1026"/>
      <c r="BO367" s="1026"/>
      <c r="BP367" s="1026"/>
      <c r="BQ367" s="1026"/>
      <c r="BR367" s="1026"/>
      <c r="BS367" s="1026"/>
      <c r="BT367" s="1026"/>
      <c r="BU367" s="1026"/>
      <c r="BV367" s="1026"/>
    </row>
    <row r="368">
      <c r="A368" s="1026"/>
      <c r="B368" s="1026"/>
      <c r="C368" s="1026"/>
      <c r="D368" s="1026"/>
      <c r="E368" s="1026"/>
      <c r="F368" s="1026"/>
      <c r="G368" s="1026"/>
      <c r="H368" s="1027"/>
      <c r="I368" s="1027"/>
      <c r="J368" s="1027"/>
      <c r="K368" s="1027"/>
      <c r="L368" s="1027"/>
      <c r="M368" s="1027"/>
      <c r="N368" s="1027"/>
      <c r="O368" s="1027"/>
      <c r="P368" s="1027"/>
      <c r="Q368" s="1026"/>
      <c r="R368" s="1026"/>
      <c r="S368" s="1026"/>
      <c r="T368" s="1026"/>
      <c r="U368" s="1026"/>
      <c r="V368" s="1026"/>
      <c r="W368" s="1026"/>
      <c r="X368" s="1026"/>
      <c r="Y368" s="1026"/>
      <c r="Z368" s="1026"/>
      <c r="AA368" s="1026"/>
      <c r="AB368" s="1026"/>
      <c r="AC368" s="1026"/>
      <c r="AD368" s="1026"/>
      <c r="AE368" s="1026"/>
      <c r="AF368" s="1026"/>
      <c r="AG368" s="1026"/>
      <c r="AH368" s="1026"/>
      <c r="AI368" s="1026"/>
      <c r="AJ368" s="1026"/>
      <c r="AK368" s="1026"/>
      <c r="AL368" s="1026"/>
      <c r="AM368" s="1026"/>
      <c r="AN368" s="1026"/>
      <c r="AO368" s="1026"/>
      <c r="AP368" s="1026"/>
      <c r="AQ368" s="1026"/>
      <c r="AR368" s="1026"/>
      <c r="AS368" s="1026"/>
      <c r="AT368" s="1026"/>
      <c r="AU368" s="1026"/>
      <c r="AV368" s="1026"/>
      <c r="AW368" s="1026"/>
      <c r="AX368" s="1026"/>
      <c r="AY368" s="1026"/>
      <c r="AZ368" s="1026"/>
      <c r="BA368" s="1026"/>
      <c r="BB368" s="1026"/>
      <c r="BC368" s="1026"/>
      <c r="BD368" s="1026"/>
      <c r="BE368" s="1026"/>
      <c r="BF368" s="1026"/>
      <c r="BG368" s="1026"/>
      <c r="BH368" s="1026"/>
      <c r="BI368" s="1026"/>
      <c r="BJ368" s="1026"/>
      <c r="BK368" s="1026"/>
      <c r="BL368" s="1026"/>
      <c r="BM368" s="1026"/>
      <c r="BN368" s="1026"/>
      <c r="BO368" s="1026"/>
      <c r="BP368" s="1026"/>
      <c r="BQ368" s="1026"/>
      <c r="BR368" s="1026"/>
      <c r="BS368" s="1026"/>
      <c r="BT368" s="1026"/>
      <c r="BU368" s="1026"/>
      <c r="BV368" s="1026"/>
    </row>
    <row r="369">
      <c r="A369" s="1026"/>
      <c r="B369" s="1026"/>
      <c r="C369" s="1026"/>
      <c r="D369" s="1026"/>
      <c r="E369" s="1026"/>
      <c r="F369" s="1026"/>
      <c r="G369" s="1026"/>
      <c r="H369" s="1027"/>
      <c r="I369" s="1027"/>
      <c r="J369" s="1027"/>
      <c r="K369" s="1027"/>
      <c r="L369" s="1027"/>
      <c r="M369" s="1027"/>
      <c r="N369" s="1027"/>
      <c r="O369" s="1027"/>
      <c r="P369" s="1027"/>
      <c r="Q369" s="1026"/>
      <c r="R369" s="1026"/>
      <c r="S369" s="1026"/>
      <c r="T369" s="1026"/>
      <c r="U369" s="1026"/>
      <c r="V369" s="1026"/>
      <c r="W369" s="1026"/>
      <c r="X369" s="1026"/>
      <c r="Y369" s="1026"/>
      <c r="Z369" s="1026"/>
      <c r="AA369" s="1026"/>
      <c r="AB369" s="1026"/>
      <c r="AC369" s="1026"/>
      <c r="AD369" s="1026"/>
      <c r="AE369" s="1026"/>
      <c r="AF369" s="1026"/>
      <c r="AG369" s="1026"/>
      <c r="AH369" s="1026"/>
      <c r="AI369" s="1026"/>
      <c r="AJ369" s="1026"/>
      <c r="AK369" s="1026"/>
      <c r="AL369" s="1026"/>
      <c r="AM369" s="1026"/>
      <c r="AN369" s="1026"/>
      <c r="AO369" s="1026"/>
      <c r="AP369" s="1026"/>
      <c r="AQ369" s="1026"/>
      <c r="AR369" s="1026"/>
      <c r="AS369" s="1026"/>
      <c r="AT369" s="1026"/>
      <c r="AU369" s="1026"/>
      <c r="AV369" s="1026"/>
      <c r="AW369" s="1026"/>
      <c r="AX369" s="1026"/>
      <c r="AY369" s="1026"/>
      <c r="AZ369" s="1026"/>
      <c r="BA369" s="1026"/>
      <c r="BB369" s="1026"/>
      <c r="BC369" s="1026"/>
      <c r="BD369" s="1026"/>
      <c r="BE369" s="1026"/>
      <c r="BF369" s="1026"/>
      <c r="BG369" s="1026"/>
      <c r="BH369" s="1026"/>
      <c r="BI369" s="1026"/>
      <c r="BJ369" s="1026"/>
      <c r="BK369" s="1026"/>
      <c r="BL369" s="1026"/>
      <c r="BM369" s="1026"/>
      <c r="BN369" s="1026"/>
      <c r="BO369" s="1026"/>
      <c r="BP369" s="1026"/>
      <c r="BQ369" s="1026"/>
      <c r="BR369" s="1026"/>
      <c r="BS369" s="1026"/>
      <c r="BT369" s="1026"/>
      <c r="BU369" s="1026"/>
      <c r="BV369" s="1026"/>
    </row>
    <row r="370">
      <c r="A370" s="1026"/>
      <c r="B370" s="1026"/>
      <c r="C370" s="1026"/>
      <c r="D370" s="1026"/>
      <c r="E370" s="1026"/>
      <c r="F370" s="1026"/>
      <c r="G370" s="1026"/>
      <c r="H370" s="1027"/>
      <c r="I370" s="1027"/>
      <c r="J370" s="1027"/>
      <c r="K370" s="1027"/>
      <c r="L370" s="1027"/>
      <c r="M370" s="1027"/>
      <c r="N370" s="1027"/>
      <c r="O370" s="1027"/>
      <c r="P370" s="1027"/>
      <c r="Q370" s="1026"/>
      <c r="R370" s="1026"/>
      <c r="S370" s="1026"/>
      <c r="T370" s="1026"/>
      <c r="U370" s="1026"/>
      <c r="V370" s="1026"/>
      <c r="W370" s="1026"/>
      <c r="X370" s="1026"/>
      <c r="Y370" s="1026"/>
      <c r="Z370" s="1026"/>
      <c r="AA370" s="1026"/>
      <c r="AB370" s="1026"/>
      <c r="AC370" s="1026"/>
      <c r="AD370" s="1026"/>
      <c r="AE370" s="1026"/>
      <c r="AF370" s="1026"/>
      <c r="AG370" s="1026"/>
      <c r="AH370" s="1026"/>
      <c r="AI370" s="1026"/>
      <c r="AJ370" s="1026"/>
      <c r="AK370" s="1026"/>
      <c r="AL370" s="1026"/>
      <c r="AM370" s="1026"/>
      <c r="AN370" s="1026"/>
      <c r="AO370" s="1026"/>
      <c r="AP370" s="1026"/>
      <c r="AQ370" s="1026"/>
      <c r="AR370" s="1026"/>
      <c r="AS370" s="1026"/>
      <c r="AT370" s="1026"/>
      <c r="AU370" s="1026"/>
      <c r="AV370" s="1026"/>
      <c r="AW370" s="1026"/>
      <c r="AX370" s="1026"/>
      <c r="AY370" s="1026"/>
      <c r="AZ370" s="1026"/>
      <c r="BA370" s="1026"/>
      <c r="BB370" s="1026"/>
      <c r="BC370" s="1026"/>
      <c r="BD370" s="1026"/>
      <c r="BE370" s="1026"/>
      <c r="BF370" s="1026"/>
      <c r="BG370" s="1026"/>
      <c r="BH370" s="1026"/>
      <c r="BI370" s="1026"/>
      <c r="BJ370" s="1026"/>
      <c r="BK370" s="1026"/>
      <c r="BL370" s="1026"/>
      <c r="BM370" s="1026"/>
      <c r="BN370" s="1026"/>
      <c r="BO370" s="1026"/>
      <c r="BP370" s="1026"/>
      <c r="BQ370" s="1026"/>
      <c r="BR370" s="1026"/>
      <c r="BS370" s="1026"/>
      <c r="BT370" s="1026"/>
      <c r="BU370" s="1026"/>
      <c r="BV370" s="1026"/>
    </row>
    <row r="371">
      <c r="A371" s="1026"/>
      <c r="B371" s="1026"/>
      <c r="C371" s="1026"/>
      <c r="D371" s="1026"/>
      <c r="E371" s="1026"/>
      <c r="F371" s="1026"/>
      <c r="G371" s="1026"/>
      <c r="H371" s="1027"/>
      <c r="I371" s="1027"/>
      <c r="J371" s="1027"/>
      <c r="K371" s="1027"/>
      <c r="L371" s="1027"/>
      <c r="M371" s="1027"/>
      <c r="N371" s="1027"/>
      <c r="O371" s="1027"/>
      <c r="P371" s="1027"/>
      <c r="Q371" s="1026"/>
      <c r="R371" s="1026"/>
      <c r="S371" s="1026"/>
      <c r="T371" s="1026"/>
      <c r="U371" s="1026"/>
      <c r="V371" s="1026"/>
      <c r="W371" s="1026"/>
      <c r="X371" s="1026"/>
      <c r="Y371" s="1026"/>
      <c r="Z371" s="1026"/>
      <c r="AA371" s="1026"/>
      <c r="AB371" s="1026"/>
      <c r="AC371" s="1026"/>
      <c r="AD371" s="1026"/>
      <c r="AE371" s="1026"/>
      <c r="AF371" s="1026"/>
      <c r="AG371" s="1026"/>
      <c r="AH371" s="1026"/>
      <c r="AI371" s="1026"/>
      <c r="AJ371" s="1026"/>
      <c r="AK371" s="1026"/>
      <c r="AL371" s="1026"/>
      <c r="AM371" s="1026"/>
      <c r="AN371" s="1026"/>
      <c r="AO371" s="1026"/>
      <c r="AP371" s="1026"/>
      <c r="AQ371" s="1026"/>
      <c r="AR371" s="1026"/>
      <c r="AS371" s="1026"/>
      <c r="AT371" s="1026"/>
      <c r="AU371" s="1026"/>
      <c r="AV371" s="1026"/>
      <c r="AW371" s="1026"/>
      <c r="AX371" s="1026"/>
      <c r="AY371" s="1026"/>
      <c r="AZ371" s="1026"/>
      <c r="BA371" s="1026"/>
      <c r="BB371" s="1026"/>
      <c r="BC371" s="1026"/>
      <c r="BD371" s="1026"/>
      <c r="BE371" s="1026"/>
      <c r="BF371" s="1026"/>
      <c r="BG371" s="1026"/>
      <c r="BH371" s="1026"/>
      <c r="BI371" s="1026"/>
      <c r="BJ371" s="1026"/>
      <c r="BK371" s="1026"/>
      <c r="BL371" s="1026"/>
      <c r="BM371" s="1026"/>
      <c r="BN371" s="1026"/>
      <c r="BO371" s="1026"/>
      <c r="BP371" s="1026"/>
      <c r="BQ371" s="1026"/>
      <c r="BR371" s="1026"/>
      <c r="BS371" s="1026"/>
      <c r="BT371" s="1026"/>
      <c r="BU371" s="1026"/>
      <c r="BV371" s="1026"/>
    </row>
    <row r="372">
      <c r="A372" s="1026"/>
      <c r="B372" s="1026"/>
      <c r="C372" s="1026"/>
      <c r="D372" s="1026"/>
      <c r="E372" s="1026"/>
      <c r="F372" s="1026"/>
      <c r="G372" s="1026"/>
      <c r="H372" s="1027"/>
      <c r="I372" s="1027"/>
      <c r="J372" s="1027"/>
      <c r="K372" s="1027"/>
      <c r="L372" s="1027"/>
      <c r="M372" s="1027"/>
      <c r="N372" s="1027"/>
      <c r="O372" s="1027"/>
      <c r="P372" s="1027"/>
      <c r="Q372" s="1026"/>
      <c r="R372" s="1026"/>
      <c r="S372" s="1026"/>
      <c r="T372" s="1026"/>
      <c r="U372" s="1026"/>
      <c r="V372" s="1026"/>
      <c r="W372" s="1026"/>
      <c r="X372" s="1026"/>
      <c r="Y372" s="1026"/>
      <c r="Z372" s="1026"/>
      <c r="AA372" s="1026"/>
      <c r="AB372" s="1026"/>
      <c r="AC372" s="1026"/>
      <c r="AD372" s="1026"/>
      <c r="AE372" s="1026"/>
      <c r="AF372" s="1026"/>
      <c r="AG372" s="1026"/>
      <c r="AH372" s="1026"/>
      <c r="AI372" s="1026"/>
      <c r="AJ372" s="1026"/>
      <c r="AK372" s="1026"/>
      <c r="AL372" s="1026"/>
      <c r="AM372" s="1026"/>
      <c r="AN372" s="1026"/>
      <c r="AO372" s="1026"/>
      <c r="AP372" s="1026"/>
      <c r="AQ372" s="1026"/>
      <c r="AR372" s="1026"/>
      <c r="AS372" s="1026"/>
      <c r="AT372" s="1026"/>
      <c r="AU372" s="1026"/>
      <c r="AV372" s="1026"/>
      <c r="AW372" s="1026"/>
      <c r="AX372" s="1026"/>
      <c r="AY372" s="1026"/>
      <c r="AZ372" s="1026"/>
      <c r="BA372" s="1026"/>
      <c r="BB372" s="1026"/>
      <c r="BC372" s="1026"/>
      <c r="BD372" s="1026"/>
      <c r="BE372" s="1026"/>
      <c r="BF372" s="1026"/>
      <c r="BG372" s="1026"/>
      <c r="BH372" s="1026"/>
      <c r="BI372" s="1026"/>
      <c r="BJ372" s="1026"/>
      <c r="BK372" s="1026"/>
      <c r="BL372" s="1026"/>
      <c r="BM372" s="1026"/>
      <c r="BN372" s="1026"/>
      <c r="BO372" s="1026"/>
      <c r="BP372" s="1026"/>
      <c r="BQ372" s="1026"/>
      <c r="BR372" s="1026"/>
      <c r="BS372" s="1026"/>
      <c r="BT372" s="1026"/>
      <c r="BU372" s="1026"/>
      <c r="BV372" s="1026"/>
    </row>
    <row r="373">
      <c r="A373" s="1026"/>
      <c r="B373" s="1026"/>
      <c r="C373" s="1026"/>
      <c r="D373" s="1026"/>
      <c r="E373" s="1026"/>
      <c r="F373" s="1026"/>
      <c r="G373" s="1026"/>
      <c r="H373" s="1027"/>
      <c r="I373" s="1027"/>
      <c r="J373" s="1027"/>
      <c r="K373" s="1027"/>
      <c r="L373" s="1027"/>
      <c r="M373" s="1027"/>
      <c r="N373" s="1027"/>
      <c r="O373" s="1027"/>
      <c r="P373" s="1027"/>
      <c r="Q373" s="1026"/>
      <c r="R373" s="1026"/>
      <c r="S373" s="1026"/>
      <c r="T373" s="1026"/>
      <c r="U373" s="1026"/>
      <c r="V373" s="1026"/>
      <c r="W373" s="1026"/>
      <c r="X373" s="1026"/>
      <c r="Y373" s="1026"/>
      <c r="Z373" s="1026"/>
      <c r="AA373" s="1026"/>
      <c r="AB373" s="1026"/>
      <c r="AC373" s="1026"/>
      <c r="AD373" s="1026"/>
      <c r="AE373" s="1026"/>
      <c r="AF373" s="1026"/>
      <c r="AG373" s="1026"/>
      <c r="AH373" s="1026"/>
      <c r="AI373" s="1026"/>
      <c r="AJ373" s="1026"/>
      <c r="AK373" s="1026"/>
      <c r="AL373" s="1026"/>
      <c r="AM373" s="1026"/>
      <c r="AN373" s="1026"/>
      <c r="AO373" s="1026"/>
      <c r="AP373" s="1026"/>
      <c r="AQ373" s="1026"/>
      <c r="AR373" s="1026"/>
      <c r="AS373" s="1026"/>
      <c r="AT373" s="1026"/>
      <c r="AU373" s="1026"/>
      <c r="AV373" s="1026"/>
      <c r="AW373" s="1026"/>
      <c r="AX373" s="1026"/>
      <c r="AY373" s="1026"/>
      <c r="AZ373" s="1026"/>
      <c r="BA373" s="1026"/>
      <c r="BB373" s="1026"/>
      <c r="BC373" s="1026"/>
      <c r="BD373" s="1026"/>
      <c r="BE373" s="1026"/>
      <c r="BF373" s="1026"/>
      <c r="BG373" s="1026"/>
      <c r="BH373" s="1026"/>
      <c r="BI373" s="1026"/>
      <c r="BJ373" s="1026"/>
      <c r="BK373" s="1026"/>
      <c r="BL373" s="1026"/>
      <c r="BM373" s="1026"/>
      <c r="BN373" s="1026"/>
      <c r="BO373" s="1026"/>
      <c r="BP373" s="1026"/>
      <c r="BQ373" s="1026"/>
      <c r="BR373" s="1026"/>
      <c r="BS373" s="1026"/>
      <c r="BT373" s="1026"/>
      <c r="BU373" s="1026"/>
      <c r="BV373" s="1026"/>
    </row>
    <row r="374">
      <c r="A374" s="1026"/>
      <c r="B374" s="1026"/>
      <c r="C374" s="1026"/>
      <c r="D374" s="1026"/>
      <c r="E374" s="1026"/>
      <c r="F374" s="1026"/>
      <c r="G374" s="1026"/>
      <c r="H374" s="1027"/>
      <c r="I374" s="1027"/>
      <c r="J374" s="1027"/>
      <c r="K374" s="1027"/>
      <c r="L374" s="1027"/>
      <c r="M374" s="1027"/>
      <c r="N374" s="1027"/>
      <c r="O374" s="1027"/>
      <c r="P374" s="1027"/>
      <c r="Q374" s="1026"/>
      <c r="R374" s="1026"/>
      <c r="S374" s="1026"/>
      <c r="T374" s="1026"/>
      <c r="U374" s="1026"/>
      <c r="V374" s="1026"/>
      <c r="W374" s="1026"/>
      <c r="X374" s="1026"/>
      <c r="Y374" s="1026"/>
      <c r="Z374" s="1026"/>
      <c r="AA374" s="1026"/>
      <c r="AB374" s="1026"/>
      <c r="AC374" s="1026"/>
      <c r="AD374" s="1026"/>
      <c r="AE374" s="1026"/>
      <c r="AF374" s="1026"/>
      <c r="AG374" s="1026"/>
      <c r="AH374" s="1026"/>
      <c r="AI374" s="1026"/>
      <c r="AJ374" s="1026"/>
      <c r="AK374" s="1026"/>
      <c r="AL374" s="1026"/>
      <c r="AM374" s="1026"/>
      <c r="AN374" s="1026"/>
      <c r="AO374" s="1026"/>
      <c r="AP374" s="1026"/>
      <c r="AQ374" s="1026"/>
      <c r="AR374" s="1026"/>
      <c r="AS374" s="1026"/>
      <c r="AT374" s="1026"/>
      <c r="AU374" s="1026"/>
      <c r="AV374" s="1026"/>
      <c r="AW374" s="1026"/>
      <c r="AX374" s="1026"/>
      <c r="AY374" s="1026"/>
      <c r="AZ374" s="1026"/>
      <c r="BA374" s="1026"/>
      <c r="BB374" s="1026"/>
      <c r="BC374" s="1026"/>
      <c r="BD374" s="1026"/>
      <c r="BE374" s="1026"/>
      <c r="BF374" s="1026"/>
      <c r="BG374" s="1026"/>
      <c r="BH374" s="1026"/>
      <c r="BI374" s="1026"/>
      <c r="BJ374" s="1026"/>
      <c r="BK374" s="1026"/>
      <c r="BL374" s="1026"/>
      <c r="BM374" s="1026"/>
      <c r="BN374" s="1026"/>
      <c r="BO374" s="1026"/>
      <c r="BP374" s="1026"/>
      <c r="BQ374" s="1026"/>
      <c r="BR374" s="1026"/>
      <c r="BS374" s="1026"/>
      <c r="BT374" s="1026"/>
      <c r="BU374" s="1026"/>
      <c r="BV374" s="1026"/>
    </row>
    <row r="375">
      <c r="A375" s="1026"/>
      <c r="B375" s="1026"/>
      <c r="C375" s="1026"/>
      <c r="D375" s="1026"/>
      <c r="E375" s="1026"/>
      <c r="F375" s="1026"/>
      <c r="G375" s="1026"/>
      <c r="H375" s="1027"/>
      <c r="I375" s="1027"/>
      <c r="J375" s="1027"/>
      <c r="K375" s="1027"/>
      <c r="L375" s="1027"/>
      <c r="M375" s="1027"/>
      <c r="N375" s="1027"/>
      <c r="O375" s="1027"/>
      <c r="P375" s="1027"/>
      <c r="Q375" s="1026"/>
      <c r="R375" s="1026"/>
      <c r="S375" s="1026"/>
      <c r="T375" s="1026"/>
      <c r="U375" s="1026"/>
      <c r="V375" s="1026"/>
      <c r="W375" s="1026"/>
      <c r="X375" s="1026"/>
      <c r="Y375" s="1026"/>
      <c r="Z375" s="1026"/>
      <c r="AA375" s="1026"/>
      <c r="AB375" s="1026"/>
      <c r="AC375" s="1026"/>
      <c r="AD375" s="1026"/>
      <c r="AE375" s="1026"/>
      <c r="AF375" s="1026"/>
      <c r="AG375" s="1026"/>
      <c r="AH375" s="1026"/>
      <c r="AI375" s="1026"/>
      <c r="AJ375" s="1026"/>
      <c r="AK375" s="1026"/>
      <c r="AL375" s="1026"/>
      <c r="AM375" s="1026"/>
      <c r="AN375" s="1026"/>
      <c r="AO375" s="1026"/>
      <c r="AP375" s="1026"/>
      <c r="AQ375" s="1026"/>
      <c r="AR375" s="1026"/>
      <c r="AS375" s="1026"/>
      <c r="AT375" s="1026"/>
      <c r="AU375" s="1026"/>
      <c r="AV375" s="1026"/>
      <c r="AW375" s="1026"/>
      <c r="AX375" s="1026"/>
      <c r="AY375" s="1026"/>
      <c r="AZ375" s="1026"/>
      <c r="BA375" s="1026"/>
      <c r="BB375" s="1026"/>
      <c r="BC375" s="1026"/>
      <c r="BD375" s="1026"/>
      <c r="BE375" s="1026"/>
      <c r="BF375" s="1026"/>
      <c r="BG375" s="1026"/>
      <c r="BH375" s="1026"/>
      <c r="BI375" s="1026"/>
      <c r="BJ375" s="1026"/>
      <c r="BK375" s="1026"/>
      <c r="BL375" s="1026"/>
      <c r="BM375" s="1026"/>
      <c r="BN375" s="1026"/>
      <c r="BO375" s="1026"/>
      <c r="BP375" s="1026"/>
      <c r="BQ375" s="1026"/>
      <c r="BR375" s="1026"/>
      <c r="BS375" s="1026"/>
      <c r="BT375" s="1026"/>
      <c r="BU375" s="1026"/>
      <c r="BV375" s="1026"/>
    </row>
    <row r="376">
      <c r="A376" s="1026"/>
      <c r="B376" s="1026"/>
      <c r="C376" s="1026"/>
      <c r="D376" s="1026"/>
      <c r="E376" s="1026"/>
      <c r="F376" s="1026"/>
      <c r="G376" s="1026"/>
      <c r="H376" s="1027"/>
      <c r="I376" s="1027"/>
      <c r="J376" s="1027"/>
      <c r="K376" s="1027"/>
      <c r="L376" s="1027"/>
      <c r="M376" s="1027"/>
      <c r="N376" s="1027"/>
      <c r="O376" s="1027"/>
      <c r="P376" s="1027"/>
      <c r="Q376" s="1026"/>
      <c r="R376" s="1026"/>
      <c r="S376" s="1026"/>
      <c r="T376" s="1026"/>
      <c r="U376" s="1026"/>
      <c r="V376" s="1026"/>
      <c r="W376" s="1026"/>
      <c r="X376" s="1026"/>
      <c r="Y376" s="1026"/>
      <c r="Z376" s="1026"/>
      <c r="AA376" s="1026"/>
      <c r="AB376" s="1026"/>
      <c r="AC376" s="1026"/>
      <c r="AD376" s="1026"/>
      <c r="AE376" s="1026"/>
      <c r="AF376" s="1026"/>
      <c r="AG376" s="1026"/>
      <c r="AH376" s="1026"/>
      <c r="AI376" s="1026"/>
      <c r="AJ376" s="1026"/>
      <c r="AK376" s="1026"/>
      <c r="AL376" s="1026"/>
      <c r="AM376" s="1026"/>
      <c r="AN376" s="1026"/>
      <c r="AO376" s="1026"/>
      <c r="AP376" s="1026"/>
      <c r="AQ376" s="1026"/>
      <c r="AR376" s="1026"/>
      <c r="AS376" s="1026"/>
      <c r="AT376" s="1026"/>
      <c r="AU376" s="1026"/>
      <c r="AV376" s="1026"/>
      <c r="AW376" s="1026"/>
      <c r="AX376" s="1026"/>
      <c r="AY376" s="1026"/>
      <c r="AZ376" s="1026"/>
      <c r="BA376" s="1026"/>
      <c r="BB376" s="1026"/>
      <c r="BC376" s="1026"/>
      <c r="BD376" s="1026"/>
      <c r="BE376" s="1026"/>
      <c r="BF376" s="1026"/>
      <c r="BG376" s="1026"/>
      <c r="BH376" s="1026"/>
      <c r="BI376" s="1026"/>
      <c r="BJ376" s="1026"/>
      <c r="BK376" s="1026"/>
      <c r="BL376" s="1026"/>
      <c r="BM376" s="1026"/>
      <c r="BN376" s="1026"/>
      <c r="BO376" s="1026"/>
      <c r="BP376" s="1026"/>
      <c r="BQ376" s="1026"/>
      <c r="BR376" s="1026"/>
      <c r="BS376" s="1026"/>
      <c r="BT376" s="1026"/>
      <c r="BU376" s="1026"/>
      <c r="BV376" s="1026"/>
    </row>
    <row r="377">
      <c r="A377" s="1026"/>
      <c r="B377" s="1026"/>
      <c r="C377" s="1026"/>
      <c r="D377" s="1026"/>
      <c r="E377" s="1026"/>
      <c r="F377" s="1026"/>
      <c r="G377" s="1026"/>
      <c r="H377" s="1027"/>
      <c r="I377" s="1027"/>
      <c r="J377" s="1027"/>
      <c r="K377" s="1027"/>
      <c r="L377" s="1027"/>
      <c r="M377" s="1027"/>
      <c r="N377" s="1027"/>
      <c r="O377" s="1027"/>
      <c r="P377" s="1027"/>
      <c r="Q377" s="1026"/>
      <c r="R377" s="1026"/>
      <c r="S377" s="1026"/>
      <c r="T377" s="1026"/>
      <c r="U377" s="1026"/>
      <c r="V377" s="1026"/>
      <c r="W377" s="1026"/>
      <c r="X377" s="1026"/>
      <c r="Y377" s="1026"/>
      <c r="Z377" s="1026"/>
      <c r="AA377" s="1026"/>
      <c r="AB377" s="1026"/>
      <c r="AC377" s="1026"/>
      <c r="AD377" s="1026"/>
      <c r="AE377" s="1026"/>
      <c r="AF377" s="1026"/>
      <c r="AG377" s="1026"/>
      <c r="AH377" s="1026"/>
      <c r="AI377" s="1026"/>
      <c r="AJ377" s="1026"/>
      <c r="AK377" s="1026"/>
      <c r="AL377" s="1026"/>
      <c r="AM377" s="1026"/>
      <c r="AN377" s="1026"/>
      <c r="AO377" s="1026"/>
      <c r="AP377" s="1026"/>
      <c r="AQ377" s="1026"/>
      <c r="AR377" s="1026"/>
      <c r="AS377" s="1026"/>
      <c r="AT377" s="1026"/>
      <c r="AU377" s="1026"/>
      <c r="AV377" s="1026"/>
      <c r="AW377" s="1026"/>
      <c r="AX377" s="1026"/>
      <c r="AY377" s="1026"/>
      <c r="AZ377" s="1026"/>
      <c r="BA377" s="1026"/>
      <c r="BB377" s="1026"/>
      <c r="BC377" s="1026"/>
      <c r="BD377" s="1026"/>
      <c r="BE377" s="1026"/>
      <c r="BF377" s="1026"/>
      <c r="BG377" s="1026"/>
      <c r="BH377" s="1026"/>
      <c r="BI377" s="1026"/>
      <c r="BJ377" s="1026"/>
      <c r="BK377" s="1026"/>
      <c r="BL377" s="1026"/>
      <c r="BM377" s="1026"/>
      <c r="BN377" s="1026"/>
      <c r="BO377" s="1026"/>
      <c r="BP377" s="1026"/>
      <c r="BQ377" s="1026"/>
      <c r="BR377" s="1026"/>
      <c r="BS377" s="1026"/>
      <c r="BT377" s="1026"/>
      <c r="BU377" s="1026"/>
      <c r="BV377" s="1026"/>
    </row>
    <row r="378">
      <c r="A378" s="1026"/>
      <c r="B378" s="1026"/>
      <c r="C378" s="1026"/>
      <c r="D378" s="1026"/>
      <c r="E378" s="1026"/>
      <c r="F378" s="1026"/>
      <c r="G378" s="1026"/>
      <c r="H378" s="1027"/>
      <c r="I378" s="1027"/>
      <c r="J378" s="1027"/>
      <c r="K378" s="1027"/>
      <c r="L378" s="1027"/>
      <c r="M378" s="1027"/>
      <c r="N378" s="1027"/>
      <c r="O378" s="1027"/>
      <c r="P378" s="1027"/>
      <c r="Q378" s="1026"/>
      <c r="R378" s="1026"/>
      <c r="S378" s="1026"/>
      <c r="T378" s="1026"/>
      <c r="U378" s="1026"/>
      <c r="V378" s="1026"/>
      <c r="W378" s="1026"/>
      <c r="X378" s="1026"/>
      <c r="Y378" s="1026"/>
      <c r="Z378" s="1026"/>
      <c r="AA378" s="1026"/>
      <c r="AB378" s="1026"/>
      <c r="AC378" s="1026"/>
      <c r="AD378" s="1026"/>
      <c r="AE378" s="1026"/>
      <c r="AF378" s="1026"/>
      <c r="AG378" s="1026"/>
      <c r="AH378" s="1026"/>
      <c r="AI378" s="1026"/>
      <c r="AJ378" s="1026"/>
      <c r="AK378" s="1026"/>
      <c r="AL378" s="1026"/>
      <c r="AM378" s="1026"/>
      <c r="AN378" s="1026"/>
      <c r="AO378" s="1026"/>
      <c r="AP378" s="1026"/>
      <c r="AQ378" s="1026"/>
      <c r="AR378" s="1026"/>
      <c r="AS378" s="1026"/>
      <c r="AT378" s="1026"/>
      <c r="AU378" s="1026"/>
      <c r="AV378" s="1026"/>
      <c r="AW378" s="1026"/>
      <c r="AX378" s="1026"/>
      <c r="AY378" s="1026"/>
      <c r="AZ378" s="1026"/>
      <c r="BA378" s="1026"/>
      <c r="BB378" s="1026"/>
      <c r="BC378" s="1026"/>
      <c r="BD378" s="1026"/>
      <c r="BE378" s="1026"/>
      <c r="BF378" s="1026"/>
      <c r="BG378" s="1026"/>
      <c r="BH378" s="1026"/>
      <c r="BI378" s="1026"/>
      <c r="BJ378" s="1026"/>
      <c r="BK378" s="1026"/>
      <c r="BL378" s="1026"/>
      <c r="BM378" s="1026"/>
      <c r="BN378" s="1026"/>
      <c r="BO378" s="1026"/>
      <c r="BP378" s="1026"/>
      <c r="BQ378" s="1026"/>
      <c r="BR378" s="1026"/>
      <c r="BS378" s="1026"/>
      <c r="BT378" s="1026"/>
      <c r="BU378" s="1026"/>
      <c r="BV378" s="1026"/>
    </row>
    <row r="379">
      <c r="A379" s="1026"/>
      <c r="B379" s="1026"/>
      <c r="C379" s="1026"/>
      <c r="D379" s="1026"/>
      <c r="E379" s="1026"/>
      <c r="F379" s="1026"/>
      <c r="G379" s="1026"/>
      <c r="H379" s="1027"/>
      <c r="I379" s="1027"/>
      <c r="J379" s="1027"/>
      <c r="K379" s="1027"/>
      <c r="L379" s="1027"/>
      <c r="M379" s="1027"/>
      <c r="N379" s="1027"/>
      <c r="O379" s="1027"/>
      <c r="P379" s="1027"/>
      <c r="Q379" s="1026"/>
      <c r="R379" s="1026"/>
      <c r="S379" s="1026"/>
      <c r="T379" s="1026"/>
      <c r="U379" s="1026"/>
      <c r="V379" s="1026"/>
      <c r="W379" s="1026"/>
      <c r="X379" s="1026"/>
      <c r="Y379" s="1026"/>
      <c r="Z379" s="1026"/>
      <c r="AA379" s="1026"/>
      <c r="AB379" s="1026"/>
      <c r="AC379" s="1026"/>
      <c r="AD379" s="1026"/>
      <c r="AE379" s="1026"/>
      <c r="AF379" s="1026"/>
      <c r="AG379" s="1026"/>
      <c r="AH379" s="1026"/>
      <c r="AI379" s="1026"/>
      <c r="AJ379" s="1026"/>
      <c r="AK379" s="1026"/>
      <c r="AL379" s="1026"/>
      <c r="AM379" s="1026"/>
      <c r="AN379" s="1026"/>
      <c r="AO379" s="1026"/>
      <c r="AP379" s="1026"/>
      <c r="AQ379" s="1026"/>
      <c r="AR379" s="1026"/>
      <c r="AS379" s="1026"/>
      <c r="AT379" s="1026"/>
      <c r="AU379" s="1026"/>
      <c r="AV379" s="1026"/>
      <c r="AW379" s="1026"/>
      <c r="AX379" s="1026"/>
      <c r="AY379" s="1026"/>
      <c r="AZ379" s="1026"/>
      <c r="BA379" s="1026"/>
      <c r="BB379" s="1026"/>
      <c r="BC379" s="1026"/>
      <c r="BD379" s="1026"/>
      <c r="BE379" s="1026"/>
      <c r="BF379" s="1026"/>
      <c r="BG379" s="1026"/>
      <c r="BH379" s="1026"/>
      <c r="BI379" s="1026"/>
      <c r="BJ379" s="1026"/>
      <c r="BK379" s="1026"/>
      <c r="BL379" s="1026"/>
      <c r="BM379" s="1026"/>
      <c r="BN379" s="1026"/>
      <c r="BO379" s="1026"/>
      <c r="BP379" s="1026"/>
      <c r="BQ379" s="1026"/>
      <c r="BR379" s="1026"/>
      <c r="BS379" s="1026"/>
      <c r="BT379" s="1026"/>
      <c r="BU379" s="1026"/>
      <c r="BV379" s="1026"/>
    </row>
    <row r="380">
      <c r="A380" s="1026"/>
      <c r="B380" s="1026"/>
      <c r="C380" s="1026"/>
      <c r="D380" s="1026"/>
      <c r="E380" s="1026"/>
      <c r="F380" s="1026"/>
      <c r="G380" s="1026"/>
      <c r="H380" s="1027"/>
      <c r="I380" s="1027"/>
      <c r="J380" s="1027"/>
      <c r="K380" s="1027"/>
      <c r="L380" s="1027"/>
      <c r="M380" s="1027"/>
      <c r="N380" s="1027"/>
      <c r="O380" s="1027"/>
      <c r="P380" s="1027"/>
      <c r="Q380" s="1026"/>
      <c r="R380" s="1026"/>
      <c r="S380" s="1026"/>
      <c r="T380" s="1026"/>
      <c r="U380" s="1026"/>
      <c r="V380" s="1026"/>
      <c r="W380" s="1026"/>
      <c r="X380" s="1026"/>
      <c r="Y380" s="1026"/>
      <c r="Z380" s="1026"/>
      <c r="AA380" s="1026"/>
      <c r="AB380" s="1026"/>
      <c r="AC380" s="1026"/>
      <c r="AD380" s="1026"/>
      <c r="AE380" s="1026"/>
      <c r="AF380" s="1026"/>
      <c r="AG380" s="1026"/>
      <c r="AH380" s="1026"/>
      <c r="AI380" s="1026"/>
      <c r="AJ380" s="1026"/>
      <c r="AK380" s="1026"/>
      <c r="AL380" s="1026"/>
      <c r="AM380" s="1026"/>
      <c r="AN380" s="1026"/>
      <c r="AO380" s="1026"/>
      <c r="AP380" s="1026"/>
      <c r="AQ380" s="1026"/>
      <c r="AR380" s="1026"/>
      <c r="AS380" s="1026"/>
      <c r="AT380" s="1026"/>
      <c r="AU380" s="1026"/>
      <c r="AV380" s="1026"/>
      <c r="AW380" s="1026"/>
      <c r="AX380" s="1026"/>
      <c r="AY380" s="1026"/>
      <c r="AZ380" s="1026"/>
      <c r="BA380" s="1026"/>
      <c r="BB380" s="1026"/>
      <c r="BC380" s="1026"/>
      <c r="BD380" s="1026"/>
      <c r="BE380" s="1026"/>
      <c r="BF380" s="1026"/>
      <c r="BG380" s="1026"/>
      <c r="BH380" s="1026"/>
      <c r="BI380" s="1026"/>
      <c r="BJ380" s="1026"/>
      <c r="BK380" s="1026"/>
      <c r="BL380" s="1026"/>
      <c r="BM380" s="1026"/>
      <c r="BN380" s="1026"/>
      <c r="BO380" s="1026"/>
      <c r="BP380" s="1026"/>
      <c r="BQ380" s="1026"/>
      <c r="BR380" s="1026"/>
      <c r="BS380" s="1026"/>
      <c r="BT380" s="1026"/>
      <c r="BU380" s="1026"/>
      <c r="BV380" s="1026"/>
    </row>
    <row r="381">
      <c r="A381" s="1026"/>
      <c r="B381" s="1026"/>
      <c r="C381" s="1026"/>
      <c r="D381" s="1026"/>
      <c r="E381" s="1026"/>
      <c r="F381" s="1026"/>
      <c r="G381" s="1026"/>
      <c r="H381" s="1027"/>
      <c r="I381" s="1027"/>
      <c r="J381" s="1027"/>
      <c r="K381" s="1027"/>
      <c r="L381" s="1027"/>
      <c r="M381" s="1027"/>
      <c r="N381" s="1027"/>
      <c r="O381" s="1027"/>
      <c r="P381" s="1027"/>
      <c r="Q381" s="1026"/>
      <c r="R381" s="1026"/>
      <c r="S381" s="1026"/>
      <c r="T381" s="1026"/>
      <c r="U381" s="1026"/>
      <c r="V381" s="1026"/>
      <c r="W381" s="1026"/>
      <c r="X381" s="1026"/>
      <c r="Y381" s="1026"/>
      <c r="Z381" s="1026"/>
      <c r="AA381" s="1026"/>
      <c r="AB381" s="1026"/>
      <c r="AC381" s="1026"/>
      <c r="AD381" s="1026"/>
      <c r="AE381" s="1026"/>
      <c r="AF381" s="1026"/>
      <c r="AG381" s="1026"/>
      <c r="AH381" s="1026"/>
      <c r="AI381" s="1026"/>
      <c r="AJ381" s="1026"/>
      <c r="AK381" s="1026"/>
      <c r="AL381" s="1026"/>
      <c r="AM381" s="1026"/>
      <c r="AN381" s="1026"/>
      <c r="AO381" s="1026"/>
      <c r="AP381" s="1026"/>
      <c r="AQ381" s="1026"/>
      <c r="AR381" s="1026"/>
      <c r="AS381" s="1026"/>
      <c r="AT381" s="1026"/>
      <c r="AU381" s="1026"/>
      <c r="AV381" s="1026"/>
      <c r="AW381" s="1026"/>
      <c r="AX381" s="1026"/>
      <c r="AY381" s="1026"/>
      <c r="AZ381" s="1026"/>
      <c r="BA381" s="1026"/>
      <c r="BB381" s="1026"/>
      <c r="BC381" s="1026"/>
      <c r="BD381" s="1026"/>
      <c r="BE381" s="1026"/>
      <c r="BF381" s="1026"/>
      <c r="BG381" s="1026"/>
      <c r="BH381" s="1026"/>
      <c r="BI381" s="1026"/>
      <c r="BJ381" s="1026"/>
      <c r="BK381" s="1026"/>
      <c r="BL381" s="1026"/>
      <c r="BM381" s="1026"/>
      <c r="BN381" s="1026"/>
      <c r="BO381" s="1026"/>
      <c r="BP381" s="1026"/>
      <c r="BQ381" s="1026"/>
      <c r="BR381" s="1026"/>
      <c r="BS381" s="1026"/>
      <c r="BT381" s="1026"/>
      <c r="BU381" s="1026"/>
      <c r="BV381" s="1026"/>
    </row>
    <row r="382">
      <c r="A382" s="1026"/>
      <c r="B382" s="1026"/>
      <c r="C382" s="1026"/>
      <c r="D382" s="1026"/>
      <c r="E382" s="1026"/>
      <c r="F382" s="1026"/>
      <c r="G382" s="1026"/>
      <c r="H382" s="1027"/>
      <c r="I382" s="1027"/>
      <c r="J382" s="1027"/>
      <c r="K382" s="1027"/>
      <c r="L382" s="1027"/>
      <c r="M382" s="1027"/>
      <c r="N382" s="1027"/>
      <c r="O382" s="1027"/>
      <c r="P382" s="1027"/>
      <c r="Q382" s="1026"/>
      <c r="R382" s="1026"/>
      <c r="S382" s="1026"/>
      <c r="T382" s="1026"/>
      <c r="U382" s="1026"/>
      <c r="V382" s="1026"/>
      <c r="W382" s="1026"/>
      <c r="X382" s="1026"/>
      <c r="Y382" s="1026"/>
      <c r="Z382" s="1026"/>
      <c r="AA382" s="1026"/>
      <c r="AB382" s="1026"/>
      <c r="AC382" s="1026"/>
      <c r="AD382" s="1026"/>
      <c r="AE382" s="1026"/>
      <c r="AF382" s="1026"/>
      <c r="AG382" s="1026"/>
      <c r="AH382" s="1026"/>
      <c r="AI382" s="1026"/>
      <c r="AJ382" s="1026"/>
      <c r="AK382" s="1026"/>
      <c r="AL382" s="1026"/>
      <c r="AM382" s="1026"/>
      <c r="AN382" s="1026"/>
      <c r="AO382" s="1026"/>
      <c r="AP382" s="1026"/>
      <c r="AQ382" s="1026"/>
      <c r="AR382" s="1026"/>
      <c r="AS382" s="1026"/>
      <c r="AT382" s="1026"/>
      <c r="AU382" s="1026"/>
      <c r="AV382" s="1026"/>
      <c r="AW382" s="1026"/>
      <c r="AX382" s="1026"/>
      <c r="AY382" s="1026"/>
      <c r="AZ382" s="1026"/>
      <c r="BA382" s="1026"/>
      <c r="BB382" s="1026"/>
      <c r="BC382" s="1026"/>
      <c r="BD382" s="1026"/>
      <c r="BE382" s="1026"/>
      <c r="BF382" s="1026"/>
      <c r="BG382" s="1026"/>
      <c r="BH382" s="1026"/>
      <c r="BI382" s="1026"/>
      <c r="BJ382" s="1026"/>
      <c r="BK382" s="1026"/>
      <c r="BL382" s="1026"/>
      <c r="BM382" s="1026"/>
      <c r="BN382" s="1026"/>
      <c r="BO382" s="1026"/>
      <c r="BP382" s="1026"/>
      <c r="BQ382" s="1026"/>
      <c r="BR382" s="1026"/>
      <c r="BS382" s="1026"/>
      <c r="BT382" s="1026"/>
      <c r="BU382" s="1026"/>
      <c r="BV382" s="1026"/>
    </row>
    <row r="383">
      <c r="A383" s="1026"/>
      <c r="B383" s="1026"/>
      <c r="C383" s="1026"/>
      <c r="D383" s="1026"/>
      <c r="E383" s="1026"/>
      <c r="F383" s="1026"/>
      <c r="G383" s="1026"/>
      <c r="H383" s="1027"/>
      <c r="I383" s="1027"/>
      <c r="J383" s="1027"/>
      <c r="K383" s="1027"/>
      <c r="L383" s="1027"/>
      <c r="M383" s="1027"/>
      <c r="N383" s="1027"/>
      <c r="O383" s="1027"/>
      <c r="P383" s="1027"/>
      <c r="Q383" s="1026"/>
      <c r="R383" s="1026"/>
      <c r="S383" s="1026"/>
      <c r="T383" s="1026"/>
      <c r="U383" s="1026"/>
      <c r="V383" s="1026"/>
      <c r="W383" s="1026"/>
      <c r="X383" s="1026"/>
      <c r="Y383" s="1026"/>
      <c r="Z383" s="1026"/>
      <c r="AA383" s="1026"/>
      <c r="AB383" s="1026"/>
      <c r="AC383" s="1026"/>
      <c r="AD383" s="1026"/>
      <c r="AE383" s="1026"/>
      <c r="AF383" s="1026"/>
      <c r="AG383" s="1026"/>
      <c r="AH383" s="1026"/>
      <c r="AI383" s="1026"/>
      <c r="AJ383" s="1026"/>
      <c r="AK383" s="1026"/>
      <c r="AL383" s="1026"/>
      <c r="AM383" s="1026"/>
      <c r="AN383" s="1026"/>
      <c r="AO383" s="1026"/>
      <c r="AP383" s="1026"/>
      <c r="AQ383" s="1026"/>
      <c r="AR383" s="1026"/>
      <c r="AS383" s="1026"/>
      <c r="AT383" s="1026"/>
      <c r="AU383" s="1026"/>
      <c r="AV383" s="1026"/>
      <c r="AW383" s="1026"/>
      <c r="AX383" s="1026"/>
      <c r="AY383" s="1026"/>
      <c r="AZ383" s="1026"/>
      <c r="BA383" s="1026"/>
      <c r="BB383" s="1026"/>
      <c r="BC383" s="1026"/>
      <c r="BD383" s="1026"/>
      <c r="BE383" s="1026"/>
      <c r="BF383" s="1026"/>
      <c r="BG383" s="1026"/>
      <c r="BH383" s="1026"/>
      <c r="BI383" s="1026"/>
      <c r="BJ383" s="1026"/>
      <c r="BK383" s="1026"/>
      <c r="BL383" s="1026"/>
      <c r="BM383" s="1026"/>
      <c r="BN383" s="1026"/>
      <c r="BO383" s="1026"/>
      <c r="BP383" s="1026"/>
      <c r="BQ383" s="1026"/>
      <c r="BR383" s="1026"/>
      <c r="BS383" s="1026"/>
      <c r="BT383" s="1026"/>
      <c r="BU383" s="1026"/>
      <c r="BV383" s="1026"/>
    </row>
    <row r="384">
      <c r="A384" s="1026"/>
      <c r="B384" s="1026"/>
      <c r="C384" s="1026"/>
      <c r="D384" s="1026"/>
      <c r="E384" s="1026"/>
      <c r="F384" s="1026"/>
      <c r="G384" s="1026"/>
      <c r="H384" s="1027"/>
      <c r="I384" s="1027"/>
      <c r="J384" s="1027"/>
      <c r="K384" s="1027"/>
      <c r="L384" s="1027"/>
      <c r="M384" s="1027"/>
      <c r="N384" s="1027"/>
      <c r="O384" s="1027"/>
      <c r="P384" s="1027"/>
      <c r="Q384" s="1026"/>
      <c r="R384" s="1026"/>
      <c r="S384" s="1026"/>
      <c r="T384" s="1026"/>
      <c r="U384" s="1026"/>
      <c r="V384" s="1026"/>
      <c r="W384" s="1026"/>
      <c r="X384" s="1026"/>
      <c r="Y384" s="1026"/>
      <c r="Z384" s="1026"/>
      <c r="AA384" s="1026"/>
      <c r="AB384" s="1026"/>
      <c r="AC384" s="1026"/>
      <c r="AD384" s="1026"/>
      <c r="AE384" s="1026"/>
      <c r="AF384" s="1026"/>
      <c r="AG384" s="1026"/>
      <c r="AH384" s="1026"/>
      <c r="AI384" s="1026"/>
      <c r="AJ384" s="1026"/>
      <c r="AK384" s="1026"/>
      <c r="AL384" s="1026"/>
      <c r="AM384" s="1026"/>
      <c r="AN384" s="1026"/>
      <c r="AO384" s="1026"/>
      <c r="AP384" s="1026"/>
      <c r="AQ384" s="1026"/>
      <c r="AR384" s="1026"/>
      <c r="AS384" s="1026"/>
      <c r="AT384" s="1026"/>
      <c r="AU384" s="1026"/>
      <c r="AV384" s="1026"/>
      <c r="AW384" s="1026"/>
      <c r="AX384" s="1026"/>
      <c r="AY384" s="1026"/>
      <c r="AZ384" s="1026"/>
      <c r="BA384" s="1026"/>
      <c r="BB384" s="1026"/>
      <c r="BC384" s="1026"/>
      <c r="BD384" s="1026"/>
      <c r="BE384" s="1026"/>
      <c r="BF384" s="1026"/>
      <c r="BG384" s="1026"/>
      <c r="BH384" s="1026"/>
      <c r="BI384" s="1026"/>
      <c r="BJ384" s="1026"/>
      <c r="BK384" s="1026"/>
      <c r="BL384" s="1026"/>
      <c r="BM384" s="1026"/>
      <c r="BN384" s="1026"/>
      <c r="BO384" s="1026"/>
      <c r="BP384" s="1026"/>
      <c r="BQ384" s="1026"/>
      <c r="BR384" s="1026"/>
      <c r="BS384" s="1026"/>
      <c r="BT384" s="1026"/>
      <c r="BU384" s="1026"/>
      <c r="BV384" s="1026"/>
    </row>
    <row r="385">
      <c r="A385" s="1026"/>
      <c r="B385" s="1026"/>
      <c r="C385" s="1026"/>
      <c r="D385" s="1026"/>
      <c r="E385" s="1026"/>
      <c r="F385" s="1026"/>
      <c r="G385" s="1026"/>
      <c r="H385" s="1027"/>
      <c r="I385" s="1027"/>
      <c r="J385" s="1027"/>
      <c r="K385" s="1027"/>
      <c r="L385" s="1027"/>
      <c r="M385" s="1027"/>
      <c r="N385" s="1027"/>
      <c r="O385" s="1027"/>
      <c r="P385" s="1027"/>
      <c r="Q385" s="1026"/>
      <c r="R385" s="1026"/>
      <c r="S385" s="1026"/>
      <c r="T385" s="1026"/>
      <c r="U385" s="1026"/>
      <c r="V385" s="1026"/>
      <c r="W385" s="1026"/>
      <c r="X385" s="1026"/>
      <c r="Y385" s="1026"/>
      <c r="Z385" s="1026"/>
      <c r="AA385" s="1026"/>
      <c r="AB385" s="1026"/>
      <c r="AC385" s="1026"/>
      <c r="AD385" s="1026"/>
      <c r="AE385" s="1026"/>
      <c r="AF385" s="1026"/>
      <c r="AG385" s="1026"/>
      <c r="AH385" s="1026"/>
      <c r="AI385" s="1026"/>
      <c r="AJ385" s="1026"/>
      <c r="AK385" s="1026"/>
      <c r="AL385" s="1026"/>
      <c r="AM385" s="1026"/>
      <c r="AN385" s="1026"/>
      <c r="AO385" s="1026"/>
      <c r="AP385" s="1026"/>
      <c r="AQ385" s="1026"/>
      <c r="AR385" s="1026"/>
      <c r="AS385" s="1026"/>
      <c r="AT385" s="1026"/>
      <c r="AU385" s="1026"/>
      <c r="AV385" s="1026"/>
      <c r="AW385" s="1026"/>
      <c r="AX385" s="1026"/>
      <c r="AY385" s="1026"/>
      <c r="AZ385" s="1026"/>
      <c r="BA385" s="1026"/>
      <c r="BB385" s="1026"/>
      <c r="BC385" s="1026"/>
      <c r="BD385" s="1026"/>
      <c r="BE385" s="1026"/>
      <c r="BF385" s="1026"/>
      <c r="BG385" s="1026"/>
      <c r="BH385" s="1026"/>
      <c r="BI385" s="1026"/>
      <c r="BJ385" s="1026"/>
      <c r="BK385" s="1026"/>
      <c r="BL385" s="1026"/>
      <c r="BM385" s="1026"/>
      <c r="BN385" s="1026"/>
      <c r="BO385" s="1026"/>
      <c r="BP385" s="1026"/>
      <c r="BQ385" s="1026"/>
      <c r="BR385" s="1026"/>
      <c r="BS385" s="1026"/>
      <c r="BT385" s="1026"/>
      <c r="BU385" s="1026"/>
      <c r="BV385" s="1026"/>
    </row>
    <row r="386">
      <c r="A386" s="1026"/>
      <c r="B386" s="1026"/>
      <c r="C386" s="1026"/>
      <c r="D386" s="1026"/>
      <c r="E386" s="1026"/>
      <c r="F386" s="1026"/>
      <c r="G386" s="1026"/>
      <c r="H386" s="1027"/>
      <c r="I386" s="1027"/>
      <c r="J386" s="1027"/>
      <c r="K386" s="1027"/>
      <c r="L386" s="1027"/>
      <c r="M386" s="1027"/>
      <c r="N386" s="1027"/>
      <c r="O386" s="1027"/>
      <c r="P386" s="1027"/>
      <c r="Q386" s="1026"/>
      <c r="R386" s="1026"/>
      <c r="S386" s="1026"/>
      <c r="T386" s="1026"/>
      <c r="U386" s="1026"/>
      <c r="V386" s="1026"/>
      <c r="W386" s="1026"/>
      <c r="X386" s="1026"/>
      <c r="Y386" s="1026"/>
      <c r="Z386" s="1026"/>
      <c r="AA386" s="1026"/>
      <c r="AB386" s="1026"/>
      <c r="AC386" s="1026"/>
      <c r="AD386" s="1026"/>
      <c r="AE386" s="1026"/>
      <c r="AF386" s="1026"/>
      <c r="AG386" s="1026"/>
      <c r="AH386" s="1026"/>
      <c r="AI386" s="1026"/>
      <c r="AJ386" s="1026"/>
      <c r="AK386" s="1026"/>
      <c r="AL386" s="1026"/>
      <c r="AM386" s="1026"/>
      <c r="AN386" s="1026"/>
      <c r="AO386" s="1026"/>
      <c r="AP386" s="1026"/>
      <c r="AQ386" s="1026"/>
      <c r="AR386" s="1026"/>
      <c r="AS386" s="1026"/>
      <c r="AT386" s="1026"/>
      <c r="AU386" s="1026"/>
      <c r="AV386" s="1026"/>
      <c r="AW386" s="1026"/>
      <c r="AX386" s="1026"/>
      <c r="AY386" s="1026"/>
      <c r="AZ386" s="1026"/>
      <c r="BA386" s="1026"/>
      <c r="BB386" s="1026"/>
      <c r="BC386" s="1026"/>
      <c r="BD386" s="1026"/>
      <c r="BE386" s="1026"/>
      <c r="BF386" s="1026"/>
      <c r="BG386" s="1026"/>
      <c r="BH386" s="1026"/>
      <c r="BI386" s="1026"/>
      <c r="BJ386" s="1026"/>
      <c r="BK386" s="1026"/>
      <c r="BL386" s="1026"/>
      <c r="BM386" s="1026"/>
      <c r="BN386" s="1026"/>
      <c r="BO386" s="1026"/>
      <c r="BP386" s="1026"/>
      <c r="BQ386" s="1026"/>
      <c r="BR386" s="1026"/>
      <c r="BS386" s="1026"/>
      <c r="BT386" s="1026"/>
      <c r="BU386" s="1026"/>
      <c r="BV386" s="1026"/>
    </row>
    <row r="387">
      <c r="A387" s="1026"/>
      <c r="B387" s="1026"/>
      <c r="C387" s="1026"/>
      <c r="D387" s="1026"/>
      <c r="E387" s="1026"/>
      <c r="F387" s="1026"/>
      <c r="G387" s="1026"/>
      <c r="H387" s="1027"/>
      <c r="I387" s="1027"/>
      <c r="J387" s="1027"/>
      <c r="K387" s="1027"/>
      <c r="L387" s="1027"/>
      <c r="M387" s="1027"/>
      <c r="N387" s="1027"/>
      <c r="O387" s="1027"/>
      <c r="P387" s="1027"/>
      <c r="Q387" s="1026"/>
      <c r="R387" s="1026"/>
      <c r="S387" s="1026"/>
      <c r="T387" s="1026"/>
      <c r="U387" s="1026"/>
      <c r="V387" s="1026"/>
      <c r="W387" s="1026"/>
      <c r="X387" s="1026"/>
      <c r="Y387" s="1026"/>
      <c r="Z387" s="1026"/>
      <c r="AA387" s="1026"/>
      <c r="AB387" s="1026"/>
      <c r="AC387" s="1026"/>
      <c r="AD387" s="1026"/>
      <c r="AE387" s="1026"/>
      <c r="AF387" s="1026"/>
      <c r="AG387" s="1026"/>
      <c r="AH387" s="1026"/>
      <c r="AI387" s="1026"/>
      <c r="AJ387" s="1026"/>
      <c r="AK387" s="1026"/>
      <c r="AL387" s="1026"/>
      <c r="AM387" s="1026"/>
      <c r="AN387" s="1026"/>
      <c r="AO387" s="1026"/>
      <c r="AP387" s="1026"/>
      <c r="AQ387" s="1026"/>
      <c r="AR387" s="1026"/>
      <c r="AS387" s="1026"/>
      <c r="AT387" s="1026"/>
      <c r="AU387" s="1026"/>
      <c r="AV387" s="1026"/>
      <c r="AW387" s="1026"/>
      <c r="AX387" s="1026"/>
      <c r="AY387" s="1026"/>
      <c r="AZ387" s="1026"/>
      <c r="BA387" s="1026"/>
      <c r="BB387" s="1026"/>
      <c r="BC387" s="1026"/>
      <c r="BD387" s="1026"/>
      <c r="BE387" s="1026"/>
      <c r="BF387" s="1026"/>
      <c r="BG387" s="1026"/>
      <c r="BH387" s="1026"/>
      <c r="BI387" s="1026"/>
      <c r="BJ387" s="1026"/>
      <c r="BK387" s="1026"/>
      <c r="BL387" s="1026"/>
      <c r="BM387" s="1026"/>
      <c r="BN387" s="1026"/>
      <c r="BO387" s="1026"/>
      <c r="BP387" s="1026"/>
      <c r="BQ387" s="1026"/>
      <c r="BR387" s="1026"/>
      <c r="BS387" s="1026"/>
      <c r="BT387" s="1026"/>
      <c r="BU387" s="1026"/>
      <c r="BV387" s="1026"/>
    </row>
    <row r="388">
      <c r="A388" s="1026"/>
      <c r="B388" s="1026"/>
      <c r="C388" s="1026"/>
      <c r="D388" s="1026"/>
      <c r="E388" s="1026"/>
      <c r="F388" s="1026"/>
      <c r="G388" s="1026"/>
      <c r="H388" s="1027"/>
      <c r="I388" s="1027"/>
      <c r="J388" s="1027"/>
      <c r="K388" s="1027"/>
      <c r="L388" s="1027"/>
      <c r="M388" s="1027"/>
      <c r="N388" s="1027"/>
      <c r="O388" s="1027"/>
      <c r="P388" s="1027"/>
      <c r="Q388" s="1026"/>
      <c r="R388" s="1026"/>
      <c r="S388" s="1026"/>
      <c r="T388" s="1026"/>
      <c r="U388" s="1026"/>
      <c r="V388" s="1026"/>
      <c r="W388" s="1026"/>
      <c r="X388" s="1026"/>
      <c r="Y388" s="1026"/>
      <c r="Z388" s="1026"/>
      <c r="AA388" s="1026"/>
      <c r="AB388" s="1026"/>
      <c r="AC388" s="1026"/>
      <c r="AD388" s="1026"/>
      <c r="AE388" s="1026"/>
      <c r="AF388" s="1026"/>
      <c r="AG388" s="1026"/>
      <c r="AH388" s="1026"/>
      <c r="AI388" s="1026"/>
      <c r="AJ388" s="1026"/>
      <c r="AK388" s="1026"/>
      <c r="AL388" s="1026"/>
      <c r="AM388" s="1026"/>
      <c r="AN388" s="1026"/>
      <c r="AO388" s="1026"/>
      <c r="AP388" s="1026"/>
      <c r="AQ388" s="1026"/>
      <c r="AR388" s="1026"/>
      <c r="AS388" s="1026"/>
      <c r="AT388" s="1026"/>
      <c r="AU388" s="1026"/>
      <c r="AV388" s="1026"/>
      <c r="AW388" s="1026"/>
      <c r="AX388" s="1026"/>
      <c r="AY388" s="1026"/>
      <c r="AZ388" s="1026"/>
      <c r="BA388" s="1026"/>
      <c r="BB388" s="1026"/>
      <c r="BC388" s="1026"/>
      <c r="BD388" s="1026"/>
      <c r="BE388" s="1026"/>
      <c r="BF388" s="1026"/>
      <c r="BG388" s="1026"/>
      <c r="BH388" s="1026"/>
      <c r="BI388" s="1026"/>
      <c r="BJ388" s="1026"/>
      <c r="BK388" s="1026"/>
      <c r="BL388" s="1026"/>
      <c r="BM388" s="1026"/>
      <c r="BN388" s="1026"/>
      <c r="BO388" s="1026"/>
      <c r="BP388" s="1026"/>
      <c r="BQ388" s="1026"/>
      <c r="BR388" s="1026"/>
      <c r="BS388" s="1026"/>
      <c r="BT388" s="1026"/>
      <c r="BU388" s="1026"/>
      <c r="BV388" s="1026"/>
    </row>
    <row r="389">
      <c r="A389" s="1026"/>
      <c r="B389" s="1026"/>
      <c r="C389" s="1026"/>
      <c r="D389" s="1026"/>
      <c r="E389" s="1026"/>
      <c r="F389" s="1026"/>
      <c r="G389" s="1026"/>
      <c r="H389" s="1027"/>
      <c r="I389" s="1027"/>
      <c r="J389" s="1027"/>
      <c r="K389" s="1027"/>
      <c r="L389" s="1027"/>
      <c r="M389" s="1027"/>
      <c r="N389" s="1027"/>
      <c r="O389" s="1027"/>
      <c r="P389" s="1027"/>
      <c r="Q389" s="1026"/>
      <c r="R389" s="1026"/>
      <c r="S389" s="1026"/>
      <c r="T389" s="1026"/>
      <c r="U389" s="1026"/>
      <c r="V389" s="1026"/>
      <c r="W389" s="1026"/>
      <c r="X389" s="1026"/>
      <c r="Y389" s="1026"/>
      <c r="Z389" s="1026"/>
      <c r="AA389" s="1026"/>
      <c r="AB389" s="1026"/>
      <c r="AC389" s="1026"/>
      <c r="AD389" s="1026"/>
      <c r="AE389" s="1026"/>
      <c r="AF389" s="1026"/>
      <c r="AG389" s="1026"/>
      <c r="AH389" s="1026"/>
      <c r="AI389" s="1026"/>
      <c r="AJ389" s="1026"/>
      <c r="AK389" s="1026"/>
      <c r="AL389" s="1026"/>
      <c r="AM389" s="1026"/>
      <c r="AN389" s="1026"/>
      <c r="AO389" s="1026"/>
      <c r="AP389" s="1026"/>
      <c r="AQ389" s="1026"/>
      <c r="AR389" s="1026"/>
      <c r="AS389" s="1026"/>
      <c r="AT389" s="1026"/>
      <c r="AU389" s="1026"/>
      <c r="AV389" s="1026"/>
      <c r="AW389" s="1026"/>
      <c r="AX389" s="1026"/>
      <c r="AY389" s="1026"/>
      <c r="AZ389" s="1026"/>
      <c r="BA389" s="1026"/>
      <c r="BB389" s="1026"/>
      <c r="BC389" s="1026"/>
      <c r="BD389" s="1026"/>
      <c r="BE389" s="1026"/>
      <c r="BF389" s="1026"/>
      <c r="BG389" s="1026"/>
      <c r="BH389" s="1026"/>
      <c r="BI389" s="1026"/>
      <c r="BJ389" s="1026"/>
      <c r="BK389" s="1026"/>
      <c r="BL389" s="1026"/>
      <c r="BM389" s="1026"/>
      <c r="BN389" s="1026"/>
      <c r="BO389" s="1026"/>
      <c r="BP389" s="1026"/>
      <c r="BQ389" s="1026"/>
      <c r="BR389" s="1026"/>
      <c r="BS389" s="1026"/>
      <c r="BT389" s="1026"/>
      <c r="BU389" s="1026"/>
      <c r="BV389" s="1026"/>
    </row>
    <row r="390">
      <c r="A390" s="1026"/>
      <c r="B390" s="1026"/>
      <c r="C390" s="1026"/>
      <c r="D390" s="1026"/>
      <c r="E390" s="1026"/>
      <c r="F390" s="1026"/>
      <c r="G390" s="1026"/>
      <c r="H390" s="1027"/>
      <c r="I390" s="1027"/>
      <c r="J390" s="1027"/>
      <c r="K390" s="1027"/>
      <c r="L390" s="1027"/>
      <c r="M390" s="1027"/>
      <c r="N390" s="1027"/>
      <c r="O390" s="1027"/>
      <c r="P390" s="1027"/>
      <c r="Q390" s="1026"/>
      <c r="R390" s="1026"/>
      <c r="S390" s="1026"/>
      <c r="T390" s="1026"/>
      <c r="U390" s="1026"/>
      <c r="V390" s="1026"/>
      <c r="W390" s="1026"/>
      <c r="X390" s="1026"/>
      <c r="Y390" s="1026"/>
      <c r="Z390" s="1026"/>
      <c r="AA390" s="1026"/>
      <c r="AB390" s="1026"/>
      <c r="AC390" s="1026"/>
      <c r="AD390" s="1026"/>
      <c r="AE390" s="1026"/>
      <c r="AF390" s="1026"/>
      <c r="AG390" s="1026"/>
      <c r="AH390" s="1026"/>
      <c r="AI390" s="1026"/>
      <c r="AJ390" s="1026"/>
      <c r="AK390" s="1026"/>
      <c r="AL390" s="1026"/>
      <c r="AM390" s="1026"/>
      <c r="AN390" s="1026"/>
      <c r="AO390" s="1026"/>
      <c r="AP390" s="1026"/>
      <c r="AQ390" s="1026"/>
      <c r="AR390" s="1026"/>
      <c r="AS390" s="1026"/>
      <c r="AT390" s="1026"/>
      <c r="AU390" s="1026"/>
      <c r="AV390" s="1026"/>
      <c r="AW390" s="1026"/>
      <c r="AX390" s="1026"/>
      <c r="AY390" s="1026"/>
      <c r="AZ390" s="1026"/>
      <c r="BA390" s="1026"/>
      <c r="BB390" s="1026"/>
      <c r="BC390" s="1026"/>
      <c r="BD390" s="1026"/>
      <c r="BE390" s="1026"/>
      <c r="BF390" s="1026"/>
      <c r="BG390" s="1026"/>
      <c r="BH390" s="1026"/>
      <c r="BI390" s="1026"/>
      <c r="BJ390" s="1026"/>
      <c r="BK390" s="1026"/>
      <c r="BL390" s="1026"/>
      <c r="BM390" s="1026"/>
      <c r="BN390" s="1026"/>
      <c r="BO390" s="1026"/>
      <c r="BP390" s="1026"/>
      <c r="BQ390" s="1026"/>
      <c r="BR390" s="1026"/>
      <c r="BS390" s="1026"/>
      <c r="BT390" s="1026"/>
      <c r="BU390" s="1026"/>
      <c r="BV390" s="1026"/>
    </row>
    <row r="391">
      <c r="A391" s="1026"/>
      <c r="B391" s="1026"/>
      <c r="C391" s="1026"/>
      <c r="D391" s="1026"/>
      <c r="E391" s="1026"/>
      <c r="F391" s="1026"/>
      <c r="G391" s="1026"/>
      <c r="H391" s="1027"/>
      <c r="I391" s="1027"/>
      <c r="J391" s="1027"/>
      <c r="K391" s="1027"/>
      <c r="L391" s="1027"/>
      <c r="M391" s="1027"/>
      <c r="N391" s="1027"/>
      <c r="O391" s="1027"/>
      <c r="P391" s="1027"/>
      <c r="Q391" s="1026"/>
      <c r="R391" s="1026"/>
      <c r="S391" s="1026"/>
      <c r="T391" s="1026"/>
      <c r="U391" s="1026"/>
      <c r="V391" s="1026"/>
      <c r="W391" s="1026"/>
      <c r="X391" s="1026"/>
      <c r="Y391" s="1026"/>
      <c r="Z391" s="1026"/>
      <c r="AA391" s="1026"/>
      <c r="AB391" s="1026"/>
      <c r="AC391" s="1026"/>
      <c r="AD391" s="1026"/>
      <c r="AE391" s="1026"/>
      <c r="AF391" s="1026"/>
      <c r="AG391" s="1026"/>
      <c r="AH391" s="1026"/>
      <c r="AI391" s="1026"/>
      <c r="AJ391" s="1026"/>
      <c r="AK391" s="1026"/>
      <c r="AL391" s="1026"/>
      <c r="AM391" s="1026"/>
      <c r="AN391" s="1026"/>
      <c r="AO391" s="1026"/>
      <c r="AP391" s="1026"/>
      <c r="AQ391" s="1026"/>
      <c r="AR391" s="1026"/>
      <c r="AS391" s="1026"/>
      <c r="AT391" s="1026"/>
      <c r="AU391" s="1026"/>
      <c r="AV391" s="1026"/>
      <c r="AW391" s="1026"/>
      <c r="AX391" s="1026"/>
      <c r="AY391" s="1026"/>
      <c r="AZ391" s="1026"/>
      <c r="BA391" s="1026"/>
      <c r="BB391" s="1026"/>
      <c r="BC391" s="1026"/>
      <c r="BD391" s="1026"/>
      <c r="BE391" s="1026"/>
      <c r="BF391" s="1026"/>
      <c r="BG391" s="1026"/>
      <c r="BH391" s="1026"/>
      <c r="BI391" s="1026"/>
      <c r="BJ391" s="1026"/>
      <c r="BK391" s="1026"/>
      <c r="BL391" s="1026"/>
      <c r="BM391" s="1026"/>
      <c r="BN391" s="1026"/>
      <c r="BO391" s="1026"/>
      <c r="BP391" s="1026"/>
      <c r="BQ391" s="1026"/>
      <c r="BR391" s="1026"/>
      <c r="BS391" s="1026"/>
      <c r="BT391" s="1026"/>
      <c r="BU391" s="1026"/>
      <c r="BV391" s="1026"/>
    </row>
    <row r="392">
      <c r="A392" s="1026"/>
      <c r="B392" s="1026"/>
      <c r="C392" s="1026"/>
      <c r="D392" s="1026"/>
      <c r="E392" s="1026"/>
      <c r="F392" s="1026"/>
      <c r="G392" s="1026"/>
      <c r="H392" s="1027"/>
      <c r="I392" s="1027"/>
      <c r="J392" s="1027"/>
      <c r="K392" s="1027"/>
      <c r="L392" s="1027"/>
      <c r="M392" s="1027"/>
      <c r="N392" s="1027"/>
      <c r="O392" s="1027"/>
      <c r="P392" s="1027"/>
      <c r="Q392" s="1026"/>
      <c r="R392" s="1026"/>
      <c r="S392" s="1026"/>
      <c r="T392" s="1026"/>
      <c r="U392" s="1026"/>
      <c r="V392" s="1026"/>
      <c r="W392" s="1026"/>
      <c r="X392" s="1026"/>
      <c r="Y392" s="1026"/>
      <c r="Z392" s="1026"/>
      <c r="AA392" s="1026"/>
      <c r="AB392" s="1026"/>
      <c r="AC392" s="1026"/>
      <c r="AD392" s="1026"/>
      <c r="AE392" s="1026"/>
      <c r="AF392" s="1026"/>
      <c r="AG392" s="1026"/>
      <c r="AH392" s="1026"/>
      <c r="AI392" s="1026"/>
      <c r="AJ392" s="1026"/>
      <c r="AK392" s="1026"/>
      <c r="AL392" s="1026"/>
      <c r="AM392" s="1026"/>
      <c r="AN392" s="1026"/>
      <c r="AO392" s="1026"/>
      <c r="AP392" s="1026"/>
      <c r="AQ392" s="1026"/>
      <c r="AR392" s="1026"/>
      <c r="AS392" s="1026"/>
      <c r="AT392" s="1026"/>
      <c r="AU392" s="1026"/>
      <c r="AV392" s="1026"/>
      <c r="AW392" s="1026"/>
      <c r="AX392" s="1026"/>
      <c r="AY392" s="1026"/>
      <c r="AZ392" s="1026"/>
      <c r="BA392" s="1026"/>
      <c r="BB392" s="1026"/>
      <c r="BC392" s="1026"/>
      <c r="BD392" s="1026"/>
      <c r="BE392" s="1026"/>
      <c r="BF392" s="1026"/>
      <c r="BG392" s="1026"/>
      <c r="BH392" s="1026"/>
      <c r="BI392" s="1026"/>
      <c r="BJ392" s="1026"/>
      <c r="BK392" s="1026"/>
      <c r="BL392" s="1026"/>
      <c r="BM392" s="1026"/>
      <c r="BN392" s="1026"/>
      <c r="BO392" s="1026"/>
      <c r="BP392" s="1026"/>
      <c r="BQ392" s="1026"/>
      <c r="BR392" s="1026"/>
      <c r="BS392" s="1026"/>
      <c r="BT392" s="1026"/>
      <c r="BU392" s="1026"/>
      <c r="BV392" s="1026"/>
    </row>
    <row r="393">
      <c r="A393" s="1026"/>
      <c r="B393" s="1026"/>
      <c r="C393" s="1026"/>
      <c r="D393" s="1026"/>
      <c r="E393" s="1026"/>
      <c r="F393" s="1026"/>
      <c r="G393" s="1026"/>
      <c r="H393" s="1027"/>
      <c r="I393" s="1027"/>
      <c r="J393" s="1027"/>
      <c r="K393" s="1027"/>
      <c r="L393" s="1027"/>
      <c r="M393" s="1027"/>
      <c r="N393" s="1027"/>
      <c r="O393" s="1027"/>
      <c r="P393" s="1027"/>
      <c r="Q393" s="1026"/>
      <c r="R393" s="1026"/>
      <c r="S393" s="1026"/>
      <c r="T393" s="1026"/>
      <c r="U393" s="1026"/>
      <c r="V393" s="1026"/>
      <c r="W393" s="1026"/>
      <c r="X393" s="1026"/>
      <c r="Y393" s="1026"/>
      <c r="Z393" s="1026"/>
      <c r="AA393" s="1026"/>
      <c r="AB393" s="1026"/>
      <c r="AC393" s="1026"/>
      <c r="AD393" s="1026"/>
      <c r="AE393" s="1026"/>
      <c r="AF393" s="1026"/>
      <c r="AG393" s="1026"/>
      <c r="AH393" s="1026"/>
      <c r="AI393" s="1026"/>
      <c r="AJ393" s="1026"/>
      <c r="AK393" s="1026"/>
      <c r="AL393" s="1026"/>
      <c r="AM393" s="1026"/>
      <c r="AN393" s="1026"/>
      <c r="AO393" s="1026"/>
      <c r="AP393" s="1026"/>
      <c r="AQ393" s="1026"/>
      <c r="AR393" s="1026"/>
      <c r="AS393" s="1026"/>
      <c r="AT393" s="1026"/>
      <c r="AU393" s="1026"/>
      <c r="AV393" s="1026"/>
      <c r="AW393" s="1026"/>
      <c r="AX393" s="1026"/>
      <c r="AY393" s="1026"/>
      <c r="AZ393" s="1026"/>
      <c r="BA393" s="1026"/>
      <c r="BB393" s="1026"/>
      <c r="BC393" s="1026"/>
      <c r="BD393" s="1026"/>
      <c r="BE393" s="1026"/>
      <c r="BF393" s="1026"/>
      <c r="BG393" s="1026"/>
      <c r="BH393" s="1026"/>
      <c r="BI393" s="1026"/>
      <c r="BJ393" s="1026"/>
      <c r="BK393" s="1026"/>
      <c r="BL393" s="1026"/>
      <c r="BM393" s="1026"/>
      <c r="BN393" s="1026"/>
      <c r="BO393" s="1026"/>
      <c r="BP393" s="1026"/>
      <c r="BQ393" s="1026"/>
      <c r="BR393" s="1026"/>
      <c r="BS393" s="1026"/>
      <c r="BT393" s="1026"/>
      <c r="BU393" s="1026"/>
      <c r="BV393" s="1026"/>
    </row>
    <row r="394">
      <c r="A394" s="1026"/>
      <c r="B394" s="1026"/>
      <c r="C394" s="1026"/>
      <c r="D394" s="1026"/>
      <c r="E394" s="1026"/>
      <c r="F394" s="1026"/>
      <c r="G394" s="1026"/>
      <c r="H394" s="1027"/>
      <c r="I394" s="1027"/>
      <c r="J394" s="1027"/>
      <c r="K394" s="1027"/>
      <c r="L394" s="1027"/>
      <c r="M394" s="1027"/>
      <c r="N394" s="1027"/>
      <c r="O394" s="1027"/>
      <c r="P394" s="1027"/>
      <c r="Q394" s="1026"/>
      <c r="R394" s="1026"/>
      <c r="S394" s="1026"/>
      <c r="T394" s="1026"/>
      <c r="U394" s="1026"/>
      <c r="V394" s="1026"/>
      <c r="W394" s="1026"/>
      <c r="X394" s="1026"/>
      <c r="Y394" s="1026"/>
      <c r="Z394" s="1026"/>
      <c r="AA394" s="1026"/>
      <c r="AB394" s="1026"/>
      <c r="AC394" s="1026"/>
      <c r="AD394" s="1026"/>
      <c r="AE394" s="1026"/>
      <c r="AF394" s="1026"/>
      <c r="AG394" s="1026"/>
      <c r="AH394" s="1026"/>
      <c r="AI394" s="1026"/>
      <c r="AJ394" s="1026"/>
      <c r="AK394" s="1026"/>
      <c r="AL394" s="1026"/>
      <c r="AM394" s="1026"/>
      <c r="AN394" s="1026"/>
      <c r="AO394" s="1026"/>
      <c r="AP394" s="1026"/>
      <c r="AQ394" s="1026"/>
      <c r="AR394" s="1026"/>
      <c r="AS394" s="1026"/>
      <c r="AT394" s="1026"/>
      <c r="AU394" s="1026"/>
      <c r="AV394" s="1026"/>
      <c r="AW394" s="1026"/>
      <c r="AX394" s="1026"/>
      <c r="AY394" s="1026"/>
      <c r="AZ394" s="1026"/>
      <c r="BA394" s="1026"/>
      <c r="BB394" s="1026"/>
      <c r="BC394" s="1026"/>
      <c r="BD394" s="1026"/>
      <c r="BE394" s="1026"/>
      <c r="BF394" s="1026"/>
      <c r="BG394" s="1026"/>
      <c r="BH394" s="1026"/>
      <c r="BI394" s="1026"/>
      <c r="BJ394" s="1026"/>
      <c r="BK394" s="1026"/>
      <c r="BL394" s="1026"/>
      <c r="BM394" s="1026"/>
      <c r="BN394" s="1026"/>
      <c r="BO394" s="1026"/>
      <c r="BP394" s="1026"/>
      <c r="BQ394" s="1026"/>
      <c r="BR394" s="1026"/>
      <c r="BS394" s="1026"/>
      <c r="BT394" s="1026"/>
      <c r="BU394" s="1026"/>
      <c r="BV394" s="1026"/>
    </row>
    <row r="395">
      <c r="A395" s="1026"/>
      <c r="B395" s="1026"/>
      <c r="C395" s="1026"/>
      <c r="D395" s="1026"/>
      <c r="E395" s="1026"/>
      <c r="F395" s="1026"/>
      <c r="G395" s="1026"/>
      <c r="H395" s="1027"/>
      <c r="I395" s="1027"/>
      <c r="J395" s="1027"/>
      <c r="K395" s="1027"/>
      <c r="L395" s="1027"/>
      <c r="M395" s="1027"/>
      <c r="N395" s="1027"/>
      <c r="O395" s="1027"/>
      <c r="P395" s="1027"/>
      <c r="Q395" s="1026"/>
      <c r="R395" s="1026"/>
      <c r="S395" s="1026"/>
      <c r="T395" s="1026"/>
      <c r="U395" s="1026"/>
      <c r="V395" s="1026"/>
      <c r="W395" s="1026"/>
      <c r="X395" s="1026"/>
      <c r="Y395" s="1026"/>
      <c r="Z395" s="1026"/>
      <c r="AA395" s="1026"/>
      <c r="AB395" s="1026"/>
      <c r="AC395" s="1026"/>
      <c r="AD395" s="1026"/>
      <c r="AE395" s="1026"/>
      <c r="AF395" s="1026"/>
      <c r="AG395" s="1026"/>
      <c r="AH395" s="1026"/>
      <c r="AI395" s="1026"/>
      <c r="AJ395" s="1026"/>
      <c r="AK395" s="1026"/>
      <c r="AL395" s="1026"/>
      <c r="AM395" s="1026"/>
      <c r="AN395" s="1026"/>
      <c r="AO395" s="1026"/>
      <c r="AP395" s="1026"/>
      <c r="AQ395" s="1026"/>
      <c r="AR395" s="1026"/>
      <c r="AS395" s="1026"/>
      <c r="AT395" s="1026"/>
      <c r="AU395" s="1026"/>
      <c r="AV395" s="1026"/>
      <c r="AW395" s="1026"/>
      <c r="AX395" s="1026"/>
      <c r="AY395" s="1026"/>
      <c r="AZ395" s="1026"/>
      <c r="BA395" s="1026"/>
      <c r="BB395" s="1026"/>
      <c r="BC395" s="1026"/>
      <c r="BD395" s="1026"/>
      <c r="BE395" s="1026"/>
      <c r="BF395" s="1026"/>
      <c r="BG395" s="1026"/>
      <c r="BH395" s="1026"/>
      <c r="BI395" s="1026"/>
      <c r="BJ395" s="1026"/>
      <c r="BK395" s="1026"/>
      <c r="BL395" s="1026"/>
      <c r="BM395" s="1026"/>
      <c r="BN395" s="1026"/>
      <c r="BO395" s="1026"/>
      <c r="BP395" s="1026"/>
      <c r="BQ395" s="1026"/>
      <c r="BR395" s="1026"/>
      <c r="BS395" s="1026"/>
      <c r="BT395" s="1026"/>
      <c r="BU395" s="1026"/>
      <c r="BV395" s="1026"/>
    </row>
    <row r="396">
      <c r="A396" s="1026"/>
      <c r="B396" s="1026"/>
      <c r="C396" s="1026"/>
      <c r="D396" s="1026"/>
      <c r="E396" s="1026"/>
      <c r="F396" s="1026"/>
      <c r="G396" s="1026"/>
      <c r="H396" s="1027"/>
      <c r="I396" s="1027"/>
      <c r="J396" s="1027"/>
      <c r="K396" s="1027"/>
      <c r="L396" s="1027"/>
      <c r="M396" s="1027"/>
      <c r="N396" s="1027"/>
      <c r="O396" s="1027"/>
      <c r="P396" s="1027"/>
      <c r="Q396" s="1026"/>
      <c r="R396" s="1026"/>
      <c r="S396" s="1026"/>
      <c r="T396" s="1026"/>
      <c r="U396" s="1026"/>
      <c r="V396" s="1026"/>
      <c r="W396" s="1026"/>
      <c r="X396" s="1026"/>
      <c r="Y396" s="1026"/>
      <c r="Z396" s="1026"/>
      <c r="AA396" s="1026"/>
      <c r="AB396" s="1026"/>
      <c r="AC396" s="1026"/>
      <c r="AD396" s="1026"/>
      <c r="AE396" s="1026"/>
      <c r="AF396" s="1026"/>
      <c r="AG396" s="1026"/>
      <c r="AH396" s="1026"/>
      <c r="AI396" s="1026"/>
      <c r="AJ396" s="1026"/>
      <c r="AK396" s="1026"/>
      <c r="AL396" s="1026"/>
      <c r="AM396" s="1026"/>
      <c r="AN396" s="1026"/>
      <c r="AO396" s="1026"/>
      <c r="AP396" s="1026"/>
      <c r="AQ396" s="1026"/>
      <c r="AR396" s="1026"/>
      <c r="AS396" s="1026"/>
      <c r="AT396" s="1026"/>
      <c r="AU396" s="1026"/>
      <c r="AV396" s="1026"/>
      <c r="AW396" s="1026"/>
      <c r="AX396" s="1026"/>
      <c r="AY396" s="1026"/>
      <c r="AZ396" s="1026"/>
      <c r="BA396" s="1026"/>
      <c r="BB396" s="1026"/>
      <c r="BC396" s="1026"/>
      <c r="BD396" s="1026"/>
      <c r="BE396" s="1026"/>
      <c r="BF396" s="1026"/>
      <c r="BG396" s="1026"/>
      <c r="BH396" s="1026"/>
      <c r="BI396" s="1026"/>
      <c r="BJ396" s="1026"/>
      <c r="BK396" s="1026"/>
      <c r="BL396" s="1026"/>
      <c r="BM396" s="1026"/>
      <c r="BN396" s="1026"/>
      <c r="BO396" s="1026"/>
      <c r="BP396" s="1026"/>
      <c r="BQ396" s="1026"/>
      <c r="BR396" s="1026"/>
      <c r="BS396" s="1026"/>
      <c r="BT396" s="1026"/>
      <c r="BU396" s="1026"/>
      <c r="BV396" s="1026"/>
    </row>
    <row r="397">
      <c r="A397" s="1026"/>
      <c r="B397" s="1026"/>
      <c r="C397" s="1026"/>
      <c r="D397" s="1026"/>
      <c r="E397" s="1026"/>
      <c r="F397" s="1026"/>
      <c r="G397" s="1026"/>
      <c r="H397" s="1027"/>
      <c r="I397" s="1027"/>
      <c r="J397" s="1027"/>
      <c r="K397" s="1027"/>
      <c r="L397" s="1027"/>
      <c r="M397" s="1027"/>
      <c r="N397" s="1027"/>
      <c r="O397" s="1027"/>
      <c r="P397" s="1027"/>
      <c r="Q397" s="1026"/>
      <c r="R397" s="1026"/>
      <c r="S397" s="1026"/>
      <c r="T397" s="1026"/>
      <c r="U397" s="1026"/>
      <c r="V397" s="1026"/>
      <c r="W397" s="1026"/>
      <c r="X397" s="1026"/>
      <c r="Y397" s="1026"/>
      <c r="Z397" s="1026"/>
      <c r="AA397" s="1026"/>
      <c r="AB397" s="1026"/>
      <c r="AC397" s="1026"/>
      <c r="AD397" s="1026"/>
      <c r="AE397" s="1026"/>
      <c r="AF397" s="1026"/>
      <c r="AG397" s="1026"/>
      <c r="AH397" s="1026"/>
      <c r="AI397" s="1026"/>
      <c r="AJ397" s="1026"/>
      <c r="AK397" s="1026"/>
      <c r="AL397" s="1026"/>
      <c r="AM397" s="1026"/>
      <c r="AN397" s="1026"/>
      <c r="AO397" s="1026"/>
      <c r="AP397" s="1026"/>
      <c r="AQ397" s="1026"/>
      <c r="AR397" s="1026"/>
      <c r="AS397" s="1026"/>
      <c r="AT397" s="1026"/>
      <c r="AU397" s="1026"/>
      <c r="AV397" s="1026"/>
      <c r="AW397" s="1026"/>
      <c r="AX397" s="1026"/>
      <c r="AY397" s="1026"/>
      <c r="AZ397" s="1026"/>
      <c r="BA397" s="1026"/>
      <c r="BB397" s="1026"/>
      <c r="BC397" s="1026"/>
      <c r="BD397" s="1026"/>
      <c r="BE397" s="1026"/>
      <c r="BF397" s="1026"/>
      <c r="BG397" s="1026"/>
      <c r="BH397" s="1026"/>
      <c r="BI397" s="1026"/>
      <c r="BJ397" s="1026"/>
      <c r="BK397" s="1026"/>
      <c r="BL397" s="1026"/>
      <c r="BM397" s="1026"/>
      <c r="BN397" s="1026"/>
      <c r="BO397" s="1026"/>
      <c r="BP397" s="1026"/>
      <c r="BQ397" s="1026"/>
      <c r="BR397" s="1026"/>
      <c r="BS397" s="1026"/>
      <c r="BT397" s="1026"/>
      <c r="BU397" s="1026"/>
      <c r="BV397" s="1026"/>
    </row>
    <row r="398">
      <c r="A398" s="1026"/>
      <c r="B398" s="1026"/>
      <c r="C398" s="1026"/>
      <c r="D398" s="1026"/>
      <c r="E398" s="1026"/>
      <c r="F398" s="1026"/>
      <c r="G398" s="1026"/>
      <c r="H398" s="1027"/>
      <c r="I398" s="1027"/>
      <c r="J398" s="1027"/>
      <c r="K398" s="1027"/>
      <c r="L398" s="1027"/>
      <c r="M398" s="1027"/>
      <c r="N398" s="1027"/>
      <c r="O398" s="1027"/>
      <c r="P398" s="1027"/>
      <c r="Q398" s="1026"/>
      <c r="R398" s="1026"/>
      <c r="S398" s="1026"/>
      <c r="T398" s="1026"/>
      <c r="U398" s="1026"/>
      <c r="V398" s="1026"/>
      <c r="W398" s="1026"/>
      <c r="X398" s="1026"/>
      <c r="Y398" s="1026"/>
      <c r="Z398" s="1026"/>
      <c r="AA398" s="1026"/>
      <c r="AB398" s="1026"/>
      <c r="AC398" s="1026"/>
      <c r="AD398" s="1026"/>
      <c r="AE398" s="1026"/>
      <c r="AF398" s="1026"/>
      <c r="AG398" s="1026"/>
      <c r="AH398" s="1026"/>
      <c r="AI398" s="1026"/>
      <c r="AJ398" s="1026"/>
      <c r="AK398" s="1026"/>
      <c r="AL398" s="1026"/>
      <c r="AM398" s="1026"/>
      <c r="AN398" s="1026"/>
      <c r="AO398" s="1026"/>
      <c r="AP398" s="1026"/>
      <c r="AQ398" s="1026"/>
      <c r="AR398" s="1026"/>
      <c r="AS398" s="1026"/>
      <c r="AT398" s="1026"/>
      <c r="AU398" s="1026"/>
      <c r="AV398" s="1026"/>
      <c r="AW398" s="1026"/>
      <c r="AX398" s="1026"/>
      <c r="AY398" s="1026"/>
      <c r="AZ398" s="1026"/>
      <c r="BA398" s="1026"/>
      <c r="BB398" s="1026"/>
      <c r="BC398" s="1026"/>
      <c r="BD398" s="1026"/>
      <c r="BE398" s="1026"/>
      <c r="BF398" s="1026"/>
      <c r="BG398" s="1026"/>
      <c r="BH398" s="1026"/>
      <c r="BI398" s="1026"/>
      <c r="BJ398" s="1026"/>
      <c r="BK398" s="1026"/>
      <c r="BL398" s="1026"/>
      <c r="BM398" s="1026"/>
      <c r="BN398" s="1026"/>
      <c r="BO398" s="1026"/>
      <c r="BP398" s="1026"/>
      <c r="BQ398" s="1026"/>
      <c r="BR398" s="1026"/>
      <c r="BS398" s="1026"/>
      <c r="BT398" s="1026"/>
      <c r="BU398" s="1026"/>
      <c r="BV398" s="1026"/>
    </row>
    <row r="399">
      <c r="A399" s="1026"/>
      <c r="B399" s="1026"/>
      <c r="C399" s="1026"/>
      <c r="D399" s="1026"/>
      <c r="E399" s="1026"/>
      <c r="F399" s="1026"/>
      <c r="G399" s="1026"/>
      <c r="H399" s="1027"/>
      <c r="I399" s="1027"/>
      <c r="J399" s="1027"/>
      <c r="K399" s="1027"/>
      <c r="L399" s="1027"/>
      <c r="M399" s="1027"/>
      <c r="N399" s="1027"/>
      <c r="O399" s="1027"/>
      <c r="P399" s="1027"/>
      <c r="Q399" s="1026"/>
      <c r="R399" s="1026"/>
      <c r="S399" s="1026"/>
      <c r="T399" s="1026"/>
      <c r="U399" s="1026"/>
      <c r="V399" s="1026"/>
      <c r="W399" s="1026"/>
      <c r="X399" s="1026"/>
      <c r="Y399" s="1026"/>
      <c r="Z399" s="1026"/>
      <c r="AA399" s="1026"/>
      <c r="AB399" s="1026"/>
      <c r="AC399" s="1026"/>
      <c r="AD399" s="1026"/>
      <c r="AE399" s="1026"/>
      <c r="AF399" s="1026"/>
      <c r="AG399" s="1026"/>
      <c r="AH399" s="1026"/>
      <c r="AI399" s="1026"/>
      <c r="AJ399" s="1026"/>
      <c r="AK399" s="1026"/>
      <c r="AL399" s="1026"/>
      <c r="AM399" s="1026"/>
      <c r="AN399" s="1026"/>
      <c r="AO399" s="1026"/>
      <c r="AP399" s="1026"/>
      <c r="AQ399" s="1026"/>
      <c r="AR399" s="1026"/>
      <c r="AS399" s="1026"/>
      <c r="AT399" s="1026"/>
      <c r="AU399" s="1026"/>
      <c r="AV399" s="1026"/>
      <c r="AW399" s="1026"/>
      <c r="AX399" s="1026"/>
      <c r="AY399" s="1026"/>
      <c r="AZ399" s="1026"/>
      <c r="BA399" s="1026"/>
      <c r="BB399" s="1026"/>
      <c r="BC399" s="1026"/>
      <c r="BD399" s="1026"/>
      <c r="BE399" s="1026"/>
      <c r="BF399" s="1026"/>
      <c r="BG399" s="1026"/>
      <c r="BH399" s="1026"/>
      <c r="BI399" s="1026"/>
      <c r="BJ399" s="1026"/>
      <c r="BK399" s="1026"/>
      <c r="BL399" s="1026"/>
      <c r="BM399" s="1026"/>
      <c r="BN399" s="1026"/>
      <c r="BO399" s="1026"/>
      <c r="BP399" s="1026"/>
      <c r="BQ399" s="1026"/>
      <c r="BR399" s="1026"/>
      <c r="BS399" s="1026"/>
      <c r="BT399" s="1026"/>
      <c r="BU399" s="1026"/>
      <c r="BV399" s="1026"/>
    </row>
    <row r="400">
      <c r="A400" s="1026"/>
      <c r="B400" s="1026"/>
      <c r="C400" s="1026"/>
      <c r="D400" s="1026"/>
      <c r="E400" s="1026"/>
      <c r="F400" s="1026"/>
      <c r="G400" s="1026"/>
      <c r="H400" s="1027"/>
      <c r="I400" s="1027"/>
      <c r="J400" s="1027"/>
      <c r="K400" s="1027"/>
      <c r="L400" s="1027"/>
      <c r="M400" s="1027"/>
      <c r="N400" s="1027"/>
      <c r="O400" s="1027"/>
      <c r="P400" s="1027"/>
      <c r="Q400" s="1026"/>
      <c r="R400" s="1026"/>
      <c r="S400" s="1026"/>
      <c r="T400" s="1026"/>
      <c r="U400" s="1026"/>
      <c r="V400" s="1026"/>
      <c r="W400" s="1026"/>
      <c r="X400" s="1026"/>
      <c r="Y400" s="1026"/>
      <c r="Z400" s="1026"/>
      <c r="AA400" s="1026"/>
      <c r="AB400" s="1026"/>
      <c r="AC400" s="1026"/>
      <c r="AD400" s="1026"/>
      <c r="AE400" s="1026"/>
      <c r="AF400" s="1026"/>
      <c r="AG400" s="1026"/>
      <c r="AH400" s="1026"/>
      <c r="AI400" s="1026"/>
      <c r="AJ400" s="1026"/>
      <c r="AK400" s="1026"/>
      <c r="AL400" s="1026"/>
      <c r="AM400" s="1026"/>
      <c r="AN400" s="1026"/>
      <c r="AO400" s="1026"/>
      <c r="AP400" s="1026"/>
      <c r="AQ400" s="1026"/>
      <c r="AR400" s="1026"/>
      <c r="AS400" s="1026"/>
      <c r="AT400" s="1026"/>
      <c r="AU400" s="1026"/>
      <c r="AV400" s="1026"/>
      <c r="AW400" s="1026"/>
      <c r="AX400" s="1026"/>
      <c r="AY400" s="1026"/>
      <c r="AZ400" s="1026"/>
      <c r="BA400" s="1026"/>
      <c r="BB400" s="1026"/>
      <c r="BC400" s="1026"/>
      <c r="BD400" s="1026"/>
      <c r="BE400" s="1026"/>
      <c r="BF400" s="1026"/>
      <c r="BG400" s="1026"/>
      <c r="BH400" s="1026"/>
      <c r="BI400" s="1026"/>
      <c r="BJ400" s="1026"/>
      <c r="BK400" s="1026"/>
      <c r="BL400" s="1026"/>
      <c r="BM400" s="1026"/>
      <c r="BN400" s="1026"/>
      <c r="BO400" s="1026"/>
      <c r="BP400" s="1026"/>
      <c r="BQ400" s="1026"/>
      <c r="BR400" s="1026"/>
      <c r="BS400" s="1026"/>
      <c r="BT400" s="1026"/>
      <c r="BU400" s="1026"/>
      <c r="BV400" s="1026"/>
    </row>
    <row r="401">
      <c r="A401" s="1026"/>
      <c r="B401" s="1026"/>
      <c r="C401" s="1026"/>
      <c r="D401" s="1026"/>
      <c r="E401" s="1026"/>
      <c r="F401" s="1026"/>
      <c r="G401" s="1026"/>
      <c r="H401" s="1027"/>
      <c r="I401" s="1027"/>
      <c r="J401" s="1027"/>
      <c r="K401" s="1027"/>
      <c r="L401" s="1027"/>
      <c r="M401" s="1027"/>
      <c r="N401" s="1027"/>
      <c r="O401" s="1027"/>
      <c r="P401" s="1027"/>
      <c r="Q401" s="1026"/>
      <c r="R401" s="1026"/>
      <c r="S401" s="1026"/>
      <c r="T401" s="1026"/>
      <c r="U401" s="1026"/>
      <c r="V401" s="1026"/>
      <c r="W401" s="1026"/>
      <c r="X401" s="1026"/>
      <c r="Y401" s="1026"/>
      <c r="Z401" s="1026"/>
      <c r="AA401" s="1026"/>
      <c r="AB401" s="1026"/>
      <c r="AC401" s="1026"/>
      <c r="AD401" s="1026"/>
      <c r="AE401" s="1026"/>
      <c r="AF401" s="1026"/>
      <c r="AG401" s="1026"/>
      <c r="AH401" s="1026"/>
      <c r="AI401" s="1026"/>
      <c r="AJ401" s="1026"/>
      <c r="AK401" s="1026"/>
      <c r="AL401" s="1026"/>
      <c r="AM401" s="1026"/>
      <c r="AN401" s="1026"/>
      <c r="AO401" s="1026"/>
      <c r="AP401" s="1026"/>
      <c r="AQ401" s="1026"/>
      <c r="AR401" s="1026"/>
      <c r="AS401" s="1026"/>
      <c r="AT401" s="1026"/>
      <c r="AU401" s="1026"/>
      <c r="AV401" s="1026"/>
      <c r="AW401" s="1026"/>
      <c r="AX401" s="1026"/>
      <c r="AY401" s="1026"/>
      <c r="AZ401" s="1026"/>
      <c r="BA401" s="1026"/>
      <c r="BB401" s="1026"/>
      <c r="BC401" s="1026"/>
      <c r="BD401" s="1026"/>
      <c r="BE401" s="1026"/>
      <c r="BF401" s="1026"/>
      <c r="BG401" s="1026"/>
      <c r="BH401" s="1026"/>
      <c r="BI401" s="1026"/>
      <c r="BJ401" s="1026"/>
      <c r="BK401" s="1026"/>
      <c r="BL401" s="1026"/>
      <c r="BM401" s="1026"/>
      <c r="BN401" s="1026"/>
      <c r="BO401" s="1026"/>
      <c r="BP401" s="1026"/>
      <c r="BQ401" s="1026"/>
      <c r="BR401" s="1026"/>
      <c r="BS401" s="1026"/>
      <c r="BT401" s="1026"/>
      <c r="BU401" s="1026"/>
      <c r="BV401" s="1026"/>
    </row>
    <row r="402">
      <c r="A402" s="1026"/>
      <c r="B402" s="1026"/>
      <c r="C402" s="1026"/>
      <c r="D402" s="1026"/>
      <c r="E402" s="1026"/>
      <c r="F402" s="1026"/>
      <c r="G402" s="1026"/>
      <c r="H402" s="1027"/>
      <c r="I402" s="1027"/>
      <c r="J402" s="1027"/>
      <c r="K402" s="1027"/>
      <c r="L402" s="1027"/>
      <c r="M402" s="1027"/>
      <c r="N402" s="1027"/>
      <c r="O402" s="1027"/>
      <c r="P402" s="1027"/>
      <c r="Q402" s="1026"/>
      <c r="R402" s="1026"/>
      <c r="S402" s="1026"/>
      <c r="T402" s="1026"/>
      <c r="U402" s="1026"/>
      <c r="V402" s="1026"/>
      <c r="W402" s="1026"/>
      <c r="X402" s="1026"/>
      <c r="Y402" s="1026"/>
      <c r="Z402" s="1026"/>
      <c r="AA402" s="1026"/>
      <c r="AB402" s="1026"/>
      <c r="AC402" s="1026"/>
      <c r="AD402" s="1026"/>
      <c r="AE402" s="1026"/>
      <c r="AF402" s="1026"/>
      <c r="AG402" s="1026"/>
      <c r="AH402" s="1026"/>
      <c r="AI402" s="1026"/>
      <c r="AJ402" s="1026"/>
      <c r="AK402" s="1026"/>
      <c r="AL402" s="1026"/>
      <c r="AM402" s="1026"/>
      <c r="AN402" s="1026"/>
      <c r="AO402" s="1026"/>
      <c r="AP402" s="1026"/>
      <c r="AQ402" s="1026"/>
      <c r="AR402" s="1026"/>
      <c r="AS402" s="1026"/>
      <c r="AT402" s="1026"/>
      <c r="AU402" s="1026"/>
      <c r="AV402" s="1026"/>
      <c r="AW402" s="1026"/>
      <c r="AX402" s="1026"/>
      <c r="AY402" s="1026"/>
      <c r="AZ402" s="1026"/>
      <c r="BA402" s="1026"/>
      <c r="BB402" s="1026"/>
      <c r="BC402" s="1026"/>
      <c r="BD402" s="1026"/>
      <c r="BE402" s="1026"/>
      <c r="BF402" s="1026"/>
      <c r="BG402" s="1026"/>
      <c r="BH402" s="1026"/>
      <c r="BI402" s="1026"/>
      <c r="BJ402" s="1026"/>
      <c r="BK402" s="1026"/>
      <c r="BL402" s="1026"/>
      <c r="BM402" s="1026"/>
      <c r="BN402" s="1026"/>
      <c r="BO402" s="1026"/>
      <c r="BP402" s="1026"/>
      <c r="BQ402" s="1026"/>
      <c r="BR402" s="1026"/>
      <c r="BS402" s="1026"/>
      <c r="BT402" s="1026"/>
      <c r="BU402" s="1026"/>
      <c r="BV402" s="1026"/>
    </row>
    <row r="403">
      <c r="A403" s="1026"/>
      <c r="B403" s="1026"/>
      <c r="C403" s="1026"/>
      <c r="D403" s="1026"/>
      <c r="E403" s="1026"/>
      <c r="F403" s="1026"/>
      <c r="G403" s="1026"/>
      <c r="H403" s="1027"/>
      <c r="I403" s="1027"/>
      <c r="J403" s="1027"/>
      <c r="K403" s="1027"/>
      <c r="L403" s="1027"/>
      <c r="M403" s="1027"/>
      <c r="N403" s="1027"/>
      <c r="O403" s="1027"/>
      <c r="P403" s="1027"/>
      <c r="Q403" s="1026"/>
      <c r="R403" s="1026"/>
      <c r="S403" s="1026"/>
      <c r="T403" s="1026"/>
      <c r="U403" s="1026"/>
      <c r="V403" s="1026"/>
      <c r="W403" s="1026"/>
      <c r="X403" s="1026"/>
      <c r="Y403" s="1026"/>
      <c r="Z403" s="1026"/>
      <c r="AA403" s="1026"/>
      <c r="AB403" s="1026"/>
      <c r="AC403" s="1026"/>
      <c r="AD403" s="1026"/>
      <c r="AE403" s="1026"/>
      <c r="AF403" s="1026"/>
      <c r="AG403" s="1026"/>
      <c r="AH403" s="1026"/>
      <c r="AI403" s="1026"/>
      <c r="AJ403" s="1026"/>
      <c r="AK403" s="1026"/>
      <c r="AL403" s="1026"/>
      <c r="AM403" s="1026"/>
      <c r="AN403" s="1026"/>
      <c r="AO403" s="1026"/>
      <c r="AP403" s="1026"/>
      <c r="AQ403" s="1026"/>
      <c r="AR403" s="1026"/>
      <c r="AS403" s="1026"/>
      <c r="AT403" s="1026"/>
      <c r="AU403" s="1026"/>
      <c r="AV403" s="1026"/>
      <c r="AW403" s="1026"/>
      <c r="AX403" s="1026"/>
      <c r="AY403" s="1026"/>
      <c r="AZ403" s="1026"/>
      <c r="BA403" s="1026"/>
      <c r="BB403" s="1026"/>
      <c r="BC403" s="1026"/>
      <c r="BD403" s="1026"/>
      <c r="BE403" s="1026"/>
      <c r="BF403" s="1026"/>
      <c r="BG403" s="1026"/>
      <c r="BH403" s="1026"/>
      <c r="BI403" s="1026"/>
      <c r="BJ403" s="1026"/>
      <c r="BK403" s="1026"/>
      <c r="BL403" s="1026"/>
      <c r="BM403" s="1026"/>
      <c r="BN403" s="1026"/>
      <c r="BO403" s="1026"/>
      <c r="BP403" s="1026"/>
      <c r="BQ403" s="1026"/>
      <c r="BR403" s="1026"/>
      <c r="BS403" s="1026"/>
      <c r="BT403" s="1026"/>
      <c r="BU403" s="1026"/>
      <c r="BV403" s="1026"/>
    </row>
    <row r="404">
      <c r="A404" s="1026"/>
      <c r="B404" s="1026"/>
      <c r="C404" s="1026"/>
      <c r="D404" s="1026"/>
      <c r="E404" s="1026"/>
      <c r="F404" s="1026"/>
      <c r="G404" s="1026"/>
      <c r="H404" s="1027"/>
      <c r="I404" s="1027"/>
      <c r="J404" s="1027"/>
      <c r="K404" s="1027"/>
      <c r="L404" s="1027"/>
      <c r="M404" s="1027"/>
      <c r="N404" s="1027"/>
      <c r="O404" s="1027"/>
      <c r="P404" s="1027"/>
      <c r="Q404" s="1026"/>
      <c r="R404" s="1026"/>
      <c r="S404" s="1026"/>
      <c r="T404" s="1026"/>
      <c r="U404" s="1026"/>
      <c r="V404" s="1026"/>
      <c r="W404" s="1026"/>
      <c r="X404" s="1026"/>
      <c r="Y404" s="1026"/>
      <c r="Z404" s="1026"/>
      <c r="AA404" s="1026"/>
      <c r="AB404" s="1026"/>
      <c r="AC404" s="1026"/>
      <c r="AD404" s="1026"/>
      <c r="AE404" s="1026"/>
      <c r="AF404" s="1026"/>
      <c r="AG404" s="1026"/>
      <c r="AH404" s="1026"/>
      <c r="AI404" s="1026"/>
      <c r="AJ404" s="1026"/>
      <c r="AK404" s="1026"/>
      <c r="AL404" s="1026"/>
      <c r="AM404" s="1026"/>
      <c r="AN404" s="1026"/>
      <c r="AO404" s="1026"/>
      <c r="AP404" s="1026"/>
      <c r="AQ404" s="1026"/>
      <c r="AR404" s="1026"/>
      <c r="AS404" s="1026"/>
      <c r="AT404" s="1026"/>
      <c r="AU404" s="1026"/>
      <c r="AV404" s="1026"/>
      <c r="AW404" s="1026"/>
      <c r="AX404" s="1026"/>
      <c r="AY404" s="1026"/>
      <c r="AZ404" s="1026"/>
      <c r="BA404" s="1026"/>
      <c r="BB404" s="1026"/>
      <c r="BC404" s="1026"/>
      <c r="BD404" s="1026"/>
      <c r="BE404" s="1026"/>
      <c r="BF404" s="1026"/>
      <c r="BG404" s="1026"/>
      <c r="BH404" s="1026"/>
      <c r="BI404" s="1026"/>
      <c r="BJ404" s="1026"/>
      <c r="BK404" s="1026"/>
      <c r="BL404" s="1026"/>
      <c r="BM404" s="1026"/>
      <c r="BN404" s="1026"/>
      <c r="BO404" s="1026"/>
      <c r="BP404" s="1026"/>
      <c r="BQ404" s="1026"/>
      <c r="BR404" s="1026"/>
      <c r="BS404" s="1026"/>
      <c r="BT404" s="1026"/>
      <c r="BU404" s="1026"/>
      <c r="BV404" s="1026"/>
    </row>
    <row r="405">
      <c r="A405" s="1026"/>
      <c r="B405" s="1026"/>
      <c r="C405" s="1026"/>
      <c r="D405" s="1026"/>
      <c r="E405" s="1026"/>
      <c r="F405" s="1026"/>
      <c r="G405" s="1026"/>
      <c r="H405" s="1027"/>
      <c r="I405" s="1027"/>
      <c r="J405" s="1027"/>
      <c r="K405" s="1027"/>
      <c r="L405" s="1027"/>
      <c r="M405" s="1027"/>
      <c r="N405" s="1027"/>
      <c r="O405" s="1027"/>
      <c r="P405" s="1027"/>
      <c r="Q405" s="1026"/>
      <c r="R405" s="1026"/>
      <c r="S405" s="1026"/>
      <c r="T405" s="1026"/>
      <c r="U405" s="1026"/>
      <c r="V405" s="1026"/>
      <c r="W405" s="1026"/>
      <c r="X405" s="1026"/>
      <c r="Y405" s="1026"/>
      <c r="Z405" s="1026"/>
      <c r="AA405" s="1026"/>
      <c r="AB405" s="1026"/>
      <c r="AC405" s="1026"/>
      <c r="AD405" s="1026"/>
      <c r="AE405" s="1026"/>
      <c r="AF405" s="1026"/>
      <c r="AG405" s="1026"/>
      <c r="AH405" s="1026"/>
      <c r="AI405" s="1026"/>
      <c r="AJ405" s="1026"/>
      <c r="AK405" s="1026"/>
      <c r="AL405" s="1026"/>
      <c r="AM405" s="1026"/>
      <c r="AN405" s="1026"/>
      <c r="AO405" s="1026"/>
      <c r="AP405" s="1026"/>
      <c r="AQ405" s="1026"/>
      <c r="AR405" s="1026"/>
      <c r="AS405" s="1026"/>
      <c r="AT405" s="1026"/>
      <c r="AU405" s="1026"/>
      <c r="AV405" s="1026"/>
      <c r="AW405" s="1026"/>
      <c r="AX405" s="1026"/>
      <c r="AY405" s="1026"/>
      <c r="AZ405" s="1026"/>
      <c r="BA405" s="1026"/>
      <c r="BB405" s="1026"/>
      <c r="BC405" s="1026"/>
      <c r="BD405" s="1026"/>
      <c r="BE405" s="1026"/>
      <c r="BF405" s="1026"/>
      <c r="BG405" s="1026"/>
      <c r="BH405" s="1026"/>
      <c r="BI405" s="1026"/>
      <c r="BJ405" s="1026"/>
      <c r="BK405" s="1026"/>
      <c r="BL405" s="1026"/>
      <c r="BM405" s="1026"/>
      <c r="BN405" s="1026"/>
      <c r="BO405" s="1026"/>
      <c r="BP405" s="1026"/>
      <c r="BQ405" s="1026"/>
      <c r="BR405" s="1026"/>
      <c r="BS405" s="1026"/>
      <c r="BT405" s="1026"/>
      <c r="BU405" s="1026"/>
      <c r="BV405" s="1026"/>
    </row>
    <row r="406">
      <c r="A406" s="1026"/>
      <c r="B406" s="1026"/>
      <c r="C406" s="1026"/>
      <c r="D406" s="1026"/>
      <c r="E406" s="1026"/>
      <c r="F406" s="1026"/>
      <c r="G406" s="1026"/>
      <c r="H406" s="1027"/>
      <c r="I406" s="1027"/>
      <c r="J406" s="1027"/>
      <c r="K406" s="1027"/>
      <c r="L406" s="1027"/>
      <c r="M406" s="1027"/>
      <c r="N406" s="1027"/>
      <c r="O406" s="1027"/>
      <c r="P406" s="1027"/>
      <c r="Q406" s="1026"/>
      <c r="R406" s="1026"/>
      <c r="S406" s="1026"/>
      <c r="T406" s="1026"/>
      <c r="U406" s="1026"/>
      <c r="V406" s="1026"/>
      <c r="W406" s="1026"/>
      <c r="X406" s="1026"/>
      <c r="Y406" s="1026"/>
      <c r="Z406" s="1026"/>
      <c r="AA406" s="1026"/>
      <c r="AB406" s="1026"/>
      <c r="AC406" s="1026"/>
      <c r="AD406" s="1026"/>
      <c r="AE406" s="1026"/>
      <c r="AF406" s="1026"/>
      <c r="AG406" s="1026"/>
      <c r="AH406" s="1026"/>
      <c r="AI406" s="1026"/>
      <c r="AJ406" s="1026"/>
      <c r="AK406" s="1026"/>
      <c r="AL406" s="1026"/>
      <c r="AM406" s="1026"/>
      <c r="AN406" s="1026"/>
      <c r="AO406" s="1026"/>
      <c r="AP406" s="1026"/>
      <c r="AQ406" s="1026"/>
      <c r="AR406" s="1026"/>
      <c r="AS406" s="1026"/>
      <c r="AT406" s="1026"/>
      <c r="AU406" s="1026"/>
      <c r="AV406" s="1026"/>
      <c r="AW406" s="1026"/>
      <c r="AX406" s="1026"/>
      <c r="AY406" s="1026"/>
      <c r="AZ406" s="1026"/>
      <c r="BA406" s="1026"/>
      <c r="BB406" s="1026"/>
      <c r="BC406" s="1026"/>
      <c r="BD406" s="1026"/>
      <c r="BE406" s="1026"/>
      <c r="BF406" s="1026"/>
      <c r="BG406" s="1026"/>
      <c r="BH406" s="1026"/>
      <c r="BI406" s="1026"/>
      <c r="BJ406" s="1026"/>
      <c r="BK406" s="1026"/>
      <c r="BL406" s="1026"/>
      <c r="BM406" s="1026"/>
      <c r="BN406" s="1026"/>
      <c r="BO406" s="1026"/>
      <c r="BP406" s="1026"/>
      <c r="BQ406" s="1026"/>
      <c r="BR406" s="1026"/>
      <c r="BS406" s="1026"/>
      <c r="BT406" s="1026"/>
      <c r="BU406" s="1026"/>
      <c r="BV406" s="1026"/>
    </row>
    <row r="407">
      <c r="A407" s="1026"/>
      <c r="B407" s="1026"/>
      <c r="C407" s="1026"/>
      <c r="D407" s="1026"/>
      <c r="E407" s="1026"/>
      <c r="F407" s="1026"/>
      <c r="G407" s="1026"/>
      <c r="H407" s="1027"/>
      <c r="I407" s="1027"/>
      <c r="J407" s="1027"/>
      <c r="K407" s="1027"/>
      <c r="L407" s="1027"/>
      <c r="M407" s="1027"/>
      <c r="N407" s="1027"/>
      <c r="O407" s="1027"/>
      <c r="P407" s="1027"/>
      <c r="Q407" s="1026"/>
      <c r="R407" s="1026"/>
      <c r="S407" s="1026"/>
      <c r="T407" s="1026"/>
      <c r="U407" s="1026"/>
      <c r="V407" s="1026"/>
      <c r="W407" s="1026"/>
      <c r="X407" s="1026"/>
      <c r="Y407" s="1026"/>
      <c r="Z407" s="1026"/>
      <c r="AA407" s="1026"/>
      <c r="AB407" s="1026"/>
      <c r="AC407" s="1026"/>
      <c r="AD407" s="1026"/>
      <c r="AE407" s="1026"/>
      <c r="AF407" s="1026"/>
      <c r="AG407" s="1026"/>
      <c r="AH407" s="1026"/>
      <c r="AI407" s="1026"/>
      <c r="AJ407" s="1026"/>
      <c r="AK407" s="1026"/>
      <c r="AL407" s="1026"/>
      <c r="AM407" s="1026"/>
      <c r="AN407" s="1026"/>
      <c r="AO407" s="1026"/>
      <c r="AP407" s="1026"/>
      <c r="AQ407" s="1026"/>
      <c r="AR407" s="1026"/>
      <c r="AS407" s="1026"/>
      <c r="AT407" s="1026"/>
      <c r="AU407" s="1026"/>
      <c r="AV407" s="1026"/>
      <c r="AW407" s="1026"/>
      <c r="AX407" s="1026"/>
      <c r="AY407" s="1026"/>
      <c r="AZ407" s="1026"/>
      <c r="BA407" s="1026"/>
      <c r="BB407" s="1026"/>
      <c r="BC407" s="1026"/>
      <c r="BD407" s="1026"/>
      <c r="BE407" s="1026"/>
      <c r="BF407" s="1026"/>
      <c r="BG407" s="1026"/>
      <c r="BH407" s="1026"/>
      <c r="BI407" s="1026"/>
      <c r="BJ407" s="1026"/>
      <c r="BK407" s="1026"/>
      <c r="BL407" s="1026"/>
      <c r="BM407" s="1026"/>
      <c r="BN407" s="1026"/>
      <c r="BO407" s="1026"/>
      <c r="BP407" s="1026"/>
      <c r="BQ407" s="1026"/>
      <c r="BR407" s="1026"/>
      <c r="BS407" s="1026"/>
      <c r="BT407" s="1026"/>
      <c r="BU407" s="1026"/>
      <c r="BV407" s="1026"/>
    </row>
    <row r="408">
      <c r="A408" s="1026"/>
      <c r="B408" s="1026"/>
      <c r="C408" s="1026"/>
      <c r="D408" s="1026"/>
      <c r="E408" s="1026"/>
      <c r="F408" s="1026"/>
      <c r="G408" s="1026"/>
      <c r="H408" s="1027"/>
      <c r="I408" s="1027"/>
      <c r="J408" s="1027"/>
      <c r="K408" s="1027"/>
      <c r="L408" s="1027"/>
      <c r="M408" s="1027"/>
      <c r="N408" s="1027"/>
      <c r="O408" s="1027"/>
      <c r="P408" s="1027"/>
      <c r="Q408" s="1026"/>
      <c r="R408" s="1026"/>
      <c r="S408" s="1026"/>
      <c r="T408" s="1026"/>
      <c r="U408" s="1026"/>
      <c r="V408" s="1026"/>
      <c r="W408" s="1026"/>
      <c r="X408" s="1026"/>
      <c r="Y408" s="1026"/>
      <c r="Z408" s="1026"/>
      <c r="AA408" s="1026"/>
      <c r="AB408" s="1026"/>
      <c r="AC408" s="1026"/>
      <c r="AD408" s="1026"/>
      <c r="AE408" s="1026"/>
      <c r="AF408" s="1026"/>
      <c r="AG408" s="1026"/>
      <c r="AH408" s="1026"/>
      <c r="AI408" s="1026"/>
      <c r="AJ408" s="1026"/>
      <c r="AK408" s="1026"/>
      <c r="AL408" s="1026"/>
      <c r="AM408" s="1026"/>
      <c r="AN408" s="1026"/>
      <c r="AO408" s="1026"/>
      <c r="AP408" s="1026"/>
      <c r="AQ408" s="1026"/>
      <c r="AR408" s="1026"/>
      <c r="AS408" s="1026"/>
      <c r="AT408" s="1026"/>
      <c r="AU408" s="1026"/>
      <c r="AV408" s="1026"/>
      <c r="AW408" s="1026"/>
      <c r="AX408" s="1026"/>
      <c r="AY408" s="1026"/>
      <c r="AZ408" s="1026"/>
      <c r="BA408" s="1026"/>
      <c r="BB408" s="1026"/>
      <c r="BC408" s="1026"/>
      <c r="BD408" s="1026"/>
      <c r="BE408" s="1026"/>
      <c r="BF408" s="1026"/>
      <c r="BG408" s="1026"/>
      <c r="BH408" s="1026"/>
      <c r="BI408" s="1026"/>
      <c r="BJ408" s="1026"/>
      <c r="BK408" s="1026"/>
      <c r="BL408" s="1026"/>
      <c r="BM408" s="1026"/>
      <c r="BN408" s="1026"/>
      <c r="BO408" s="1026"/>
      <c r="BP408" s="1026"/>
      <c r="BQ408" s="1026"/>
      <c r="BR408" s="1026"/>
      <c r="BS408" s="1026"/>
      <c r="BT408" s="1026"/>
      <c r="BU408" s="1026"/>
      <c r="BV408" s="1026"/>
    </row>
    <row r="409">
      <c r="A409" s="1026"/>
      <c r="B409" s="1026"/>
      <c r="C409" s="1026"/>
      <c r="D409" s="1026"/>
      <c r="E409" s="1026"/>
      <c r="F409" s="1026"/>
      <c r="G409" s="1026"/>
      <c r="H409" s="1027"/>
      <c r="I409" s="1027"/>
      <c r="J409" s="1027"/>
      <c r="K409" s="1027"/>
      <c r="L409" s="1027"/>
      <c r="M409" s="1027"/>
      <c r="N409" s="1027"/>
      <c r="O409" s="1027"/>
      <c r="P409" s="1027"/>
      <c r="Q409" s="1026"/>
      <c r="R409" s="1026"/>
      <c r="S409" s="1026"/>
      <c r="T409" s="1026"/>
      <c r="U409" s="1026"/>
      <c r="V409" s="1026"/>
      <c r="W409" s="1026"/>
      <c r="X409" s="1026"/>
      <c r="Y409" s="1026"/>
      <c r="Z409" s="1026"/>
      <c r="AA409" s="1026"/>
      <c r="AB409" s="1026"/>
      <c r="AC409" s="1026"/>
      <c r="AD409" s="1026"/>
      <c r="AE409" s="1026"/>
      <c r="AF409" s="1026"/>
      <c r="AG409" s="1026"/>
      <c r="AH409" s="1026"/>
      <c r="AI409" s="1026"/>
      <c r="AJ409" s="1026"/>
      <c r="AK409" s="1026"/>
      <c r="AL409" s="1026"/>
      <c r="AM409" s="1026"/>
      <c r="AN409" s="1026"/>
      <c r="AO409" s="1026"/>
      <c r="AP409" s="1026"/>
      <c r="AQ409" s="1026"/>
      <c r="AR409" s="1026"/>
      <c r="AS409" s="1026"/>
      <c r="AT409" s="1026"/>
      <c r="AU409" s="1026"/>
      <c r="AV409" s="1026"/>
      <c r="AW409" s="1026"/>
      <c r="AX409" s="1026"/>
      <c r="AY409" s="1026"/>
      <c r="AZ409" s="1026"/>
      <c r="BA409" s="1026"/>
      <c r="BB409" s="1026"/>
      <c r="BC409" s="1026"/>
      <c r="BD409" s="1026"/>
      <c r="BE409" s="1026"/>
      <c r="BF409" s="1026"/>
      <c r="BG409" s="1026"/>
      <c r="BH409" s="1026"/>
      <c r="BI409" s="1026"/>
      <c r="BJ409" s="1026"/>
      <c r="BK409" s="1026"/>
      <c r="BL409" s="1026"/>
      <c r="BM409" s="1026"/>
      <c r="BN409" s="1026"/>
      <c r="BO409" s="1026"/>
      <c r="BP409" s="1026"/>
      <c r="BQ409" s="1026"/>
      <c r="BR409" s="1026"/>
      <c r="BS409" s="1026"/>
      <c r="BT409" s="1026"/>
      <c r="BU409" s="1026"/>
      <c r="BV409" s="1026"/>
    </row>
    <row r="410">
      <c r="A410" s="1026"/>
      <c r="B410" s="1026"/>
      <c r="C410" s="1026"/>
      <c r="D410" s="1026"/>
      <c r="E410" s="1026"/>
      <c r="F410" s="1026"/>
      <c r="G410" s="1026"/>
      <c r="H410" s="1027"/>
      <c r="I410" s="1027"/>
      <c r="J410" s="1027"/>
      <c r="K410" s="1027"/>
      <c r="L410" s="1027"/>
      <c r="M410" s="1027"/>
      <c r="N410" s="1027"/>
      <c r="O410" s="1027"/>
      <c r="P410" s="1027"/>
      <c r="Q410" s="1026"/>
      <c r="R410" s="1026"/>
      <c r="S410" s="1026"/>
      <c r="T410" s="1026"/>
      <c r="U410" s="1026"/>
      <c r="V410" s="1026"/>
      <c r="W410" s="1026"/>
      <c r="X410" s="1026"/>
      <c r="Y410" s="1026"/>
      <c r="Z410" s="1026"/>
      <c r="AA410" s="1026"/>
      <c r="AB410" s="1026"/>
      <c r="AC410" s="1026"/>
      <c r="AD410" s="1026"/>
      <c r="AE410" s="1026"/>
      <c r="AF410" s="1026"/>
      <c r="AG410" s="1026"/>
      <c r="AH410" s="1026"/>
      <c r="AI410" s="1026"/>
      <c r="AJ410" s="1026"/>
      <c r="AK410" s="1026"/>
      <c r="AL410" s="1026"/>
      <c r="AM410" s="1026"/>
      <c r="AN410" s="1026"/>
      <c r="AO410" s="1026"/>
      <c r="AP410" s="1026"/>
      <c r="AQ410" s="1026"/>
      <c r="AR410" s="1026"/>
      <c r="AS410" s="1026"/>
      <c r="AT410" s="1026"/>
      <c r="AU410" s="1026"/>
      <c r="AV410" s="1026"/>
      <c r="AW410" s="1026"/>
      <c r="AX410" s="1026"/>
      <c r="AY410" s="1026"/>
      <c r="AZ410" s="1026"/>
      <c r="BA410" s="1026"/>
      <c r="BB410" s="1026"/>
      <c r="BC410" s="1026"/>
      <c r="BD410" s="1026"/>
      <c r="BE410" s="1026"/>
      <c r="BF410" s="1026"/>
      <c r="BG410" s="1026"/>
      <c r="BH410" s="1026"/>
      <c r="BI410" s="1026"/>
      <c r="BJ410" s="1026"/>
      <c r="BK410" s="1026"/>
      <c r="BL410" s="1026"/>
      <c r="BM410" s="1026"/>
      <c r="BN410" s="1026"/>
      <c r="BO410" s="1026"/>
      <c r="BP410" s="1026"/>
      <c r="BQ410" s="1026"/>
      <c r="BR410" s="1026"/>
      <c r="BS410" s="1026"/>
      <c r="BT410" s="1026"/>
      <c r="BU410" s="1026"/>
      <c r="BV410" s="1026"/>
    </row>
    <row r="411">
      <c r="A411" s="1026"/>
      <c r="B411" s="1026"/>
      <c r="C411" s="1026"/>
      <c r="D411" s="1026"/>
      <c r="E411" s="1026"/>
      <c r="F411" s="1026"/>
      <c r="G411" s="1026"/>
      <c r="H411" s="1027"/>
      <c r="I411" s="1027"/>
      <c r="J411" s="1027"/>
      <c r="K411" s="1027"/>
      <c r="L411" s="1027"/>
      <c r="M411" s="1027"/>
      <c r="N411" s="1027"/>
      <c r="O411" s="1027"/>
      <c r="P411" s="1027"/>
      <c r="Q411" s="1026"/>
      <c r="R411" s="1026"/>
      <c r="S411" s="1026"/>
      <c r="T411" s="1026"/>
      <c r="U411" s="1026"/>
      <c r="V411" s="1026"/>
      <c r="W411" s="1026"/>
      <c r="X411" s="1026"/>
      <c r="Y411" s="1026"/>
      <c r="Z411" s="1026"/>
      <c r="AA411" s="1026"/>
      <c r="AB411" s="1026"/>
      <c r="AC411" s="1026"/>
      <c r="AD411" s="1026"/>
      <c r="AE411" s="1026"/>
      <c r="AF411" s="1026"/>
      <c r="AG411" s="1026"/>
      <c r="AH411" s="1026"/>
      <c r="AI411" s="1026"/>
      <c r="AJ411" s="1026"/>
      <c r="AK411" s="1026"/>
      <c r="AL411" s="1026"/>
      <c r="AM411" s="1026"/>
      <c r="AN411" s="1026"/>
      <c r="AO411" s="1026"/>
      <c r="AP411" s="1026"/>
      <c r="AQ411" s="1026"/>
      <c r="AR411" s="1026"/>
      <c r="AS411" s="1026"/>
      <c r="AT411" s="1026"/>
      <c r="AU411" s="1026"/>
      <c r="AV411" s="1026"/>
      <c r="AW411" s="1026"/>
      <c r="AX411" s="1026"/>
      <c r="AY411" s="1026"/>
      <c r="AZ411" s="1026"/>
      <c r="BA411" s="1026"/>
      <c r="BB411" s="1026"/>
      <c r="BC411" s="1026"/>
      <c r="BD411" s="1026"/>
      <c r="BE411" s="1026"/>
      <c r="BF411" s="1026"/>
      <c r="BG411" s="1026"/>
      <c r="BH411" s="1026"/>
      <c r="BI411" s="1026"/>
      <c r="BJ411" s="1026"/>
      <c r="BK411" s="1026"/>
      <c r="BL411" s="1026"/>
      <c r="BM411" s="1026"/>
      <c r="BN411" s="1026"/>
      <c r="BO411" s="1026"/>
      <c r="BP411" s="1026"/>
      <c r="BQ411" s="1026"/>
      <c r="BR411" s="1026"/>
      <c r="BS411" s="1026"/>
      <c r="BT411" s="1026"/>
      <c r="BU411" s="1026"/>
      <c r="BV411" s="1026"/>
    </row>
    <row r="412">
      <c r="A412" s="1026"/>
      <c r="B412" s="1026"/>
      <c r="C412" s="1026"/>
      <c r="D412" s="1026"/>
      <c r="E412" s="1026"/>
      <c r="F412" s="1026"/>
      <c r="G412" s="1026"/>
      <c r="H412" s="1027"/>
      <c r="I412" s="1027"/>
      <c r="J412" s="1027"/>
      <c r="K412" s="1027"/>
      <c r="L412" s="1027"/>
      <c r="M412" s="1027"/>
      <c r="N412" s="1027"/>
      <c r="O412" s="1027"/>
      <c r="P412" s="1027"/>
      <c r="Q412" s="1026"/>
      <c r="R412" s="1026"/>
      <c r="S412" s="1026"/>
      <c r="T412" s="1026"/>
      <c r="U412" s="1026"/>
      <c r="V412" s="1026"/>
      <c r="W412" s="1026"/>
      <c r="X412" s="1026"/>
      <c r="Y412" s="1026"/>
      <c r="Z412" s="1026"/>
      <c r="AA412" s="1026"/>
      <c r="AB412" s="1026"/>
      <c r="AC412" s="1026"/>
      <c r="AD412" s="1026"/>
      <c r="AE412" s="1026"/>
      <c r="AF412" s="1026"/>
      <c r="AG412" s="1026"/>
      <c r="AH412" s="1026"/>
      <c r="AI412" s="1026"/>
      <c r="AJ412" s="1026"/>
      <c r="AK412" s="1026"/>
      <c r="AL412" s="1026"/>
      <c r="AM412" s="1026"/>
      <c r="AN412" s="1026"/>
      <c r="AO412" s="1026"/>
      <c r="AP412" s="1026"/>
      <c r="AQ412" s="1026"/>
      <c r="AR412" s="1026"/>
      <c r="AS412" s="1026"/>
      <c r="AT412" s="1026"/>
      <c r="AU412" s="1026"/>
      <c r="AV412" s="1026"/>
      <c r="AW412" s="1026"/>
      <c r="AX412" s="1026"/>
      <c r="AY412" s="1026"/>
      <c r="AZ412" s="1026"/>
      <c r="BA412" s="1026"/>
      <c r="BB412" s="1026"/>
      <c r="BC412" s="1026"/>
      <c r="BD412" s="1026"/>
      <c r="BE412" s="1026"/>
      <c r="BF412" s="1026"/>
      <c r="BG412" s="1026"/>
      <c r="BH412" s="1026"/>
      <c r="BI412" s="1026"/>
      <c r="BJ412" s="1026"/>
      <c r="BK412" s="1026"/>
      <c r="BL412" s="1026"/>
      <c r="BM412" s="1026"/>
      <c r="BN412" s="1026"/>
      <c r="BO412" s="1026"/>
      <c r="BP412" s="1026"/>
      <c r="BQ412" s="1026"/>
      <c r="BR412" s="1026"/>
      <c r="BS412" s="1026"/>
      <c r="BT412" s="1026"/>
      <c r="BU412" s="1026"/>
      <c r="BV412" s="1026"/>
    </row>
    <row r="413">
      <c r="A413" s="1026"/>
      <c r="B413" s="1026"/>
      <c r="C413" s="1026"/>
      <c r="D413" s="1026"/>
      <c r="E413" s="1026"/>
      <c r="F413" s="1026"/>
      <c r="G413" s="1026"/>
      <c r="H413" s="1027"/>
      <c r="I413" s="1027"/>
      <c r="J413" s="1027"/>
      <c r="K413" s="1027"/>
      <c r="L413" s="1027"/>
      <c r="M413" s="1027"/>
      <c r="N413" s="1027"/>
      <c r="O413" s="1027"/>
      <c r="P413" s="1027"/>
      <c r="Q413" s="1026"/>
      <c r="R413" s="1026"/>
      <c r="S413" s="1026"/>
      <c r="T413" s="1026"/>
      <c r="U413" s="1026"/>
      <c r="V413" s="1026"/>
      <c r="W413" s="1026"/>
      <c r="X413" s="1026"/>
      <c r="Y413" s="1026"/>
      <c r="Z413" s="1026"/>
      <c r="AA413" s="1026"/>
      <c r="AB413" s="1026"/>
      <c r="AC413" s="1026"/>
      <c r="AD413" s="1026"/>
      <c r="AE413" s="1026"/>
      <c r="AF413" s="1026"/>
      <c r="AG413" s="1026"/>
      <c r="AH413" s="1026"/>
      <c r="AI413" s="1026"/>
      <c r="AJ413" s="1026"/>
      <c r="AK413" s="1026"/>
      <c r="AL413" s="1026"/>
      <c r="AM413" s="1026"/>
      <c r="AN413" s="1026"/>
      <c r="AO413" s="1026"/>
      <c r="AP413" s="1026"/>
      <c r="AQ413" s="1026"/>
      <c r="AR413" s="1026"/>
      <c r="AS413" s="1026"/>
      <c r="AT413" s="1026"/>
      <c r="AU413" s="1026"/>
      <c r="AV413" s="1026"/>
      <c r="AW413" s="1026"/>
      <c r="AX413" s="1026"/>
      <c r="AY413" s="1026"/>
      <c r="AZ413" s="1026"/>
      <c r="BA413" s="1026"/>
      <c r="BB413" s="1026"/>
      <c r="BC413" s="1026"/>
      <c r="BD413" s="1026"/>
      <c r="BE413" s="1026"/>
      <c r="BF413" s="1026"/>
      <c r="BG413" s="1026"/>
      <c r="BH413" s="1026"/>
      <c r="BI413" s="1026"/>
      <c r="BJ413" s="1026"/>
      <c r="BK413" s="1026"/>
      <c r="BL413" s="1026"/>
      <c r="BM413" s="1026"/>
      <c r="BN413" s="1026"/>
      <c r="BO413" s="1026"/>
      <c r="BP413" s="1026"/>
      <c r="BQ413" s="1026"/>
      <c r="BR413" s="1026"/>
      <c r="BS413" s="1026"/>
      <c r="BT413" s="1026"/>
      <c r="BU413" s="1026"/>
      <c r="BV413" s="1026"/>
    </row>
    <row r="414">
      <c r="A414" s="1026"/>
      <c r="B414" s="1026"/>
      <c r="C414" s="1026"/>
      <c r="D414" s="1026"/>
      <c r="E414" s="1026"/>
      <c r="F414" s="1026"/>
      <c r="G414" s="1026"/>
      <c r="H414" s="1027"/>
      <c r="I414" s="1027"/>
      <c r="J414" s="1027"/>
      <c r="K414" s="1027"/>
      <c r="L414" s="1027"/>
      <c r="M414" s="1027"/>
      <c r="N414" s="1027"/>
      <c r="O414" s="1027"/>
      <c r="P414" s="1027"/>
      <c r="Q414" s="1026"/>
      <c r="R414" s="1026"/>
      <c r="S414" s="1026"/>
      <c r="T414" s="1026"/>
      <c r="U414" s="1026"/>
      <c r="V414" s="1026"/>
      <c r="W414" s="1026"/>
      <c r="X414" s="1026"/>
      <c r="Y414" s="1026"/>
      <c r="Z414" s="1026"/>
      <c r="AA414" s="1026"/>
      <c r="AB414" s="1026"/>
      <c r="AC414" s="1026"/>
      <c r="AD414" s="1026"/>
      <c r="AE414" s="1026"/>
      <c r="AF414" s="1026"/>
      <c r="AG414" s="1026"/>
      <c r="AH414" s="1026"/>
      <c r="AI414" s="1026"/>
      <c r="AJ414" s="1026"/>
      <c r="AK414" s="1026"/>
      <c r="AL414" s="1026"/>
      <c r="AM414" s="1026"/>
      <c r="AN414" s="1026"/>
      <c r="AO414" s="1026"/>
      <c r="AP414" s="1026"/>
      <c r="AQ414" s="1026"/>
      <c r="AR414" s="1026"/>
      <c r="AS414" s="1026"/>
      <c r="AT414" s="1026"/>
      <c r="AU414" s="1026"/>
      <c r="AV414" s="1026"/>
      <c r="AW414" s="1026"/>
      <c r="AX414" s="1026"/>
      <c r="AY414" s="1026"/>
      <c r="AZ414" s="1026"/>
      <c r="BA414" s="1026"/>
      <c r="BB414" s="1026"/>
      <c r="BC414" s="1026"/>
      <c r="BD414" s="1026"/>
      <c r="BE414" s="1026"/>
      <c r="BF414" s="1026"/>
      <c r="BG414" s="1026"/>
      <c r="BH414" s="1026"/>
      <c r="BI414" s="1026"/>
      <c r="BJ414" s="1026"/>
      <c r="BK414" s="1026"/>
      <c r="BL414" s="1026"/>
      <c r="BM414" s="1026"/>
      <c r="BN414" s="1026"/>
      <c r="BO414" s="1026"/>
      <c r="BP414" s="1026"/>
      <c r="BQ414" s="1026"/>
      <c r="BR414" s="1026"/>
      <c r="BS414" s="1026"/>
      <c r="BT414" s="1026"/>
      <c r="BU414" s="1026"/>
      <c r="BV414" s="1026"/>
    </row>
    <row r="415">
      <c r="A415" s="1026"/>
      <c r="B415" s="1026"/>
      <c r="C415" s="1026"/>
      <c r="D415" s="1026"/>
      <c r="E415" s="1026"/>
      <c r="F415" s="1026"/>
      <c r="G415" s="1026"/>
      <c r="H415" s="1027"/>
      <c r="I415" s="1027"/>
      <c r="J415" s="1027"/>
      <c r="K415" s="1027"/>
      <c r="L415" s="1027"/>
      <c r="M415" s="1027"/>
      <c r="N415" s="1027"/>
      <c r="O415" s="1027"/>
      <c r="P415" s="1027"/>
      <c r="Q415" s="1026"/>
      <c r="R415" s="1026"/>
      <c r="S415" s="1026"/>
      <c r="T415" s="1026"/>
      <c r="U415" s="1026"/>
      <c r="V415" s="1026"/>
      <c r="W415" s="1026"/>
      <c r="X415" s="1026"/>
      <c r="Y415" s="1026"/>
      <c r="Z415" s="1026"/>
      <c r="AA415" s="1026"/>
      <c r="AB415" s="1026"/>
      <c r="AC415" s="1026"/>
      <c r="AD415" s="1026"/>
      <c r="AE415" s="1026"/>
      <c r="AF415" s="1026"/>
      <c r="AG415" s="1026"/>
      <c r="AH415" s="1026"/>
      <c r="AI415" s="1026"/>
      <c r="AJ415" s="1026"/>
      <c r="AK415" s="1026"/>
      <c r="AL415" s="1026"/>
      <c r="AM415" s="1026"/>
      <c r="AN415" s="1026"/>
      <c r="AO415" s="1026"/>
      <c r="AP415" s="1026"/>
      <c r="AQ415" s="1026"/>
      <c r="AR415" s="1026"/>
      <c r="AS415" s="1026"/>
      <c r="AT415" s="1026"/>
      <c r="AU415" s="1026"/>
      <c r="AV415" s="1026"/>
      <c r="AW415" s="1026"/>
      <c r="AX415" s="1026"/>
      <c r="AY415" s="1026"/>
      <c r="AZ415" s="1026"/>
      <c r="BA415" s="1026"/>
      <c r="BB415" s="1026"/>
      <c r="BC415" s="1026"/>
      <c r="BD415" s="1026"/>
      <c r="BE415" s="1026"/>
      <c r="BF415" s="1026"/>
      <c r="BG415" s="1026"/>
      <c r="BH415" s="1026"/>
      <c r="BI415" s="1026"/>
      <c r="BJ415" s="1026"/>
      <c r="BK415" s="1026"/>
      <c r="BL415" s="1026"/>
      <c r="BM415" s="1026"/>
      <c r="BN415" s="1026"/>
      <c r="BO415" s="1026"/>
      <c r="BP415" s="1026"/>
      <c r="BQ415" s="1026"/>
      <c r="BR415" s="1026"/>
      <c r="BS415" s="1026"/>
      <c r="BT415" s="1026"/>
      <c r="BU415" s="1026"/>
      <c r="BV415" s="1026"/>
    </row>
    <row r="416">
      <c r="A416" s="1026"/>
      <c r="B416" s="1026"/>
      <c r="C416" s="1026"/>
      <c r="D416" s="1026"/>
      <c r="E416" s="1026"/>
      <c r="F416" s="1026"/>
      <c r="G416" s="1026"/>
      <c r="H416" s="1027"/>
      <c r="I416" s="1027"/>
      <c r="J416" s="1027"/>
      <c r="K416" s="1027"/>
      <c r="L416" s="1027"/>
      <c r="M416" s="1027"/>
      <c r="N416" s="1027"/>
      <c r="O416" s="1027"/>
      <c r="P416" s="1027"/>
      <c r="Q416" s="1026"/>
      <c r="R416" s="1026"/>
      <c r="S416" s="1026"/>
      <c r="T416" s="1026"/>
      <c r="U416" s="1026"/>
      <c r="V416" s="1026"/>
      <c r="W416" s="1026"/>
      <c r="X416" s="1026"/>
      <c r="Y416" s="1026"/>
      <c r="Z416" s="1026"/>
      <c r="AA416" s="1026"/>
      <c r="AB416" s="1026"/>
      <c r="AC416" s="1026"/>
      <c r="AD416" s="1026"/>
      <c r="AE416" s="1026"/>
      <c r="AF416" s="1026"/>
      <c r="AG416" s="1026"/>
      <c r="AH416" s="1026"/>
      <c r="AI416" s="1026"/>
      <c r="AJ416" s="1026"/>
      <c r="AK416" s="1026"/>
      <c r="AL416" s="1026"/>
      <c r="AM416" s="1026"/>
      <c r="AN416" s="1026"/>
      <c r="AO416" s="1026"/>
      <c r="AP416" s="1026"/>
      <c r="AQ416" s="1026"/>
      <c r="AR416" s="1026"/>
      <c r="AS416" s="1026"/>
      <c r="AT416" s="1026"/>
      <c r="AU416" s="1026"/>
      <c r="AV416" s="1026"/>
      <c r="AW416" s="1026"/>
      <c r="AX416" s="1026"/>
      <c r="AY416" s="1026"/>
      <c r="AZ416" s="1026"/>
      <c r="BA416" s="1026"/>
      <c r="BB416" s="1026"/>
      <c r="BC416" s="1026"/>
      <c r="BD416" s="1026"/>
      <c r="BE416" s="1026"/>
      <c r="BF416" s="1026"/>
      <c r="BG416" s="1026"/>
      <c r="BH416" s="1026"/>
      <c r="BI416" s="1026"/>
      <c r="BJ416" s="1026"/>
      <c r="BK416" s="1026"/>
      <c r="BL416" s="1026"/>
      <c r="BM416" s="1026"/>
      <c r="BN416" s="1026"/>
      <c r="BO416" s="1026"/>
      <c r="BP416" s="1026"/>
      <c r="BQ416" s="1026"/>
      <c r="BR416" s="1026"/>
      <c r="BS416" s="1026"/>
      <c r="BT416" s="1026"/>
      <c r="BU416" s="1026"/>
      <c r="BV416" s="1026"/>
    </row>
    <row r="417">
      <c r="A417" s="1026"/>
      <c r="B417" s="1026"/>
      <c r="C417" s="1026"/>
      <c r="D417" s="1026"/>
      <c r="E417" s="1026"/>
      <c r="F417" s="1026"/>
      <c r="G417" s="1026"/>
      <c r="H417" s="1027"/>
      <c r="I417" s="1027"/>
      <c r="J417" s="1027"/>
      <c r="K417" s="1027"/>
      <c r="L417" s="1027"/>
      <c r="M417" s="1027"/>
      <c r="N417" s="1027"/>
      <c r="O417" s="1027"/>
      <c r="P417" s="1027"/>
      <c r="Q417" s="1026"/>
      <c r="R417" s="1026"/>
      <c r="S417" s="1026"/>
      <c r="T417" s="1026"/>
      <c r="U417" s="1026"/>
      <c r="V417" s="1026"/>
      <c r="W417" s="1026"/>
      <c r="X417" s="1026"/>
      <c r="Y417" s="1026"/>
      <c r="Z417" s="1026"/>
      <c r="AA417" s="1026"/>
      <c r="AB417" s="1026"/>
      <c r="AC417" s="1026"/>
      <c r="AD417" s="1026"/>
      <c r="AE417" s="1026"/>
      <c r="AF417" s="1026"/>
      <c r="AG417" s="1026"/>
      <c r="AH417" s="1026"/>
      <c r="AI417" s="1026"/>
      <c r="AJ417" s="1026"/>
      <c r="AK417" s="1026"/>
      <c r="AL417" s="1026"/>
      <c r="AM417" s="1026"/>
      <c r="AN417" s="1026"/>
      <c r="AO417" s="1026"/>
      <c r="AP417" s="1026"/>
      <c r="AQ417" s="1026"/>
      <c r="AR417" s="1026"/>
      <c r="AS417" s="1026"/>
      <c r="AT417" s="1026"/>
      <c r="AU417" s="1026"/>
      <c r="AV417" s="1026"/>
      <c r="AW417" s="1026"/>
      <c r="AX417" s="1026"/>
      <c r="AY417" s="1026"/>
      <c r="AZ417" s="1026"/>
      <c r="BA417" s="1026"/>
      <c r="BB417" s="1026"/>
      <c r="BC417" s="1026"/>
      <c r="BD417" s="1026"/>
      <c r="BE417" s="1026"/>
      <c r="BF417" s="1026"/>
      <c r="BG417" s="1026"/>
      <c r="BH417" s="1026"/>
      <c r="BI417" s="1026"/>
      <c r="BJ417" s="1026"/>
      <c r="BK417" s="1026"/>
      <c r="BL417" s="1026"/>
      <c r="BM417" s="1026"/>
      <c r="BN417" s="1026"/>
      <c r="BO417" s="1026"/>
      <c r="BP417" s="1026"/>
      <c r="BQ417" s="1026"/>
      <c r="BR417" s="1026"/>
      <c r="BS417" s="1026"/>
      <c r="BT417" s="1026"/>
      <c r="BU417" s="1026"/>
      <c r="BV417" s="1026"/>
    </row>
    <row r="418">
      <c r="A418" s="1026"/>
      <c r="B418" s="1026"/>
      <c r="C418" s="1026"/>
      <c r="D418" s="1026"/>
      <c r="E418" s="1026"/>
      <c r="F418" s="1026"/>
      <c r="G418" s="1026"/>
      <c r="H418" s="1027"/>
      <c r="I418" s="1027"/>
      <c r="J418" s="1027"/>
      <c r="K418" s="1027"/>
      <c r="L418" s="1027"/>
      <c r="M418" s="1027"/>
      <c r="N418" s="1027"/>
      <c r="O418" s="1027"/>
      <c r="P418" s="1027"/>
      <c r="Q418" s="1026"/>
      <c r="R418" s="1026"/>
      <c r="S418" s="1026"/>
      <c r="T418" s="1026"/>
      <c r="U418" s="1026"/>
      <c r="V418" s="1026"/>
      <c r="W418" s="1026"/>
      <c r="X418" s="1026"/>
      <c r="Y418" s="1026"/>
      <c r="Z418" s="1026"/>
      <c r="AA418" s="1026"/>
      <c r="AB418" s="1026"/>
      <c r="AC418" s="1026"/>
      <c r="AD418" s="1026"/>
      <c r="AE418" s="1026"/>
      <c r="AF418" s="1026"/>
      <c r="AG418" s="1026"/>
      <c r="AH418" s="1026"/>
      <c r="AI418" s="1026"/>
      <c r="AJ418" s="1026"/>
      <c r="AK418" s="1026"/>
      <c r="AL418" s="1026"/>
      <c r="AM418" s="1026"/>
      <c r="AN418" s="1026"/>
      <c r="AO418" s="1026"/>
      <c r="AP418" s="1026"/>
      <c r="AQ418" s="1026"/>
      <c r="AR418" s="1026"/>
      <c r="AS418" s="1026"/>
      <c r="AT418" s="1026"/>
      <c r="AU418" s="1026"/>
      <c r="AV418" s="1026"/>
      <c r="AW418" s="1026"/>
      <c r="AX418" s="1026"/>
      <c r="AY418" s="1026"/>
      <c r="AZ418" s="1026"/>
      <c r="BA418" s="1026"/>
      <c r="BB418" s="1026"/>
      <c r="BC418" s="1026"/>
      <c r="BD418" s="1026"/>
      <c r="BE418" s="1026"/>
      <c r="BF418" s="1026"/>
      <c r="BG418" s="1026"/>
      <c r="BH418" s="1026"/>
      <c r="BI418" s="1026"/>
      <c r="BJ418" s="1026"/>
      <c r="BK418" s="1026"/>
      <c r="BL418" s="1026"/>
      <c r="BM418" s="1026"/>
      <c r="BN418" s="1026"/>
      <c r="BO418" s="1026"/>
      <c r="BP418" s="1026"/>
      <c r="BQ418" s="1026"/>
      <c r="BR418" s="1026"/>
      <c r="BS418" s="1026"/>
      <c r="BT418" s="1026"/>
      <c r="BU418" s="1026"/>
      <c r="BV418" s="1026"/>
    </row>
    <row r="419">
      <c r="A419" s="1026"/>
      <c r="B419" s="1026"/>
      <c r="C419" s="1026"/>
      <c r="D419" s="1026"/>
      <c r="E419" s="1026"/>
      <c r="F419" s="1026"/>
      <c r="G419" s="1026"/>
      <c r="H419" s="1027"/>
      <c r="I419" s="1027"/>
      <c r="J419" s="1027"/>
      <c r="K419" s="1027"/>
      <c r="L419" s="1027"/>
      <c r="M419" s="1027"/>
      <c r="N419" s="1027"/>
      <c r="O419" s="1027"/>
      <c r="P419" s="1027"/>
      <c r="Q419" s="1026"/>
      <c r="R419" s="1026"/>
      <c r="S419" s="1026"/>
      <c r="T419" s="1026"/>
      <c r="U419" s="1026"/>
      <c r="V419" s="1026"/>
      <c r="W419" s="1026"/>
      <c r="X419" s="1026"/>
      <c r="Y419" s="1026"/>
      <c r="Z419" s="1026"/>
      <c r="AA419" s="1026"/>
      <c r="AB419" s="1026"/>
      <c r="AC419" s="1026"/>
      <c r="AD419" s="1026"/>
      <c r="AE419" s="1026"/>
      <c r="AF419" s="1026"/>
      <c r="AG419" s="1026"/>
      <c r="AH419" s="1026"/>
      <c r="AI419" s="1026"/>
      <c r="AJ419" s="1026"/>
      <c r="AK419" s="1026"/>
      <c r="AL419" s="1026"/>
      <c r="AM419" s="1026"/>
      <c r="AN419" s="1026"/>
      <c r="AO419" s="1026"/>
      <c r="AP419" s="1026"/>
      <c r="AQ419" s="1026"/>
      <c r="AR419" s="1026"/>
      <c r="AS419" s="1026"/>
      <c r="AT419" s="1026"/>
      <c r="AU419" s="1026"/>
      <c r="AV419" s="1026"/>
      <c r="AW419" s="1026"/>
      <c r="AX419" s="1026"/>
      <c r="AY419" s="1026"/>
      <c r="AZ419" s="1026"/>
      <c r="BA419" s="1026"/>
      <c r="BB419" s="1026"/>
      <c r="BC419" s="1026"/>
      <c r="BD419" s="1026"/>
      <c r="BE419" s="1026"/>
      <c r="BF419" s="1026"/>
      <c r="BG419" s="1026"/>
      <c r="BH419" s="1026"/>
      <c r="BI419" s="1026"/>
      <c r="BJ419" s="1026"/>
      <c r="BK419" s="1026"/>
      <c r="BL419" s="1026"/>
      <c r="BM419" s="1026"/>
      <c r="BN419" s="1026"/>
      <c r="BO419" s="1026"/>
      <c r="BP419" s="1026"/>
      <c r="BQ419" s="1026"/>
      <c r="BR419" s="1026"/>
      <c r="BS419" s="1026"/>
      <c r="BT419" s="1026"/>
      <c r="BU419" s="1026"/>
      <c r="BV419" s="1026"/>
    </row>
    <row r="420">
      <c r="A420" s="1026"/>
      <c r="B420" s="1026"/>
      <c r="C420" s="1026"/>
      <c r="D420" s="1026"/>
      <c r="E420" s="1026"/>
      <c r="F420" s="1026"/>
      <c r="G420" s="1026"/>
      <c r="H420" s="1027"/>
      <c r="I420" s="1027"/>
      <c r="J420" s="1027"/>
      <c r="K420" s="1027"/>
      <c r="L420" s="1027"/>
      <c r="M420" s="1027"/>
      <c r="N420" s="1027"/>
      <c r="O420" s="1027"/>
      <c r="P420" s="1027"/>
      <c r="Q420" s="1026"/>
      <c r="R420" s="1026"/>
      <c r="S420" s="1026"/>
      <c r="T420" s="1026"/>
      <c r="U420" s="1026"/>
      <c r="V420" s="1026"/>
      <c r="W420" s="1026"/>
      <c r="X420" s="1026"/>
      <c r="Y420" s="1026"/>
      <c r="Z420" s="1026"/>
      <c r="AA420" s="1026"/>
      <c r="AB420" s="1026"/>
      <c r="AC420" s="1026"/>
      <c r="AD420" s="1026"/>
      <c r="AE420" s="1026"/>
      <c r="AF420" s="1026"/>
      <c r="AG420" s="1026"/>
      <c r="AH420" s="1026"/>
      <c r="AI420" s="1026"/>
      <c r="AJ420" s="1026"/>
      <c r="AK420" s="1026"/>
      <c r="AL420" s="1026"/>
      <c r="AM420" s="1026"/>
      <c r="AN420" s="1026"/>
      <c r="AO420" s="1026"/>
      <c r="AP420" s="1026"/>
      <c r="AQ420" s="1026"/>
      <c r="AR420" s="1026"/>
      <c r="AS420" s="1026"/>
      <c r="AT420" s="1026"/>
      <c r="AU420" s="1026"/>
      <c r="AV420" s="1026"/>
      <c r="AW420" s="1026"/>
      <c r="AX420" s="1026"/>
      <c r="AY420" s="1026"/>
      <c r="AZ420" s="1026"/>
      <c r="BA420" s="1026"/>
      <c r="BB420" s="1026"/>
      <c r="BC420" s="1026"/>
      <c r="BD420" s="1026"/>
      <c r="BE420" s="1026"/>
      <c r="BF420" s="1026"/>
      <c r="BG420" s="1026"/>
      <c r="BH420" s="1026"/>
      <c r="BI420" s="1026"/>
      <c r="BJ420" s="1026"/>
      <c r="BK420" s="1026"/>
      <c r="BL420" s="1026"/>
      <c r="BM420" s="1026"/>
      <c r="BN420" s="1026"/>
      <c r="BO420" s="1026"/>
      <c r="BP420" s="1026"/>
      <c r="BQ420" s="1026"/>
      <c r="BR420" s="1026"/>
      <c r="BS420" s="1026"/>
      <c r="BT420" s="1026"/>
      <c r="BU420" s="1026"/>
      <c r="BV420" s="1026"/>
    </row>
    <row r="421">
      <c r="A421" s="1026"/>
      <c r="B421" s="1026"/>
      <c r="C421" s="1026"/>
      <c r="D421" s="1026"/>
      <c r="E421" s="1026"/>
      <c r="F421" s="1026"/>
      <c r="G421" s="1026"/>
      <c r="H421" s="1027"/>
      <c r="I421" s="1027"/>
      <c r="J421" s="1027"/>
      <c r="K421" s="1027"/>
      <c r="L421" s="1027"/>
      <c r="M421" s="1027"/>
      <c r="N421" s="1027"/>
      <c r="O421" s="1027"/>
      <c r="P421" s="1027"/>
      <c r="Q421" s="1026"/>
      <c r="R421" s="1026"/>
      <c r="S421" s="1026"/>
      <c r="T421" s="1026"/>
      <c r="U421" s="1026"/>
      <c r="V421" s="1026"/>
      <c r="W421" s="1026"/>
      <c r="X421" s="1026"/>
      <c r="Y421" s="1026"/>
      <c r="Z421" s="1026"/>
      <c r="AA421" s="1026"/>
      <c r="AB421" s="1026"/>
      <c r="AC421" s="1026"/>
      <c r="AD421" s="1026"/>
      <c r="AE421" s="1026"/>
      <c r="AF421" s="1026"/>
      <c r="AG421" s="1026"/>
      <c r="AH421" s="1026"/>
      <c r="AI421" s="1026"/>
      <c r="AJ421" s="1026"/>
      <c r="AK421" s="1026"/>
      <c r="AL421" s="1026"/>
      <c r="AM421" s="1026"/>
      <c r="AN421" s="1026"/>
      <c r="AO421" s="1026"/>
      <c r="AP421" s="1026"/>
      <c r="AQ421" s="1026"/>
      <c r="AR421" s="1026"/>
      <c r="AS421" s="1026"/>
      <c r="AT421" s="1026"/>
      <c r="AU421" s="1026"/>
      <c r="AV421" s="1026"/>
      <c r="AW421" s="1026"/>
      <c r="AX421" s="1026"/>
      <c r="AY421" s="1026"/>
      <c r="AZ421" s="1026"/>
      <c r="BA421" s="1026"/>
      <c r="BB421" s="1026"/>
      <c r="BC421" s="1026"/>
      <c r="BD421" s="1026"/>
      <c r="BE421" s="1026"/>
      <c r="BF421" s="1026"/>
      <c r="BG421" s="1026"/>
      <c r="BH421" s="1026"/>
      <c r="BI421" s="1026"/>
      <c r="BJ421" s="1026"/>
      <c r="BK421" s="1026"/>
      <c r="BL421" s="1026"/>
      <c r="BM421" s="1026"/>
      <c r="BN421" s="1026"/>
      <c r="BO421" s="1026"/>
      <c r="BP421" s="1026"/>
      <c r="BQ421" s="1026"/>
      <c r="BR421" s="1026"/>
      <c r="BS421" s="1026"/>
      <c r="BT421" s="1026"/>
      <c r="BU421" s="1026"/>
      <c r="BV421" s="1026"/>
    </row>
    <row r="422">
      <c r="A422" s="1026"/>
      <c r="B422" s="1026"/>
      <c r="C422" s="1026"/>
      <c r="D422" s="1026"/>
      <c r="E422" s="1026"/>
      <c r="F422" s="1026"/>
      <c r="G422" s="1026"/>
      <c r="H422" s="1027"/>
      <c r="I422" s="1027"/>
      <c r="J422" s="1027"/>
      <c r="K422" s="1027"/>
      <c r="L422" s="1027"/>
      <c r="M422" s="1027"/>
      <c r="N422" s="1027"/>
      <c r="O422" s="1027"/>
      <c r="P422" s="1027"/>
      <c r="Q422" s="1026"/>
      <c r="R422" s="1026"/>
      <c r="S422" s="1026"/>
      <c r="T422" s="1026"/>
      <c r="U422" s="1026"/>
      <c r="V422" s="1026"/>
      <c r="W422" s="1026"/>
      <c r="X422" s="1026"/>
      <c r="Y422" s="1026"/>
      <c r="Z422" s="1026"/>
      <c r="AA422" s="1026"/>
      <c r="AB422" s="1026"/>
      <c r="AC422" s="1026"/>
      <c r="AD422" s="1026"/>
      <c r="AE422" s="1026"/>
      <c r="AF422" s="1026"/>
      <c r="AG422" s="1026"/>
      <c r="AH422" s="1026"/>
      <c r="AI422" s="1026"/>
      <c r="AJ422" s="1026"/>
      <c r="AK422" s="1026"/>
      <c r="AL422" s="1026"/>
      <c r="AM422" s="1026"/>
      <c r="AN422" s="1026"/>
      <c r="AO422" s="1026"/>
      <c r="AP422" s="1026"/>
      <c r="AQ422" s="1026"/>
      <c r="AR422" s="1026"/>
      <c r="AS422" s="1026"/>
      <c r="AT422" s="1026"/>
      <c r="AU422" s="1026"/>
      <c r="AV422" s="1026"/>
      <c r="AW422" s="1026"/>
      <c r="AX422" s="1026"/>
      <c r="AY422" s="1026"/>
      <c r="AZ422" s="1026"/>
      <c r="BA422" s="1026"/>
      <c r="BB422" s="1026"/>
      <c r="BC422" s="1026"/>
      <c r="BD422" s="1026"/>
      <c r="BE422" s="1026"/>
      <c r="BF422" s="1026"/>
      <c r="BG422" s="1026"/>
      <c r="BH422" s="1026"/>
      <c r="BI422" s="1026"/>
      <c r="BJ422" s="1026"/>
      <c r="BK422" s="1026"/>
      <c r="BL422" s="1026"/>
      <c r="BM422" s="1026"/>
      <c r="BN422" s="1026"/>
      <c r="BO422" s="1026"/>
      <c r="BP422" s="1026"/>
      <c r="BQ422" s="1026"/>
      <c r="BR422" s="1026"/>
      <c r="BS422" s="1026"/>
      <c r="BT422" s="1026"/>
      <c r="BU422" s="1026"/>
      <c r="BV422" s="1026"/>
    </row>
    <row r="423">
      <c r="A423" s="1026"/>
      <c r="B423" s="1026"/>
      <c r="C423" s="1026"/>
      <c r="D423" s="1026"/>
      <c r="E423" s="1026"/>
      <c r="F423" s="1026"/>
      <c r="G423" s="1026"/>
      <c r="H423" s="1027"/>
      <c r="I423" s="1027"/>
      <c r="J423" s="1027"/>
      <c r="K423" s="1027"/>
      <c r="L423" s="1027"/>
      <c r="M423" s="1027"/>
      <c r="N423" s="1027"/>
      <c r="O423" s="1027"/>
      <c r="P423" s="1027"/>
      <c r="Q423" s="1026"/>
      <c r="R423" s="1026"/>
      <c r="S423" s="1026"/>
      <c r="T423" s="1026"/>
      <c r="U423" s="1026"/>
      <c r="V423" s="1026"/>
      <c r="W423" s="1026"/>
      <c r="X423" s="1026"/>
      <c r="Y423" s="1026"/>
      <c r="Z423" s="1026"/>
      <c r="AA423" s="1026"/>
      <c r="AB423" s="1026"/>
      <c r="AC423" s="1026"/>
      <c r="AD423" s="1026"/>
      <c r="AE423" s="1026"/>
      <c r="AF423" s="1026"/>
      <c r="AG423" s="1026"/>
      <c r="AH423" s="1026"/>
      <c r="AI423" s="1026"/>
      <c r="AJ423" s="1026"/>
      <c r="AK423" s="1026"/>
      <c r="AL423" s="1026"/>
      <c r="AM423" s="1026"/>
      <c r="AN423" s="1026"/>
      <c r="AO423" s="1026"/>
      <c r="AP423" s="1026"/>
      <c r="AQ423" s="1026"/>
      <c r="AR423" s="1026"/>
      <c r="AS423" s="1026"/>
      <c r="AT423" s="1026"/>
      <c r="AU423" s="1026"/>
      <c r="AV423" s="1026"/>
      <c r="AW423" s="1026"/>
      <c r="AX423" s="1026"/>
      <c r="AY423" s="1026"/>
      <c r="AZ423" s="1026"/>
      <c r="BA423" s="1026"/>
      <c r="BB423" s="1026"/>
      <c r="BC423" s="1026"/>
      <c r="BD423" s="1026"/>
      <c r="BE423" s="1026"/>
      <c r="BF423" s="1026"/>
      <c r="BG423" s="1026"/>
      <c r="BH423" s="1026"/>
      <c r="BI423" s="1026"/>
      <c r="BJ423" s="1026"/>
      <c r="BK423" s="1026"/>
      <c r="BL423" s="1026"/>
      <c r="BM423" s="1026"/>
      <c r="BN423" s="1026"/>
      <c r="BO423" s="1026"/>
      <c r="BP423" s="1026"/>
      <c r="BQ423" s="1026"/>
      <c r="BR423" s="1026"/>
      <c r="BS423" s="1026"/>
      <c r="BT423" s="1026"/>
      <c r="BU423" s="1026"/>
      <c r="BV423" s="1026"/>
    </row>
    <row r="424">
      <c r="A424" s="1026"/>
      <c r="B424" s="1026"/>
      <c r="C424" s="1026"/>
      <c r="D424" s="1026"/>
      <c r="E424" s="1026"/>
      <c r="F424" s="1026"/>
      <c r="G424" s="1026"/>
      <c r="H424" s="1027"/>
      <c r="I424" s="1027"/>
      <c r="J424" s="1027"/>
      <c r="K424" s="1027"/>
      <c r="L424" s="1027"/>
      <c r="M424" s="1027"/>
      <c r="N424" s="1027"/>
      <c r="O424" s="1027"/>
      <c r="P424" s="1027"/>
      <c r="Q424" s="1026"/>
      <c r="R424" s="1026"/>
      <c r="S424" s="1026"/>
      <c r="T424" s="1026"/>
      <c r="U424" s="1026"/>
      <c r="V424" s="1026"/>
      <c r="W424" s="1026"/>
      <c r="X424" s="1026"/>
      <c r="Y424" s="1026"/>
      <c r="Z424" s="1026"/>
      <c r="AA424" s="1026"/>
      <c r="AB424" s="1026"/>
      <c r="AC424" s="1026"/>
      <c r="AD424" s="1026"/>
      <c r="AE424" s="1026"/>
      <c r="AF424" s="1026"/>
      <c r="AG424" s="1026"/>
      <c r="AH424" s="1026"/>
      <c r="AI424" s="1026"/>
      <c r="AJ424" s="1026"/>
      <c r="AK424" s="1026"/>
      <c r="AL424" s="1026"/>
      <c r="AM424" s="1026"/>
      <c r="AN424" s="1026"/>
      <c r="AO424" s="1026"/>
      <c r="AP424" s="1026"/>
      <c r="AQ424" s="1026"/>
      <c r="AR424" s="1026"/>
      <c r="AS424" s="1026"/>
      <c r="AT424" s="1026"/>
      <c r="AU424" s="1026"/>
      <c r="AV424" s="1026"/>
      <c r="AW424" s="1026"/>
      <c r="AX424" s="1026"/>
      <c r="AY424" s="1026"/>
      <c r="AZ424" s="1026"/>
      <c r="BA424" s="1026"/>
      <c r="BB424" s="1026"/>
      <c r="BC424" s="1026"/>
      <c r="BD424" s="1026"/>
      <c r="BE424" s="1026"/>
      <c r="BF424" s="1026"/>
      <c r="BG424" s="1026"/>
      <c r="BH424" s="1026"/>
      <c r="BI424" s="1026"/>
      <c r="BJ424" s="1026"/>
      <c r="BK424" s="1026"/>
      <c r="BL424" s="1026"/>
      <c r="BM424" s="1026"/>
      <c r="BN424" s="1026"/>
      <c r="BO424" s="1026"/>
      <c r="BP424" s="1026"/>
      <c r="BQ424" s="1026"/>
      <c r="BR424" s="1026"/>
      <c r="BS424" s="1026"/>
      <c r="BT424" s="1026"/>
      <c r="BU424" s="1026"/>
      <c r="BV424" s="1026"/>
    </row>
    <row r="425">
      <c r="A425" s="1026"/>
      <c r="B425" s="1026"/>
      <c r="C425" s="1026"/>
      <c r="D425" s="1026"/>
      <c r="E425" s="1026"/>
      <c r="F425" s="1026"/>
      <c r="G425" s="1026"/>
      <c r="H425" s="1027"/>
      <c r="I425" s="1027"/>
      <c r="J425" s="1027"/>
      <c r="K425" s="1027"/>
      <c r="L425" s="1027"/>
      <c r="M425" s="1027"/>
      <c r="N425" s="1027"/>
      <c r="O425" s="1027"/>
      <c r="P425" s="1027"/>
      <c r="Q425" s="1026"/>
      <c r="R425" s="1026"/>
      <c r="S425" s="1026"/>
      <c r="T425" s="1026"/>
      <c r="U425" s="1026"/>
      <c r="V425" s="1026"/>
      <c r="W425" s="1026"/>
      <c r="X425" s="1026"/>
      <c r="Y425" s="1026"/>
      <c r="Z425" s="1026"/>
      <c r="AA425" s="1026"/>
      <c r="AB425" s="1026"/>
      <c r="AC425" s="1026"/>
      <c r="AD425" s="1026"/>
      <c r="AE425" s="1026"/>
      <c r="AF425" s="1026"/>
      <c r="AG425" s="1026"/>
      <c r="AH425" s="1026"/>
      <c r="AI425" s="1026"/>
      <c r="AJ425" s="1026"/>
      <c r="AK425" s="1026"/>
      <c r="AL425" s="1026"/>
      <c r="AM425" s="1026"/>
      <c r="AN425" s="1026"/>
      <c r="AO425" s="1026"/>
      <c r="AP425" s="1026"/>
      <c r="AQ425" s="1026"/>
      <c r="AR425" s="1026"/>
      <c r="AS425" s="1026"/>
      <c r="AT425" s="1026"/>
      <c r="AU425" s="1026"/>
      <c r="AV425" s="1026"/>
      <c r="AW425" s="1026"/>
      <c r="AX425" s="1026"/>
      <c r="AY425" s="1026"/>
      <c r="AZ425" s="1026"/>
      <c r="BA425" s="1026"/>
      <c r="BB425" s="1026"/>
      <c r="BC425" s="1026"/>
      <c r="BD425" s="1026"/>
      <c r="BE425" s="1026"/>
      <c r="BF425" s="1026"/>
      <c r="BG425" s="1026"/>
      <c r="BH425" s="1026"/>
      <c r="BI425" s="1026"/>
      <c r="BJ425" s="1026"/>
      <c r="BK425" s="1026"/>
      <c r="BL425" s="1026"/>
      <c r="BM425" s="1026"/>
      <c r="BN425" s="1026"/>
      <c r="BO425" s="1026"/>
      <c r="BP425" s="1026"/>
      <c r="BQ425" s="1026"/>
      <c r="BR425" s="1026"/>
      <c r="BS425" s="1026"/>
      <c r="BT425" s="1026"/>
      <c r="BU425" s="1026"/>
      <c r="BV425" s="1026"/>
    </row>
    <row r="426">
      <c r="A426" s="1026"/>
      <c r="B426" s="1026"/>
      <c r="C426" s="1026"/>
      <c r="D426" s="1026"/>
      <c r="E426" s="1026"/>
      <c r="F426" s="1026"/>
      <c r="G426" s="1026"/>
      <c r="H426" s="1027"/>
      <c r="I426" s="1027"/>
      <c r="J426" s="1027"/>
      <c r="K426" s="1027"/>
      <c r="L426" s="1027"/>
      <c r="M426" s="1027"/>
      <c r="N426" s="1027"/>
      <c r="O426" s="1027"/>
      <c r="P426" s="1027"/>
      <c r="Q426" s="1026"/>
      <c r="R426" s="1026"/>
      <c r="S426" s="1026"/>
      <c r="T426" s="1026"/>
      <c r="U426" s="1026"/>
      <c r="V426" s="1026"/>
      <c r="W426" s="1026"/>
      <c r="X426" s="1026"/>
      <c r="Y426" s="1026"/>
      <c r="Z426" s="1026"/>
      <c r="AA426" s="1026"/>
      <c r="AB426" s="1026"/>
      <c r="AC426" s="1026"/>
      <c r="AD426" s="1026"/>
      <c r="AE426" s="1026"/>
      <c r="AF426" s="1026"/>
      <c r="AG426" s="1026"/>
      <c r="AH426" s="1026"/>
      <c r="AI426" s="1026"/>
      <c r="AJ426" s="1026"/>
      <c r="AK426" s="1026"/>
      <c r="AL426" s="1026"/>
      <c r="AM426" s="1026"/>
      <c r="AN426" s="1026"/>
      <c r="AO426" s="1026"/>
      <c r="AP426" s="1026"/>
      <c r="AQ426" s="1026"/>
      <c r="AR426" s="1026"/>
      <c r="AS426" s="1026"/>
      <c r="AT426" s="1026"/>
      <c r="AU426" s="1026"/>
      <c r="AV426" s="1026"/>
      <c r="AW426" s="1026"/>
      <c r="AX426" s="1026"/>
      <c r="AY426" s="1026"/>
      <c r="AZ426" s="1026"/>
      <c r="BA426" s="1026"/>
      <c r="BB426" s="1026"/>
      <c r="BC426" s="1026"/>
      <c r="BD426" s="1026"/>
      <c r="BE426" s="1026"/>
      <c r="BF426" s="1026"/>
      <c r="BG426" s="1026"/>
      <c r="BH426" s="1026"/>
      <c r="BI426" s="1026"/>
      <c r="BJ426" s="1026"/>
      <c r="BK426" s="1026"/>
      <c r="BL426" s="1026"/>
      <c r="BM426" s="1026"/>
      <c r="BN426" s="1026"/>
      <c r="BO426" s="1026"/>
      <c r="BP426" s="1026"/>
      <c r="BQ426" s="1026"/>
      <c r="BR426" s="1026"/>
      <c r="BS426" s="1026"/>
      <c r="BT426" s="1026"/>
      <c r="BU426" s="1026"/>
      <c r="BV426" s="1026"/>
    </row>
    <row r="427">
      <c r="A427" s="1026"/>
      <c r="B427" s="1026"/>
      <c r="C427" s="1026"/>
      <c r="D427" s="1026"/>
      <c r="E427" s="1026"/>
      <c r="F427" s="1026"/>
      <c r="G427" s="1026"/>
      <c r="H427" s="1027"/>
      <c r="I427" s="1027"/>
      <c r="J427" s="1027"/>
      <c r="K427" s="1027"/>
      <c r="L427" s="1027"/>
      <c r="M427" s="1027"/>
      <c r="N427" s="1027"/>
      <c r="O427" s="1027"/>
      <c r="P427" s="1027"/>
      <c r="Q427" s="1026"/>
      <c r="R427" s="1026"/>
      <c r="S427" s="1026"/>
      <c r="T427" s="1026"/>
      <c r="U427" s="1026"/>
      <c r="V427" s="1026"/>
      <c r="W427" s="1026"/>
      <c r="X427" s="1026"/>
      <c r="Y427" s="1026"/>
      <c r="Z427" s="1026"/>
      <c r="AA427" s="1026"/>
      <c r="AB427" s="1026"/>
      <c r="AC427" s="1026"/>
      <c r="AD427" s="1026"/>
      <c r="AE427" s="1026"/>
      <c r="AF427" s="1026"/>
      <c r="AG427" s="1026"/>
      <c r="AH427" s="1026"/>
      <c r="AI427" s="1026"/>
      <c r="AJ427" s="1026"/>
      <c r="AK427" s="1026"/>
      <c r="AL427" s="1026"/>
      <c r="AM427" s="1026"/>
      <c r="AN427" s="1026"/>
      <c r="AO427" s="1026"/>
      <c r="AP427" s="1026"/>
      <c r="AQ427" s="1026"/>
      <c r="AR427" s="1026"/>
      <c r="AS427" s="1026"/>
      <c r="AT427" s="1026"/>
      <c r="AU427" s="1026"/>
      <c r="AV427" s="1026"/>
      <c r="AW427" s="1026"/>
      <c r="AX427" s="1026"/>
      <c r="AY427" s="1026"/>
      <c r="AZ427" s="1026"/>
      <c r="BA427" s="1026"/>
      <c r="BB427" s="1026"/>
      <c r="BC427" s="1026"/>
      <c r="BD427" s="1026"/>
      <c r="BE427" s="1026"/>
      <c r="BF427" s="1026"/>
      <c r="BG427" s="1026"/>
      <c r="BH427" s="1026"/>
      <c r="BI427" s="1026"/>
      <c r="BJ427" s="1026"/>
      <c r="BK427" s="1026"/>
      <c r="BL427" s="1026"/>
      <c r="BM427" s="1026"/>
      <c r="BN427" s="1026"/>
      <c r="BO427" s="1026"/>
      <c r="BP427" s="1026"/>
      <c r="BQ427" s="1026"/>
      <c r="BR427" s="1026"/>
      <c r="BS427" s="1026"/>
      <c r="BT427" s="1026"/>
      <c r="BU427" s="1026"/>
      <c r="BV427" s="1026"/>
    </row>
    <row r="428">
      <c r="A428" s="1026"/>
      <c r="B428" s="1026"/>
      <c r="C428" s="1026"/>
      <c r="D428" s="1026"/>
      <c r="E428" s="1026"/>
      <c r="F428" s="1026"/>
      <c r="G428" s="1026"/>
      <c r="H428" s="1027"/>
      <c r="I428" s="1027"/>
      <c r="J428" s="1027"/>
      <c r="K428" s="1027"/>
      <c r="L428" s="1027"/>
      <c r="M428" s="1027"/>
      <c r="N428" s="1027"/>
      <c r="O428" s="1027"/>
      <c r="P428" s="1027"/>
      <c r="Q428" s="1026"/>
      <c r="R428" s="1026"/>
      <c r="S428" s="1026"/>
      <c r="T428" s="1026"/>
      <c r="U428" s="1026"/>
      <c r="V428" s="1026"/>
      <c r="W428" s="1026"/>
      <c r="X428" s="1026"/>
      <c r="Y428" s="1026"/>
      <c r="Z428" s="1026"/>
      <c r="AA428" s="1026"/>
      <c r="AB428" s="1026"/>
      <c r="AC428" s="1026"/>
      <c r="AD428" s="1026"/>
      <c r="AE428" s="1026"/>
      <c r="AF428" s="1026"/>
      <c r="AG428" s="1026"/>
      <c r="AH428" s="1026"/>
      <c r="AI428" s="1026"/>
      <c r="AJ428" s="1026"/>
      <c r="AK428" s="1026"/>
      <c r="AL428" s="1026"/>
      <c r="AM428" s="1026"/>
      <c r="AN428" s="1026"/>
      <c r="AO428" s="1026"/>
      <c r="AP428" s="1026"/>
      <c r="AQ428" s="1026"/>
      <c r="AR428" s="1026"/>
      <c r="AS428" s="1026"/>
      <c r="AT428" s="1026"/>
      <c r="AU428" s="1026"/>
      <c r="AV428" s="1026"/>
      <c r="AW428" s="1026"/>
      <c r="AX428" s="1026"/>
      <c r="AY428" s="1026"/>
      <c r="AZ428" s="1026"/>
      <c r="BA428" s="1026"/>
      <c r="BB428" s="1026"/>
      <c r="BC428" s="1026"/>
      <c r="BD428" s="1026"/>
      <c r="BE428" s="1026"/>
      <c r="BF428" s="1026"/>
      <c r="BG428" s="1026"/>
      <c r="BH428" s="1026"/>
      <c r="BI428" s="1026"/>
      <c r="BJ428" s="1026"/>
      <c r="BK428" s="1026"/>
      <c r="BL428" s="1026"/>
      <c r="BM428" s="1026"/>
      <c r="BN428" s="1026"/>
      <c r="BO428" s="1026"/>
      <c r="BP428" s="1026"/>
      <c r="BQ428" s="1026"/>
      <c r="BR428" s="1026"/>
      <c r="BS428" s="1026"/>
      <c r="BT428" s="1026"/>
      <c r="BU428" s="1026"/>
      <c r="BV428" s="1026"/>
    </row>
    <row r="429">
      <c r="A429" s="1026"/>
      <c r="B429" s="1026"/>
      <c r="C429" s="1026"/>
      <c r="D429" s="1026"/>
      <c r="E429" s="1026"/>
      <c r="F429" s="1026"/>
      <c r="G429" s="1026"/>
      <c r="H429" s="1027"/>
      <c r="I429" s="1027"/>
      <c r="J429" s="1027"/>
      <c r="K429" s="1027"/>
      <c r="L429" s="1027"/>
      <c r="M429" s="1027"/>
      <c r="N429" s="1027"/>
      <c r="O429" s="1027"/>
      <c r="P429" s="1027"/>
      <c r="Q429" s="1026"/>
      <c r="R429" s="1026"/>
      <c r="S429" s="1026"/>
      <c r="T429" s="1026"/>
      <c r="U429" s="1026"/>
      <c r="V429" s="1026"/>
      <c r="W429" s="1026"/>
      <c r="X429" s="1026"/>
      <c r="Y429" s="1026"/>
      <c r="Z429" s="1026"/>
      <c r="AA429" s="1026"/>
      <c r="AB429" s="1026"/>
      <c r="AC429" s="1026"/>
      <c r="AD429" s="1026"/>
      <c r="AE429" s="1026"/>
      <c r="AF429" s="1026"/>
      <c r="AG429" s="1026"/>
      <c r="AH429" s="1026"/>
      <c r="AI429" s="1026"/>
      <c r="AJ429" s="1026"/>
      <c r="AK429" s="1026"/>
      <c r="AL429" s="1026"/>
      <c r="AM429" s="1026"/>
      <c r="AN429" s="1026"/>
      <c r="AO429" s="1026"/>
      <c r="AP429" s="1026"/>
      <c r="AQ429" s="1026"/>
      <c r="AR429" s="1026"/>
      <c r="AS429" s="1026"/>
      <c r="AT429" s="1026"/>
      <c r="AU429" s="1026"/>
      <c r="AV429" s="1026"/>
      <c r="AW429" s="1026"/>
      <c r="AX429" s="1026"/>
      <c r="AY429" s="1026"/>
      <c r="AZ429" s="1026"/>
      <c r="BA429" s="1026"/>
      <c r="BB429" s="1026"/>
      <c r="BC429" s="1026"/>
      <c r="BD429" s="1026"/>
      <c r="BE429" s="1026"/>
      <c r="BF429" s="1026"/>
      <c r="BG429" s="1026"/>
      <c r="BH429" s="1026"/>
      <c r="BI429" s="1026"/>
      <c r="BJ429" s="1026"/>
      <c r="BK429" s="1026"/>
      <c r="BL429" s="1026"/>
      <c r="BM429" s="1026"/>
      <c r="BN429" s="1026"/>
      <c r="BO429" s="1026"/>
      <c r="BP429" s="1026"/>
      <c r="BQ429" s="1026"/>
      <c r="BR429" s="1026"/>
      <c r="BS429" s="1026"/>
      <c r="BT429" s="1026"/>
      <c r="BU429" s="1026"/>
      <c r="BV429" s="1026"/>
    </row>
    <row r="430">
      <c r="A430" s="1026"/>
      <c r="B430" s="1026"/>
      <c r="C430" s="1026"/>
      <c r="D430" s="1026"/>
      <c r="E430" s="1026"/>
      <c r="F430" s="1026"/>
      <c r="G430" s="1026"/>
      <c r="H430" s="1027"/>
      <c r="I430" s="1027"/>
      <c r="J430" s="1027"/>
      <c r="K430" s="1027"/>
      <c r="L430" s="1027"/>
      <c r="M430" s="1027"/>
      <c r="N430" s="1027"/>
      <c r="O430" s="1027"/>
      <c r="P430" s="1027"/>
      <c r="Q430" s="1026"/>
      <c r="R430" s="1026"/>
      <c r="S430" s="1026"/>
      <c r="T430" s="1026"/>
      <c r="U430" s="1026"/>
      <c r="V430" s="1026"/>
      <c r="W430" s="1026"/>
      <c r="X430" s="1026"/>
      <c r="Y430" s="1026"/>
      <c r="Z430" s="1026"/>
      <c r="AA430" s="1026"/>
      <c r="AB430" s="1026"/>
      <c r="AC430" s="1026"/>
      <c r="AD430" s="1026"/>
      <c r="AE430" s="1026"/>
      <c r="AF430" s="1026"/>
      <c r="AG430" s="1026"/>
      <c r="AH430" s="1026"/>
      <c r="AI430" s="1026"/>
      <c r="AJ430" s="1026"/>
      <c r="AK430" s="1026"/>
      <c r="AL430" s="1026"/>
      <c r="AM430" s="1026"/>
      <c r="AN430" s="1026"/>
      <c r="AO430" s="1026"/>
      <c r="AP430" s="1026"/>
      <c r="AQ430" s="1026"/>
      <c r="AR430" s="1026"/>
      <c r="AS430" s="1026"/>
      <c r="AT430" s="1026"/>
      <c r="AU430" s="1026"/>
      <c r="AV430" s="1026"/>
      <c r="AW430" s="1026"/>
      <c r="AX430" s="1026"/>
      <c r="AY430" s="1026"/>
      <c r="AZ430" s="1026"/>
      <c r="BA430" s="1026"/>
      <c r="BB430" s="1026"/>
      <c r="BC430" s="1026"/>
      <c r="BD430" s="1026"/>
      <c r="BE430" s="1026"/>
      <c r="BF430" s="1026"/>
      <c r="BG430" s="1026"/>
      <c r="BH430" s="1026"/>
      <c r="BI430" s="1026"/>
      <c r="BJ430" s="1026"/>
      <c r="BK430" s="1026"/>
      <c r="BL430" s="1026"/>
      <c r="BM430" s="1026"/>
      <c r="BN430" s="1026"/>
      <c r="BO430" s="1026"/>
      <c r="BP430" s="1026"/>
      <c r="BQ430" s="1026"/>
      <c r="BR430" s="1026"/>
      <c r="BS430" s="1026"/>
      <c r="BT430" s="1026"/>
      <c r="BU430" s="1026"/>
      <c r="BV430" s="1026"/>
    </row>
    <row r="431">
      <c r="A431" s="1026"/>
      <c r="B431" s="1026"/>
      <c r="C431" s="1026"/>
      <c r="D431" s="1026"/>
      <c r="E431" s="1026"/>
      <c r="F431" s="1026"/>
      <c r="G431" s="1026"/>
      <c r="H431" s="1027"/>
      <c r="I431" s="1027"/>
      <c r="J431" s="1027"/>
      <c r="K431" s="1027"/>
      <c r="L431" s="1027"/>
      <c r="M431" s="1027"/>
      <c r="N431" s="1027"/>
      <c r="O431" s="1027"/>
      <c r="P431" s="1027"/>
      <c r="Q431" s="1026"/>
      <c r="R431" s="1026"/>
      <c r="S431" s="1026"/>
      <c r="T431" s="1026"/>
      <c r="U431" s="1026"/>
      <c r="V431" s="1026"/>
      <c r="W431" s="1026"/>
      <c r="X431" s="1026"/>
      <c r="Y431" s="1026"/>
      <c r="Z431" s="1026"/>
      <c r="AA431" s="1026"/>
      <c r="AB431" s="1026"/>
      <c r="AC431" s="1026"/>
      <c r="AD431" s="1026"/>
      <c r="AE431" s="1026"/>
      <c r="AF431" s="1026"/>
      <c r="AG431" s="1026"/>
      <c r="AH431" s="1026"/>
      <c r="AI431" s="1026"/>
      <c r="AJ431" s="1026"/>
      <c r="AK431" s="1026"/>
      <c r="AL431" s="1026"/>
      <c r="AM431" s="1026"/>
      <c r="AN431" s="1026"/>
      <c r="AO431" s="1026"/>
      <c r="AP431" s="1026"/>
      <c r="AQ431" s="1026"/>
      <c r="AR431" s="1026"/>
      <c r="AS431" s="1026"/>
      <c r="AT431" s="1026"/>
      <c r="AU431" s="1026"/>
      <c r="AV431" s="1026"/>
      <c r="AW431" s="1026"/>
      <c r="AX431" s="1026"/>
      <c r="AY431" s="1026"/>
      <c r="AZ431" s="1026"/>
      <c r="BA431" s="1026"/>
      <c r="BB431" s="1026"/>
      <c r="BC431" s="1026"/>
      <c r="BD431" s="1026"/>
      <c r="BE431" s="1026"/>
      <c r="BF431" s="1026"/>
      <c r="BG431" s="1026"/>
      <c r="BH431" s="1026"/>
      <c r="BI431" s="1026"/>
      <c r="BJ431" s="1026"/>
      <c r="BK431" s="1026"/>
      <c r="BL431" s="1026"/>
      <c r="BM431" s="1026"/>
      <c r="BN431" s="1026"/>
      <c r="BO431" s="1026"/>
      <c r="BP431" s="1026"/>
      <c r="BQ431" s="1026"/>
      <c r="BR431" s="1026"/>
      <c r="BS431" s="1026"/>
      <c r="BT431" s="1026"/>
      <c r="BU431" s="1026"/>
      <c r="BV431" s="1026"/>
    </row>
    <row r="432">
      <c r="A432" s="1026"/>
      <c r="B432" s="1026"/>
      <c r="C432" s="1026"/>
      <c r="D432" s="1026"/>
      <c r="E432" s="1026"/>
      <c r="F432" s="1026"/>
      <c r="G432" s="1026"/>
      <c r="H432" s="1027"/>
      <c r="I432" s="1027"/>
      <c r="J432" s="1027"/>
      <c r="K432" s="1027"/>
      <c r="L432" s="1027"/>
      <c r="M432" s="1027"/>
      <c r="N432" s="1027"/>
      <c r="O432" s="1027"/>
      <c r="P432" s="1027"/>
      <c r="Q432" s="1026"/>
      <c r="R432" s="1026"/>
      <c r="S432" s="1026"/>
      <c r="T432" s="1026"/>
      <c r="U432" s="1026"/>
      <c r="V432" s="1026"/>
      <c r="W432" s="1026"/>
      <c r="X432" s="1026"/>
      <c r="Y432" s="1026"/>
      <c r="Z432" s="1026"/>
      <c r="AA432" s="1026"/>
      <c r="AB432" s="1026"/>
      <c r="AC432" s="1026"/>
      <c r="AD432" s="1026"/>
      <c r="AE432" s="1026"/>
      <c r="AF432" s="1026"/>
      <c r="AG432" s="1026"/>
      <c r="AH432" s="1026"/>
      <c r="AI432" s="1026"/>
      <c r="AJ432" s="1026"/>
      <c r="AK432" s="1026"/>
      <c r="AL432" s="1026"/>
      <c r="AM432" s="1026"/>
      <c r="AN432" s="1026"/>
      <c r="AO432" s="1026"/>
      <c r="AP432" s="1026"/>
      <c r="AQ432" s="1026"/>
      <c r="AR432" s="1026"/>
      <c r="AS432" s="1026"/>
      <c r="AT432" s="1026"/>
      <c r="AU432" s="1026"/>
      <c r="AV432" s="1026"/>
      <c r="AW432" s="1026"/>
      <c r="AX432" s="1026"/>
      <c r="AY432" s="1026"/>
      <c r="AZ432" s="1026"/>
      <c r="BA432" s="1026"/>
      <c r="BB432" s="1026"/>
      <c r="BC432" s="1026"/>
      <c r="BD432" s="1026"/>
      <c r="BE432" s="1026"/>
      <c r="BF432" s="1026"/>
      <c r="BG432" s="1026"/>
      <c r="BH432" s="1026"/>
      <c r="BI432" s="1026"/>
      <c r="BJ432" s="1026"/>
      <c r="BK432" s="1026"/>
      <c r="BL432" s="1026"/>
      <c r="BM432" s="1026"/>
      <c r="BN432" s="1026"/>
      <c r="BO432" s="1026"/>
      <c r="BP432" s="1026"/>
      <c r="BQ432" s="1026"/>
      <c r="BR432" s="1026"/>
      <c r="BS432" s="1026"/>
      <c r="BT432" s="1026"/>
      <c r="BU432" s="1026"/>
      <c r="BV432" s="1026"/>
    </row>
    <row r="433">
      <c r="A433" s="1026"/>
      <c r="B433" s="1026"/>
      <c r="C433" s="1026"/>
      <c r="D433" s="1026"/>
      <c r="E433" s="1026"/>
      <c r="F433" s="1026"/>
      <c r="G433" s="1026"/>
      <c r="H433" s="1027"/>
      <c r="I433" s="1027"/>
      <c r="J433" s="1027"/>
      <c r="K433" s="1027"/>
      <c r="L433" s="1027"/>
      <c r="M433" s="1027"/>
      <c r="N433" s="1027"/>
      <c r="O433" s="1027"/>
      <c r="P433" s="1027"/>
      <c r="Q433" s="1026"/>
      <c r="R433" s="1026"/>
      <c r="S433" s="1026"/>
      <c r="T433" s="1026"/>
      <c r="U433" s="1026"/>
      <c r="V433" s="1026"/>
      <c r="W433" s="1026"/>
      <c r="X433" s="1026"/>
      <c r="Y433" s="1026"/>
      <c r="Z433" s="1026"/>
      <c r="AA433" s="1026"/>
      <c r="AB433" s="1026"/>
      <c r="AC433" s="1026"/>
      <c r="AD433" s="1026"/>
      <c r="AE433" s="1026"/>
      <c r="AF433" s="1026"/>
      <c r="AG433" s="1026"/>
      <c r="AH433" s="1026"/>
      <c r="AI433" s="1026"/>
      <c r="AJ433" s="1026"/>
      <c r="AK433" s="1026"/>
      <c r="AL433" s="1026"/>
      <c r="AM433" s="1026"/>
      <c r="AN433" s="1026"/>
      <c r="AO433" s="1026"/>
      <c r="AP433" s="1026"/>
      <c r="AQ433" s="1026"/>
      <c r="AR433" s="1026"/>
      <c r="AS433" s="1026"/>
      <c r="AT433" s="1026"/>
      <c r="AU433" s="1026"/>
      <c r="AV433" s="1026"/>
      <c r="AW433" s="1026"/>
      <c r="AX433" s="1026"/>
      <c r="AY433" s="1026"/>
      <c r="AZ433" s="1026"/>
      <c r="BA433" s="1026"/>
      <c r="BB433" s="1026"/>
      <c r="BC433" s="1026"/>
      <c r="BD433" s="1026"/>
      <c r="BE433" s="1026"/>
      <c r="BF433" s="1026"/>
      <c r="BG433" s="1026"/>
      <c r="BH433" s="1026"/>
      <c r="BI433" s="1026"/>
      <c r="BJ433" s="1026"/>
      <c r="BK433" s="1026"/>
      <c r="BL433" s="1026"/>
      <c r="BM433" s="1026"/>
      <c r="BN433" s="1026"/>
      <c r="BO433" s="1026"/>
      <c r="BP433" s="1026"/>
      <c r="BQ433" s="1026"/>
      <c r="BR433" s="1026"/>
      <c r="BS433" s="1026"/>
      <c r="BT433" s="1026"/>
      <c r="BU433" s="1026"/>
      <c r="BV433" s="1026"/>
    </row>
    <row r="434">
      <c r="A434" s="1026"/>
      <c r="B434" s="1026"/>
      <c r="C434" s="1026"/>
      <c r="D434" s="1026"/>
      <c r="E434" s="1026"/>
      <c r="F434" s="1026"/>
      <c r="G434" s="1026"/>
      <c r="H434" s="1027"/>
      <c r="I434" s="1027"/>
      <c r="J434" s="1027"/>
      <c r="K434" s="1027"/>
      <c r="L434" s="1027"/>
      <c r="M434" s="1027"/>
      <c r="N434" s="1027"/>
      <c r="O434" s="1027"/>
      <c r="P434" s="1027"/>
      <c r="Q434" s="1026"/>
      <c r="R434" s="1026"/>
      <c r="S434" s="1026"/>
      <c r="T434" s="1026"/>
      <c r="U434" s="1026"/>
      <c r="V434" s="1026"/>
      <c r="W434" s="1026"/>
      <c r="X434" s="1026"/>
      <c r="Y434" s="1026"/>
      <c r="Z434" s="1026"/>
      <c r="AA434" s="1026"/>
      <c r="AB434" s="1026"/>
      <c r="AC434" s="1026"/>
      <c r="AD434" s="1026"/>
      <c r="AE434" s="1026"/>
      <c r="AF434" s="1026"/>
      <c r="AG434" s="1026"/>
      <c r="AH434" s="1026"/>
      <c r="AI434" s="1026"/>
      <c r="AJ434" s="1026"/>
      <c r="AK434" s="1026"/>
      <c r="AL434" s="1026"/>
      <c r="AM434" s="1026"/>
      <c r="AN434" s="1026"/>
      <c r="AO434" s="1026"/>
      <c r="AP434" s="1026"/>
      <c r="AQ434" s="1026"/>
      <c r="AR434" s="1026"/>
      <c r="AS434" s="1026"/>
      <c r="AT434" s="1026"/>
      <c r="AU434" s="1026"/>
      <c r="AV434" s="1026"/>
      <c r="AW434" s="1026"/>
      <c r="AX434" s="1026"/>
      <c r="AY434" s="1026"/>
      <c r="AZ434" s="1026"/>
      <c r="BA434" s="1026"/>
      <c r="BB434" s="1026"/>
      <c r="BC434" s="1026"/>
      <c r="BD434" s="1026"/>
      <c r="BE434" s="1026"/>
      <c r="BF434" s="1026"/>
      <c r="BG434" s="1026"/>
      <c r="BH434" s="1026"/>
      <c r="BI434" s="1026"/>
      <c r="BJ434" s="1026"/>
      <c r="BK434" s="1026"/>
      <c r="BL434" s="1026"/>
      <c r="BM434" s="1026"/>
      <c r="BN434" s="1026"/>
      <c r="BO434" s="1026"/>
      <c r="BP434" s="1026"/>
      <c r="BQ434" s="1026"/>
      <c r="BR434" s="1026"/>
      <c r="BS434" s="1026"/>
      <c r="BT434" s="1026"/>
      <c r="BU434" s="1026"/>
      <c r="BV434" s="1026"/>
    </row>
    <row r="435">
      <c r="A435" s="1026"/>
      <c r="B435" s="1026"/>
      <c r="C435" s="1026"/>
      <c r="D435" s="1026"/>
      <c r="E435" s="1026"/>
      <c r="F435" s="1026"/>
      <c r="G435" s="1026"/>
      <c r="H435" s="1027"/>
      <c r="I435" s="1027"/>
      <c r="J435" s="1027"/>
      <c r="K435" s="1027"/>
      <c r="L435" s="1027"/>
      <c r="M435" s="1027"/>
      <c r="N435" s="1027"/>
      <c r="O435" s="1027"/>
      <c r="P435" s="1027"/>
      <c r="Q435" s="1026"/>
      <c r="R435" s="1026"/>
      <c r="S435" s="1026"/>
      <c r="T435" s="1026"/>
      <c r="U435" s="1026"/>
      <c r="V435" s="1026"/>
      <c r="W435" s="1026"/>
      <c r="X435" s="1026"/>
      <c r="Y435" s="1026"/>
      <c r="Z435" s="1026"/>
      <c r="AA435" s="1026"/>
      <c r="AB435" s="1026"/>
      <c r="AC435" s="1026"/>
      <c r="AD435" s="1026"/>
      <c r="AE435" s="1026"/>
      <c r="AF435" s="1026"/>
      <c r="AG435" s="1026"/>
      <c r="AH435" s="1026"/>
      <c r="AI435" s="1026"/>
      <c r="AJ435" s="1026"/>
      <c r="AK435" s="1026"/>
      <c r="AL435" s="1026"/>
      <c r="AM435" s="1026"/>
      <c r="AN435" s="1026"/>
      <c r="AO435" s="1026"/>
      <c r="AP435" s="1026"/>
      <c r="AQ435" s="1026"/>
      <c r="AR435" s="1026"/>
      <c r="AS435" s="1026"/>
      <c r="AT435" s="1026"/>
      <c r="AU435" s="1026"/>
      <c r="AV435" s="1026"/>
      <c r="AW435" s="1026"/>
      <c r="AX435" s="1026"/>
      <c r="AY435" s="1026"/>
      <c r="AZ435" s="1026"/>
      <c r="BA435" s="1026"/>
      <c r="BB435" s="1026"/>
      <c r="BC435" s="1026"/>
      <c r="BD435" s="1026"/>
      <c r="BE435" s="1026"/>
      <c r="BF435" s="1026"/>
      <c r="BG435" s="1026"/>
      <c r="BH435" s="1026"/>
      <c r="BI435" s="1026"/>
      <c r="BJ435" s="1026"/>
      <c r="BK435" s="1026"/>
      <c r="BL435" s="1026"/>
      <c r="BM435" s="1026"/>
      <c r="BN435" s="1026"/>
      <c r="BO435" s="1026"/>
      <c r="BP435" s="1026"/>
      <c r="BQ435" s="1026"/>
      <c r="BR435" s="1026"/>
      <c r="BS435" s="1026"/>
      <c r="BT435" s="1026"/>
      <c r="BU435" s="1026"/>
      <c r="BV435" s="1026"/>
    </row>
    <row r="436">
      <c r="A436" s="1026"/>
      <c r="B436" s="1026"/>
      <c r="C436" s="1026"/>
      <c r="D436" s="1026"/>
      <c r="E436" s="1026"/>
      <c r="F436" s="1026"/>
      <c r="G436" s="1026"/>
      <c r="H436" s="1027"/>
      <c r="I436" s="1027"/>
      <c r="J436" s="1027"/>
      <c r="K436" s="1027"/>
      <c r="L436" s="1027"/>
      <c r="M436" s="1027"/>
      <c r="N436" s="1027"/>
      <c r="O436" s="1027"/>
      <c r="P436" s="1027"/>
      <c r="Q436" s="1026"/>
      <c r="R436" s="1026"/>
      <c r="S436" s="1026"/>
      <c r="T436" s="1026"/>
      <c r="U436" s="1026"/>
      <c r="V436" s="1026"/>
      <c r="W436" s="1026"/>
      <c r="X436" s="1026"/>
      <c r="Y436" s="1026"/>
      <c r="Z436" s="1026"/>
      <c r="AA436" s="1026"/>
      <c r="AB436" s="1026"/>
      <c r="AC436" s="1026"/>
      <c r="AD436" s="1026"/>
      <c r="AE436" s="1026"/>
      <c r="AF436" s="1026"/>
      <c r="AG436" s="1026"/>
      <c r="AH436" s="1026"/>
      <c r="AI436" s="1026"/>
      <c r="AJ436" s="1026"/>
      <c r="AK436" s="1026"/>
      <c r="AL436" s="1026"/>
      <c r="AM436" s="1026"/>
      <c r="AN436" s="1026"/>
      <c r="AO436" s="1026"/>
      <c r="AP436" s="1026"/>
      <c r="AQ436" s="1026"/>
      <c r="AR436" s="1026"/>
      <c r="AS436" s="1026"/>
      <c r="AT436" s="1026"/>
      <c r="AU436" s="1026"/>
      <c r="AV436" s="1026"/>
      <c r="AW436" s="1026"/>
      <c r="AX436" s="1026"/>
      <c r="AY436" s="1026"/>
      <c r="AZ436" s="1026"/>
      <c r="BA436" s="1026"/>
      <c r="BB436" s="1026"/>
      <c r="BC436" s="1026"/>
      <c r="BD436" s="1026"/>
      <c r="BE436" s="1026"/>
      <c r="BF436" s="1026"/>
      <c r="BG436" s="1026"/>
      <c r="BH436" s="1026"/>
      <c r="BI436" s="1026"/>
      <c r="BJ436" s="1026"/>
      <c r="BK436" s="1026"/>
      <c r="BL436" s="1026"/>
      <c r="BM436" s="1026"/>
      <c r="BN436" s="1026"/>
      <c r="BO436" s="1026"/>
      <c r="BP436" s="1026"/>
      <c r="BQ436" s="1026"/>
      <c r="BR436" s="1026"/>
      <c r="BS436" s="1026"/>
      <c r="BT436" s="1026"/>
      <c r="BU436" s="1026"/>
      <c r="BV436" s="1026"/>
    </row>
    <row r="437">
      <c r="A437" s="1026"/>
      <c r="B437" s="1026"/>
      <c r="C437" s="1026"/>
      <c r="D437" s="1026"/>
      <c r="E437" s="1026"/>
      <c r="F437" s="1026"/>
      <c r="G437" s="1026"/>
      <c r="H437" s="1027"/>
      <c r="I437" s="1027"/>
      <c r="J437" s="1027"/>
      <c r="K437" s="1027"/>
      <c r="L437" s="1027"/>
      <c r="M437" s="1027"/>
      <c r="N437" s="1027"/>
      <c r="O437" s="1027"/>
      <c r="P437" s="1027"/>
      <c r="Q437" s="1026"/>
      <c r="R437" s="1026"/>
      <c r="S437" s="1026"/>
      <c r="T437" s="1026"/>
      <c r="U437" s="1026"/>
      <c r="V437" s="1026"/>
      <c r="W437" s="1026"/>
      <c r="X437" s="1026"/>
      <c r="Y437" s="1026"/>
      <c r="Z437" s="1026"/>
      <c r="AA437" s="1026"/>
      <c r="AB437" s="1026"/>
      <c r="AC437" s="1026"/>
      <c r="AD437" s="1026"/>
      <c r="AE437" s="1026"/>
      <c r="AF437" s="1026"/>
      <c r="AG437" s="1026"/>
      <c r="AH437" s="1026"/>
      <c r="AI437" s="1026"/>
      <c r="AJ437" s="1026"/>
      <c r="AK437" s="1026"/>
      <c r="AL437" s="1026"/>
      <c r="AM437" s="1026"/>
      <c r="AN437" s="1026"/>
      <c r="AO437" s="1026"/>
      <c r="AP437" s="1026"/>
      <c r="AQ437" s="1026"/>
      <c r="AR437" s="1026"/>
      <c r="AS437" s="1026"/>
      <c r="AT437" s="1026"/>
      <c r="AU437" s="1026"/>
      <c r="AV437" s="1026"/>
      <c r="AW437" s="1026"/>
      <c r="AX437" s="1026"/>
      <c r="AY437" s="1026"/>
      <c r="AZ437" s="1026"/>
      <c r="BA437" s="1026"/>
      <c r="BB437" s="1026"/>
      <c r="BC437" s="1026"/>
      <c r="BD437" s="1026"/>
      <c r="BE437" s="1026"/>
      <c r="BF437" s="1026"/>
      <c r="BG437" s="1026"/>
      <c r="BH437" s="1026"/>
      <c r="BI437" s="1026"/>
      <c r="BJ437" s="1026"/>
      <c r="BK437" s="1026"/>
      <c r="BL437" s="1026"/>
      <c r="BM437" s="1026"/>
      <c r="BN437" s="1026"/>
      <c r="BO437" s="1026"/>
      <c r="BP437" s="1026"/>
      <c r="BQ437" s="1026"/>
      <c r="BR437" s="1026"/>
      <c r="BS437" s="1026"/>
      <c r="BT437" s="1026"/>
      <c r="BU437" s="1026"/>
      <c r="BV437" s="1026"/>
    </row>
    <row r="438">
      <c r="A438" s="1026"/>
      <c r="B438" s="1026"/>
      <c r="C438" s="1026"/>
      <c r="D438" s="1026"/>
      <c r="E438" s="1026"/>
      <c r="F438" s="1026"/>
      <c r="G438" s="1026"/>
      <c r="H438" s="1027"/>
      <c r="I438" s="1027"/>
      <c r="J438" s="1027"/>
      <c r="K438" s="1027"/>
      <c r="L438" s="1027"/>
      <c r="M438" s="1027"/>
      <c r="N438" s="1027"/>
      <c r="O438" s="1027"/>
      <c r="P438" s="1027"/>
      <c r="Q438" s="1026"/>
      <c r="R438" s="1026"/>
      <c r="S438" s="1026"/>
      <c r="T438" s="1026"/>
      <c r="U438" s="1026"/>
      <c r="V438" s="1026"/>
      <c r="W438" s="1026"/>
      <c r="X438" s="1026"/>
      <c r="Y438" s="1026"/>
      <c r="Z438" s="1026"/>
      <c r="AA438" s="1026"/>
      <c r="AB438" s="1026"/>
      <c r="AC438" s="1026"/>
      <c r="AD438" s="1026"/>
      <c r="AE438" s="1026"/>
      <c r="AF438" s="1026"/>
      <c r="AG438" s="1026"/>
      <c r="AH438" s="1026"/>
      <c r="AI438" s="1026"/>
      <c r="AJ438" s="1026"/>
      <c r="AK438" s="1026"/>
      <c r="AL438" s="1026"/>
      <c r="AM438" s="1026"/>
      <c r="AN438" s="1026"/>
      <c r="AO438" s="1026"/>
      <c r="AP438" s="1026"/>
      <c r="AQ438" s="1026"/>
      <c r="AR438" s="1026"/>
      <c r="AS438" s="1026"/>
      <c r="AT438" s="1026"/>
      <c r="AU438" s="1026"/>
      <c r="AV438" s="1026"/>
      <c r="AW438" s="1026"/>
      <c r="AX438" s="1026"/>
      <c r="AY438" s="1026"/>
      <c r="AZ438" s="1026"/>
      <c r="BA438" s="1026"/>
      <c r="BB438" s="1026"/>
      <c r="BC438" s="1026"/>
      <c r="BD438" s="1026"/>
      <c r="BE438" s="1026"/>
      <c r="BF438" s="1026"/>
      <c r="BG438" s="1026"/>
      <c r="BH438" s="1026"/>
      <c r="BI438" s="1026"/>
      <c r="BJ438" s="1026"/>
      <c r="BK438" s="1026"/>
      <c r="BL438" s="1026"/>
      <c r="BM438" s="1026"/>
      <c r="BN438" s="1026"/>
      <c r="BO438" s="1026"/>
      <c r="BP438" s="1026"/>
      <c r="BQ438" s="1026"/>
      <c r="BR438" s="1026"/>
      <c r="BS438" s="1026"/>
      <c r="BT438" s="1026"/>
      <c r="BU438" s="1026"/>
      <c r="BV438" s="1026"/>
    </row>
    <row r="439">
      <c r="A439" s="1026"/>
      <c r="B439" s="1026"/>
      <c r="C439" s="1026"/>
      <c r="D439" s="1026"/>
      <c r="E439" s="1026"/>
      <c r="F439" s="1026"/>
      <c r="G439" s="1026"/>
      <c r="H439" s="1027"/>
      <c r="I439" s="1027"/>
      <c r="J439" s="1027"/>
      <c r="K439" s="1027"/>
      <c r="L439" s="1027"/>
      <c r="M439" s="1027"/>
      <c r="N439" s="1027"/>
      <c r="O439" s="1027"/>
      <c r="P439" s="1027"/>
      <c r="Q439" s="1026"/>
      <c r="R439" s="1026"/>
      <c r="S439" s="1026"/>
      <c r="T439" s="1026"/>
      <c r="U439" s="1026"/>
      <c r="V439" s="1026"/>
      <c r="W439" s="1026"/>
      <c r="X439" s="1026"/>
      <c r="Y439" s="1026"/>
      <c r="Z439" s="1026"/>
      <c r="AA439" s="1026"/>
      <c r="AB439" s="1026"/>
      <c r="AC439" s="1026"/>
      <c r="AD439" s="1026"/>
      <c r="AE439" s="1026"/>
      <c r="AF439" s="1026"/>
      <c r="AG439" s="1026"/>
      <c r="AH439" s="1026"/>
      <c r="AI439" s="1026"/>
      <c r="AJ439" s="1026"/>
      <c r="AK439" s="1026"/>
      <c r="AL439" s="1026"/>
      <c r="AM439" s="1026"/>
      <c r="AN439" s="1026"/>
      <c r="AO439" s="1026"/>
      <c r="AP439" s="1026"/>
      <c r="AQ439" s="1026"/>
      <c r="AR439" s="1026"/>
      <c r="AS439" s="1026"/>
      <c r="AT439" s="1026"/>
      <c r="AU439" s="1026"/>
      <c r="AV439" s="1026"/>
      <c r="AW439" s="1026"/>
      <c r="AX439" s="1026"/>
      <c r="AY439" s="1026"/>
      <c r="AZ439" s="1026"/>
      <c r="BA439" s="1026"/>
      <c r="BB439" s="1026"/>
      <c r="BC439" s="1026"/>
      <c r="BD439" s="1026"/>
      <c r="BE439" s="1026"/>
      <c r="BF439" s="1026"/>
      <c r="BG439" s="1026"/>
      <c r="BH439" s="1026"/>
      <c r="BI439" s="1026"/>
      <c r="BJ439" s="1026"/>
      <c r="BK439" s="1026"/>
      <c r="BL439" s="1026"/>
      <c r="BM439" s="1026"/>
      <c r="BN439" s="1026"/>
      <c r="BO439" s="1026"/>
      <c r="BP439" s="1026"/>
      <c r="BQ439" s="1026"/>
      <c r="BR439" s="1026"/>
      <c r="BS439" s="1026"/>
      <c r="BT439" s="1026"/>
      <c r="BU439" s="1026"/>
      <c r="BV439" s="1026"/>
    </row>
    <row r="440">
      <c r="A440" s="1026"/>
      <c r="B440" s="1026"/>
      <c r="C440" s="1026"/>
      <c r="D440" s="1026"/>
      <c r="E440" s="1026"/>
      <c r="F440" s="1026"/>
      <c r="G440" s="1026"/>
      <c r="H440" s="1027"/>
      <c r="I440" s="1027"/>
      <c r="J440" s="1027"/>
      <c r="K440" s="1027"/>
      <c r="L440" s="1027"/>
      <c r="M440" s="1027"/>
      <c r="N440" s="1027"/>
      <c r="O440" s="1027"/>
      <c r="P440" s="1027"/>
      <c r="Q440" s="1026"/>
      <c r="R440" s="1026"/>
      <c r="S440" s="1026"/>
      <c r="T440" s="1026"/>
      <c r="U440" s="1026"/>
      <c r="V440" s="1026"/>
      <c r="W440" s="1026"/>
      <c r="X440" s="1026"/>
      <c r="Y440" s="1026"/>
      <c r="Z440" s="1026"/>
      <c r="AA440" s="1026"/>
      <c r="AB440" s="1026"/>
      <c r="AC440" s="1026"/>
      <c r="AD440" s="1026"/>
      <c r="AE440" s="1026"/>
      <c r="AF440" s="1026"/>
      <c r="AG440" s="1026"/>
      <c r="AH440" s="1026"/>
      <c r="AI440" s="1026"/>
      <c r="AJ440" s="1026"/>
      <c r="AK440" s="1026"/>
      <c r="AL440" s="1026"/>
      <c r="AM440" s="1026"/>
      <c r="AN440" s="1026"/>
      <c r="AO440" s="1026"/>
      <c r="AP440" s="1026"/>
      <c r="AQ440" s="1026"/>
      <c r="AR440" s="1026"/>
      <c r="AS440" s="1026"/>
      <c r="AT440" s="1026"/>
      <c r="AU440" s="1026"/>
      <c r="AV440" s="1026"/>
      <c r="AW440" s="1026"/>
      <c r="AX440" s="1026"/>
      <c r="AY440" s="1026"/>
      <c r="AZ440" s="1026"/>
      <c r="BA440" s="1026"/>
      <c r="BB440" s="1026"/>
      <c r="BC440" s="1026"/>
      <c r="BD440" s="1026"/>
      <c r="BE440" s="1026"/>
      <c r="BF440" s="1026"/>
      <c r="BG440" s="1026"/>
      <c r="BH440" s="1026"/>
      <c r="BI440" s="1026"/>
      <c r="BJ440" s="1026"/>
      <c r="BK440" s="1026"/>
      <c r="BL440" s="1026"/>
      <c r="BM440" s="1026"/>
      <c r="BN440" s="1026"/>
      <c r="BO440" s="1026"/>
      <c r="BP440" s="1026"/>
      <c r="BQ440" s="1026"/>
      <c r="BR440" s="1026"/>
      <c r="BS440" s="1026"/>
      <c r="BT440" s="1026"/>
      <c r="BU440" s="1026"/>
      <c r="BV440" s="1026"/>
    </row>
    <row r="441">
      <c r="A441" s="1026"/>
      <c r="B441" s="1026"/>
      <c r="C441" s="1026"/>
      <c r="D441" s="1026"/>
      <c r="E441" s="1026"/>
      <c r="F441" s="1026"/>
      <c r="G441" s="1026"/>
      <c r="H441" s="1027"/>
      <c r="I441" s="1027"/>
      <c r="J441" s="1027"/>
      <c r="K441" s="1027"/>
      <c r="L441" s="1027"/>
      <c r="M441" s="1027"/>
      <c r="N441" s="1027"/>
      <c r="O441" s="1027"/>
      <c r="P441" s="1027"/>
      <c r="Q441" s="1026"/>
      <c r="R441" s="1026"/>
      <c r="S441" s="1026"/>
      <c r="T441" s="1026"/>
      <c r="U441" s="1026"/>
      <c r="V441" s="1026"/>
      <c r="W441" s="1026"/>
      <c r="X441" s="1026"/>
      <c r="Y441" s="1026"/>
      <c r="Z441" s="1026"/>
      <c r="AA441" s="1026"/>
      <c r="AB441" s="1026"/>
      <c r="AC441" s="1026"/>
      <c r="AD441" s="1026"/>
      <c r="AE441" s="1026"/>
      <c r="AF441" s="1026"/>
      <c r="AG441" s="1026"/>
      <c r="AH441" s="1026"/>
      <c r="AI441" s="1026"/>
      <c r="AJ441" s="1026"/>
      <c r="AK441" s="1026"/>
      <c r="AL441" s="1026"/>
      <c r="AM441" s="1026"/>
      <c r="AN441" s="1026"/>
      <c r="AO441" s="1026"/>
      <c r="AP441" s="1026"/>
      <c r="AQ441" s="1026"/>
      <c r="AR441" s="1026"/>
      <c r="AS441" s="1026"/>
      <c r="AT441" s="1026"/>
      <c r="AU441" s="1026"/>
      <c r="AV441" s="1026"/>
      <c r="AW441" s="1026"/>
      <c r="AX441" s="1026"/>
      <c r="AY441" s="1026"/>
      <c r="AZ441" s="1026"/>
      <c r="BA441" s="1026"/>
      <c r="BB441" s="1026"/>
      <c r="BC441" s="1026"/>
      <c r="BD441" s="1026"/>
      <c r="BE441" s="1026"/>
      <c r="BF441" s="1026"/>
      <c r="BG441" s="1026"/>
      <c r="BH441" s="1026"/>
      <c r="BI441" s="1026"/>
      <c r="BJ441" s="1026"/>
      <c r="BK441" s="1026"/>
      <c r="BL441" s="1026"/>
      <c r="BM441" s="1026"/>
      <c r="BN441" s="1026"/>
      <c r="BO441" s="1026"/>
      <c r="BP441" s="1026"/>
      <c r="BQ441" s="1026"/>
      <c r="BR441" s="1026"/>
      <c r="BS441" s="1026"/>
      <c r="BT441" s="1026"/>
      <c r="BU441" s="1026"/>
      <c r="BV441" s="1026"/>
    </row>
    <row r="442">
      <c r="A442" s="1026"/>
      <c r="B442" s="1026"/>
      <c r="C442" s="1026"/>
      <c r="D442" s="1026"/>
      <c r="E442" s="1026"/>
      <c r="F442" s="1026"/>
      <c r="G442" s="1026"/>
      <c r="H442" s="1027"/>
      <c r="I442" s="1027"/>
      <c r="J442" s="1027"/>
      <c r="K442" s="1027"/>
      <c r="L442" s="1027"/>
      <c r="M442" s="1027"/>
      <c r="N442" s="1027"/>
      <c r="O442" s="1027"/>
      <c r="P442" s="1027"/>
      <c r="Q442" s="1026"/>
      <c r="R442" s="1026"/>
      <c r="S442" s="1026"/>
      <c r="T442" s="1026"/>
      <c r="U442" s="1026"/>
      <c r="V442" s="1026"/>
      <c r="W442" s="1026"/>
      <c r="X442" s="1026"/>
      <c r="Y442" s="1026"/>
      <c r="Z442" s="1026"/>
      <c r="AA442" s="1026"/>
      <c r="AB442" s="1026"/>
      <c r="AC442" s="1026"/>
      <c r="AD442" s="1026"/>
      <c r="AE442" s="1026"/>
      <c r="AF442" s="1026"/>
      <c r="AG442" s="1026"/>
      <c r="AH442" s="1026"/>
      <c r="AI442" s="1026"/>
      <c r="AJ442" s="1026"/>
      <c r="AK442" s="1026"/>
      <c r="AL442" s="1026"/>
      <c r="AM442" s="1026"/>
      <c r="AN442" s="1026"/>
      <c r="AO442" s="1026"/>
      <c r="AP442" s="1026"/>
      <c r="AQ442" s="1026"/>
      <c r="AR442" s="1026"/>
      <c r="AS442" s="1026"/>
      <c r="AT442" s="1026"/>
      <c r="AU442" s="1026"/>
      <c r="AV442" s="1026"/>
      <c r="AW442" s="1026"/>
      <c r="AX442" s="1026"/>
      <c r="AY442" s="1026"/>
      <c r="AZ442" s="1026"/>
      <c r="BA442" s="1026"/>
      <c r="BB442" s="1026"/>
      <c r="BC442" s="1026"/>
      <c r="BD442" s="1026"/>
      <c r="BE442" s="1026"/>
      <c r="BF442" s="1026"/>
      <c r="BG442" s="1026"/>
      <c r="BH442" s="1026"/>
      <c r="BI442" s="1026"/>
      <c r="BJ442" s="1026"/>
      <c r="BK442" s="1026"/>
      <c r="BL442" s="1026"/>
      <c r="BM442" s="1026"/>
      <c r="BN442" s="1026"/>
      <c r="BO442" s="1026"/>
      <c r="BP442" s="1026"/>
      <c r="BQ442" s="1026"/>
      <c r="BR442" s="1026"/>
      <c r="BS442" s="1026"/>
      <c r="BT442" s="1026"/>
      <c r="BU442" s="1026"/>
      <c r="BV442" s="1026"/>
    </row>
    <row r="443">
      <c r="A443" s="1026"/>
      <c r="B443" s="1026"/>
      <c r="C443" s="1026"/>
      <c r="D443" s="1026"/>
      <c r="E443" s="1026"/>
      <c r="F443" s="1026"/>
      <c r="G443" s="1026"/>
      <c r="H443" s="1027"/>
      <c r="I443" s="1027"/>
      <c r="J443" s="1027"/>
      <c r="K443" s="1027"/>
      <c r="L443" s="1027"/>
      <c r="M443" s="1027"/>
      <c r="N443" s="1027"/>
      <c r="O443" s="1027"/>
      <c r="P443" s="1027"/>
      <c r="Q443" s="1026"/>
      <c r="R443" s="1026"/>
      <c r="S443" s="1026"/>
      <c r="T443" s="1026"/>
      <c r="U443" s="1026"/>
      <c r="V443" s="1026"/>
      <c r="W443" s="1026"/>
      <c r="X443" s="1026"/>
      <c r="Y443" s="1026"/>
      <c r="Z443" s="1026"/>
      <c r="AA443" s="1026"/>
      <c r="AB443" s="1026"/>
      <c r="AC443" s="1026"/>
      <c r="AD443" s="1026"/>
      <c r="AE443" s="1026"/>
      <c r="AF443" s="1026"/>
      <c r="AG443" s="1026"/>
      <c r="AH443" s="1026"/>
      <c r="AI443" s="1026"/>
      <c r="AJ443" s="1026"/>
      <c r="AK443" s="1026"/>
      <c r="AL443" s="1026"/>
      <c r="AM443" s="1026"/>
      <c r="AN443" s="1026"/>
      <c r="AO443" s="1026"/>
      <c r="AP443" s="1026"/>
      <c r="AQ443" s="1026"/>
      <c r="AR443" s="1026"/>
      <c r="AS443" s="1026"/>
      <c r="AT443" s="1026"/>
      <c r="AU443" s="1026"/>
      <c r="AV443" s="1026"/>
      <c r="AW443" s="1026"/>
      <c r="AX443" s="1026"/>
      <c r="AY443" s="1026"/>
      <c r="AZ443" s="1026"/>
      <c r="BA443" s="1026"/>
      <c r="BB443" s="1026"/>
      <c r="BC443" s="1026"/>
      <c r="BD443" s="1026"/>
      <c r="BE443" s="1026"/>
      <c r="BF443" s="1026"/>
      <c r="BG443" s="1026"/>
      <c r="BH443" s="1026"/>
      <c r="BI443" s="1026"/>
      <c r="BJ443" s="1026"/>
      <c r="BK443" s="1026"/>
      <c r="BL443" s="1026"/>
      <c r="BM443" s="1026"/>
      <c r="BN443" s="1026"/>
      <c r="BO443" s="1026"/>
      <c r="BP443" s="1026"/>
      <c r="BQ443" s="1026"/>
      <c r="BR443" s="1026"/>
      <c r="BS443" s="1026"/>
      <c r="BT443" s="1026"/>
      <c r="BU443" s="1026"/>
      <c r="BV443" s="1026"/>
    </row>
    <row r="444">
      <c r="A444" s="1026"/>
      <c r="B444" s="1026"/>
      <c r="C444" s="1026"/>
      <c r="D444" s="1026"/>
      <c r="E444" s="1026"/>
      <c r="F444" s="1026"/>
      <c r="G444" s="1026"/>
      <c r="H444" s="1027"/>
      <c r="I444" s="1027"/>
      <c r="J444" s="1027"/>
      <c r="K444" s="1027"/>
      <c r="L444" s="1027"/>
      <c r="M444" s="1027"/>
      <c r="N444" s="1027"/>
      <c r="O444" s="1027"/>
      <c r="P444" s="1027"/>
      <c r="Q444" s="1026"/>
      <c r="R444" s="1026"/>
      <c r="S444" s="1026"/>
      <c r="T444" s="1026"/>
      <c r="U444" s="1026"/>
      <c r="V444" s="1026"/>
      <c r="W444" s="1026"/>
      <c r="X444" s="1026"/>
      <c r="Y444" s="1026"/>
      <c r="Z444" s="1026"/>
      <c r="AA444" s="1026"/>
      <c r="AB444" s="1026"/>
      <c r="AC444" s="1026"/>
      <c r="AD444" s="1026"/>
      <c r="AE444" s="1026"/>
      <c r="AF444" s="1026"/>
      <c r="AG444" s="1026"/>
      <c r="AH444" s="1026"/>
      <c r="AI444" s="1026"/>
      <c r="AJ444" s="1026"/>
      <c r="AK444" s="1026"/>
      <c r="AL444" s="1026"/>
      <c r="AM444" s="1026"/>
      <c r="AN444" s="1026"/>
      <c r="AO444" s="1026"/>
      <c r="AP444" s="1026"/>
      <c r="AQ444" s="1026"/>
      <c r="AR444" s="1026"/>
      <c r="AS444" s="1026"/>
      <c r="AT444" s="1026"/>
      <c r="AU444" s="1026"/>
      <c r="AV444" s="1026"/>
      <c r="AW444" s="1026"/>
      <c r="AX444" s="1026"/>
      <c r="AY444" s="1026"/>
      <c r="AZ444" s="1026"/>
      <c r="BA444" s="1026"/>
      <c r="BB444" s="1026"/>
      <c r="BC444" s="1026"/>
      <c r="BD444" s="1026"/>
      <c r="BE444" s="1026"/>
      <c r="BF444" s="1026"/>
      <c r="BG444" s="1026"/>
      <c r="BH444" s="1026"/>
      <c r="BI444" s="1026"/>
      <c r="BJ444" s="1026"/>
      <c r="BK444" s="1026"/>
      <c r="BL444" s="1026"/>
      <c r="BM444" s="1026"/>
      <c r="BN444" s="1026"/>
      <c r="BO444" s="1026"/>
      <c r="BP444" s="1026"/>
      <c r="BQ444" s="1026"/>
      <c r="BR444" s="1026"/>
      <c r="BS444" s="1026"/>
      <c r="BT444" s="1026"/>
      <c r="BU444" s="1026"/>
      <c r="BV444" s="1026"/>
    </row>
    <row r="445">
      <c r="A445" s="1026"/>
      <c r="B445" s="1026"/>
      <c r="C445" s="1026"/>
      <c r="D445" s="1026"/>
      <c r="E445" s="1026"/>
      <c r="F445" s="1026"/>
      <c r="G445" s="1026"/>
      <c r="H445" s="1027"/>
      <c r="I445" s="1027"/>
      <c r="J445" s="1027"/>
      <c r="K445" s="1027"/>
      <c r="L445" s="1027"/>
      <c r="M445" s="1027"/>
      <c r="N445" s="1027"/>
      <c r="O445" s="1027"/>
      <c r="P445" s="1027"/>
      <c r="Q445" s="1026"/>
      <c r="R445" s="1026"/>
      <c r="S445" s="1026"/>
      <c r="T445" s="1026"/>
      <c r="U445" s="1026"/>
      <c r="V445" s="1026"/>
      <c r="W445" s="1026"/>
      <c r="X445" s="1026"/>
      <c r="Y445" s="1026"/>
      <c r="Z445" s="1026"/>
      <c r="AA445" s="1026"/>
      <c r="AB445" s="1026"/>
      <c r="AC445" s="1026"/>
      <c r="AD445" s="1026"/>
      <c r="AE445" s="1026"/>
      <c r="AF445" s="1026"/>
      <c r="AG445" s="1026"/>
      <c r="AH445" s="1026"/>
      <c r="AI445" s="1026"/>
      <c r="AJ445" s="1026"/>
      <c r="AK445" s="1026"/>
      <c r="AL445" s="1026"/>
      <c r="AM445" s="1026"/>
      <c r="AN445" s="1026"/>
      <c r="AO445" s="1026"/>
      <c r="AP445" s="1026"/>
      <c r="AQ445" s="1026"/>
      <c r="AR445" s="1026"/>
      <c r="AS445" s="1026"/>
      <c r="AT445" s="1026"/>
      <c r="AU445" s="1026"/>
      <c r="AV445" s="1026"/>
      <c r="AW445" s="1026"/>
      <c r="AX445" s="1026"/>
      <c r="AY445" s="1026"/>
      <c r="AZ445" s="1026"/>
      <c r="BA445" s="1026"/>
      <c r="BB445" s="1026"/>
      <c r="BC445" s="1026"/>
      <c r="BD445" s="1026"/>
      <c r="BE445" s="1026"/>
      <c r="BF445" s="1026"/>
      <c r="BG445" s="1026"/>
      <c r="BH445" s="1026"/>
      <c r="BI445" s="1026"/>
      <c r="BJ445" s="1026"/>
      <c r="BK445" s="1026"/>
      <c r="BL445" s="1026"/>
      <c r="BM445" s="1026"/>
      <c r="BN445" s="1026"/>
      <c r="BO445" s="1026"/>
      <c r="BP445" s="1026"/>
      <c r="BQ445" s="1026"/>
      <c r="BR445" s="1026"/>
      <c r="BS445" s="1026"/>
      <c r="BT445" s="1026"/>
      <c r="BU445" s="1026"/>
      <c r="BV445" s="1026"/>
    </row>
    <row r="446">
      <c r="A446" s="1026"/>
      <c r="B446" s="1026"/>
      <c r="C446" s="1026"/>
      <c r="D446" s="1026"/>
      <c r="E446" s="1026"/>
      <c r="F446" s="1026"/>
      <c r="G446" s="1026"/>
      <c r="H446" s="1027"/>
      <c r="I446" s="1027"/>
      <c r="J446" s="1027"/>
      <c r="K446" s="1027"/>
      <c r="L446" s="1027"/>
      <c r="M446" s="1027"/>
      <c r="N446" s="1027"/>
      <c r="O446" s="1027"/>
      <c r="P446" s="1027"/>
      <c r="Q446" s="1026"/>
      <c r="R446" s="1026"/>
      <c r="S446" s="1026"/>
      <c r="T446" s="1026"/>
      <c r="U446" s="1026"/>
      <c r="V446" s="1026"/>
      <c r="W446" s="1026"/>
      <c r="X446" s="1026"/>
      <c r="Y446" s="1026"/>
      <c r="Z446" s="1026"/>
      <c r="AA446" s="1026"/>
      <c r="AB446" s="1026"/>
      <c r="AC446" s="1026"/>
      <c r="AD446" s="1026"/>
      <c r="AE446" s="1026"/>
      <c r="AF446" s="1026"/>
      <c r="AG446" s="1026"/>
      <c r="AH446" s="1026"/>
      <c r="AI446" s="1026"/>
      <c r="AJ446" s="1026"/>
      <c r="AK446" s="1026"/>
      <c r="AL446" s="1026"/>
      <c r="AM446" s="1026"/>
      <c r="AN446" s="1026"/>
      <c r="AO446" s="1026"/>
      <c r="AP446" s="1026"/>
      <c r="AQ446" s="1026"/>
      <c r="AR446" s="1026"/>
      <c r="AS446" s="1026"/>
      <c r="AT446" s="1026"/>
      <c r="AU446" s="1026"/>
      <c r="AV446" s="1026"/>
      <c r="AW446" s="1026"/>
      <c r="AX446" s="1026"/>
      <c r="AY446" s="1026"/>
      <c r="AZ446" s="1026"/>
      <c r="BA446" s="1026"/>
      <c r="BB446" s="1026"/>
      <c r="BC446" s="1026"/>
      <c r="BD446" s="1026"/>
      <c r="BE446" s="1026"/>
      <c r="BF446" s="1026"/>
      <c r="BG446" s="1026"/>
      <c r="BH446" s="1026"/>
      <c r="BI446" s="1026"/>
      <c r="BJ446" s="1026"/>
      <c r="BK446" s="1026"/>
      <c r="BL446" s="1026"/>
      <c r="BM446" s="1026"/>
      <c r="BN446" s="1026"/>
      <c r="BO446" s="1026"/>
      <c r="BP446" s="1026"/>
      <c r="BQ446" s="1026"/>
      <c r="BR446" s="1026"/>
      <c r="BS446" s="1026"/>
      <c r="BT446" s="1026"/>
      <c r="BU446" s="1026"/>
      <c r="BV446" s="1026"/>
    </row>
    <row r="447">
      <c r="A447" s="1026"/>
      <c r="B447" s="1026"/>
      <c r="C447" s="1026"/>
      <c r="D447" s="1026"/>
      <c r="E447" s="1026"/>
      <c r="F447" s="1026"/>
      <c r="G447" s="1026"/>
      <c r="H447" s="1027"/>
      <c r="I447" s="1027"/>
      <c r="J447" s="1027"/>
      <c r="K447" s="1027"/>
      <c r="L447" s="1027"/>
      <c r="M447" s="1027"/>
      <c r="N447" s="1027"/>
      <c r="O447" s="1027"/>
      <c r="P447" s="1027"/>
      <c r="Q447" s="1026"/>
      <c r="R447" s="1026"/>
      <c r="S447" s="1026"/>
      <c r="T447" s="1026"/>
      <c r="U447" s="1026"/>
      <c r="V447" s="1026"/>
      <c r="W447" s="1026"/>
      <c r="X447" s="1026"/>
      <c r="Y447" s="1026"/>
      <c r="Z447" s="1026"/>
      <c r="AA447" s="1026"/>
      <c r="AB447" s="1026"/>
      <c r="AC447" s="1026"/>
      <c r="AD447" s="1026"/>
      <c r="AE447" s="1026"/>
      <c r="AF447" s="1026"/>
      <c r="AG447" s="1026"/>
      <c r="AH447" s="1026"/>
      <c r="AI447" s="1026"/>
      <c r="AJ447" s="1026"/>
      <c r="AK447" s="1026"/>
      <c r="AL447" s="1026"/>
      <c r="AM447" s="1026"/>
      <c r="AN447" s="1026"/>
      <c r="AO447" s="1026"/>
      <c r="AP447" s="1026"/>
      <c r="AQ447" s="1026"/>
      <c r="AR447" s="1026"/>
      <c r="AS447" s="1026"/>
      <c r="AT447" s="1026"/>
      <c r="AU447" s="1026"/>
      <c r="AV447" s="1026"/>
      <c r="AW447" s="1026"/>
      <c r="AX447" s="1026"/>
      <c r="AY447" s="1026"/>
      <c r="AZ447" s="1026"/>
      <c r="BA447" s="1026"/>
      <c r="BB447" s="1026"/>
      <c r="BC447" s="1026"/>
      <c r="BD447" s="1026"/>
      <c r="BE447" s="1026"/>
      <c r="BF447" s="1026"/>
      <c r="BG447" s="1026"/>
      <c r="BH447" s="1026"/>
      <c r="BI447" s="1026"/>
      <c r="BJ447" s="1026"/>
      <c r="BK447" s="1026"/>
      <c r="BL447" s="1026"/>
      <c r="BM447" s="1026"/>
      <c r="BN447" s="1026"/>
      <c r="BO447" s="1026"/>
      <c r="BP447" s="1026"/>
      <c r="BQ447" s="1026"/>
      <c r="BR447" s="1026"/>
      <c r="BS447" s="1026"/>
      <c r="BT447" s="1026"/>
      <c r="BU447" s="1026"/>
      <c r="BV447" s="1026"/>
    </row>
    <row r="448">
      <c r="A448" s="1026"/>
      <c r="B448" s="1026"/>
      <c r="C448" s="1026"/>
      <c r="D448" s="1026"/>
      <c r="E448" s="1026"/>
      <c r="F448" s="1026"/>
      <c r="G448" s="1026"/>
      <c r="H448" s="1027"/>
      <c r="I448" s="1027"/>
      <c r="J448" s="1027"/>
      <c r="K448" s="1027"/>
      <c r="L448" s="1027"/>
      <c r="M448" s="1027"/>
      <c r="N448" s="1027"/>
      <c r="O448" s="1027"/>
      <c r="P448" s="1027"/>
      <c r="Q448" s="1026"/>
      <c r="R448" s="1026"/>
      <c r="S448" s="1026"/>
      <c r="T448" s="1026"/>
      <c r="U448" s="1026"/>
      <c r="V448" s="1026"/>
      <c r="W448" s="1026"/>
      <c r="X448" s="1026"/>
      <c r="Y448" s="1026"/>
      <c r="Z448" s="1026"/>
      <c r="AA448" s="1026"/>
      <c r="AB448" s="1026"/>
      <c r="AC448" s="1026"/>
      <c r="AD448" s="1026"/>
      <c r="AE448" s="1026"/>
      <c r="AF448" s="1026"/>
      <c r="AG448" s="1026"/>
      <c r="AH448" s="1026"/>
      <c r="AI448" s="1026"/>
      <c r="AJ448" s="1026"/>
      <c r="AK448" s="1026"/>
      <c r="AL448" s="1026"/>
      <c r="AM448" s="1026"/>
      <c r="AN448" s="1026"/>
      <c r="AO448" s="1026"/>
      <c r="AP448" s="1026"/>
      <c r="AQ448" s="1026"/>
      <c r="AR448" s="1026"/>
      <c r="AS448" s="1026"/>
      <c r="AT448" s="1026"/>
      <c r="AU448" s="1026"/>
      <c r="AV448" s="1026"/>
      <c r="AW448" s="1026"/>
      <c r="AX448" s="1026"/>
      <c r="AY448" s="1026"/>
      <c r="AZ448" s="1026"/>
      <c r="BA448" s="1026"/>
      <c r="BB448" s="1026"/>
      <c r="BC448" s="1026"/>
      <c r="BD448" s="1026"/>
      <c r="BE448" s="1026"/>
      <c r="BF448" s="1026"/>
      <c r="BG448" s="1026"/>
      <c r="BH448" s="1026"/>
      <c r="BI448" s="1026"/>
      <c r="BJ448" s="1026"/>
      <c r="BK448" s="1026"/>
      <c r="BL448" s="1026"/>
      <c r="BM448" s="1026"/>
      <c r="BN448" s="1026"/>
      <c r="BO448" s="1026"/>
      <c r="BP448" s="1026"/>
      <c r="BQ448" s="1026"/>
      <c r="BR448" s="1026"/>
      <c r="BS448" s="1026"/>
      <c r="BT448" s="1026"/>
      <c r="BU448" s="1026"/>
      <c r="BV448" s="1026"/>
    </row>
    <row r="449">
      <c r="A449" s="1026"/>
      <c r="B449" s="1026"/>
      <c r="C449" s="1026"/>
      <c r="D449" s="1026"/>
      <c r="E449" s="1026"/>
      <c r="F449" s="1026"/>
      <c r="G449" s="1026"/>
      <c r="H449" s="1027"/>
      <c r="I449" s="1027"/>
      <c r="J449" s="1027"/>
      <c r="K449" s="1027"/>
      <c r="L449" s="1027"/>
      <c r="M449" s="1027"/>
      <c r="N449" s="1027"/>
      <c r="O449" s="1027"/>
      <c r="P449" s="1027"/>
      <c r="Q449" s="1026"/>
      <c r="R449" s="1026"/>
      <c r="S449" s="1026"/>
      <c r="T449" s="1026"/>
      <c r="U449" s="1026"/>
      <c r="V449" s="1026"/>
      <c r="W449" s="1026"/>
      <c r="X449" s="1026"/>
      <c r="Y449" s="1026"/>
      <c r="Z449" s="1026"/>
      <c r="AA449" s="1026"/>
      <c r="AB449" s="1026"/>
      <c r="AC449" s="1026"/>
      <c r="AD449" s="1026"/>
      <c r="AE449" s="1026"/>
      <c r="AF449" s="1026"/>
      <c r="AG449" s="1026"/>
      <c r="AH449" s="1026"/>
      <c r="AI449" s="1026"/>
      <c r="AJ449" s="1026"/>
      <c r="AK449" s="1026"/>
      <c r="AL449" s="1026"/>
      <c r="AM449" s="1026"/>
      <c r="AN449" s="1026"/>
      <c r="AO449" s="1026"/>
      <c r="AP449" s="1026"/>
      <c r="AQ449" s="1026"/>
      <c r="AR449" s="1026"/>
      <c r="AS449" s="1026"/>
      <c r="AT449" s="1026"/>
      <c r="AU449" s="1026"/>
      <c r="AV449" s="1026"/>
      <c r="AW449" s="1026"/>
      <c r="AX449" s="1026"/>
      <c r="AY449" s="1026"/>
      <c r="AZ449" s="1026"/>
      <c r="BA449" s="1026"/>
      <c r="BB449" s="1026"/>
      <c r="BC449" s="1026"/>
      <c r="BD449" s="1026"/>
      <c r="BE449" s="1026"/>
      <c r="BF449" s="1026"/>
      <c r="BG449" s="1026"/>
      <c r="BH449" s="1026"/>
      <c r="BI449" s="1026"/>
      <c r="BJ449" s="1026"/>
      <c r="BK449" s="1026"/>
      <c r="BL449" s="1026"/>
      <c r="BM449" s="1026"/>
      <c r="BN449" s="1026"/>
      <c r="BO449" s="1026"/>
      <c r="BP449" s="1026"/>
      <c r="BQ449" s="1026"/>
      <c r="BR449" s="1026"/>
      <c r="BS449" s="1026"/>
      <c r="BT449" s="1026"/>
      <c r="BU449" s="1026"/>
      <c r="BV449" s="1026"/>
    </row>
    <row r="450">
      <c r="A450" s="1026"/>
      <c r="B450" s="1026"/>
      <c r="C450" s="1026"/>
      <c r="D450" s="1026"/>
      <c r="E450" s="1026"/>
      <c r="F450" s="1026"/>
      <c r="G450" s="1026"/>
      <c r="H450" s="1027"/>
      <c r="I450" s="1027"/>
      <c r="J450" s="1027"/>
      <c r="K450" s="1027"/>
      <c r="L450" s="1027"/>
      <c r="M450" s="1027"/>
      <c r="N450" s="1027"/>
      <c r="O450" s="1027"/>
      <c r="P450" s="1027"/>
      <c r="Q450" s="1026"/>
      <c r="R450" s="1026"/>
      <c r="S450" s="1026"/>
      <c r="T450" s="1026"/>
      <c r="U450" s="1026"/>
      <c r="V450" s="1026"/>
      <c r="W450" s="1026"/>
      <c r="X450" s="1026"/>
      <c r="Y450" s="1026"/>
      <c r="Z450" s="1026"/>
      <c r="AA450" s="1026"/>
      <c r="AB450" s="1026"/>
      <c r="AC450" s="1026"/>
      <c r="AD450" s="1026"/>
      <c r="AE450" s="1026"/>
      <c r="AF450" s="1026"/>
      <c r="AG450" s="1026"/>
      <c r="AH450" s="1026"/>
      <c r="AI450" s="1026"/>
      <c r="AJ450" s="1026"/>
      <c r="AK450" s="1026"/>
      <c r="AL450" s="1026"/>
      <c r="AM450" s="1026"/>
      <c r="AN450" s="1026"/>
      <c r="AO450" s="1026"/>
      <c r="AP450" s="1026"/>
      <c r="AQ450" s="1026"/>
      <c r="AR450" s="1026"/>
      <c r="AS450" s="1026"/>
      <c r="AT450" s="1026"/>
      <c r="AU450" s="1026"/>
      <c r="AV450" s="1026"/>
      <c r="AW450" s="1026"/>
      <c r="AX450" s="1026"/>
      <c r="AY450" s="1026"/>
      <c r="AZ450" s="1026"/>
      <c r="BA450" s="1026"/>
      <c r="BB450" s="1026"/>
      <c r="BC450" s="1026"/>
      <c r="BD450" s="1026"/>
      <c r="BE450" s="1026"/>
      <c r="BF450" s="1026"/>
      <c r="BG450" s="1026"/>
      <c r="BH450" s="1026"/>
      <c r="BI450" s="1026"/>
      <c r="BJ450" s="1026"/>
      <c r="BK450" s="1026"/>
      <c r="BL450" s="1026"/>
      <c r="BM450" s="1026"/>
      <c r="BN450" s="1026"/>
      <c r="BO450" s="1026"/>
      <c r="BP450" s="1026"/>
      <c r="BQ450" s="1026"/>
      <c r="BR450" s="1026"/>
      <c r="BS450" s="1026"/>
      <c r="BT450" s="1026"/>
      <c r="BU450" s="1026"/>
      <c r="BV450" s="1026"/>
    </row>
    <row r="451">
      <c r="A451" s="1026"/>
      <c r="B451" s="1026"/>
      <c r="C451" s="1026"/>
      <c r="D451" s="1026"/>
      <c r="E451" s="1026"/>
      <c r="F451" s="1026"/>
      <c r="G451" s="1026"/>
      <c r="H451" s="1027"/>
      <c r="I451" s="1027"/>
      <c r="J451" s="1027"/>
      <c r="K451" s="1027"/>
      <c r="L451" s="1027"/>
      <c r="M451" s="1027"/>
      <c r="N451" s="1027"/>
      <c r="O451" s="1027"/>
      <c r="P451" s="1027"/>
      <c r="Q451" s="1026"/>
      <c r="R451" s="1026"/>
      <c r="S451" s="1026"/>
      <c r="T451" s="1026"/>
      <c r="U451" s="1026"/>
      <c r="V451" s="1026"/>
      <c r="W451" s="1026"/>
      <c r="X451" s="1026"/>
      <c r="Y451" s="1026"/>
      <c r="Z451" s="1026"/>
      <c r="AA451" s="1026"/>
      <c r="AB451" s="1026"/>
      <c r="AC451" s="1026"/>
      <c r="AD451" s="1026"/>
      <c r="AE451" s="1026"/>
      <c r="AF451" s="1026"/>
      <c r="AG451" s="1026"/>
      <c r="AH451" s="1026"/>
      <c r="AI451" s="1026"/>
      <c r="AJ451" s="1026"/>
      <c r="AK451" s="1026"/>
      <c r="AL451" s="1026"/>
      <c r="AM451" s="1026"/>
      <c r="AN451" s="1026"/>
      <c r="AO451" s="1026"/>
      <c r="AP451" s="1026"/>
      <c r="AQ451" s="1026"/>
      <c r="AR451" s="1026"/>
      <c r="AS451" s="1026"/>
      <c r="AT451" s="1026"/>
      <c r="AU451" s="1026"/>
      <c r="AV451" s="1026"/>
      <c r="AW451" s="1026"/>
      <c r="AX451" s="1026"/>
      <c r="AY451" s="1026"/>
      <c r="AZ451" s="1026"/>
      <c r="BA451" s="1026"/>
      <c r="BB451" s="1026"/>
      <c r="BC451" s="1026"/>
      <c r="BD451" s="1026"/>
      <c r="BE451" s="1026"/>
      <c r="BF451" s="1026"/>
      <c r="BG451" s="1026"/>
      <c r="BH451" s="1026"/>
      <c r="BI451" s="1026"/>
      <c r="BJ451" s="1026"/>
      <c r="BK451" s="1026"/>
      <c r="BL451" s="1026"/>
      <c r="BM451" s="1026"/>
      <c r="BN451" s="1026"/>
      <c r="BO451" s="1026"/>
      <c r="BP451" s="1026"/>
      <c r="BQ451" s="1026"/>
      <c r="BR451" s="1026"/>
      <c r="BS451" s="1026"/>
      <c r="BT451" s="1026"/>
      <c r="BU451" s="1026"/>
      <c r="BV451" s="1026"/>
    </row>
    <row r="452">
      <c r="A452" s="1026"/>
      <c r="B452" s="1026"/>
      <c r="C452" s="1026"/>
      <c r="D452" s="1026"/>
      <c r="E452" s="1026"/>
      <c r="F452" s="1026"/>
      <c r="G452" s="1026"/>
      <c r="H452" s="1027"/>
      <c r="I452" s="1027"/>
      <c r="J452" s="1027"/>
      <c r="K452" s="1027"/>
      <c r="L452" s="1027"/>
      <c r="M452" s="1027"/>
      <c r="N452" s="1027"/>
      <c r="O452" s="1027"/>
      <c r="P452" s="1027"/>
      <c r="Q452" s="1026"/>
      <c r="R452" s="1026"/>
      <c r="S452" s="1026"/>
      <c r="T452" s="1026"/>
      <c r="U452" s="1026"/>
      <c r="V452" s="1026"/>
      <c r="W452" s="1026"/>
      <c r="X452" s="1026"/>
      <c r="Y452" s="1026"/>
      <c r="Z452" s="1026"/>
      <c r="AA452" s="1026"/>
      <c r="AB452" s="1026"/>
      <c r="AC452" s="1026"/>
      <c r="AD452" s="1026"/>
      <c r="AE452" s="1026"/>
      <c r="AF452" s="1026"/>
      <c r="AG452" s="1026"/>
      <c r="AH452" s="1026"/>
      <c r="AI452" s="1026"/>
      <c r="AJ452" s="1026"/>
      <c r="AK452" s="1026"/>
      <c r="AL452" s="1026"/>
      <c r="AM452" s="1026"/>
      <c r="AN452" s="1026"/>
      <c r="AO452" s="1026"/>
      <c r="AP452" s="1026"/>
      <c r="AQ452" s="1026"/>
      <c r="AR452" s="1026"/>
      <c r="AS452" s="1026"/>
      <c r="AT452" s="1026"/>
      <c r="AU452" s="1026"/>
      <c r="AV452" s="1026"/>
      <c r="AW452" s="1026"/>
      <c r="AX452" s="1026"/>
      <c r="AY452" s="1026"/>
      <c r="AZ452" s="1026"/>
      <c r="BA452" s="1026"/>
      <c r="BB452" s="1026"/>
      <c r="BC452" s="1026"/>
      <c r="BD452" s="1026"/>
      <c r="BE452" s="1026"/>
      <c r="BF452" s="1026"/>
      <c r="BG452" s="1026"/>
      <c r="BH452" s="1026"/>
      <c r="BI452" s="1026"/>
      <c r="BJ452" s="1026"/>
      <c r="BK452" s="1026"/>
      <c r="BL452" s="1026"/>
      <c r="BM452" s="1026"/>
      <c r="BN452" s="1026"/>
      <c r="BO452" s="1026"/>
      <c r="BP452" s="1026"/>
      <c r="BQ452" s="1026"/>
      <c r="BR452" s="1026"/>
      <c r="BS452" s="1026"/>
      <c r="BT452" s="1026"/>
      <c r="BU452" s="1026"/>
      <c r="BV452" s="1026"/>
    </row>
    <row r="453">
      <c r="A453" s="1026"/>
      <c r="B453" s="1026"/>
      <c r="C453" s="1026"/>
      <c r="D453" s="1026"/>
      <c r="E453" s="1026"/>
      <c r="F453" s="1026"/>
      <c r="G453" s="1026"/>
      <c r="H453" s="1027"/>
      <c r="I453" s="1027"/>
      <c r="J453" s="1027"/>
      <c r="K453" s="1027"/>
      <c r="L453" s="1027"/>
      <c r="M453" s="1027"/>
      <c r="N453" s="1027"/>
      <c r="O453" s="1027"/>
      <c r="P453" s="1027"/>
      <c r="Q453" s="1026"/>
      <c r="R453" s="1026"/>
      <c r="S453" s="1026"/>
      <c r="T453" s="1026"/>
      <c r="U453" s="1026"/>
      <c r="V453" s="1026"/>
      <c r="W453" s="1026"/>
      <c r="X453" s="1026"/>
      <c r="Y453" s="1026"/>
      <c r="Z453" s="1026"/>
      <c r="AA453" s="1026"/>
      <c r="AB453" s="1026"/>
      <c r="AC453" s="1026"/>
      <c r="AD453" s="1026"/>
      <c r="AE453" s="1026"/>
      <c r="AF453" s="1026"/>
      <c r="AG453" s="1026"/>
      <c r="AH453" s="1026"/>
      <c r="AI453" s="1026"/>
      <c r="AJ453" s="1026"/>
      <c r="AK453" s="1026"/>
      <c r="AL453" s="1026"/>
      <c r="AM453" s="1026"/>
      <c r="AN453" s="1026"/>
      <c r="AO453" s="1026"/>
      <c r="AP453" s="1026"/>
      <c r="AQ453" s="1026"/>
      <c r="AR453" s="1026"/>
      <c r="AS453" s="1026"/>
      <c r="AT453" s="1026"/>
      <c r="AU453" s="1026"/>
      <c r="AV453" s="1026"/>
      <c r="AW453" s="1026"/>
      <c r="AX453" s="1026"/>
      <c r="AY453" s="1026"/>
      <c r="AZ453" s="1026"/>
      <c r="BA453" s="1026"/>
      <c r="BB453" s="1026"/>
      <c r="BC453" s="1026"/>
      <c r="BD453" s="1026"/>
      <c r="BE453" s="1026"/>
      <c r="BF453" s="1026"/>
      <c r="BG453" s="1026"/>
      <c r="BH453" s="1026"/>
      <c r="BI453" s="1026"/>
      <c r="BJ453" s="1026"/>
      <c r="BK453" s="1026"/>
      <c r="BL453" s="1026"/>
      <c r="BM453" s="1026"/>
      <c r="BN453" s="1026"/>
      <c r="BO453" s="1026"/>
      <c r="BP453" s="1026"/>
      <c r="BQ453" s="1026"/>
      <c r="BR453" s="1026"/>
      <c r="BS453" s="1026"/>
      <c r="BT453" s="1026"/>
      <c r="BU453" s="1026"/>
      <c r="BV453" s="1026"/>
    </row>
    <row r="454">
      <c r="A454" s="1026"/>
      <c r="B454" s="1026"/>
      <c r="C454" s="1026"/>
      <c r="D454" s="1026"/>
      <c r="E454" s="1026"/>
      <c r="F454" s="1026"/>
      <c r="G454" s="1026"/>
      <c r="H454" s="1027"/>
      <c r="I454" s="1027"/>
      <c r="J454" s="1027"/>
      <c r="K454" s="1027"/>
      <c r="L454" s="1027"/>
      <c r="M454" s="1027"/>
      <c r="N454" s="1027"/>
      <c r="O454" s="1027"/>
      <c r="P454" s="1027"/>
      <c r="Q454" s="1026"/>
      <c r="R454" s="1026"/>
      <c r="S454" s="1026"/>
      <c r="T454" s="1026"/>
      <c r="U454" s="1026"/>
      <c r="V454" s="1026"/>
      <c r="W454" s="1026"/>
      <c r="X454" s="1026"/>
      <c r="Y454" s="1026"/>
      <c r="Z454" s="1026"/>
      <c r="AA454" s="1026"/>
      <c r="AB454" s="1026"/>
      <c r="AC454" s="1026"/>
      <c r="AD454" s="1026"/>
      <c r="AE454" s="1026"/>
      <c r="AF454" s="1026"/>
      <c r="AG454" s="1026"/>
      <c r="AH454" s="1026"/>
      <c r="AI454" s="1026"/>
      <c r="AJ454" s="1026"/>
      <c r="AK454" s="1026"/>
      <c r="AL454" s="1026"/>
      <c r="AM454" s="1026"/>
      <c r="AN454" s="1026"/>
      <c r="AO454" s="1026"/>
      <c r="AP454" s="1026"/>
      <c r="AQ454" s="1026"/>
      <c r="AR454" s="1026"/>
      <c r="AS454" s="1026"/>
      <c r="AT454" s="1026"/>
      <c r="AU454" s="1026"/>
      <c r="AV454" s="1026"/>
      <c r="AW454" s="1026"/>
      <c r="AX454" s="1026"/>
      <c r="AY454" s="1026"/>
      <c r="AZ454" s="1026"/>
      <c r="BA454" s="1026"/>
      <c r="BB454" s="1026"/>
      <c r="BC454" s="1026"/>
      <c r="BD454" s="1026"/>
      <c r="BE454" s="1026"/>
      <c r="BF454" s="1026"/>
      <c r="BG454" s="1026"/>
      <c r="BH454" s="1026"/>
      <c r="BI454" s="1026"/>
      <c r="BJ454" s="1026"/>
      <c r="BK454" s="1026"/>
      <c r="BL454" s="1026"/>
      <c r="BM454" s="1026"/>
      <c r="BN454" s="1026"/>
      <c r="BO454" s="1026"/>
      <c r="BP454" s="1026"/>
      <c r="BQ454" s="1026"/>
      <c r="BR454" s="1026"/>
      <c r="BS454" s="1026"/>
      <c r="BT454" s="1026"/>
      <c r="BU454" s="1026"/>
      <c r="BV454" s="1026"/>
    </row>
    <row r="455">
      <c r="A455" s="1026"/>
      <c r="B455" s="1026"/>
      <c r="C455" s="1026"/>
      <c r="D455" s="1026"/>
      <c r="E455" s="1026"/>
      <c r="F455" s="1026"/>
      <c r="G455" s="1026"/>
      <c r="H455" s="1027"/>
      <c r="I455" s="1027"/>
      <c r="J455" s="1027"/>
      <c r="K455" s="1027"/>
      <c r="L455" s="1027"/>
      <c r="M455" s="1027"/>
      <c r="N455" s="1027"/>
      <c r="O455" s="1027"/>
      <c r="P455" s="1027"/>
      <c r="Q455" s="1026"/>
      <c r="R455" s="1026"/>
      <c r="S455" s="1026"/>
      <c r="T455" s="1026"/>
      <c r="U455" s="1026"/>
      <c r="V455" s="1026"/>
      <c r="W455" s="1026"/>
      <c r="X455" s="1026"/>
      <c r="Y455" s="1026"/>
      <c r="Z455" s="1026"/>
      <c r="AA455" s="1026"/>
      <c r="AB455" s="1026"/>
      <c r="AC455" s="1026"/>
      <c r="AD455" s="1026"/>
      <c r="AE455" s="1026"/>
      <c r="AF455" s="1026"/>
      <c r="AG455" s="1026"/>
      <c r="AH455" s="1026"/>
      <c r="AI455" s="1026"/>
      <c r="AJ455" s="1026"/>
      <c r="AK455" s="1026"/>
      <c r="AL455" s="1026"/>
      <c r="AM455" s="1026"/>
      <c r="AN455" s="1026"/>
      <c r="AO455" s="1026"/>
      <c r="AP455" s="1026"/>
      <c r="AQ455" s="1026"/>
      <c r="AR455" s="1026"/>
      <c r="AS455" s="1026"/>
      <c r="AT455" s="1026"/>
      <c r="AU455" s="1026"/>
      <c r="AV455" s="1026"/>
      <c r="AW455" s="1026"/>
      <c r="AX455" s="1026"/>
      <c r="AY455" s="1026"/>
      <c r="AZ455" s="1026"/>
      <c r="BA455" s="1026"/>
      <c r="BB455" s="1026"/>
      <c r="BC455" s="1026"/>
      <c r="BD455" s="1026"/>
      <c r="BE455" s="1026"/>
      <c r="BF455" s="1026"/>
      <c r="BG455" s="1026"/>
      <c r="BH455" s="1026"/>
      <c r="BI455" s="1026"/>
      <c r="BJ455" s="1026"/>
      <c r="BK455" s="1026"/>
      <c r="BL455" s="1026"/>
      <c r="BM455" s="1026"/>
      <c r="BN455" s="1026"/>
      <c r="BO455" s="1026"/>
      <c r="BP455" s="1026"/>
      <c r="BQ455" s="1026"/>
      <c r="BR455" s="1026"/>
      <c r="BS455" s="1026"/>
      <c r="BT455" s="1026"/>
      <c r="BU455" s="1026"/>
      <c r="BV455" s="1026"/>
    </row>
    <row r="456">
      <c r="A456" s="1026"/>
      <c r="B456" s="1026"/>
      <c r="C456" s="1026"/>
      <c r="D456" s="1026"/>
      <c r="E456" s="1026"/>
      <c r="F456" s="1026"/>
      <c r="G456" s="1026"/>
      <c r="H456" s="1027"/>
      <c r="I456" s="1027"/>
      <c r="J456" s="1027"/>
      <c r="K456" s="1027"/>
      <c r="L456" s="1027"/>
      <c r="M456" s="1027"/>
      <c r="N456" s="1027"/>
      <c r="O456" s="1027"/>
      <c r="P456" s="1027"/>
      <c r="Q456" s="1026"/>
      <c r="R456" s="1026"/>
      <c r="S456" s="1026"/>
      <c r="T456" s="1026"/>
      <c r="U456" s="1026"/>
      <c r="V456" s="1026"/>
      <c r="W456" s="1026"/>
      <c r="X456" s="1026"/>
      <c r="Y456" s="1026"/>
      <c r="Z456" s="1026"/>
      <c r="AA456" s="1026"/>
      <c r="AB456" s="1026"/>
      <c r="AC456" s="1026"/>
      <c r="AD456" s="1026"/>
      <c r="AE456" s="1026"/>
      <c r="AF456" s="1026"/>
      <c r="AG456" s="1026"/>
      <c r="AH456" s="1026"/>
      <c r="AI456" s="1026"/>
      <c r="AJ456" s="1026"/>
      <c r="AK456" s="1026"/>
      <c r="AL456" s="1026"/>
      <c r="AM456" s="1026"/>
      <c r="AN456" s="1026"/>
      <c r="AO456" s="1026"/>
      <c r="AP456" s="1026"/>
      <c r="AQ456" s="1026"/>
      <c r="AR456" s="1026"/>
      <c r="AS456" s="1026"/>
      <c r="AT456" s="1026"/>
      <c r="AU456" s="1026"/>
      <c r="AV456" s="1026"/>
      <c r="AW456" s="1026"/>
      <c r="AX456" s="1026"/>
      <c r="AY456" s="1026"/>
      <c r="AZ456" s="1026"/>
      <c r="BA456" s="1026"/>
      <c r="BB456" s="1026"/>
      <c r="BC456" s="1026"/>
      <c r="BD456" s="1026"/>
      <c r="BE456" s="1026"/>
      <c r="BF456" s="1026"/>
      <c r="BG456" s="1026"/>
      <c r="BH456" s="1026"/>
      <c r="BI456" s="1026"/>
      <c r="BJ456" s="1026"/>
      <c r="BK456" s="1026"/>
      <c r="BL456" s="1026"/>
      <c r="BM456" s="1026"/>
      <c r="BN456" s="1026"/>
      <c r="BO456" s="1026"/>
      <c r="BP456" s="1026"/>
      <c r="BQ456" s="1026"/>
      <c r="BR456" s="1026"/>
      <c r="BS456" s="1026"/>
      <c r="BT456" s="1026"/>
      <c r="BU456" s="1026"/>
      <c r="BV456" s="1026"/>
    </row>
    <row r="457">
      <c r="A457" s="1026"/>
      <c r="B457" s="1026"/>
      <c r="C457" s="1026"/>
      <c r="D457" s="1026"/>
      <c r="E457" s="1026"/>
      <c r="F457" s="1026"/>
      <c r="G457" s="1026"/>
      <c r="H457" s="1027"/>
      <c r="I457" s="1027"/>
      <c r="J457" s="1027"/>
      <c r="K457" s="1027"/>
      <c r="L457" s="1027"/>
      <c r="M457" s="1027"/>
      <c r="N457" s="1027"/>
      <c r="O457" s="1027"/>
      <c r="P457" s="1027"/>
      <c r="Q457" s="1026"/>
      <c r="R457" s="1026"/>
      <c r="S457" s="1026"/>
      <c r="T457" s="1026"/>
      <c r="U457" s="1026"/>
      <c r="V457" s="1026"/>
      <c r="W457" s="1026"/>
      <c r="X457" s="1026"/>
      <c r="Y457" s="1026"/>
      <c r="Z457" s="1026"/>
      <c r="AA457" s="1026"/>
      <c r="AB457" s="1026"/>
      <c r="AC457" s="1026"/>
      <c r="AD457" s="1026"/>
      <c r="AE457" s="1026"/>
      <c r="AF457" s="1026"/>
      <c r="AG457" s="1026"/>
      <c r="AH457" s="1026"/>
      <c r="AI457" s="1026"/>
      <c r="AJ457" s="1026"/>
      <c r="AK457" s="1026"/>
      <c r="AL457" s="1026"/>
      <c r="AM457" s="1026"/>
      <c r="AN457" s="1026"/>
      <c r="AO457" s="1026"/>
      <c r="AP457" s="1026"/>
      <c r="AQ457" s="1026"/>
      <c r="AR457" s="1026"/>
      <c r="AS457" s="1026"/>
      <c r="AT457" s="1026"/>
      <c r="AU457" s="1026"/>
      <c r="AV457" s="1026"/>
      <c r="AW457" s="1026"/>
      <c r="AX457" s="1026"/>
      <c r="AY457" s="1026"/>
      <c r="AZ457" s="1026"/>
      <c r="BA457" s="1026"/>
      <c r="BB457" s="1026"/>
      <c r="BC457" s="1026"/>
      <c r="BD457" s="1026"/>
      <c r="BE457" s="1026"/>
      <c r="BF457" s="1026"/>
      <c r="BG457" s="1026"/>
      <c r="BH457" s="1026"/>
      <c r="BI457" s="1026"/>
      <c r="BJ457" s="1026"/>
      <c r="BK457" s="1026"/>
      <c r="BL457" s="1026"/>
      <c r="BM457" s="1026"/>
      <c r="BN457" s="1026"/>
      <c r="BO457" s="1026"/>
      <c r="BP457" s="1026"/>
      <c r="BQ457" s="1026"/>
      <c r="BR457" s="1026"/>
      <c r="BS457" s="1026"/>
      <c r="BT457" s="1026"/>
      <c r="BU457" s="1026"/>
      <c r="BV457" s="1026"/>
    </row>
    <row r="458">
      <c r="A458" s="1026"/>
      <c r="B458" s="1026"/>
      <c r="C458" s="1026"/>
      <c r="D458" s="1026"/>
      <c r="E458" s="1026"/>
      <c r="F458" s="1026"/>
      <c r="G458" s="1026"/>
      <c r="H458" s="1027"/>
      <c r="I458" s="1027"/>
      <c r="J458" s="1027"/>
      <c r="K458" s="1027"/>
      <c r="L458" s="1027"/>
      <c r="M458" s="1027"/>
      <c r="N458" s="1027"/>
      <c r="O458" s="1027"/>
      <c r="P458" s="1027"/>
      <c r="Q458" s="1026"/>
      <c r="R458" s="1026"/>
      <c r="S458" s="1026"/>
      <c r="T458" s="1026"/>
      <c r="U458" s="1026"/>
      <c r="V458" s="1026"/>
      <c r="W458" s="1026"/>
      <c r="X458" s="1026"/>
      <c r="Y458" s="1026"/>
      <c r="Z458" s="1026"/>
      <c r="AA458" s="1026"/>
      <c r="AB458" s="1026"/>
      <c r="AC458" s="1026"/>
      <c r="AD458" s="1026"/>
      <c r="AE458" s="1026"/>
      <c r="AF458" s="1026"/>
      <c r="AG458" s="1026"/>
      <c r="AH458" s="1026"/>
      <c r="AI458" s="1026"/>
      <c r="AJ458" s="1026"/>
      <c r="AK458" s="1026"/>
      <c r="AL458" s="1026"/>
      <c r="AM458" s="1026"/>
      <c r="AN458" s="1026"/>
      <c r="AO458" s="1026"/>
      <c r="AP458" s="1026"/>
      <c r="AQ458" s="1026"/>
      <c r="AR458" s="1026"/>
      <c r="AS458" s="1026"/>
      <c r="AT458" s="1026"/>
      <c r="AU458" s="1026"/>
      <c r="AV458" s="1026"/>
      <c r="AW458" s="1026"/>
      <c r="AX458" s="1026"/>
      <c r="AY458" s="1026"/>
      <c r="AZ458" s="1026"/>
      <c r="BA458" s="1026"/>
      <c r="BB458" s="1026"/>
      <c r="BC458" s="1026"/>
      <c r="BD458" s="1026"/>
      <c r="BE458" s="1026"/>
      <c r="BF458" s="1026"/>
      <c r="BG458" s="1026"/>
      <c r="BH458" s="1026"/>
      <c r="BI458" s="1026"/>
      <c r="BJ458" s="1026"/>
      <c r="BK458" s="1026"/>
      <c r="BL458" s="1026"/>
      <c r="BM458" s="1026"/>
      <c r="BN458" s="1026"/>
      <c r="BO458" s="1026"/>
      <c r="BP458" s="1026"/>
      <c r="BQ458" s="1026"/>
      <c r="BR458" s="1026"/>
      <c r="BS458" s="1026"/>
      <c r="BT458" s="1026"/>
      <c r="BU458" s="1026"/>
      <c r="BV458" s="1026"/>
    </row>
    <row r="459">
      <c r="A459" s="1026"/>
      <c r="B459" s="1026"/>
      <c r="C459" s="1026"/>
      <c r="D459" s="1026"/>
      <c r="E459" s="1026"/>
      <c r="F459" s="1026"/>
      <c r="G459" s="1026"/>
      <c r="H459" s="1027"/>
      <c r="I459" s="1027"/>
      <c r="J459" s="1027"/>
      <c r="K459" s="1027"/>
      <c r="L459" s="1027"/>
      <c r="M459" s="1027"/>
      <c r="N459" s="1027"/>
      <c r="O459" s="1027"/>
      <c r="P459" s="1027"/>
      <c r="Q459" s="1026"/>
      <c r="R459" s="1026"/>
      <c r="S459" s="1026"/>
      <c r="T459" s="1026"/>
      <c r="U459" s="1026"/>
      <c r="V459" s="1026"/>
      <c r="W459" s="1026"/>
      <c r="X459" s="1026"/>
      <c r="Y459" s="1026"/>
      <c r="Z459" s="1026"/>
      <c r="AA459" s="1026"/>
      <c r="AB459" s="1026"/>
      <c r="AC459" s="1026"/>
      <c r="AD459" s="1026"/>
      <c r="AE459" s="1026"/>
      <c r="AF459" s="1026"/>
      <c r="AG459" s="1026"/>
      <c r="AH459" s="1026"/>
      <c r="AI459" s="1026"/>
      <c r="AJ459" s="1026"/>
      <c r="AK459" s="1026"/>
      <c r="AL459" s="1026"/>
      <c r="AM459" s="1026"/>
      <c r="AN459" s="1026"/>
      <c r="AO459" s="1026"/>
      <c r="AP459" s="1026"/>
      <c r="AQ459" s="1026"/>
      <c r="AR459" s="1026"/>
      <c r="AS459" s="1026"/>
      <c r="AT459" s="1026"/>
      <c r="AU459" s="1026"/>
      <c r="AV459" s="1026"/>
      <c r="AW459" s="1026"/>
      <c r="AX459" s="1026"/>
      <c r="AY459" s="1026"/>
      <c r="AZ459" s="1026"/>
      <c r="BA459" s="1026"/>
      <c r="BB459" s="1026"/>
      <c r="BC459" s="1026"/>
      <c r="BD459" s="1026"/>
      <c r="BE459" s="1026"/>
      <c r="BF459" s="1026"/>
      <c r="BG459" s="1026"/>
      <c r="BH459" s="1026"/>
      <c r="BI459" s="1026"/>
      <c r="BJ459" s="1026"/>
      <c r="BK459" s="1026"/>
      <c r="BL459" s="1026"/>
      <c r="BM459" s="1026"/>
      <c r="BN459" s="1026"/>
      <c r="BO459" s="1026"/>
      <c r="BP459" s="1026"/>
      <c r="BQ459" s="1026"/>
      <c r="BR459" s="1026"/>
      <c r="BS459" s="1026"/>
      <c r="BT459" s="1026"/>
      <c r="BU459" s="1026"/>
      <c r="BV459" s="1026"/>
    </row>
    <row r="460">
      <c r="A460" s="1026"/>
      <c r="B460" s="1026"/>
      <c r="C460" s="1026"/>
      <c r="D460" s="1026"/>
      <c r="E460" s="1026"/>
      <c r="F460" s="1026"/>
      <c r="G460" s="1026"/>
      <c r="H460" s="1027"/>
      <c r="I460" s="1027"/>
      <c r="J460" s="1027"/>
      <c r="K460" s="1027"/>
      <c r="L460" s="1027"/>
      <c r="M460" s="1027"/>
      <c r="N460" s="1027"/>
      <c r="O460" s="1027"/>
      <c r="P460" s="1027"/>
      <c r="Q460" s="1026"/>
      <c r="R460" s="1026"/>
      <c r="S460" s="1026"/>
      <c r="T460" s="1026"/>
      <c r="U460" s="1026"/>
      <c r="V460" s="1026"/>
      <c r="W460" s="1026"/>
      <c r="X460" s="1026"/>
      <c r="Y460" s="1026"/>
      <c r="Z460" s="1026"/>
      <c r="AA460" s="1026"/>
      <c r="AB460" s="1026"/>
      <c r="AC460" s="1026"/>
      <c r="AD460" s="1026"/>
      <c r="AE460" s="1026"/>
      <c r="AF460" s="1026"/>
      <c r="AG460" s="1026"/>
      <c r="AH460" s="1026"/>
      <c r="AI460" s="1026"/>
      <c r="AJ460" s="1026"/>
      <c r="AK460" s="1026"/>
      <c r="AL460" s="1026"/>
      <c r="AM460" s="1026"/>
      <c r="AN460" s="1026"/>
      <c r="AO460" s="1026"/>
      <c r="AP460" s="1026"/>
      <c r="AQ460" s="1026"/>
      <c r="AR460" s="1026"/>
      <c r="AS460" s="1026"/>
      <c r="AT460" s="1026"/>
      <c r="AU460" s="1026"/>
      <c r="AV460" s="1026"/>
      <c r="AW460" s="1026"/>
      <c r="AX460" s="1026"/>
      <c r="AY460" s="1026"/>
      <c r="AZ460" s="1026"/>
      <c r="BA460" s="1026"/>
      <c r="BB460" s="1026"/>
      <c r="BC460" s="1026"/>
      <c r="BD460" s="1026"/>
      <c r="BE460" s="1026"/>
      <c r="BF460" s="1026"/>
      <c r="BG460" s="1026"/>
      <c r="BH460" s="1026"/>
      <c r="BI460" s="1026"/>
      <c r="BJ460" s="1026"/>
      <c r="BK460" s="1026"/>
      <c r="BL460" s="1026"/>
      <c r="BM460" s="1026"/>
      <c r="BN460" s="1026"/>
      <c r="BO460" s="1026"/>
      <c r="BP460" s="1026"/>
      <c r="BQ460" s="1026"/>
      <c r="BR460" s="1026"/>
      <c r="BS460" s="1026"/>
      <c r="BT460" s="1026"/>
      <c r="BU460" s="1026"/>
      <c r="BV460" s="1026"/>
    </row>
    <row r="461">
      <c r="A461" s="1026"/>
      <c r="B461" s="1026"/>
      <c r="C461" s="1026"/>
      <c r="D461" s="1026"/>
      <c r="E461" s="1026"/>
      <c r="F461" s="1026"/>
      <c r="G461" s="1026"/>
      <c r="H461" s="1027"/>
      <c r="I461" s="1027"/>
      <c r="J461" s="1027"/>
      <c r="K461" s="1027"/>
      <c r="L461" s="1027"/>
      <c r="M461" s="1027"/>
      <c r="N461" s="1027"/>
      <c r="O461" s="1027"/>
      <c r="P461" s="1027"/>
      <c r="Q461" s="1026"/>
      <c r="R461" s="1026"/>
      <c r="S461" s="1026"/>
      <c r="T461" s="1026"/>
      <c r="U461" s="1026"/>
      <c r="V461" s="1026"/>
      <c r="W461" s="1026"/>
      <c r="X461" s="1026"/>
      <c r="Y461" s="1026"/>
      <c r="Z461" s="1026"/>
      <c r="AA461" s="1026"/>
      <c r="AB461" s="1026"/>
      <c r="AC461" s="1026"/>
      <c r="AD461" s="1026"/>
      <c r="AE461" s="1026"/>
      <c r="AF461" s="1026"/>
      <c r="AG461" s="1026"/>
      <c r="AH461" s="1026"/>
      <c r="AI461" s="1026"/>
      <c r="AJ461" s="1026"/>
      <c r="AK461" s="1026"/>
      <c r="AL461" s="1026"/>
      <c r="AM461" s="1026"/>
      <c r="AN461" s="1026"/>
      <c r="AO461" s="1026"/>
      <c r="AP461" s="1026"/>
      <c r="AQ461" s="1026"/>
      <c r="AR461" s="1026"/>
      <c r="AS461" s="1026"/>
      <c r="AT461" s="1026"/>
      <c r="AU461" s="1026"/>
      <c r="AV461" s="1026"/>
      <c r="AW461" s="1026"/>
      <c r="AX461" s="1026"/>
      <c r="AY461" s="1026"/>
      <c r="AZ461" s="1026"/>
      <c r="BA461" s="1026"/>
      <c r="BB461" s="1026"/>
      <c r="BC461" s="1026"/>
      <c r="BD461" s="1026"/>
      <c r="BE461" s="1026"/>
      <c r="BF461" s="1026"/>
      <c r="BG461" s="1026"/>
      <c r="BH461" s="1026"/>
      <c r="BI461" s="1026"/>
      <c r="BJ461" s="1026"/>
      <c r="BK461" s="1026"/>
      <c r="BL461" s="1026"/>
      <c r="BM461" s="1026"/>
      <c r="BN461" s="1026"/>
      <c r="BO461" s="1026"/>
      <c r="BP461" s="1026"/>
      <c r="BQ461" s="1026"/>
      <c r="BR461" s="1026"/>
      <c r="BS461" s="1026"/>
      <c r="BT461" s="1026"/>
      <c r="BU461" s="1026"/>
      <c r="BV461" s="1026"/>
    </row>
    <row r="462">
      <c r="A462" s="1026"/>
      <c r="B462" s="1026"/>
      <c r="C462" s="1026"/>
      <c r="D462" s="1026"/>
      <c r="E462" s="1026"/>
      <c r="F462" s="1026"/>
      <c r="G462" s="1026"/>
      <c r="H462" s="1027"/>
      <c r="I462" s="1027"/>
      <c r="J462" s="1027"/>
      <c r="K462" s="1027"/>
      <c r="L462" s="1027"/>
      <c r="M462" s="1027"/>
      <c r="N462" s="1027"/>
      <c r="O462" s="1027"/>
      <c r="P462" s="1027"/>
      <c r="Q462" s="1026"/>
      <c r="R462" s="1026"/>
      <c r="S462" s="1026"/>
      <c r="T462" s="1026"/>
      <c r="U462" s="1026"/>
      <c r="V462" s="1026"/>
      <c r="W462" s="1026"/>
      <c r="X462" s="1026"/>
      <c r="Y462" s="1026"/>
      <c r="Z462" s="1026"/>
      <c r="AA462" s="1026"/>
      <c r="AB462" s="1026"/>
      <c r="AC462" s="1026"/>
      <c r="AD462" s="1026"/>
      <c r="AE462" s="1026"/>
      <c r="AF462" s="1026"/>
      <c r="AG462" s="1026"/>
      <c r="AH462" s="1026"/>
      <c r="AI462" s="1026"/>
      <c r="AJ462" s="1026"/>
      <c r="AK462" s="1026"/>
      <c r="AL462" s="1026"/>
      <c r="AM462" s="1026"/>
      <c r="AN462" s="1026"/>
      <c r="AO462" s="1026"/>
      <c r="AP462" s="1026"/>
      <c r="AQ462" s="1026"/>
      <c r="AR462" s="1026"/>
      <c r="AS462" s="1026"/>
      <c r="AT462" s="1026"/>
      <c r="AU462" s="1026"/>
      <c r="AV462" s="1026"/>
      <c r="AW462" s="1026"/>
      <c r="AX462" s="1026"/>
      <c r="AY462" s="1026"/>
      <c r="AZ462" s="1026"/>
      <c r="BA462" s="1026"/>
      <c r="BB462" s="1026"/>
      <c r="BC462" s="1026"/>
      <c r="BD462" s="1026"/>
      <c r="BE462" s="1026"/>
      <c r="BF462" s="1026"/>
      <c r="BG462" s="1026"/>
      <c r="BH462" s="1026"/>
      <c r="BI462" s="1026"/>
      <c r="BJ462" s="1026"/>
      <c r="BK462" s="1026"/>
      <c r="BL462" s="1026"/>
      <c r="BM462" s="1026"/>
      <c r="BN462" s="1026"/>
      <c r="BO462" s="1026"/>
      <c r="BP462" s="1026"/>
      <c r="BQ462" s="1026"/>
      <c r="BR462" s="1026"/>
      <c r="BS462" s="1026"/>
      <c r="BT462" s="1026"/>
      <c r="BU462" s="1026"/>
      <c r="BV462" s="1026"/>
    </row>
    <row r="463">
      <c r="A463" s="1026"/>
      <c r="B463" s="1026"/>
      <c r="C463" s="1026"/>
      <c r="D463" s="1026"/>
      <c r="E463" s="1026"/>
      <c r="F463" s="1026"/>
      <c r="G463" s="1026"/>
      <c r="H463" s="1027"/>
      <c r="I463" s="1027"/>
      <c r="J463" s="1027"/>
      <c r="K463" s="1027"/>
      <c r="L463" s="1027"/>
      <c r="M463" s="1027"/>
      <c r="N463" s="1027"/>
      <c r="O463" s="1027"/>
      <c r="P463" s="1027"/>
      <c r="Q463" s="1026"/>
      <c r="R463" s="1026"/>
      <c r="S463" s="1026"/>
      <c r="T463" s="1026"/>
      <c r="U463" s="1026"/>
      <c r="V463" s="1026"/>
      <c r="W463" s="1026"/>
      <c r="X463" s="1026"/>
      <c r="Y463" s="1026"/>
      <c r="Z463" s="1026"/>
      <c r="AA463" s="1026"/>
      <c r="AB463" s="1026"/>
      <c r="AC463" s="1026"/>
      <c r="AD463" s="1026"/>
      <c r="AE463" s="1026"/>
      <c r="AF463" s="1026"/>
      <c r="AG463" s="1026"/>
      <c r="AH463" s="1026"/>
      <c r="AI463" s="1026"/>
      <c r="AJ463" s="1026"/>
      <c r="AK463" s="1026"/>
      <c r="AL463" s="1026"/>
      <c r="AM463" s="1026"/>
      <c r="AN463" s="1026"/>
      <c r="AO463" s="1026"/>
      <c r="AP463" s="1026"/>
      <c r="AQ463" s="1026"/>
      <c r="AR463" s="1026"/>
      <c r="AS463" s="1026"/>
      <c r="AT463" s="1026"/>
      <c r="AU463" s="1026"/>
      <c r="AV463" s="1026"/>
      <c r="AW463" s="1026"/>
      <c r="AX463" s="1026"/>
      <c r="AY463" s="1026"/>
      <c r="AZ463" s="1026"/>
      <c r="BA463" s="1026"/>
      <c r="BB463" s="1026"/>
      <c r="BC463" s="1026"/>
      <c r="BD463" s="1026"/>
      <c r="BE463" s="1026"/>
      <c r="BF463" s="1026"/>
      <c r="BG463" s="1026"/>
      <c r="BH463" s="1026"/>
      <c r="BI463" s="1026"/>
      <c r="BJ463" s="1026"/>
      <c r="BK463" s="1026"/>
      <c r="BL463" s="1026"/>
      <c r="BM463" s="1026"/>
      <c r="BN463" s="1026"/>
      <c r="BO463" s="1026"/>
      <c r="BP463" s="1026"/>
      <c r="BQ463" s="1026"/>
      <c r="BR463" s="1026"/>
      <c r="BS463" s="1026"/>
      <c r="BT463" s="1026"/>
      <c r="BU463" s="1026"/>
      <c r="BV463" s="1026"/>
    </row>
    <row r="464">
      <c r="A464" s="1026"/>
      <c r="B464" s="1026"/>
      <c r="C464" s="1026"/>
      <c r="D464" s="1026"/>
      <c r="E464" s="1026"/>
      <c r="F464" s="1026"/>
      <c r="G464" s="1026"/>
      <c r="H464" s="1027"/>
      <c r="I464" s="1027"/>
      <c r="J464" s="1027"/>
      <c r="K464" s="1027"/>
      <c r="L464" s="1027"/>
      <c r="M464" s="1027"/>
      <c r="N464" s="1027"/>
      <c r="O464" s="1027"/>
      <c r="P464" s="1027"/>
      <c r="Q464" s="1026"/>
      <c r="R464" s="1026"/>
      <c r="S464" s="1026"/>
      <c r="T464" s="1026"/>
      <c r="U464" s="1026"/>
      <c r="V464" s="1026"/>
      <c r="W464" s="1026"/>
      <c r="X464" s="1026"/>
      <c r="Y464" s="1026"/>
      <c r="Z464" s="1026"/>
      <c r="AA464" s="1026"/>
      <c r="AB464" s="1026"/>
      <c r="AC464" s="1026"/>
      <c r="AD464" s="1026"/>
      <c r="AE464" s="1026"/>
      <c r="AF464" s="1026"/>
      <c r="AG464" s="1026"/>
      <c r="AH464" s="1026"/>
      <c r="AI464" s="1026"/>
      <c r="AJ464" s="1026"/>
      <c r="AK464" s="1026"/>
      <c r="AL464" s="1026"/>
      <c r="AM464" s="1026"/>
      <c r="AN464" s="1026"/>
      <c r="AO464" s="1026"/>
      <c r="AP464" s="1026"/>
      <c r="AQ464" s="1026"/>
      <c r="AR464" s="1026"/>
      <c r="AS464" s="1026"/>
      <c r="AT464" s="1026"/>
      <c r="AU464" s="1026"/>
      <c r="AV464" s="1026"/>
      <c r="AW464" s="1026"/>
      <c r="AX464" s="1026"/>
      <c r="AY464" s="1026"/>
      <c r="AZ464" s="1026"/>
      <c r="BA464" s="1026"/>
      <c r="BB464" s="1026"/>
      <c r="BC464" s="1026"/>
      <c r="BD464" s="1026"/>
      <c r="BE464" s="1026"/>
      <c r="BF464" s="1026"/>
      <c r="BG464" s="1026"/>
      <c r="BH464" s="1026"/>
      <c r="BI464" s="1026"/>
      <c r="BJ464" s="1026"/>
      <c r="BK464" s="1026"/>
      <c r="BL464" s="1026"/>
      <c r="BM464" s="1026"/>
      <c r="BN464" s="1026"/>
      <c r="BO464" s="1026"/>
      <c r="BP464" s="1026"/>
      <c r="BQ464" s="1026"/>
      <c r="BR464" s="1026"/>
      <c r="BS464" s="1026"/>
      <c r="BT464" s="1026"/>
      <c r="BU464" s="1026"/>
      <c r="BV464" s="1026"/>
    </row>
    <row r="465">
      <c r="A465" s="1026"/>
      <c r="B465" s="1026"/>
      <c r="C465" s="1026"/>
      <c r="D465" s="1026"/>
      <c r="E465" s="1026"/>
      <c r="F465" s="1026"/>
      <c r="G465" s="1026"/>
      <c r="H465" s="1027"/>
      <c r="I465" s="1027"/>
      <c r="J465" s="1027"/>
      <c r="K465" s="1027"/>
      <c r="L465" s="1027"/>
      <c r="M465" s="1027"/>
      <c r="N465" s="1027"/>
      <c r="O465" s="1027"/>
      <c r="P465" s="1027"/>
      <c r="Q465" s="1026"/>
      <c r="R465" s="1026"/>
      <c r="S465" s="1026"/>
      <c r="T465" s="1026"/>
      <c r="U465" s="1026"/>
      <c r="V465" s="1026"/>
      <c r="W465" s="1026"/>
      <c r="X465" s="1026"/>
      <c r="Y465" s="1026"/>
      <c r="Z465" s="1026"/>
      <c r="AA465" s="1026"/>
      <c r="AB465" s="1026"/>
      <c r="AC465" s="1026"/>
      <c r="AD465" s="1026"/>
      <c r="AE465" s="1026"/>
      <c r="AF465" s="1026"/>
      <c r="AG465" s="1026"/>
      <c r="AH465" s="1026"/>
      <c r="AI465" s="1026"/>
      <c r="AJ465" s="1026"/>
      <c r="AK465" s="1026"/>
      <c r="AL465" s="1026"/>
      <c r="AM465" s="1026"/>
      <c r="AN465" s="1026"/>
      <c r="AO465" s="1026"/>
      <c r="AP465" s="1026"/>
      <c r="AQ465" s="1026"/>
      <c r="AR465" s="1026"/>
      <c r="AS465" s="1026"/>
      <c r="AT465" s="1026"/>
      <c r="AU465" s="1026"/>
      <c r="AV465" s="1026"/>
      <c r="AW465" s="1026"/>
      <c r="AX465" s="1026"/>
      <c r="AY465" s="1026"/>
      <c r="AZ465" s="1026"/>
      <c r="BA465" s="1026"/>
      <c r="BB465" s="1026"/>
      <c r="BC465" s="1026"/>
      <c r="BD465" s="1026"/>
      <c r="BE465" s="1026"/>
      <c r="BF465" s="1026"/>
      <c r="BG465" s="1026"/>
      <c r="BH465" s="1026"/>
      <c r="BI465" s="1026"/>
      <c r="BJ465" s="1026"/>
      <c r="BK465" s="1026"/>
      <c r="BL465" s="1026"/>
      <c r="BM465" s="1026"/>
      <c r="BN465" s="1026"/>
      <c r="BO465" s="1026"/>
      <c r="BP465" s="1026"/>
      <c r="BQ465" s="1026"/>
      <c r="BR465" s="1026"/>
      <c r="BS465" s="1026"/>
      <c r="BT465" s="1026"/>
      <c r="BU465" s="1026"/>
      <c r="BV465" s="1026"/>
    </row>
    <row r="466">
      <c r="A466" s="1026"/>
      <c r="B466" s="1026"/>
      <c r="C466" s="1026"/>
      <c r="D466" s="1026"/>
      <c r="E466" s="1026"/>
      <c r="F466" s="1026"/>
      <c r="G466" s="1026"/>
      <c r="H466" s="1027"/>
      <c r="I466" s="1027"/>
      <c r="J466" s="1027"/>
      <c r="K466" s="1027"/>
      <c r="L466" s="1027"/>
      <c r="M466" s="1027"/>
      <c r="N466" s="1027"/>
      <c r="O466" s="1027"/>
      <c r="P466" s="1027"/>
      <c r="Q466" s="1026"/>
      <c r="R466" s="1026"/>
      <c r="S466" s="1026"/>
      <c r="T466" s="1026"/>
      <c r="U466" s="1026"/>
      <c r="V466" s="1026"/>
      <c r="W466" s="1026"/>
      <c r="X466" s="1026"/>
      <c r="Y466" s="1026"/>
      <c r="Z466" s="1026"/>
      <c r="AA466" s="1026"/>
      <c r="AB466" s="1026"/>
      <c r="AC466" s="1026"/>
      <c r="AD466" s="1026"/>
      <c r="AE466" s="1026"/>
      <c r="AF466" s="1026"/>
      <c r="AG466" s="1026"/>
      <c r="AH466" s="1026"/>
      <c r="AI466" s="1026"/>
      <c r="AJ466" s="1026"/>
      <c r="AK466" s="1026"/>
      <c r="AL466" s="1026"/>
      <c r="AM466" s="1026"/>
      <c r="AN466" s="1026"/>
      <c r="AO466" s="1026"/>
      <c r="AP466" s="1026"/>
      <c r="AQ466" s="1026"/>
      <c r="AR466" s="1026"/>
      <c r="AS466" s="1026"/>
      <c r="AT466" s="1026"/>
      <c r="AU466" s="1026"/>
      <c r="AV466" s="1026"/>
      <c r="AW466" s="1026"/>
      <c r="AX466" s="1026"/>
      <c r="AY466" s="1026"/>
      <c r="AZ466" s="1026"/>
      <c r="BA466" s="1026"/>
      <c r="BB466" s="1026"/>
      <c r="BC466" s="1026"/>
      <c r="BD466" s="1026"/>
      <c r="BE466" s="1026"/>
      <c r="BF466" s="1026"/>
      <c r="BG466" s="1026"/>
      <c r="BH466" s="1026"/>
      <c r="BI466" s="1026"/>
      <c r="BJ466" s="1026"/>
      <c r="BK466" s="1026"/>
      <c r="BL466" s="1026"/>
      <c r="BM466" s="1026"/>
      <c r="BN466" s="1026"/>
      <c r="BO466" s="1026"/>
      <c r="BP466" s="1026"/>
      <c r="BQ466" s="1026"/>
      <c r="BR466" s="1026"/>
      <c r="BS466" s="1026"/>
      <c r="BT466" s="1026"/>
      <c r="BU466" s="1026"/>
      <c r="BV466" s="1026"/>
    </row>
    <row r="467">
      <c r="A467" s="1026"/>
      <c r="B467" s="1026"/>
      <c r="C467" s="1026"/>
      <c r="D467" s="1026"/>
      <c r="E467" s="1026"/>
      <c r="F467" s="1026"/>
      <c r="G467" s="1026"/>
      <c r="H467" s="1027"/>
      <c r="I467" s="1027"/>
      <c r="J467" s="1027"/>
      <c r="K467" s="1027"/>
      <c r="L467" s="1027"/>
      <c r="M467" s="1027"/>
      <c r="N467" s="1027"/>
      <c r="O467" s="1027"/>
      <c r="P467" s="1027"/>
      <c r="Q467" s="1026"/>
      <c r="R467" s="1026"/>
      <c r="S467" s="1026"/>
      <c r="T467" s="1026"/>
      <c r="U467" s="1026"/>
      <c r="V467" s="1026"/>
      <c r="W467" s="1026"/>
      <c r="X467" s="1026"/>
      <c r="Y467" s="1026"/>
      <c r="Z467" s="1026"/>
      <c r="AA467" s="1026"/>
      <c r="AB467" s="1026"/>
      <c r="AC467" s="1026"/>
      <c r="AD467" s="1026"/>
      <c r="AE467" s="1026"/>
      <c r="AF467" s="1026"/>
      <c r="AG467" s="1026"/>
      <c r="AH467" s="1026"/>
      <c r="AI467" s="1026"/>
      <c r="AJ467" s="1026"/>
      <c r="AK467" s="1026"/>
      <c r="AL467" s="1026"/>
      <c r="AM467" s="1026"/>
      <c r="AN467" s="1026"/>
      <c r="AO467" s="1026"/>
      <c r="AP467" s="1026"/>
      <c r="AQ467" s="1026"/>
      <c r="AR467" s="1026"/>
      <c r="AS467" s="1026"/>
      <c r="AT467" s="1026"/>
      <c r="AU467" s="1026"/>
      <c r="AV467" s="1026"/>
      <c r="AW467" s="1026"/>
      <c r="AX467" s="1026"/>
      <c r="AY467" s="1026"/>
      <c r="AZ467" s="1026"/>
      <c r="BA467" s="1026"/>
      <c r="BB467" s="1026"/>
      <c r="BC467" s="1026"/>
      <c r="BD467" s="1026"/>
      <c r="BE467" s="1026"/>
      <c r="BF467" s="1026"/>
      <c r="BG467" s="1026"/>
      <c r="BH467" s="1026"/>
      <c r="BI467" s="1026"/>
      <c r="BJ467" s="1026"/>
      <c r="BK467" s="1026"/>
      <c r="BL467" s="1026"/>
      <c r="BM467" s="1026"/>
      <c r="BN467" s="1026"/>
      <c r="BO467" s="1026"/>
      <c r="BP467" s="1026"/>
      <c r="BQ467" s="1026"/>
      <c r="BR467" s="1026"/>
      <c r="BS467" s="1026"/>
      <c r="BT467" s="1026"/>
      <c r="BU467" s="1026"/>
      <c r="BV467" s="1026"/>
    </row>
    <row r="468">
      <c r="A468" s="1026"/>
      <c r="B468" s="1026"/>
      <c r="C468" s="1026"/>
      <c r="D468" s="1026"/>
      <c r="E468" s="1026"/>
      <c r="F468" s="1026"/>
      <c r="G468" s="1026"/>
      <c r="H468" s="1027"/>
      <c r="I468" s="1027"/>
      <c r="J468" s="1027"/>
      <c r="K468" s="1027"/>
      <c r="L468" s="1027"/>
      <c r="M468" s="1027"/>
      <c r="N468" s="1027"/>
      <c r="O468" s="1027"/>
      <c r="P468" s="1027"/>
      <c r="Q468" s="1026"/>
      <c r="R468" s="1026"/>
      <c r="S468" s="1026"/>
      <c r="T468" s="1026"/>
      <c r="U468" s="1026"/>
      <c r="V468" s="1026"/>
      <c r="W468" s="1026"/>
      <c r="X468" s="1026"/>
      <c r="Y468" s="1026"/>
      <c r="Z468" s="1026"/>
      <c r="AA468" s="1026"/>
      <c r="AB468" s="1026"/>
      <c r="AC468" s="1026"/>
      <c r="AD468" s="1026"/>
      <c r="AE468" s="1026"/>
      <c r="AF468" s="1026"/>
      <c r="AG468" s="1026"/>
      <c r="AH468" s="1026"/>
      <c r="AI468" s="1026"/>
      <c r="AJ468" s="1026"/>
      <c r="AK468" s="1026"/>
      <c r="AL468" s="1026"/>
      <c r="AM468" s="1026"/>
      <c r="AN468" s="1026"/>
      <c r="AO468" s="1026"/>
      <c r="AP468" s="1026"/>
      <c r="AQ468" s="1026"/>
      <c r="AR468" s="1026"/>
      <c r="AS468" s="1026"/>
      <c r="AT468" s="1026"/>
      <c r="AU468" s="1026"/>
      <c r="AV468" s="1026"/>
      <c r="AW468" s="1026"/>
      <c r="AX468" s="1026"/>
      <c r="AY468" s="1026"/>
      <c r="AZ468" s="1026"/>
      <c r="BA468" s="1026"/>
      <c r="BB468" s="1026"/>
      <c r="BC468" s="1026"/>
      <c r="BD468" s="1026"/>
      <c r="BE468" s="1026"/>
      <c r="BF468" s="1026"/>
      <c r="BG468" s="1026"/>
      <c r="BH468" s="1026"/>
      <c r="BI468" s="1026"/>
      <c r="BJ468" s="1026"/>
      <c r="BK468" s="1026"/>
      <c r="BL468" s="1026"/>
      <c r="BM468" s="1026"/>
      <c r="BN468" s="1026"/>
      <c r="BO468" s="1026"/>
      <c r="BP468" s="1026"/>
      <c r="BQ468" s="1026"/>
      <c r="BR468" s="1026"/>
      <c r="BS468" s="1026"/>
      <c r="BT468" s="1026"/>
      <c r="BU468" s="1026"/>
      <c r="BV468" s="1026"/>
    </row>
    <row r="469">
      <c r="A469" s="1026"/>
      <c r="B469" s="1026"/>
      <c r="C469" s="1026"/>
      <c r="D469" s="1026"/>
      <c r="E469" s="1026"/>
      <c r="F469" s="1026"/>
      <c r="G469" s="1026"/>
      <c r="H469" s="1027"/>
      <c r="I469" s="1027"/>
      <c r="J469" s="1027"/>
      <c r="K469" s="1027"/>
      <c r="L469" s="1027"/>
      <c r="M469" s="1027"/>
      <c r="N469" s="1027"/>
      <c r="O469" s="1027"/>
      <c r="P469" s="1027"/>
      <c r="Q469" s="1026"/>
      <c r="R469" s="1026"/>
      <c r="S469" s="1026"/>
      <c r="T469" s="1026"/>
      <c r="U469" s="1026"/>
      <c r="V469" s="1026"/>
      <c r="W469" s="1026"/>
      <c r="X469" s="1026"/>
      <c r="Y469" s="1026"/>
      <c r="Z469" s="1026"/>
      <c r="AA469" s="1026"/>
      <c r="AB469" s="1026"/>
      <c r="AC469" s="1026"/>
      <c r="AD469" s="1026"/>
      <c r="AE469" s="1026"/>
      <c r="AF469" s="1026"/>
      <c r="AG469" s="1026"/>
      <c r="AH469" s="1026"/>
      <c r="AI469" s="1026"/>
      <c r="AJ469" s="1026"/>
      <c r="AK469" s="1026"/>
      <c r="AL469" s="1026"/>
      <c r="AM469" s="1026"/>
      <c r="AN469" s="1026"/>
      <c r="AO469" s="1026"/>
      <c r="AP469" s="1026"/>
      <c r="AQ469" s="1026"/>
      <c r="AR469" s="1026"/>
      <c r="AS469" s="1026"/>
      <c r="AT469" s="1026"/>
      <c r="AU469" s="1026"/>
      <c r="AV469" s="1026"/>
      <c r="AW469" s="1026"/>
      <c r="AX469" s="1026"/>
      <c r="AY469" s="1026"/>
      <c r="AZ469" s="1026"/>
      <c r="BA469" s="1026"/>
      <c r="BB469" s="1026"/>
      <c r="BC469" s="1026"/>
      <c r="BD469" s="1026"/>
      <c r="BE469" s="1026"/>
      <c r="BF469" s="1026"/>
      <c r="BG469" s="1026"/>
      <c r="BH469" s="1026"/>
      <c r="BI469" s="1026"/>
      <c r="BJ469" s="1026"/>
      <c r="BK469" s="1026"/>
      <c r="BL469" s="1026"/>
      <c r="BM469" s="1026"/>
      <c r="BN469" s="1026"/>
      <c r="BO469" s="1026"/>
      <c r="BP469" s="1026"/>
      <c r="BQ469" s="1026"/>
      <c r="BR469" s="1026"/>
      <c r="BS469" s="1026"/>
      <c r="BT469" s="1026"/>
      <c r="BU469" s="1026"/>
      <c r="BV469" s="1026"/>
    </row>
    <row r="470">
      <c r="A470" s="1026"/>
      <c r="B470" s="1026"/>
      <c r="C470" s="1026"/>
      <c r="D470" s="1026"/>
      <c r="E470" s="1026"/>
      <c r="F470" s="1026"/>
      <c r="G470" s="1026"/>
      <c r="H470" s="1027"/>
      <c r="I470" s="1027"/>
      <c r="J470" s="1027"/>
      <c r="K470" s="1027"/>
      <c r="L470" s="1027"/>
      <c r="M470" s="1027"/>
      <c r="N470" s="1027"/>
      <c r="O470" s="1027"/>
      <c r="P470" s="1027"/>
      <c r="Q470" s="1026"/>
      <c r="R470" s="1026"/>
      <c r="S470" s="1026"/>
      <c r="T470" s="1026"/>
      <c r="U470" s="1026"/>
      <c r="V470" s="1026"/>
      <c r="W470" s="1026"/>
      <c r="X470" s="1026"/>
      <c r="Y470" s="1026"/>
      <c r="Z470" s="1026"/>
      <c r="AA470" s="1026"/>
      <c r="AB470" s="1026"/>
      <c r="AC470" s="1026"/>
      <c r="AD470" s="1026"/>
      <c r="AE470" s="1026"/>
      <c r="AF470" s="1026"/>
      <c r="AG470" s="1026"/>
      <c r="AH470" s="1026"/>
      <c r="AI470" s="1026"/>
      <c r="AJ470" s="1026"/>
      <c r="AK470" s="1026"/>
      <c r="AL470" s="1026"/>
      <c r="AM470" s="1026"/>
      <c r="AN470" s="1026"/>
      <c r="AO470" s="1026"/>
      <c r="AP470" s="1026"/>
      <c r="AQ470" s="1026"/>
      <c r="AR470" s="1026"/>
      <c r="AS470" s="1026"/>
      <c r="AT470" s="1026"/>
      <c r="AU470" s="1026"/>
      <c r="AV470" s="1026"/>
      <c r="AW470" s="1026"/>
      <c r="AX470" s="1026"/>
      <c r="AY470" s="1026"/>
      <c r="AZ470" s="1026"/>
      <c r="BA470" s="1026"/>
      <c r="BB470" s="1026"/>
      <c r="BC470" s="1026"/>
      <c r="BD470" s="1026"/>
      <c r="BE470" s="1026"/>
      <c r="BF470" s="1026"/>
      <c r="BG470" s="1026"/>
      <c r="BH470" s="1026"/>
      <c r="BI470" s="1026"/>
      <c r="BJ470" s="1026"/>
      <c r="BK470" s="1026"/>
      <c r="BL470" s="1026"/>
      <c r="BM470" s="1026"/>
      <c r="BN470" s="1026"/>
      <c r="BO470" s="1026"/>
      <c r="BP470" s="1026"/>
      <c r="BQ470" s="1026"/>
      <c r="BR470" s="1026"/>
      <c r="BS470" s="1026"/>
      <c r="BT470" s="1026"/>
      <c r="BU470" s="1026"/>
      <c r="BV470" s="1026"/>
    </row>
    <row r="471">
      <c r="A471" s="1026"/>
      <c r="B471" s="1026"/>
      <c r="C471" s="1026"/>
      <c r="D471" s="1026"/>
      <c r="E471" s="1026"/>
      <c r="F471" s="1026"/>
      <c r="G471" s="1026"/>
      <c r="H471" s="1027"/>
      <c r="I471" s="1027"/>
      <c r="J471" s="1027"/>
      <c r="K471" s="1027"/>
      <c r="L471" s="1027"/>
      <c r="M471" s="1027"/>
      <c r="N471" s="1027"/>
      <c r="O471" s="1027"/>
      <c r="P471" s="1027"/>
      <c r="Q471" s="1026"/>
      <c r="R471" s="1026"/>
      <c r="S471" s="1026"/>
      <c r="T471" s="1026"/>
      <c r="U471" s="1026"/>
      <c r="V471" s="1026"/>
      <c r="W471" s="1026"/>
      <c r="X471" s="1026"/>
      <c r="Y471" s="1026"/>
      <c r="Z471" s="1026"/>
      <c r="AA471" s="1026"/>
      <c r="AB471" s="1026"/>
      <c r="AC471" s="1026"/>
      <c r="AD471" s="1026"/>
      <c r="AE471" s="1026"/>
      <c r="AF471" s="1026"/>
      <c r="AG471" s="1026"/>
      <c r="AH471" s="1026"/>
      <c r="AI471" s="1026"/>
      <c r="AJ471" s="1026"/>
      <c r="AK471" s="1026"/>
      <c r="AL471" s="1026"/>
      <c r="AM471" s="1026"/>
      <c r="AN471" s="1026"/>
      <c r="AO471" s="1026"/>
      <c r="AP471" s="1026"/>
      <c r="AQ471" s="1026"/>
      <c r="AR471" s="1026"/>
      <c r="AS471" s="1026"/>
      <c r="AT471" s="1026"/>
      <c r="AU471" s="1026"/>
      <c r="AV471" s="1026"/>
      <c r="AW471" s="1026"/>
      <c r="AX471" s="1026"/>
      <c r="AY471" s="1026"/>
      <c r="AZ471" s="1026"/>
      <c r="BA471" s="1026"/>
      <c r="BB471" s="1026"/>
      <c r="BC471" s="1026"/>
      <c r="BD471" s="1026"/>
      <c r="BE471" s="1026"/>
      <c r="BF471" s="1026"/>
      <c r="BG471" s="1026"/>
      <c r="BH471" s="1026"/>
      <c r="BI471" s="1026"/>
      <c r="BJ471" s="1026"/>
      <c r="BK471" s="1026"/>
      <c r="BL471" s="1026"/>
      <c r="BM471" s="1026"/>
      <c r="BN471" s="1026"/>
      <c r="BO471" s="1026"/>
      <c r="BP471" s="1026"/>
      <c r="BQ471" s="1026"/>
      <c r="BR471" s="1026"/>
      <c r="BS471" s="1026"/>
      <c r="BT471" s="1026"/>
      <c r="BU471" s="1026"/>
      <c r="BV471" s="1026"/>
    </row>
    <row r="472">
      <c r="A472" s="1026"/>
      <c r="B472" s="1026"/>
      <c r="C472" s="1026"/>
      <c r="D472" s="1026"/>
      <c r="E472" s="1026"/>
      <c r="F472" s="1026"/>
      <c r="G472" s="1026"/>
      <c r="H472" s="1027"/>
      <c r="I472" s="1027"/>
      <c r="J472" s="1027"/>
      <c r="K472" s="1027"/>
      <c r="L472" s="1027"/>
      <c r="M472" s="1027"/>
      <c r="N472" s="1027"/>
      <c r="O472" s="1027"/>
      <c r="P472" s="1027"/>
      <c r="Q472" s="1026"/>
      <c r="R472" s="1026"/>
      <c r="S472" s="1026"/>
      <c r="T472" s="1026"/>
      <c r="U472" s="1026"/>
      <c r="V472" s="1026"/>
      <c r="W472" s="1026"/>
      <c r="X472" s="1026"/>
      <c r="Y472" s="1026"/>
      <c r="Z472" s="1026"/>
      <c r="AA472" s="1026"/>
      <c r="AB472" s="1026"/>
      <c r="AC472" s="1026"/>
      <c r="AD472" s="1026"/>
      <c r="AE472" s="1026"/>
      <c r="AF472" s="1026"/>
      <c r="AG472" s="1026"/>
      <c r="AH472" s="1026"/>
      <c r="AI472" s="1026"/>
      <c r="AJ472" s="1026"/>
      <c r="AK472" s="1026"/>
      <c r="AL472" s="1026"/>
      <c r="AM472" s="1026"/>
      <c r="AN472" s="1026"/>
      <c r="AO472" s="1026"/>
      <c r="AP472" s="1026"/>
      <c r="AQ472" s="1026"/>
      <c r="AR472" s="1026"/>
      <c r="AS472" s="1026"/>
      <c r="AT472" s="1026"/>
      <c r="AU472" s="1026"/>
      <c r="AV472" s="1026"/>
      <c r="AW472" s="1026"/>
      <c r="AX472" s="1026"/>
      <c r="AY472" s="1026"/>
      <c r="AZ472" s="1026"/>
      <c r="BA472" s="1026"/>
      <c r="BB472" s="1026"/>
      <c r="BC472" s="1026"/>
      <c r="BD472" s="1026"/>
      <c r="BE472" s="1026"/>
      <c r="BF472" s="1026"/>
      <c r="BG472" s="1026"/>
      <c r="BH472" s="1026"/>
      <c r="BI472" s="1026"/>
      <c r="BJ472" s="1026"/>
      <c r="BK472" s="1026"/>
      <c r="BL472" s="1026"/>
      <c r="BM472" s="1026"/>
      <c r="BN472" s="1026"/>
      <c r="BO472" s="1026"/>
      <c r="BP472" s="1026"/>
      <c r="BQ472" s="1026"/>
      <c r="BR472" s="1026"/>
      <c r="BS472" s="1026"/>
      <c r="BT472" s="1026"/>
      <c r="BU472" s="1026"/>
      <c r="BV472" s="1026"/>
    </row>
    <row r="473">
      <c r="A473" s="1026"/>
      <c r="B473" s="1026"/>
      <c r="C473" s="1026"/>
      <c r="D473" s="1026"/>
      <c r="E473" s="1026"/>
      <c r="F473" s="1026"/>
      <c r="G473" s="1026"/>
      <c r="H473" s="1027"/>
      <c r="I473" s="1027"/>
      <c r="J473" s="1027"/>
      <c r="K473" s="1027"/>
      <c r="L473" s="1027"/>
      <c r="M473" s="1027"/>
      <c r="N473" s="1027"/>
      <c r="O473" s="1027"/>
      <c r="P473" s="1027"/>
      <c r="Q473" s="1026"/>
      <c r="R473" s="1026"/>
      <c r="S473" s="1026"/>
      <c r="T473" s="1026"/>
      <c r="U473" s="1026"/>
      <c r="V473" s="1026"/>
      <c r="W473" s="1026"/>
      <c r="X473" s="1026"/>
      <c r="Y473" s="1026"/>
      <c r="Z473" s="1026"/>
      <c r="AA473" s="1026"/>
      <c r="AB473" s="1026"/>
      <c r="AC473" s="1026"/>
      <c r="AD473" s="1026"/>
      <c r="AE473" s="1026"/>
      <c r="AF473" s="1026"/>
      <c r="AG473" s="1026"/>
      <c r="AH473" s="1026"/>
      <c r="AI473" s="1026"/>
      <c r="AJ473" s="1026"/>
      <c r="AK473" s="1026"/>
      <c r="AL473" s="1026"/>
      <c r="AM473" s="1026"/>
      <c r="AN473" s="1026"/>
      <c r="AO473" s="1026"/>
      <c r="AP473" s="1026"/>
      <c r="AQ473" s="1026"/>
      <c r="AR473" s="1026"/>
      <c r="AS473" s="1026"/>
      <c r="AT473" s="1026"/>
      <c r="AU473" s="1026"/>
      <c r="AV473" s="1026"/>
      <c r="AW473" s="1026"/>
      <c r="AX473" s="1026"/>
      <c r="AY473" s="1026"/>
      <c r="AZ473" s="1026"/>
      <c r="BA473" s="1026"/>
      <c r="BB473" s="1026"/>
      <c r="BC473" s="1026"/>
      <c r="BD473" s="1026"/>
      <c r="BE473" s="1026"/>
      <c r="BF473" s="1026"/>
      <c r="BG473" s="1026"/>
      <c r="BH473" s="1026"/>
      <c r="BI473" s="1026"/>
      <c r="BJ473" s="1026"/>
      <c r="BK473" s="1026"/>
      <c r="BL473" s="1026"/>
      <c r="BM473" s="1026"/>
      <c r="BN473" s="1026"/>
      <c r="BO473" s="1026"/>
      <c r="BP473" s="1026"/>
      <c r="BQ473" s="1026"/>
      <c r="BR473" s="1026"/>
      <c r="BS473" s="1026"/>
      <c r="BT473" s="1026"/>
      <c r="BU473" s="1026"/>
      <c r="BV473" s="1026"/>
    </row>
    <row r="474">
      <c r="A474" s="1026"/>
      <c r="B474" s="1026"/>
      <c r="C474" s="1026"/>
      <c r="D474" s="1026"/>
      <c r="E474" s="1026"/>
      <c r="F474" s="1026"/>
      <c r="G474" s="1026"/>
      <c r="H474" s="1027"/>
      <c r="I474" s="1027"/>
      <c r="J474" s="1027"/>
      <c r="K474" s="1027"/>
      <c r="L474" s="1027"/>
      <c r="M474" s="1027"/>
      <c r="N474" s="1027"/>
      <c r="O474" s="1027"/>
      <c r="P474" s="1027"/>
      <c r="Q474" s="1026"/>
      <c r="R474" s="1026"/>
      <c r="S474" s="1026"/>
      <c r="T474" s="1026"/>
      <c r="U474" s="1026"/>
      <c r="V474" s="1026"/>
      <c r="W474" s="1026"/>
      <c r="X474" s="1026"/>
      <c r="Y474" s="1026"/>
      <c r="Z474" s="1026"/>
      <c r="AA474" s="1026"/>
      <c r="AB474" s="1026"/>
      <c r="AC474" s="1026"/>
      <c r="AD474" s="1026"/>
      <c r="AE474" s="1026"/>
      <c r="AF474" s="1026"/>
      <c r="AG474" s="1026"/>
      <c r="AH474" s="1026"/>
      <c r="AI474" s="1026"/>
      <c r="AJ474" s="1026"/>
      <c r="AK474" s="1026"/>
      <c r="AL474" s="1026"/>
      <c r="AM474" s="1026"/>
      <c r="AN474" s="1026"/>
      <c r="AO474" s="1026"/>
      <c r="AP474" s="1026"/>
      <c r="AQ474" s="1026"/>
      <c r="AR474" s="1026"/>
      <c r="AS474" s="1026"/>
      <c r="AT474" s="1026"/>
      <c r="AU474" s="1026"/>
      <c r="AV474" s="1026"/>
      <c r="AW474" s="1026"/>
      <c r="AX474" s="1026"/>
      <c r="AY474" s="1026"/>
      <c r="AZ474" s="1026"/>
      <c r="BA474" s="1026"/>
      <c r="BB474" s="1026"/>
      <c r="BC474" s="1026"/>
      <c r="BD474" s="1026"/>
      <c r="BE474" s="1026"/>
      <c r="BF474" s="1026"/>
      <c r="BG474" s="1026"/>
      <c r="BH474" s="1026"/>
      <c r="BI474" s="1026"/>
      <c r="BJ474" s="1026"/>
      <c r="BK474" s="1026"/>
      <c r="BL474" s="1026"/>
      <c r="BM474" s="1026"/>
      <c r="BN474" s="1026"/>
      <c r="BO474" s="1026"/>
      <c r="BP474" s="1026"/>
      <c r="BQ474" s="1026"/>
      <c r="BR474" s="1026"/>
      <c r="BS474" s="1026"/>
      <c r="BT474" s="1026"/>
      <c r="BU474" s="1026"/>
      <c r="BV474" s="1026"/>
    </row>
    <row r="475">
      <c r="A475" s="1026"/>
      <c r="B475" s="1026"/>
      <c r="C475" s="1026"/>
      <c r="D475" s="1026"/>
      <c r="E475" s="1026"/>
      <c r="F475" s="1026"/>
      <c r="G475" s="1026"/>
      <c r="H475" s="1027"/>
      <c r="I475" s="1027"/>
      <c r="J475" s="1027"/>
      <c r="K475" s="1027"/>
      <c r="L475" s="1027"/>
      <c r="M475" s="1027"/>
      <c r="N475" s="1027"/>
      <c r="O475" s="1027"/>
      <c r="P475" s="1027"/>
      <c r="Q475" s="1026"/>
      <c r="R475" s="1026"/>
      <c r="S475" s="1026"/>
      <c r="T475" s="1026"/>
      <c r="U475" s="1026"/>
      <c r="V475" s="1026"/>
      <c r="W475" s="1026"/>
      <c r="X475" s="1026"/>
      <c r="Y475" s="1026"/>
      <c r="Z475" s="1026"/>
      <c r="AA475" s="1026"/>
      <c r="AB475" s="1026"/>
      <c r="AC475" s="1026"/>
      <c r="AD475" s="1026"/>
      <c r="AE475" s="1026"/>
      <c r="AF475" s="1026"/>
      <c r="AG475" s="1026"/>
      <c r="AH475" s="1026"/>
      <c r="AI475" s="1026"/>
      <c r="AJ475" s="1026"/>
      <c r="AK475" s="1026"/>
      <c r="AL475" s="1026"/>
      <c r="AM475" s="1026"/>
      <c r="AN475" s="1026"/>
      <c r="AO475" s="1026"/>
      <c r="AP475" s="1026"/>
      <c r="AQ475" s="1026"/>
      <c r="AR475" s="1026"/>
      <c r="AS475" s="1026"/>
      <c r="AT475" s="1026"/>
      <c r="AU475" s="1026"/>
      <c r="AV475" s="1026"/>
      <c r="AW475" s="1026"/>
      <c r="AX475" s="1026"/>
      <c r="AY475" s="1026"/>
      <c r="AZ475" s="1026"/>
      <c r="BA475" s="1026"/>
      <c r="BB475" s="1026"/>
      <c r="BC475" s="1026"/>
      <c r="BD475" s="1026"/>
      <c r="BE475" s="1026"/>
      <c r="BF475" s="1026"/>
      <c r="BG475" s="1026"/>
      <c r="BH475" s="1026"/>
      <c r="BI475" s="1026"/>
      <c r="BJ475" s="1026"/>
      <c r="BK475" s="1026"/>
      <c r="BL475" s="1026"/>
      <c r="BM475" s="1026"/>
      <c r="BN475" s="1026"/>
      <c r="BO475" s="1026"/>
      <c r="BP475" s="1026"/>
      <c r="BQ475" s="1026"/>
      <c r="BR475" s="1026"/>
      <c r="BS475" s="1026"/>
      <c r="BT475" s="1026"/>
      <c r="BU475" s="1026"/>
      <c r="BV475" s="1026"/>
    </row>
    <row r="476">
      <c r="A476" s="1026"/>
      <c r="B476" s="1026"/>
      <c r="C476" s="1026"/>
      <c r="D476" s="1026"/>
      <c r="E476" s="1026"/>
      <c r="F476" s="1026"/>
      <c r="G476" s="1026"/>
      <c r="H476" s="1027"/>
      <c r="I476" s="1027"/>
      <c r="J476" s="1027"/>
      <c r="K476" s="1027"/>
      <c r="L476" s="1027"/>
      <c r="M476" s="1027"/>
      <c r="N476" s="1027"/>
      <c r="O476" s="1027"/>
      <c r="P476" s="1027"/>
      <c r="Q476" s="1026"/>
      <c r="R476" s="1026"/>
      <c r="S476" s="1026"/>
      <c r="T476" s="1026"/>
      <c r="U476" s="1026"/>
      <c r="V476" s="1026"/>
      <c r="W476" s="1026"/>
      <c r="X476" s="1026"/>
      <c r="Y476" s="1026"/>
      <c r="Z476" s="1026"/>
      <c r="AA476" s="1026"/>
      <c r="AB476" s="1026"/>
      <c r="AC476" s="1026"/>
      <c r="AD476" s="1026"/>
      <c r="AE476" s="1026"/>
      <c r="AF476" s="1026"/>
      <c r="AG476" s="1026"/>
      <c r="AH476" s="1026"/>
      <c r="AI476" s="1026"/>
      <c r="AJ476" s="1026"/>
      <c r="AK476" s="1026"/>
      <c r="AL476" s="1026"/>
      <c r="AM476" s="1026"/>
      <c r="AN476" s="1026"/>
      <c r="AO476" s="1026"/>
      <c r="AP476" s="1026"/>
      <c r="AQ476" s="1026"/>
      <c r="AR476" s="1026"/>
      <c r="AS476" s="1026"/>
      <c r="AT476" s="1026"/>
      <c r="AU476" s="1026"/>
      <c r="AV476" s="1026"/>
      <c r="AW476" s="1026"/>
      <c r="AX476" s="1026"/>
      <c r="AY476" s="1026"/>
      <c r="AZ476" s="1026"/>
      <c r="BA476" s="1026"/>
      <c r="BB476" s="1026"/>
      <c r="BC476" s="1026"/>
      <c r="BD476" s="1026"/>
      <c r="BE476" s="1026"/>
      <c r="BF476" s="1026"/>
      <c r="BG476" s="1026"/>
      <c r="BH476" s="1026"/>
      <c r="BI476" s="1026"/>
      <c r="BJ476" s="1026"/>
      <c r="BK476" s="1026"/>
      <c r="BL476" s="1026"/>
      <c r="BM476" s="1026"/>
      <c r="BN476" s="1026"/>
      <c r="BO476" s="1026"/>
      <c r="BP476" s="1026"/>
      <c r="BQ476" s="1026"/>
      <c r="BR476" s="1026"/>
      <c r="BS476" s="1026"/>
      <c r="BT476" s="1026"/>
      <c r="BU476" s="1026"/>
      <c r="BV476" s="1026"/>
    </row>
    <row r="477">
      <c r="A477" s="1026"/>
      <c r="B477" s="1026"/>
      <c r="C477" s="1026"/>
      <c r="D477" s="1026"/>
      <c r="E477" s="1026"/>
      <c r="F477" s="1026"/>
      <c r="G477" s="1026"/>
      <c r="H477" s="1027"/>
      <c r="I477" s="1027"/>
      <c r="J477" s="1027"/>
      <c r="K477" s="1027"/>
      <c r="L477" s="1027"/>
      <c r="M477" s="1027"/>
      <c r="N477" s="1027"/>
      <c r="O477" s="1027"/>
      <c r="P477" s="1027"/>
      <c r="Q477" s="1026"/>
      <c r="R477" s="1026"/>
      <c r="S477" s="1026"/>
      <c r="T477" s="1026"/>
      <c r="U477" s="1026"/>
      <c r="V477" s="1026"/>
      <c r="W477" s="1026"/>
      <c r="X477" s="1026"/>
      <c r="Y477" s="1026"/>
      <c r="Z477" s="1026"/>
      <c r="AA477" s="1026"/>
      <c r="AB477" s="1026"/>
      <c r="AC477" s="1026"/>
      <c r="AD477" s="1026"/>
      <c r="AE477" s="1026"/>
      <c r="AF477" s="1026"/>
      <c r="AG477" s="1026"/>
      <c r="AH477" s="1026"/>
      <c r="AI477" s="1026"/>
      <c r="AJ477" s="1026"/>
      <c r="AK477" s="1026"/>
      <c r="AL477" s="1026"/>
      <c r="AM477" s="1026"/>
      <c r="AN477" s="1026"/>
      <c r="AO477" s="1026"/>
      <c r="AP477" s="1026"/>
      <c r="AQ477" s="1026"/>
      <c r="AR477" s="1026"/>
      <c r="AS477" s="1026"/>
      <c r="AT477" s="1026"/>
      <c r="AU477" s="1026"/>
      <c r="AV477" s="1026"/>
      <c r="AW477" s="1026"/>
      <c r="AX477" s="1026"/>
      <c r="AY477" s="1026"/>
      <c r="AZ477" s="1026"/>
      <c r="BA477" s="1026"/>
      <c r="BB477" s="1026"/>
      <c r="BC477" s="1026"/>
      <c r="BD477" s="1026"/>
      <c r="BE477" s="1026"/>
      <c r="BF477" s="1026"/>
      <c r="BG477" s="1026"/>
      <c r="BH477" s="1026"/>
      <c r="BI477" s="1026"/>
      <c r="BJ477" s="1026"/>
      <c r="BK477" s="1026"/>
      <c r="BL477" s="1026"/>
      <c r="BM477" s="1026"/>
      <c r="BN477" s="1026"/>
      <c r="BO477" s="1026"/>
      <c r="BP477" s="1026"/>
      <c r="BQ477" s="1026"/>
      <c r="BR477" s="1026"/>
      <c r="BS477" s="1026"/>
      <c r="BT477" s="1026"/>
      <c r="BU477" s="1026"/>
      <c r="BV477" s="1026"/>
    </row>
    <row r="478">
      <c r="A478" s="1026"/>
      <c r="B478" s="1026"/>
      <c r="C478" s="1026"/>
      <c r="D478" s="1026"/>
      <c r="E478" s="1026"/>
      <c r="F478" s="1026"/>
      <c r="G478" s="1026"/>
      <c r="H478" s="1027"/>
      <c r="I478" s="1027"/>
      <c r="J478" s="1027"/>
      <c r="K478" s="1027"/>
      <c r="L478" s="1027"/>
      <c r="M478" s="1027"/>
      <c r="N478" s="1027"/>
      <c r="O478" s="1027"/>
      <c r="P478" s="1027"/>
      <c r="Q478" s="1026"/>
      <c r="R478" s="1026"/>
      <c r="S478" s="1026"/>
      <c r="T478" s="1026"/>
      <c r="U478" s="1026"/>
      <c r="V478" s="1026"/>
      <c r="W478" s="1026"/>
      <c r="X478" s="1026"/>
      <c r="Y478" s="1026"/>
      <c r="Z478" s="1026"/>
      <c r="AA478" s="1026"/>
      <c r="AB478" s="1026"/>
      <c r="AC478" s="1026"/>
      <c r="AD478" s="1026"/>
      <c r="AE478" s="1026"/>
      <c r="AF478" s="1026"/>
      <c r="AG478" s="1026"/>
      <c r="AH478" s="1026"/>
      <c r="AI478" s="1026"/>
      <c r="AJ478" s="1026"/>
      <c r="AK478" s="1026"/>
      <c r="AL478" s="1026"/>
      <c r="AM478" s="1026"/>
      <c r="AN478" s="1026"/>
      <c r="AO478" s="1026"/>
      <c r="AP478" s="1026"/>
      <c r="AQ478" s="1026"/>
      <c r="AR478" s="1026"/>
      <c r="AS478" s="1026"/>
      <c r="AT478" s="1026"/>
      <c r="AU478" s="1026"/>
      <c r="AV478" s="1026"/>
      <c r="AW478" s="1026"/>
      <c r="AX478" s="1026"/>
      <c r="AY478" s="1026"/>
      <c r="AZ478" s="1026"/>
      <c r="BA478" s="1026"/>
      <c r="BB478" s="1026"/>
      <c r="BC478" s="1026"/>
      <c r="BD478" s="1026"/>
      <c r="BE478" s="1026"/>
      <c r="BF478" s="1026"/>
      <c r="BG478" s="1026"/>
      <c r="BH478" s="1026"/>
      <c r="BI478" s="1026"/>
      <c r="BJ478" s="1026"/>
      <c r="BK478" s="1026"/>
      <c r="BL478" s="1026"/>
      <c r="BM478" s="1026"/>
      <c r="BN478" s="1026"/>
      <c r="BO478" s="1026"/>
      <c r="BP478" s="1026"/>
      <c r="BQ478" s="1026"/>
      <c r="BR478" s="1026"/>
      <c r="BS478" s="1026"/>
      <c r="BT478" s="1026"/>
      <c r="BU478" s="1026"/>
      <c r="BV478" s="1026"/>
    </row>
    <row r="479">
      <c r="A479" s="1026"/>
      <c r="B479" s="1026"/>
      <c r="C479" s="1026"/>
      <c r="D479" s="1026"/>
      <c r="E479" s="1026"/>
      <c r="F479" s="1026"/>
      <c r="G479" s="1026"/>
      <c r="H479" s="1027"/>
      <c r="I479" s="1027"/>
      <c r="J479" s="1027"/>
      <c r="K479" s="1027"/>
      <c r="L479" s="1027"/>
      <c r="M479" s="1027"/>
      <c r="N479" s="1027"/>
      <c r="O479" s="1027"/>
      <c r="P479" s="1027"/>
      <c r="Q479" s="1026"/>
      <c r="R479" s="1026"/>
      <c r="S479" s="1026"/>
      <c r="T479" s="1026"/>
      <c r="U479" s="1026"/>
      <c r="V479" s="1026"/>
      <c r="W479" s="1026"/>
      <c r="X479" s="1026"/>
      <c r="Y479" s="1026"/>
      <c r="Z479" s="1026"/>
      <c r="AA479" s="1026"/>
      <c r="AB479" s="1026"/>
      <c r="AC479" s="1026"/>
      <c r="AD479" s="1026"/>
      <c r="AE479" s="1026"/>
      <c r="AF479" s="1026"/>
      <c r="AG479" s="1026"/>
      <c r="AH479" s="1026"/>
      <c r="AI479" s="1026"/>
      <c r="AJ479" s="1026"/>
      <c r="AK479" s="1026"/>
      <c r="AL479" s="1026"/>
      <c r="AM479" s="1026"/>
      <c r="AN479" s="1026"/>
      <c r="AO479" s="1026"/>
      <c r="AP479" s="1026"/>
      <c r="AQ479" s="1026"/>
      <c r="AR479" s="1026"/>
      <c r="AS479" s="1026"/>
      <c r="AT479" s="1026"/>
      <c r="AU479" s="1026"/>
      <c r="AV479" s="1026"/>
      <c r="AW479" s="1026"/>
      <c r="AX479" s="1026"/>
      <c r="AY479" s="1026"/>
      <c r="AZ479" s="1026"/>
      <c r="BA479" s="1026"/>
      <c r="BB479" s="1026"/>
      <c r="BC479" s="1026"/>
      <c r="BD479" s="1026"/>
      <c r="BE479" s="1026"/>
      <c r="BF479" s="1026"/>
      <c r="BG479" s="1026"/>
      <c r="BH479" s="1026"/>
      <c r="BI479" s="1026"/>
      <c r="BJ479" s="1026"/>
      <c r="BK479" s="1026"/>
      <c r="BL479" s="1026"/>
      <c r="BM479" s="1026"/>
      <c r="BN479" s="1026"/>
      <c r="BO479" s="1026"/>
      <c r="BP479" s="1026"/>
      <c r="BQ479" s="1026"/>
      <c r="BR479" s="1026"/>
      <c r="BS479" s="1026"/>
      <c r="BT479" s="1026"/>
      <c r="BU479" s="1026"/>
      <c r="BV479" s="1026"/>
    </row>
    <row r="480">
      <c r="A480" s="1026"/>
      <c r="B480" s="1026"/>
      <c r="C480" s="1026"/>
      <c r="D480" s="1026"/>
      <c r="E480" s="1026"/>
      <c r="F480" s="1026"/>
      <c r="G480" s="1026"/>
      <c r="H480" s="1027"/>
      <c r="I480" s="1027"/>
      <c r="J480" s="1027"/>
      <c r="K480" s="1027"/>
      <c r="L480" s="1027"/>
      <c r="M480" s="1027"/>
      <c r="N480" s="1027"/>
      <c r="O480" s="1027"/>
      <c r="P480" s="1027"/>
      <c r="Q480" s="1026"/>
      <c r="R480" s="1026"/>
      <c r="S480" s="1026"/>
      <c r="T480" s="1026"/>
      <c r="U480" s="1026"/>
      <c r="V480" s="1026"/>
      <c r="W480" s="1026"/>
      <c r="X480" s="1026"/>
      <c r="Y480" s="1026"/>
      <c r="Z480" s="1026"/>
      <c r="AA480" s="1026"/>
      <c r="AB480" s="1026"/>
      <c r="AC480" s="1026"/>
      <c r="AD480" s="1026"/>
      <c r="AE480" s="1026"/>
      <c r="AF480" s="1026"/>
      <c r="AG480" s="1026"/>
      <c r="AH480" s="1026"/>
      <c r="AI480" s="1026"/>
      <c r="AJ480" s="1026"/>
      <c r="AK480" s="1026"/>
      <c r="AL480" s="1026"/>
      <c r="AM480" s="1026"/>
      <c r="AN480" s="1026"/>
      <c r="AO480" s="1026"/>
      <c r="AP480" s="1026"/>
      <c r="AQ480" s="1026"/>
      <c r="AR480" s="1026"/>
      <c r="AS480" s="1026"/>
      <c r="AT480" s="1026"/>
      <c r="AU480" s="1026"/>
      <c r="AV480" s="1026"/>
      <c r="AW480" s="1026"/>
      <c r="AX480" s="1026"/>
      <c r="AY480" s="1026"/>
      <c r="AZ480" s="1026"/>
      <c r="BA480" s="1026"/>
      <c r="BB480" s="1026"/>
      <c r="BC480" s="1026"/>
      <c r="BD480" s="1026"/>
      <c r="BE480" s="1026"/>
      <c r="BF480" s="1026"/>
      <c r="BG480" s="1026"/>
      <c r="BH480" s="1026"/>
      <c r="BI480" s="1026"/>
      <c r="BJ480" s="1026"/>
      <c r="BK480" s="1026"/>
      <c r="BL480" s="1026"/>
      <c r="BM480" s="1026"/>
      <c r="BN480" s="1026"/>
      <c r="BO480" s="1026"/>
      <c r="BP480" s="1026"/>
      <c r="BQ480" s="1026"/>
      <c r="BR480" s="1026"/>
      <c r="BS480" s="1026"/>
      <c r="BT480" s="1026"/>
      <c r="BU480" s="1026"/>
      <c r="BV480" s="1026"/>
    </row>
    <row r="481">
      <c r="A481" s="1026"/>
      <c r="B481" s="1026"/>
      <c r="C481" s="1026"/>
      <c r="D481" s="1026"/>
      <c r="E481" s="1026"/>
      <c r="F481" s="1026"/>
      <c r="G481" s="1026"/>
      <c r="H481" s="1027"/>
      <c r="I481" s="1027"/>
      <c r="J481" s="1027"/>
      <c r="K481" s="1027"/>
      <c r="L481" s="1027"/>
      <c r="M481" s="1027"/>
      <c r="N481" s="1027"/>
      <c r="O481" s="1027"/>
      <c r="P481" s="1027"/>
      <c r="Q481" s="1026"/>
      <c r="R481" s="1026"/>
      <c r="S481" s="1026"/>
      <c r="T481" s="1026"/>
      <c r="U481" s="1026"/>
      <c r="V481" s="1026"/>
      <c r="W481" s="1026"/>
      <c r="X481" s="1026"/>
      <c r="Y481" s="1026"/>
      <c r="Z481" s="1026"/>
      <c r="AA481" s="1026"/>
      <c r="AB481" s="1026"/>
      <c r="AC481" s="1026"/>
      <c r="AD481" s="1026"/>
      <c r="AE481" s="1026"/>
      <c r="AF481" s="1026"/>
      <c r="AG481" s="1026"/>
      <c r="AH481" s="1026"/>
      <c r="AI481" s="1026"/>
      <c r="AJ481" s="1026"/>
      <c r="AK481" s="1026"/>
      <c r="AL481" s="1026"/>
      <c r="AM481" s="1026"/>
      <c r="AN481" s="1026"/>
      <c r="AO481" s="1026"/>
      <c r="AP481" s="1026"/>
      <c r="AQ481" s="1026"/>
      <c r="AR481" s="1026"/>
      <c r="AS481" s="1026"/>
      <c r="AT481" s="1026"/>
      <c r="AU481" s="1026"/>
      <c r="AV481" s="1026"/>
      <c r="AW481" s="1026"/>
      <c r="AX481" s="1026"/>
      <c r="AY481" s="1026"/>
      <c r="AZ481" s="1026"/>
      <c r="BA481" s="1026"/>
      <c r="BB481" s="1026"/>
      <c r="BC481" s="1026"/>
      <c r="BD481" s="1026"/>
      <c r="BE481" s="1026"/>
      <c r="BF481" s="1026"/>
      <c r="BG481" s="1026"/>
      <c r="BH481" s="1026"/>
      <c r="BI481" s="1026"/>
      <c r="BJ481" s="1026"/>
      <c r="BK481" s="1026"/>
      <c r="BL481" s="1026"/>
      <c r="BM481" s="1026"/>
      <c r="BN481" s="1026"/>
      <c r="BO481" s="1026"/>
      <c r="BP481" s="1026"/>
      <c r="BQ481" s="1026"/>
      <c r="BR481" s="1026"/>
      <c r="BS481" s="1026"/>
      <c r="BT481" s="1026"/>
      <c r="BU481" s="1026"/>
      <c r="BV481" s="1026"/>
    </row>
    <row r="482">
      <c r="A482" s="1026"/>
      <c r="B482" s="1026"/>
      <c r="C482" s="1026"/>
      <c r="D482" s="1026"/>
      <c r="E482" s="1026"/>
      <c r="F482" s="1026"/>
      <c r="G482" s="1026"/>
      <c r="H482" s="1027"/>
      <c r="I482" s="1027"/>
      <c r="J482" s="1027"/>
      <c r="K482" s="1027"/>
      <c r="L482" s="1027"/>
      <c r="M482" s="1027"/>
      <c r="N482" s="1027"/>
      <c r="O482" s="1027"/>
      <c r="P482" s="1027"/>
      <c r="Q482" s="1026"/>
      <c r="R482" s="1026"/>
      <c r="S482" s="1026"/>
      <c r="T482" s="1026"/>
      <c r="U482" s="1026"/>
      <c r="V482" s="1026"/>
      <c r="W482" s="1026"/>
      <c r="X482" s="1026"/>
      <c r="Y482" s="1026"/>
      <c r="Z482" s="1026"/>
      <c r="AA482" s="1026"/>
      <c r="AB482" s="1026"/>
      <c r="AC482" s="1026"/>
      <c r="AD482" s="1026"/>
      <c r="AE482" s="1026"/>
      <c r="AF482" s="1026"/>
      <c r="AG482" s="1026"/>
      <c r="AH482" s="1026"/>
      <c r="AI482" s="1026"/>
      <c r="AJ482" s="1026"/>
      <c r="AK482" s="1026"/>
      <c r="AL482" s="1026"/>
      <c r="AM482" s="1026"/>
      <c r="AN482" s="1026"/>
      <c r="AO482" s="1026"/>
      <c r="AP482" s="1026"/>
      <c r="AQ482" s="1026"/>
      <c r="AR482" s="1026"/>
      <c r="AS482" s="1026"/>
      <c r="AT482" s="1026"/>
      <c r="AU482" s="1026"/>
      <c r="AV482" s="1026"/>
      <c r="AW482" s="1026"/>
      <c r="AX482" s="1026"/>
      <c r="AY482" s="1026"/>
      <c r="AZ482" s="1026"/>
      <c r="BA482" s="1026"/>
      <c r="BB482" s="1026"/>
      <c r="BC482" s="1026"/>
      <c r="BD482" s="1026"/>
      <c r="BE482" s="1026"/>
      <c r="BF482" s="1026"/>
      <c r="BG482" s="1026"/>
      <c r="BH482" s="1026"/>
      <c r="BI482" s="1026"/>
      <c r="BJ482" s="1026"/>
      <c r="BK482" s="1026"/>
      <c r="BL482" s="1026"/>
      <c r="BM482" s="1026"/>
      <c r="BN482" s="1026"/>
      <c r="BO482" s="1026"/>
      <c r="BP482" s="1026"/>
      <c r="BQ482" s="1026"/>
      <c r="BR482" s="1026"/>
      <c r="BS482" s="1026"/>
      <c r="BT482" s="1026"/>
      <c r="BU482" s="1026"/>
      <c r="BV482" s="1026"/>
    </row>
    <row r="483">
      <c r="A483" s="1026"/>
      <c r="B483" s="1026"/>
      <c r="C483" s="1026"/>
      <c r="D483" s="1026"/>
      <c r="E483" s="1026"/>
      <c r="F483" s="1026"/>
      <c r="G483" s="1026"/>
      <c r="H483" s="1027"/>
      <c r="I483" s="1027"/>
      <c r="J483" s="1027"/>
      <c r="K483" s="1027"/>
      <c r="L483" s="1027"/>
      <c r="M483" s="1027"/>
      <c r="N483" s="1027"/>
      <c r="O483" s="1027"/>
      <c r="P483" s="1027"/>
      <c r="Q483" s="1026"/>
      <c r="R483" s="1026"/>
      <c r="S483" s="1026"/>
      <c r="T483" s="1026"/>
      <c r="U483" s="1026"/>
      <c r="V483" s="1026"/>
      <c r="W483" s="1026"/>
      <c r="X483" s="1026"/>
      <c r="Y483" s="1026"/>
      <c r="Z483" s="1026"/>
      <c r="AA483" s="1026"/>
      <c r="AB483" s="1026"/>
      <c r="AC483" s="1026"/>
      <c r="AD483" s="1026"/>
      <c r="AE483" s="1026"/>
      <c r="AF483" s="1026"/>
      <c r="AG483" s="1026"/>
      <c r="AH483" s="1026"/>
      <c r="AI483" s="1026"/>
      <c r="AJ483" s="1026"/>
      <c r="AK483" s="1026"/>
      <c r="AL483" s="1026"/>
      <c r="AM483" s="1026"/>
      <c r="AN483" s="1026"/>
      <c r="AO483" s="1026"/>
      <c r="AP483" s="1026"/>
      <c r="AQ483" s="1026"/>
      <c r="AR483" s="1026"/>
      <c r="AS483" s="1026"/>
      <c r="AT483" s="1026"/>
      <c r="AU483" s="1026"/>
      <c r="AV483" s="1026"/>
      <c r="AW483" s="1026"/>
      <c r="AX483" s="1026"/>
      <c r="AY483" s="1026"/>
      <c r="AZ483" s="1026"/>
      <c r="BA483" s="1026"/>
      <c r="BB483" s="1026"/>
      <c r="BC483" s="1026"/>
      <c r="BD483" s="1026"/>
      <c r="BE483" s="1026"/>
      <c r="BF483" s="1026"/>
      <c r="BG483" s="1026"/>
      <c r="BH483" s="1026"/>
      <c r="BI483" s="1026"/>
      <c r="BJ483" s="1026"/>
      <c r="BK483" s="1026"/>
      <c r="BL483" s="1026"/>
      <c r="BM483" s="1026"/>
      <c r="BN483" s="1026"/>
      <c r="BO483" s="1026"/>
      <c r="BP483" s="1026"/>
      <c r="BQ483" s="1026"/>
      <c r="BR483" s="1026"/>
      <c r="BS483" s="1026"/>
      <c r="BT483" s="1026"/>
      <c r="BU483" s="1026"/>
      <c r="BV483" s="1026"/>
    </row>
    <row r="484">
      <c r="A484" s="1026"/>
      <c r="B484" s="1026"/>
      <c r="C484" s="1026"/>
      <c r="D484" s="1026"/>
      <c r="E484" s="1026"/>
      <c r="F484" s="1026"/>
      <c r="G484" s="1026"/>
      <c r="H484" s="1027"/>
      <c r="I484" s="1027"/>
      <c r="J484" s="1027"/>
      <c r="K484" s="1027"/>
      <c r="L484" s="1027"/>
      <c r="M484" s="1027"/>
      <c r="N484" s="1027"/>
      <c r="O484" s="1027"/>
      <c r="P484" s="1027"/>
      <c r="Q484" s="1026"/>
      <c r="R484" s="1026"/>
      <c r="S484" s="1026"/>
      <c r="T484" s="1026"/>
      <c r="U484" s="1026"/>
      <c r="V484" s="1026"/>
      <c r="W484" s="1026"/>
      <c r="X484" s="1026"/>
      <c r="Y484" s="1026"/>
      <c r="Z484" s="1026"/>
      <c r="AA484" s="1026"/>
      <c r="AB484" s="1026"/>
      <c r="AC484" s="1026"/>
      <c r="AD484" s="1026"/>
      <c r="AE484" s="1026"/>
      <c r="AF484" s="1026"/>
      <c r="AG484" s="1026"/>
      <c r="AH484" s="1026"/>
      <c r="AI484" s="1026"/>
      <c r="AJ484" s="1026"/>
      <c r="AK484" s="1026"/>
      <c r="AL484" s="1026"/>
      <c r="AM484" s="1026"/>
      <c r="AN484" s="1026"/>
      <c r="AO484" s="1026"/>
      <c r="AP484" s="1026"/>
      <c r="AQ484" s="1026"/>
      <c r="AR484" s="1026"/>
      <c r="AS484" s="1026"/>
      <c r="AT484" s="1026"/>
      <c r="AU484" s="1026"/>
      <c r="AV484" s="1026"/>
      <c r="AW484" s="1026"/>
      <c r="AX484" s="1026"/>
      <c r="AY484" s="1026"/>
      <c r="AZ484" s="1026"/>
      <c r="BA484" s="1026"/>
      <c r="BB484" s="1026"/>
      <c r="BC484" s="1026"/>
      <c r="BD484" s="1026"/>
      <c r="BE484" s="1026"/>
      <c r="BF484" s="1026"/>
      <c r="BG484" s="1026"/>
      <c r="BH484" s="1026"/>
      <c r="BI484" s="1026"/>
      <c r="BJ484" s="1026"/>
      <c r="BK484" s="1026"/>
      <c r="BL484" s="1026"/>
      <c r="BM484" s="1026"/>
      <c r="BN484" s="1026"/>
      <c r="BO484" s="1026"/>
      <c r="BP484" s="1026"/>
      <c r="BQ484" s="1026"/>
      <c r="BR484" s="1026"/>
      <c r="BS484" s="1026"/>
      <c r="BT484" s="1026"/>
      <c r="BU484" s="1026"/>
      <c r="BV484" s="1026"/>
    </row>
    <row r="485">
      <c r="A485" s="1026"/>
      <c r="B485" s="1026"/>
      <c r="C485" s="1026"/>
      <c r="D485" s="1026"/>
      <c r="E485" s="1026"/>
      <c r="F485" s="1026"/>
      <c r="G485" s="1026"/>
      <c r="H485" s="1027"/>
      <c r="I485" s="1027"/>
      <c r="J485" s="1027"/>
      <c r="K485" s="1027"/>
      <c r="L485" s="1027"/>
      <c r="M485" s="1027"/>
      <c r="N485" s="1027"/>
      <c r="O485" s="1027"/>
      <c r="P485" s="1027"/>
      <c r="Q485" s="1026"/>
      <c r="R485" s="1026"/>
      <c r="S485" s="1026"/>
      <c r="T485" s="1026"/>
      <c r="U485" s="1026"/>
      <c r="V485" s="1026"/>
      <c r="W485" s="1026"/>
      <c r="X485" s="1026"/>
      <c r="Y485" s="1026"/>
      <c r="Z485" s="1026"/>
      <c r="AA485" s="1026"/>
      <c r="AB485" s="1026"/>
      <c r="AC485" s="1026"/>
      <c r="AD485" s="1026"/>
      <c r="AE485" s="1026"/>
      <c r="AF485" s="1026"/>
      <c r="AG485" s="1026"/>
      <c r="AH485" s="1026"/>
      <c r="AI485" s="1026"/>
      <c r="AJ485" s="1026"/>
      <c r="AK485" s="1026"/>
      <c r="AL485" s="1026"/>
      <c r="AM485" s="1026"/>
      <c r="AN485" s="1026"/>
      <c r="AO485" s="1026"/>
      <c r="AP485" s="1026"/>
      <c r="AQ485" s="1026"/>
      <c r="AR485" s="1026"/>
      <c r="AS485" s="1026"/>
      <c r="AT485" s="1026"/>
      <c r="AU485" s="1026"/>
      <c r="AV485" s="1026"/>
      <c r="AW485" s="1026"/>
      <c r="AX485" s="1026"/>
      <c r="AY485" s="1026"/>
      <c r="AZ485" s="1026"/>
      <c r="BA485" s="1026"/>
      <c r="BB485" s="1026"/>
      <c r="BC485" s="1026"/>
      <c r="BD485" s="1026"/>
      <c r="BE485" s="1026"/>
      <c r="BF485" s="1026"/>
      <c r="BG485" s="1026"/>
      <c r="BH485" s="1026"/>
      <c r="BI485" s="1026"/>
      <c r="BJ485" s="1026"/>
      <c r="BK485" s="1026"/>
      <c r="BL485" s="1026"/>
      <c r="BM485" s="1026"/>
      <c r="BN485" s="1026"/>
      <c r="BO485" s="1026"/>
      <c r="BP485" s="1026"/>
      <c r="BQ485" s="1026"/>
      <c r="BR485" s="1026"/>
      <c r="BS485" s="1026"/>
      <c r="BT485" s="1026"/>
      <c r="BU485" s="1026"/>
      <c r="BV485" s="1026"/>
    </row>
    <row r="486">
      <c r="A486" s="1026"/>
      <c r="B486" s="1026"/>
      <c r="C486" s="1026"/>
      <c r="D486" s="1026"/>
      <c r="E486" s="1026"/>
      <c r="F486" s="1026"/>
      <c r="G486" s="1026"/>
      <c r="H486" s="1027"/>
      <c r="I486" s="1027"/>
      <c r="J486" s="1027"/>
      <c r="K486" s="1027"/>
      <c r="L486" s="1027"/>
      <c r="M486" s="1027"/>
      <c r="N486" s="1027"/>
      <c r="O486" s="1027"/>
      <c r="P486" s="1027"/>
      <c r="Q486" s="1026"/>
      <c r="R486" s="1026"/>
      <c r="S486" s="1026"/>
      <c r="T486" s="1026"/>
      <c r="U486" s="1026"/>
      <c r="V486" s="1026"/>
      <c r="W486" s="1026"/>
      <c r="X486" s="1026"/>
      <c r="Y486" s="1026"/>
      <c r="Z486" s="1026"/>
      <c r="AA486" s="1026"/>
      <c r="AB486" s="1026"/>
      <c r="AC486" s="1026"/>
      <c r="AD486" s="1026"/>
      <c r="AE486" s="1026"/>
      <c r="AF486" s="1026"/>
      <c r="AG486" s="1026"/>
      <c r="AH486" s="1026"/>
      <c r="AI486" s="1026"/>
      <c r="AJ486" s="1026"/>
      <c r="AK486" s="1026"/>
      <c r="AL486" s="1026"/>
      <c r="AM486" s="1026"/>
      <c r="AN486" s="1026"/>
      <c r="AO486" s="1026"/>
      <c r="AP486" s="1026"/>
      <c r="AQ486" s="1026"/>
      <c r="AR486" s="1026"/>
      <c r="AS486" s="1026"/>
      <c r="AT486" s="1026"/>
      <c r="AU486" s="1026"/>
      <c r="AV486" s="1026"/>
      <c r="AW486" s="1026"/>
      <c r="AX486" s="1026"/>
      <c r="AY486" s="1026"/>
      <c r="AZ486" s="1026"/>
      <c r="BA486" s="1026"/>
      <c r="BB486" s="1026"/>
      <c r="BC486" s="1026"/>
      <c r="BD486" s="1026"/>
      <c r="BE486" s="1026"/>
      <c r="BF486" s="1026"/>
      <c r="BG486" s="1026"/>
      <c r="BH486" s="1026"/>
      <c r="BI486" s="1026"/>
      <c r="BJ486" s="1026"/>
      <c r="BK486" s="1026"/>
      <c r="BL486" s="1026"/>
      <c r="BM486" s="1026"/>
      <c r="BN486" s="1026"/>
      <c r="BO486" s="1026"/>
      <c r="BP486" s="1026"/>
      <c r="BQ486" s="1026"/>
      <c r="BR486" s="1026"/>
      <c r="BS486" s="1026"/>
      <c r="BT486" s="1026"/>
      <c r="BU486" s="1026"/>
      <c r="BV486" s="1026"/>
    </row>
    <row r="487">
      <c r="A487" s="1026"/>
      <c r="B487" s="1026"/>
      <c r="C487" s="1026"/>
      <c r="D487" s="1026"/>
      <c r="E487" s="1026"/>
      <c r="F487" s="1026"/>
      <c r="G487" s="1026"/>
      <c r="H487" s="1027"/>
      <c r="I487" s="1027"/>
      <c r="J487" s="1027"/>
      <c r="K487" s="1027"/>
      <c r="L487" s="1027"/>
      <c r="M487" s="1027"/>
      <c r="N487" s="1027"/>
      <c r="O487" s="1027"/>
      <c r="P487" s="1027"/>
      <c r="Q487" s="1026"/>
      <c r="R487" s="1026"/>
      <c r="S487" s="1026"/>
      <c r="T487" s="1026"/>
      <c r="U487" s="1026"/>
      <c r="V487" s="1026"/>
      <c r="W487" s="1026"/>
      <c r="X487" s="1026"/>
      <c r="Y487" s="1026"/>
      <c r="Z487" s="1026"/>
      <c r="AA487" s="1026"/>
      <c r="AB487" s="1026"/>
      <c r="AC487" s="1026"/>
      <c r="AD487" s="1026"/>
      <c r="AE487" s="1026"/>
      <c r="AF487" s="1026"/>
      <c r="AG487" s="1026"/>
      <c r="AH487" s="1026"/>
      <c r="AI487" s="1026"/>
      <c r="AJ487" s="1026"/>
      <c r="AK487" s="1026"/>
      <c r="AL487" s="1026"/>
      <c r="AM487" s="1026"/>
      <c r="AN487" s="1026"/>
      <c r="AO487" s="1026"/>
      <c r="AP487" s="1026"/>
      <c r="AQ487" s="1026"/>
      <c r="AR487" s="1026"/>
      <c r="AS487" s="1026"/>
      <c r="AT487" s="1026"/>
      <c r="AU487" s="1026"/>
      <c r="AV487" s="1026"/>
      <c r="AW487" s="1026"/>
      <c r="AX487" s="1026"/>
      <c r="AY487" s="1026"/>
      <c r="AZ487" s="1026"/>
      <c r="BA487" s="1026"/>
      <c r="BB487" s="1026"/>
      <c r="BC487" s="1026"/>
      <c r="BD487" s="1026"/>
      <c r="BE487" s="1026"/>
      <c r="BF487" s="1026"/>
      <c r="BG487" s="1026"/>
      <c r="BH487" s="1026"/>
      <c r="BI487" s="1026"/>
      <c r="BJ487" s="1026"/>
      <c r="BK487" s="1026"/>
      <c r="BL487" s="1026"/>
      <c r="BM487" s="1026"/>
      <c r="BN487" s="1026"/>
      <c r="BO487" s="1026"/>
      <c r="BP487" s="1026"/>
      <c r="BQ487" s="1026"/>
      <c r="BR487" s="1026"/>
      <c r="BS487" s="1026"/>
      <c r="BT487" s="1026"/>
      <c r="BU487" s="1026"/>
      <c r="BV487" s="1026"/>
    </row>
    <row r="488">
      <c r="A488" s="1026"/>
      <c r="B488" s="1026"/>
      <c r="C488" s="1026"/>
      <c r="D488" s="1026"/>
      <c r="E488" s="1026"/>
      <c r="F488" s="1026"/>
      <c r="G488" s="1026"/>
      <c r="H488" s="1027"/>
      <c r="I488" s="1027"/>
      <c r="J488" s="1027"/>
      <c r="K488" s="1027"/>
      <c r="L488" s="1027"/>
      <c r="M488" s="1027"/>
      <c r="N488" s="1027"/>
      <c r="O488" s="1027"/>
      <c r="P488" s="1027"/>
      <c r="Q488" s="1026"/>
      <c r="R488" s="1026"/>
      <c r="S488" s="1026"/>
      <c r="T488" s="1026"/>
      <c r="U488" s="1026"/>
      <c r="V488" s="1026"/>
      <c r="W488" s="1026"/>
      <c r="X488" s="1026"/>
      <c r="Y488" s="1026"/>
      <c r="Z488" s="1026"/>
      <c r="AA488" s="1026"/>
      <c r="AB488" s="1026"/>
      <c r="AC488" s="1026"/>
      <c r="AD488" s="1026"/>
      <c r="AE488" s="1026"/>
      <c r="AF488" s="1026"/>
      <c r="AG488" s="1026"/>
      <c r="AH488" s="1026"/>
      <c r="AI488" s="1026"/>
      <c r="AJ488" s="1026"/>
      <c r="AK488" s="1026"/>
      <c r="AL488" s="1026"/>
      <c r="AM488" s="1026"/>
      <c r="AN488" s="1026"/>
      <c r="AO488" s="1026"/>
      <c r="AP488" s="1026"/>
      <c r="AQ488" s="1026"/>
      <c r="AR488" s="1026"/>
      <c r="AS488" s="1026"/>
      <c r="AT488" s="1026"/>
      <c r="AU488" s="1026"/>
      <c r="AV488" s="1026"/>
      <c r="AW488" s="1026"/>
      <c r="AX488" s="1026"/>
      <c r="AY488" s="1026"/>
      <c r="AZ488" s="1026"/>
      <c r="BA488" s="1026"/>
      <c r="BB488" s="1026"/>
      <c r="BC488" s="1026"/>
      <c r="BD488" s="1026"/>
      <c r="BE488" s="1026"/>
      <c r="BF488" s="1026"/>
      <c r="BG488" s="1026"/>
      <c r="BH488" s="1026"/>
      <c r="BI488" s="1026"/>
      <c r="BJ488" s="1026"/>
      <c r="BK488" s="1026"/>
      <c r="BL488" s="1026"/>
      <c r="BM488" s="1026"/>
      <c r="BN488" s="1026"/>
      <c r="BO488" s="1026"/>
      <c r="BP488" s="1026"/>
      <c r="BQ488" s="1026"/>
      <c r="BR488" s="1026"/>
      <c r="BS488" s="1026"/>
      <c r="BT488" s="1026"/>
      <c r="BU488" s="1026"/>
      <c r="BV488" s="1026"/>
    </row>
    <row r="489">
      <c r="A489" s="1026"/>
      <c r="B489" s="1026"/>
      <c r="C489" s="1026"/>
      <c r="D489" s="1026"/>
      <c r="E489" s="1026"/>
      <c r="F489" s="1026"/>
      <c r="G489" s="1026"/>
      <c r="H489" s="1027"/>
      <c r="I489" s="1027"/>
      <c r="J489" s="1027"/>
      <c r="K489" s="1027"/>
      <c r="L489" s="1027"/>
      <c r="M489" s="1027"/>
      <c r="N489" s="1027"/>
      <c r="O489" s="1027"/>
      <c r="P489" s="1027"/>
      <c r="Q489" s="1026"/>
      <c r="R489" s="1026"/>
      <c r="S489" s="1026"/>
      <c r="T489" s="1026"/>
      <c r="U489" s="1026"/>
      <c r="V489" s="1026"/>
      <c r="W489" s="1026"/>
      <c r="X489" s="1026"/>
      <c r="Y489" s="1026"/>
      <c r="Z489" s="1026"/>
      <c r="AA489" s="1026"/>
      <c r="AB489" s="1026"/>
      <c r="AC489" s="1026"/>
      <c r="AD489" s="1026"/>
      <c r="AE489" s="1026"/>
      <c r="AF489" s="1026"/>
      <c r="AG489" s="1026"/>
      <c r="AH489" s="1026"/>
      <c r="AI489" s="1026"/>
      <c r="AJ489" s="1026"/>
      <c r="AK489" s="1026"/>
      <c r="AL489" s="1026"/>
      <c r="AM489" s="1026"/>
      <c r="AN489" s="1026"/>
      <c r="AO489" s="1026"/>
      <c r="AP489" s="1026"/>
      <c r="AQ489" s="1026"/>
      <c r="AR489" s="1026"/>
      <c r="AS489" s="1026"/>
      <c r="AT489" s="1026"/>
      <c r="AU489" s="1026"/>
      <c r="AV489" s="1026"/>
      <c r="AW489" s="1026"/>
      <c r="AX489" s="1026"/>
      <c r="AY489" s="1026"/>
      <c r="AZ489" s="1026"/>
      <c r="BA489" s="1026"/>
      <c r="BB489" s="1026"/>
      <c r="BC489" s="1026"/>
      <c r="BD489" s="1026"/>
      <c r="BE489" s="1026"/>
      <c r="BF489" s="1026"/>
      <c r="BG489" s="1026"/>
      <c r="BH489" s="1026"/>
      <c r="BI489" s="1026"/>
      <c r="BJ489" s="1026"/>
      <c r="BK489" s="1026"/>
      <c r="BL489" s="1026"/>
      <c r="BM489" s="1026"/>
      <c r="BN489" s="1026"/>
      <c r="BO489" s="1026"/>
      <c r="BP489" s="1026"/>
      <c r="BQ489" s="1026"/>
      <c r="BR489" s="1026"/>
      <c r="BS489" s="1026"/>
      <c r="BT489" s="1026"/>
      <c r="BU489" s="1026"/>
      <c r="BV489" s="1026"/>
    </row>
    <row r="490">
      <c r="A490" s="1026"/>
      <c r="B490" s="1026"/>
      <c r="C490" s="1026"/>
      <c r="D490" s="1026"/>
      <c r="E490" s="1026"/>
      <c r="F490" s="1026"/>
      <c r="G490" s="1026"/>
      <c r="H490" s="1027"/>
      <c r="I490" s="1027"/>
      <c r="J490" s="1027"/>
      <c r="K490" s="1027"/>
      <c r="L490" s="1027"/>
      <c r="M490" s="1027"/>
      <c r="N490" s="1027"/>
      <c r="O490" s="1027"/>
      <c r="P490" s="1027"/>
      <c r="Q490" s="1026"/>
      <c r="R490" s="1026"/>
      <c r="S490" s="1026"/>
      <c r="T490" s="1026"/>
      <c r="U490" s="1026"/>
      <c r="V490" s="1026"/>
      <c r="W490" s="1026"/>
      <c r="X490" s="1026"/>
      <c r="Y490" s="1026"/>
      <c r="Z490" s="1026"/>
      <c r="AA490" s="1026"/>
      <c r="AB490" s="1026"/>
      <c r="AC490" s="1026"/>
      <c r="AD490" s="1026"/>
      <c r="AE490" s="1026"/>
      <c r="AF490" s="1026"/>
      <c r="AG490" s="1026"/>
      <c r="AH490" s="1026"/>
      <c r="AI490" s="1026"/>
      <c r="AJ490" s="1026"/>
      <c r="AK490" s="1026"/>
      <c r="AL490" s="1026"/>
      <c r="AM490" s="1026"/>
      <c r="AN490" s="1026"/>
      <c r="AO490" s="1026"/>
      <c r="AP490" s="1026"/>
      <c r="AQ490" s="1026"/>
      <c r="AR490" s="1026"/>
      <c r="AS490" s="1026"/>
      <c r="AT490" s="1026"/>
      <c r="AU490" s="1026"/>
      <c r="AV490" s="1026"/>
      <c r="AW490" s="1026"/>
      <c r="AX490" s="1026"/>
      <c r="AY490" s="1026"/>
      <c r="AZ490" s="1026"/>
      <c r="BA490" s="1026"/>
      <c r="BB490" s="1026"/>
      <c r="BC490" s="1026"/>
      <c r="BD490" s="1026"/>
      <c r="BE490" s="1026"/>
      <c r="BF490" s="1026"/>
      <c r="BG490" s="1026"/>
      <c r="BH490" s="1026"/>
      <c r="BI490" s="1026"/>
      <c r="BJ490" s="1026"/>
      <c r="BK490" s="1026"/>
      <c r="BL490" s="1026"/>
      <c r="BM490" s="1026"/>
      <c r="BN490" s="1026"/>
      <c r="BO490" s="1026"/>
      <c r="BP490" s="1026"/>
      <c r="BQ490" s="1026"/>
      <c r="BR490" s="1026"/>
      <c r="BS490" s="1026"/>
      <c r="BT490" s="1026"/>
      <c r="BU490" s="1026"/>
      <c r="BV490" s="1026"/>
    </row>
    <row r="491">
      <c r="A491" s="1026"/>
      <c r="B491" s="1026"/>
      <c r="C491" s="1026"/>
      <c r="D491" s="1026"/>
      <c r="E491" s="1026"/>
      <c r="F491" s="1026"/>
      <c r="G491" s="1026"/>
      <c r="H491" s="1027"/>
      <c r="I491" s="1027"/>
      <c r="J491" s="1027"/>
      <c r="K491" s="1027"/>
      <c r="L491" s="1027"/>
      <c r="M491" s="1027"/>
      <c r="N491" s="1027"/>
      <c r="O491" s="1027"/>
      <c r="P491" s="1027"/>
      <c r="Q491" s="1026"/>
      <c r="R491" s="1026"/>
      <c r="S491" s="1026"/>
      <c r="T491" s="1026"/>
      <c r="U491" s="1026"/>
      <c r="V491" s="1026"/>
      <c r="W491" s="1026"/>
      <c r="X491" s="1026"/>
      <c r="Y491" s="1026"/>
      <c r="Z491" s="1026"/>
      <c r="AA491" s="1026"/>
      <c r="AB491" s="1026"/>
      <c r="AC491" s="1026"/>
      <c r="AD491" s="1026"/>
      <c r="AE491" s="1026"/>
      <c r="AF491" s="1026"/>
      <c r="AG491" s="1026"/>
      <c r="AH491" s="1026"/>
      <c r="AI491" s="1026"/>
      <c r="AJ491" s="1026"/>
      <c r="AK491" s="1026"/>
      <c r="AL491" s="1026"/>
      <c r="AM491" s="1026"/>
      <c r="AN491" s="1026"/>
      <c r="AO491" s="1026"/>
      <c r="AP491" s="1026"/>
      <c r="AQ491" s="1026"/>
      <c r="AR491" s="1026"/>
      <c r="AS491" s="1026"/>
      <c r="AT491" s="1026"/>
      <c r="AU491" s="1026"/>
      <c r="AV491" s="1026"/>
      <c r="AW491" s="1026"/>
      <c r="AX491" s="1026"/>
      <c r="AY491" s="1026"/>
      <c r="AZ491" s="1026"/>
      <c r="BA491" s="1026"/>
      <c r="BB491" s="1026"/>
      <c r="BC491" s="1026"/>
      <c r="BD491" s="1026"/>
      <c r="BE491" s="1026"/>
      <c r="BF491" s="1026"/>
      <c r="BG491" s="1026"/>
      <c r="BH491" s="1026"/>
      <c r="BI491" s="1026"/>
      <c r="BJ491" s="1026"/>
      <c r="BK491" s="1026"/>
      <c r="BL491" s="1026"/>
      <c r="BM491" s="1026"/>
      <c r="BN491" s="1026"/>
      <c r="BO491" s="1026"/>
      <c r="BP491" s="1026"/>
      <c r="BQ491" s="1026"/>
      <c r="BR491" s="1026"/>
      <c r="BS491" s="1026"/>
      <c r="BT491" s="1026"/>
      <c r="BU491" s="1026"/>
      <c r="BV491" s="1026"/>
    </row>
    <row r="492">
      <c r="A492" s="1026"/>
      <c r="B492" s="1026"/>
      <c r="C492" s="1026"/>
      <c r="D492" s="1026"/>
      <c r="E492" s="1026"/>
      <c r="F492" s="1026"/>
      <c r="G492" s="1026"/>
      <c r="H492" s="1027"/>
      <c r="I492" s="1027"/>
      <c r="J492" s="1027"/>
      <c r="K492" s="1027"/>
      <c r="L492" s="1027"/>
      <c r="M492" s="1027"/>
      <c r="N492" s="1027"/>
      <c r="O492" s="1027"/>
      <c r="P492" s="1027"/>
      <c r="Q492" s="1026"/>
      <c r="R492" s="1026"/>
      <c r="S492" s="1026"/>
      <c r="T492" s="1026"/>
      <c r="U492" s="1026"/>
      <c r="V492" s="1026"/>
      <c r="W492" s="1026"/>
      <c r="X492" s="1026"/>
      <c r="Y492" s="1026"/>
      <c r="Z492" s="1026"/>
      <c r="AA492" s="1026"/>
      <c r="AB492" s="1026"/>
      <c r="AC492" s="1026"/>
      <c r="AD492" s="1026"/>
      <c r="AE492" s="1026"/>
      <c r="AF492" s="1026"/>
      <c r="AG492" s="1026"/>
      <c r="AH492" s="1026"/>
      <c r="AI492" s="1026"/>
      <c r="AJ492" s="1026"/>
      <c r="AK492" s="1026"/>
      <c r="AL492" s="1026"/>
      <c r="AM492" s="1026"/>
      <c r="AN492" s="1026"/>
      <c r="AO492" s="1026"/>
      <c r="AP492" s="1026"/>
      <c r="AQ492" s="1026"/>
      <c r="AR492" s="1026"/>
      <c r="AS492" s="1026"/>
      <c r="AT492" s="1026"/>
      <c r="AU492" s="1026"/>
      <c r="AV492" s="1026"/>
      <c r="AW492" s="1026"/>
      <c r="AX492" s="1026"/>
      <c r="AY492" s="1026"/>
      <c r="AZ492" s="1026"/>
      <c r="BA492" s="1026"/>
      <c r="BB492" s="1026"/>
      <c r="BC492" s="1026"/>
      <c r="BD492" s="1026"/>
      <c r="BE492" s="1026"/>
      <c r="BF492" s="1026"/>
      <c r="BG492" s="1026"/>
      <c r="BH492" s="1026"/>
      <c r="BI492" s="1026"/>
      <c r="BJ492" s="1026"/>
      <c r="BK492" s="1026"/>
      <c r="BL492" s="1026"/>
      <c r="BM492" s="1026"/>
      <c r="BN492" s="1026"/>
      <c r="BO492" s="1026"/>
      <c r="BP492" s="1026"/>
      <c r="BQ492" s="1026"/>
      <c r="BR492" s="1026"/>
      <c r="BS492" s="1026"/>
      <c r="BT492" s="1026"/>
      <c r="BU492" s="1026"/>
      <c r="BV492" s="1026"/>
    </row>
    <row r="493">
      <c r="A493" s="1026"/>
      <c r="B493" s="1026"/>
      <c r="C493" s="1026"/>
      <c r="D493" s="1026"/>
      <c r="E493" s="1026"/>
      <c r="F493" s="1026"/>
      <c r="G493" s="1026"/>
      <c r="H493" s="1027"/>
      <c r="I493" s="1027"/>
      <c r="J493" s="1027"/>
      <c r="K493" s="1027"/>
      <c r="L493" s="1027"/>
      <c r="M493" s="1027"/>
      <c r="N493" s="1027"/>
      <c r="O493" s="1027"/>
      <c r="P493" s="1027"/>
      <c r="Q493" s="1026"/>
      <c r="R493" s="1026"/>
      <c r="S493" s="1026"/>
      <c r="T493" s="1026"/>
      <c r="U493" s="1026"/>
      <c r="V493" s="1026"/>
      <c r="W493" s="1026"/>
      <c r="X493" s="1026"/>
      <c r="Y493" s="1026"/>
      <c r="Z493" s="1026"/>
      <c r="AA493" s="1026"/>
      <c r="AB493" s="1026"/>
      <c r="AC493" s="1026"/>
      <c r="AD493" s="1026"/>
      <c r="AE493" s="1026"/>
      <c r="AF493" s="1026"/>
      <c r="AG493" s="1026"/>
      <c r="AH493" s="1026"/>
      <c r="AI493" s="1026"/>
      <c r="AJ493" s="1026"/>
      <c r="AK493" s="1026"/>
      <c r="AL493" s="1026"/>
      <c r="AM493" s="1026"/>
      <c r="AN493" s="1026"/>
      <c r="AO493" s="1026"/>
      <c r="AP493" s="1026"/>
      <c r="AQ493" s="1026"/>
      <c r="AR493" s="1026"/>
      <c r="AS493" s="1026"/>
      <c r="AT493" s="1026"/>
      <c r="AU493" s="1026"/>
      <c r="AV493" s="1026"/>
      <c r="AW493" s="1026"/>
      <c r="AX493" s="1026"/>
      <c r="AY493" s="1026"/>
      <c r="AZ493" s="1026"/>
      <c r="BA493" s="1026"/>
      <c r="BB493" s="1026"/>
      <c r="BC493" s="1026"/>
      <c r="BD493" s="1026"/>
      <c r="BE493" s="1026"/>
      <c r="BF493" s="1026"/>
      <c r="BG493" s="1026"/>
      <c r="BH493" s="1026"/>
      <c r="BI493" s="1026"/>
      <c r="BJ493" s="1026"/>
      <c r="BK493" s="1026"/>
      <c r="BL493" s="1026"/>
      <c r="BM493" s="1026"/>
      <c r="BN493" s="1026"/>
      <c r="BO493" s="1026"/>
      <c r="BP493" s="1026"/>
      <c r="BQ493" s="1026"/>
      <c r="BR493" s="1026"/>
      <c r="BS493" s="1026"/>
      <c r="BT493" s="1026"/>
      <c r="BU493" s="1026"/>
      <c r="BV493" s="1026"/>
    </row>
    <row r="494">
      <c r="A494" s="1026"/>
      <c r="B494" s="1026"/>
      <c r="C494" s="1026"/>
      <c r="D494" s="1026"/>
      <c r="E494" s="1026"/>
      <c r="F494" s="1026"/>
      <c r="G494" s="1026"/>
      <c r="H494" s="1027"/>
      <c r="I494" s="1027"/>
      <c r="J494" s="1027"/>
      <c r="K494" s="1027"/>
      <c r="L494" s="1027"/>
      <c r="M494" s="1027"/>
      <c r="N494" s="1027"/>
      <c r="O494" s="1027"/>
      <c r="P494" s="1027"/>
      <c r="Q494" s="1026"/>
      <c r="R494" s="1026"/>
      <c r="S494" s="1026"/>
      <c r="T494" s="1026"/>
      <c r="U494" s="1026"/>
      <c r="V494" s="1026"/>
      <c r="W494" s="1026"/>
      <c r="X494" s="1026"/>
      <c r="Y494" s="1026"/>
      <c r="Z494" s="1026"/>
      <c r="AA494" s="1026"/>
      <c r="AB494" s="1026"/>
      <c r="AC494" s="1026"/>
      <c r="AD494" s="1026"/>
      <c r="AE494" s="1026"/>
      <c r="AF494" s="1026"/>
      <c r="AG494" s="1026"/>
      <c r="AH494" s="1026"/>
      <c r="AI494" s="1026"/>
      <c r="AJ494" s="1026"/>
      <c r="AK494" s="1026"/>
      <c r="AL494" s="1026"/>
      <c r="AM494" s="1026"/>
      <c r="AN494" s="1026"/>
      <c r="AO494" s="1026"/>
      <c r="AP494" s="1026"/>
      <c r="AQ494" s="1026"/>
      <c r="AR494" s="1026"/>
      <c r="AS494" s="1026"/>
      <c r="AT494" s="1026"/>
      <c r="AU494" s="1026"/>
      <c r="AV494" s="1026"/>
      <c r="AW494" s="1026"/>
      <c r="AX494" s="1026"/>
      <c r="AY494" s="1026"/>
      <c r="AZ494" s="1026"/>
      <c r="BA494" s="1026"/>
      <c r="BB494" s="1026"/>
      <c r="BC494" s="1026"/>
      <c r="BD494" s="1026"/>
      <c r="BE494" s="1026"/>
      <c r="BF494" s="1026"/>
      <c r="BG494" s="1026"/>
      <c r="BH494" s="1026"/>
      <c r="BI494" s="1026"/>
      <c r="BJ494" s="1026"/>
      <c r="BK494" s="1026"/>
      <c r="BL494" s="1026"/>
      <c r="BM494" s="1026"/>
      <c r="BN494" s="1026"/>
      <c r="BO494" s="1026"/>
      <c r="BP494" s="1026"/>
      <c r="BQ494" s="1026"/>
      <c r="BR494" s="1026"/>
      <c r="BS494" s="1026"/>
      <c r="BT494" s="1026"/>
      <c r="BU494" s="1026"/>
      <c r="BV494" s="1026"/>
    </row>
    <row r="495">
      <c r="A495" s="1026"/>
      <c r="B495" s="1026"/>
      <c r="C495" s="1026"/>
      <c r="D495" s="1026"/>
      <c r="E495" s="1026"/>
      <c r="F495" s="1026"/>
      <c r="G495" s="1026"/>
      <c r="H495" s="1027"/>
      <c r="I495" s="1027"/>
      <c r="J495" s="1027"/>
      <c r="K495" s="1027"/>
      <c r="L495" s="1027"/>
      <c r="M495" s="1027"/>
      <c r="N495" s="1027"/>
      <c r="O495" s="1027"/>
      <c r="P495" s="1027"/>
      <c r="Q495" s="1026"/>
      <c r="R495" s="1026"/>
      <c r="S495" s="1026"/>
      <c r="T495" s="1026"/>
      <c r="U495" s="1026"/>
      <c r="V495" s="1026"/>
      <c r="W495" s="1026"/>
      <c r="X495" s="1026"/>
      <c r="Y495" s="1026"/>
      <c r="Z495" s="1026"/>
      <c r="AA495" s="1026"/>
      <c r="AB495" s="1026"/>
      <c r="AC495" s="1026"/>
      <c r="AD495" s="1026"/>
      <c r="AE495" s="1026"/>
      <c r="AF495" s="1026"/>
      <c r="AG495" s="1026"/>
      <c r="AH495" s="1026"/>
      <c r="AI495" s="1026"/>
      <c r="AJ495" s="1026"/>
      <c r="AK495" s="1026"/>
      <c r="AL495" s="1026"/>
      <c r="AM495" s="1026"/>
      <c r="AN495" s="1026"/>
      <c r="AO495" s="1026"/>
      <c r="AP495" s="1026"/>
      <c r="AQ495" s="1026"/>
      <c r="AR495" s="1026"/>
      <c r="AS495" s="1026"/>
      <c r="AT495" s="1026"/>
      <c r="AU495" s="1026"/>
      <c r="AV495" s="1026"/>
      <c r="AW495" s="1026"/>
      <c r="AX495" s="1026"/>
      <c r="AY495" s="1026"/>
      <c r="AZ495" s="1026"/>
      <c r="BA495" s="1026"/>
      <c r="BB495" s="1026"/>
      <c r="BC495" s="1026"/>
      <c r="BD495" s="1026"/>
      <c r="BE495" s="1026"/>
      <c r="BF495" s="1026"/>
      <c r="BG495" s="1026"/>
      <c r="BH495" s="1026"/>
      <c r="BI495" s="1026"/>
      <c r="BJ495" s="1026"/>
      <c r="BK495" s="1026"/>
      <c r="BL495" s="1026"/>
      <c r="BM495" s="1026"/>
      <c r="BN495" s="1026"/>
      <c r="BO495" s="1026"/>
      <c r="BP495" s="1026"/>
      <c r="BQ495" s="1026"/>
      <c r="BR495" s="1026"/>
      <c r="BS495" s="1026"/>
      <c r="BT495" s="1026"/>
      <c r="BU495" s="1026"/>
      <c r="BV495" s="1026"/>
    </row>
    <row r="496">
      <c r="A496" s="1026"/>
      <c r="B496" s="1026"/>
      <c r="C496" s="1026"/>
      <c r="D496" s="1026"/>
      <c r="E496" s="1026"/>
      <c r="F496" s="1026"/>
      <c r="G496" s="1026"/>
      <c r="H496" s="1027"/>
      <c r="I496" s="1027"/>
      <c r="J496" s="1027"/>
      <c r="K496" s="1027"/>
      <c r="L496" s="1027"/>
      <c r="M496" s="1027"/>
      <c r="N496" s="1027"/>
      <c r="O496" s="1027"/>
      <c r="P496" s="1027"/>
      <c r="Q496" s="1026"/>
      <c r="R496" s="1026"/>
      <c r="S496" s="1026"/>
      <c r="T496" s="1026"/>
      <c r="U496" s="1026"/>
      <c r="V496" s="1026"/>
      <c r="W496" s="1026"/>
      <c r="X496" s="1026"/>
      <c r="Y496" s="1026"/>
      <c r="Z496" s="1026"/>
      <c r="AA496" s="1026"/>
      <c r="AB496" s="1026"/>
      <c r="AC496" s="1026"/>
      <c r="AD496" s="1026"/>
      <c r="AE496" s="1026"/>
      <c r="AF496" s="1026"/>
      <c r="AG496" s="1026"/>
      <c r="AH496" s="1026"/>
      <c r="AI496" s="1026"/>
      <c r="AJ496" s="1026"/>
      <c r="AK496" s="1026"/>
      <c r="AL496" s="1026"/>
      <c r="AM496" s="1026"/>
      <c r="AN496" s="1026"/>
      <c r="AO496" s="1026"/>
      <c r="AP496" s="1026"/>
      <c r="AQ496" s="1026"/>
      <c r="AR496" s="1026"/>
      <c r="AS496" s="1026"/>
      <c r="AT496" s="1026"/>
      <c r="AU496" s="1026"/>
      <c r="AV496" s="1026"/>
      <c r="AW496" s="1026"/>
      <c r="AX496" s="1026"/>
      <c r="AY496" s="1026"/>
      <c r="AZ496" s="1026"/>
      <c r="BA496" s="1026"/>
      <c r="BB496" s="1026"/>
      <c r="BC496" s="1026"/>
      <c r="BD496" s="1026"/>
      <c r="BE496" s="1026"/>
      <c r="BF496" s="1026"/>
      <c r="BG496" s="1026"/>
      <c r="BH496" s="1026"/>
      <c r="BI496" s="1026"/>
      <c r="BJ496" s="1026"/>
      <c r="BK496" s="1026"/>
      <c r="BL496" s="1026"/>
      <c r="BM496" s="1026"/>
      <c r="BN496" s="1026"/>
      <c r="BO496" s="1026"/>
      <c r="BP496" s="1026"/>
      <c r="BQ496" s="1026"/>
      <c r="BR496" s="1026"/>
      <c r="BS496" s="1026"/>
      <c r="BT496" s="1026"/>
      <c r="BU496" s="1026"/>
      <c r="BV496" s="1026"/>
    </row>
    <row r="497">
      <c r="A497" s="1026"/>
      <c r="B497" s="1026"/>
      <c r="C497" s="1026"/>
      <c r="D497" s="1026"/>
      <c r="E497" s="1026"/>
      <c r="F497" s="1026"/>
      <c r="G497" s="1026"/>
      <c r="H497" s="1027"/>
      <c r="I497" s="1027"/>
      <c r="J497" s="1027"/>
      <c r="K497" s="1027"/>
      <c r="L497" s="1027"/>
      <c r="M497" s="1027"/>
      <c r="N497" s="1027"/>
      <c r="O497" s="1027"/>
      <c r="P497" s="1027"/>
      <c r="Q497" s="1026"/>
      <c r="R497" s="1026"/>
      <c r="S497" s="1026"/>
      <c r="T497" s="1026"/>
      <c r="U497" s="1026"/>
      <c r="V497" s="1026"/>
      <c r="W497" s="1026"/>
      <c r="X497" s="1026"/>
      <c r="Y497" s="1026"/>
      <c r="Z497" s="1026"/>
      <c r="AA497" s="1026"/>
      <c r="AB497" s="1026"/>
      <c r="AC497" s="1026"/>
      <c r="AD497" s="1026"/>
      <c r="AE497" s="1026"/>
      <c r="AF497" s="1026"/>
      <c r="AG497" s="1026"/>
      <c r="AH497" s="1026"/>
      <c r="AI497" s="1026"/>
      <c r="AJ497" s="1026"/>
      <c r="AK497" s="1026"/>
      <c r="AL497" s="1026"/>
      <c r="AM497" s="1026"/>
      <c r="AN497" s="1026"/>
      <c r="AO497" s="1026"/>
      <c r="AP497" s="1026"/>
      <c r="AQ497" s="1026"/>
      <c r="AR497" s="1026"/>
      <c r="AS497" s="1026"/>
      <c r="AT497" s="1026"/>
      <c r="AU497" s="1026"/>
      <c r="AV497" s="1026"/>
      <c r="AW497" s="1026"/>
      <c r="AX497" s="1026"/>
      <c r="AY497" s="1026"/>
      <c r="AZ497" s="1026"/>
      <c r="BA497" s="1026"/>
      <c r="BB497" s="1026"/>
      <c r="BC497" s="1026"/>
      <c r="BD497" s="1026"/>
      <c r="BE497" s="1026"/>
      <c r="BF497" s="1026"/>
      <c r="BG497" s="1026"/>
      <c r="BH497" s="1026"/>
      <c r="BI497" s="1026"/>
      <c r="BJ497" s="1026"/>
      <c r="BK497" s="1026"/>
      <c r="BL497" s="1026"/>
      <c r="BM497" s="1026"/>
      <c r="BN497" s="1026"/>
      <c r="BO497" s="1026"/>
      <c r="BP497" s="1026"/>
      <c r="BQ497" s="1026"/>
      <c r="BR497" s="1026"/>
      <c r="BS497" s="1026"/>
      <c r="BT497" s="1026"/>
      <c r="BU497" s="1026"/>
      <c r="BV497" s="1026"/>
    </row>
    <row r="498">
      <c r="A498" s="1026"/>
      <c r="B498" s="1026"/>
      <c r="C498" s="1026"/>
      <c r="D498" s="1026"/>
      <c r="E498" s="1026"/>
      <c r="F498" s="1026"/>
      <c r="G498" s="1026"/>
      <c r="H498" s="1027"/>
      <c r="I498" s="1027"/>
      <c r="J498" s="1027"/>
      <c r="K498" s="1027"/>
      <c r="L498" s="1027"/>
      <c r="M498" s="1027"/>
      <c r="N498" s="1027"/>
      <c r="O498" s="1027"/>
      <c r="P498" s="1027"/>
      <c r="Q498" s="1026"/>
      <c r="R498" s="1026"/>
      <c r="S498" s="1026"/>
      <c r="T498" s="1026"/>
      <c r="U498" s="1026"/>
      <c r="V498" s="1026"/>
      <c r="W498" s="1026"/>
      <c r="X498" s="1026"/>
      <c r="Y498" s="1026"/>
      <c r="Z498" s="1026"/>
      <c r="AA498" s="1026"/>
      <c r="AB498" s="1026"/>
      <c r="AC498" s="1026"/>
      <c r="AD498" s="1026"/>
      <c r="AE498" s="1026"/>
      <c r="AF498" s="1026"/>
      <c r="AG498" s="1026"/>
      <c r="AH498" s="1026"/>
      <c r="AI498" s="1026"/>
      <c r="AJ498" s="1026"/>
      <c r="AK498" s="1026"/>
      <c r="AL498" s="1026"/>
      <c r="AM498" s="1026"/>
      <c r="AN498" s="1026"/>
      <c r="AO498" s="1026"/>
      <c r="AP498" s="1026"/>
      <c r="AQ498" s="1026"/>
      <c r="AR498" s="1026"/>
      <c r="AS498" s="1026"/>
      <c r="AT498" s="1026"/>
      <c r="AU498" s="1026"/>
      <c r="AV498" s="1026"/>
      <c r="AW498" s="1026"/>
      <c r="AX498" s="1026"/>
      <c r="AY498" s="1026"/>
      <c r="AZ498" s="1026"/>
      <c r="BA498" s="1026"/>
      <c r="BB498" s="1026"/>
      <c r="BC498" s="1026"/>
      <c r="BD498" s="1026"/>
      <c r="BE498" s="1026"/>
      <c r="BF498" s="1026"/>
      <c r="BG498" s="1026"/>
      <c r="BH498" s="1026"/>
      <c r="BI498" s="1026"/>
      <c r="BJ498" s="1026"/>
      <c r="BK498" s="1026"/>
      <c r="BL498" s="1026"/>
      <c r="BM498" s="1026"/>
      <c r="BN498" s="1026"/>
      <c r="BO498" s="1026"/>
      <c r="BP498" s="1026"/>
      <c r="BQ498" s="1026"/>
      <c r="BR498" s="1026"/>
      <c r="BS498" s="1026"/>
      <c r="BT498" s="1026"/>
      <c r="BU498" s="1026"/>
      <c r="BV498" s="1026"/>
    </row>
    <row r="499">
      <c r="A499" s="1026"/>
      <c r="B499" s="1026"/>
      <c r="C499" s="1026"/>
      <c r="D499" s="1026"/>
      <c r="E499" s="1026"/>
      <c r="F499" s="1026"/>
      <c r="G499" s="1026"/>
      <c r="H499" s="1027"/>
      <c r="I499" s="1027"/>
      <c r="J499" s="1027"/>
      <c r="K499" s="1027"/>
      <c r="L499" s="1027"/>
      <c r="M499" s="1027"/>
      <c r="N499" s="1027"/>
      <c r="O499" s="1027"/>
      <c r="P499" s="1027"/>
      <c r="Q499" s="1026"/>
      <c r="R499" s="1026"/>
      <c r="S499" s="1026"/>
      <c r="T499" s="1026"/>
      <c r="U499" s="1026"/>
      <c r="V499" s="1026"/>
      <c r="W499" s="1026"/>
      <c r="X499" s="1026"/>
      <c r="Y499" s="1026"/>
      <c r="Z499" s="1026"/>
      <c r="AA499" s="1026"/>
      <c r="AB499" s="1026"/>
      <c r="AC499" s="1026"/>
      <c r="AD499" s="1026"/>
      <c r="AE499" s="1026"/>
      <c r="AF499" s="1026"/>
      <c r="AG499" s="1026"/>
      <c r="AH499" s="1026"/>
      <c r="AI499" s="1026"/>
      <c r="AJ499" s="1026"/>
      <c r="AK499" s="1026"/>
      <c r="AL499" s="1026"/>
      <c r="AM499" s="1026"/>
      <c r="AN499" s="1026"/>
      <c r="AO499" s="1026"/>
      <c r="AP499" s="1026"/>
      <c r="AQ499" s="1026"/>
      <c r="AR499" s="1026"/>
      <c r="AS499" s="1026"/>
      <c r="AT499" s="1026"/>
      <c r="AU499" s="1026"/>
      <c r="AV499" s="1026"/>
      <c r="AW499" s="1026"/>
      <c r="AX499" s="1026"/>
      <c r="AY499" s="1026"/>
      <c r="AZ499" s="1026"/>
      <c r="BA499" s="1026"/>
      <c r="BB499" s="1026"/>
      <c r="BC499" s="1026"/>
      <c r="BD499" s="1026"/>
      <c r="BE499" s="1026"/>
      <c r="BF499" s="1026"/>
      <c r="BG499" s="1026"/>
      <c r="BH499" s="1026"/>
      <c r="BI499" s="1026"/>
      <c r="BJ499" s="1026"/>
      <c r="BK499" s="1026"/>
      <c r="BL499" s="1026"/>
      <c r="BM499" s="1026"/>
      <c r="BN499" s="1026"/>
      <c r="BO499" s="1026"/>
      <c r="BP499" s="1026"/>
      <c r="BQ499" s="1026"/>
      <c r="BR499" s="1026"/>
      <c r="BS499" s="1026"/>
      <c r="BT499" s="1026"/>
      <c r="BU499" s="1026"/>
      <c r="BV499" s="1026"/>
    </row>
    <row r="500">
      <c r="A500" s="1026"/>
      <c r="B500" s="1026"/>
      <c r="C500" s="1026"/>
      <c r="D500" s="1026"/>
      <c r="E500" s="1026"/>
      <c r="F500" s="1026"/>
      <c r="G500" s="1026"/>
      <c r="H500" s="1027"/>
      <c r="I500" s="1027"/>
      <c r="J500" s="1027"/>
      <c r="K500" s="1027"/>
      <c r="L500" s="1027"/>
      <c r="M500" s="1027"/>
      <c r="N500" s="1027"/>
      <c r="O500" s="1027"/>
      <c r="P500" s="1027"/>
      <c r="Q500" s="1026"/>
      <c r="R500" s="1026"/>
      <c r="S500" s="1026"/>
      <c r="T500" s="1026"/>
      <c r="U500" s="1026"/>
      <c r="V500" s="1026"/>
      <c r="W500" s="1026"/>
      <c r="X500" s="1026"/>
      <c r="Y500" s="1026"/>
      <c r="Z500" s="1026"/>
      <c r="AA500" s="1026"/>
      <c r="AB500" s="1026"/>
      <c r="AC500" s="1026"/>
      <c r="AD500" s="1026"/>
      <c r="AE500" s="1026"/>
      <c r="AF500" s="1026"/>
      <c r="AG500" s="1026"/>
      <c r="AH500" s="1026"/>
      <c r="AI500" s="1026"/>
      <c r="AJ500" s="1026"/>
      <c r="AK500" s="1026"/>
      <c r="AL500" s="1026"/>
      <c r="AM500" s="1026"/>
      <c r="AN500" s="1026"/>
      <c r="AO500" s="1026"/>
      <c r="AP500" s="1026"/>
      <c r="AQ500" s="1026"/>
      <c r="AR500" s="1026"/>
      <c r="AS500" s="1026"/>
      <c r="AT500" s="1026"/>
      <c r="AU500" s="1026"/>
      <c r="AV500" s="1026"/>
      <c r="AW500" s="1026"/>
      <c r="AX500" s="1026"/>
      <c r="AY500" s="1026"/>
      <c r="AZ500" s="1026"/>
      <c r="BA500" s="1026"/>
      <c r="BB500" s="1026"/>
      <c r="BC500" s="1026"/>
      <c r="BD500" s="1026"/>
      <c r="BE500" s="1026"/>
      <c r="BF500" s="1026"/>
      <c r="BG500" s="1026"/>
      <c r="BH500" s="1026"/>
      <c r="BI500" s="1026"/>
      <c r="BJ500" s="1026"/>
      <c r="BK500" s="1026"/>
      <c r="BL500" s="1026"/>
      <c r="BM500" s="1026"/>
      <c r="BN500" s="1026"/>
      <c r="BO500" s="1026"/>
      <c r="BP500" s="1026"/>
      <c r="BQ500" s="1026"/>
      <c r="BR500" s="1026"/>
      <c r="BS500" s="1026"/>
      <c r="BT500" s="1026"/>
      <c r="BU500" s="1026"/>
      <c r="BV500" s="1026"/>
    </row>
    <row r="501">
      <c r="A501" s="1026"/>
      <c r="B501" s="1026"/>
      <c r="C501" s="1026"/>
      <c r="D501" s="1026"/>
      <c r="E501" s="1026"/>
      <c r="F501" s="1026"/>
      <c r="G501" s="1026"/>
      <c r="H501" s="1027"/>
      <c r="I501" s="1027"/>
      <c r="J501" s="1027"/>
      <c r="K501" s="1027"/>
      <c r="L501" s="1027"/>
      <c r="M501" s="1027"/>
      <c r="N501" s="1027"/>
      <c r="O501" s="1027"/>
      <c r="P501" s="1027"/>
      <c r="Q501" s="1026"/>
      <c r="R501" s="1026"/>
      <c r="S501" s="1026"/>
      <c r="T501" s="1026"/>
      <c r="U501" s="1026"/>
      <c r="V501" s="1026"/>
      <c r="W501" s="1026"/>
      <c r="X501" s="1026"/>
      <c r="Y501" s="1026"/>
      <c r="Z501" s="1026"/>
      <c r="AA501" s="1026"/>
      <c r="AB501" s="1026"/>
      <c r="AC501" s="1026"/>
      <c r="AD501" s="1026"/>
      <c r="AE501" s="1026"/>
      <c r="AF501" s="1026"/>
      <c r="AG501" s="1026"/>
      <c r="AH501" s="1026"/>
      <c r="AI501" s="1026"/>
      <c r="AJ501" s="1026"/>
      <c r="AK501" s="1026"/>
      <c r="AL501" s="1026"/>
      <c r="AM501" s="1026"/>
      <c r="AN501" s="1026"/>
      <c r="AO501" s="1026"/>
      <c r="AP501" s="1026"/>
      <c r="AQ501" s="1026"/>
      <c r="AR501" s="1026"/>
      <c r="AS501" s="1026"/>
      <c r="AT501" s="1026"/>
      <c r="AU501" s="1026"/>
      <c r="AV501" s="1026"/>
      <c r="AW501" s="1026"/>
      <c r="AX501" s="1026"/>
      <c r="AY501" s="1026"/>
      <c r="AZ501" s="1026"/>
      <c r="BA501" s="1026"/>
      <c r="BB501" s="1026"/>
      <c r="BC501" s="1026"/>
      <c r="BD501" s="1026"/>
      <c r="BE501" s="1026"/>
      <c r="BF501" s="1026"/>
      <c r="BG501" s="1026"/>
      <c r="BH501" s="1026"/>
      <c r="BI501" s="1026"/>
      <c r="BJ501" s="1026"/>
      <c r="BK501" s="1026"/>
      <c r="BL501" s="1026"/>
      <c r="BM501" s="1026"/>
      <c r="BN501" s="1026"/>
      <c r="BO501" s="1026"/>
      <c r="BP501" s="1026"/>
      <c r="BQ501" s="1026"/>
      <c r="BR501" s="1026"/>
      <c r="BS501" s="1026"/>
      <c r="BT501" s="1026"/>
      <c r="BU501" s="1026"/>
      <c r="BV501" s="1026"/>
    </row>
    <row r="502">
      <c r="A502" s="1026"/>
      <c r="B502" s="1026"/>
      <c r="C502" s="1026"/>
      <c r="D502" s="1026"/>
      <c r="E502" s="1026"/>
      <c r="F502" s="1026"/>
      <c r="G502" s="1026"/>
      <c r="H502" s="1027"/>
      <c r="I502" s="1027"/>
      <c r="J502" s="1027"/>
      <c r="K502" s="1027"/>
      <c r="L502" s="1027"/>
      <c r="M502" s="1027"/>
      <c r="N502" s="1027"/>
      <c r="O502" s="1027"/>
      <c r="P502" s="1027"/>
      <c r="Q502" s="1026"/>
      <c r="R502" s="1026"/>
      <c r="S502" s="1026"/>
      <c r="T502" s="1026"/>
      <c r="U502" s="1026"/>
      <c r="V502" s="1026"/>
      <c r="W502" s="1026"/>
      <c r="X502" s="1026"/>
      <c r="Y502" s="1026"/>
      <c r="Z502" s="1026"/>
      <c r="AA502" s="1026"/>
      <c r="AB502" s="1026"/>
      <c r="AC502" s="1026"/>
      <c r="AD502" s="1026"/>
      <c r="AE502" s="1026"/>
      <c r="AF502" s="1026"/>
      <c r="AG502" s="1026"/>
      <c r="AH502" s="1026"/>
      <c r="AI502" s="1026"/>
      <c r="AJ502" s="1026"/>
      <c r="AK502" s="1026"/>
      <c r="AL502" s="1026"/>
      <c r="AM502" s="1026"/>
      <c r="AN502" s="1026"/>
      <c r="AO502" s="1026"/>
      <c r="AP502" s="1026"/>
      <c r="AQ502" s="1026"/>
      <c r="AR502" s="1026"/>
      <c r="AS502" s="1026"/>
      <c r="AT502" s="1026"/>
      <c r="AU502" s="1026"/>
      <c r="AV502" s="1026"/>
      <c r="AW502" s="1026"/>
      <c r="AX502" s="1026"/>
      <c r="AY502" s="1026"/>
      <c r="AZ502" s="1026"/>
      <c r="BA502" s="1026"/>
      <c r="BB502" s="1026"/>
      <c r="BC502" s="1026"/>
      <c r="BD502" s="1026"/>
      <c r="BE502" s="1026"/>
      <c r="BF502" s="1026"/>
      <c r="BG502" s="1026"/>
      <c r="BH502" s="1026"/>
      <c r="BI502" s="1026"/>
      <c r="BJ502" s="1026"/>
      <c r="BK502" s="1026"/>
      <c r="BL502" s="1026"/>
      <c r="BM502" s="1026"/>
      <c r="BN502" s="1026"/>
      <c r="BO502" s="1026"/>
      <c r="BP502" s="1026"/>
      <c r="BQ502" s="1026"/>
      <c r="BR502" s="1026"/>
      <c r="BS502" s="1026"/>
      <c r="BT502" s="1026"/>
      <c r="BU502" s="1026"/>
      <c r="BV502" s="1026"/>
    </row>
    <row r="503">
      <c r="A503" s="1026"/>
      <c r="B503" s="1026"/>
      <c r="C503" s="1026"/>
      <c r="D503" s="1026"/>
      <c r="E503" s="1026"/>
      <c r="F503" s="1026"/>
      <c r="G503" s="1026"/>
      <c r="H503" s="1027"/>
      <c r="I503" s="1027"/>
      <c r="J503" s="1027"/>
      <c r="K503" s="1027"/>
      <c r="L503" s="1027"/>
      <c r="M503" s="1027"/>
      <c r="N503" s="1027"/>
      <c r="O503" s="1027"/>
      <c r="P503" s="1027"/>
      <c r="Q503" s="1026"/>
      <c r="R503" s="1026"/>
      <c r="S503" s="1026"/>
      <c r="T503" s="1026"/>
      <c r="U503" s="1026"/>
      <c r="V503" s="1026"/>
      <c r="W503" s="1026"/>
      <c r="X503" s="1026"/>
      <c r="Y503" s="1026"/>
      <c r="Z503" s="1026"/>
      <c r="AA503" s="1026"/>
      <c r="AB503" s="1026"/>
      <c r="AC503" s="1026"/>
      <c r="AD503" s="1026"/>
      <c r="AE503" s="1026"/>
      <c r="AF503" s="1026"/>
      <c r="AG503" s="1026"/>
      <c r="AH503" s="1026"/>
      <c r="AI503" s="1026"/>
      <c r="AJ503" s="1026"/>
      <c r="AK503" s="1026"/>
      <c r="AL503" s="1026"/>
      <c r="AM503" s="1026"/>
      <c r="AN503" s="1026"/>
      <c r="AO503" s="1026"/>
      <c r="AP503" s="1026"/>
      <c r="AQ503" s="1026"/>
      <c r="AR503" s="1026"/>
      <c r="AS503" s="1026"/>
      <c r="AT503" s="1026"/>
      <c r="AU503" s="1026"/>
      <c r="AV503" s="1026"/>
      <c r="AW503" s="1026"/>
      <c r="AX503" s="1026"/>
      <c r="AY503" s="1026"/>
      <c r="AZ503" s="1026"/>
      <c r="BA503" s="1026"/>
      <c r="BB503" s="1026"/>
      <c r="BC503" s="1026"/>
      <c r="BD503" s="1026"/>
      <c r="BE503" s="1026"/>
      <c r="BF503" s="1026"/>
      <c r="BG503" s="1026"/>
      <c r="BH503" s="1026"/>
      <c r="BI503" s="1026"/>
      <c r="BJ503" s="1026"/>
      <c r="BK503" s="1026"/>
      <c r="BL503" s="1026"/>
      <c r="BM503" s="1026"/>
      <c r="BN503" s="1026"/>
      <c r="BO503" s="1026"/>
      <c r="BP503" s="1026"/>
      <c r="BQ503" s="1026"/>
      <c r="BR503" s="1026"/>
      <c r="BS503" s="1026"/>
      <c r="BT503" s="1026"/>
      <c r="BU503" s="1026"/>
      <c r="BV503" s="1026"/>
    </row>
    <row r="504">
      <c r="A504" s="1026"/>
      <c r="B504" s="1026"/>
      <c r="C504" s="1026"/>
      <c r="D504" s="1026"/>
      <c r="E504" s="1026"/>
      <c r="F504" s="1026"/>
      <c r="G504" s="1026"/>
      <c r="H504" s="1027"/>
      <c r="I504" s="1027"/>
      <c r="J504" s="1027"/>
      <c r="K504" s="1027"/>
      <c r="L504" s="1027"/>
      <c r="M504" s="1027"/>
      <c r="N504" s="1027"/>
      <c r="O504" s="1027"/>
      <c r="P504" s="1027"/>
      <c r="Q504" s="1026"/>
      <c r="R504" s="1026"/>
      <c r="S504" s="1026"/>
      <c r="T504" s="1026"/>
      <c r="U504" s="1026"/>
      <c r="V504" s="1026"/>
      <c r="W504" s="1026"/>
      <c r="X504" s="1026"/>
      <c r="Y504" s="1026"/>
      <c r="Z504" s="1026"/>
      <c r="AA504" s="1026"/>
      <c r="AB504" s="1026"/>
      <c r="AC504" s="1026"/>
      <c r="AD504" s="1026"/>
      <c r="AE504" s="1026"/>
      <c r="AF504" s="1026"/>
      <c r="AG504" s="1026"/>
      <c r="AH504" s="1026"/>
      <c r="AI504" s="1026"/>
      <c r="AJ504" s="1026"/>
      <c r="AK504" s="1026"/>
      <c r="AL504" s="1026"/>
      <c r="AM504" s="1026"/>
      <c r="AN504" s="1026"/>
      <c r="AO504" s="1026"/>
      <c r="AP504" s="1026"/>
      <c r="AQ504" s="1026"/>
      <c r="AR504" s="1026"/>
      <c r="AS504" s="1026"/>
      <c r="AT504" s="1026"/>
      <c r="AU504" s="1026"/>
      <c r="AV504" s="1026"/>
      <c r="AW504" s="1026"/>
      <c r="AX504" s="1026"/>
      <c r="AY504" s="1026"/>
      <c r="AZ504" s="1026"/>
      <c r="BA504" s="1026"/>
      <c r="BB504" s="1026"/>
      <c r="BC504" s="1026"/>
      <c r="BD504" s="1026"/>
      <c r="BE504" s="1026"/>
      <c r="BF504" s="1026"/>
      <c r="BG504" s="1026"/>
      <c r="BH504" s="1026"/>
      <c r="BI504" s="1026"/>
      <c r="BJ504" s="1026"/>
      <c r="BK504" s="1026"/>
      <c r="BL504" s="1026"/>
      <c r="BM504" s="1026"/>
      <c r="BN504" s="1026"/>
      <c r="BO504" s="1026"/>
      <c r="BP504" s="1026"/>
      <c r="BQ504" s="1026"/>
      <c r="BR504" s="1026"/>
      <c r="BS504" s="1026"/>
      <c r="BT504" s="1026"/>
      <c r="BU504" s="1026"/>
      <c r="BV504" s="1026"/>
    </row>
    <row r="505">
      <c r="A505" s="1026"/>
      <c r="B505" s="1026"/>
      <c r="C505" s="1026"/>
      <c r="D505" s="1026"/>
      <c r="E505" s="1026"/>
      <c r="F505" s="1026"/>
      <c r="G505" s="1026"/>
      <c r="H505" s="1027"/>
      <c r="I505" s="1027"/>
      <c r="J505" s="1027"/>
      <c r="K505" s="1027"/>
      <c r="L505" s="1027"/>
      <c r="M505" s="1027"/>
      <c r="N505" s="1027"/>
      <c r="O505" s="1027"/>
      <c r="P505" s="1027"/>
      <c r="Q505" s="1026"/>
      <c r="R505" s="1026"/>
      <c r="S505" s="1026"/>
      <c r="T505" s="1026"/>
      <c r="U505" s="1026"/>
      <c r="V505" s="1026"/>
      <c r="W505" s="1026"/>
      <c r="X505" s="1026"/>
      <c r="Y505" s="1026"/>
      <c r="Z505" s="1026"/>
      <c r="AA505" s="1026"/>
      <c r="AB505" s="1026"/>
      <c r="AC505" s="1026"/>
      <c r="AD505" s="1026"/>
      <c r="AE505" s="1026"/>
      <c r="AF505" s="1026"/>
      <c r="AG505" s="1026"/>
      <c r="AH505" s="1026"/>
      <c r="AI505" s="1026"/>
      <c r="AJ505" s="1026"/>
      <c r="AK505" s="1026"/>
      <c r="AL505" s="1026"/>
      <c r="AM505" s="1026"/>
      <c r="AN505" s="1026"/>
      <c r="AO505" s="1026"/>
      <c r="AP505" s="1026"/>
      <c r="AQ505" s="1026"/>
      <c r="AR505" s="1026"/>
      <c r="AS505" s="1026"/>
      <c r="AT505" s="1026"/>
      <c r="AU505" s="1026"/>
      <c r="AV505" s="1026"/>
      <c r="AW505" s="1026"/>
      <c r="AX505" s="1026"/>
      <c r="AY505" s="1026"/>
      <c r="AZ505" s="1026"/>
      <c r="BA505" s="1026"/>
      <c r="BB505" s="1026"/>
      <c r="BC505" s="1026"/>
      <c r="BD505" s="1026"/>
      <c r="BE505" s="1026"/>
      <c r="BF505" s="1026"/>
      <c r="BG505" s="1026"/>
      <c r="BH505" s="1026"/>
      <c r="BI505" s="1026"/>
      <c r="BJ505" s="1026"/>
      <c r="BK505" s="1026"/>
      <c r="BL505" s="1026"/>
      <c r="BM505" s="1026"/>
      <c r="BN505" s="1026"/>
      <c r="BO505" s="1026"/>
      <c r="BP505" s="1026"/>
      <c r="BQ505" s="1026"/>
      <c r="BR505" s="1026"/>
      <c r="BS505" s="1026"/>
      <c r="BT505" s="1026"/>
      <c r="BU505" s="1026"/>
      <c r="BV505" s="1026"/>
    </row>
    <row r="506">
      <c r="A506" s="1026"/>
      <c r="B506" s="1026"/>
      <c r="C506" s="1026"/>
      <c r="D506" s="1026"/>
      <c r="E506" s="1026"/>
      <c r="F506" s="1026"/>
      <c r="G506" s="1026"/>
      <c r="H506" s="1027"/>
      <c r="I506" s="1027"/>
      <c r="J506" s="1027"/>
      <c r="K506" s="1027"/>
      <c r="L506" s="1027"/>
      <c r="M506" s="1027"/>
      <c r="N506" s="1027"/>
      <c r="O506" s="1027"/>
      <c r="P506" s="1027"/>
      <c r="Q506" s="1026"/>
      <c r="R506" s="1026"/>
      <c r="S506" s="1026"/>
      <c r="T506" s="1026"/>
      <c r="U506" s="1026"/>
      <c r="V506" s="1026"/>
      <c r="W506" s="1026"/>
      <c r="X506" s="1026"/>
      <c r="Y506" s="1026"/>
      <c r="Z506" s="1026"/>
      <c r="AA506" s="1026"/>
      <c r="AB506" s="1026"/>
      <c r="AC506" s="1026"/>
      <c r="AD506" s="1026"/>
      <c r="AE506" s="1026"/>
      <c r="AF506" s="1026"/>
      <c r="AG506" s="1026"/>
      <c r="AH506" s="1026"/>
      <c r="AI506" s="1026"/>
      <c r="AJ506" s="1026"/>
      <c r="AK506" s="1026"/>
      <c r="AL506" s="1026"/>
      <c r="AM506" s="1026"/>
      <c r="AN506" s="1026"/>
      <c r="AO506" s="1026"/>
      <c r="AP506" s="1026"/>
      <c r="AQ506" s="1026"/>
      <c r="AR506" s="1026"/>
      <c r="AS506" s="1026"/>
      <c r="AT506" s="1026"/>
      <c r="AU506" s="1026"/>
      <c r="AV506" s="1026"/>
      <c r="AW506" s="1026"/>
      <c r="AX506" s="1026"/>
      <c r="AY506" s="1026"/>
      <c r="AZ506" s="1026"/>
      <c r="BA506" s="1026"/>
      <c r="BB506" s="1026"/>
      <c r="BC506" s="1026"/>
      <c r="BD506" s="1026"/>
      <c r="BE506" s="1026"/>
      <c r="BF506" s="1026"/>
      <c r="BG506" s="1026"/>
      <c r="BH506" s="1026"/>
      <c r="BI506" s="1026"/>
      <c r="BJ506" s="1026"/>
      <c r="BK506" s="1026"/>
      <c r="BL506" s="1026"/>
      <c r="BM506" s="1026"/>
      <c r="BN506" s="1026"/>
      <c r="BO506" s="1026"/>
      <c r="BP506" s="1026"/>
      <c r="BQ506" s="1026"/>
      <c r="BR506" s="1026"/>
      <c r="BS506" s="1026"/>
      <c r="BT506" s="1026"/>
      <c r="BU506" s="1026"/>
      <c r="BV506" s="1026"/>
    </row>
    <row r="507">
      <c r="A507" s="1026"/>
      <c r="B507" s="1026"/>
      <c r="C507" s="1026"/>
      <c r="D507" s="1026"/>
      <c r="E507" s="1026"/>
      <c r="F507" s="1026"/>
      <c r="G507" s="1026"/>
      <c r="H507" s="1027"/>
      <c r="I507" s="1027"/>
      <c r="J507" s="1027"/>
      <c r="K507" s="1027"/>
      <c r="L507" s="1027"/>
      <c r="M507" s="1027"/>
      <c r="N507" s="1027"/>
      <c r="O507" s="1027"/>
      <c r="P507" s="1027"/>
      <c r="Q507" s="1026"/>
      <c r="R507" s="1026"/>
      <c r="S507" s="1026"/>
      <c r="T507" s="1026"/>
      <c r="U507" s="1026"/>
      <c r="V507" s="1026"/>
      <c r="W507" s="1026"/>
      <c r="X507" s="1026"/>
      <c r="Y507" s="1026"/>
      <c r="Z507" s="1026"/>
      <c r="AA507" s="1026"/>
      <c r="AB507" s="1026"/>
      <c r="AC507" s="1026"/>
      <c r="AD507" s="1026"/>
      <c r="AE507" s="1026"/>
      <c r="AF507" s="1026"/>
      <c r="AG507" s="1026"/>
      <c r="AH507" s="1026"/>
      <c r="AI507" s="1026"/>
      <c r="AJ507" s="1026"/>
      <c r="AK507" s="1026"/>
      <c r="AL507" s="1026"/>
      <c r="AM507" s="1026"/>
      <c r="AN507" s="1026"/>
      <c r="AO507" s="1026"/>
      <c r="AP507" s="1026"/>
      <c r="AQ507" s="1026"/>
      <c r="AR507" s="1026"/>
      <c r="AS507" s="1026"/>
      <c r="AT507" s="1026"/>
      <c r="AU507" s="1026"/>
      <c r="AV507" s="1026"/>
      <c r="AW507" s="1026"/>
      <c r="AX507" s="1026"/>
      <c r="AY507" s="1026"/>
      <c r="AZ507" s="1026"/>
      <c r="BA507" s="1026"/>
      <c r="BB507" s="1026"/>
      <c r="BC507" s="1026"/>
      <c r="BD507" s="1026"/>
      <c r="BE507" s="1026"/>
      <c r="BF507" s="1026"/>
      <c r="BG507" s="1026"/>
      <c r="BH507" s="1026"/>
      <c r="BI507" s="1026"/>
      <c r="BJ507" s="1026"/>
      <c r="BK507" s="1026"/>
      <c r="BL507" s="1026"/>
      <c r="BM507" s="1026"/>
      <c r="BN507" s="1026"/>
      <c r="BO507" s="1026"/>
      <c r="BP507" s="1026"/>
      <c r="BQ507" s="1026"/>
      <c r="BR507" s="1026"/>
      <c r="BS507" s="1026"/>
      <c r="BT507" s="1026"/>
      <c r="BU507" s="1026"/>
      <c r="BV507" s="1026"/>
    </row>
    <row r="508">
      <c r="A508" s="1026"/>
      <c r="B508" s="1026"/>
      <c r="C508" s="1026"/>
      <c r="D508" s="1026"/>
      <c r="E508" s="1026"/>
      <c r="F508" s="1026"/>
      <c r="G508" s="1026"/>
      <c r="H508" s="1027"/>
      <c r="I508" s="1027"/>
      <c r="J508" s="1027"/>
      <c r="K508" s="1027"/>
      <c r="L508" s="1027"/>
      <c r="M508" s="1027"/>
      <c r="N508" s="1027"/>
      <c r="O508" s="1027"/>
      <c r="P508" s="1027"/>
      <c r="Q508" s="1026"/>
      <c r="R508" s="1026"/>
      <c r="S508" s="1026"/>
      <c r="T508" s="1026"/>
      <c r="U508" s="1026"/>
      <c r="V508" s="1026"/>
      <c r="W508" s="1026"/>
      <c r="X508" s="1026"/>
      <c r="Y508" s="1026"/>
      <c r="Z508" s="1026"/>
      <c r="AA508" s="1026"/>
      <c r="AB508" s="1026"/>
      <c r="AC508" s="1026"/>
      <c r="AD508" s="1026"/>
      <c r="AE508" s="1026"/>
      <c r="AF508" s="1026"/>
      <c r="AG508" s="1026"/>
      <c r="AH508" s="1026"/>
      <c r="AI508" s="1026"/>
      <c r="AJ508" s="1026"/>
      <c r="AK508" s="1026"/>
      <c r="AL508" s="1026"/>
      <c r="AM508" s="1026"/>
      <c r="AN508" s="1026"/>
      <c r="AO508" s="1026"/>
      <c r="AP508" s="1026"/>
      <c r="AQ508" s="1026"/>
      <c r="AR508" s="1026"/>
      <c r="AS508" s="1026"/>
      <c r="AT508" s="1026"/>
      <c r="AU508" s="1026"/>
      <c r="AV508" s="1026"/>
      <c r="AW508" s="1026"/>
      <c r="AX508" s="1026"/>
      <c r="AY508" s="1026"/>
      <c r="AZ508" s="1026"/>
      <c r="BA508" s="1026"/>
      <c r="BB508" s="1026"/>
      <c r="BC508" s="1026"/>
      <c r="BD508" s="1026"/>
      <c r="BE508" s="1026"/>
      <c r="BF508" s="1026"/>
      <c r="BG508" s="1026"/>
      <c r="BH508" s="1026"/>
      <c r="BI508" s="1026"/>
      <c r="BJ508" s="1026"/>
      <c r="BK508" s="1026"/>
      <c r="BL508" s="1026"/>
      <c r="BM508" s="1026"/>
      <c r="BN508" s="1026"/>
      <c r="BO508" s="1026"/>
      <c r="BP508" s="1026"/>
      <c r="BQ508" s="1026"/>
      <c r="BR508" s="1026"/>
      <c r="BS508" s="1026"/>
      <c r="BT508" s="1026"/>
      <c r="BU508" s="1026"/>
      <c r="BV508" s="1026"/>
    </row>
    <row r="509">
      <c r="A509" s="1026"/>
      <c r="B509" s="1026"/>
      <c r="C509" s="1026"/>
      <c r="D509" s="1026"/>
      <c r="E509" s="1026"/>
      <c r="F509" s="1026"/>
      <c r="G509" s="1026"/>
      <c r="H509" s="1027"/>
      <c r="I509" s="1027"/>
      <c r="J509" s="1027"/>
      <c r="K509" s="1027"/>
      <c r="L509" s="1027"/>
      <c r="M509" s="1027"/>
      <c r="N509" s="1027"/>
      <c r="O509" s="1027"/>
      <c r="P509" s="1027"/>
      <c r="Q509" s="1026"/>
      <c r="R509" s="1026"/>
      <c r="S509" s="1026"/>
      <c r="T509" s="1026"/>
      <c r="U509" s="1026"/>
      <c r="V509" s="1026"/>
      <c r="W509" s="1026"/>
      <c r="X509" s="1026"/>
      <c r="Y509" s="1026"/>
      <c r="Z509" s="1026"/>
      <c r="AA509" s="1026"/>
      <c r="AB509" s="1026"/>
      <c r="AC509" s="1026"/>
      <c r="AD509" s="1026"/>
      <c r="AE509" s="1026"/>
      <c r="AF509" s="1026"/>
      <c r="AG509" s="1026"/>
      <c r="AH509" s="1026"/>
      <c r="AI509" s="1026"/>
      <c r="AJ509" s="1026"/>
      <c r="AK509" s="1026"/>
      <c r="AL509" s="1026"/>
      <c r="AM509" s="1026"/>
      <c r="AN509" s="1026"/>
      <c r="AO509" s="1026"/>
      <c r="AP509" s="1026"/>
      <c r="AQ509" s="1026"/>
      <c r="AR509" s="1026"/>
      <c r="AS509" s="1026"/>
      <c r="AT509" s="1026"/>
      <c r="AU509" s="1026"/>
      <c r="AV509" s="1026"/>
      <c r="AW509" s="1026"/>
      <c r="AX509" s="1026"/>
      <c r="AY509" s="1026"/>
      <c r="AZ509" s="1026"/>
      <c r="BA509" s="1026"/>
      <c r="BB509" s="1026"/>
      <c r="BC509" s="1026"/>
      <c r="BD509" s="1026"/>
      <c r="BE509" s="1026"/>
      <c r="BF509" s="1026"/>
      <c r="BG509" s="1026"/>
      <c r="BH509" s="1026"/>
      <c r="BI509" s="1026"/>
      <c r="BJ509" s="1026"/>
      <c r="BK509" s="1026"/>
      <c r="BL509" s="1026"/>
      <c r="BM509" s="1026"/>
      <c r="BN509" s="1026"/>
      <c r="BO509" s="1026"/>
      <c r="BP509" s="1026"/>
      <c r="BQ509" s="1026"/>
      <c r="BR509" s="1026"/>
      <c r="BS509" s="1026"/>
      <c r="BT509" s="1026"/>
      <c r="BU509" s="1026"/>
      <c r="BV509" s="1026"/>
    </row>
    <row r="510">
      <c r="A510" s="1026"/>
      <c r="B510" s="1026"/>
      <c r="C510" s="1026"/>
      <c r="D510" s="1026"/>
      <c r="E510" s="1026"/>
      <c r="F510" s="1026"/>
      <c r="G510" s="1026"/>
      <c r="H510" s="1027"/>
      <c r="I510" s="1027"/>
      <c r="J510" s="1027"/>
      <c r="K510" s="1027"/>
      <c r="L510" s="1027"/>
      <c r="M510" s="1027"/>
      <c r="N510" s="1027"/>
      <c r="O510" s="1027"/>
      <c r="P510" s="1027"/>
      <c r="Q510" s="1026"/>
      <c r="R510" s="1026"/>
      <c r="S510" s="1026"/>
      <c r="T510" s="1026"/>
      <c r="U510" s="1026"/>
      <c r="V510" s="1026"/>
      <c r="W510" s="1026"/>
      <c r="X510" s="1026"/>
      <c r="Y510" s="1026"/>
      <c r="Z510" s="1026"/>
      <c r="AA510" s="1026"/>
      <c r="AB510" s="1026"/>
      <c r="AC510" s="1026"/>
      <c r="AD510" s="1026"/>
      <c r="AE510" s="1026"/>
      <c r="AF510" s="1026"/>
      <c r="AG510" s="1026"/>
      <c r="AH510" s="1026"/>
      <c r="AI510" s="1026"/>
      <c r="AJ510" s="1026"/>
      <c r="AK510" s="1026"/>
      <c r="AL510" s="1026"/>
      <c r="AM510" s="1026"/>
      <c r="AN510" s="1026"/>
      <c r="AO510" s="1026"/>
      <c r="AP510" s="1026"/>
      <c r="AQ510" s="1026"/>
      <c r="AR510" s="1026"/>
      <c r="AS510" s="1026"/>
      <c r="AT510" s="1026"/>
      <c r="AU510" s="1026"/>
      <c r="AV510" s="1026"/>
      <c r="AW510" s="1026"/>
      <c r="AX510" s="1026"/>
      <c r="AY510" s="1026"/>
      <c r="AZ510" s="1026"/>
      <c r="BA510" s="1026"/>
      <c r="BB510" s="1026"/>
      <c r="BC510" s="1026"/>
      <c r="BD510" s="1026"/>
      <c r="BE510" s="1026"/>
      <c r="BF510" s="1026"/>
      <c r="BG510" s="1026"/>
      <c r="BH510" s="1026"/>
      <c r="BI510" s="1026"/>
      <c r="BJ510" s="1026"/>
      <c r="BK510" s="1026"/>
      <c r="BL510" s="1026"/>
      <c r="BM510" s="1026"/>
      <c r="BN510" s="1026"/>
      <c r="BO510" s="1026"/>
      <c r="BP510" s="1026"/>
      <c r="BQ510" s="1026"/>
      <c r="BR510" s="1026"/>
      <c r="BS510" s="1026"/>
      <c r="BT510" s="1026"/>
      <c r="BU510" s="1026"/>
      <c r="BV510" s="1026"/>
    </row>
    <row r="511">
      <c r="A511" s="1026"/>
      <c r="B511" s="1026"/>
      <c r="C511" s="1026"/>
      <c r="D511" s="1026"/>
      <c r="E511" s="1026"/>
      <c r="F511" s="1026"/>
      <c r="G511" s="1026"/>
      <c r="H511" s="1027"/>
      <c r="I511" s="1027"/>
      <c r="J511" s="1027"/>
      <c r="K511" s="1027"/>
      <c r="L511" s="1027"/>
      <c r="M511" s="1027"/>
      <c r="N511" s="1027"/>
      <c r="O511" s="1027"/>
      <c r="P511" s="1027"/>
      <c r="Q511" s="1026"/>
      <c r="R511" s="1026"/>
      <c r="S511" s="1026"/>
      <c r="T511" s="1026"/>
      <c r="U511" s="1026"/>
      <c r="V511" s="1026"/>
      <c r="W511" s="1026"/>
      <c r="X511" s="1026"/>
      <c r="Y511" s="1026"/>
      <c r="Z511" s="1026"/>
      <c r="AA511" s="1026"/>
      <c r="AB511" s="1026"/>
      <c r="AC511" s="1026"/>
      <c r="AD511" s="1026"/>
      <c r="AE511" s="1026"/>
      <c r="AF511" s="1026"/>
      <c r="AG511" s="1026"/>
      <c r="AH511" s="1026"/>
      <c r="AI511" s="1026"/>
      <c r="AJ511" s="1026"/>
      <c r="AK511" s="1026"/>
      <c r="AL511" s="1026"/>
      <c r="AM511" s="1026"/>
      <c r="AN511" s="1026"/>
      <c r="AO511" s="1026"/>
      <c r="AP511" s="1026"/>
      <c r="AQ511" s="1026"/>
      <c r="AR511" s="1026"/>
      <c r="AS511" s="1026"/>
      <c r="AT511" s="1026"/>
      <c r="AU511" s="1026"/>
      <c r="AV511" s="1026"/>
      <c r="AW511" s="1026"/>
      <c r="AX511" s="1026"/>
      <c r="AY511" s="1026"/>
      <c r="AZ511" s="1026"/>
      <c r="BA511" s="1026"/>
      <c r="BB511" s="1026"/>
      <c r="BC511" s="1026"/>
      <c r="BD511" s="1026"/>
      <c r="BE511" s="1026"/>
      <c r="BF511" s="1026"/>
      <c r="BG511" s="1026"/>
      <c r="BH511" s="1026"/>
      <c r="BI511" s="1026"/>
      <c r="BJ511" s="1026"/>
      <c r="BK511" s="1026"/>
      <c r="BL511" s="1026"/>
      <c r="BM511" s="1026"/>
      <c r="BN511" s="1026"/>
      <c r="BO511" s="1026"/>
      <c r="BP511" s="1026"/>
      <c r="BQ511" s="1026"/>
      <c r="BR511" s="1026"/>
      <c r="BS511" s="1026"/>
      <c r="BT511" s="1026"/>
      <c r="BU511" s="1026"/>
      <c r="BV511" s="1026"/>
    </row>
    <row r="512">
      <c r="A512" s="1026"/>
      <c r="B512" s="1026"/>
      <c r="C512" s="1026"/>
      <c r="D512" s="1026"/>
      <c r="E512" s="1026"/>
      <c r="F512" s="1026"/>
      <c r="G512" s="1026"/>
      <c r="H512" s="1027"/>
      <c r="I512" s="1027"/>
      <c r="J512" s="1027"/>
      <c r="K512" s="1027"/>
      <c r="L512" s="1027"/>
      <c r="M512" s="1027"/>
      <c r="N512" s="1027"/>
      <c r="O512" s="1027"/>
      <c r="P512" s="1027"/>
      <c r="Q512" s="1026"/>
      <c r="R512" s="1026"/>
      <c r="S512" s="1026"/>
      <c r="T512" s="1026"/>
      <c r="U512" s="1026"/>
      <c r="V512" s="1026"/>
      <c r="W512" s="1026"/>
      <c r="X512" s="1026"/>
      <c r="Y512" s="1026"/>
      <c r="Z512" s="1026"/>
      <c r="AA512" s="1026"/>
      <c r="AB512" s="1026"/>
      <c r="AC512" s="1026"/>
      <c r="AD512" s="1026"/>
      <c r="AE512" s="1026"/>
      <c r="AF512" s="1026"/>
      <c r="AG512" s="1026"/>
      <c r="AH512" s="1026"/>
      <c r="AI512" s="1026"/>
      <c r="AJ512" s="1026"/>
      <c r="AK512" s="1026"/>
      <c r="AL512" s="1026"/>
      <c r="AM512" s="1026"/>
      <c r="AN512" s="1026"/>
      <c r="AO512" s="1026"/>
      <c r="AP512" s="1026"/>
      <c r="AQ512" s="1026"/>
      <c r="AR512" s="1026"/>
      <c r="AS512" s="1026"/>
      <c r="AT512" s="1026"/>
      <c r="AU512" s="1026"/>
      <c r="AV512" s="1026"/>
      <c r="AW512" s="1026"/>
      <c r="AX512" s="1026"/>
      <c r="AY512" s="1026"/>
      <c r="AZ512" s="1026"/>
      <c r="BA512" s="1026"/>
      <c r="BB512" s="1026"/>
      <c r="BC512" s="1026"/>
      <c r="BD512" s="1026"/>
      <c r="BE512" s="1026"/>
      <c r="BF512" s="1026"/>
      <c r="BG512" s="1026"/>
      <c r="BH512" s="1026"/>
      <c r="BI512" s="1026"/>
      <c r="BJ512" s="1026"/>
      <c r="BK512" s="1026"/>
      <c r="BL512" s="1026"/>
      <c r="BM512" s="1026"/>
      <c r="BN512" s="1026"/>
      <c r="BO512" s="1026"/>
      <c r="BP512" s="1026"/>
      <c r="BQ512" s="1026"/>
      <c r="BR512" s="1026"/>
      <c r="BS512" s="1026"/>
      <c r="BT512" s="1026"/>
      <c r="BU512" s="1026"/>
      <c r="BV512" s="1026"/>
    </row>
    <row r="513">
      <c r="A513" s="1026"/>
      <c r="B513" s="1026"/>
      <c r="C513" s="1026"/>
      <c r="D513" s="1026"/>
      <c r="E513" s="1026"/>
      <c r="F513" s="1026"/>
      <c r="G513" s="1026"/>
      <c r="H513" s="1027"/>
      <c r="I513" s="1027"/>
      <c r="J513" s="1027"/>
      <c r="K513" s="1027"/>
      <c r="L513" s="1027"/>
      <c r="M513" s="1027"/>
      <c r="N513" s="1027"/>
      <c r="O513" s="1027"/>
      <c r="P513" s="1027"/>
      <c r="Q513" s="1026"/>
      <c r="R513" s="1026"/>
      <c r="S513" s="1026"/>
      <c r="T513" s="1026"/>
      <c r="U513" s="1026"/>
      <c r="V513" s="1026"/>
      <c r="W513" s="1026"/>
      <c r="X513" s="1026"/>
      <c r="Y513" s="1026"/>
      <c r="Z513" s="1026"/>
      <c r="AA513" s="1026"/>
      <c r="AB513" s="1026"/>
      <c r="AC513" s="1026"/>
      <c r="AD513" s="1026"/>
      <c r="AE513" s="1026"/>
      <c r="AF513" s="1026"/>
      <c r="AG513" s="1026"/>
      <c r="AH513" s="1026"/>
      <c r="AI513" s="1026"/>
      <c r="AJ513" s="1026"/>
      <c r="AK513" s="1026"/>
      <c r="AL513" s="1026"/>
      <c r="AM513" s="1026"/>
      <c r="AN513" s="1026"/>
      <c r="AO513" s="1026"/>
      <c r="AP513" s="1026"/>
      <c r="AQ513" s="1026"/>
      <c r="AR513" s="1026"/>
      <c r="AS513" s="1026"/>
      <c r="AT513" s="1026"/>
      <c r="AU513" s="1026"/>
      <c r="AV513" s="1026"/>
      <c r="AW513" s="1026"/>
      <c r="AX513" s="1026"/>
      <c r="AY513" s="1026"/>
      <c r="AZ513" s="1026"/>
      <c r="BA513" s="1026"/>
      <c r="BB513" s="1026"/>
      <c r="BC513" s="1026"/>
      <c r="BD513" s="1026"/>
      <c r="BE513" s="1026"/>
      <c r="BF513" s="1026"/>
      <c r="BG513" s="1026"/>
      <c r="BH513" s="1026"/>
      <c r="BI513" s="1026"/>
      <c r="BJ513" s="1026"/>
      <c r="BK513" s="1026"/>
      <c r="BL513" s="1026"/>
      <c r="BM513" s="1026"/>
      <c r="BN513" s="1026"/>
      <c r="BO513" s="1026"/>
      <c r="BP513" s="1026"/>
      <c r="BQ513" s="1026"/>
      <c r="BR513" s="1026"/>
      <c r="BS513" s="1026"/>
      <c r="BT513" s="1026"/>
      <c r="BU513" s="1026"/>
      <c r="BV513" s="1026"/>
    </row>
    <row r="514">
      <c r="A514" s="1026"/>
      <c r="B514" s="1026"/>
      <c r="C514" s="1026"/>
      <c r="D514" s="1026"/>
      <c r="E514" s="1026"/>
      <c r="F514" s="1026"/>
      <c r="G514" s="1026"/>
      <c r="H514" s="1027"/>
      <c r="I514" s="1027"/>
      <c r="J514" s="1027"/>
      <c r="K514" s="1027"/>
      <c r="L514" s="1027"/>
      <c r="M514" s="1027"/>
      <c r="N514" s="1027"/>
      <c r="O514" s="1027"/>
      <c r="P514" s="1027"/>
      <c r="Q514" s="1026"/>
      <c r="R514" s="1026"/>
      <c r="S514" s="1026"/>
      <c r="T514" s="1026"/>
      <c r="U514" s="1026"/>
      <c r="V514" s="1026"/>
      <c r="W514" s="1026"/>
      <c r="X514" s="1026"/>
      <c r="Y514" s="1026"/>
      <c r="Z514" s="1026"/>
      <c r="AA514" s="1026"/>
      <c r="AB514" s="1026"/>
      <c r="AC514" s="1026"/>
      <c r="AD514" s="1026"/>
      <c r="AE514" s="1026"/>
      <c r="AF514" s="1026"/>
      <c r="AG514" s="1026"/>
      <c r="AH514" s="1026"/>
      <c r="AI514" s="1026"/>
      <c r="AJ514" s="1026"/>
      <c r="AK514" s="1026"/>
      <c r="AL514" s="1026"/>
      <c r="AM514" s="1026"/>
      <c r="AN514" s="1026"/>
      <c r="AO514" s="1026"/>
      <c r="AP514" s="1026"/>
      <c r="AQ514" s="1026"/>
      <c r="AR514" s="1026"/>
      <c r="AS514" s="1026"/>
      <c r="AT514" s="1026"/>
      <c r="AU514" s="1026"/>
      <c r="AV514" s="1026"/>
      <c r="AW514" s="1026"/>
      <c r="AX514" s="1026"/>
      <c r="AY514" s="1026"/>
      <c r="AZ514" s="1026"/>
      <c r="BA514" s="1026"/>
      <c r="BB514" s="1026"/>
      <c r="BC514" s="1026"/>
      <c r="BD514" s="1026"/>
      <c r="BE514" s="1026"/>
      <c r="BF514" s="1026"/>
      <c r="BG514" s="1026"/>
      <c r="BH514" s="1026"/>
      <c r="BI514" s="1026"/>
      <c r="BJ514" s="1026"/>
      <c r="BK514" s="1026"/>
      <c r="BL514" s="1026"/>
      <c r="BM514" s="1026"/>
      <c r="BN514" s="1026"/>
      <c r="BO514" s="1026"/>
      <c r="BP514" s="1026"/>
      <c r="BQ514" s="1026"/>
      <c r="BR514" s="1026"/>
      <c r="BS514" s="1026"/>
      <c r="BT514" s="1026"/>
      <c r="BU514" s="1026"/>
      <c r="BV514" s="1026"/>
    </row>
    <row r="515">
      <c r="A515" s="1026"/>
      <c r="B515" s="1026"/>
      <c r="C515" s="1026"/>
      <c r="D515" s="1026"/>
      <c r="E515" s="1026"/>
      <c r="F515" s="1026"/>
      <c r="G515" s="1026"/>
      <c r="H515" s="1027"/>
      <c r="I515" s="1027"/>
      <c r="J515" s="1027"/>
      <c r="K515" s="1027"/>
      <c r="L515" s="1027"/>
      <c r="M515" s="1027"/>
      <c r="N515" s="1027"/>
      <c r="O515" s="1027"/>
      <c r="P515" s="1027"/>
      <c r="Q515" s="1026"/>
      <c r="R515" s="1026"/>
      <c r="S515" s="1026"/>
      <c r="T515" s="1026"/>
      <c r="U515" s="1026"/>
      <c r="V515" s="1026"/>
      <c r="W515" s="1026"/>
      <c r="X515" s="1026"/>
      <c r="Y515" s="1026"/>
      <c r="Z515" s="1026"/>
      <c r="AA515" s="1026"/>
      <c r="AB515" s="1026"/>
      <c r="AC515" s="1026"/>
      <c r="AD515" s="1026"/>
      <c r="AE515" s="1026"/>
      <c r="AF515" s="1026"/>
      <c r="AG515" s="1026"/>
      <c r="AH515" s="1026"/>
      <c r="AI515" s="1026"/>
      <c r="AJ515" s="1026"/>
      <c r="AK515" s="1026"/>
      <c r="AL515" s="1026"/>
      <c r="AM515" s="1026"/>
      <c r="AN515" s="1026"/>
      <c r="AO515" s="1026"/>
      <c r="AP515" s="1026"/>
      <c r="AQ515" s="1026"/>
      <c r="AR515" s="1026"/>
      <c r="AS515" s="1026"/>
      <c r="AT515" s="1026"/>
      <c r="AU515" s="1026"/>
      <c r="AV515" s="1026"/>
      <c r="AW515" s="1026"/>
      <c r="AX515" s="1026"/>
      <c r="AY515" s="1026"/>
      <c r="AZ515" s="1026"/>
      <c r="BA515" s="1026"/>
      <c r="BB515" s="1026"/>
      <c r="BC515" s="1026"/>
      <c r="BD515" s="1026"/>
      <c r="BE515" s="1026"/>
      <c r="BF515" s="1026"/>
      <c r="BG515" s="1026"/>
      <c r="BH515" s="1026"/>
      <c r="BI515" s="1026"/>
      <c r="BJ515" s="1026"/>
      <c r="BK515" s="1026"/>
      <c r="BL515" s="1026"/>
      <c r="BM515" s="1026"/>
      <c r="BN515" s="1026"/>
      <c r="BO515" s="1026"/>
      <c r="BP515" s="1026"/>
      <c r="BQ515" s="1026"/>
      <c r="BR515" s="1026"/>
      <c r="BS515" s="1026"/>
      <c r="BT515" s="1026"/>
      <c r="BU515" s="1026"/>
      <c r="BV515" s="1026"/>
    </row>
    <row r="516">
      <c r="A516" s="1026"/>
      <c r="B516" s="1026"/>
      <c r="C516" s="1026"/>
      <c r="D516" s="1026"/>
      <c r="E516" s="1026"/>
      <c r="F516" s="1026"/>
      <c r="G516" s="1026"/>
      <c r="H516" s="1027"/>
      <c r="I516" s="1027"/>
      <c r="J516" s="1027"/>
      <c r="K516" s="1027"/>
      <c r="L516" s="1027"/>
      <c r="M516" s="1027"/>
      <c r="N516" s="1027"/>
      <c r="O516" s="1027"/>
      <c r="P516" s="1027"/>
      <c r="Q516" s="1026"/>
      <c r="R516" s="1026"/>
      <c r="S516" s="1026"/>
      <c r="T516" s="1026"/>
      <c r="U516" s="1026"/>
      <c r="V516" s="1026"/>
      <c r="W516" s="1026"/>
      <c r="X516" s="1026"/>
      <c r="Y516" s="1026"/>
      <c r="Z516" s="1026"/>
      <c r="AA516" s="1026"/>
      <c r="AB516" s="1026"/>
      <c r="AC516" s="1026"/>
      <c r="AD516" s="1026"/>
      <c r="AE516" s="1026"/>
      <c r="AF516" s="1026"/>
      <c r="AG516" s="1026"/>
      <c r="AH516" s="1026"/>
      <c r="AI516" s="1026"/>
      <c r="AJ516" s="1026"/>
      <c r="AK516" s="1026"/>
      <c r="AL516" s="1026"/>
      <c r="AM516" s="1026"/>
      <c r="AN516" s="1026"/>
      <c r="AO516" s="1026"/>
      <c r="AP516" s="1026"/>
      <c r="AQ516" s="1026"/>
      <c r="AR516" s="1026"/>
      <c r="AS516" s="1026"/>
      <c r="AT516" s="1026"/>
      <c r="AU516" s="1026"/>
      <c r="AV516" s="1026"/>
      <c r="AW516" s="1026"/>
      <c r="AX516" s="1026"/>
      <c r="AY516" s="1026"/>
      <c r="AZ516" s="1026"/>
      <c r="BA516" s="1026"/>
      <c r="BB516" s="1026"/>
      <c r="BC516" s="1026"/>
      <c r="BD516" s="1026"/>
      <c r="BE516" s="1026"/>
      <c r="BF516" s="1026"/>
      <c r="BG516" s="1026"/>
      <c r="BH516" s="1026"/>
      <c r="BI516" s="1026"/>
      <c r="BJ516" s="1026"/>
      <c r="BK516" s="1026"/>
      <c r="BL516" s="1026"/>
      <c r="BM516" s="1026"/>
      <c r="BN516" s="1026"/>
      <c r="BO516" s="1026"/>
      <c r="BP516" s="1026"/>
      <c r="BQ516" s="1026"/>
      <c r="BR516" s="1026"/>
      <c r="BS516" s="1026"/>
      <c r="BT516" s="1026"/>
      <c r="BU516" s="1026"/>
      <c r="BV516" s="1026"/>
    </row>
    <row r="517">
      <c r="A517" s="1026"/>
      <c r="B517" s="1026"/>
      <c r="C517" s="1026"/>
      <c r="D517" s="1026"/>
      <c r="E517" s="1026"/>
      <c r="F517" s="1026"/>
      <c r="G517" s="1026"/>
      <c r="H517" s="1027"/>
      <c r="I517" s="1027"/>
      <c r="J517" s="1027"/>
      <c r="K517" s="1027"/>
      <c r="L517" s="1027"/>
      <c r="M517" s="1027"/>
      <c r="N517" s="1027"/>
      <c r="O517" s="1027"/>
      <c r="P517" s="1027"/>
      <c r="Q517" s="1026"/>
      <c r="R517" s="1026"/>
      <c r="S517" s="1026"/>
      <c r="T517" s="1026"/>
      <c r="U517" s="1026"/>
      <c r="V517" s="1026"/>
      <c r="W517" s="1026"/>
      <c r="X517" s="1026"/>
      <c r="Y517" s="1026"/>
      <c r="Z517" s="1026"/>
      <c r="AA517" s="1026"/>
      <c r="AB517" s="1026"/>
      <c r="AC517" s="1026"/>
      <c r="AD517" s="1026"/>
      <c r="AE517" s="1026"/>
      <c r="AF517" s="1026"/>
      <c r="AG517" s="1026"/>
      <c r="AH517" s="1026"/>
      <c r="AI517" s="1026"/>
      <c r="AJ517" s="1026"/>
      <c r="AK517" s="1026"/>
      <c r="AL517" s="1026"/>
      <c r="AM517" s="1026"/>
      <c r="AN517" s="1026"/>
      <c r="AO517" s="1026"/>
      <c r="AP517" s="1026"/>
      <c r="AQ517" s="1026"/>
      <c r="AR517" s="1026"/>
      <c r="AS517" s="1026"/>
      <c r="AT517" s="1026"/>
      <c r="AU517" s="1026"/>
      <c r="AV517" s="1026"/>
      <c r="AW517" s="1026"/>
      <c r="AX517" s="1026"/>
      <c r="AY517" s="1026"/>
      <c r="AZ517" s="1026"/>
      <c r="BA517" s="1026"/>
      <c r="BB517" s="1026"/>
      <c r="BC517" s="1026"/>
      <c r="BD517" s="1026"/>
      <c r="BE517" s="1026"/>
      <c r="BF517" s="1026"/>
      <c r="BG517" s="1026"/>
      <c r="BH517" s="1026"/>
      <c r="BI517" s="1026"/>
      <c r="BJ517" s="1026"/>
      <c r="BK517" s="1026"/>
      <c r="BL517" s="1026"/>
      <c r="BM517" s="1026"/>
      <c r="BN517" s="1026"/>
      <c r="BO517" s="1026"/>
      <c r="BP517" s="1026"/>
      <c r="BQ517" s="1026"/>
      <c r="BR517" s="1026"/>
      <c r="BS517" s="1026"/>
      <c r="BT517" s="1026"/>
      <c r="BU517" s="1026"/>
      <c r="BV517" s="1026"/>
    </row>
    <row r="518">
      <c r="A518" s="1026"/>
      <c r="B518" s="1026"/>
      <c r="C518" s="1026"/>
      <c r="D518" s="1026"/>
      <c r="E518" s="1026"/>
      <c r="F518" s="1026"/>
      <c r="G518" s="1026"/>
      <c r="H518" s="1027"/>
      <c r="I518" s="1027"/>
      <c r="J518" s="1027"/>
      <c r="K518" s="1027"/>
      <c r="L518" s="1027"/>
      <c r="M518" s="1027"/>
      <c r="N518" s="1027"/>
      <c r="O518" s="1027"/>
      <c r="P518" s="1027"/>
      <c r="Q518" s="1026"/>
      <c r="R518" s="1026"/>
      <c r="S518" s="1026"/>
      <c r="T518" s="1026"/>
      <c r="U518" s="1026"/>
      <c r="V518" s="1026"/>
      <c r="W518" s="1026"/>
      <c r="X518" s="1026"/>
      <c r="Y518" s="1026"/>
      <c r="Z518" s="1026"/>
      <c r="AA518" s="1026"/>
      <c r="AB518" s="1026"/>
      <c r="AC518" s="1026"/>
      <c r="AD518" s="1026"/>
      <c r="AE518" s="1026"/>
      <c r="AF518" s="1026"/>
      <c r="AG518" s="1026"/>
      <c r="AH518" s="1026"/>
      <c r="AI518" s="1026"/>
      <c r="AJ518" s="1026"/>
      <c r="AK518" s="1026"/>
      <c r="AL518" s="1026"/>
      <c r="AM518" s="1026"/>
      <c r="AN518" s="1026"/>
      <c r="AO518" s="1026"/>
      <c r="AP518" s="1026"/>
      <c r="AQ518" s="1026"/>
      <c r="AR518" s="1026"/>
      <c r="AS518" s="1026"/>
      <c r="AT518" s="1026"/>
      <c r="AU518" s="1026"/>
      <c r="AV518" s="1026"/>
      <c r="AW518" s="1026"/>
      <c r="AX518" s="1026"/>
      <c r="AY518" s="1026"/>
      <c r="AZ518" s="1026"/>
      <c r="BA518" s="1026"/>
      <c r="BB518" s="1026"/>
      <c r="BC518" s="1026"/>
      <c r="BD518" s="1026"/>
      <c r="BE518" s="1026"/>
      <c r="BF518" s="1026"/>
      <c r="BG518" s="1026"/>
      <c r="BH518" s="1026"/>
      <c r="BI518" s="1026"/>
      <c r="BJ518" s="1026"/>
      <c r="BK518" s="1026"/>
      <c r="BL518" s="1026"/>
      <c r="BM518" s="1026"/>
      <c r="BN518" s="1026"/>
      <c r="BO518" s="1026"/>
      <c r="BP518" s="1026"/>
      <c r="BQ518" s="1026"/>
      <c r="BR518" s="1026"/>
      <c r="BS518" s="1026"/>
      <c r="BT518" s="1026"/>
      <c r="BU518" s="1026"/>
      <c r="BV518" s="1026"/>
    </row>
    <row r="519">
      <c r="A519" s="1026"/>
      <c r="B519" s="1026"/>
      <c r="C519" s="1026"/>
      <c r="D519" s="1026"/>
      <c r="E519" s="1026"/>
      <c r="F519" s="1026"/>
      <c r="G519" s="1026"/>
      <c r="H519" s="1027"/>
      <c r="I519" s="1027"/>
      <c r="J519" s="1027"/>
      <c r="K519" s="1027"/>
      <c r="L519" s="1027"/>
      <c r="M519" s="1027"/>
      <c r="N519" s="1027"/>
      <c r="O519" s="1027"/>
      <c r="P519" s="1027"/>
      <c r="Q519" s="1026"/>
      <c r="R519" s="1026"/>
      <c r="S519" s="1026"/>
      <c r="T519" s="1026"/>
      <c r="U519" s="1026"/>
      <c r="V519" s="1026"/>
      <c r="W519" s="1026"/>
      <c r="X519" s="1026"/>
      <c r="Y519" s="1026"/>
      <c r="Z519" s="1026"/>
      <c r="AA519" s="1026"/>
      <c r="AB519" s="1026"/>
      <c r="AC519" s="1026"/>
      <c r="AD519" s="1026"/>
      <c r="AE519" s="1026"/>
      <c r="AF519" s="1026"/>
      <c r="AG519" s="1026"/>
      <c r="AH519" s="1026"/>
      <c r="AI519" s="1026"/>
      <c r="AJ519" s="1026"/>
      <c r="AK519" s="1026"/>
      <c r="AL519" s="1026"/>
      <c r="AM519" s="1026"/>
      <c r="AN519" s="1026"/>
      <c r="AO519" s="1026"/>
      <c r="AP519" s="1026"/>
      <c r="AQ519" s="1026"/>
      <c r="AR519" s="1026"/>
      <c r="AS519" s="1026"/>
      <c r="AT519" s="1026"/>
      <c r="AU519" s="1026"/>
      <c r="AV519" s="1026"/>
      <c r="AW519" s="1026"/>
      <c r="AX519" s="1026"/>
      <c r="AY519" s="1026"/>
      <c r="AZ519" s="1026"/>
      <c r="BA519" s="1026"/>
      <c r="BB519" s="1026"/>
      <c r="BC519" s="1026"/>
      <c r="BD519" s="1026"/>
      <c r="BE519" s="1026"/>
      <c r="BF519" s="1026"/>
      <c r="BG519" s="1026"/>
      <c r="BH519" s="1026"/>
      <c r="BI519" s="1026"/>
      <c r="BJ519" s="1026"/>
      <c r="BK519" s="1026"/>
      <c r="BL519" s="1026"/>
      <c r="BM519" s="1026"/>
      <c r="BN519" s="1026"/>
      <c r="BO519" s="1026"/>
      <c r="BP519" s="1026"/>
      <c r="BQ519" s="1026"/>
      <c r="BR519" s="1026"/>
      <c r="BS519" s="1026"/>
      <c r="BT519" s="1026"/>
      <c r="BU519" s="1026"/>
      <c r="BV519" s="1026"/>
    </row>
    <row r="520">
      <c r="A520" s="1026"/>
      <c r="B520" s="1026"/>
      <c r="C520" s="1026"/>
      <c r="D520" s="1026"/>
      <c r="E520" s="1026"/>
      <c r="F520" s="1026"/>
      <c r="G520" s="1026"/>
      <c r="H520" s="1027"/>
      <c r="I520" s="1027"/>
      <c r="J520" s="1027"/>
      <c r="K520" s="1027"/>
      <c r="L520" s="1027"/>
      <c r="M520" s="1027"/>
      <c r="N520" s="1027"/>
      <c r="O520" s="1027"/>
      <c r="P520" s="1027"/>
      <c r="Q520" s="1026"/>
      <c r="R520" s="1026"/>
      <c r="S520" s="1026"/>
      <c r="T520" s="1026"/>
      <c r="U520" s="1026"/>
      <c r="V520" s="1026"/>
      <c r="W520" s="1026"/>
      <c r="X520" s="1026"/>
      <c r="Y520" s="1026"/>
      <c r="Z520" s="1026"/>
      <c r="AA520" s="1026"/>
      <c r="AB520" s="1026"/>
      <c r="AC520" s="1026"/>
      <c r="AD520" s="1026"/>
      <c r="AE520" s="1026"/>
      <c r="AF520" s="1026"/>
      <c r="AG520" s="1026"/>
      <c r="AH520" s="1026"/>
      <c r="AI520" s="1026"/>
      <c r="AJ520" s="1026"/>
      <c r="AK520" s="1026"/>
      <c r="AL520" s="1026"/>
      <c r="AM520" s="1026"/>
      <c r="AN520" s="1026"/>
      <c r="AO520" s="1026"/>
      <c r="AP520" s="1026"/>
      <c r="AQ520" s="1026"/>
      <c r="AR520" s="1026"/>
      <c r="AS520" s="1026"/>
      <c r="AT520" s="1026"/>
      <c r="AU520" s="1026"/>
      <c r="AV520" s="1026"/>
      <c r="AW520" s="1026"/>
      <c r="AX520" s="1026"/>
      <c r="AY520" s="1026"/>
      <c r="AZ520" s="1026"/>
      <c r="BA520" s="1026"/>
      <c r="BB520" s="1026"/>
      <c r="BC520" s="1026"/>
      <c r="BD520" s="1026"/>
      <c r="BE520" s="1026"/>
      <c r="BF520" s="1026"/>
      <c r="BG520" s="1026"/>
      <c r="BH520" s="1026"/>
      <c r="BI520" s="1026"/>
      <c r="BJ520" s="1026"/>
      <c r="BK520" s="1026"/>
      <c r="BL520" s="1026"/>
      <c r="BM520" s="1026"/>
      <c r="BN520" s="1026"/>
      <c r="BO520" s="1026"/>
      <c r="BP520" s="1026"/>
      <c r="BQ520" s="1026"/>
      <c r="BR520" s="1026"/>
      <c r="BS520" s="1026"/>
      <c r="BT520" s="1026"/>
      <c r="BU520" s="1026"/>
      <c r="BV520" s="1026"/>
    </row>
    <row r="521">
      <c r="A521" s="1026"/>
      <c r="B521" s="1026"/>
      <c r="C521" s="1026"/>
      <c r="D521" s="1026"/>
      <c r="E521" s="1026"/>
      <c r="F521" s="1026"/>
      <c r="G521" s="1026"/>
      <c r="H521" s="1027"/>
      <c r="I521" s="1027"/>
      <c r="J521" s="1027"/>
      <c r="K521" s="1027"/>
      <c r="L521" s="1027"/>
      <c r="M521" s="1027"/>
      <c r="N521" s="1027"/>
      <c r="O521" s="1027"/>
      <c r="P521" s="1027"/>
      <c r="Q521" s="1026"/>
      <c r="R521" s="1026"/>
      <c r="S521" s="1026"/>
      <c r="T521" s="1026"/>
      <c r="U521" s="1026"/>
      <c r="V521" s="1026"/>
      <c r="W521" s="1026"/>
      <c r="X521" s="1026"/>
      <c r="Y521" s="1026"/>
      <c r="Z521" s="1026"/>
      <c r="AA521" s="1026"/>
      <c r="AB521" s="1026"/>
      <c r="AC521" s="1026"/>
      <c r="AD521" s="1026"/>
      <c r="AE521" s="1026"/>
      <c r="AF521" s="1026"/>
      <c r="AG521" s="1026"/>
      <c r="AH521" s="1026"/>
      <c r="AI521" s="1026"/>
      <c r="AJ521" s="1026"/>
      <c r="AK521" s="1026"/>
      <c r="AL521" s="1026"/>
      <c r="AM521" s="1026"/>
      <c r="AN521" s="1026"/>
      <c r="AO521" s="1026"/>
      <c r="AP521" s="1026"/>
      <c r="AQ521" s="1026"/>
      <c r="AR521" s="1026"/>
      <c r="AS521" s="1026"/>
      <c r="AT521" s="1026"/>
      <c r="AU521" s="1026"/>
      <c r="AV521" s="1026"/>
      <c r="AW521" s="1026"/>
      <c r="AX521" s="1026"/>
      <c r="AY521" s="1026"/>
      <c r="AZ521" s="1026"/>
      <c r="BA521" s="1026"/>
      <c r="BB521" s="1026"/>
      <c r="BC521" s="1026"/>
      <c r="BD521" s="1026"/>
      <c r="BE521" s="1026"/>
      <c r="BF521" s="1026"/>
      <c r="BG521" s="1026"/>
      <c r="BH521" s="1026"/>
      <c r="BI521" s="1026"/>
      <c r="BJ521" s="1026"/>
      <c r="BK521" s="1026"/>
      <c r="BL521" s="1026"/>
      <c r="BM521" s="1026"/>
      <c r="BN521" s="1026"/>
      <c r="BO521" s="1026"/>
      <c r="BP521" s="1026"/>
      <c r="BQ521" s="1026"/>
      <c r="BR521" s="1026"/>
      <c r="BS521" s="1026"/>
      <c r="BT521" s="1026"/>
      <c r="BU521" s="1026"/>
      <c r="BV521" s="1026"/>
    </row>
    <row r="522">
      <c r="A522" s="1026"/>
      <c r="B522" s="1026"/>
      <c r="C522" s="1026"/>
      <c r="D522" s="1026"/>
      <c r="E522" s="1026"/>
      <c r="F522" s="1026"/>
      <c r="G522" s="1026"/>
      <c r="H522" s="1027"/>
      <c r="I522" s="1027"/>
      <c r="J522" s="1027"/>
      <c r="K522" s="1027"/>
      <c r="L522" s="1027"/>
      <c r="M522" s="1027"/>
      <c r="N522" s="1027"/>
      <c r="O522" s="1027"/>
      <c r="P522" s="1027"/>
      <c r="Q522" s="1026"/>
      <c r="R522" s="1026"/>
      <c r="S522" s="1026"/>
      <c r="T522" s="1026"/>
      <c r="U522" s="1026"/>
      <c r="V522" s="1026"/>
      <c r="W522" s="1026"/>
      <c r="X522" s="1026"/>
      <c r="Y522" s="1026"/>
      <c r="Z522" s="1026"/>
      <c r="AA522" s="1026"/>
      <c r="AB522" s="1026"/>
      <c r="AC522" s="1026"/>
      <c r="AD522" s="1026"/>
      <c r="AE522" s="1026"/>
      <c r="AF522" s="1026"/>
      <c r="AG522" s="1026"/>
      <c r="AH522" s="1026"/>
      <c r="AI522" s="1026"/>
      <c r="AJ522" s="1026"/>
      <c r="AK522" s="1026"/>
      <c r="AL522" s="1026"/>
      <c r="AM522" s="1026"/>
      <c r="AN522" s="1026"/>
      <c r="AO522" s="1026"/>
      <c r="AP522" s="1026"/>
      <c r="AQ522" s="1026"/>
      <c r="AR522" s="1026"/>
      <c r="AS522" s="1026"/>
      <c r="AT522" s="1026"/>
      <c r="AU522" s="1026"/>
      <c r="AV522" s="1026"/>
      <c r="AW522" s="1026"/>
      <c r="AX522" s="1026"/>
      <c r="AY522" s="1026"/>
      <c r="AZ522" s="1026"/>
      <c r="BA522" s="1026"/>
      <c r="BB522" s="1026"/>
      <c r="BC522" s="1026"/>
      <c r="BD522" s="1026"/>
      <c r="BE522" s="1026"/>
      <c r="BF522" s="1026"/>
      <c r="BG522" s="1026"/>
      <c r="BH522" s="1026"/>
      <c r="BI522" s="1026"/>
      <c r="BJ522" s="1026"/>
      <c r="BK522" s="1026"/>
      <c r="BL522" s="1026"/>
      <c r="BM522" s="1026"/>
      <c r="BN522" s="1026"/>
      <c r="BO522" s="1026"/>
      <c r="BP522" s="1026"/>
      <c r="BQ522" s="1026"/>
      <c r="BR522" s="1026"/>
      <c r="BS522" s="1026"/>
      <c r="BT522" s="1026"/>
      <c r="BU522" s="1026"/>
      <c r="BV522" s="1026"/>
    </row>
    <row r="523">
      <c r="A523" s="1026"/>
      <c r="B523" s="1026"/>
      <c r="C523" s="1026"/>
      <c r="D523" s="1026"/>
      <c r="E523" s="1026"/>
      <c r="F523" s="1026"/>
      <c r="G523" s="1026"/>
      <c r="H523" s="1027"/>
      <c r="I523" s="1027"/>
      <c r="J523" s="1027"/>
      <c r="K523" s="1027"/>
      <c r="L523" s="1027"/>
      <c r="M523" s="1027"/>
      <c r="N523" s="1027"/>
      <c r="O523" s="1027"/>
      <c r="P523" s="1027"/>
      <c r="Q523" s="1026"/>
      <c r="R523" s="1026"/>
      <c r="S523" s="1026"/>
      <c r="T523" s="1026"/>
      <c r="U523" s="1026"/>
      <c r="V523" s="1026"/>
      <c r="W523" s="1026"/>
      <c r="X523" s="1026"/>
      <c r="Y523" s="1026"/>
      <c r="Z523" s="1026"/>
      <c r="AA523" s="1026"/>
      <c r="AB523" s="1026"/>
      <c r="AC523" s="1026"/>
      <c r="AD523" s="1026"/>
      <c r="AE523" s="1026"/>
      <c r="AF523" s="1026"/>
      <c r="AG523" s="1026"/>
      <c r="AH523" s="1026"/>
      <c r="AI523" s="1026"/>
      <c r="AJ523" s="1026"/>
      <c r="AK523" s="1026"/>
      <c r="AL523" s="1026"/>
      <c r="AM523" s="1026"/>
      <c r="AN523" s="1026"/>
      <c r="AO523" s="1026"/>
      <c r="AP523" s="1026"/>
      <c r="AQ523" s="1026"/>
      <c r="AR523" s="1026"/>
      <c r="AS523" s="1026"/>
      <c r="AT523" s="1026"/>
      <c r="AU523" s="1026"/>
      <c r="AV523" s="1026"/>
      <c r="AW523" s="1026"/>
      <c r="AX523" s="1026"/>
      <c r="AY523" s="1026"/>
      <c r="AZ523" s="1026"/>
      <c r="BA523" s="1026"/>
      <c r="BB523" s="1026"/>
      <c r="BC523" s="1026"/>
      <c r="BD523" s="1026"/>
      <c r="BE523" s="1026"/>
      <c r="BF523" s="1026"/>
      <c r="BG523" s="1026"/>
      <c r="BH523" s="1026"/>
      <c r="BI523" s="1026"/>
      <c r="BJ523" s="1026"/>
      <c r="BK523" s="1026"/>
      <c r="BL523" s="1026"/>
      <c r="BM523" s="1026"/>
      <c r="BN523" s="1026"/>
      <c r="BO523" s="1026"/>
      <c r="BP523" s="1026"/>
      <c r="BQ523" s="1026"/>
      <c r="BR523" s="1026"/>
      <c r="BS523" s="1026"/>
      <c r="BT523" s="1026"/>
      <c r="BU523" s="1026"/>
      <c r="BV523" s="1026"/>
    </row>
    <row r="524">
      <c r="A524" s="1026"/>
      <c r="B524" s="1026"/>
      <c r="C524" s="1026"/>
      <c r="D524" s="1026"/>
      <c r="E524" s="1026"/>
      <c r="F524" s="1026"/>
      <c r="G524" s="1026"/>
      <c r="H524" s="1027"/>
      <c r="I524" s="1027"/>
      <c r="J524" s="1027"/>
      <c r="K524" s="1027"/>
      <c r="L524" s="1027"/>
      <c r="M524" s="1027"/>
      <c r="N524" s="1027"/>
      <c r="O524" s="1027"/>
      <c r="P524" s="1027"/>
      <c r="Q524" s="1026"/>
      <c r="R524" s="1026"/>
      <c r="S524" s="1026"/>
      <c r="T524" s="1026"/>
      <c r="U524" s="1026"/>
      <c r="V524" s="1026"/>
      <c r="W524" s="1026"/>
      <c r="X524" s="1026"/>
      <c r="Y524" s="1026"/>
      <c r="Z524" s="1026"/>
      <c r="AA524" s="1026"/>
      <c r="AB524" s="1026"/>
      <c r="AC524" s="1026"/>
      <c r="AD524" s="1026"/>
      <c r="AE524" s="1026"/>
      <c r="AF524" s="1026"/>
      <c r="AG524" s="1026"/>
      <c r="AH524" s="1026"/>
      <c r="AI524" s="1026"/>
      <c r="AJ524" s="1026"/>
      <c r="AK524" s="1026"/>
      <c r="AL524" s="1026"/>
      <c r="AM524" s="1026"/>
      <c r="AN524" s="1026"/>
      <c r="AO524" s="1026"/>
      <c r="AP524" s="1026"/>
      <c r="AQ524" s="1026"/>
      <c r="AR524" s="1026"/>
      <c r="AS524" s="1026"/>
      <c r="AT524" s="1026"/>
      <c r="AU524" s="1026"/>
      <c r="AV524" s="1026"/>
      <c r="AW524" s="1026"/>
      <c r="AX524" s="1026"/>
      <c r="AY524" s="1026"/>
      <c r="AZ524" s="1026"/>
      <c r="BA524" s="1026"/>
      <c r="BB524" s="1026"/>
      <c r="BC524" s="1026"/>
      <c r="BD524" s="1026"/>
      <c r="BE524" s="1026"/>
      <c r="BF524" s="1026"/>
      <c r="BG524" s="1026"/>
      <c r="BH524" s="1026"/>
      <c r="BI524" s="1026"/>
      <c r="BJ524" s="1026"/>
      <c r="BK524" s="1026"/>
      <c r="BL524" s="1026"/>
      <c r="BM524" s="1026"/>
      <c r="BN524" s="1026"/>
      <c r="BO524" s="1026"/>
      <c r="BP524" s="1026"/>
      <c r="BQ524" s="1026"/>
      <c r="BR524" s="1026"/>
      <c r="BS524" s="1026"/>
      <c r="BT524" s="1026"/>
      <c r="BU524" s="1026"/>
      <c r="BV524" s="1026"/>
    </row>
    <row r="525">
      <c r="A525" s="1026"/>
      <c r="B525" s="1026"/>
      <c r="C525" s="1026"/>
      <c r="D525" s="1026"/>
      <c r="E525" s="1026"/>
      <c r="F525" s="1026"/>
      <c r="G525" s="1026"/>
      <c r="H525" s="1027"/>
      <c r="I525" s="1027"/>
      <c r="J525" s="1027"/>
      <c r="K525" s="1027"/>
      <c r="L525" s="1027"/>
      <c r="M525" s="1027"/>
      <c r="N525" s="1027"/>
      <c r="O525" s="1027"/>
      <c r="P525" s="1027"/>
      <c r="Q525" s="1026"/>
      <c r="R525" s="1026"/>
      <c r="S525" s="1026"/>
      <c r="T525" s="1026"/>
      <c r="U525" s="1026"/>
      <c r="V525" s="1026"/>
      <c r="W525" s="1026"/>
      <c r="X525" s="1026"/>
      <c r="Y525" s="1026"/>
      <c r="Z525" s="1026"/>
      <c r="AA525" s="1026"/>
      <c r="AB525" s="1026"/>
      <c r="AC525" s="1026"/>
      <c r="AD525" s="1026"/>
      <c r="AE525" s="1026"/>
      <c r="AF525" s="1026"/>
      <c r="AG525" s="1026"/>
      <c r="AH525" s="1026"/>
      <c r="AI525" s="1026"/>
      <c r="AJ525" s="1026"/>
      <c r="AK525" s="1026"/>
      <c r="AL525" s="1026"/>
      <c r="AM525" s="1026"/>
      <c r="AN525" s="1026"/>
      <c r="AO525" s="1026"/>
      <c r="AP525" s="1026"/>
      <c r="AQ525" s="1026"/>
      <c r="AR525" s="1026"/>
      <c r="AS525" s="1026"/>
      <c r="AT525" s="1026"/>
      <c r="AU525" s="1026"/>
      <c r="AV525" s="1026"/>
      <c r="AW525" s="1026"/>
      <c r="AX525" s="1026"/>
      <c r="AY525" s="1026"/>
      <c r="AZ525" s="1026"/>
      <c r="BA525" s="1026"/>
      <c r="BB525" s="1026"/>
      <c r="BC525" s="1026"/>
      <c r="BD525" s="1026"/>
      <c r="BE525" s="1026"/>
      <c r="BF525" s="1026"/>
      <c r="BG525" s="1026"/>
      <c r="BH525" s="1026"/>
      <c r="BI525" s="1026"/>
      <c r="BJ525" s="1026"/>
      <c r="BK525" s="1026"/>
      <c r="BL525" s="1026"/>
      <c r="BM525" s="1026"/>
      <c r="BN525" s="1026"/>
      <c r="BO525" s="1026"/>
      <c r="BP525" s="1026"/>
      <c r="BQ525" s="1026"/>
      <c r="BR525" s="1026"/>
      <c r="BS525" s="1026"/>
      <c r="BT525" s="1026"/>
      <c r="BU525" s="1026"/>
      <c r="BV525" s="1026"/>
    </row>
    <row r="526">
      <c r="A526" s="1026"/>
      <c r="B526" s="1026"/>
      <c r="C526" s="1026"/>
      <c r="D526" s="1026"/>
      <c r="E526" s="1026"/>
      <c r="F526" s="1026"/>
      <c r="G526" s="1026"/>
      <c r="H526" s="1027"/>
      <c r="I526" s="1027"/>
      <c r="J526" s="1027"/>
      <c r="K526" s="1027"/>
      <c r="L526" s="1027"/>
      <c r="M526" s="1027"/>
      <c r="N526" s="1027"/>
      <c r="O526" s="1027"/>
      <c r="P526" s="1027"/>
      <c r="Q526" s="1026"/>
      <c r="R526" s="1026"/>
      <c r="S526" s="1026"/>
      <c r="T526" s="1026"/>
      <c r="U526" s="1026"/>
      <c r="V526" s="1026"/>
      <c r="W526" s="1026"/>
      <c r="X526" s="1026"/>
      <c r="Y526" s="1026"/>
      <c r="Z526" s="1026"/>
      <c r="AA526" s="1026"/>
      <c r="AB526" s="1026"/>
      <c r="AC526" s="1026"/>
      <c r="AD526" s="1026"/>
      <c r="AE526" s="1026"/>
      <c r="AF526" s="1026"/>
      <c r="AG526" s="1026"/>
      <c r="AH526" s="1026"/>
      <c r="AI526" s="1026"/>
      <c r="AJ526" s="1026"/>
      <c r="AK526" s="1026"/>
      <c r="AL526" s="1026"/>
      <c r="AM526" s="1026"/>
      <c r="AN526" s="1026"/>
      <c r="AO526" s="1026"/>
      <c r="AP526" s="1026"/>
      <c r="AQ526" s="1026"/>
      <c r="AR526" s="1026"/>
      <c r="AS526" s="1026"/>
      <c r="AT526" s="1026"/>
      <c r="AU526" s="1026"/>
      <c r="AV526" s="1026"/>
      <c r="AW526" s="1026"/>
      <c r="AX526" s="1026"/>
      <c r="AY526" s="1026"/>
      <c r="AZ526" s="1026"/>
      <c r="BA526" s="1026"/>
      <c r="BB526" s="1026"/>
      <c r="BC526" s="1026"/>
      <c r="BD526" s="1026"/>
      <c r="BE526" s="1026"/>
      <c r="BF526" s="1026"/>
      <c r="BG526" s="1026"/>
      <c r="BH526" s="1026"/>
      <c r="BI526" s="1026"/>
      <c r="BJ526" s="1026"/>
      <c r="BK526" s="1026"/>
      <c r="BL526" s="1026"/>
      <c r="BM526" s="1026"/>
      <c r="BN526" s="1026"/>
      <c r="BO526" s="1026"/>
      <c r="BP526" s="1026"/>
      <c r="BQ526" s="1026"/>
      <c r="BR526" s="1026"/>
      <c r="BS526" s="1026"/>
      <c r="BT526" s="1026"/>
      <c r="BU526" s="1026"/>
      <c r="BV526" s="1026"/>
    </row>
    <row r="527">
      <c r="A527" s="1026"/>
      <c r="B527" s="1026"/>
      <c r="C527" s="1026"/>
      <c r="D527" s="1026"/>
      <c r="E527" s="1026"/>
      <c r="F527" s="1026"/>
      <c r="G527" s="1026"/>
      <c r="H527" s="1027"/>
      <c r="I527" s="1027"/>
      <c r="J527" s="1027"/>
      <c r="K527" s="1027"/>
      <c r="L527" s="1027"/>
      <c r="M527" s="1027"/>
      <c r="N527" s="1027"/>
      <c r="O527" s="1027"/>
      <c r="P527" s="1027"/>
      <c r="Q527" s="1026"/>
      <c r="R527" s="1026"/>
      <c r="S527" s="1026"/>
      <c r="T527" s="1026"/>
      <c r="U527" s="1026"/>
      <c r="V527" s="1026"/>
      <c r="W527" s="1026"/>
      <c r="X527" s="1026"/>
      <c r="Y527" s="1026"/>
      <c r="Z527" s="1026"/>
      <c r="AA527" s="1026"/>
      <c r="AB527" s="1026"/>
      <c r="AC527" s="1026"/>
      <c r="AD527" s="1026"/>
      <c r="AE527" s="1026"/>
      <c r="AF527" s="1026"/>
      <c r="AG527" s="1026"/>
      <c r="AH527" s="1026"/>
      <c r="AI527" s="1026"/>
      <c r="AJ527" s="1026"/>
      <c r="AK527" s="1026"/>
      <c r="AL527" s="1026"/>
      <c r="AM527" s="1026"/>
      <c r="AN527" s="1026"/>
      <c r="AO527" s="1026"/>
      <c r="AP527" s="1026"/>
      <c r="AQ527" s="1026"/>
      <c r="AR527" s="1026"/>
      <c r="AS527" s="1026"/>
      <c r="AT527" s="1026"/>
      <c r="AU527" s="1026"/>
      <c r="AV527" s="1026"/>
      <c r="AW527" s="1026"/>
      <c r="AX527" s="1026"/>
      <c r="AY527" s="1026"/>
      <c r="AZ527" s="1026"/>
      <c r="BA527" s="1026"/>
      <c r="BB527" s="1026"/>
      <c r="BC527" s="1026"/>
      <c r="BD527" s="1026"/>
      <c r="BE527" s="1026"/>
      <c r="BF527" s="1026"/>
      <c r="BG527" s="1026"/>
      <c r="BH527" s="1026"/>
      <c r="BI527" s="1026"/>
      <c r="BJ527" s="1026"/>
      <c r="BK527" s="1026"/>
      <c r="BL527" s="1026"/>
      <c r="BM527" s="1026"/>
      <c r="BN527" s="1026"/>
      <c r="BO527" s="1026"/>
      <c r="BP527" s="1026"/>
      <c r="BQ527" s="1026"/>
      <c r="BR527" s="1026"/>
      <c r="BS527" s="1026"/>
      <c r="BT527" s="1026"/>
      <c r="BU527" s="1026"/>
      <c r="BV527" s="1026"/>
    </row>
    <row r="528">
      <c r="A528" s="1026"/>
      <c r="B528" s="1026"/>
      <c r="C528" s="1026"/>
      <c r="D528" s="1026"/>
      <c r="E528" s="1026"/>
      <c r="F528" s="1026"/>
      <c r="G528" s="1026"/>
      <c r="H528" s="1027"/>
      <c r="I528" s="1027"/>
      <c r="J528" s="1027"/>
      <c r="K528" s="1027"/>
      <c r="L528" s="1027"/>
      <c r="M528" s="1027"/>
      <c r="N528" s="1027"/>
      <c r="O528" s="1027"/>
      <c r="P528" s="1027"/>
      <c r="Q528" s="1026"/>
      <c r="R528" s="1026"/>
      <c r="S528" s="1026"/>
      <c r="T528" s="1026"/>
      <c r="U528" s="1026"/>
      <c r="V528" s="1026"/>
      <c r="W528" s="1026"/>
      <c r="X528" s="1026"/>
      <c r="Y528" s="1026"/>
      <c r="Z528" s="1026"/>
      <c r="AA528" s="1026"/>
      <c r="AB528" s="1026"/>
      <c r="AC528" s="1026"/>
      <c r="AD528" s="1026"/>
      <c r="AE528" s="1026"/>
      <c r="AF528" s="1026"/>
      <c r="AG528" s="1026"/>
      <c r="AH528" s="1026"/>
      <c r="AI528" s="1026"/>
      <c r="AJ528" s="1026"/>
      <c r="AK528" s="1026"/>
      <c r="AL528" s="1026"/>
      <c r="AM528" s="1026"/>
      <c r="AN528" s="1026"/>
      <c r="AO528" s="1026"/>
      <c r="AP528" s="1026"/>
      <c r="AQ528" s="1026"/>
      <c r="AR528" s="1026"/>
      <c r="AS528" s="1026"/>
      <c r="AT528" s="1026"/>
      <c r="AU528" s="1026"/>
      <c r="AV528" s="1026"/>
      <c r="AW528" s="1026"/>
      <c r="AX528" s="1026"/>
      <c r="AY528" s="1026"/>
      <c r="AZ528" s="1026"/>
      <c r="BA528" s="1026"/>
      <c r="BB528" s="1026"/>
      <c r="BC528" s="1026"/>
      <c r="BD528" s="1026"/>
      <c r="BE528" s="1026"/>
      <c r="BF528" s="1026"/>
      <c r="BG528" s="1026"/>
      <c r="BH528" s="1026"/>
      <c r="BI528" s="1026"/>
      <c r="BJ528" s="1026"/>
      <c r="BK528" s="1026"/>
      <c r="BL528" s="1026"/>
      <c r="BM528" s="1026"/>
      <c r="BN528" s="1026"/>
      <c r="BO528" s="1026"/>
      <c r="BP528" s="1026"/>
      <c r="BQ528" s="1026"/>
      <c r="BR528" s="1026"/>
      <c r="BS528" s="1026"/>
      <c r="BT528" s="1026"/>
      <c r="BU528" s="1026"/>
      <c r="BV528" s="1026"/>
    </row>
    <row r="529">
      <c r="A529" s="1026"/>
      <c r="B529" s="1026"/>
      <c r="C529" s="1026"/>
      <c r="D529" s="1026"/>
      <c r="E529" s="1026"/>
      <c r="F529" s="1026"/>
      <c r="G529" s="1026"/>
      <c r="H529" s="1027"/>
      <c r="I529" s="1027"/>
      <c r="J529" s="1027"/>
      <c r="K529" s="1027"/>
      <c r="L529" s="1027"/>
      <c r="M529" s="1027"/>
      <c r="N529" s="1027"/>
      <c r="O529" s="1027"/>
      <c r="P529" s="1027"/>
      <c r="Q529" s="1026"/>
      <c r="R529" s="1026"/>
      <c r="S529" s="1026"/>
      <c r="T529" s="1026"/>
      <c r="U529" s="1026"/>
      <c r="V529" s="1026"/>
      <c r="W529" s="1026"/>
      <c r="X529" s="1026"/>
      <c r="Y529" s="1026"/>
      <c r="Z529" s="1026"/>
      <c r="AA529" s="1026"/>
      <c r="AB529" s="1026"/>
      <c r="AC529" s="1026"/>
      <c r="AD529" s="1026"/>
      <c r="AE529" s="1026"/>
      <c r="AF529" s="1026"/>
      <c r="AG529" s="1026"/>
      <c r="AH529" s="1026"/>
      <c r="AI529" s="1026"/>
      <c r="AJ529" s="1026"/>
      <c r="AK529" s="1026"/>
      <c r="AL529" s="1026"/>
      <c r="AM529" s="1026"/>
      <c r="AN529" s="1026"/>
      <c r="AO529" s="1026"/>
      <c r="AP529" s="1026"/>
      <c r="AQ529" s="1026"/>
      <c r="AR529" s="1026"/>
      <c r="AS529" s="1026"/>
      <c r="AT529" s="1026"/>
      <c r="AU529" s="1026"/>
      <c r="AV529" s="1026"/>
      <c r="AW529" s="1026"/>
      <c r="AX529" s="1026"/>
      <c r="AY529" s="1026"/>
      <c r="AZ529" s="1026"/>
      <c r="BA529" s="1026"/>
      <c r="BB529" s="1026"/>
      <c r="BC529" s="1026"/>
      <c r="BD529" s="1026"/>
      <c r="BE529" s="1026"/>
      <c r="BF529" s="1026"/>
      <c r="BG529" s="1026"/>
      <c r="BH529" s="1026"/>
      <c r="BI529" s="1026"/>
      <c r="BJ529" s="1026"/>
      <c r="BK529" s="1026"/>
      <c r="BL529" s="1026"/>
      <c r="BM529" s="1026"/>
      <c r="BN529" s="1026"/>
      <c r="BO529" s="1026"/>
      <c r="BP529" s="1026"/>
      <c r="BQ529" s="1026"/>
      <c r="BR529" s="1026"/>
      <c r="BS529" s="1026"/>
      <c r="BT529" s="1026"/>
      <c r="BU529" s="1026"/>
      <c r="BV529" s="1026"/>
    </row>
    <row r="530">
      <c r="A530" s="1026"/>
      <c r="B530" s="1026"/>
      <c r="C530" s="1026"/>
      <c r="D530" s="1026"/>
      <c r="E530" s="1026"/>
      <c r="F530" s="1026"/>
      <c r="G530" s="1026"/>
      <c r="H530" s="1027"/>
      <c r="I530" s="1027"/>
      <c r="J530" s="1027"/>
      <c r="K530" s="1027"/>
      <c r="L530" s="1027"/>
      <c r="M530" s="1027"/>
      <c r="N530" s="1027"/>
      <c r="O530" s="1027"/>
      <c r="P530" s="1027"/>
      <c r="Q530" s="1026"/>
      <c r="R530" s="1026"/>
      <c r="S530" s="1026"/>
      <c r="T530" s="1026"/>
      <c r="U530" s="1026"/>
      <c r="V530" s="1026"/>
      <c r="W530" s="1026"/>
      <c r="X530" s="1026"/>
      <c r="Y530" s="1026"/>
      <c r="Z530" s="1026"/>
      <c r="AA530" s="1026"/>
      <c r="AB530" s="1026"/>
      <c r="AC530" s="1026"/>
      <c r="AD530" s="1026"/>
      <c r="AE530" s="1026"/>
      <c r="AF530" s="1026"/>
      <c r="AG530" s="1026"/>
      <c r="AH530" s="1026"/>
      <c r="AI530" s="1026"/>
      <c r="AJ530" s="1026"/>
      <c r="AK530" s="1026"/>
      <c r="AL530" s="1026"/>
      <c r="AM530" s="1026"/>
      <c r="AN530" s="1026"/>
      <c r="AO530" s="1026"/>
      <c r="AP530" s="1026"/>
      <c r="AQ530" s="1026"/>
      <c r="AR530" s="1026"/>
      <c r="AS530" s="1026"/>
      <c r="AT530" s="1026"/>
      <c r="AU530" s="1026"/>
      <c r="AV530" s="1026"/>
      <c r="AW530" s="1026"/>
      <c r="AX530" s="1026"/>
      <c r="AY530" s="1026"/>
      <c r="AZ530" s="1026"/>
      <c r="BA530" s="1026"/>
      <c r="BB530" s="1026"/>
      <c r="BC530" s="1026"/>
      <c r="BD530" s="1026"/>
      <c r="BE530" s="1026"/>
      <c r="BF530" s="1026"/>
      <c r="BG530" s="1026"/>
      <c r="BH530" s="1026"/>
      <c r="BI530" s="1026"/>
      <c r="BJ530" s="1026"/>
      <c r="BK530" s="1026"/>
      <c r="BL530" s="1026"/>
      <c r="BM530" s="1026"/>
      <c r="BN530" s="1026"/>
      <c r="BO530" s="1026"/>
      <c r="BP530" s="1026"/>
      <c r="BQ530" s="1026"/>
      <c r="BR530" s="1026"/>
      <c r="BS530" s="1026"/>
      <c r="BT530" s="1026"/>
      <c r="BU530" s="1026"/>
      <c r="BV530" s="1026"/>
    </row>
    <row r="531">
      <c r="A531" s="1026"/>
      <c r="B531" s="1026"/>
      <c r="C531" s="1026"/>
      <c r="D531" s="1026"/>
      <c r="E531" s="1026"/>
      <c r="F531" s="1026"/>
      <c r="G531" s="1026"/>
      <c r="H531" s="1027"/>
      <c r="I531" s="1027"/>
      <c r="J531" s="1027"/>
      <c r="K531" s="1027"/>
      <c r="L531" s="1027"/>
      <c r="M531" s="1027"/>
      <c r="N531" s="1027"/>
      <c r="O531" s="1027"/>
      <c r="P531" s="1027"/>
      <c r="Q531" s="1026"/>
      <c r="R531" s="1026"/>
      <c r="S531" s="1026"/>
      <c r="T531" s="1026"/>
      <c r="U531" s="1026"/>
      <c r="V531" s="1026"/>
      <c r="W531" s="1026"/>
      <c r="X531" s="1026"/>
      <c r="Y531" s="1026"/>
      <c r="Z531" s="1026"/>
      <c r="AA531" s="1026"/>
      <c r="AB531" s="1026"/>
      <c r="AC531" s="1026"/>
      <c r="AD531" s="1026"/>
      <c r="AE531" s="1026"/>
      <c r="AF531" s="1026"/>
      <c r="AG531" s="1026"/>
      <c r="AH531" s="1026"/>
      <c r="AI531" s="1026"/>
      <c r="AJ531" s="1026"/>
      <c r="AK531" s="1026"/>
      <c r="AL531" s="1026"/>
      <c r="AM531" s="1026"/>
      <c r="AN531" s="1026"/>
      <c r="AO531" s="1026"/>
      <c r="AP531" s="1026"/>
      <c r="AQ531" s="1026"/>
      <c r="AR531" s="1026"/>
      <c r="AS531" s="1026"/>
      <c r="AT531" s="1026"/>
      <c r="AU531" s="1026"/>
      <c r="AV531" s="1026"/>
      <c r="AW531" s="1026"/>
      <c r="AX531" s="1026"/>
      <c r="AY531" s="1026"/>
      <c r="AZ531" s="1026"/>
      <c r="BA531" s="1026"/>
      <c r="BB531" s="1026"/>
      <c r="BC531" s="1026"/>
      <c r="BD531" s="1026"/>
      <c r="BE531" s="1026"/>
      <c r="BF531" s="1026"/>
      <c r="BG531" s="1026"/>
      <c r="BH531" s="1026"/>
      <c r="BI531" s="1026"/>
      <c r="BJ531" s="1026"/>
      <c r="BK531" s="1026"/>
      <c r="BL531" s="1026"/>
      <c r="BM531" s="1026"/>
      <c r="BN531" s="1026"/>
      <c r="BO531" s="1026"/>
      <c r="BP531" s="1026"/>
      <c r="BQ531" s="1026"/>
      <c r="BR531" s="1026"/>
      <c r="BS531" s="1026"/>
      <c r="BT531" s="1026"/>
      <c r="BU531" s="1026"/>
      <c r="BV531" s="1026"/>
    </row>
    <row r="532">
      <c r="A532" s="1026"/>
      <c r="B532" s="1026"/>
      <c r="C532" s="1026"/>
      <c r="D532" s="1026"/>
      <c r="E532" s="1026"/>
      <c r="F532" s="1026"/>
      <c r="G532" s="1026"/>
      <c r="H532" s="1027"/>
      <c r="I532" s="1027"/>
      <c r="J532" s="1027"/>
      <c r="K532" s="1027"/>
      <c r="L532" s="1027"/>
      <c r="M532" s="1027"/>
      <c r="N532" s="1027"/>
      <c r="O532" s="1027"/>
      <c r="P532" s="1027"/>
      <c r="Q532" s="1026"/>
      <c r="R532" s="1026"/>
      <c r="S532" s="1026"/>
      <c r="T532" s="1026"/>
      <c r="U532" s="1026"/>
      <c r="V532" s="1026"/>
      <c r="W532" s="1026"/>
      <c r="X532" s="1026"/>
      <c r="Y532" s="1026"/>
      <c r="Z532" s="1026"/>
      <c r="AA532" s="1026"/>
      <c r="AB532" s="1026"/>
      <c r="AC532" s="1026"/>
      <c r="AD532" s="1026"/>
      <c r="AE532" s="1026"/>
      <c r="AF532" s="1026"/>
      <c r="AG532" s="1026"/>
      <c r="AH532" s="1026"/>
      <c r="AI532" s="1026"/>
      <c r="AJ532" s="1026"/>
      <c r="AK532" s="1026"/>
      <c r="AL532" s="1026"/>
      <c r="AM532" s="1026"/>
      <c r="AN532" s="1026"/>
      <c r="AO532" s="1026"/>
      <c r="AP532" s="1026"/>
      <c r="AQ532" s="1026"/>
      <c r="AR532" s="1026"/>
      <c r="AS532" s="1026"/>
      <c r="AT532" s="1026"/>
      <c r="AU532" s="1026"/>
      <c r="AV532" s="1026"/>
      <c r="AW532" s="1026"/>
      <c r="AX532" s="1026"/>
      <c r="AY532" s="1026"/>
      <c r="AZ532" s="1026"/>
      <c r="BA532" s="1026"/>
      <c r="BB532" s="1026"/>
      <c r="BC532" s="1026"/>
      <c r="BD532" s="1026"/>
      <c r="BE532" s="1026"/>
      <c r="BF532" s="1026"/>
      <c r="BG532" s="1026"/>
      <c r="BH532" s="1026"/>
      <c r="BI532" s="1026"/>
      <c r="BJ532" s="1026"/>
      <c r="BK532" s="1026"/>
      <c r="BL532" s="1026"/>
      <c r="BM532" s="1026"/>
      <c r="BN532" s="1026"/>
      <c r="BO532" s="1026"/>
      <c r="BP532" s="1026"/>
      <c r="BQ532" s="1026"/>
      <c r="BR532" s="1026"/>
      <c r="BS532" s="1026"/>
      <c r="BT532" s="1026"/>
      <c r="BU532" s="1026"/>
      <c r="BV532" s="1026"/>
    </row>
    <row r="533">
      <c r="A533" s="1026"/>
      <c r="B533" s="1026"/>
      <c r="C533" s="1026"/>
      <c r="D533" s="1026"/>
      <c r="E533" s="1026"/>
      <c r="F533" s="1026"/>
      <c r="G533" s="1026"/>
      <c r="H533" s="1027"/>
      <c r="I533" s="1027"/>
      <c r="J533" s="1027"/>
      <c r="K533" s="1027"/>
      <c r="L533" s="1027"/>
      <c r="M533" s="1027"/>
      <c r="N533" s="1027"/>
      <c r="O533" s="1027"/>
      <c r="P533" s="1027"/>
      <c r="Q533" s="1026"/>
      <c r="R533" s="1026"/>
      <c r="S533" s="1026"/>
      <c r="T533" s="1026"/>
      <c r="U533" s="1026"/>
      <c r="V533" s="1026"/>
      <c r="W533" s="1026"/>
      <c r="X533" s="1026"/>
      <c r="Y533" s="1026"/>
      <c r="Z533" s="1026"/>
      <c r="AA533" s="1026"/>
      <c r="AB533" s="1026"/>
      <c r="AC533" s="1026"/>
      <c r="AD533" s="1026"/>
      <c r="AE533" s="1026"/>
      <c r="AF533" s="1026"/>
      <c r="AG533" s="1026"/>
      <c r="AH533" s="1026"/>
      <c r="AI533" s="1026"/>
      <c r="AJ533" s="1026"/>
      <c r="AK533" s="1026"/>
      <c r="AL533" s="1026"/>
      <c r="AM533" s="1026"/>
      <c r="AN533" s="1026"/>
      <c r="AO533" s="1026"/>
      <c r="AP533" s="1026"/>
      <c r="AQ533" s="1026"/>
      <c r="AR533" s="1026"/>
      <c r="AS533" s="1026"/>
      <c r="AT533" s="1026"/>
      <c r="AU533" s="1026"/>
      <c r="AV533" s="1026"/>
      <c r="AW533" s="1026"/>
      <c r="AX533" s="1026"/>
      <c r="AY533" s="1026"/>
      <c r="AZ533" s="1026"/>
      <c r="BA533" s="1026"/>
      <c r="BB533" s="1026"/>
      <c r="BC533" s="1026"/>
      <c r="BD533" s="1026"/>
      <c r="BE533" s="1026"/>
      <c r="BF533" s="1026"/>
      <c r="BG533" s="1026"/>
      <c r="BH533" s="1026"/>
      <c r="BI533" s="1026"/>
      <c r="BJ533" s="1026"/>
      <c r="BK533" s="1026"/>
      <c r="BL533" s="1026"/>
      <c r="BM533" s="1026"/>
      <c r="BN533" s="1026"/>
      <c r="BO533" s="1026"/>
      <c r="BP533" s="1026"/>
      <c r="BQ533" s="1026"/>
      <c r="BR533" s="1026"/>
      <c r="BS533" s="1026"/>
      <c r="BT533" s="1026"/>
      <c r="BU533" s="1026"/>
      <c r="BV533" s="1026"/>
    </row>
    <row r="534">
      <c r="A534" s="1026"/>
      <c r="B534" s="1026"/>
      <c r="C534" s="1026"/>
      <c r="D534" s="1026"/>
      <c r="E534" s="1026"/>
      <c r="F534" s="1026"/>
      <c r="G534" s="1026"/>
      <c r="H534" s="1027"/>
      <c r="I534" s="1027"/>
      <c r="J534" s="1027"/>
      <c r="K534" s="1027"/>
      <c r="L534" s="1027"/>
      <c r="M534" s="1027"/>
      <c r="N534" s="1027"/>
      <c r="O534" s="1027"/>
      <c r="P534" s="1027"/>
      <c r="Q534" s="1026"/>
      <c r="R534" s="1026"/>
      <c r="S534" s="1026"/>
      <c r="T534" s="1026"/>
      <c r="U534" s="1026"/>
      <c r="V534" s="1026"/>
      <c r="W534" s="1026"/>
      <c r="X534" s="1026"/>
      <c r="Y534" s="1026"/>
      <c r="Z534" s="1026"/>
      <c r="AA534" s="1026"/>
      <c r="AB534" s="1026"/>
      <c r="AC534" s="1026"/>
      <c r="AD534" s="1026"/>
      <c r="AE534" s="1026"/>
      <c r="AF534" s="1026"/>
      <c r="AG534" s="1026"/>
      <c r="AH534" s="1026"/>
      <c r="AI534" s="1026"/>
      <c r="AJ534" s="1026"/>
      <c r="AK534" s="1026"/>
      <c r="AL534" s="1026"/>
      <c r="AM534" s="1026"/>
      <c r="AN534" s="1026"/>
      <c r="AO534" s="1026"/>
      <c r="AP534" s="1026"/>
      <c r="AQ534" s="1026"/>
      <c r="AR534" s="1026"/>
      <c r="AS534" s="1026"/>
      <c r="AT534" s="1026"/>
      <c r="AU534" s="1026"/>
      <c r="AV534" s="1026"/>
      <c r="AW534" s="1026"/>
      <c r="AX534" s="1026"/>
      <c r="AY534" s="1026"/>
      <c r="AZ534" s="1026"/>
      <c r="BA534" s="1026"/>
      <c r="BB534" s="1026"/>
      <c r="BC534" s="1026"/>
      <c r="BD534" s="1026"/>
      <c r="BE534" s="1026"/>
      <c r="BF534" s="1026"/>
      <c r="BG534" s="1026"/>
      <c r="BH534" s="1026"/>
      <c r="BI534" s="1026"/>
      <c r="BJ534" s="1026"/>
      <c r="BK534" s="1026"/>
      <c r="BL534" s="1026"/>
      <c r="BM534" s="1026"/>
      <c r="BN534" s="1026"/>
      <c r="BO534" s="1026"/>
      <c r="BP534" s="1026"/>
      <c r="BQ534" s="1026"/>
      <c r="BR534" s="1026"/>
      <c r="BS534" s="1026"/>
      <c r="BT534" s="1026"/>
      <c r="BU534" s="1026"/>
      <c r="BV534" s="1026"/>
    </row>
    <row r="535">
      <c r="A535" s="1026"/>
      <c r="B535" s="1026"/>
      <c r="C535" s="1026"/>
      <c r="D535" s="1026"/>
      <c r="E535" s="1026"/>
      <c r="F535" s="1026"/>
      <c r="G535" s="1026"/>
      <c r="H535" s="1027"/>
      <c r="I535" s="1027"/>
      <c r="J535" s="1027"/>
      <c r="K535" s="1027"/>
      <c r="L535" s="1027"/>
      <c r="M535" s="1027"/>
      <c r="N535" s="1027"/>
      <c r="O535" s="1027"/>
      <c r="P535" s="1027"/>
      <c r="Q535" s="1026"/>
      <c r="R535" s="1026"/>
      <c r="S535" s="1026"/>
      <c r="T535" s="1026"/>
      <c r="U535" s="1026"/>
      <c r="V535" s="1026"/>
      <c r="W535" s="1026"/>
      <c r="X535" s="1026"/>
      <c r="Y535" s="1026"/>
      <c r="Z535" s="1026"/>
      <c r="AA535" s="1026"/>
      <c r="AB535" s="1026"/>
      <c r="AC535" s="1026"/>
      <c r="AD535" s="1026"/>
      <c r="AE535" s="1026"/>
      <c r="AF535" s="1026"/>
      <c r="AG535" s="1026"/>
      <c r="AH535" s="1026"/>
      <c r="AI535" s="1026"/>
      <c r="AJ535" s="1026"/>
      <c r="AK535" s="1026"/>
      <c r="AL535" s="1026"/>
      <c r="AM535" s="1026"/>
      <c r="AN535" s="1026"/>
      <c r="AO535" s="1026"/>
      <c r="AP535" s="1026"/>
      <c r="AQ535" s="1026"/>
      <c r="AR535" s="1026"/>
      <c r="AS535" s="1026"/>
      <c r="AT535" s="1026"/>
      <c r="AU535" s="1026"/>
      <c r="AV535" s="1026"/>
      <c r="AW535" s="1026"/>
      <c r="AX535" s="1026"/>
      <c r="AY535" s="1026"/>
      <c r="AZ535" s="1026"/>
      <c r="BA535" s="1026"/>
      <c r="BB535" s="1026"/>
      <c r="BC535" s="1026"/>
      <c r="BD535" s="1026"/>
      <c r="BE535" s="1026"/>
      <c r="BF535" s="1026"/>
      <c r="BG535" s="1026"/>
      <c r="BH535" s="1026"/>
      <c r="BI535" s="1026"/>
      <c r="BJ535" s="1026"/>
      <c r="BK535" s="1026"/>
      <c r="BL535" s="1026"/>
      <c r="BM535" s="1026"/>
      <c r="BN535" s="1026"/>
      <c r="BO535" s="1026"/>
      <c r="BP535" s="1026"/>
      <c r="BQ535" s="1026"/>
      <c r="BR535" s="1026"/>
      <c r="BS535" s="1026"/>
      <c r="BT535" s="1026"/>
      <c r="BU535" s="1026"/>
      <c r="BV535" s="1026"/>
    </row>
    <row r="536">
      <c r="A536" s="1026"/>
      <c r="B536" s="1026"/>
      <c r="C536" s="1026"/>
      <c r="D536" s="1026"/>
      <c r="E536" s="1026"/>
      <c r="F536" s="1026"/>
      <c r="G536" s="1026"/>
      <c r="H536" s="1027"/>
      <c r="I536" s="1027"/>
      <c r="J536" s="1027"/>
      <c r="K536" s="1027"/>
      <c r="L536" s="1027"/>
      <c r="M536" s="1027"/>
      <c r="N536" s="1027"/>
      <c r="O536" s="1027"/>
      <c r="P536" s="1027"/>
      <c r="Q536" s="1026"/>
      <c r="R536" s="1026"/>
      <c r="S536" s="1026"/>
      <c r="T536" s="1026"/>
      <c r="U536" s="1026"/>
      <c r="V536" s="1026"/>
      <c r="W536" s="1026"/>
      <c r="X536" s="1026"/>
      <c r="Y536" s="1026"/>
      <c r="Z536" s="1026"/>
      <c r="AA536" s="1026"/>
      <c r="AB536" s="1026"/>
      <c r="AC536" s="1026"/>
      <c r="AD536" s="1026"/>
      <c r="AE536" s="1026"/>
      <c r="AF536" s="1026"/>
      <c r="AG536" s="1026"/>
      <c r="AH536" s="1026"/>
      <c r="AI536" s="1026"/>
      <c r="AJ536" s="1026"/>
      <c r="AK536" s="1026"/>
      <c r="AL536" s="1026"/>
      <c r="AM536" s="1026"/>
      <c r="AN536" s="1026"/>
      <c r="AO536" s="1026"/>
      <c r="AP536" s="1026"/>
      <c r="AQ536" s="1026"/>
      <c r="AR536" s="1026"/>
      <c r="AS536" s="1026"/>
      <c r="AT536" s="1026"/>
      <c r="AU536" s="1026"/>
      <c r="AV536" s="1026"/>
      <c r="AW536" s="1026"/>
      <c r="AX536" s="1026"/>
      <c r="AY536" s="1026"/>
      <c r="AZ536" s="1026"/>
      <c r="BA536" s="1026"/>
      <c r="BB536" s="1026"/>
      <c r="BC536" s="1026"/>
      <c r="BD536" s="1026"/>
      <c r="BE536" s="1026"/>
      <c r="BF536" s="1026"/>
      <c r="BG536" s="1026"/>
      <c r="BH536" s="1026"/>
      <c r="BI536" s="1026"/>
      <c r="BJ536" s="1026"/>
      <c r="BK536" s="1026"/>
      <c r="BL536" s="1026"/>
      <c r="BM536" s="1026"/>
      <c r="BN536" s="1026"/>
      <c r="BO536" s="1026"/>
      <c r="BP536" s="1026"/>
      <c r="BQ536" s="1026"/>
      <c r="BR536" s="1026"/>
      <c r="BS536" s="1026"/>
      <c r="BT536" s="1026"/>
      <c r="BU536" s="1026"/>
      <c r="BV536" s="1026"/>
    </row>
    <row r="537">
      <c r="A537" s="1026"/>
      <c r="B537" s="1026"/>
      <c r="C537" s="1026"/>
      <c r="D537" s="1026"/>
      <c r="E537" s="1026"/>
      <c r="F537" s="1026"/>
      <c r="G537" s="1026"/>
      <c r="H537" s="1027"/>
      <c r="I537" s="1027"/>
      <c r="J537" s="1027"/>
      <c r="K537" s="1027"/>
      <c r="L537" s="1027"/>
      <c r="M537" s="1027"/>
      <c r="N537" s="1027"/>
      <c r="O537" s="1027"/>
      <c r="P537" s="1027"/>
      <c r="Q537" s="1026"/>
      <c r="R537" s="1026"/>
      <c r="S537" s="1026"/>
      <c r="T537" s="1026"/>
      <c r="U537" s="1026"/>
      <c r="V537" s="1026"/>
      <c r="W537" s="1026"/>
      <c r="X537" s="1026"/>
      <c r="Y537" s="1026"/>
      <c r="Z537" s="1026"/>
      <c r="AA537" s="1026"/>
      <c r="AB537" s="1026"/>
      <c r="AC537" s="1026"/>
      <c r="AD537" s="1026"/>
      <c r="AE537" s="1026"/>
      <c r="AF537" s="1026"/>
      <c r="AG537" s="1026"/>
      <c r="AH537" s="1026"/>
      <c r="AI537" s="1026"/>
      <c r="AJ537" s="1026"/>
      <c r="AK537" s="1026"/>
      <c r="AL537" s="1026"/>
      <c r="AM537" s="1026"/>
      <c r="AN537" s="1026"/>
      <c r="AO537" s="1026"/>
      <c r="AP537" s="1026"/>
      <c r="AQ537" s="1026"/>
      <c r="AR537" s="1026"/>
      <c r="AS537" s="1026"/>
      <c r="AT537" s="1026"/>
      <c r="AU537" s="1026"/>
      <c r="AV537" s="1026"/>
      <c r="AW537" s="1026"/>
      <c r="AX537" s="1026"/>
      <c r="AY537" s="1026"/>
      <c r="AZ537" s="1026"/>
      <c r="BA537" s="1026"/>
      <c r="BB537" s="1026"/>
      <c r="BC537" s="1026"/>
      <c r="BD537" s="1026"/>
      <c r="BE537" s="1026"/>
      <c r="BF537" s="1026"/>
      <c r="BG537" s="1026"/>
      <c r="BH537" s="1026"/>
      <c r="BI537" s="1026"/>
      <c r="BJ537" s="1026"/>
      <c r="BK537" s="1026"/>
      <c r="BL537" s="1026"/>
      <c r="BM537" s="1026"/>
      <c r="BN537" s="1026"/>
      <c r="BO537" s="1026"/>
      <c r="BP537" s="1026"/>
      <c r="BQ537" s="1026"/>
      <c r="BR537" s="1026"/>
      <c r="BS537" s="1026"/>
      <c r="BT537" s="1026"/>
      <c r="BU537" s="1026"/>
      <c r="BV537" s="1026"/>
    </row>
    <row r="538">
      <c r="A538" s="1026"/>
      <c r="B538" s="1026"/>
      <c r="C538" s="1026"/>
      <c r="D538" s="1026"/>
      <c r="E538" s="1026"/>
      <c r="F538" s="1026"/>
      <c r="G538" s="1026"/>
      <c r="H538" s="1027"/>
      <c r="I538" s="1027"/>
      <c r="J538" s="1027"/>
      <c r="K538" s="1027"/>
      <c r="L538" s="1027"/>
      <c r="M538" s="1027"/>
      <c r="N538" s="1027"/>
      <c r="O538" s="1027"/>
      <c r="P538" s="1027"/>
      <c r="Q538" s="1026"/>
      <c r="R538" s="1026"/>
      <c r="S538" s="1026"/>
      <c r="T538" s="1026"/>
      <c r="U538" s="1026"/>
      <c r="V538" s="1026"/>
      <c r="W538" s="1026"/>
      <c r="X538" s="1026"/>
      <c r="Y538" s="1026"/>
      <c r="Z538" s="1026"/>
      <c r="AA538" s="1026"/>
      <c r="AB538" s="1026"/>
      <c r="AC538" s="1026"/>
      <c r="AD538" s="1026"/>
      <c r="AE538" s="1026"/>
      <c r="AF538" s="1026"/>
      <c r="AG538" s="1026"/>
      <c r="AH538" s="1026"/>
      <c r="AI538" s="1026"/>
      <c r="AJ538" s="1026"/>
      <c r="AK538" s="1026"/>
      <c r="AL538" s="1026"/>
      <c r="AM538" s="1026"/>
      <c r="AN538" s="1026"/>
      <c r="AO538" s="1026"/>
      <c r="AP538" s="1026"/>
      <c r="AQ538" s="1026"/>
      <c r="AR538" s="1026"/>
      <c r="AS538" s="1026"/>
      <c r="AT538" s="1026"/>
      <c r="AU538" s="1026"/>
      <c r="AV538" s="1026"/>
      <c r="AW538" s="1026"/>
      <c r="AX538" s="1026"/>
      <c r="AY538" s="1026"/>
      <c r="AZ538" s="1026"/>
      <c r="BA538" s="1026"/>
      <c r="BB538" s="1026"/>
      <c r="BC538" s="1026"/>
      <c r="BD538" s="1026"/>
      <c r="BE538" s="1026"/>
      <c r="BF538" s="1026"/>
      <c r="BG538" s="1026"/>
      <c r="BH538" s="1026"/>
      <c r="BI538" s="1026"/>
      <c r="BJ538" s="1026"/>
      <c r="BK538" s="1026"/>
      <c r="BL538" s="1026"/>
      <c r="BM538" s="1026"/>
      <c r="BN538" s="1026"/>
      <c r="BO538" s="1026"/>
      <c r="BP538" s="1026"/>
      <c r="BQ538" s="1026"/>
      <c r="BR538" s="1026"/>
      <c r="BS538" s="1026"/>
      <c r="BT538" s="1026"/>
      <c r="BU538" s="1026"/>
      <c r="BV538" s="1026"/>
    </row>
    <row r="539">
      <c r="A539" s="1026"/>
      <c r="B539" s="1026"/>
      <c r="C539" s="1026"/>
      <c r="D539" s="1026"/>
      <c r="E539" s="1026"/>
      <c r="F539" s="1026"/>
      <c r="G539" s="1026"/>
      <c r="H539" s="1027"/>
      <c r="I539" s="1027"/>
      <c r="J539" s="1027"/>
      <c r="K539" s="1027"/>
      <c r="L539" s="1027"/>
      <c r="M539" s="1027"/>
      <c r="N539" s="1027"/>
      <c r="O539" s="1027"/>
      <c r="P539" s="1027"/>
      <c r="Q539" s="1026"/>
      <c r="R539" s="1026"/>
      <c r="S539" s="1026"/>
      <c r="T539" s="1026"/>
      <c r="U539" s="1026"/>
      <c r="V539" s="1026"/>
      <c r="W539" s="1026"/>
      <c r="X539" s="1026"/>
      <c r="Y539" s="1026"/>
      <c r="Z539" s="1026"/>
      <c r="AA539" s="1026"/>
      <c r="AB539" s="1026"/>
      <c r="AC539" s="1026"/>
      <c r="AD539" s="1026"/>
      <c r="AE539" s="1026"/>
      <c r="AF539" s="1026"/>
      <c r="AG539" s="1026"/>
      <c r="AH539" s="1026"/>
      <c r="AI539" s="1026"/>
      <c r="AJ539" s="1026"/>
      <c r="AK539" s="1026"/>
      <c r="AL539" s="1026"/>
      <c r="AM539" s="1026"/>
      <c r="AN539" s="1026"/>
      <c r="AO539" s="1026"/>
      <c r="AP539" s="1026"/>
      <c r="AQ539" s="1026"/>
      <c r="AR539" s="1026"/>
      <c r="AS539" s="1026"/>
      <c r="AT539" s="1026"/>
      <c r="AU539" s="1026"/>
      <c r="AV539" s="1026"/>
      <c r="AW539" s="1026"/>
      <c r="AX539" s="1026"/>
      <c r="AY539" s="1026"/>
      <c r="AZ539" s="1026"/>
      <c r="BA539" s="1026"/>
      <c r="BB539" s="1026"/>
      <c r="BC539" s="1026"/>
      <c r="BD539" s="1026"/>
      <c r="BE539" s="1026"/>
      <c r="BF539" s="1026"/>
      <c r="BG539" s="1026"/>
      <c r="BH539" s="1026"/>
      <c r="BI539" s="1026"/>
      <c r="BJ539" s="1026"/>
      <c r="BK539" s="1026"/>
      <c r="BL539" s="1026"/>
      <c r="BM539" s="1026"/>
      <c r="BN539" s="1026"/>
      <c r="BO539" s="1026"/>
      <c r="BP539" s="1026"/>
      <c r="BQ539" s="1026"/>
      <c r="BR539" s="1026"/>
      <c r="BS539" s="1026"/>
      <c r="BT539" s="1026"/>
      <c r="BU539" s="1026"/>
      <c r="BV539" s="1026"/>
    </row>
    <row r="540">
      <c r="A540" s="1026"/>
      <c r="B540" s="1026"/>
      <c r="C540" s="1026"/>
      <c r="D540" s="1026"/>
      <c r="E540" s="1026"/>
      <c r="F540" s="1026"/>
      <c r="G540" s="1026"/>
      <c r="H540" s="1027"/>
      <c r="I540" s="1027"/>
      <c r="J540" s="1027"/>
      <c r="K540" s="1027"/>
      <c r="L540" s="1027"/>
      <c r="M540" s="1027"/>
      <c r="N540" s="1027"/>
      <c r="O540" s="1027"/>
      <c r="P540" s="1027"/>
      <c r="Q540" s="1026"/>
      <c r="R540" s="1026"/>
      <c r="S540" s="1026"/>
      <c r="T540" s="1026"/>
      <c r="U540" s="1026"/>
      <c r="V540" s="1026"/>
      <c r="W540" s="1026"/>
      <c r="X540" s="1026"/>
      <c r="Y540" s="1026"/>
      <c r="Z540" s="1026"/>
      <c r="AA540" s="1026"/>
      <c r="AB540" s="1026"/>
      <c r="AC540" s="1026"/>
      <c r="AD540" s="1026"/>
      <c r="AE540" s="1026"/>
      <c r="AF540" s="1026"/>
      <c r="AG540" s="1026"/>
      <c r="AH540" s="1026"/>
      <c r="AI540" s="1026"/>
      <c r="AJ540" s="1026"/>
      <c r="AK540" s="1026"/>
      <c r="AL540" s="1026"/>
      <c r="AM540" s="1026"/>
      <c r="AN540" s="1026"/>
      <c r="AO540" s="1026"/>
      <c r="AP540" s="1026"/>
      <c r="AQ540" s="1026"/>
      <c r="AR540" s="1026"/>
      <c r="AS540" s="1026"/>
      <c r="AT540" s="1026"/>
      <c r="AU540" s="1026"/>
      <c r="AV540" s="1026"/>
      <c r="AW540" s="1026"/>
      <c r="AX540" s="1026"/>
      <c r="AY540" s="1026"/>
      <c r="AZ540" s="1026"/>
      <c r="BA540" s="1026"/>
      <c r="BB540" s="1026"/>
      <c r="BC540" s="1026"/>
      <c r="BD540" s="1026"/>
      <c r="BE540" s="1026"/>
      <c r="BF540" s="1026"/>
      <c r="BG540" s="1026"/>
      <c r="BH540" s="1026"/>
      <c r="BI540" s="1026"/>
      <c r="BJ540" s="1026"/>
      <c r="BK540" s="1026"/>
      <c r="BL540" s="1026"/>
      <c r="BM540" s="1026"/>
      <c r="BN540" s="1026"/>
      <c r="BO540" s="1026"/>
      <c r="BP540" s="1026"/>
      <c r="BQ540" s="1026"/>
      <c r="BR540" s="1026"/>
      <c r="BS540" s="1026"/>
      <c r="BT540" s="1026"/>
      <c r="BU540" s="1026"/>
      <c r="BV540" s="1026"/>
    </row>
    <row r="541">
      <c r="A541" s="1026"/>
      <c r="B541" s="1026"/>
      <c r="C541" s="1026"/>
      <c r="D541" s="1026"/>
      <c r="E541" s="1026"/>
      <c r="F541" s="1026"/>
      <c r="G541" s="1026"/>
      <c r="H541" s="1027"/>
      <c r="I541" s="1027"/>
      <c r="J541" s="1027"/>
      <c r="K541" s="1027"/>
      <c r="L541" s="1027"/>
      <c r="M541" s="1027"/>
      <c r="N541" s="1027"/>
      <c r="O541" s="1027"/>
      <c r="P541" s="1027"/>
      <c r="Q541" s="1026"/>
      <c r="R541" s="1026"/>
      <c r="S541" s="1026"/>
      <c r="T541" s="1026"/>
      <c r="U541" s="1026"/>
      <c r="V541" s="1026"/>
      <c r="W541" s="1026"/>
      <c r="X541" s="1026"/>
      <c r="Y541" s="1026"/>
      <c r="Z541" s="1026"/>
      <c r="AA541" s="1026"/>
      <c r="AB541" s="1026"/>
      <c r="AC541" s="1026"/>
      <c r="AD541" s="1026"/>
      <c r="AE541" s="1026"/>
      <c r="AF541" s="1026"/>
      <c r="AG541" s="1026"/>
      <c r="AH541" s="1026"/>
      <c r="AI541" s="1026"/>
      <c r="AJ541" s="1026"/>
      <c r="AK541" s="1026"/>
      <c r="AL541" s="1026"/>
      <c r="AM541" s="1026"/>
      <c r="AN541" s="1026"/>
      <c r="AO541" s="1026"/>
      <c r="AP541" s="1026"/>
      <c r="AQ541" s="1026"/>
      <c r="AR541" s="1026"/>
      <c r="AS541" s="1026"/>
      <c r="AT541" s="1026"/>
      <c r="AU541" s="1026"/>
      <c r="AV541" s="1026"/>
      <c r="AW541" s="1026"/>
      <c r="AX541" s="1026"/>
      <c r="AY541" s="1026"/>
      <c r="AZ541" s="1026"/>
      <c r="BA541" s="1026"/>
      <c r="BB541" s="1026"/>
      <c r="BC541" s="1026"/>
      <c r="BD541" s="1026"/>
      <c r="BE541" s="1026"/>
      <c r="BF541" s="1026"/>
      <c r="BG541" s="1026"/>
      <c r="BH541" s="1026"/>
      <c r="BI541" s="1026"/>
      <c r="BJ541" s="1026"/>
      <c r="BK541" s="1026"/>
      <c r="BL541" s="1026"/>
      <c r="BM541" s="1026"/>
      <c r="BN541" s="1026"/>
      <c r="BO541" s="1026"/>
      <c r="BP541" s="1026"/>
      <c r="BQ541" s="1026"/>
      <c r="BR541" s="1026"/>
      <c r="BS541" s="1026"/>
      <c r="BT541" s="1026"/>
      <c r="BU541" s="1026"/>
      <c r="BV541" s="1026"/>
    </row>
    <row r="542">
      <c r="A542" s="1026"/>
      <c r="B542" s="1026"/>
      <c r="C542" s="1026"/>
      <c r="D542" s="1026"/>
      <c r="E542" s="1026"/>
      <c r="F542" s="1026"/>
      <c r="G542" s="1026"/>
      <c r="H542" s="1027"/>
      <c r="I542" s="1027"/>
      <c r="J542" s="1027"/>
      <c r="K542" s="1027"/>
      <c r="L542" s="1027"/>
      <c r="M542" s="1027"/>
      <c r="N542" s="1027"/>
      <c r="O542" s="1027"/>
      <c r="P542" s="1027"/>
      <c r="Q542" s="1026"/>
      <c r="R542" s="1026"/>
      <c r="S542" s="1026"/>
      <c r="T542" s="1026"/>
      <c r="U542" s="1026"/>
      <c r="V542" s="1026"/>
      <c r="W542" s="1026"/>
      <c r="X542" s="1026"/>
      <c r="Y542" s="1026"/>
      <c r="Z542" s="1026"/>
      <c r="AA542" s="1026"/>
      <c r="AB542" s="1026"/>
      <c r="AC542" s="1026"/>
      <c r="AD542" s="1026"/>
      <c r="AE542" s="1026"/>
      <c r="AF542" s="1026"/>
      <c r="AG542" s="1026"/>
      <c r="AH542" s="1026"/>
      <c r="AI542" s="1026"/>
      <c r="AJ542" s="1026"/>
      <c r="AK542" s="1026"/>
      <c r="AL542" s="1026"/>
      <c r="AM542" s="1026"/>
      <c r="AN542" s="1026"/>
      <c r="AO542" s="1026"/>
      <c r="AP542" s="1026"/>
      <c r="AQ542" s="1026"/>
      <c r="AR542" s="1026"/>
      <c r="AS542" s="1026"/>
      <c r="AT542" s="1026"/>
      <c r="AU542" s="1026"/>
      <c r="AV542" s="1026"/>
      <c r="AW542" s="1026"/>
      <c r="AX542" s="1026"/>
      <c r="AY542" s="1026"/>
      <c r="AZ542" s="1026"/>
      <c r="BA542" s="1026"/>
      <c r="BB542" s="1026"/>
      <c r="BC542" s="1026"/>
      <c r="BD542" s="1026"/>
      <c r="BE542" s="1026"/>
      <c r="BF542" s="1026"/>
      <c r="BG542" s="1026"/>
      <c r="BH542" s="1026"/>
      <c r="BI542" s="1026"/>
      <c r="BJ542" s="1026"/>
      <c r="BK542" s="1026"/>
      <c r="BL542" s="1026"/>
      <c r="BM542" s="1026"/>
      <c r="BN542" s="1026"/>
      <c r="BO542" s="1026"/>
      <c r="BP542" s="1026"/>
      <c r="BQ542" s="1026"/>
      <c r="BR542" s="1026"/>
      <c r="BS542" s="1026"/>
      <c r="BT542" s="1026"/>
      <c r="BU542" s="1026"/>
      <c r="BV542" s="1026"/>
    </row>
    <row r="543">
      <c r="A543" s="1026"/>
      <c r="B543" s="1026"/>
      <c r="C543" s="1026"/>
      <c r="D543" s="1026"/>
      <c r="E543" s="1026"/>
      <c r="F543" s="1026"/>
      <c r="G543" s="1026"/>
      <c r="H543" s="1027"/>
      <c r="I543" s="1027"/>
      <c r="J543" s="1027"/>
      <c r="K543" s="1027"/>
      <c r="L543" s="1027"/>
      <c r="M543" s="1027"/>
      <c r="N543" s="1027"/>
      <c r="O543" s="1027"/>
      <c r="P543" s="1027"/>
      <c r="Q543" s="1026"/>
      <c r="R543" s="1026"/>
      <c r="S543" s="1026"/>
      <c r="T543" s="1026"/>
      <c r="U543" s="1026"/>
      <c r="V543" s="1026"/>
      <c r="W543" s="1026"/>
      <c r="X543" s="1026"/>
      <c r="Y543" s="1026"/>
      <c r="Z543" s="1026"/>
      <c r="AA543" s="1026"/>
      <c r="AB543" s="1026"/>
      <c r="AC543" s="1026"/>
      <c r="AD543" s="1026"/>
      <c r="AE543" s="1026"/>
      <c r="AF543" s="1026"/>
      <c r="AG543" s="1026"/>
      <c r="AH543" s="1026"/>
      <c r="AI543" s="1026"/>
      <c r="AJ543" s="1026"/>
      <c r="AK543" s="1026"/>
      <c r="AL543" s="1026"/>
      <c r="AM543" s="1026"/>
      <c r="AN543" s="1026"/>
      <c r="AO543" s="1026"/>
      <c r="AP543" s="1026"/>
      <c r="AQ543" s="1026"/>
      <c r="AR543" s="1026"/>
      <c r="AS543" s="1026"/>
      <c r="AT543" s="1026"/>
      <c r="AU543" s="1026"/>
      <c r="AV543" s="1026"/>
      <c r="AW543" s="1026"/>
      <c r="AX543" s="1026"/>
      <c r="AY543" s="1026"/>
      <c r="AZ543" s="1026"/>
      <c r="BA543" s="1026"/>
      <c r="BB543" s="1026"/>
      <c r="BC543" s="1026"/>
      <c r="BD543" s="1026"/>
      <c r="BE543" s="1026"/>
      <c r="BF543" s="1026"/>
      <c r="BG543" s="1026"/>
      <c r="BH543" s="1026"/>
      <c r="BI543" s="1026"/>
      <c r="BJ543" s="1026"/>
      <c r="BK543" s="1026"/>
      <c r="BL543" s="1026"/>
      <c r="BM543" s="1026"/>
      <c r="BN543" s="1026"/>
      <c r="BO543" s="1026"/>
      <c r="BP543" s="1026"/>
      <c r="BQ543" s="1026"/>
      <c r="BR543" s="1026"/>
      <c r="BS543" s="1026"/>
      <c r="BT543" s="1026"/>
      <c r="BU543" s="1026"/>
      <c r="BV543" s="1026"/>
    </row>
    <row r="544">
      <c r="A544" s="1026"/>
      <c r="B544" s="1026"/>
      <c r="C544" s="1026"/>
      <c r="D544" s="1026"/>
      <c r="E544" s="1026"/>
      <c r="F544" s="1026"/>
      <c r="G544" s="1026"/>
      <c r="H544" s="1027"/>
      <c r="I544" s="1027"/>
      <c r="J544" s="1027"/>
      <c r="K544" s="1027"/>
      <c r="L544" s="1027"/>
      <c r="M544" s="1027"/>
      <c r="N544" s="1027"/>
      <c r="O544" s="1027"/>
      <c r="P544" s="1027"/>
      <c r="Q544" s="1026"/>
      <c r="R544" s="1026"/>
      <c r="S544" s="1026"/>
      <c r="T544" s="1026"/>
      <c r="U544" s="1026"/>
      <c r="V544" s="1026"/>
      <c r="W544" s="1026"/>
      <c r="X544" s="1026"/>
      <c r="Y544" s="1026"/>
      <c r="Z544" s="1026"/>
      <c r="AA544" s="1026"/>
      <c r="AB544" s="1026"/>
      <c r="AC544" s="1026"/>
      <c r="AD544" s="1026"/>
      <c r="AE544" s="1026"/>
      <c r="AF544" s="1026"/>
      <c r="AG544" s="1026"/>
      <c r="AH544" s="1026"/>
      <c r="AI544" s="1026"/>
      <c r="AJ544" s="1026"/>
      <c r="AK544" s="1026"/>
      <c r="AL544" s="1026"/>
      <c r="AM544" s="1026"/>
      <c r="AN544" s="1026"/>
      <c r="AO544" s="1026"/>
      <c r="AP544" s="1026"/>
      <c r="AQ544" s="1026"/>
      <c r="AR544" s="1026"/>
      <c r="AS544" s="1026"/>
      <c r="AT544" s="1026"/>
      <c r="AU544" s="1026"/>
      <c r="AV544" s="1026"/>
      <c r="AW544" s="1026"/>
      <c r="AX544" s="1026"/>
      <c r="AY544" s="1026"/>
      <c r="AZ544" s="1026"/>
      <c r="BA544" s="1026"/>
      <c r="BB544" s="1026"/>
      <c r="BC544" s="1026"/>
      <c r="BD544" s="1026"/>
      <c r="BE544" s="1026"/>
      <c r="BF544" s="1026"/>
      <c r="BG544" s="1026"/>
      <c r="BH544" s="1026"/>
      <c r="BI544" s="1026"/>
      <c r="BJ544" s="1026"/>
      <c r="BK544" s="1026"/>
      <c r="BL544" s="1026"/>
      <c r="BM544" s="1026"/>
      <c r="BN544" s="1026"/>
      <c r="BO544" s="1026"/>
      <c r="BP544" s="1026"/>
      <c r="BQ544" s="1026"/>
      <c r="BR544" s="1026"/>
      <c r="BS544" s="1026"/>
      <c r="BT544" s="1026"/>
      <c r="BU544" s="1026"/>
      <c r="BV544" s="1026"/>
    </row>
    <row r="545">
      <c r="A545" s="1026"/>
      <c r="B545" s="1026"/>
      <c r="C545" s="1026"/>
      <c r="D545" s="1026"/>
      <c r="E545" s="1026"/>
      <c r="F545" s="1026"/>
      <c r="G545" s="1026"/>
      <c r="H545" s="1027"/>
      <c r="I545" s="1027"/>
      <c r="J545" s="1027"/>
      <c r="K545" s="1027"/>
      <c r="L545" s="1027"/>
      <c r="M545" s="1027"/>
      <c r="N545" s="1027"/>
      <c r="O545" s="1027"/>
      <c r="P545" s="1027"/>
      <c r="Q545" s="1026"/>
      <c r="R545" s="1026"/>
      <c r="S545" s="1026"/>
      <c r="T545" s="1026"/>
      <c r="U545" s="1026"/>
      <c r="V545" s="1026"/>
      <c r="W545" s="1026"/>
      <c r="X545" s="1026"/>
      <c r="Y545" s="1026"/>
      <c r="Z545" s="1026"/>
      <c r="AA545" s="1026"/>
      <c r="AB545" s="1026"/>
      <c r="AC545" s="1026"/>
      <c r="AD545" s="1026"/>
      <c r="AE545" s="1026"/>
      <c r="AF545" s="1026"/>
      <c r="AG545" s="1026"/>
      <c r="AH545" s="1026"/>
      <c r="AI545" s="1026"/>
      <c r="AJ545" s="1026"/>
      <c r="AK545" s="1026"/>
      <c r="AL545" s="1026"/>
      <c r="AM545" s="1026"/>
      <c r="AN545" s="1026"/>
      <c r="AO545" s="1026"/>
      <c r="AP545" s="1026"/>
      <c r="AQ545" s="1026"/>
      <c r="AR545" s="1026"/>
      <c r="AS545" s="1026"/>
      <c r="AT545" s="1026"/>
      <c r="AU545" s="1026"/>
      <c r="AV545" s="1026"/>
      <c r="AW545" s="1026"/>
      <c r="AX545" s="1026"/>
      <c r="AY545" s="1026"/>
      <c r="AZ545" s="1026"/>
      <c r="BA545" s="1026"/>
      <c r="BB545" s="1026"/>
      <c r="BC545" s="1026"/>
      <c r="BD545" s="1026"/>
      <c r="BE545" s="1026"/>
      <c r="BF545" s="1026"/>
      <c r="BG545" s="1026"/>
      <c r="BH545" s="1026"/>
      <c r="BI545" s="1026"/>
      <c r="BJ545" s="1026"/>
      <c r="BK545" s="1026"/>
      <c r="BL545" s="1026"/>
      <c r="BM545" s="1026"/>
      <c r="BN545" s="1026"/>
      <c r="BO545" s="1026"/>
      <c r="BP545" s="1026"/>
      <c r="BQ545" s="1026"/>
      <c r="BR545" s="1026"/>
      <c r="BS545" s="1026"/>
      <c r="BT545" s="1026"/>
      <c r="BU545" s="1026"/>
      <c r="BV545" s="1026"/>
    </row>
    <row r="546">
      <c r="A546" s="1026"/>
      <c r="B546" s="1026"/>
      <c r="C546" s="1026"/>
      <c r="D546" s="1026"/>
      <c r="E546" s="1026"/>
      <c r="F546" s="1026"/>
      <c r="G546" s="1026"/>
      <c r="H546" s="1027"/>
      <c r="I546" s="1027"/>
      <c r="J546" s="1027"/>
      <c r="K546" s="1027"/>
      <c r="L546" s="1027"/>
      <c r="M546" s="1027"/>
      <c r="N546" s="1027"/>
      <c r="O546" s="1027"/>
      <c r="P546" s="1027"/>
      <c r="Q546" s="1026"/>
      <c r="R546" s="1026"/>
      <c r="S546" s="1026"/>
      <c r="T546" s="1026"/>
      <c r="U546" s="1026"/>
      <c r="V546" s="1026"/>
      <c r="W546" s="1026"/>
      <c r="X546" s="1026"/>
      <c r="Y546" s="1026"/>
      <c r="Z546" s="1026"/>
      <c r="AA546" s="1026"/>
      <c r="AB546" s="1026"/>
      <c r="AC546" s="1026"/>
      <c r="AD546" s="1026"/>
      <c r="AE546" s="1026"/>
      <c r="AF546" s="1026"/>
      <c r="AG546" s="1026"/>
      <c r="AH546" s="1026"/>
      <c r="AI546" s="1026"/>
      <c r="AJ546" s="1026"/>
      <c r="AK546" s="1026"/>
      <c r="AL546" s="1026"/>
      <c r="AM546" s="1026"/>
      <c r="AN546" s="1026"/>
      <c r="AO546" s="1026"/>
      <c r="AP546" s="1026"/>
      <c r="AQ546" s="1026"/>
      <c r="AR546" s="1026"/>
      <c r="AS546" s="1026"/>
      <c r="AT546" s="1026"/>
      <c r="AU546" s="1026"/>
      <c r="AV546" s="1026"/>
      <c r="AW546" s="1026"/>
      <c r="AX546" s="1026"/>
      <c r="AY546" s="1026"/>
      <c r="AZ546" s="1026"/>
      <c r="BA546" s="1026"/>
      <c r="BB546" s="1026"/>
      <c r="BC546" s="1026"/>
      <c r="BD546" s="1026"/>
      <c r="BE546" s="1026"/>
      <c r="BF546" s="1026"/>
      <c r="BG546" s="1026"/>
      <c r="BH546" s="1026"/>
      <c r="BI546" s="1026"/>
      <c r="BJ546" s="1026"/>
      <c r="BK546" s="1026"/>
      <c r="BL546" s="1026"/>
      <c r="BM546" s="1026"/>
      <c r="BN546" s="1026"/>
      <c r="BO546" s="1026"/>
      <c r="BP546" s="1026"/>
      <c r="BQ546" s="1026"/>
      <c r="BR546" s="1026"/>
      <c r="BS546" s="1026"/>
      <c r="BT546" s="1026"/>
      <c r="BU546" s="1026"/>
      <c r="BV546" s="1026"/>
    </row>
    <row r="547">
      <c r="A547" s="1026"/>
      <c r="B547" s="1026"/>
      <c r="C547" s="1026"/>
      <c r="D547" s="1026"/>
      <c r="E547" s="1026"/>
      <c r="F547" s="1026"/>
      <c r="G547" s="1026"/>
      <c r="H547" s="1027"/>
      <c r="I547" s="1027"/>
      <c r="J547" s="1027"/>
      <c r="K547" s="1027"/>
      <c r="L547" s="1027"/>
      <c r="M547" s="1027"/>
      <c r="N547" s="1027"/>
      <c r="O547" s="1027"/>
      <c r="P547" s="1027"/>
      <c r="Q547" s="1026"/>
      <c r="R547" s="1026"/>
      <c r="S547" s="1026"/>
      <c r="T547" s="1026"/>
      <c r="U547" s="1026"/>
      <c r="V547" s="1026"/>
      <c r="W547" s="1026"/>
      <c r="X547" s="1026"/>
      <c r="Y547" s="1026"/>
      <c r="Z547" s="1026"/>
      <c r="AA547" s="1026"/>
      <c r="AB547" s="1026"/>
      <c r="AC547" s="1026"/>
      <c r="AD547" s="1026"/>
      <c r="AE547" s="1026"/>
      <c r="AF547" s="1026"/>
      <c r="AG547" s="1026"/>
      <c r="AH547" s="1026"/>
      <c r="AI547" s="1026"/>
      <c r="AJ547" s="1026"/>
      <c r="AK547" s="1026"/>
      <c r="AL547" s="1026"/>
      <c r="AM547" s="1026"/>
      <c r="AN547" s="1026"/>
      <c r="AO547" s="1026"/>
      <c r="AP547" s="1026"/>
      <c r="AQ547" s="1026"/>
      <c r="AR547" s="1026"/>
      <c r="AS547" s="1026"/>
      <c r="AT547" s="1026"/>
      <c r="AU547" s="1026"/>
      <c r="AV547" s="1026"/>
      <c r="AW547" s="1026"/>
      <c r="AX547" s="1026"/>
      <c r="AY547" s="1026"/>
      <c r="AZ547" s="1026"/>
      <c r="BA547" s="1026"/>
      <c r="BB547" s="1026"/>
      <c r="BC547" s="1026"/>
      <c r="BD547" s="1026"/>
      <c r="BE547" s="1026"/>
      <c r="BF547" s="1026"/>
      <c r="BG547" s="1026"/>
      <c r="BH547" s="1026"/>
      <c r="BI547" s="1026"/>
      <c r="BJ547" s="1026"/>
      <c r="BK547" s="1026"/>
      <c r="BL547" s="1026"/>
      <c r="BM547" s="1026"/>
      <c r="BN547" s="1026"/>
      <c r="BO547" s="1026"/>
      <c r="BP547" s="1026"/>
      <c r="BQ547" s="1026"/>
      <c r="BR547" s="1026"/>
      <c r="BS547" s="1026"/>
      <c r="BT547" s="1026"/>
      <c r="BU547" s="1026"/>
      <c r="BV547" s="1026"/>
    </row>
    <row r="548">
      <c r="A548" s="1026"/>
      <c r="B548" s="1026"/>
      <c r="C548" s="1026"/>
      <c r="D548" s="1026"/>
      <c r="E548" s="1026"/>
      <c r="F548" s="1026"/>
      <c r="G548" s="1026"/>
      <c r="H548" s="1027"/>
      <c r="I548" s="1027"/>
      <c r="J548" s="1027"/>
      <c r="K548" s="1027"/>
      <c r="L548" s="1027"/>
      <c r="M548" s="1027"/>
      <c r="N548" s="1027"/>
      <c r="O548" s="1027"/>
      <c r="P548" s="1027"/>
      <c r="Q548" s="1026"/>
      <c r="R548" s="1026"/>
      <c r="S548" s="1026"/>
      <c r="T548" s="1026"/>
      <c r="U548" s="1026"/>
      <c r="V548" s="1026"/>
      <c r="W548" s="1026"/>
      <c r="X548" s="1026"/>
      <c r="Y548" s="1026"/>
      <c r="Z548" s="1026"/>
      <c r="AA548" s="1026"/>
      <c r="AB548" s="1026"/>
      <c r="AC548" s="1026"/>
      <c r="AD548" s="1026"/>
      <c r="AE548" s="1026"/>
      <c r="AF548" s="1026"/>
      <c r="AG548" s="1026"/>
      <c r="AH548" s="1026"/>
      <c r="AI548" s="1026"/>
      <c r="AJ548" s="1026"/>
      <c r="AK548" s="1026"/>
      <c r="AL548" s="1026"/>
      <c r="AM548" s="1026"/>
      <c r="AN548" s="1026"/>
      <c r="AO548" s="1026"/>
      <c r="AP548" s="1026"/>
      <c r="AQ548" s="1026"/>
      <c r="AR548" s="1026"/>
      <c r="AS548" s="1026"/>
      <c r="AT548" s="1026"/>
      <c r="AU548" s="1026"/>
      <c r="AV548" s="1026"/>
      <c r="AW548" s="1026"/>
      <c r="AX548" s="1026"/>
      <c r="AY548" s="1026"/>
      <c r="AZ548" s="1026"/>
      <c r="BA548" s="1026"/>
      <c r="BB548" s="1026"/>
      <c r="BC548" s="1026"/>
      <c r="BD548" s="1026"/>
      <c r="BE548" s="1026"/>
      <c r="BF548" s="1026"/>
      <c r="BG548" s="1026"/>
      <c r="BH548" s="1026"/>
      <c r="BI548" s="1026"/>
      <c r="BJ548" s="1026"/>
      <c r="BK548" s="1026"/>
      <c r="BL548" s="1026"/>
      <c r="BM548" s="1026"/>
      <c r="BN548" s="1026"/>
      <c r="BO548" s="1026"/>
      <c r="BP548" s="1026"/>
      <c r="BQ548" s="1026"/>
      <c r="BR548" s="1026"/>
      <c r="BS548" s="1026"/>
      <c r="BT548" s="1026"/>
      <c r="BU548" s="1026"/>
      <c r="BV548" s="1026"/>
    </row>
    <row r="549">
      <c r="A549" s="1026"/>
      <c r="B549" s="1026"/>
      <c r="C549" s="1026"/>
      <c r="D549" s="1026"/>
      <c r="E549" s="1026"/>
      <c r="F549" s="1026"/>
      <c r="G549" s="1026"/>
      <c r="H549" s="1027"/>
      <c r="I549" s="1027"/>
      <c r="J549" s="1027"/>
      <c r="K549" s="1027"/>
      <c r="L549" s="1027"/>
      <c r="M549" s="1027"/>
      <c r="N549" s="1027"/>
      <c r="O549" s="1027"/>
      <c r="P549" s="1027"/>
      <c r="Q549" s="1026"/>
      <c r="R549" s="1026"/>
      <c r="S549" s="1026"/>
      <c r="T549" s="1026"/>
      <c r="U549" s="1026"/>
      <c r="V549" s="1026"/>
      <c r="W549" s="1026"/>
      <c r="X549" s="1026"/>
      <c r="Y549" s="1026"/>
      <c r="Z549" s="1026"/>
      <c r="AA549" s="1026"/>
      <c r="AB549" s="1026"/>
      <c r="AC549" s="1026"/>
      <c r="AD549" s="1026"/>
      <c r="AE549" s="1026"/>
      <c r="AF549" s="1026"/>
      <c r="AG549" s="1026"/>
      <c r="AH549" s="1026"/>
      <c r="AI549" s="1026"/>
      <c r="AJ549" s="1026"/>
      <c r="AK549" s="1026"/>
      <c r="AL549" s="1026"/>
      <c r="AM549" s="1026"/>
      <c r="AN549" s="1026"/>
      <c r="AO549" s="1026"/>
      <c r="AP549" s="1026"/>
      <c r="AQ549" s="1026"/>
      <c r="AR549" s="1026"/>
      <c r="AS549" s="1026"/>
      <c r="AT549" s="1026"/>
      <c r="AU549" s="1026"/>
      <c r="AV549" s="1026"/>
      <c r="AW549" s="1026"/>
      <c r="AX549" s="1026"/>
      <c r="AY549" s="1026"/>
      <c r="AZ549" s="1026"/>
      <c r="BA549" s="1026"/>
      <c r="BB549" s="1026"/>
      <c r="BC549" s="1026"/>
      <c r="BD549" s="1026"/>
      <c r="BE549" s="1026"/>
      <c r="BF549" s="1026"/>
      <c r="BG549" s="1026"/>
      <c r="BH549" s="1026"/>
      <c r="BI549" s="1026"/>
      <c r="BJ549" s="1026"/>
      <c r="BK549" s="1026"/>
      <c r="BL549" s="1026"/>
      <c r="BM549" s="1026"/>
      <c r="BN549" s="1026"/>
      <c r="BO549" s="1026"/>
      <c r="BP549" s="1026"/>
      <c r="BQ549" s="1026"/>
      <c r="BR549" s="1026"/>
      <c r="BS549" s="1026"/>
      <c r="BT549" s="1026"/>
      <c r="BU549" s="1026"/>
      <c r="BV549" s="1026"/>
    </row>
    <row r="550">
      <c r="A550" s="1026"/>
      <c r="B550" s="1026"/>
      <c r="C550" s="1026"/>
      <c r="D550" s="1026"/>
      <c r="E550" s="1026"/>
      <c r="F550" s="1026"/>
      <c r="G550" s="1026"/>
      <c r="H550" s="1027"/>
      <c r="I550" s="1027"/>
      <c r="J550" s="1027"/>
      <c r="K550" s="1027"/>
      <c r="L550" s="1027"/>
      <c r="M550" s="1027"/>
      <c r="N550" s="1027"/>
      <c r="O550" s="1027"/>
      <c r="P550" s="1027"/>
      <c r="Q550" s="1026"/>
      <c r="R550" s="1026"/>
      <c r="S550" s="1026"/>
      <c r="T550" s="1026"/>
      <c r="U550" s="1026"/>
      <c r="V550" s="1026"/>
      <c r="W550" s="1026"/>
      <c r="X550" s="1026"/>
      <c r="Y550" s="1026"/>
      <c r="Z550" s="1026"/>
      <c r="AA550" s="1026"/>
      <c r="AB550" s="1026"/>
      <c r="AC550" s="1026"/>
      <c r="AD550" s="1026"/>
      <c r="AE550" s="1026"/>
      <c r="AF550" s="1026"/>
      <c r="AG550" s="1026"/>
      <c r="AH550" s="1026"/>
      <c r="AI550" s="1026"/>
      <c r="AJ550" s="1026"/>
      <c r="AK550" s="1026"/>
      <c r="AL550" s="1026"/>
      <c r="AM550" s="1026"/>
      <c r="AN550" s="1026"/>
      <c r="AO550" s="1026"/>
      <c r="AP550" s="1026"/>
      <c r="AQ550" s="1026"/>
      <c r="AR550" s="1026"/>
      <c r="AS550" s="1026"/>
      <c r="AT550" s="1026"/>
      <c r="AU550" s="1026"/>
      <c r="AV550" s="1026"/>
      <c r="AW550" s="1026"/>
      <c r="AX550" s="1026"/>
      <c r="AY550" s="1026"/>
      <c r="AZ550" s="1026"/>
      <c r="BA550" s="1026"/>
      <c r="BB550" s="1026"/>
      <c r="BC550" s="1026"/>
      <c r="BD550" s="1026"/>
      <c r="BE550" s="1026"/>
      <c r="BF550" s="1026"/>
      <c r="BG550" s="1026"/>
      <c r="BH550" s="1026"/>
      <c r="BI550" s="1026"/>
      <c r="BJ550" s="1026"/>
      <c r="BK550" s="1026"/>
      <c r="BL550" s="1026"/>
      <c r="BM550" s="1026"/>
      <c r="BN550" s="1026"/>
      <c r="BO550" s="1026"/>
      <c r="BP550" s="1026"/>
      <c r="BQ550" s="1026"/>
      <c r="BR550" s="1026"/>
      <c r="BS550" s="1026"/>
      <c r="BT550" s="1026"/>
      <c r="BU550" s="1026"/>
      <c r="BV550" s="1026"/>
    </row>
    <row r="551">
      <c r="A551" s="1026"/>
      <c r="B551" s="1026"/>
      <c r="C551" s="1026"/>
      <c r="D551" s="1026"/>
      <c r="E551" s="1026"/>
      <c r="F551" s="1026"/>
      <c r="G551" s="1026"/>
      <c r="H551" s="1027"/>
      <c r="I551" s="1027"/>
      <c r="J551" s="1027"/>
      <c r="K551" s="1027"/>
      <c r="L551" s="1027"/>
      <c r="M551" s="1027"/>
      <c r="N551" s="1027"/>
      <c r="O551" s="1027"/>
      <c r="P551" s="1027"/>
      <c r="Q551" s="1026"/>
      <c r="R551" s="1026"/>
      <c r="S551" s="1026"/>
      <c r="T551" s="1026"/>
      <c r="U551" s="1026"/>
      <c r="V551" s="1026"/>
      <c r="W551" s="1026"/>
      <c r="X551" s="1026"/>
      <c r="Y551" s="1026"/>
      <c r="Z551" s="1026"/>
      <c r="AA551" s="1026"/>
      <c r="AB551" s="1026"/>
      <c r="AC551" s="1026"/>
      <c r="AD551" s="1026"/>
      <c r="AE551" s="1026"/>
      <c r="AF551" s="1026"/>
      <c r="AG551" s="1026"/>
      <c r="AH551" s="1026"/>
      <c r="AI551" s="1026"/>
      <c r="AJ551" s="1026"/>
      <c r="AK551" s="1026"/>
      <c r="AL551" s="1026"/>
      <c r="AM551" s="1026"/>
      <c r="AN551" s="1026"/>
      <c r="AO551" s="1026"/>
      <c r="AP551" s="1026"/>
      <c r="AQ551" s="1026"/>
      <c r="AR551" s="1026"/>
      <c r="AS551" s="1026"/>
      <c r="AT551" s="1026"/>
      <c r="AU551" s="1026"/>
      <c r="AV551" s="1026"/>
      <c r="AW551" s="1026"/>
      <c r="AX551" s="1026"/>
      <c r="AY551" s="1026"/>
      <c r="AZ551" s="1026"/>
      <c r="BA551" s="1026"/>
      <c r="BB551" s="1026"/>
      <c r="BC551" s="1026"/>
      <c r="BD551" s="1026"/>
      <c r="BE551" s="1026"/>
      <c r="BF551" s="1026"/>
      <c r="BG551" s="1026"/>
      <c r="BH551" s="1026"/>
      <c r="BI551" s="1026"/>
      <c r="BJ551" s="1026"/>
      <c r="BK551" s="1026"/>
      <c r="BL551" s="1026"/>
      <c r="BM551" s="1026"/>
      <c r="BN551" s="1026"/>
      <c r="BO551" s="1026"/>
      <c r="BP551" s="1026"/>
      <c r="BQ551" s="1026"/>
      <c r="BR551" s="1026"/>
      <c r="BS551" s="1026"/>
      <c r="BT551" s="1026"/>
      <c r="BU551" s="1026"/>
      <c r="BV551" s="1026"/>
    </row>
    <row r="552">
      <c r="A552" s="1026"/>
      <c r="B552" s="1026"/>
      <c r="C552" s="1026"/>
      <c r="D552" s="1026"/>
      <c r="E552" s="1026"/>
      <c r="F552" s="1026"/>
      <c r="G552" s="1026"/>
      <c r="H552" s="1027"/>
      <c r="I552" s="1027"/>
      <c r="J552" s="1027"/>
      <c r="K552" s="1027"/>
      <c r="L552" s="1027"/>
      <c r="M552" s="1027"/>
      <c r="N552" s="1027"/>
      <c r="O552" s="1027"/>
      <c r="P552" s="1027"/>
      <c r="Q552" s="1026"/>
      <c r="R552" s="1026"/>
      <c r="S552" s="1026"/>
      <c r="T552" s="1026"/>
      <c r="U552" s="1026"/>
      <c r="V552" s="1026"/>
      <c r="W552" s="1026"/>
      <c r="X552" s="1026"/>
      <c r="Y552" s="1026"/>
      <c r="Z552" s="1026"/>
      <c r="AA552" s="1026"/>
      <c r="AB552" s="1026"/>
      <c r="AC552" s="1026"/>
      <c r="AD552" s="1026"/>
      <c r="AE552" s="1026"/>
      <c r="AF552" s="1026"/>
      <c r="AG552" s="1026"/>
      <c r="AH552" s="1026"/>
      <c r="AI552" s="1026"/>
      <c r="AJ552" s="1026"/>
      <c r="AK552" s="1026"/>
      <c r="AL552" s="1026"/>
      <c r="AM552" s="1026"/>
      <c r="AN552" s="1026"/>
      <c r="AO552" s="1026"/>
      <c r="AP552" s="1026"/>
      <c r="AQ552" s="1026"/>
      <c r="AR552" s="1026"/>
      <c r="AS552" s="1026"/>
      <c r="AT552" s="1026"/>
      <c r="AU552" s="1026"/>
      <c r="AV552" s="1026"/>
      <c r="AW552" s="1026"/>
      <c r="AX552" s="1026"/>
      <c r="AY552" s="1026"/>
      <c r="AZ552" s="1026"/>
      <c r="BA552" s="1026"/>
      <c r="BB552" s="1026"/>
      <c r="BC552" s="1026"/>
      <c r="BD552" s="1026"/>
      <c r="BE552" s="1026"/>
      <c r="BF552" s="1026"/>
      <c r="BG552" s="1026"/>
      <c r="BH552" s="1026"/>
      <c r="BI552" s="1026"/>
      <c r="BJ552" s="1026"/>
      <c r="BK552" s="1026"/>
      <c r="BL552" s="1026"/>
      <c r="BM552" s="1026"/>
      <c r="BN552" s="1026"/>
      <c r="BO552" s="1026"/>
      <c r="BP552" s="1026"/>
      <c r="BQ552" s="1026"/>
      <c r="BR552" s="1026"/>
      <c r="BS552" s="1026"/>
      <c r="BT552" s="1026"/>
      <c r="BU552" s="1026"/>
      <c r="BV552" s="1026"/>
    </row>
    <row r="553">
      <c r="A553" s="1026"/>
      <c r="B553" s="1026"/>
      <c r="C553" s="1026"/>
      <c r="D553" s="1026"/>
      <c r="E553" s="1026"/>
      <c r="F553" s="1026"/>
      <c r="G553" s="1026"/>
      <c r="H553" s="1027"/>
      <c r="I553" s="1027"/>
      <c r="J553" s="1027"/>
      <c r="K553" s="1027"/>
      <c r="L553" s="1027"/>
      <c r="M553" s="1027"/>
      <c r="N553" s="1027"/>
      <c r="O553" s="1027"/>
      <c r="P553" s="1027"/>
      <c r="Q553" s="1026"/>
      <c r="R553" s="1026"/>
      <c r="S553" s="1026"/>
      <c r="T553" s="1026"/>
      <c r="U553" s="1026"/>
      <c r="V553" s="1026"/>
      <c r="W553" s="1026"/>
      <c r="X553" s="1026"/>
      <c r="Y553" s="1026"/>
      <c r="Z553" s="1026"/>
      <c r="AA553" s="1026"/>
      <c r="AB553" s="1026"/>
      <c r="AC553" s="1026"/>
      <c r="AD553" s="1026"/>
      <c r="AE553" s="1026"/>
      <c r="AF553" s="1026"/>
      <c r="AG553" s="1026"/>
      <c r="AH553" s="1026"/>
      <c r="AI553" s="1026"/>
      <c r="AJ553" s="1026"/>
      <c r="AK553" s="1026"/>
      <c r="AL553" s="1026"/>
      <c r="AM553" s="1026"/>
      <c r="AN553" s="1026"/>
      <c r="AO553" s="1026"/>
      <c r="AP553" s="1026"/>
      <c r="AQ553" s="1026"/>
      <c r="AR553" s="1026"/>
      <c r="AS553" s="1026"/>
      <c r="AT553" s="1026"/>
      <c r="AU553" s="1026"/>
      <c r="AV553" s="1026"/>
      <c r="AW553" s="1026"/>
      <c r="AX553" s="1026"/>
      <c r="AY553" s="1026"/>
      <c r="AZ553" s="1026"/>
      <c r="BA553" s="1026"/>
      <c r="BB553" s="1026"/>
      <c r="BC553" s="1026"/>
      <c r="BD553" s="1026"/>
      <c r="BE553" s="1026"/>
      <c r="BF553" s="1026"/>
      <c r="BG553" s="1026"/>
      <c r="BH553" s="1026"/>
      <c r="BI553" s="1026"/>
      <c r="BJ553" s="1026"/>
      <c r="BK553" s="1026"/>
      <c r="BL553" s="1026"/>
      <c r="BM553" s="1026"/>
      <c r="BN553" s="1026"/>
      <c r="BO553" s="1026"/>
      <c r="BP553" s="1026"/>
      <c r="BQ553" s="1026"/>
      <c r="BR553" s="1026"/>
      <c r="BS553" s="1026"/>
      <c r="BT553" s="1026"/>
      <c r="BU553" s="1026"/>
      <c r="BV553" s="1026"/>
    </row>
    <row r="554">
      <c r="A554" s="1026"/>
      <c r="B554" s="1026"/>
      <c r="C554" s="1026"/>
      <c r="D554" s="1026"/>
      <c r="E554" s="1026"/>
      <c r="F554" s="1026"/>
      <c r="G554" s="1026"/>
      <c r="H554" s="1027"/>
      <c r="I554" s="1027"/>
      <c r="J554" s="1027"/>
      <c r="K554" s="1027"/>
      <c r="L554" s="1027"/>
      <c r="M554" s="1027"/>
      <c r="N554" s="1027"/>
      <c r="O554" s="1027"/>
      <c r="P554" s="1027"/>
      <c r="Q554" s="1026"/>
      <c r="R554" s="1026"/>
      <c r="S554" s="1026"/>
      <c r="T554" s="1026"/>
      <c r="U554" s="1026"/>
      <c r="V554" s="1026"/>
      <c r="W554" s="1026"/>
      <c r="X554" s="1026"/>
      <c r="Y554" s="1026"/>
      <c r="Z554" s="1026"/>
      <c r="AA554" s="1026"/>
      <c r="AB554" s="1026"/>
      <c r="AC554" s="1026"/>
      <c r="AD554" s="1026"/>
      <c r="AE554" s="1026"/>
      <c r="AF554" s="1026"/>
      <c r="AG554" s="1026"/>
      <c r="AH554" s="1026"/>
      <c r="AI554" s="1026"/>
      <c r="AJ554" s="1026"/>
      <c r="AK554" s="1026"/>
      <c r="AL554" s="1026"/>
      <c r="AM554" s="1026"/>
      <c r="AN554" s="1026"/>
      <c r="AO554" s="1026"/>
      <c r="AP554" s="1026"/>
      <c r="AQ554" s="1026"/>
      <c r="AR554" s="1026"/>
      <c r="AS554" s="1026"/>
      <c r="AT554" s="1026"/>
      <c r="AU554" s="1026"/>
      <c r="AV554" s="1026"/>
      <c r="AW554" s="1026"/>
      <c r="AX554" s="1026"/>
      <c r="AY554" s="1026"/>
      <c r="AZ554" s="1026"/>
      <c r="BA554" s="1026"/>
      <c r="BB554" s="1026"/>
      <c r="BC554" s="1026"/>
      <c r="BD554" s="1026"/>
      <c r="BE554" s="1026"/>
      <c r="BF554" s="1026"/>
      <c r="BG554" s="1026"/>
      <c r="BH554" s="1026"/>
      <c r="BI554" s="1026"/>
      <c r="BJ554" s="1026"/>
      <c r="BK554" s="1026"/>
      <c r="BL554" s="1026"/>
      <c r="BM554" s="1026"/>
      <c r="BN554" s="1026"/>
      <c r="BO554" s="1026"/>
      <c r="BP554" s="1026"/>
      <c r="BQ554" s="1026"/>
      <c r="BR554" s="1026"/>
      <c r="BS554" s="1026"/>
      <c r="BT554" s="1026"/>
      <c r="BU554" s="1026"/>
      <c r="BV554" s="1026"/>
    </row>
    <row r="555">
      <c r="A555" s="1026"/>
      <c r="B555" s="1026"/>
      <c r="C555" s="1026"/>
      <c r="D555" s="1026"/>
      <c r="E555" s="1026"/>
      <c r="F555" s="1026"/>
      <c r="G555" s="1026"/>
      <c r="H555" s="1027"/>
      <c r="I555" s="1027"/>
      <c r="J555" s="1027"/>
      <c r="K555" s="1027"/>
      <c r="L555" s="1027"/>
      <c r="M555" s="1027"/>
      <c r="N555" s="1027"/>
      <c r="O555" s="1027"/>
      <c r="P555" s="1027"/>
      <c r="Q555" s="1026"/>
      <c r="R555" s="1026"/>
      <c r="S555" s="1026"/>
      <c r="T555" s="1026"/>
      <c r="U555" s="1026"/>
      <c r="V555" s="1026"/>
      <c r="W555" s="1026"/>
      <c r="X555" s="1026"/>
      <c r="Y555" s="1026"/>
      <c r="Z555" s="1026"/>
      <c r="AA555" s="1026"/>
      <c r="AB555" s="1026"/>
      <c r="AC555" s="1026"/>
      <c r="AD555" s="1026"/>
      <c r="AE555" s="1026"/>
      <c r="AF555" s="1026"/>
      <c r="AG555" s="1026"/>
      <c r="AH555" s="1026"/>
      <c r="AI555" s="1026"/>
      <c r="AJ555" s="1026"/>
      <c r="AK555" s="1026"/>
      <c r="AL555" s="1026"/>
      <c r="AM555" s="1026"/>
      <c r="AN555" s="1026"/>
      <c r="AO555" s="1026"/>
      <c r="AP555" s="1026"/>
      <c r="AQ555" s="1026"/>
      <c r="AR555" s="1026"/>
      <c r="AS555" s="1026"/>
      <c r="AT555" s="1026"/>
      <c r="AU555" s="1026"/>
      <c r="AV555" s="1026"/>
      <c r="AW555" s="1026"/>
      <c r="AX555" s="1026"/>
      <c r="AY555" s="1026"/>
      <c r="AZ555" s="1026"/>
      <c r="BA555" s="1026"/>
      <c r="BB555" s="1026"/>
      <c r="BC555" s="1026"/>
      <c r="BD555" s="1026"/>
      <c r="BE555" s="1026"/>
      <c r="BF555" s="1026"/>
      <c r="BG555" s="1026"/>
      <c r="BH555" s="1026"/>
      <c r="BI555" s="1026"/>
      <c r="BJ555" s="1026"/>
      <c r="BK555" s="1026"/>
      <c r="BL555" s="1026"/>
      <c r="BM555" s="1026"/>
      <c r="BN555" s="1026"/>
      <c r="BO555" s="1026"/>
      <c r="BP555" s="1026"/>
      <c r="BQ555" s="1026"/>
      <c r="BR555" s="1026"/>
      <c r="BS555" s="1026"/>
      <c r="BT555" s="1026"/>
      <c r="BU555" s="1026"/>
      <c r="BV555" s="1026"/>
    </row>
    <row r="556">
      <c r="A556" s="1026"/>
      <c r="B556" s="1026"/>
      <c r="C556" s="1026"/>
      <c r="D556" s="1026"/>
      <c r="E556" s="1026"/>
      <c r="F556" s="1026"/>
      <c r="G556" s="1026"/>
      <c r="H556" s="1027"/>
      <c r="I556" s="1027"/>
      <c r="J556" s="1027"/>
      <c r="K556" s="1027"/>
      <c r="L556" s="1027"/>
      <c r="M556" s="1027"/>
      <c r="N556" s="1027"/>
      <c r="O556" s="1027"/>
      <c r="P556" s="1027"/>
      <c r="Q556" s="1026"/>
      <c r="R556" s="1026"/>
      <c r="S556" s="1026"/>
      <c r="T556" s="1026"/>
      <c r="U556" s="1026"/>
      <c r="V556" s="1026"/>
      <c r="W556" s="1026"/>
      <c r="X556" s="1026"/>
      <c r="Y556" s="1026"/>
      <c r="Z556" s="1026"/>
      <c r="AA556" s="1026"/>
      <c r="AB556" s="1026"/>
      <c r="AC556" s="1026"/>
      <c r="AD556" s="1026"/>
      <c r="AE556" s="1026"/>
      <c r="AF556" s="1026"/>
      <c r="AG556" s="1026"/>
      <c r="AH556" s="1026"/>
      <c r="AI556" s="1026"/>
      <c r="AJ556" s="1026"/>
      <c r="AK556" s="1026"/>
      <c r="AL556" s="1026"/>
      <c r="AM556" s="1026"/>
      <c r="AN556" s="1026"/>
      <c r="AO556" s="1026"/>
      <c r="AP556" s="1026"/>
      <c r="AQ556" s="1026"/>
      <c r="AR556" s="1026"/>
      <c r="AS556" s="1026"/>
      <c r="AT556" s="1026"/>
      <c r="AU556" s="1026"/>
      <c r="AV556" s="1026"/>
      <c r="AW556" s="1026"/>
      <c r="AX556" s="1026"/>
      <c r="AY556" s="1026"/>
      <c r="AZ556" s="1026"/>
      <c r="BA556" s="1026"/>
      <c r="BB556" s="1026"/>
      <c r="BC556" s="1026"/>
      <c r="BD556" s="1026"/>
      <c r="BE556" s="1026"/>
      <c r="BF556" s="1026"/>
      <c r="BG556" s="1026"/>
      <c r="BH556" s="1026"/>
      <c r="BI556" s="1026"/>
      <c r="BJ556" s="1026"/>
      <c r="BK556" s="1026"/>
      <c r="BL556" s="1026"/>
      <c r="BM556" s="1026"/>
      <c r="BN556" s="1026"/>
      <c r="BO556" s="1026"/>
      <c r="BP556" s="1026"/>
      <c r="BQ556" s="1026"/>
      <c r="BR556" s="1026"/>
      <c r="BS556" s="1026"/>
      <c r="BT556" s="1026"/>
      <c r="BU556" s="1026"/>
      <c r="BV556" s="1026"/>
    </row>
    <row r="557">
      <c r="A557" s="1026"/>
      <c r="B557" s="1026"/>
      <c r="C557" s="1026"/>
      <c r="D557" s="1026"/>
      <c r="E557" s="1026"/>
      <c r="F557" s="1026"/>
      <c r="G557" s="1026"/>
      <c r="H557" s="1027"/>
      <c r="I557" s="1027"/>
      <c r="J557" s="1027"/>
      <c r="K557" s="1027"/>
      <c r="L557" s="1027"/>
      <c r="M557" s="1027"/>
      <c r="N557" s="1027"/>
      <c r="O557" s="1027"/>
      <c r="P557" s="1027"/>
      <c r="Q557" s="1026"/>
      <c r="R557" s="1026"/>
      <c r="S557" s="1026"/>
      <c r="T557" s="1026"/>
      <c r="U557" s="1026"/>
      <c r="V557" s="1026"/>
      <c r="W557" s="1026"/>
      <c r="X557" s="1026"/>
      <c r="Y557" s="1026"/>
      <c r="Z557" s="1026"/>
      <c r="AA557" s="1026"/>
      <c r="AB557" s="1026"/>
      <c r="AC557" s="1026"/>
      <c r="AD557" s="1026"/>
      <c r="AE557" s="1026"/>
      <c r="AF557" s="1026"/>
      <c r="AG557" s="1026"/>
      <c r="AH557" s="1026"/>
      <c r="AI557" s="1026"/>
      <c r="AJ557" s="1026"/>
      <c r="AK557" s="1026"/>
      <c r="AL557" s="1026"/>
      <c r="AM557" s="1026"/>
      <c r="AN557" s="1026"/>
      <c r="AO557" s="1026"/>
      <c r="AP557" s="1026"/>
      <c r="AQ557" s="1026"/>
      <c r="AR557" s="1026"/>
      <c r="AS557" s="1026"/>
      <c r="AT557" s="1026"/>
      <c r="AU557" s="1026"/>
      <c r="AV557" s="1026"/>
      <c r="AW557" s="1026"/>
      <c r="AX557" s="1026"/>
      <c r="AY557" s="1026"/>
      <c r="AZ557" s="1026"/>
      <c r="BA557" s="1026"/>
      <c r="BB557" s="1026"/>
      <c r="BC557" s="1026"/>
      <c r="BD557" s="1026"/>
      <c r="BE557" s="1026"/>
      <c r="BF557" s="1026"/>
      <c r="BG557" s="1026"/>
      <c r="BH557" s="1026"/>
      <c r="BI557" s="1026"/>
      <c r="BJ557" s="1026"/>
      <c r="BK557" s="1026"/>
      <c r="BL557" s="1026"/>
      <c r="BM557" s="1026"/>
      <c r="BN557" s="1026"/>
      <c r="BO557" s="1026"/>
      <c r="BP557" s="1026"/>
      <c r="BQ557" s="1026"/>
      <c r="BR557" s="1026"/>
      <c r="BS557" s="1026"/>
      <c r="BT557" s="1026"/>
      <c r="BU557" s="1026"/>
      <c r="BV557" s="1026"/>
    </row>
    <row r="558">
      <c r="A558" s="1026"/>
      <c r="B558" s="1026"/>
      <c r="C558" s="1026"/>
      <c r="D558" s="1026"/>
      <c r="E558" s="1026"/>
      <c r="F558" s="1026"/>
      <c r="G558" s="1026"/>
      <c r="H558" s="1027"/>
      <c r="I558" s="1027"/>
      <c r="J558" s="1027"/>
      <c r="K558" s="1027"/>
      <c r="L558" s="1027"/>
      <c r="M558" s="1027"/>
      <c r="N558" s="1027"/>
      <c r="O558" s="1027"/>
      <c r="P558" s="1027"/>
      <c r="Q558" s="1026"/>
      <c r="R558" s="1026"/>
      <c r="S558" s="1026"/>
      <c r="T558" s="1026"/>
      <c r="U558" s="1026"/>
      <c r="V558" s="1026"/>
      <c r="W558" s="1026"/>
      <c r="X558" s="1026"/>
      <c r="Y558" s="1026"/>
      <c r="Z558" s="1026"/>
      <c r="AA558" s="1026"/>
      <c r="AB558" s="1026"/>
      <c r="AC558" s="1026"/>
      <c r="AD558" s="1026"/>
      <c r="AE558" s="1026"/>
      <c r="AF558" s="1026"/>
      <c r="AG558" s="1026"/>
      <c r="AH558" s="1026"/>
      <c r="AI558" s="1026"/>
      <c r="AJ558" s="1026"/>
      <c r="AK558" s="1026"/>
      <c r="AL558" s="1026"/>
      <c r="AM558" s="1026"/>
      <c r="AN558" s="1026"/>
      <c r="AO558" s="1026"/>
      <c r="AP558" s="1026"/>
      <c r="AQ558" s="1026"/>
      <c r="AR558" s="1026"/>
      <c r="AS558" s="1026"/>
      <c r="AT558" s="1026"/>
      <c r="AU558" s="1026"/>
      <c r="AV558" s="1026"/>
      <c r="AW558" s="1026"/>
      <c r="AX558" s="1026"/>
      <c r="AY558" s="1026"/>
      <c r="AZ558" s="1026"/>
      <c r="BA558" s="1026"/>
      <c r="BB558" s="1026"/>
      <c r="BC558" s="1026"/>
      <c r="BD558" s="1026"/>
      <c r="BE558" s="1026"/>
      <c r="BF558" s="1026"/>
      <c r="BG558" s="1026"/>
      <c r="BH558" s="1026"/>
      <c r="BI558" s="1026"/>
      <c r="BJ558" s="1026"/>
      <c r="BK558" s="1026"/>
      <c r="BL558" s="1026"/>
      <c r="BM558" s="1026"/>
      <c r="BN558" s="1026"/>
      <c r="BO558" s="1026"/>
      <c r="BP558" s="1026"/>
      <c r="BQ558" s="1026"/>
      <c r="BR558" s="1026"/>
      <c r="BS558" s="1026"/>
      <c r="BT558" s="1026"/>
      <c r="BU558" s="1026"/>
      <c r="BV558" s="1026"/>
    </row>
    <row r="559">
      <c r="A559" s="1026"/>
      <c r="B559" s="1026"/>
      <c r="C559" s="1026"/>
      <c r="D559" s="1026"/>
      <c r="E559" s="1026"/>
      <c r="F559" s="1026"/>
      <c r="G559" s="1026"/>
      <c r="H559" s="1027"/>
      <c r="I559" s="1027"/>
      <c r="J559" s="1027"/>
      <c r="K559" s="1027"/>
      <c r="L559" s="1027"/>
      <c r="M559" s="1027"/>
      <c r="N559" s="1027"/>
      <c r="O559" s="1027"/>
      <c r="P559" s="1027"/>
      <c r="Q559" s="1026"/>
      <c r="R559" s="1026"/>
      <c r="S559" s="1026"/>
      <c r="T559" s="1026"/>
      <c r="U559" s="1026"/>
      <c r="V559" s="1026"/>
      <c r="W559" s="1026"/>
      <c r="X559" s="1026"/>
      <c r="Y559" s="1026"/>
      <c r="Z559" s="1026"/>
      <c r="AA559" s="1026"/>
      <c r="AB559" s="1026"/>
      <c r="AC559" s="1026"/>
      <c r="AD559" s="1026"/>
      <c r="AE559" s="1026"/>
      <c r="AF559" s="1026"/>
      <c r="AG559" s="1026"/>
      <c r="AH559" s="1026"/>
      <c r="AI559" s="1026"/>
      <c r="AJ559" s="1026"/>
      <c r="AK559" s="1026"/>
      <c r="AL559" s="1026"/>
      <c r="AM559" s="1026"/>
      <c r="AN559" s="1026"/>
      <c r="AO559" s="1026"/>
      <c r="AP559" s="1026"/>
      <c r="AQ559" s="1026"/>
      <c r="AR559" s="1026"/>
      <c r="AS559" s="1026"/>
      <c r="AT559" s="1026"/>
      <c r="AU559" s="1026"/>
      <c r="AV559" s="1026"/>
      <c r="AW559" s="1026"/>
      <c r="AX559" s="1026"/>
      <c r="AY559" s="1026"/>
      <c r="AZ559" s="1026"/>
      <c r="BA559" s="1026"/>
      <c r="BB559" s="1026"/>
      <c r="BC559" s="1026"/>
      <c r="BD559" s="1026"/>
      <c r="BE559" s="1026"/>
      <c r="BF559" s="1026"/>
      <c r="BG559" s="1026"/>
      <c r="BH559" s="1026"/>
      <c r="BI559" s="1026"/>
      <c r="BJ559" s="1026"/>
      <c r="BK559" s="1026"/>
      <c r="BL559" s="1026"/>
      <c r="BM559" s="1026"/>
      <c r="BN559" s="1026"/>
      <c r="BO559" s="1026"/>
      <c r="BP559" s="1026"/>
      <c r="BQ559" s="1026"/>
      <c r="BR559" s="1026"/>
      <c r="BS559" s="1026"/>
      <c r="BT559" s="1026"/>
      <c r="BU559" s="1026"/>
      <c r="BV559" s="1026"/>
    </row>
    <row r="560">
      <c r="A560" s="1026"/>
      <c r="B560" s="1026"/>
      <c r="C560" s="1026"/>
      <c r="D560" s="1026"/>
      <c r="E560" s="1026"/>
      <c r="F560" s="1026"/>
      <c r="G560" s="1026"/>
      <c r="H560" s="1027"/>
      <c r="I560" s="1027"/>
      <c r="J560" s="1027"/>
      <c r="K560" s="1027"/>
      <c r="L560" s="1027"/>
      <c r="M560" s="1027"/>
      <c r="N560" s="1027"/>
      <c r="O560" s="1027"/>
      <c r="P560" s="1027"/>
      <c r="Q560" s="1026"/>
      <c r="R560" s="1026"/>
      <c r="S560" s="1026"/>
      <c r="T560" s="1026"/>
      <c r="U560" s="1026"/>
      <c r="V560" s="1026"/>
      <c r="W560" s="1026"/>
      <c r="X560" s="1026"/>
      <c r="Y560" s="1026"/>
      <c r="Z560" s="1026"/>
      <c r="AA560" s="1026"/>
      <c r="AB560" s="1026"/>
      <c r="AC560" s="1026"/>
      <c r="AD560" s="1026"/>
      <c r="AE560" s="1026"/>
      <c r="AF560" s="1026"/>
      <c r="AG560" s="1026"/>
      <c r="AH560" s="1026"/>
      <c r="AI560" s="1026"/>
      <c r="AJ560" s="1026"/>
      <c r="AK560" s="1026"/>
      <c r="AL560" s="1026"/>
      <c r="AM560" s="1026"/>
      <c r="AN560" s="1026"/>
      <c r="AO560" s="1026"/>
      <c r="AP560" s="1026"/>
      <c r="AQ560" s="1026"/>
      <c r="AR560" s="1026"/>
      <c r="AS560" s="1026"/>
      <c r="AT560" s="1026"/>
      <c r="AU560" s="1026"/>
      <c r="AV560" s="1026"/>
      <c r="AW560" s="1026"/>
      <c r="AX560" s="1026"/>
      <c r="AY560" s="1026"/>
      <c r="AZ560" s="1026"/>
      <c r="BA560" s="1026"/>
      <c r="BB560" s="1026"/>
      <c r="BC560" s="1026"/>
      <c r="BD560" s="1026"/>
      <c r="BE560" s="1026"/>
      <c r="BF560" s="1026"/>
      <c r="BG560" s="1026"/>
      <c r="BH560" s="1026"/>
      <c r="BI560" s="1026"/>
      <c r="BJ560" s="1026"/>
      <c r="BK560" s="1026"/>
      <c r="BL560" s="1026"/>
      <c r="BM560" s="1026"/>
      <c r="BN560" s="1026"/>
      <c r="BO560" s="1026"/>
      <c r="BP560" s="1026"/>
      <c r="BQ560" s="1026"/>
      <c r="BR560" s="1026"/>
      <c r="BS560" s="1026"/>
      <c r="BT560" s="1026"/>
      <c r="BU560" s="1026"/>
      <c r="BV560" s="1026"/>
    </row>
    <row r="561">
      <c r="A561" s="1026"/>
      <c r="B561" s="1026"/>
      <c r="C561" s="1026"/>
      <c r="D561" s="1026"/>
      <c r="E561" s="1026"/>
      <c r="F561" s="1026"/>
      <c r="G561" s="1026"/>
      <c r="H561" s="1027"/>
      <c r="I561" s="1027"/>
      <c r="J561" s="1027"/>
      <c r="K561" s="1027"/>
      <c r="L561" s="1027"/>
      <c r="M561" s="1027"/>
      <c r="N561" s="1027"/>
      <c r="O561" s="1027"/>
      <c r="P561" s="1027"/>
      <c r="Q561" s="1026"/>
      <c r="R561" s="1026"/>
      <c r="S561" s="1026"/>
      <c r="T561" s="1026"/>
      <c r="U561" s="1026"/>
      <c r="V561" s="1026"/>
      <c r="W561" s="1026"/>
      <c r="X561" s="1026"/>
      <c r="Y561" s="1026"/>
      <c r="Z561" s="1026"/>
      <c r="AA561" s="1026"/>
      <c r="AB561" s="1026"/>
      <c r="AC561" s="1026"/>
      <c r="AD561" s="1026"/>
      <c r="AE561" s="1026"/>
      <c r="AF561" s="1026"/>
      <c r="AG561" s="1026"/>
      <c r="AH561" s="1026"/>
      <c r="AI561" s="1026"/>
      <c r="AJ561" s="1026"/>
      <c r="AK561" s="1026"/>
      <c r="AL561" s="1026"/>
      <c r="AM561" s="1026"/>
      <c r="AN561" s="1026"/>
      <c r="AO561" s="1026"/>
      <c r="AP561" s="1026"/>
      <c r="AQ561" s="1026"/>
      <c r="AR561" s="1026"/>
      <c r="AS561" s="1026"/>
      <c r="AT561" s="1026"/>
      <c r="AU561" s="1026"/>
      <c r="AV561" s="1026"/>
      <c r="AW561" s="1026"/>
      <c r="AX561" s="1026"/>
      <c r="AY561" s="1026"/>
      <c r="AZ561" s="1026"/>
      <c r="BA561" s="1026"/>
      <c r="BB561" s="1026"/>
      <c r="BC561" s="1026"/>
      <c r="BD561" s="1026"/>
      <c r="BE561" s="1026"/>
      <c r="BF561" s="1026"/>
      <c r="BG561" s="1026"/>
      <c r="BH561" s="1026"/>
      <c r="BI561" s="1026"/>
      <c r="BJ561" s="1026"/>
      <c r="BK561" s="1026"/>
      <c r="BL561" s="1026"/>
      <c r="BM561" s="1026"/>
      <c r="BN561" s="1026"/>
      <c r="BO561" s="1026"/>
      <c r="BP561" s="1026"/>
      <c r="BQ561" s="1026"/>
      <c r="BR561" s="1026"/>
      <c r="BS561" s="1026"/>
      <c r="BT561" s="1026"/>
      <c r="BU561" s="1026"/>
      <c r="BV561" s="1026"/>
    </row>
    <row r="562">
      <c r="A562" s="1026"/>
      <c r="B562" s="1026"/>
      <c r="C562" s="1026"/>
      <c r="D562" s="1026"/>
      <c r="E562" s="1026"/>
      <c r="F562" s="1026"/>
      <c r="G562" s="1026"/>
      <c r="H562" s="1027"/>
      <c r="I562" s="1027"/>
      <c r="J562" s="1027"/>
      <c r="K562" s="1027"/>
      <c r="L562" s="1027"/>
      <c r="M562" s="1027"/>
      <c r="N562" s="1027"/>
      <c r="O562" s="1027"/>
      <c r="P562" s="1027"/>
      <c r="Q562" s="1026"/>
      <c r="R562" s="1026"/>
      <c r="S562" s="1026"/>
      <c r="T562" s="1026"/>
      <c r="U562" s="1026"/>
      <c r="V562" s="1026"/>
      <c r="W562" s="1026"/>
      <c r="X562" s="1026"/>
      <c r="Y562" s="1026"/>
      <c r="Z562" s="1026"/>
      <c r="AA562" s="1026"/>
      <c r="AB562" s="1026"/>
      <c r="AC562" s="1026"/>
      <c r="AD562" s="1026"/>
      <c r="AE562" s="1026"/>
      <c r="AF562" s="1026"/>
      <c r="AG562" s="1026"/>
      <c r="AH562" s="1026"/>
      <c r="AI562" s="1026"/>
      <c r="AJ562" s="1026"/>
      <c r="AK562" s="1026"/>
      <c r="AL562" s="1026"/>
      <c r="AM562" s="1026"/>
      <c r="AN562" s="1026"/>
      <c r="AO562" s="1026"/>
      <c r="AP562" s="1026"/>
      <c r="AQ562" s="1026"/>
      <c r="AR562" s="1026"/>
      <c r="AS562" s="1026"/>
      <c r="AT562" s="1026"/>
      <c r="AU562" s="1026"/>
      <c r="AV562" s="1026"/>
      <c r="AW562" s="1026"/>
      <c r="AX562" s="1026"/>
      <c r="AY562" s="1026"/>
      <c r="AZ562" s="1026"/>
      <c r="BA562" s="1026"/>
      <c r="BB562" s="1026"/>
      <c r="BC562" s="1026"/>
      <c r="BD562" s="1026"/>
      <c r="BE562" s="1026"/>
      <c r="BF562" s="1026"/>
      <c r="BG562" s="1026"/>
      <c r="BH562" s="1026"/>
      <c r="BI562" s="1026"/>
      <c r="BJ562" s="1026"/>
      <c r="BK562" s="1026"/>
      <c r="BL562" s="1026"/>
      <c r="BM562" s="1026"/>
      <c r="BN562" s="1026"/>
      <c r="BO562" s="1026"/>
      <c r="BP562" s="1026"/>
      <c r="BQ562" s="1026"/>
      <c r="BR562" s="1026"/>
      <c r="BS562" s="1026"/>
      <c r="BT562" s="1026"/>
      <c r="BU562" s="1026"/>
      <c r="BV562" s="1026"/>
    </row>
    <row r="563">
      <c r="A563" s="1026"/>
      <c r="B563" s="1026"/>
      <c r="C563" s="1026"/>
      <c r="D563" s="1026"/>
      <c r="E563" s="1026"/>
      <c r="F563" s="1026"/>
      <c r="G563" s="1026"/>
      <c r="H563" s="1027"/>
      <c r="I563" s="1027"/>
      <c r="J563" s="1027"/>
      <c r="K563" s="1027"/>
      <c r="L563" s="1027"/>
      <c r="M563" s="1027"/>
      <c r="N563" s="1027"/>
      <c r="O563" s="1027"/>
      <c r="P563" s="1027"/>
      <c r="Q563" s="1026"/>
      <c r="R563" s="1026"/>
      <c r="S563" s="1026"/>
      <c r="T563" s="1026"/>
      <c r="U563" s="1026"/>
      <c r="V563" s="1026"/>
      <c r="W563" s="1026"/>
      <c r="X563" s="1026"/>
      <c r="Y563" s="1026"/>
      <c r="Z563" s="1026"/>
      <c r="AA563" s="1026"/>
      <c r="AB563" s="1026"/>
      <c r="AC563" s="1026"/>
      <c r="AD563" s="1026"/>
      <c r="AE563" s="1026"/>
      <c r="AF563" s="1026"/>
      <c r="AG563" s="1026"/>
      <c r="AH563" s="1026"/>
      <c r="AI563" s="1026"/>
      <c r="AJ563" s="1026"/>
      <c r="AK563" s="1026"/>
      <c r="AL563" s="1026"/>
      <c r="AM563" s="1026"/>
      <c r="AN563" s="1026"/>
      <c r="AO563" s="1026"/>
      <c r="AP563" s="1026"/>
      <c r="AQ563" s="1026"/>
      <c r="AR563" s="1026"/>
      <c r="AS563" s="1026"/>
      <c r="AT563" s="1026"/>
      <c r="AU563" s="1026"/>
      <c r="AV563" s="1026"/>
      <c r="AW563" s="1026"/>
      <c r="AX563" s="1026"/>
      <c r="AY563" s="1026"/>
      <c r="AZ563" s="1026"/>
      <c r="BA563" s="1026"/>
      <c r="BB563" s="1026"/>
      <c r="BC563" s="1026"/>
      <c r="BD563" s="1026"/>
      <c r="BE563" s="1026"/>
      <c r="BF563" s="1026"/>
      <c r="BG563" s="1026"/>
      <c r="BH563" s="1026"/>
      <c r="BI563" s="1026"/>
      <c r="BJ563" s="1026"/>
      <c r="BK563" s="1026"/>
      <c r="BL563" s="1026"/>
      <c r="BM563" s="1026"/>
      <c r="BN563" s="1026"/>
      <c r="BO563" s="1026"/>
      <c r="BP563" s="1026"/>
      <c r="BQ563" s="1026"/>
      <c r="BR563" s="1026"/>
      <c r="BS563" s="1026"/>
      <c r="BT563" s="1026"/>
      <c r="BU563" s="1026"/>
      <c r="BV563" s="1026"/>
    </row>
    <row r="564">
      <c r="A564" s="1026"/>
      <c r="B564" s="1026"/>
      <c r="C564" s="1026"/>
      <c r="D564" s="1026"/>
      <c r="E564" s="1026"/>
      <c r="F564" s="1026"/>
      <c r="G564" s="1026"/>
      <c r="H564" s="1027"/>
      <c r="I564" s="1027"/>
      <c r="J564" s="1027"/>
      <c r="K564" s="1027"/>
      <c r="L564" s="1027"/>
      <c r="M564" s="1027"/>
      <c r="N564" s="1027"/>
      <c r="O564" s="1027"/>
      <c r="P564" s="1027"/>
      <c r="Q564" s="1026"/>
      <c r="R564" s="1026"/>
      <c r="S564" s="1026"/>
      <c r="T564" s="1026"/>
      <c r="U564" s="1026"/>
      <c r="V564" s="1026"/>
      <c r="W564" s="1026"/>
      <c r="X564" s="1026"/>
      <c r="Y564" s="1026"/>
      <c r="Z564" s="1026"/>
      <c r="AA564" s="1026"/>
      <c r="AB564" s="1026"/>
      <c r="AC564" s="1026"/>
      <c r="AD564" s="1026"/>
      <c r="AE564" s="1026"/>
      <c r="AF564" s="1026"/>
      <c r="AG564" s="1026"/>
      <c r="AH564" s="1026"/>
      <c r="AI564" s="1026"/>
      <c r="AJ564" s="1026"/>
      <c r="AK564" s="1026"/>
      <c r="AL564" s="1026"/>
      <c r="AM564" s="1026"/>
      <c r="AN564" s="1026"/>
      <c r="AO564" s="1026"/>
      <c r="AP564" s="1026"/>
      <c r="AQ564" s="1026"/>
      <c r="AR564" s="1026"/>
      <c r="AS564" s="1026"/>
      <c r="AT564" s="1026"/>
      <c r="AU564" s="1026"/>
      <c r="AV564" s="1026"/>
      <c r="AW564" s="1026"/>
      <c r="AX564" s="1026"/>
      <c r="AY564" s="1026"/>
      <c r="AZ564" s="1026"/>
      <c r="BA564" s="1026"/>
      <c r="BB564" s="1026"/>
      <c r="BC564" s="1026"/>
      <c r="BD564" s="1026"/>
      <c r="BE564" s="1026"/>
      <c r="BF564" s="1026"/>
      <c r="BG564" s="1026"/>
      <c r="BH564" s="1026"/>
      <c r="BI564" s="1026"/>
      <c r="BJ564" s="1026"/>
      <c r="BK564" s="1026"/>
      <c r="BL564" s="1026"/>
      <c r="BM564" s="1026"/>
      <c r="BN564" s="1026"/>
      <c r="BO564" s="1026"/>
      <c r="BP564" s="1026"/>
      <c r="BQ564" s="1026"/>
      <c r="BR564" s="1026"/>
      <c r="BS564" s="1026"/>
      <c r="BT564" s="1026"/>
      <c r="BU564" s="1026"/>
      <c r="BV564" s="1026"/>
    </row>
    <row r="565">
      <c r="A565" s="1026"/>
      <c r="B565" s="1026"/>
      <c r="C565" s="1026"/>
      <c r="D565" s="1026"/>
      <c r="E565" s="1026"/>
      <c r="F565" s="1026"/>
      <c r="G565" s="1026"/>
      <c r="H565" s="1027"/>
      <c r="I565" s="1027"/>
      <c r="J565" s="1027"/>
      <c r="K565" s="1027"/>
      <c r="L565" s="1027"/>
      <c r="M565" s="1027"/>
      <c r="N565" s="1027"/>
      <c r="O565" s="1027"/>
      <c r="P565" s="1027"/>
      <c r="Q565" s="1026"/>
      <c r="R565" s="1026"/>
      <c r="S565" s="1026"/>
      <c r="T565" s="1026"/>
      <c r="U565" s="1026"/>
      <c r="V565" s="1026"/>
      <c r="W565" s="1026"/>
      <c r="X565" s="1026"/>
      <c r="Y565" s="1026"/>
      <c r="Z565" s="1026"/>
      <c r="AA565" s="1026"/>
      <c r="AB565" s="1026"/>
      <c r="AC565" s="1026"/>
      <c r="AD565" s="1026"/>
      <c r="AE565" s="1026"/>
      <c r="AF565" s="1026"/>
      <c r="AG565" s="1026"/>
      <c r="AH565" s="1026"/>
      <c r="AI565" s="1026"/>
      <c r="AJ565" s="1026"/>
      <c r="AK565" s="1026"/>
      <c r="AL565" s="1026"/>
      <c r="AM565" s="1026"/>
      <c r="AN565" s="1026"/>
      <c r="AO565" s="1026"/>
      <c r="AP565" s="1026"/>
      <c r="AQ565" s="1026"/>
      <c r="AR565" s="1026"/>
      <c r="AS565" s="1026"/>
      <c r="AT565" s="1026"/>
      <c r="AU565" s="1026"/>
      <c r="AV565" s="1026"/>
      <c r="AW565" s="1026"/>
      <c r="AX565" s="1026"/>
      <c r="AY565" s="1026"/>
      <c r="AZ565" s="1026"/>
      <c r="BA565" s="1026"/>
      <c r="BB565" s="1026"/>
      <c r="BC565" s="1026"/>
      <c r="BD565" s="1026"/>
      <c r="BE565" s="1026"/>
      <c r="BF565" s="1026"/>
      <c r="BG565" s="1026"/>
      <c r="BH565" s="1026"/>
      <c r="BI565" s="1026"/>
      <c r="BJ565" s="1026"/>
      <c r="BK565" s="1026"/>
      <c r="BL565" s="1026"/>
      <c r="BM565" s="1026"/>
      <c r="BN565" s="1026"/>
      <c r="BO565" s="1026"/>
      <c r="BP565" s="1026"/>
      <c r="BQ565" s="1026"/>
      <c r="BR565" s="1026"/>
      <c r="BS565" s="1026"/>
      <c r="BT565" s="1026"/>
      <c r="BU565" s="1026"/>
      <c r="BV565" s="1026"/>
    </row>
    <row r="566">
      <c r="A566" s="1026"/>
      <c r="B566" s="1026"/>
      <c r="C566" s="1026"/>
      <c r="D566" s="1026"/>
      <c r="E566" s="1026"/>
      <c r="F566" s="1026"/>
      <c r="G566" s="1026"/>
      <c r="H566" s="1027"/>
      <c r="I566" s="1027"/>
      <c r="J566" s="1027"/>
      <c r="K566" s="1027"/>
      <c r="L566" s="1027"/>
      <c r="M566" s="1027"/>
      <c r="N566" s="1027"/>
      <c r="O566" s="1027"/>
      <c r="P566" s="1027"/>
      <c r="Q566" s="1026"/>
      <c r="R566" s="1026"/>
      <c r="S566" s="1026"/>
      <c r="T566" s="1026"/>
      <c r="U566" s="1026"/>
      <c r="V566" s="1026"/>
      <c r="W566" s="1026"/>
      <c r="X566" s="1026"/>
      <c r="Y566" s="1026"/>
      <c r="Z566" s="1026"/>
      <c r="AA566" s="1026"/>
      <c r="AB566" s="1026"/>
      <c r="AC566" s="1026"/>
      <c r="AD566" s="1026"/>
      <c r="AE566" s="1026"/>
      <c r="AF566" s="1026"/>
      <c r="AG566" s="1026"/>
      <c r="AH566" s="1026"/>
      <c r="AI566" s="1026"/>
      <c r="AJ566" s="1026"/>
      <c r="AK566" s="1026"/>
      <c r="AL566" s="1026"/>
      <c r="AM566" s="1026"/>
      <c r="AN566" s="1026"/>
      <c r="AO566" s="1026"/>
      <c r="AP566" s="1026"/>
      <c r="AQ566" s="1026"/>
      <c r="AR566" s="1026"/>
      <c r="AS566" s="1026"/>
      <c r="AT566" s="1026"/>
      <c r="AU566" s="1026"/>
      <c r="AV566" s="1026"/>
      <c r="AW566" s="1026"/>
      <c r="AX566" s="1026"/>
      <c r="AY566" s="1026"/>
      <c r="AZ566" s="1026"/>
      <c r="BA566" s="1026"/>
      <c r="BB566" s="1026"/>
      <c r="BC566" s="1026"/>
      <c r="BD566" s="1026"/>
      <c r="BE566" s="1026"/>
      <c r="BF566" s="1026"/>
      <c r="BG566" s="1026"/>
      <c r="BH566" s="1026"/>
      <c r="BI566" s="1026"/>
      <c r="BJ566" s="1026"/>
      <c r="BK566" s="1026"/>
      <c r="BL566" s="1026"/>
      <c r="BM566" s="1026"/>
      <c r="BN566" s="1026"/>
      <c r="BO566" s="1026"/>
      <c r="BP566" s="1026"/>
      <c r="BQ566" s="1026"/>
      <c r="BR566" s="1026"/>
      <c r="BS566" s="1026"/>
      <c r="BT566" s="1026"/>
      <c r="BU566" s="1026"/>
      <c r="BV566" s="1026"/>
    </row>
    <row r="567">
      <c r="A567" s="1026"/>
      <c r="B567" s="1026"/>
      <c r="C567" s="1026"/>
      <c r="D567" s="1026"/>
      <c r="E567" s="1026"/>
      <c r="F567" s="1026"/>
      <c r="G567" s="1026"/>
      <c r="H567" s="1027"/>
      <c r="I567" s="1027"/>
      <c r="J567" s="1027"/>
      <c r="K567" s="1027"/>
      <c r="L567" s="1027"/>
      <c r="M567" s="1027"/>
      <c r="N567" s="1027"/>
      <c r="O567" s="1027"/>
      <c r="P567" s="1027"/>
      <c r="Q567" s="1026"/>
      <c r="R567" s="1026"/>
      <c r="S567" s="1026"/>
      <c r="T567" s="1026"/>
      <c r="U567" s="1026"/>
      <c r="V567" s="1026"/>
      <c r="W567" s="1026"/>
      <c r="X567" s="1026"/>
      <c r="Y567" s="1026"/>
      <c r="Z567" s="1026"/>
      <c r="AA567" s="1026"/>
      <c r="AB567" s="1026"/>
      <c r="AC567" s="1026"/>
      <c r="AD567" s="1026"/>
      <c r="AE567" s="1026"/>
      <c r="AF567" s="1026"/>
      <c r="AG567" s="1026"/>
      <c r="AH567" s="1026"/>
      <c r="AI567" s="1026"/>
      <c r="AJ567" s="1026"/>
      <c r="AK567" s="1026"/>
      <c r="AL567" s="1026"/>
      <c r="AM567" s="1026"/>
      <c r="AN567" s="1026"/>
      <c r="AO567" s="1026"/>
      <c r="AP567" s="1026"/>
      <c r="AQ567" s="1026"/>
      <c r="AR567" s="1026"/>
      <c r="AS567" s="1026"/>
      <c r="AT567" s="1026"/>
      <c r="AU567" s="1026"/>
      <c r="AV567" s="1026"/>
      <c r="AW567" s="1026"/>
      <c r="AX567" s="1026"/>
      <c r="AY567" s="1026"/>
      <c r="AZ567" s="1026"/>
      <c r="BA567" s="1026"/>
      <c r="BB567" s="1026"/>
      <c r="BC567" s="1026"/>
      <c r="BD567" s="1026"/>
      <c r="BE567" s="1026"/>
      <c r="BF567" s="1026"/>
      <c r="BG567" s="1026"/>
      <c r="BH567" s="1026"/>
      <c r="BI567" s="1026"/>
      <c r="BJ567" s="1026"/>
      <c r="BK567" s="1026"/>
      <c r="BL567" s="1026"/>
      <c r="BM567" s="1026"/>
      <c r="BN567" s="1026"/>
      <c r="BO567" s="1026"/>
      <c r="BP567" s="1026"/>
      <c r="BQ567" s="1026"/>
      <c r="BR567" s="1026"/>
      <c r="BS567" s="1026"/>
      <c r="BT567" s="1026"/>
      <c r="BU567" s="1026"/>
      <c r="BV567" s="1026"/>
    </row>
    <row r="568">
      <c r="A568" s="1026"/>
      <c r="B568" s="1026"/>
      <c r="C568" s="1026"/>
      <c r="D568" s="1026"/>
      <c r="E568" s="1026"/>
      <c r="F568" s="1026"/>
      <c r="G568" s="1026"/>
      <c r="H568" s="1027"/>
      <c r="I568" s="1027"/>
      <c r="J568" s="1027"/>
      <c r="K568" s="1027"/>
      <c r="L568" s="1027"/>
      <c r="M568" s="1027"/>
      <c r="N568" s="1027"/>
      <c r="O568" s="1027"/>
      <c r="P568" s="1027"/>
      <c r="Q568" s="1026"/>
      <c r="R568" s="1026"/>
      <c r="S568" s="1026"/>
      <c r="T568" s="1026"/>
      <c r="U568" s="1026"/>
      <c r="V568" s="1026"/>
      <c r="W568" s="1026"/>
      <c r="X568" s="1026"/>
      <c r="Y568" s="1026"/>
      <c r="Z568" s="1026"/>
      <c r="AA568" s="1026"/>
      <c r="AB568" s="1026"/>
      <c r="AC568" s="1026"/>
      <c r="AD568" s="1026"/>
      <c r="AE568" s="1026"/>
      <c r="AF568" s="1026"/>
      <c r="AG568" s="1026"/>
      <c r="AH568" s="1026"/>
      <c r="AI568" s="1026"/>
      <c r="AJ568" s="1026"/>
      <c r="AK568" s="1026"/>
      <c r="AL568" s="1026"/>
      <c r="AM568" s="1026"/>
      <c r="AN568" s="1026"/>
      <c r="AO568" s="1026"/>
      <c r="AP568" s="1026"/>
      <c r="AQ568" s="1026"/>
      <c r="AR568" s="1026"/>
      <c r="AS568" s="1026"/>
      <c r="AT568" s="1026"/>
      <c r="AU568" s="1026"/>
      <c r="AV568" s="1026"/>
      <c r="AW568" s="1026"/>
      <c r="AX568" s="1026"/>
      <c r="AY568" s="1026"/>
      <c r="AZ568" s="1026"/>
      <c r="BA568" s="1026"/>
      <c r="BB568" s="1026"/>
      <c r="BC568" s="1026"/>
      <c r="BD568" s="1026"/>
      <c r="BE568" s="1026"/>
      <c r="BF568" s="1026"/>
      <c r="BG568" s="1026"/>
      <c r="BH568" s="1026"/>
      <c r="BI568" s="1026"/>
      <c r="BJ568" s="1026"/>
      <c r="BK568" s="1026"/>
      <c r="BL568" s="1026"/>
      <c r="BM568" s="1026"/>
      <c r="BN568" s="1026"/>
      <c r="BO568" s="1026"/>
      <c r="BP568" s="1026"/>
      <c r="BQ568" s="1026"/>
      <c r="BR568" s="1026"/>
      <c r="BS568" s="1026"/>
      <c r="BT568" s="1026"/>
      <c r="BU568" s="1026"/>
      <c r="BV568" s="1026"/>
    </row>
    <row r="569">
      <c r="A569" s="1026"/>
      <c r="B569" s="1026"/>
      <c r="C569" s="1026"/>
      <c r="D569" s="1026"/>
      <c r="E569" s="1026"/>
      <c r="F569" s="1026"/>
      <c r="G569" s="1026"/>
      <c r="H569" s="1027"/>
      <c r="I569" s="1027"/>
      <c r="J569" s="1027"/>
      <c r="K569" s="1027"/>
      <c r="L569" s="1027"/>
      <c r="M569" s="1027"/>
      <c r="N569" s="1027"/>
      <c r="O569" s="1027"/>
      <c r="P569" s="1027"/>
      <c r="Q569" s="1026"/>
      <c r="R569" s="1026"/>
      <c r="S569" s="1026"/>
      <c r="T569" s="1026"/>
      <c r="U569" s="1026"/>
      <c r="V569" s="1026"/>
      <c r="W569" s="1026"/>
      <c r="X569" s="1026"/>
      <c r="Y569" s="1026"/>
      <c r="Z569" s="1026"/>
      <c r="AA569" s="1026"/>
      <c r="AB569" s="1026"/>
      <c r="AC569" s="1026"/>
      <c r="AD569" s="1026"/>
      <c r="AE569" s="1026"/>
      <c r="AF569" s="1026"/>
      <c r="AG569" s="1026"/>
      <c r="AH569" s="1026"/>
      <c r="AI569" s="1026"/>
      <c r="AJ569" s="1026"/>
      <c r="AK569" s="1026"/>
      <c r="AL569" s="1026"/>
      <c r="AM569" s="1026"/>
      <c r="AN569" s="1026"/>
      <c r="AO569" s="1026"/>
      <c r="AP569" s="1026"/>
      <c r="AQ569" s="1026"/>
      <c r="AR569" s="1026"/>
      <c r="AS569" s="1026"/>
      <c r="AT569" s="1026"/>
      <c r="AU569" s="1026"/>
      <c r="AV569" s="1026"/>
      <c r="AW569" s="1026"/>
      <c r="AX569" s="1026"/>
      <c r="AY569" s="1026"/>
      <c r="AZ569" s="1026"/>
      <c r="BA569" s="1026"/>
      <c r="BB569" s="1026"/>
      <c r="BC569" s="1026"/>
      <c r="BD569" s="1026"/>
      <c r="BE569" s="1026"/>
      <c r="BF569" s="1026"/>
      <c r="BG569" s="1026"/>
      <c r="BH569" s="1026"/>
      <c r="BI569" s="1026"/>
      <c r="BJ569" s="1026"/>
      <c r="BK569" s="1026"/>
      <c r="BL569" s="1026"/>
      <c r="BM569" s="1026"/>
      <c r="BN569" s="1026"/>
      <c r="BO569" s="1026"/>
      <c r="BP569" s="1026"/>
      <c r="BQ569" s="1026"/>
      <c r="BR569" s="1026"/>
      <c r="BS569" s="1026"/>
      <c r="BT569" s="1026"/>
      <c r="BU569" s="1026"/>
      <c r="BV569" s="1026"/>
    </row>
    <row r="570">
      <c r="A570" s="1026"/>
      <c r="B570" s="1026"/>
      <c r="C570" s="1026"/>
      <c r="D570" s="1026"/>
      <c r="E570" s="1026"/>
      <c r="F570" s="1026"/>
      <c r="G570" s="1026"/>
      <c r="H570" s="1027"/>
      <c r="I570" s="1027"/>
      <c r="J570" s="1027"/>
      <c r="K570" s="1027"/>
      <c r="L570" s="1027"/>
      <c r="M570" s="1027"/>
      <c r="N570" s="1027"/>
      <c r="O570" s="1027"/>
      <c r="P570" s="1027"/>
      <c r="Q570" s="1026"/>
      <c r="R570" s="1026"/>
      <c r="S570" s="1026"/>
      <c r="T570" s="1026"/>
      <c r="U570" s="1026"/>
      <c r="V570" s="1026"/>
      <c r="W570" s="1026"/>
      <c r="X570" s="1026"/>
      <c r="Y570" s="1026"/>
      <c r="Z570" s="1026"/>
      <c r="AA570" s="1026"/>
      <c r="AB570" s="1026"/>
      <c r="AC570" s="1026"/>
      <c r="AD570" s="1026"/>
      <c r="AE570" s="1026"/>
      <c r="AF570" s="1026"/>
      <c r="AG570" s="1026"/>
      <c r="AH570" s="1026"/>
      <c r="AI570" s="1026"/>
      <c r="AJ570" s="1026"/>
      <c r="AK570" s="1026"/>
      <c r="AL570" s="1026"/>
      <c r="AM570" s="1026"/>
      <c r="AN570" s="1026"/>
      <c r="AO570" s="1026"/>
      <c r="AP570" s="1026"/>
      <c r="AQ570" s="1026"/>
      <c r="AR570" s="1026"/>
      <c r="AS570" s="1026"/>
      <c r="AT570" s="1026"/>
      <c r="AU570" s="1026"/>
      <c r="AV570" s="1026"/>
      <c r="AW570" s="1026"/>
      <c r="AX570" s="1026"/>
      <c r="AY570" s="1026"/>
      <c r="AZ570" s="1026"/>
      <c r="BA570" s="1026"/>
      <c r="BB570" s="1026"/>
      <c r="BC570" s="1026"/>
      <c r="BD570" s="1026"/>
      <c r="BE570" s="1026"/>
      <c r="BF570" s="1026"/>
      <c r="BG570" s="1026"/>
      <c r="BH570" s="1026"/>
      <c r="BI570" s="1026"/>
      <c r="BJ570" s="1026"/>
      <c r="BK570" s="1026"/>
      <c r="BL570" s="1026"/>
      <c r="BM570" s="1026"/>
      <c r="BN570" s="1026"/>
      <c r="BO570" s="1026"/>
      <c r="BP570" s="1026"/>
      <c r="BQ570" s="1026"/>
      <c r="BR570" s="1026"/>
      <c r="BS570" s="1026"/>
      <c r="BT570" s="1026"/>
      <c r="BU570" s="1026"/>
      <c r="BV570" s="1026"/>
    </row>
    <row r="571">
      <c r="A571" s="1026"/>
      <c r="B571" s="1026"/>
      <c r="C571" s="1026"/>
      <c r="D571" s="1026"/>
      <c r="E571" s="1026"/>
      <c r="F571" s="1026"/>
      <c r="G571" s="1026"/>
      <c r="H571" s="1027"/>
      <c r="I571" s="1027"/>
      <c r="J571" s="1027"/>
      <c r="K571" s="1027"/>
      <c r="L571" s="1027"/>
      <c r="M571" s="1027"/>
      <c r="N571" s="1027"/>
      <c r="O571" s="1027"/>
      <c r="P571" s="1027"/>
      <c r="Q571" s="1026"/>
      <c r="R571" s="1026"/>
      <c r="S571" s="1026"/>
      <c r="T571" s="1026"/>
      <c r="U571" s="1026"/>
      <c r="V571" s="1026"/>
      <c r="W571" s="1026"/>
      <c r="X571" s="1026"/>
      <c r="Y571" s="1026"/>
      <c r="Z571" s="1026"/>
      <c r="AA571" s="1026"/>
      <c r="AB571" s="1026"/>
      <c r="AC571" s="1026"/>
      <c r="AD571" s="1026"/>
      <c r="AE571" s="1026"/>
      <c r="AF571" s="1026"/>
      <c r="AG571" s="1026"/>
      <c r="AH571" s="1026"/>
      <c r="AI571" s="1026"/>
      <c r="AJ571" s="1026"/>
      <c r="AK571" s="1026"/>
      <c r="AL571" s="1026"/>
      <c r="AM571" s="1026"/>
      <c r="AN571" s="1026"/>
      <c r="AO571" s="1026"/>
      <c r="AP571" s="1026"/>
      <c r="AQ571" s="1026"/>
      <c r="AR571" s="1026"/>
      <c r="AS571" s="1026"/>
      <c r="AT571" s="1026"/>
      <c r="AU571" s="1026"/>
      <c r="AV571" s="1026"/>
      <c r="AW571" s="1026"/>
      <c r="AX571" s="1026"/>
      <c r="AY571" s="1026"/>
      <c r="AZ571" s="1026"/>
      <c r="BA571" s="1026"/>
      <c r="BB571" s="1026"/>
      <c r="BC571" s="1026"/>
      <c r="BD571" s="1026"/>
      <c r="BE571" s="1026"/>
      <c r="BF571" s="1026"/>
      <c r="BG571" s="1026"/>
      <c r="BH571" s="1026"/>
      <c r="BI571" s="1026"/>
      <c r="BJ571" s="1026"/>
      <c r="BK571" s="1026"/>
      <c r="BL571" s="1026"/>
      <c r="BM571" s="1026"/>
      <c r="BN571" s="1026"/>
      <c r="BO571" s="1026"/>
      <c r="BP571" s="1026"/>
      <c r="BQ571" s="1026"/>
      <c r="BR571" s="1026"/>
      <c r="BS571" s="1026"/>
      <c r="BT571" s="1026"/>
      <c r="BU571" s="1026"/>
      <c r="BV571" s="1026"/>
    </row>
    <row r="572">
      <c r="A572" s="1026"/>
      <c r="B572" s="1026"/>
      <c r="C572" s="1026"/>
      <c r="D572" s="1026"/>
      <c r="E572" s="1026"/>
      <c r="F572" s="1026"/>
      <c r="G572" s="1026"/>
      <c r="H572" s="1027"/>
      <c r="I572" s="1027"/>
      <c r="J572" s="1027"/>
      <c r="K572" s="1027"/>
      <c r="L572" s="1027"/>
      <c r="M572" s="1027"/>
      <c r="N572" s="1027"/>
      <c r="O572" s="1027"/>
      <c r="P572" s="1027"/>
      <c r="Q572" s="1026"/>
      <c r="R572" s="1026"/>
      <c r="S572" s="1026"/>
      <c r="T572" s="1026"/>
      <c r="U572" s="1026"/>
      <c r="V572" s="1026"/>
      <c r="W572" s="1026"/>
      <c r="X572" s="1026"/>
      <c r="Y572" s="1026"/>
      <c r="Z572" s="1026"/>
      <c r="AA572" s="1026"/>
      <c r="AB572" s="1026"/>
      <c r="AC572" s="1026"/>
      <c r="AD572" s="1026"/>
      <c r="AE572" s="1026"/>
      <c r="AF572" s="1026"/>
      <c r="AG572" s="1026"/>
      <c r="AH572" s="1026"/>
      <c r="AI572" s="1026"/>
      <c r="AJ572" s="1026"/>
      <c r="AK572" s="1026"/>
      <c r="AL572" s="1026"/>
      <c r="AM572" s="1026"/>
      <c r="AN572" s="1026"/>
      <c r="AO572" s="1026"/>
      <c r="AP572" s="1026"/>
      <c r="AQ572" s="1026"/>
      <c r="AR572" s="1026"/>
      <c r="AS572" s="1026"/>
      <c r="AT572" s="1026"/>
      <c r="AU572" s="1026"/>
      <c r="AV572" s="1026"/>
      <c r="AW572" s="1026"/>
      <c r="AX572" s="1026"/>
      <c r="AY572" s="1026"/>
      <c r="AZ572" s="1026"/>
      <c r="BA572" s="1026"/>
      <c r="BB572" s="1026"/>
      <c r="BC572" s="1026"/>
      <c r="BD572" s="1026"/>
      <c r="BE572" s="1026"/>
      <c r="BF572" s="1026"/>
      <c r="BG572" s="1026"/>
      <c r="BH572" s="1026"/>
      <c r="BI572" s="1026"/>
      <c r="BJ572" s="1026"/>
      <c r="BK572" s="1026"/>
      <c r="BL572" s="1026"/>
      <c r="BM572" s="1026"/>
      <c r="BN572" s="1026"/>
      <c r="BO572" s="1026"/>
      <c r="BP572" s="1026"/>
      <c r="BQ572" s="1026"/>
      <c r="BR572" s="1026"/>
      <c r="BS572" s="1026"/>
      <c r="BT572" s="1026"/>
      <c r="BU572" s="1026"/>
      <c r="BV572" s="1026"/>
    </row>
    <row r="573">
      <c r="A573" s="1026"/>
      <c r="B573" s="1026"/>
      <c r="C573" s="1026"/>
      <c r="D573" s="1026"/>
      <c r="E573" s="1026"/>
      <c r="F573" s="1026"/>
      <c r="G573" s="1026"/>
      <c r="H573" s="1027"/>
      <c r="I573" s="1027"/>
      <c r="J573" s="1027"/>
      <c r="K573" s="1027"/>
      <c r="L573" s="1027"/>
      <c r="M573" s="1027"/>
      <c r="N573" s="1027"/>
      <c r="O573" s="1027"/>
      <c r="P573" s="1027"/>
      <c r="Q573" s="1026"/>
      <c r="R573" s="1026"/>
      <c r="S573" s="1026"/>
      <c r="T573" s="1026"/>
      <c r="U573" s="1026"/>
      <c r="V573" s="1026"/>
      <c r="W573" s="1026"/>
      <c r="X573" s="1026"/>
      <c r="Y573" s="1026"/>
      <c r="Z573" s="1026"/>
      <c r="AA573" s="1026"/>
      <c r="AB573" s="1026"/>
      <c r="AC573" s="1026"/>
      <c r="AD573" s="1026"/>
      <c r="AE573" s="1026"/>
      <c r="AF573" s="1026"/>
      <c r="AG573" s="1026"/>
      <c r="AH573" s="1026"/>
      <c r="AI573" s="1026"/>
      <c r="AJ573" s="1026"/>
      <c r="AK573" s="1026"/>
      <c r="AL573" s="1026"/>
      <c r="AM573" s="1026"/>
      <c r="AN573" s="1026"/>
      <c r="AO573" s="1026"/>
      <c r="AP573" s="1026"/>
      <c r="AQ573" s="1026"/>
      <c r="AR573" s="1026"/>
      <c r="AS573" s="1026"/>
      <c r="AT573" s="1026"/>
      <c r="AU573" s="1026"/>
      <c r="AV573" s="1026"/>
      <c r="AW573" s="1026"/>
      <c r="AX573" s="1026"/>
      <c r="AY573" s="1026"/>
      <c r="AZ573" s="1026"/>
      <c r="BA573" s="1026"/>
      <c r="BB573" s="1026"/>
      <c r="BC573" s="1026"/>
      <c r="BD573" s="1026"/>
      <c r="BE573" s="1026"/>
      <c r="BF573" s="1026"/>
      <c r="BG573" s="1026"/>
      <c r="BH573" s="1026"/>
      <c r="BI573" s="1026"/>
      <c r="BJ573" s="1026"/>
      <c r="BK573" s="1026"/>
      <c r="BL573" s="1026"/>
      <c r="BM573" s="1026"/>
      <c r="BN573" s="1026"/>
      <c r="BO573" s="1026"/>
      <c r="BP573" s="1026"/>
      <c r="BQ573" s="1026"/>
      <c r="BR573" s="1026"/>
      <c r="BS573" s="1026"/>
      <c r="BT573" s="1026"/>
      <c r="BU573" s="1026"/>
      <c r="BV573" s="1026"/>
    </row>
    <row r="574">
      <c r="A574" s="1026"/>
      <c r="B574" s="1026"/>
      <c r="C574" s="1026"/>
      <c r="D574" s="1026"/>
      <c r="E574" s="1026"/>
      <c r="F574" s="1026"/>
      <c r="G574" s="1026"/>
      <c r="H574" s="1027"/>
      <c r="I574" s="1027"/>
      <c r="J574" s="1027"/>
      <c r="K574" s="1027"/>
      <c r="L574" s="1027"/>
      <c r="M574" s="1027"/>
      <c r="N574" s="1027"/>
      <c r="O574" s="1027"/>
      <c r="P574" s="1027"/>
      <c r="Q574" s="1026"/>
      <c r="R574" s="1026"/>
      <c r="S574" s="1026"/>
      <c r="T574" s="1026"/>
      <c r="U574" s="1026"/>
      <c r="V574" s="1026"/>
      <c r="W574" s="1026"/>
      <c r="X574" s="1026"/>
      <c r="Y574" s="1026"/>
      <c r="Z574" s="1026"/>
      <c r="AA574" s="1026"/>
      <c r="AB574" s="1026"/>
      <c r="AC574" s="1026"/>
      <c r="AD574" s="1026"/>
      <c r="AE574" s="1026"/>
      <c r="AF574" s="1026"/>
      <c r="AG574" s="1026"/>
      <c r="AH574" s="1026"/>
      <c r="AI574" s="1026"/>
      <c r="AJ574" s="1026"/>
      <c r="AK574" s="1026"/>
      <c r="AL574" s="1026"/>
      <c r="AM574" s="1026"/>
      <c r="AN574" s="1026"/>
      <c r="AO574" s="1026"/>
      <c r="AP574" s="1026"/>
      <c r="AQ574" s="1026"/>
      <c r="AR574" s="1026"/>
      <c r="AS574" s="1026"/>
      <c r="AT574" s="1026"/>
      <c r="AU574" s="1026"/>
      <c r="AV574" s="1026"/>
      <c r="AW574" s="1026"/>
      <c r="AX574" s="1026"/>
      <c r="AY574" s="1026"/>
      <c r="AZ574" s="1026"/>
      <c r="BA574" s="1026"/>
      <c r="BB574" s="1026"/>
      <c r="BC574" s="1026"/>
      <c r="BD574" s="1026"/>
      <c r="BE574" s="1026"/>
      <c r="BF574" s="1026"/>
      <c r="BG574" s="1026"/>
      <c r="BH574" s="1026"/>
      <c r="BI574" s="1026"/>
      <c r="BJ574" s="1026"/>
      <c r="BK574" s="1026"/>
      <c r="BL574" s="1026"/>
      <c r="BM574" s="1026"/>
      <c r="BN574" s="1026"/>
      <c r="BO574" s="1026"/>
      <c r="BP574" s="1026"/>
      <c r="BQ574" s="1026"/>
      <c r="BR574" s="1026"/>
      <c r="BS574" s="1026"/>
      <c r="BT574" s="1026"/>
      <c r="BU574" s="1026"/>
      <c r="BV574" s="1026"/>
    </row>
    <row r="575">
      <c r="A575" s="1026"/>
      <c r="B575" s="1026"/>
      <c r="C575" s="1026"/>
      <c r="D575" s="1026"/>
      <c r="E575" s="1026"/>
      <c r="F575" s="1026"/>
      <c r="G575" s="1026"/>
      <c r="H575" s="1027"/>
      <c r="I575" s="1027"/>
      <c r="J575" s="1027"/>
      <c r="K575" s="1027"/>
      <c r="L575" s="1027"/>
      <c r="M575" s="1027"/>
      <c r="N575" s="1027"/>
      <c r="O575" s="1027"/>
      <c r="P575" s="1027"/>
      <c r="Q575" s="1026"/>
      <c r="R575" s="1026"/>
      <c r="S575" s="1026"/>
      <c r="T575" s="1026"/>
      <c r="U575" s="1026"/>
      <c r="V575" s="1026"/>
      <c r="W575" s="1026"/>
      <c r="X575" s="1026"/>
      <c r="Y575" s="1026"/>
      <c r="Z575" s="1026"/>
      <c r="AA575" s="1026"/>
      <c r="AB575" s="1026"/>
      <c r="AC575" s="1026"/>
      <c r="AD575" s="1026"/>
      <c r="AE575" s="1026"/>
      <c r="AF575" s="1026"/>
      <c r="AG575" s="1026"/>
      <c r="AH575" s="1026"/>
      <c r="AI575" s="1026"/>
      <c r="AJ575" s="1026"/>
      <c r="AK575" s="1026"/>
      <c r="AL575" s="1026"/>
      <c r="AM575" s="1026"/>
      <c r="AN575" s="1026"/>
      <c r="AO575" s="1026"/>
      <c r="AP575" s="1026"/>
      <c r="AQ575" s="1026"/>
      <c r="AR575" s="1026"/>
      <c r="AS575" s="1026"/>
      <c r="AT575" s="1026"/>
      <c r="AU575" s="1026"/>
      <c r="AV575" s="1026"/>
      <c r="AW575" s="1026"/>
      <c r="AX575" s="1026"/>
      <c r="AY575" s="1026"/>
      <c r="AZ575" s="1026"/>
      <c r="BA575" s="1026"/>
      <c r="BB575" s="1026"/>
      <c r="BC575" s="1026"/>
      <c r="BD575" s="1026"/>
      <c r="BE575" s="1026"/>
      <c r="BF575" s="1026"/>
      <c r="BG575" s="1026"/>
      <c r="BH575" s="1026"/>
      <c r="BI575" s="1026"/>
      <c r="BJ575" s="1026"/>
      <c r="BK575" s="1026"/>
      <c r="BL575" s="1026"/>
      <c r="BM575" s="1026"/>
      <c r="BN575" s="1026"/>
      <c r="BO575" s="1026"/>
      <c r="BP575" s="1026"/>
      <c r="BQ575" s="1026"/>
      <c r="BR575" s="1026"/>
      <c r="BS575" s="1026"/>
      <c r="BT575" s="1026"/>
      <c r="BU575" s="1026"/>
      <c r="BV575" s="1026"/>
    </row>
    <row r="576">
      <c r="A576" s="1026"/>
      <c r="B576" s="1026"/>
      <c r="C576" s="1026"/>
      <c r="D576" s="1026"/>
      <c r="E576" s="1026"/>
      <c r="F576" s="1026"/>
      <c r="G576" s="1026"/>
      <c r="H576" s="1027"/>
      <c r="I576" s="1027"/>
      <c r="J576" s="1027"/>
      <c r="K576" s="1027"/>
      <c r="L576" s="1027"/>
      <c r="M576" s="1027"/>
      <c r="N576" s="1027"/>
      <c r="O576" s="1027"/>
      <c r="P576" s="1027"/>
      <c r="Q576" s="1026"/>
      <c r="R576" s="1026"/>
      <c r="S576" s="1026"/>
      <c r="T576" s="1026"/>
      <c r="U576" s="1026"/>
      <c r="V576" s="1026"/>
      <c r="W576" s="1026"/>
      <c r="X576" s="1026"/>
      <c r="Y576" s="1026"/>
      <c r="Z576" s="1026"/>
      <c r="AA576" s="1026"/>
      <c r="AB576" s="1026"/>
      <c r="AC576" s="1026"/>
      <c r="AD576" s="1026"/>
      <c r="AE576" s="1026"/>
      <c r="AF576" s="1026"/>
      <c r="AG576" s="1026"/>
      <c r="AH576" s="1026"/>
      <c r="AI576" s="1026"/>
      <c r="AJ576" s="1026"/>
      <c r="AK576" s="1026"/>
      <c r="AL576" s="1026"/>
      <c r="AM576" s="1026"/>
      <c r="AN576" s="1026"/>
      <c r="AO576" s="1026"/>
      <c r="AP576" s="1026"/>
      <c r="AQ576" s="1026"/>
      <c r="AR576" s="1026"/>
      <c r="AS576" s="1026"/>
      <c r="AT576" s="1026"/>
      <c r="AU576" s="1026"/>
      <c r="AV576" s="1026"/>
      <c r="AW576" s="1026"/>
      <c r="AX576" s="1026"/>
      <c r="AY576" s="1026"/>
      <c r="AZ576" s="1026"/>
      <c r="BA576" s="1026"/>
      <c r="BB576" s="1026"/>
      <c r="BC576" s="1026"/>
      <c r="BD576" s="1026"/>
      <c r="BE576" s="1026"/>
      <c r="BF576" s="1026"/>
      <c r="BG576" s="1026"/>
      <c r="BH576" s="1026"/>
      <c r="BI576" s="1026"/>
      <c r="BJ576" s="1026"/>
      <c r="BK576" s="1026"/>
      <c r="BL576" s="1026"/>
      <c r="BM576" s="1026"/>
      <c r="BN576" s="1026"/>
      <c r="BO576" s="1026"/>
      <c r="BP576" s="1026"/>
      <c r="BQ576" s="1026"/>
      <c r="BR576" s="1026"/>
      <c r="BS576" s="1026"/>
      <c r="BT576" s="1026"/>
      <c r="BU576" s="1026"/>
      <c r="BV576" s="1026"/>
    </row>
    <row r="577">
      <c r="A577" s="1026"/>
      <c r="B577" s="1026"/>
      <c r="C577" s="1026"/>
      <c r="D577" s="1026"/>
      <c r="E577" s="1026"/>
      <c r="F577" s="1026"/>
      <c r="G577" s="1026"/>
      <c r="H577" s="1027"/>
      <c r="I577" s="1027"/>
      <c r="J577" s="1027"/>
      <c r="K577" s="1027"/>
      <c r="L577" s="1027"/>
      <c r="M577" s="1027"/>
      <c r="N577" s="1027"/>
      <c r="O577" s="1027"/>
      <c r="P577" s="1027"/>
      <c r="Q577" s="1026"/>
      <c r="R577" s="1026"/>
      <c r="S577" s="1026"/>
      <c r="T577" s="1026"/>
      <c r="U577" s="1026"/>
      <c r="V577" s="1026"/>
      <c r="W577" s="1026"/>
      <c r="X577" s="1026"/>
      <c r="Y577" s="1026"/>
      <c r="Z577" s="1026"/>
      <c r="AA577" s="1026"/>
      <c r="AB577" s="1026"/>
      <c r="AC577" s="1026"/>
      <c r="AD577" s="1026"/>
      <c r="AE577" s="1026"/>
      <c r="AF577" s="1026"/>
      <c r="AG577" s="1026"/>
      <c r="AH577" s="1026"/>
      <c r="AI577" s="1026"/>
      <c r="AJ577" s="1026"/>
      <c r="AK577" s="1026"/>
      <c r="AL577" s="1026"/>
      <c r="AM577" s="1026"/>
      <c r="AN577" s="1026"/>
      <c r="AO577" s="1026"/>
      <c r="AP577" s="1026"/>
      <c r="AQ577" s="1026"/>
      <c r="AR577" s="1026"/>
      <c r="AS577" s="1026"/>
      <c r="AT577" s="1026"/>
      <c r="AU577" s="1026"/>
      <c r="AV577" s="1026"/>
      <c r="AW577" s="1026"/>
      <c r="AX577" s="1026"/>
      <c r="AY577" s="1026"/>
      <c r="AZ577" s="1026"/>
      <c r="BA577" s="1026"/>
      <c r="BB577" s="1026"/>
      <c r="BC577" s="1026"/>
      <c r="BD577" s="1026"/>
      <c r="BE577" s="1026"/>
      <c r="BF577" s="1026"/>
      <c r="BG577" s="1026"/>
      <c r="BH577" s="1026"/>
      <c r="BI577" s="1026"/>
      <c r="BJ577" s="1026"/>
      <c r="BK577" s="1026"/>
      <c r="BL577" s="1026"/>
      <c r="BM577" s="1026"/>
      <c r="BN577" s="1026"/>
      <c r="BO577" s="1026"/>
      <c r="BP577" s="1026"/>
      <c r="BQ577" s="1026"/>
      <c r="BR577" s="1026"/>
      <c r="BS577" s="1026"/>
      <c r="BT577" s="1026"/>
      <c r="BU577" s="1026"/>
      <c r="BV577" s="1026"/>
    </row>
    <row r="578">
      <c r="A578" s="1026"/>
      <c r="B578" s="1026"/>
      <c r="C578" s="1026"/>
      <c r="D578" s="1026"/>
      <c r="E578" s="1026"/>
      <c r="F578" s="1026"/>
      <c r="G578" s="1026"/>
      <c r="H578" s="1027"/>
      <c r="I578" s="1027"/>
      <c r="J578" s="1027"/>
      <c r="K578" s="1027"/>
      <c r="L578" s="1027"/>
      <c r="M578" s="1027"/>
      <c r="N578" s="1027"/>
      <c r="O578" s="1027"/>
      <c r="P578" s="1027"/>
      <c r="Q578" s="1026"/>
      <c r="R578" s="1026"/>
      <c r="S578" s="1026"/>
      <c r="T578" s="1026"/>
      <c r="U578" s="1026"/>
      <c r="V578" s="1026"/>
      <c r="W578" s="1026"/>
      <c r="X578" s="1026"/>
      <c r="Y578" s="1026"/>
      <c r="Z578" s="1026"/>
      <c r="AA578" s="1026"/>
      <c r="AB578" s="1026"/>
      <c r="AC578" s="1026"/>
      <c r="AD578" s="1026"/>
      <c r="AE578" s="1026"/>
      <c r="AF578" s="1026"/>
      <c r="AG578" s="1026"/>
      <c r="AH578" s="1026"/>
      <c r="AI578" s="1026"/>
      <c r="AJ578" s="1026"/>
      <c r="AK578" s="1026"/>
      <c r="AL578" s="1026"/>
      <c r="AM578" s="1026"/>
      <c r="AN578" s="1026"/>
      <c r="AO578" s="1026"/>
      <c r="AP578" s="1026"/>
      <c r="AQ578" s="1026"/>
      <c r="AR578" s="1026"/>
      <c r="AS578" s="1026"/>
      <c r="AT578" s="1026"/>
      <c r="AU578" s="1026"/>
      <c r="AV578" s="1026"/>
      <c r="AW578" s="1026"/>
      <c r="AX578" s="1026"/>
      <c r="AY578" s="1026"/>
      <c r="AZ578" s="1026"/>
      <c r="BA578" s="1026"/>
      <c r="BB578" s="1026"/>
      <c r="BC578" s="1026"/>
      <c r="BD578" s="1026"/>
      <c r="BE578" s="1026"/>
      <c r="BF578" s="1026"/>
      <c r="BG578" s="1026"/>
      <c r="BH578" s="1026"/>
      <c r="BI578" s="1026"/>
      <c r="BJ578" s="1026"/>
      <c r="BK578" s="1026"/>
      <c r="BL578" s="1026"/>
      <c r="BM578" s="1026"/>
      <c r="BN578" s="1026"/>
      <c r="BO578" s="1026"/>
      <c r="BP578" s="1026"/>
      <c r="BQ578" s="1026"/>
      <c r="BR578" s="1026"/>
      <c r="BS578" s="1026"/>
      <c r="BT578" s="1026"/>
      <c r="BU578" s="1026"/>
      <c r="BV578" s="1026"/>
    </row>
    <row r="579">
      <c r="A579" s="1026"/>
      <c r="B579" s="1026"/>
      <c r="C579" s="1026"/>
      <c r="D579" s="1026"/>
      <c r="E579" s="1026"/>
      <c r="F579" s="1026"/>
      <c r="G579" s="1026"/>
      <c r="H579" s="1027"/>
      <c r="I579" s="1027"/>
      <c r="J579" s="1027"/>
      <c r="K579" s="1027"/>
      <c r="L579" s="1027"/>
      <c r="M579" s="1027"/>
      <c r="N579" s="1027"/>
      <c r="O579" s="1027"/>
      <c r="P579" s="1027"/>
      <c r="Q579" s="1026"/>
      <c r="R579" s="1026"/>
      <c r="S579" s="1026"/>
      <c r="T579" s="1026"/>
      <c r="U579" s="1026"/>
      <c r="V579" s="1026"/>
      <c r="W579" s="1026"/>
      <c r="X579" s="1026"/>
      <c r="Y579" s="1026"/>
      <c r="Z579" s="1026"/>
      <c r="AA579" s="1026"/>
      <c r="AB579" s="1026"/>
      <c r="AC579" s="1026"/>
      <c r="AD579" s="1026"/>
      <c r="AE579" s="1026"/>
      <c r="AF579" s="1026"/>
      <c r="AG579" s="1026"/>
      <c r="AH579" s="1026"/>
      <c r="AI579" s="1026"/>
      <c r="AJ579" s="1026"/>
      <c r="AK579" s="1026"/>
      <c r="AL579" s="1026"/>
      <c r="AM579" s="1026"/>
      <c r="AN579" s="1026"/>
      <c r="AO579" s="1026"/>
      <c r="AP579" s="1026"/>
      <c r="AQ579" s="1026"/>
      <c r="AR579" s="1026"/>
      <c r="AS579" s="1026"/>
      <c r="AT579" s="1026"/>
      <c r="AU579" s="1026"/>
      <c r="AV579" s="1026"/>
      <c r="AW579" s="1026"/>
      <c r="AX579" s="1026"/>
      <c r="AY579" s="1026"/>
      <c r="AZ579" s="1026"/>
      <c r="BA579" s="1026"/>
      <c r="BB579" s="1026"/>
      <c r="BC579" s="1026"/>
      <c r="BD579" s="1026"/>
      <c r="BE579" s="1026"/>
      <c r="BF579" s="1026"/>
      <c r="BG579" s="1026"/>
      <c r="BH579" s="1026"/>
      <c r="BI579" s="1026"/>
      <c r="BJ579" s="1026"/>
      <c r="BK579" s="1026"/>
      <c r="BL579" s="1026"/>
      <c r="BM579" s="1026"/>
      <c r="BN579" s="1026"/>
      <c r="BO579" s="1026"/>
      <c r="BP579" s="1026"/>
      <c r="BQ579" s="1026"/>
      <c r="BR579" s="1026"/>
      <c r="BS579" s="1026"/>
      <c r="BT579" s="1026"/>
      <c r="BU579" s="1026"/>
      <c r="BV579" s="1026"/>
    </row>
    <row r="580">
      <c r="A580" s="1026"/>
      <c r="B580" s="1026"/>
      <c r="C580" s="1026"/>
      <c r="D580" s="1026"/>
      <c r="E580" s="1026"/>
      <c r="F580" s="1026"/>
      <c r="G580" s="1026"/>
      <c r="H580" s="1027"/>
      <c r="I580" s="1027"/>
      <c r="J580" s="1027"/>
      <c r="K580" s="1027"/>
      <c r="L580" s="1027"/>
      <c r="M580" s="1027"/>
      <c r="N580" s="1027"/>
      <c r="O580" s="1027"/>
      <c r="P580" s="1027"/>
      <c r="Q580" s="1026"/>
      <c r="R580" s="1026"/>
      <c r="S580" s="1026"/>
      <c r="T580" s="1026"/>
      <c r="U580" s="1026"/>
      <c r="V580" s="1026"/>
      <c r="W580" s="1026"/>
      <c r="X580" s="1026"/>
      <c r="Y580" s="1026"/>
      <c r="Z580" s="1026"/>
      <c r="AA580" s="1026"/>
      <c r="AB580" s="1026"/>
      <c r="AC580" s="1026"/>
      <c r="AD580" s="1026"/>
      <c r="AE580" s="1026"/>
      <c r="AF580" s="1026"/>
      <c r="AG580" s="1026"/>
      <c r="AH580" s="1026"/>
      <c r="AI580" s="1026"/>
      <c r="AJ580" s="1026"/>
      <c r="AK580" s="1026"/>
      <c r="AL580" s="1026"/>
      <c r="AM580" s="1026"/>
      <c r="AN580" s="1026"/>
      <c r="AO580" s="1026"/>
      <c r="AP580" s="1026"/>
      <c r="AQ580" s="1026"/>
      <c r="AR580" s="1026"/>
      <c r="AS580" s="1026"/>
      <c r="AT580" s="1026"/>
      <c r="AU580" s="1026"/>
      <c r="AV580" s="1026"/>
      <c r="AW580" s="1026"/>
      <c r="AX580" s="1026"/>
      <c r="AY580" s="1026"/>
      <c r="AZ580" s="1026"/>
      <c r="BA580" s="1026"/>
      <c r="BB580" s="1026"/>
      <c r="BC580" s="1026"/>
      <c r="BD580" s="1026"/>
      <c r="BE580" s="1026"/>
      <c r="BF580" s="1026"/>
      <c r="BG580" s="1026"/>
      <c r="BH580" s="1026"/>
      <c r="BI580" s="1026"/>
      <c r="BJ580" s="1026"/>
      <c r="BK580" s="1026"/>
      <c r="BL580" s="1026"/>
      <c r="BM580" s="1026"/>
      <c r="BN580" s="1026"/>
      <c r="BO580" s="1026"/>
      <c r="BP580" s="1026"/>
      <c r="BQ580" s="1026"/>
      <c r="BR580" s="1026"/>
      <c r="BS580" s="1026"/>
      <c r="BT580" s="1026"/>
      <c r="BU580" s="1026"/>
      <c r="BV580" s="1026"/>
    </row>
    <row r="581">
      <c r="A581" s="1026"/>
      <c r="B581" s="1026"/>
      <c r="C581" s="1026"/>
      <c r="D581" s="1026"/>
      <c r="E581" s="1026"/>
      <c r="F581" s="1026"/>
      <c r="G581" s="1026"/>
      <c r="H581" s="1027"/>
      <c r="I581" s="1027"/>
      <c r="J581" s="1027"/>
      <c r="K581" s="1027"/>
      <c r="L581" s="1027"/>
      <c r="M581" s="1027"/>
      <c r="N581" s="1027"/>
      <c r="O581" s="1027"/>
      <c r="P581" s="1027"/>
      <c r="Q581" s="1026"/>
      <c r="R581" s="1026"/>
      <c r="S581" s="1026"/>
      <c r="T581" s="1026"/>
      <c r="U581" s="1026"/>
      <c r="V581" s="1026"/>
      <c r="W581" s="1026"/>
      <c r="X581" s="1026"/>
      <c r="Y581" s="1026"/>
      <c r="Z581" s="1026"/>
      <c r="AA581" s="1026"/>
      <c r="AB581" s="1026"/>
      <c r="AC581" s="1026"/>
      <c r="AD581" s="1026"/>
      <c r="AE581" s="1026"/>
      <c r="AF581" s="1026"/>
      <c r="AG581" s="1026"/>
      <c r="AH581" s="1026"/>
      <c r="AI581" s="1026"/>
      <c r="AJ581" s="1026"/>
      <c r="AK581" s="1026"/>
      <c r="AL581" s="1026"/>
      <c r="AM581" s="1026"/>
      <c r="AN581" s="1026"/>
      <c r="AO581" s="1026"/>
      <c r="AP581" s="1026"/>
      <c r="AQ581" s="1026"/>
      <c r="AR581" s="1026"/>
      <c r="AS581" s="1026"/>
      <c r="AT581" s="1026"/>
      <c r="AU581" s="1026"/>
      <c r="AV581" s="1026"/>
      <c r="AW581" s="1026"/>
      <c r="AX581" s="1026"/>
      <c r="AY581" s="1026"/>
      <c r="AZ581" s="1026"/>
      <c r="BA581" s="1026"/>
      <c r="BB581" s="1026"/>
      <c r="BC581" s="1026"/>
      <c r="BD581" s="1026"/>
      <c r="BE581" s="1026"/>
      <c r="BF581" s="1026"/>
      <c r="BG581" s="1026"/>
      <c r="BH581" s="1026"/>
      <c r="BI581" s="1026"/>
      <c r="BJ581" s="1026"/>
      <c r="BK581" s="1026"/>
      <c r="BL581" s="1026"/>
      <c r="BM581" s="1026"/>
      <c r="BN581" s="1026"/>
      <c r="BO581" s="1026"/>
      <c r="BP581" s="1026"/>
      <c r="BQ581" s="1026"/>
      <c r="BR581" s="1026"/>
      <c r="BS581" s="1026"/>
      <c r="BT581" s="1026"/>
      <c r="BU581" s="1026"/>
      <c r="BV581" s="1026"/>
    </row>
    <row r="582">
      <c r="A582" s="1026"/>
      <c r="B582" s="1026"/>
      <c r="C582" s="1026"/>
      <c r="D582" s="1026"/>
      <c r="E582" s="1026"/>
      <c r="F582" s="1026"/>
      <c r="G582" s="1026"/>
      <c r="H582" s="1027"/>
      <c r="I582" s="1027"/>
      <c r="J582" s="1027"/>
      <c r="K582" s="1027"/>
      <c r="L582" s="1027"/>
      <c r="M582" s="1027"/>
      <c r="N582" s="1027"/>
      <c r="O582" s="1027"/>
      <c r="P582" s="1027"/>
      <c r="Q582" s="1026"/>
      <c r="R582" s="1026"/>
      <c r="S582" s="1026"/>
      <c r="T582" s="1026"/>
      <c r="U582" s="1026"/>
      <c r="V582" s="1026"/>
      <c r="W582" s="1026"/>
      <c r="X582" s="1026"/>
      <c r="Y582" s="1026"/>
      <c r="Z582" s="1026"/>
      <c r="AA582" s="1026"/>
      <c r="AB582" s="1026"/>
      <c r="AC582" s="1026"/>
      <c r="AD582" s="1026"/>
      <c r="AE582" s="1026"/>
      <c r="AF582" s="1026"/>
      <c r="AG582" s="1026"/>
      <c r="AH582" s="1026"/>
      <c r="AI582" s="1026"/>
      <c r="AJ582" s="1026"/>
      <c r="AK582" s="1026"/>
      <c r="AL582" s="1026"/>
      <c r="AM582" s="1026"/>
      <c r="AN582" s="1026"/>
      <c r="AO582" s="1026"/>
      <c r="AP582" s="1026"/>
      <c r="AQ582" s="1026"/>
      <c r="AR582" s="1026"/>
      <c r="AS582" s="1026"/>
      <c r="AT582" s="1026"/>
      <c r="AU582" s="1026"/>
      <c r="AV582" s="1026"/>
      <c r="AW582" s="1026"/>
      <c r="AX582" s="1026"/>
      <c r="AY582" s="1026"/>
      <c r="AZ582" s="1026"/>
      <c r="BA582" s="1026"/>
      <c r="BB582" s="1026"/>
      <c r="BC582" s="1026"/>
      <c r="BD582" s="1026"/>
      <c r="BE582" s="1026"/>
      <c r="BF582" s="1026"/>
      <c r="BG582" s="1026"/>
      <c r="BH582" s="1026"/>
      <c r="BI582" s="1026"/>
      <c r="BJ582" s="1026"/>
      <c r="BK582" s="1026"/>
      <c r="BL582" s="1026"/>
      <c r="BM582" s="1026"/>
      <c r="BN582" s="1026"/>
      <c r="BO582" s="1026"/>
      <c r="BP582" s="1026"/>
      <c r="BQ582" s="1026"/>
      <c r="BR582" s="1026"/>
      <c r="BS582" s="1026"/>
      <c r="BT582" s="1026"/>
      <c r="BU582" s="1026"/>
      <c r="BV582" s="1026"/>
    </row>
    <row r="583">
      <c r="A583" s="1026"/>
      <c r="B583" s="1026"/>
      <c r="C583" s="1026"/>
      <c r="D583" s="1026"/>
      <c r="E583" s="1026"/>
      <c r="F583" s="1026"/>
      <c r="G583" s="1026"/>
      <c r="H583" s="1027"/>
      <c r="I583" s="1027"/>
      <c r="J583" s="1027"/>
      <c r="K583" s="1027"/>
      <c r="L583" s="1027"/>
      <c r="M583" s="1027"/>
      <c r="N583" s="1027"/>
      <c r="O583" s="1027"/>
      <c r="P583" s="1027"/>
      <c r="Q583" s="1026"/>
      <c r="R583" s="1026"/>
      <c r="S583" s="1026"/>
      <c r="T583" s="1026"/>
      <c r="U583" s="1026"/>
      <c r="V583" s="1026"/>
      <c r="W583" s="1026"/>
      <c r="X583" s="1026"/>
      <c r="Y583" s="1026"/>
      <c r="Z583" s="1026"/>
      <c r="AA583" s="1026"/>
      <c r="AB583" s="1026"/>
      <c r="AC583" s="1026"/>
      <c r="AD583" s="1026"/>
      <c r="AE583" s="1026"/>
      <c r="AF583" s="1026"/>
      <c r="AG583" s="1026"/>
      <c r="AH583" s="1026"/>
      <c r="AI583" s="1026"/>
      <c r="AJ583" s="1026"/>
      <c r="AK583" s="1026"/>
      <c r="AL583" s="1026"/>
      <c r="AM583" s="1026"/>
      <c r="AN583" s="1026"/>
      <c r="AO583" s="1026"/>
      <c r="AP583" s="1026"/>
      <c r="AQ583" s="1026"/>
      <c r="AR583" s="1026"/>
      <c r="AS583" s="1026"/>
      <c r="AT583" s="1026"/>
      <c r="AU583" s="1026"/>
      <c r="AV583" s="1026"/>
      <c r="AW583" s="1026"/>
      <c r="AX583" s="1026"/>
      <c r="AY583" s="1026"/>
      <c r="AZ583" s="1026"/>
      <c r="BA583" s="1026"/>
      <c r="BB583" s="1026"/>
      <c r="BC583" s="1026"/>
      <c r="BD583" s="1026"/>
      <c r="BE583" s="1026"/>
      <c r="BF583" s="1026"/>
      <c r="BG583" s="1026"/>
      <c r="BH583" s="1026"/>
      <c r="BI583" s="1026"/>
      <c r="BJ583" s="1026"/>
      <c r="BK583" s="1026"/>
      <c r="BL583" s="1026"/>
      <c r="BM583" s="1026"/>
      <c r="BN583" s="1026"/>
      <c r="BO583" s="1026"/>
      <c r="BP583" s="1026"/>
      <c r="BQ583" s="1026"/>
      <c r="BR583" s="1026"/>
      <c r="BS583" s="1026"/>
      <c r="BT583" s="1026"/>
      <c r="BU583" s="1026"/>
      <c r="BV583" s="1026"/>
    </row>
    <row r="584">
      <c r="A584" s="1026"/>
      <c r="B584" s="1026"/>
      <c r="C584" s="1026"/>
      <c r="D584" s="1026"/>
      <c r="E584" s="1026"/>
      <c r="F584" s="1026"/>
      <c r="G584" s="1026"/>
      <c r="H584" s="1027"/>
      <c r="I584" s="1027"/>
      <c r="J584" s="1027"/>
      <c r="K584" s="1027"/>
      <c r="L584" s="1027"/>
      <c r="M584" s="1027"/>
      <c r="N584" s="1027"/>
      <c r="O584" s="1027"/>
      <c r="P584" s="1027"/>
      <c r="Q584" s="1026"/>
      <c r="R584" s="1026"/>
      <c r="S584" s="1026"/>
      <c r="T584" s="1026"/>
      <c r="U584" s="1026"/>
      <c r="V584" s="1026"/>
      <c r="W584" s="1026"/>
      <c r="X584" s="1026"/>
      <c r="Y584" s="1026"/>
      <c r="Z584" s="1026"/>
      <c r="AA584" s="1026"/>
      <c r="AB584" s="1026"/>
      <c r="AC584" s="1026"/>
      <c r="AD584" s="1026"/>
      <c r="AE584" s="1026"/>
      <c r="AF584" s="1026"/>
      <c r="AG584" s="1026"/>
      <c r="AH584" s="1026"/>
      <c r="AI584" s="1026"/>
      <c r="AJ584" s="1026"/>
      <c r="AK584" s="1026"/>
      <c r="AL584" s="1026"/>
      <c r="AM584" s="1026"/>
      <c r="AN584" s="1026"/>
      <c r="AO584" s="1026"/>
      <c r="AP584" s="1026"/>
      <c r="AQ584" s="1026"/>
      <c r="AR584" s="1026"/>
      <c r="AS584" s="1026"/>
      <c r="AT584" s="1026"/>
      <c r="AU584" s="1026"/>
      <c r="AV584" s="1026"/>
      <c r="AW584" s="1026"/>
      <c r="AX584" s="1026"/>
      <c r="AY584" s="1026"/>
      <c r="AZ584" s="1026"/>
      <c r="BA584" s="1026"/>
      <c r="BB584" s="1026"/>
      <c r="BC584" s="1026"/>
      <c r="BD584" s="1026"/>
      <c r="BE584" s="1026"/>
      <c r="BF584" s="1026"/>
      <c r="BG584" s="1026"/>
      <c r="BH584" s="1026"/>
      <c r="BI584" s="1026"/>
      <c r="BJ584" s="1026"/>
      <c r="BK584" s="1026"/>
      <c r="BL584" s="1026"/>
      <c r="BM584" s="1026"/>
      <c r="BN584" s="1026"/>
      <c r="BO584" s="1026"/>
      <c r="BP584" s="1026"/>
      <c r="BQ584" s="1026"/>
      <c r="BR584" s="1026"/>
      <c r="BS584" s="1026"/>
      <c r="BT584" s="1026"/>
      <c r="BU584" s="1026"/>
      <c r="BV584" s="1026"/>
    </row>
    <row r="585">
      <c r="A585" s="1026"/>
      <c r="B585" s="1026"/>
      <c r="C585" s="1026"/>
      <c r="D585" s="1026"/>
      <c r="E585" s="1026"/>
      <c r="F585" s="1026"/>
      <c r="G585" s="1026"/>
      <c r="H585" s="1027"/>
      <c r="I585" s="1027"/>
      <c r="J585" s="1027"/>
      <c r="K585" s="1027"/>
      <c r="L585" s="1027"/>
      <c r="M585" s="1027"/>
      <c r="N585" s="1027"/>
      <c r="O585" s="1027"/>
      <c r="P585" s="1027"/>
      <c r="Q585" s="1026"/>
      <c r="R585" s="1026"/>
      <c r="S585" s="1026"/>
      <c r="T585" s="1026"/>
      <c r="U585" s="1026"/>
      <c r="V585" s="1026"/>
      <c r="W585" s="1026"/>
      <c r="X585" s="1026"/>
      <c r="Y585" s="1026"/>
      <c r="Z585" s="1026"/>
      <c r="AA585" s="1026"/>
      <c r="AB585" s="1026"/>
      <c r="AC585" s="1026"/>
      <c r="AD585" s="1026"/>
      <c r="AE585" s="1026"/>
      <c r="AF585" s="1026"/>
      <c r="AG585" s="1026"/>
      <c r="AH585" s="1026"/>
      <c r="AI585" s="1026"/>
      <c r="AJ585" s="1026"/>
      <c r="AK585" s="1026"/>
      <c r="AL585" s="1026"/>
      <c r="AM585" s="1026"/>
      <c r="AN585" s="1026"/>
      <c r="AO585" s="1026"/>
      <c r="AP585" s="1026"/>
      <c r="AQ585" s="1026"/>
      <c r="AR585" s="1026"/>
      <c r="AS585" s="1026"/>
      <c r="AT585" s="1026"/>
      <c r="AU585" s="1026"/>
      <c r="AV585" s="1026"/>
      <c r="AW585" s="1026"/>
      <c r="AX585" s="1026"/>
      <c r="AY585" s="1026"/>
      <c r="AZ585" s="1026"/>
      <c r="BA585" s="1026"/>
      <c r="BB585" s="1026"/>
      <c r="BC585" s="1026"/>
      <c r="BD585" s="1026"/>
      <c r="BE585" s="1026"/>
      <c r="BF585" s="1026"/>
      <c r="BG585" s="1026"/>
      <c r="BH585" s="1026"/>
      <c r="BI585" s="1026"/>
      <c r="BJ585" s="1026"/>
      <c r="BK585" s="1026"/>
      <c r="BL585" s="1026"/>
      <c r="BM585" s="1026"/>
      <c r="BN585" s="1026"/>
      <c r="BO585" s="1026"/>
      <c r="BP585" s="1026"/>
      <c r="BQ585" s="1026"/>
      <c r="BR585" s="1026"/>
      <c r="BS585" s="1026"/>
      <c r="BT585" s="1026"/>
      <c r="BU585" s="1026"/>
      <c r="BV585" s="1026"/>
    </row>
    <row r="586">
      <c r="A586" s="1026"/>
      <c r="B586" s="1026"/>
      <c r="C586" s="1026"/>
      <c r="D586" s="1026"/>
      <c r="E586" s="1026"/>
      <c r="F586" s="1026"/>
      <c r="G586" s="1026"/>
      <c r="H586" s="1027"/>
      <c r="I586" s="1027"/>
      <c r="J586" s="1027"/>
      <c r="K586" s="1027"/>
      <c r="L586" s="1027"/>
      <c r="M586" s="1027"/>
      <c r="N586" s="1027"/>
      <c r="O586" s="1027"/>
      <c r="P586" s="1027"/>
      <c r="Q586" s="1026"/>
      <c r="R586" s="1026"/>
      <c r="S586" s="1026"/>
      <c r="T586" s="1026"/>
      <c r="U586" s="1026"/>
      <c r="V586" s="1026"/>
      <c r="W586" s="1026"/>
      <c r="X586" s="1026"/>
      <c r="Y586" s="1026"/>
      <c r="Z586" s="1026"/>
      <c r="AA586" s="1026"/>
      <c r="AB586" s="1026"/>
      <c r="AC586" s="1026"/>
      <c r="AD586" s="1026"/>
      <c r="AE586" s="1026"/>
      <c r="AF586" s="1026"/>
      <c r="AG586" s="1026"/>
      <c r="AH586" s="1026"/>
      <c r="AI586" s="1026"/>
      <c r="AJ586" s="1026"/>
      <c r="AK586" s="1026"/>
      <c r="AL586" s="1026"/>
      <c r="AM586" s="1026"/>
      <c r="AN586" s="1026"/>
      <c r="AO586" s="1026"/>
      <c r="AP586" s="1026"/>
      <c r="AQ586" s="1026"/>
      <c r="AR586" s="1026"/>
      <c r="AS586" s="1026"/>
      <c r="AT586" s="1026"/>
      <c r="AU586" s="1026"/>
      <c r="AV586" s="1026"/>
      <c r="AW586" s="1026"/>
      <c r="AX586" s="1026"/>
      <c r="AY586" s="1026"/>
      <c r="AZ586" s="1026"/>
      <c r="BA586" s="1026"/>
      <c r="BB586" s="1026"/>
      <c r="BC586" s="1026"/>
      <c r="BD586" s="1026"/>
      <c r="BE586" s="1026"/>
      <c r="BF586" s="1026"/>
      <c r="BG586" s="1026"/>
      <c r="BH586" s="1026"/>
      <c r="BI586" s="1026"/>
      <c r="BJ586" s="1026"/>
      <c r="BK586" s="1026"/>
      <c r="BL586" s="1026"/>
      <c r="BM586" s="1026"/>
      <c r="BN586" s="1026"/>
      <c r="BO586" s="1026"/>
      <c r="BP586" s="1026"/>
      <c r="BQ586" s="1026"/>
      <c r="BR586" s="1026"/>
      <c r="BS586" s="1026"/>
      <c r="BT586" s="1026"/>
      <c r="BU586" s="1026"/>
      <c r="BV586" s="1026"/>
    </row>
    <row r="587">
      <c r="A587" s="1026"/>
      <c r="B587" s="1026"/>
      <c r="C587" s="1026"/>
      <c r="D587" s="1026"/>
      <c r="E587" s="1026"/>
      <c r="F587" s="1026"/>
      <c r="G587" s="1026"/>
      <c r="H587" s="1027"/>
      <c r="I587" s="1027"/>
      <c r="J587" s="1027"/>
      <c r="K587" s="1027"/>
      <c r="L587" s="1027"/>
      <c r="M587" s="1027"/>
      <c r="N587" s="1027"/>
      <c r="O587" s="1027"/>
      <c r="P587" s="1027"/>
      <c r="Q587" s="1026"/>
      <c r="R587" s="1026"/>
      <c r="S587" s="1026"/>
      <c r="T587" s="1026"/>
      <c r="U587" s="1026"/>
      <c r="V587" s="1026"/>
      <c r="W587" s="1026"/>
      <c r="X587" s="1026"/>
      <c r="Y587" s="1026"/>
      <c r="Z587" s="1026"/>
      <c r="AA587" s="1026"/>
      <c r="AB587" s="1026"/>
      <c r="AC587" s="1026"/>
      <c r="AD587" s="1026"/>
      <c r="AE587" s="1026"/>
      <c r="AF587" s="1026"/>
      <c r="AG587" s="1026"/>
      <c r="AH587" s="1026"/>
      <c r="AI587" s="1026"/>
      <c r="AJ587" s="1026"/>
      <c r="AK587" s="1026"/>
      <c r="AL587" s="1026"/>
      <c r="AM587" s="1026"/>
      <c r="AN587" s="1026"/>
      <c r="AO587" s="1026"/>
      <c r="AP587" s="1026"/>
      <c r="AQ587" s="1026"/>
      <c r="AR587" s="1026"/>
      <c r="AS587" s="1026"/>
      <c r="AT587" s="1026"/>
      <c r="AU587" s="1026"/>
      <c r="AV587" s="1026"/>
      <c r="AW587" s="1026"/>
      <c r="AX587" s="1026"/>
      <c r="AY587" s="1026"/>
      <c r="AZ587" s="1026"/>
      <c r="BA587" s="1026"/>
      <c r="BB587" s="1026"/>
      <c r="BC587" s="1026"/>
      <c r="BD587" s="1026"/>
      <c r="BE587" s="1026"/>
      <c r="BF587" s="1026"/>
      <c r="BG587" s="1026"/>
      <c r="BH587" s="1026"/>
      <c r="BI587" s="1026"/>
      <c r="BJ587" s="1026"/>
      <c r="BK587" s="1026"/>
      <c r="BL587" s="1026"/>
      <c r="BM587" s="1026"/>
      <c r="BN587" s="1026"/>
      <c r="BO587" s="1026"/>
      <c r="BP587" s="1026"/>
      <c r="BQ587" s="1026"/>
      <c r="BR587" s="1026"/>
      <c r="BS587" s="1026"/>
      <c r="BT587" s="1026"/>
      <c r="BU587" s="1026"/>
      <c r="BV587" s="1026"/>
    </row>
    <row r="588">
      <c r="A588" s="1026"/>
      <c r="B588" s="1026"/>
      <c r="C588" s="1026"/>
      <c r="D588" s="1026"/>
      <c r="E588" s="1026"/>
      <c r="F588" s="1026"/>
      <c r="G588" s="1026"/>
      <c r="H588" s="1027"/>
      <c r="I588" s="1027"/>
      <c r="J588" s="1027"/>
      <c r="K588" s="1027"/>
      <c r="L588" s="1027"/>
      <c r="M588" s="1027"/>
      <c r="N588" s="1027"/>
      <c r="O588" s="1027"/>
      <c r="P588" s="1027"/>
      <c r="Q588" s="1026"/>
      <c r="R588" s="1026"/>
      <c r="S588" s="1026"/>
      <c r="T588" s="1026"/>
      <c r="U588" s="1026"/>
      <c r="V588" s="1026"/>
      <c r="W588" s="1026"/>
      <c r="X588" s="1026"/>
      <c r="Y588" s="1026"/>
      <c r="Z588" s="1026"/>
      <c r="AA588" s="1026"/>
      <c r="AB588" s="1026"/>
      <c r="AC588" s="1026"/>
      <c r="AD588" s="1026"/>
      <c r="AE588" s="1026"/>
      <c r="AF588" s="1026"/>
      <c r="AG588" s="1026"/>
      <c r="AH588" s="1026"/>
      <c r="AI588" s="1026"/>
      <c r="AJ588" s="1026"/>
      <c r="AK588" s="1026"/>
      <c r="AL588" s="1026"/>
      <c r="AM588" s="1026"/>
      <c r="AN588" s="1026"/>
      <c r="AO588" s="1026"/>
      <c r="AP588" s="1026"/>
      <c r="AQ588" s="1026"/>
      <c r="AR588" s="1026"/>
      <c r="AS588" s="1026"/>
      <c r="AT588" s="1026"/>
      <c r="AU588" s="1026"/>
      <c r="AV588" s="1026"/>
      <c r="AW588" s="1026"/>
      <c r="AX588" s="1026"/>
      <c r="AY588" s="1026"/>
      <c r="AZ588" s="1026"/>
      <c r="BA588" s="1026"/>
      <c r="BB588" s="1026"/>
      <c r="BC588" s="1026"/>
      <c r="BD588" s="1026"/>
      <c r="BE588" s="1026"/>
      <c r="BF588" s="1026"/>
      <c r="BG588" s="1026"/>
      <c r="BH588" s="1026"/>
      <c r="BI588" s="1026"/>
      <c r="BJ588" s="1026"/>
      <c r="BK588" s="1026"/>
      <c r="BL588" s="1026"/>
      <c r="BM588" s="1026"/>
      <c r="BN588" s="1026"/>
      <c r="BO588" s="1026"/>
      <c r="BP588" s="1026"/>
      <c r="BQ588" s="1026"/>
      <c r="BR588" s="1026"/>
      <c r="BS588" s="1026"/>
      <c r="BT588" s="1026"/>
      <c r="BU588" s="1026"/>
      <c r="BV588" s="1026"/>
    </row>
    <row r="589">
      <c r="A589" s="1026"/>
      <c r="B589" s="1026"/>
      <c r="C589" s="1026"/>
      <c r="D589" s="1026"/>
      <c r="E589" s="1026"/>
      <c r="F589" s="1026"/>
      <c r="G589" s="1026"/>
      <c r="H589" s="1027"/>
      <c r="I589" s="1027"/>
      <c r="J589" s="1027"/>
      <c r="K589" s="1027"/>
      <c r="L589" s="1027"/>
      <c r="M589" s="1027"/>
      <c r="N589" s="1027"/>
      <c r="O589" s="1027"/>
      <c r="P589" s="1027"/>
      <c r="Q589" s="1026"/>
      <c r="R589" s="1026"/>
      <c r="S589" s="1026"/>
      <c r="T589" s="1026"/>
      <c r="U589" s="1026"/>
      <c r="V589" s="1026"/>
      <c r="W589" s="1026"/>
      <c r="X589" s="1026"/>
      <c r="Y589" s="1026"/>
      <c r="Z589" s="1026"/>
      <c r="AA589" s="1026"/>
      <c r="AB589" s="1026"/>
      <c r="AC589" s="1026"/>
      <c r="AD589" s="1026"/>
      <c r="AE589" s="1026"/>
      <c r="AF589" s="1026"/>
      <c r="AG589" s="1026"/>
      <c r="AH589" s="1026"/>
      <c r="AI589" s="1026"/>
      <c r="AJ589" s="1026"/>
      <c r="AK589" s="1026"/>
      <c r="AL589" s="1026"/>
      <c r="AM589" s="1026"/>
      <c r="AN589" s="1026"/>
      <c r="AO589" s="1026"/>
      <c r="AP589" s="1026"/>
      <c r="AQ589" s="1026"/>
      <c r="AR589" s="1026"/>
      <c r="AS589" s="1026"/>
      <c r="AT589" s="1026"/>
      <c r="AU589" s="1026"/>
      <c r="AV589" s="1026"/>
      <c r="AW589" s="1026"/>
      <c r="AX589" s="1026"/>
      <c r="AY589" s="1026"/>
      <c r="AZ589" s="1026"/>
      <c r="BA589" s="1026"/>
      <c r="BB589" s="1026"/>
      <c r="BC589" s="1026"/>
      <c r="BD589" s="1026"/>
      <c r="BE589" s="1026"/>
      <c r="BF589" s="1026"/>
      <c r="BG589" s="1026"/>
      <c r="BH589" s="1026"/>
      <c r="BI589" s="1026"/>
      <c r="BJ589" s="1026"/>
      <c r="BK589" s="1026"/>
      <c r="BL589" s="1026"/>
      <c r="BM589" s="1026"/>
      <c r="BN589" s="1026"/>
      <c r="BO589" s="1026"/>
      <c r="BP589" s="1026"/>
      <c r="BQ589" s="1026"/>
      <c r="BR589" s="1026"/>
      <c r="BS589" s="1026"/>
      <c r="BT589" s="1026"/>
      <c r="BU589" s="1026"/>
      <c r="BV589" s="1026"/>
    </row>
    <row r="590">
      <c r="A590" s="1026"/>
      <c r="B590" s="1026"/>
      <c r="C590" s="1026"/>
      <c r="D590" s="1026"/>
      <c r="E590" s="1026"/>
      <c r="F590" s="1026"/>
      <c r="G590" s="1026"/>
      <c r="H590" s="1027"/>
      <c r="I590" s="1027"/>
      <c r="J590" s="1027"/>
      <c r="K590" s="1027"/>
      <c r="L590" s="1027"/>
      <c r="M590" s="1027"/>
      <c r="N590" s="1027"/>
      <c r="O590" s="1027"/>
      <c r="P590" s="1027"/>
      <c r="Q590" s="1026"/>
      <c r="R590" s="1026"/>
      <c r="S590" s="1026"/>
      <c r="T590" s="1026"/>
      <c r="U590" s="1026"/>
      <c r="V590" s="1026"/>
      <c r="W590" s="1026"/>
      <c r="X590" s="1026"/>
      <c r="Y590" s="1026"/>
      <c r="Z590" s="1026"/>
      <c r="AA590" s="1026"/>
      <c r="AB590" s="1026"/>
      <c r="AC590" s="1026"/>
      <c r="AD590" s="1026"/>
      <c r="AE590" s="1026"/>
      <c r="AF590" s="1026"/>
      <c r="AG590" s="1026"/>
      <c r="AH590" s="1026"/>
      <c r="AI590" s="1026"/>
      <c r="AJ590" s="1026"/>
      <c r="AK590" s="1026"/>
      <c r="AL590" s="1026"/>
      <c r="AM590" s="1026"/>
      <c r="AN590" s="1026"/>
      <c r="AO590" s="1026"/>
      <c r="AP590" s="1026"/>
      <c r="AQ590" s="1026"/>
      <c r="AR590" s="1026"/>
      <c r="AS590" s="1026"/>
      <c r="AT590" s="1026"/>
      <c r="AU590" s="1026"/>
      <c r="AV590" s="1026"/>
      <c r="AW590" s="1026"/>
      <c r="AX590" s="1026"/>
      <c r="AY590" s="1026"/>
      <c r="AZ590" s="1026"/>
      <c r="BA590" s="1026"/>
      <c r="BB590" s="1026"/>
      <c r="BC590" s="1026"/>
      <c r="BD590" s="1026"/>
      <c r="BE590" s="1026"/>
      <c r="BF590" s="1026"/>
      <c r="BG590" s="1026"/>
      <c r="BH590" s="1026"/>
      <c r="BI590" s="1026"/>
      <c r="BJ590" s="1026"/>
      <c r="BK590" s="1026"/>
      <c r="BL590" s="1026"/>
      <c r="BM590" s="1026"/>
      <c r="BN590" s="1026"/>
      <c r="BO590" s="1026"/>
      <c r="BP590" s="1026"/>
      <c r="BQ590" s="1026"/>
      <c r="BR590" s="1026"/>
      <c r="BS590" s="1026"/>
      <c r="BT590" s="1026"/>
      <c r="BU590" s="1026"/>
      <c r="BV590" s="1026"/>
    </row>
    <row r="591">
      <c r="A591" s="1026"/>
      <c r="B591" s="1026"/>
      <c r="C591" s="1026"/>
      <c r="D591" s="1026"/>
      <c r="E591" s="1026"/>
      <c r="F591" s="1026"/>
      <c r="G591" s="1026"/>
      <c r="H591" s="1027"/>
      <c r="I591" s="1027"/>
      <c r="J591" s="1027"/>
      <c r="K591" s="1027"/>
      <c r="L591" s="1027"/>
      <c r="M591" s="1027"/>
      <c r="N591" s="1027"/>
      <c r="O591" s="1027"/>
      <c r="P591" s="1027"/>
      <c r="Q591" s="1026"/>
      <c r="R591" s="1026"/>
      <c r="S591" s="1026"/>
      <c r="T591" s="1026"/>
      <c r="U591" s="1026"/>
      <c r="V591" s="1026"/>
      <c r="W591" s="1026"/>
      <c r="X591" s="1026"/>
      <c r="Y591" s="1026"/>
      <c r="Z591" s="1026"/>
      <c r="AA591" s="1026"/>
      <c r="AB591" s="1026"/>
      <c r="AC591" s="1026"/>
      <c r="AD591" s="1026"/>
      <c r="AE591" s="1026"/>
      <c r="AF591" s="1026"/>
      <c r="AG591" s="1026"/>
      <c r="AH591" s="1026"/>
      <c r="AI591" s="1026"/>
      <c r="AJ591" s="1026"/>
      <c r="AK591" s="1026"/>
      <c r="AL591" s="1026"/>
      <c r="AM591" s="1026"/>
      <c r="AN591" s="1026"/>
      <c r="AO591" s="1026"/>
      <c r="AP591" s="1026"/>
      <c r="AQ591" s="1026"/>
      <c r="AR591" s="1026"/>
      <c r="AS591" s="1026"/>
      <c r="AT591" s="1026"/>
      <c r="AU591" s="1026"/>
      <c r="AV591" s="1026"/>
      <c r="AW591" s="1026"/>
      <c r="AX591" s="1026"/>
      <c r="AY591" s="1026"/>
      <c r="AZ591" s="1026"/>
      <c r="BA591" s="1026"/>
      <c r="BB591" s="1026"/>
      <c r="BC591" s="1026"/>
      <c r="BD591" s="1026"/>
      <c r="BE591" s="1026"/>
      <c r="BF591" s="1026"/>
      <c r="BG591" s="1026"/>
      <c r="BH591" s="1026"/>
      <c r="BI591" s="1026"/>
      <c r="BJ591" s="1026"/>
      <c r="BK591" s="1026"/>
      <c r="BL591" s="1026"/>
      <c r="BM591" s="1026"/>
      <c r="BN591" s="1026"/>
      <c r="BO591" s="1026"/>
      <c r="BP591" s="1026"/>
      <c r="BQ591" s="1026"/>
      <c r="BR591" s="1026"/>
      <c r="BS591" s="1026"/>
      <c r="BT591" s="1026"/>
      <c r="BU591" s="1026"/>
      <c r="BV591" s="1026"/>
    </row>
    <row r="592">
      <c r="A592" s="1026"/>
      <c r="B592" s="1026"/>
      <c r="C592" s="1026"/>
      <c r="D592" s="1026"/>
      <c r="E592" s="1026"/>
      <c r="F592" s="1026"/>
      <c r="G592" s="1026"/>
      <c r="H592" s="1027"/>
      <c r="I592" s="1027"/>
      <c r="J592" s="1027"/>
      <c r="K592" s="1027"/>
      <c r="L592" s="1027"/>
      <c r="M592" s="1027"/>
      <c r="N592" s="1027"/>
      <c r="O592" s="1027"/>
      <c r="P592" s="1027"/>
      <c r="Q592" s="1026"/>
      <c r="R592" s="1026"/>
      <c r="S592" s="1026"/>
      <c r="T592" s="1026"/>
      <c r="U592" s="1026"/>
      <c r="V592" s="1026"/>
      <c r="W592" s="1026"/>
      <c r="X592" s="1026"/>
      <c r="Y592" s="1026"/>
      <c r="Z592" s="1026"/>
      <c r="AA592" s="1026"/>
      <c r="AB592" s="1026"/>
      <c r="AC592" s="1026"/>
      <c r="AD592" s="1026"/>
      <c r="AE592" s="1026"/>
      <c r="AF592" s="1026"/>
      <c r="AG592" s="1026"/>
      <c r="AH592" s="1026"/>
      <c r="AI592" s="1026"/>
      <c r="AJ592" s="1026"/>
      <c r="AK592" s="1026"/>
      <c r="AL592" s="1026"/>
      <c r="AM592" s="1026"/>
      <c r="AN592" s="1026"/>
      <c r="AO592" s="1026"/>
      <c r="AP592" s="1026"/>
      <c r="AQ592" s="1026"/>
      <c r="AR592" s="1026"/>
      <c r="AS592" s="1026"/>
      <c r="AT592" s="1026"/>
      <c r="AU592" s="1026"/>
      <c r="AV592" s="1026"/>
      <c r="AW592" s="1026"/>
      <c r="AX592" s="1026"/>
      <c r="AY592" s="1026"/>
      <c r="AZ592" s="1026"/>
      <c r="BA592" s="1026"/>
      <c r="BB592" s="1026"/>
      <c r="BC592" s="1026"/>
      <c r="BD592" s="1026"/>
      <c r="BE592" s="1026"/>
      <c r="BF592" s="1026"/>
      <c r="BG592" s="1026"/>
      <c r="BH592" s="1026"/>
      <c r="BI592" s="1026"/>
      <c r="BJ592" s="1026"/>
      <c r="BK592" s="1026"/>
      <c r="BL592" s="1026"/>
      <c r="BM592" s="1026"/>
      <c r="BN592" s="1026"/>
      <c r="BO592" s="1026"/>
      <c r="BP592" s="1026"/>
      <c r="BQ592" s="1026"/>
      <c r="BR592" s="1026"/>
      <c r="BS592" s="1026"/>
      <c r="BT592" s="1026"/>
      <c r="BU592" s="1026"/>
      <c r="BV592" s="1026"/>
    </row>
    <row r="593">
      <c r="A593" s="1026"/>
      <c r="B593" s="1026"/>
      <c r="C593" s="1026"/>
      <c r="D593" s="1026"/>
      <c r="E593" s="1026"/>
      <c r="F593" s="1026"/>
      <c r="G593" s="1026"/>
      <c r="H593" s="1027"/>
      <c r="I593" s="1027"/>
      <c r="J593" s="1027"/>
      <c r="K593" s="1027"/>
      <c r="L593" s="1027"/>
      <c r="M593" s="1027"/>
      <c r="N593" s="1027"/>
      <c r="O593" s="1027"/>
      <c r="P593" s="1027"/>
      <c r="Q593" s="1026"/>
      <c r="R593" s="1026"/>
      <c r="S593" s="1026"/>
      <c r="T593" s="1026"/>
      <c r="U593" s="1026"/>
      <c r="V593" s="1026"/>
      <c r="W593" s="1026"/>
      <c r="X593" s="1026"/>
      <c r="Y593" s="1026"/>
      <c r="Z593" s="1026"/>
      <c r="AA593" s="1026"/>
      <c r="AB593" s="1026"/>
      <c r="AC593" s="1026"/>
      <c r="AD593" s="1026"/>
      <c r="AE593" s="1026"/>
      <c r="AF593" s="1026"/>
      <c r="AG593" s="1026"/>
      <c r="AH593" s="1026"/>
      <c r="AI593" s="1026"/>
      <c r="AJ593" s="1026"/>
      <c r="AK593" s="1026"/>
      <c r="AL593" s="1026"/>
      <c r="AM593" s="1026"/>
      <c r="AN593" s="1026"/>
      <c r="AO593" s="1026"/>
      <c r="AP593" s="1026"/>
      <c r="AQ593" s="1026"/>
      <c r="AR593" s="1026"/>
      <c r="AS593" s="1026"/>
      <c r="AT593" s="1026"/>
      <c r="AU593" s="1026"/>
      <c r="AV593" s="1026"/>
      <c r="AW593" s="1026"/>
      <c r="AX593" s="1026"/>
      <c r="AY593" s="1026"/>
      <c r="AZ593" s="1026"/>
      <c r="BA593" s="1026"/>
      <c r="BB593" s="1026"/>
      <c r="BC593" s="1026"/>
      <c r="BD593" s="1026"/>
      <c r="BE593" s="1026"/>
      <c r="BF593" s="1026"/>
      <c r="BG593" s="1026"/>
      <c r="BH593" s="1026"/>
      <c r="BI593" s="1026"/>
      <c r="BJ593" s="1026"/>
      <c r="BK593" s="1026"/>
      <c r="BL593" s="1026"/>
      <c r="BM593" s="1026"/>
      <c r="BN593" s="1026"/>
      <c r="BO593" s="1026"/>
      <c r="BP593" s="1026"/>
      <c r="BQ593" s="1026"/>
      <c r="BR593" s="1026"/>
      <c r="BS593" s="1026"/>
      <c r="BT593" s="1026"/>
      <c r="BU593" s="1026"/>
      <c r="BV593" s="1026"/>
    </row>
    <row r="594">
      <c r="A594" s="1026"/>
      <c r="B594" s="1026"/>
      <c r="C594" s="1026"/>
      <c r="D594" s="1026"/>
      <c r="E594" s="1026"/>
      <c r="F594" s="1026"/>
      <c r="G594" s="1026"/>
      <c r="H594" s="1027"/>
      <c r="I594" s="1027"/>
      <c r="J594" s="1027"/>
      <c r="K594" s="1027"/>
      <c r="L594" s="1027"/>
      <c r="M594" s="1027"/>
      <c r="N594" s="1027"/>
      <c r="O594" s="1027"/>
      <c r="P594" s="1027"/>
      <c r="Q594" s="1026"/>
      <c r="R594" s="1026"/>
      <c r="S594" s="1026"/>
      <c r="T594" s="1026"/>
      <c r="U594" s="1026"/>
      <c r="V594" s="1026"/>
      <c r="W594" s="1026"/>
      <c r="X594" s="1026"/>
      <c r="Y594" s="1026"/>
      <c r="Z594" s="1026"/>
      <c r="AA594" s="1026"/>
      <c r="AB594" s="1026"/>
      <c r="AC594" s="1026"/>
      <c r="AD594" s="1026"/>
      <c r="AE594" s="1026"/>
      <c r="AF594" s="1026"/>
      <c r="AG594" s="1026"/>
      <c r="AH594" s="1026"/>
      <c r="AI594" s="1026"/>
      <c r="AJ594" s="1026"/>
      <c r="AK594" s="1026"/>
      <c r="AL594" s="1026"/>
      <c r="AM594" s="1026"/>
      <c r="AN594" s="1026"/>
      <c r="AO594" s="1026"/>
      <c r="AP594" s="1026"/>
      <c r="AQ594" s="1026"/>
      <c r="AR594" s="1026"/>
      <c r="AS594" s="1026"/>
      <c r="AT594" s="1026"/>
      <c r="AU594" s="1026"/>
      <c r="AV594" s="1026"/>
      <c r="AW594" s="1026"/>
      <c r="AX594" s="1026"/>
      <c r="AY594" s="1026"/>
      <c r="AZ594" s="1026"/>
      <c r="BA594" s="1026"/>
      <c r="BB594" s="1026"/>
      <c r="BC594" s="1026"/>
      <c r="BD594" s="1026"/>
      <c r="BE594" s="1026"/>
      <c r="BF594" s="1026"/>
      <c r="BG594" s="1026"/>
      <c r="BH594" s="1026"/>
      <c r="BI594" s="1026"/>
      <c r="BJ594" s="1026"/>
      <c r="BK594" s="1026"/>
      <c r="BL594" s="1026"/>
      <c r="BM594" s="1026"/>
      <c r="BN594" s="1026"/>
      <c r="BO594" s="1026"/>
      <c r="BP594" s="1026"/>
      <c r="BQ594" s="1026"/>
      <c r="BR594" s="1026"/>
      <c r="BS594" s="1026"/>
      <c r="BT594" s="1026"/>
      <c r="BU594" s="1026"/>
      <c r="BV594" s="1026"/>
    </row>
    <row r="595">
      <c r="A595" s="1026"/>
      <c r="B595" s="1026"/>
      <c r="C595" s="1026"/>
      <c r="D595" s="1026"/>
      <c r="E595" s="1026"/>
      <c r="F595" s="1026"/>
      <c r="G595" s="1026"/>
      <c r="H595" s="1027"/>
      <c r="I595" s="1027"/>
      <c r="J595" s="1027"/>
      <c r="K595" s="1027"/>
      <c r="L595" s="1027"/>
      <c r="M595" s="1027"/>
      <c r="N595" s="1027"/>
      <c r="O595" s="1027"/>
      <c r="P595" s="1027"/>
      <c r="Q595" s="1026"/>
      <c r="R595" s="1026"/>
      <c r="S595" s="1026"/>
      <c r="T595" s="1026"/>
      <c r="U595" s="1026"/>
      <c r="V595" s="1026"/>
      <c r="W595" s="1026"/>
      <c r="X595" s="1026"/>
      <c r="Y595" s="1026"/>
      <c r="Z595" s="1026"/>
      <c r="AA595" s="1026"/>
      <c r="AB595" s="1026"/>
      <c r="AC595" s="1026"/>
      <c r="AD595" s="1026"/>
      <c r="AE595" s="1026"/>
      <c r="AF595" s="1026"/>
      <c r="AG595" s="1026"/>
      <c r="AH595" s="1026"/>
      <c r="AI595" s="1026"/>
      <c r="AJ595" s="1026"/>
      <c r="AK595" s="1026"/>
      <c r="AL595" s="1026"/>
      <c r="AM595" s="1026"/>
      <c r="AN595" s="1026"/>
      <c r="AO595" s="1026"/>
      <c r="AP595" s="1026"/>
      <c r="AQ595" s="1026"/>
      <c r="AR595" s="1026"/>
      <c r="AS595" s="1026"/>
      <c r="AT595" s="1026"/>
      <c r="AU595" s="1026"/>
      <c r="AV595" s="1026"/>
      <c r="AW595" s="1026"/>
      <c r="AX595" s="1026"/>
      <c r="AY595" s="1026"/>
      <c r="AZ595" s="1026"/>
      <c r="BA595" s="1026"/>
      <c r="BB595" s="1026"/>
      <c r="BC595" s="1026"/>
      <c r="BD595" s="1026"/>
      <c r="BE595" s="1026"/>
      <c r="BF595" s="1026"/>
      <c r="BG595" s="1026"/>
      <c r="BH595" s="1026"/>
      <c r="BI595" s="1026"/>
      <c r="BJ595" s="1026"/>
      <c r="BK595" s="1026"/>
      <c r="BL595" s="1026"/>
      <c r="BM595" s="1026"/>
      <c r="BN595" s="1026"/>
      <c r="BO595" s="1026"/>
      <c r="BP595" s="1026"/>
      <c r="BQ595" s="1026"/>
      <c r="BR595" s="1026"/>
      <c r="BS595" s="1026"/>
      <c r="BT595" s="1026"/>
      <c r="BU595" s="1026"/>
      <c r="BV595" s="1026"/>
    </row>
    <row r="596">
      <c r="A596" s="1026"/>
      <c r="B596" s="1026"/>
      <c r="C596" s="1026"/>
      <c r="D596" s="1026"/>
      <c r="E596" s="1026"/>
      <c r="F596" s="1026"/>
      <c r="G596" s="1026"/>
      <c r="H596" s="1027"/>
      <c r="I596" s="1027"/>
      <c r="J596" s="1027"/>
      <c r="K596" s="1027"/>
      <c r="L596" s="1027"/>
      <c r="M596" s="1027"/>
      <c r="N596" s="1027"/>
      <c r="O596" s="1027"/>
      <c r="P596" s="1027"/>
      <c r="Q596" s="1026"/>
      <c r="R596" s="1026"/>
      <c r="S596" s="1026"/>
      <c r="T596" s="1026"/>
      <c r="U596" s="1026"/>
      <c r="V596" s="1026"/>
      <c r="W596" s="1026"/>
      <c r="X596" s="1026"/>
      <c r="Y596" s="1026"/>
      <c r="Z596" s="1026"/>
      <c r="AA596" s="1026"/>
      <c r="AB596" s="1026"/>
      <c r="AC596" s="1026"/>
      <c r="AD596" s="1026"/>
      <c r="AE596" s="1026"/>
      <c r="AF596" s="1026"/>
      <c r="AG596" s="1026"/>
      <c r="AH596" s="1026"/>
      <c r="AI596" s="1026"/>
      <c r="AJ596" s="1026"/>
      <c r="AK596" s="1026"/>
      <c r="AL596" s="1026"/>
      <c r="AM596" s="1026"/>
      <c r="AN596" s="1026"/>
      <c r="AO596" s="1026"/>
      <c r="AP596" s="1026"/>
      <c r="AQ596" s="1026"/>
      <c r="AR596" s="1026"/>
      <c r="AS596" s="1026"/>
      <c r="AT596" s="1026"/>
      <c r="AU596" s="1026"/>
      <c r="AV596" s="1026"/>
      <c r="AW596" s="1026"/>
      <c r="AX596" s="1026"/>
      <c r="AY596" s="1026"/>
      <c r="AZ596" s="1026"/>
      <c r="BA596" s="1026"/>
      <c r="BB596" s="1026"/>
      <c r="BC596" s="1026"/>
      <c r="BD596" s="1026"/>
      <c r="BE596" s="1026"/>
      <c r="BF596" s="1026"/>
      <c r="BG596" s="1026"/>
      <c r="BH596" s="1026"/>
      <c r="BI596" s="1026"/>
      <c r="BJ596" s="1026"/>
      <c r="BK596" s="1026"/>
      <c r="BL596" s="1026"/>
      <c r="BM596" s="1026"/>
      <c r="BN596" s="1026"/>
      <c r="BO596" s="1026"/>
      <c r="BP596" s="1026"/>
      <c r="BQ596" s="1026"/>
      <c r="BR596" s="1026"/>
      <c r="BS596" s="1026"/>
      <c r="BT596" s="1026"/>
      <c r="BU596" s="1026"/>
      <c r="BV596" s="1026"/>
    </row>
    <row r="597">
      <c r="A597" s="1026"/>
      <c r="B597" s="1026"/>
      <c r="C597" s="1026"/>
      <c r="D597" s="1026"/>
      <c r="E597" s="1026"/>
      <c r="F597" s="1026"/>
      <c r="G597" s="1026"/>
      <c r="H597" s="1027"/>
      <c r="I597" s="1027"/>
      <c r="J597" s="1027"/>
      <c r="K597" s="1027"/>
      <c r="L597" s="1027"/>
      <c r="M597" s="1027"/>
      <c r="N597" s="1027"/>
      <c r="O597" s="1027"/>
      <c r="P597" s="1027"/>
      <c r="Q597" s="1026"/>
      <c r="R597" s="1026"/>
      <c r="S597" s="1026"/>
      <c r="T597" s="1026"/>
      <c r="U597" s="1026"/>
      <c r="V597" s="1026"/>
      <c r="W597" s="1026"/>
      <c r="X597" s="1026"/>
      <c r="Y597" s="1026"/>
      <c r="Z597" s="1026"/>
      <c r="AA597" s="1026"/>
      <c r="AB597" s="1026"/>
      <c r="AC597" s="1026"/>
      <c r="AD597" s="1026"/>
      <c r="AE597" s="1026"/>
      <c r="AF597" s="1026"/>
      <c r="AG597" s="1026"/>
      <c r="AH597" s="1026"/>
      <c r="AI597" s="1026"/>
      <c r="AJ597" s="1026"/>
      <c r="AK597" s="1026"/>
      <c r="AL597" s="1026"/>
      <c r="AM597" s="1026"/>
      <c r="AN597" s="1026"/>
      <c r="AO597" s="1026"/>
      <c r="AP597" s="1026"/>
      <c r="AQ597" s="1026"/>
      <c r="AR597" s="1026"/>
      <c r="AS597" s="1026"/>
      <c r="AT597" s="1026"/>
      <c r="AU597" s="1026"/>
      <c r="AV597" s="1026"/>
      <c r="AW597" s="1026"/>
      <c r="AX597" s="1026"/>
      <c r="AY597" s="1026"/>
      <c r="AZ597" s="1026"/>
      <c r="BA597" s="1026"/>
      <c r="BB597" s="1026"/>
      <c r="BC597" s="1026"/>
      <c r="BD597" s="1026"/>
      <c r="BE597" s="1026"/>
      <c r="BF597" s="1026"/>
      <c r="BG597" s="1026"/>
      <c r="BH597" s="1026"/>
      <c r="BI597" s="1026"/>
      <c r="BJ597" s="1026"/>
      <c r="BK597" s="1026"/>
      <c r="BL597" s="1026"/>
      <c r="BM597" s="1026"/>
      <c r="BN597" s="1026"/>
      <c r="BO597" s="1026"/>
      <c r="BP597" s="1026"/>
      <c r="BQ597" s="1026"/>
      <c r="BR597" s="1026"/>
      <c r="BS597" s="1026"/>
      <c r="BT597" s="1026"/>
      <c r="BU597" s="1026"/>
      <c r="BV597" s="1026"/>
    </row>
    <row r="598">
      <c r="A598" s="1026"/>
      <c r="B598" s="1026"/>
      <c r="C598" s="1026"/>
      <c r="D598" s="1026"/>
      <c r="E598" s="1026"/>
      <c r="F598" s="1026"/>
      <c r="G598" s="1026"/>
      <c r="H598" s="1027"/>
      <c r="I598" s="1027"/>
      <c r="J598" s="1027"/>
      <c r="K598" s="1027"/>
      <c r="L598" s="1027"/>
      <c r="M598" s="1027"/>
      <c r="N598" s="1027"/>
      <c r="O598" s="1027"/>
      <c r="P598" s="1027"/>
      <c r="Q598" s="1026"/>
      <c r="R598" s="1026"/>
      <c r="S598" s="1026"/>
      <c r="T598" s="1026"/>
      <c r="U598" s="1026"/>
      <c r="V598" s="1026"/>
      <c r="W598" s="1026"/>
      <c r="X598" s="1026"/>
      <c r="Y598" s="1026"/>
      <c r="Z598" s="1026"/>
      <c r="AA598" s="1026"/>
      <c r="AB598" s="1026"/>
      <c r="AC598" s="1026"/>
      <c r="AD598" s="1026"/>
      <c r="AE598" s="1026"/>
      <c r="AF598" s="1026"/>
      <c r="AG598" s="1026"/>
      <c r="AH598" s="1026"/>
      <c r="AI598" s="1026"/>
      <c r="AJ598" s="1026"/>
      <c r="AK598" s="1026"/>
      <c r="AL598" s="1026"/>
      <c r="AM598" s="1026"/>
      <c r="AN598" s="1026"/>
      <c r="AO598" s="1026"/>
      <c r="AP598" s="1026"/>
      <c r="AQ598" s="1026"/>
      <c r="AR598" s="1026"/>
      <c r="AS598" s="1026"/>
      <c r="AT598" s="1026"/>
      <c r="AU598" s="1026"/>
      <c r="AV598" s="1026"/>
      <c r="AW598" s="1026"/>
      <c r="AX598" s="1026"/>
      <c r="AY598" s="1026"/>
      <c r="AZ598" s="1026"/>
      <c r="BA598" s="1026"/>
      <c r="BB598" s="1026"/>
      <c r="BC598" s="1026"/>
      <c r="BD598" s="1026"/>
      <c r="BE598" s="1026"/>
      <c r="BF598" s="1026"/>
      <c r="BG598" s="1026"/>
      <c r="BH598" s="1026"/>
      <c r="BI598" s="1026"/>
      <c r="BJ598" s="1026"/>
      <c r="BK598" s="1026"/>
      <c r="BL598" s="1026"/>
      <c r="BM598" s="1026"/>
      <c r="BN598" s="1026"/>
      <c r="BO598" s="1026"/>
      <c r="BP598" s="1026"/>
      <c r="BQ598" s="1026"/>
      <c r="BR598" s="1026"/>
      <c r="BS598" s="1026"/>
      <c r="BT598" s="1026"/>
      <c r="BU598" s="1026"/>
      <c r="BV598" s="1026"/>
    </row>
    <row r="599">
      <c r="A599" s="1026"/>
      <c r="B599" s="1026"/>
      <c r="C599" s="1026"/>
      <c r="D599" s="1026"/>
      <c r="E599" s="1026"/>
      <c r="F599" s="1026"/>
      <c r="G599" s="1026"/>
      <c r="H599" s="1027"/>
      <c r="I599" s="1027"/>
      <c r="J599" s="1027"/>
      <c r="K599" s="1027"/>
      <c r="L599" s="1027"/>
      <c r="M599" s="1027"/>
      <c r="N599" s="1027"/>
      <c r="O599" s="1027"/>
      <c r="P599" s="1027"/>
      <c r="Q599" s="1026"/>
      <c r="R599" s="1026"/>
      <c r="S599" s="1026"/>
      <c r="T599" s="1026"/>
      <c r="U599" s="1026"/>
      <c r="V599" s="1026"/>
      <c r="W599" s="1026"/>
      <c r="X599" s="1026"/>
      <c r="Y599" s="1026"/>
      <c r="Z599" s="1026"/>
      <c r="AA599" s="1026"/>
      <c r="AB599" s="1026"/>
      <c r="AC599" s="1026"/>
      <c r="AD599" s="1026"/>
      <c r="AE599" s="1026"/>
      <c r="AF599" s="1026"/>
      <c r="AG599" s="1026"/>
      <c r="AH599" s="1026"/>
      <c r="AI599" s="1026"/>
      <c r="AJ599" s="1026"/>
      <c r="AK599" s="1026"/>
      <c r="AL599" s="1026"/>
      <c r="AM599" s="1026"/>
      <c r="AN599" s="1026"/>
      <c r="AO599" s="1026"/>
      <c r="AP599" s="1026"/>
      <c r="AQ599" s="1026"/>
      <c r="AR599" s="1026"/>
      <c r="AS599" s="1026"/>
      <c r="AT599" s="1026"/>
      <c r="AU599" s="1026"/>
      <c r="AV599" s="1026"/>
      <c r="AW599" s="1026"/>
      <c r="AX599" s="1026"/>
      <c r="AY599" s="1026"/>
      <c r="AZ599" s="1026"/>
      <c r="BA599" s="1026"/>
      <c r="BB599" s="1026"/>
      <c r="BC599" s="1026"/>
      <c r="BD599" s="1026"/>
      <c r="BE599" s="1026"/>
      <c r="BF599" s="1026"/>
      <c r="BG599" s="1026"/>
      <c r="BH599" s="1026"/>
      <c r="BI599" s="1026"/>
      <c r="BJ599" s="1026"/>
      <c r="BK599" s="1026"/>
      <c r="BL599" s="1026"/>
      <c r="BM599" s="1026"/>
      <c r="BN599" s="1026"/>
      <c r="BO599" s="1026"/>
      <c r="BP599" s="1026"/>
      <c r="BQ599" s="1026"/>
      <c r="BR599" s="1026"/>
      <c r="BS599" s="1026"/>
      <c r="BT599" s="1026"/>
      <c r="BU599" s="1026"/>
      <c r="BV599" s="1026"/>
    </row>
    <row r="600">
      <c r="A600" s="1026"/>
      <c r="B600" s="1026"/>
      <c r="C600" s="1026"/>
      <c r="D600" s="1026"/>
      <c r="E600" s="1026"/>
      <c r="F600" s="1026"/>
      <c r="G600" s="1026"/>
      <c r="H600" s="1027"/>
      <c r="I600" s="1027"/>
      <c r="J600" s="1027"/>
      <c r="K600" s="1027"/>
      <c r="L600" s="1027"/>
      <c r="M600" s="1027"/>
      <c r="N600" s="1027"/>
      <c r="O600" s="1027"/>
      <c r="P600" s="1027"/>
      <c r="Q600" s="1026"/>
      <c r="R600" s="1026"/>
      <c r="S600" s="1026"/>
      <c r="T600" s="1026"/>
      <c r="U600" s="1026"/>
      <c r="V600" s="1026"/>
      <c r="W600" s="1026"/>
      <c r="X600" s="1026"/>
      <c r="Y600" s="1026"/>
      <c r="Z600" s="1026"/>
      <c r="AA600" s="1026"/>
      <c r="AB600" s="1026"/>
      <c r="AC600" s="1026"/>
      <c r="AD600" s="1026"/>
      <c r="AE600" s="1026"/>
      <c r="AF600" s="1026"/>
      <c r="AG600" s="1026"/>
      <c r="AH600" s="1026"/>
      <c r="AI600" s="1026"/>
      <c r="AJ600" s="1026"/>
      <c r="AK600" s="1026"/>
      <c r="AL600" s="1026"/>
      <c r="AM600" s="1026"/>
      <c r="AN600" s="1026"/>
      <c r="AO600" s="1026"/>
      <c r="AP600" s="1026"/>
      <c r="AQ600" s="1026"/>
      <c r="AR600" s="1026"/>
      <c r="AS600" s="1026"/>
      <c r="AT600" s="1026"/>
      <c r="AU600" s="1026"/>
      <c r="AV600" s="1026"/>
      <c r="AW600" s="1026"/>
      <c r="AX600" s="1026"/>
      <c r="AY600" s="1026"/>
      <c r="AZ600" s="1026"/>
      <c r="BA600" s="1026"/>
      <c r="BB600" s="1026"/>
      <c r="BC600" s="1026"/>
      <c r="BD600" s="1026"/>
      <c r="BE600" s="1026"/>
      <c r="BF600" s="1026"/>
      <c r="BG600" s="1026"/>
      <c r="BH600" s="1026"/>
      <c r="BI600" s="1026"/>
      <c r="BJ600" s="1026"/>
      <c r="BK600" s="1026"/>
      <c r="BL600" s="1026"/>
      <c r="BM600" s="1026"/>
      <c r="BN600" s="1026"/>
      <c r="BO600" s="1026"/>
      <c r="BP600" s="1026"/>
      <c r="BQ600" s="1026"/>
      <c r="BR600" s="1026"/>
      <c r="BS600" s="1026"/>
      <c r="BT600" s="1026"/>
      <c r="BU600" s="1026"/>
      <c r="BV600" s="1026"/>
    </row>
    <row r="601">
      <c r="A601" s="1026"/>
      <c r="B601" s="1026"/>
      <c r="C601" s="1026"/>
      <c r="D601" s="1026"/>
      <c r="E601" s="1026"/>
      <c r="F601" s="1026"/>
      <c r="G601" s="1026"/>
      <c r="H601" s="1027"/>
      <c r="I601" s="1027"/>
      <c r="J601" s="1027"/>
      <c r="K601" s="1027"/>
      <c r="L601" s="1027"/>
      <c r="M601" s="1027"/>
      <c r="N601" s="1027"/>
      <c r="O601" s="1027"/>
      <c r="P601" s="1027"/>
      <c r="Q601" s="1026"/>
      <c r="R601" s="1026"/>
      <c r="S601" s="1026"/>
      <c r="T601" s="1026"/>
      <c r="U601" s="1026"/>
      <c r="V601" s="1026"/>
      <c r="W601" s="1026"/>
      <c r="X601" s="1026"/>
      <c r="Y601" s="1026"/>
      <c r="Z601" s="1026"/>
      <c r="AA601" s="1026"/>
      <c r="AB601" s="1026"/>
      <c r="AC601" s="1026"/>
      <c r="AD601" s="1026"/>
      <c r="AE601" s="1026"/>
      <c r="AF601" s="1026"/>
      <c r="AG601" s="1026"/>
      <c r="AH601" s="1026"/>
      <c r="AI601" s="1026"/>
      <c r="AJ601" s="1026"/>
      <c r="AK601" s="1026"/>
      <c r="AL601" s="1026"/>
      <c r="AM601" s="1026"/>
      <c r="AN601" s="1026"/>
      <c r="AO601" s="1026"/>
      <c r="AP601" s="1026"/>
      <c r="AQ601" s="1026"/>
      <c r="AR601" s="1026"/>
      <c r="AS601" s="1026"/>
      <c r="AT601" s="1026"/>
      <c r="AU601" s="1026"/>
      <c r="AV601" s="1026"/>
      <c r="AW601" s="1026"/>
      <c r="AX601" s="1026"/>
      <c r="AY601" s="1026"/>
      <c r="AZ601" s="1026"/>
      <c r="BA601" s="1026"/>
      <c r="BB601" s="1026"/>
      <c r="BC601" s="1026"/>
      <c r="BD601" s="1026"/>
      <c r="BE601" s="1026"/>
      <c r="BF601" s="1026"/>
      <c r="BG601" s="1026"/>
      <c r="BH601" s="1026"/>
      <c r="BI601" s="1026"/>
      <c r="BJ601" s="1026"/>
      <c r="BK601" s="1026"/>
      <c r="BL601" s="1026"/>
      <c r="BM601" s="1026"/>
      <c r="BN601" s="1026"/>
      <c r="BO601" s="1026"/>
      <c r="BP601" s="1026"/>
      <c r="BQ601" s="1026"/>
      <c r="BR601" s="1026"/>
      <c r="BS601" s="1026"/>
      <c r="BT601" s="1026"/>
      <c r="BU601" s="1026"/>
      <c r="BV601" s="1026"/>
    </row>
    <row r="602">
      <c r="A602" s="1026"/>
      <c r="B602" s="1026"/>
      <c r="C602" s="1026"/>
      <c r="D602" s="1026"/>
      <c r="E602" s="1026"/>
      <c r="F602" s="1026"/>
      <c r="G602" s="1026"/>
      <c r="H602" s="1027"/>
      <c r="I602" s="1027"/>
      <c r="J602" s="1027"/>
      <c r="K602" s="1027"/>
      <c r="L602" s="1027"/>
      <c r="M602" s="1027"/>
      <c r="N602" s="1027"/>
      <c r="O602" s="1027"/>
      <c r="P602" s="1027"/>
      <c r="Q602" s="1026"/>
      <c r="R602" s="1026"/>
      <c r="S602" s="1026"/>
      <c r="T602" s="1026"/>
      <c r="U602" s="1026"/>
      <c r="V602" s="1026"/>
      <c r="W602" s="1026"/>
      <c r="X602" s="1026"/>
      <c r="Y602" s="1026"/>
      <c r="Z602" s="1026"/>
      <c r="AA602" s="1026"/>
      <c r="AB602" s="1026"/>
      <c r="AC602" s="1026"/>
      <c r="AD602" s="1026"/>
      <c r="AE602" s="1026"/>
      <c r="AF602" s="1026"/>
      <c r="AG602" s="1026"/>
      <c r="AH602" s="1026"/>
      <c r="AI602" s="1026"/>
      <c r="AJ602" s="1026"/>
      <c r="AK602" s="1026"/>
      <c r="AL602" s="1026"/>
      <c r="AM602" s="1026"/>
      <c r="AN602" s="1026"/>
      <c r="AO602" s="1026"/>
      <c r="AP602" s="1026"/>
      <c r="AQ602" s="1026"/>
      <c r="AR602" s="1026"/>
      <c r="AS602" s="1026"/>
      <c r="AT602" s="1026"/>
      <c r="AU602" s="1026"/>
      <c r="AV602" s="1026"/>
      <c r="AW602" s="1026"/>
      <c r="AX602" s="1026"/>
      <c r="AY602" s="1026"/>
      <c r="AZ602" s="1026"/>
      <c r="BA602" s="1026"/>
      <c r="BB602" s="1026"/>
      <c r="BC602" s="1026"/>
      <c r="BD602" s="1026"/>
      <c r="BE602" s="1026"/>
      <c r="BF602" s="1026"/>
      <c r="BG602" s="1026"/>
      <c r="BH602" s="1026"/>
      <c r="BI602" s="1026"/>
      <c r="BJ602" s="1026"/>
      <c r="BK602" s="1026"/>
      <c r="BL602" s="1026"/>
      <c r="BM602" s="1026"/>
      <c r="BN602" s="1026"/>
      <c r="BO602" s="1026"/>
      <c r="BP602" s="1026"/>
      <c r="BQ602" s="1026"/>
      <c r="BR602" s="1026"/>
      <c r="BS602" s="1026"/>
      <c r="BT602" s="1026"/>
      <c r="BU602" s="1026"/>
      <c r="BV602" s="1026"/>
    </row>
    <row r="603">
      <c r="A603" s="1026"/>
      <c r="B603" s="1026"/>
      <c r="C603" s="1026"/>
      <c r="D603" s="1026"/>
      <c r="E603" s="1026"/>
      <c r="F603" s="1026"/>
      <c r="G603" s="1026"/>
      <c r="H603" s="1027"/>
      <c r="I603" s="1027"/>
      <c r="J603" s="1027"/>
      <c r="K603" s="1027"/>
      <c r="L603" s="1027"/>
      <c r="M603" s="1027"/>
      <c r="N603" s="1027"/>
      <c r="O603" s="1027"/>
      <c r="P603" s="1027"/>
      <c r="Q603" s="1026"/>
      <c r="R603" s="1026"/>
      <c r="S603" s="1026"/>
      <c r="T603" s="1026"/>
      <c r="U603" s="1026"/>
      <c r="V603" s="1026"/>
      <c r="W603" s="1026"/>
      <c r="X603" s="1026"/>
      <c r="Y603" s="1026"/>
      <c r="Z603" s="1026"/>
      <c r="AA603" s="1026"/>
      <c r="AB603" s="1026"/>
      <c r="AC603" s="1026"/>
      <c r="AD603" s="1026"/>
      <c r="AE603" s="1026"/>
      <c r="AF603" s="1026"/>
      <c r="AG603" s="1026"/>
      <c r="AH603" s="1026"/>
      <c r="AI603" s="1026"/>
      <c r="AJ603" s="1026"/>
      <c r="AK603" s="1026"/>
      <c r="AL603" s="1026"/>
      <c r="AM603" s="1026"/>
      <c r="AN603" s="1026"/>
      <c r="AO603" s="1026"/>
      <c r="AP603" s="1026"/>
      <c r="AQ603" s="1026"/>
      <c r="AR603" s="1026"/>
      <c r="AS603" s="1026"/>
      <c r="AT603" s="1026"/>
      <c r="AU603" s="1026"/>
      <c r="AV603" s="1026"/>
      <c r="AW603" s="1026"/>
      <c r="AX603" s="1026"/>
      <c r="AY603" s="1026"/>
      <c r="AZ603" s="1026"/>
      <c r="BA603" s="1026"/>
      <c r="BB603" s="1026"/>
      <c r="BC603" s="1026"/>
      <c r="BD603" s="1026"/>
      <c r="BE603" s="1026"/>
      <c r="BF603" s="1026"/>
      <c r="BG603" s="1026"/>
      <c r="BH603" s="1026"/>
      <c r="BI603" s="1026"/>
      <c r="BJ603" s="1026"/>
      <c r="BK603" s="1026"/>
      <c r="BL603" s="1026"/>
      <c r="BM603" s="1026"/>
      <c r="BN603" s="1026"/>
      <c r="BO603" s="1026"/>
      <c r="BP603" s="1026"/>
      <c r="BQ603" s="1026"/>
      <c r="BR603" s="1026"/>
      <c r="BS603" s="1026"/>
      <c r="BT603" s="1026"/>
      <c r="BU603" s="1026"/>
      <c r="BV603" s="1026"/>
    </row>
    <row r="604">
      <c r="A604" s="1026"/>
      <c r="B604" s="1026"/>
      <c r="C604" s="1026"/>
      <c r="D604" s="1026"/>
      <c r="E604" s="1026"/>
      <c r="F604" s="1026"/>
      <c r="G604" s="1026"/>
      <c r="H604" s="1027"/>
      <c r="I604" s="1027"/>
      <c r="J604" s="1027"/>
      <c r="K604" s="1027"/>
      <c r="L604" s="1027"/>
      <c r="M604" s="1027"/>
      <c r="N604" s="1027"/>
      <c r="O604" s="1027"/>
      <c r="P604" s="1027"/>
      <c r="Q604" s="1026"/>
      <c r="R604" s="1026"/>
      <c r="S604" s="1026"/>
      <c r="T604" s="1026"/>
      <c r="U604" s="1026"/>
      <c r="V604" s="1026"/>
      <c r="W604" s="1026"/>
      <c r="X604" s="1026"/>
      <c r="Y604" s="1026"/>
      <c r="Z604" s="1026"/>
      <c r="AA604" s="1026"/>
      <c r="AB604" s="1026"/>
      <c r="AC604" s="1026"/>
      <c r="AD604" s="1026"/>
      <c r="AE604" s="1026"/>
      <c r="AF604" s="1026"/>
      <c r="AG604" s="1026"/>
      <c r="AH604" s="1026"/>
      <c r="AI604" s="1026"/>
      <c r="AJ604" s="1026"/>
      <c r="AK604" s="1026"/>
      <c r="AL604" s="1026"/>
      <c r="AM604" s="1026"/>
      <c r="AN604" s="1026"/>
      <c r="AO604" s="1026"/>
      <c r="AP604" s="1026"/>
      <c r="AQ604" s="1026"/>
      <c r="AR604" s="1026"/>
      <c r="AS604" s="1026"/>
      <c r="AT604" s="1026"/>
      <c r="AU604" s="1026"/>
      <c r="AV604" s="1026"/>
      <c r="AW604" s="1026"/>
      <c r="AX604" s="1026"/>
      <c r="AY604" s="1026"/>
      <c r="AZ604" s="1026"/>
      <c r="BA604" s="1026"/>
      <c r="BB604" s="1026"/>
      <c r="BC604" s="1026"/>
      <c r="BD604" s="1026"/>
      <c r="BE604" s="1026"/>
      <c r="BF604" s="1026"/>
      <c r="BG604" s="1026"/>
      <c r="BH604" s="1026"/>
      <c r="BI604" s="1026"/>
      <c r="BJ604" s="1026"/>
      <c r="BK604" s="1026"/>
      <c r="BL604" s="1026"/>
      <c r="BM604" s="1026"/>
      <c r="BN604" s="1026"/>
      <c r="BO604" s="1026"/>
      <c r="BP604" s="1026"/>
      <c r="BQ604" s="1026"/>
      <c r="BR604" s="1026"/>
      <c r="BS604" s="1026"/>
      <c r="BT604" s="1026"/>
      <c r="BU604" s="1026"/>
      <c r="BV604" s="1026"/>
    </row>
    <row r="605">
      <c r="A605" s="1026"/>
      <c r="B605" s="1026"/>
      <c r="C605" s="1026"/>
      <c r="D605" s="1026"/>
      <c r="E605" s="1026"/>
      <c r="F605" s="1026"/>
      <c r="G605" s="1026"/>
      <c r="H605" s="1027"/>
      <c r="I605" s="1027"/>
      <c r="J605" s="1027"/>
      <c r="K605" s="1027"/>
      <c r="L605" s="1027"/>
      <c r="M605" s="1027"/>
      <c r="N605" s="1027"/>
      <c r="O605" s="1027"/>
      <c r="P605" s="1027"/>
      <c r="Q605" s="1026"/>
      <c r="R605" s="1026"/>
      <c r="S605" s="1026"/>
      <c r="T605" s="1026"/>
      <c r="U605" s="1026"/>
      <c r="V605" s="1026"/>
      <c r="W605" s="1026"/>
      <c r="X605" s="1026"/>
      <c r="Y605" s="1026"/>
      <c r="Z605" s="1026"/>
      <c r="AA605" s="1026"/>
      <c r="AB605" s="1026"/>
      <c r="AC605" s="1026"/>
      <c r="AD605" s="1026"/>
      <c r="AE605" s="1026"/>
      <c r="AF605" s="1026"/>
      <c r="AG605" s="1026"/>
      <c r="AH605" s="1026"/>
      <c r="AI605" s="1026"/>
      <c r="AJ605" s="1026"/>
      <c r="AK605" s="1026"/>
      <c r="AL605" s="1026"/>
      <c r="AM605" s="1026"/>
      <c r="AN605" s="1026"/>
      <c r="AO605" s="1026"/>
      <c r="AP605" s="1026"/>
      <c r="AQ605" s="1026"/>
      <c r="AR605" s="1026"/>
      <c r="AS605" s="1026"/>
      <c r="AT605" s="1026"/>
      <c r="AU605" s="1026"/>
      <c r="AV605" s="1026"/>
      <c r="AW605" s="1026"/>
      <c r="AX605" s="1026"/>
      <c r="AY605" s="1026"/>
      <c r="AZ605" s="1026"/>
      <c r="BA605" s="1026"/>
      <c r="BB605" s="1026"/>
      <c r="BC605" s="1026"/>
      <c r="BD605" s="1026"/>
      <c r="BE605" s="1026"/>
      <c r="BF605" s="1026"/>
      <c r="BG605" s="1026"/>
      <c r="BH605" s="1026"/>
      <c r="BI605" s="1026"/>
      <c r="BJ605" s="1026"/>
      <c r="BK605" s="1026"/>
      <c r="BL605" s="1026"/>
      <c r="BM605" s="1026"/>
      <c r="BN605" s="1026"/>
      <c r="BO605" s="1026"/>
      <c r="BP605" s="1026"/>
      <c r="BQ605" s="1026"/>
      <c r="BR605" s="1026"/>
      <c r="BS605" s="1026"/>
      <c r="BT605" s="1026"/>
      <c r="BU605" s="1026"/>
      <c r="BV605" s="1026"/>
    </row>
    <row r="606">
      <c r="A606" s="1026"/>
      <c r="B606" s="1026"/>
      <c r="C606" s="1026"/>
      <c r="D606" s="1026"/>
      <c r="E606" s="1026"/>
      <c r="F606" s="1026"/>
      <c r="G606" s="1026"/>
      <c r="H606" s="1027"/>
      <c r="I606" s="1027"/>
      <c r="J606" s="1027"/>
      <c r="K606" s="1027"/>
      <c r="L606" s="1027"/>
      <c r="M606" s="1027"/>
      <c r="N606" s="1027"/>
      <c r="O606" s="1027"/>
      <c r="P606" s="1027"/>
      <c r="Q606" s="1026"/>
      <c r="R606" s="1026"/>
      <c r="S606" s="1026"/>
      <c r="T606" s="1026"/>
      <c r="U606" s="1026"/>
      <c r="V606" s="1026"/>
      <c r="W606" s="1026"/>
      <c r="X606" s="1026"/>
      <c r="Y606" s="1026"/>
      <c r="Z606" s="1026"/>
      <c r="AA606" s="1026"/>
      <c r="AB606" s="1026"/>
      <c r="AC606" s="1026"/>
      <c r="AD606" s="1026"/>
      <c r="AE606" s="1026"/>
      <c r="AF606" s="1026"/>
      <c r="AG606" s="1026"/>
      <c r="AH606" s="1026"/>
      <c r="AI606" s="1026"/>
      <c r="AJ606" s="1026"/>
      <c r="AK606" s="1026"/>
      <c r="AL606" s="1026"/>
      <c r="AM606" s="1026"/>
      <c r="AN606" s="1026"/>
      <c r="AO606" s="1026"/>
      <c r="AP606" s="1026"/>
      <c r="AQ606" s="1026"/>
      <c r="AR606" s="1026"/>
      <c r="AS606" s="1026"/>
      <c r="AT606" s="1026"/>
      <c r="AU606" s="1026"/>
      <c r="AV606" s="1026"/>
      <c r="AW606" s="1026"/>
      <c r="AX606" s="1026"/>
      <c r="AY606" s="1026"/>
      <c r="AZ606" s="1026"/>
      <c r="BA606" s="1026"/>
      <c r="BB606" s="1026"/>
      <c r="BC606" s="1026"/>
      <c r="BD606" s="1026"/>
      <c r="BE606" s="1026"/>
      <c r="BF606" s="1026"/>
      <c r="BG606" s="1026"/>
      <c r="BH606" s="1026"/>
      <c r="BI606" s="1026"/>
      <c r="BJ606" s="1026"/>
      <c r="BK606" s="1026"/>
      <c r="BL606" s="1026"/>
      <c r="BM606" s="1026"/>
      <c r="BN606" s="1026"/>
      <c r="BO606" s="1026"/>
      <c r="BP606" s="1026"/>
      <c r="BQ606" s="1026"/>
      <c r="BR606" s="1026"/>
      <c r="BS606" s="1026"/>
      <c r="BT606" s="1026"/>
      <c r="BU606" s="1026"/>
      <c r="BV606" s="1026"/>
    </row>
    <row r="607">
      <c r="A607" s="1026"/>
      <c r="B607" s="1026"/>
      <c r="C607" s="1026"/>
      <c r="D607" s="1026"/>
      <c r="E607" s="1026"/>
      <c r="F607" s="1026"/>
      <c r="G607" s="1026"/>
      <c r="H607" s="1027"/>
      <c r="I607" s="1027"/>
      <c r="J607" s="1027"/>
      <c r="K607" s="1027"/>
      <c r="L607" s="1027"/>
      <c r="M607" s="1027"/>
      <c r="N607" s="1027"/>
      <c r="O607" s="1027"/>
      <c r="P607" s="1027"/>
      <c r="Q607" s="1026"/>
      <c r="R607" s="1026"/>
      <c r="S607" s="1026"/>
      <c r="T607" s="1026"/>
      <c r="U607" s="1026"/>
      <c r="V607" s="1026"/>
      <c r="W607" s="1026"/>
      <c r="X607" s="1026"/>
      <c r="Y607" s="1026"/>
      <c r="Z607" s="1026"/>
      <c r="AA607" s="1026"/>
      <c r="AB607" s="1026"/>
      <c r="AC607" s="1026"/>
      <c r="AD607" s="1026"/>
      <c r="AE607" s="1026"/>
      <c r="AF607" s="1026"/>
      <c r="AG607" s="1026"/>
      <c r="AH607" s="1026"/>
      <c r="AI607" s="1026"/>
      <c r="AJ607" s="1026"/>
      <c r="AK607" s="1026"/>
      <c r="AL607" s="1026"/>
      <c r="AM607" s="1026"/>
      <c r="AN607" s="1026"/>
      <c r="AO607" s="1026"/>
      <c r="AP607" s="1026"/>
      <c r="AQ607" s="1026"/>
      <c r="AR607" s="1026"/>
      <c r="AS607" s="1026"/>
      <c r="AT607" s="1026"/>
      <c r="AU607" s="1026"/>
      <c r="AV607" s="1026"/>
      <c r="AW607" s="1026"/>
      <c r="AX607" s="1026"/>
      <c r="AY607" s="1026"/>
      <c r="AZ607" s="1026"/>
      <c r="BA607" s="1026"/>
      <c r="BB607" s="1026"/>
      <c r="BC607" s="1026"/>
      <c r="BD607" s="1026"/>
      <c r="BE607" s="1026"/>
      <c r="BF607" s="1026"/>
      <c r="BG607" s="1026"/>
      <c r="BH607" s="1026"/>
      <c r="BI607" s="1026"/>
      <c r="BJ607" s="1026"/>
      <c r="BK607" s="1026"/>
      <c r="BL607" s="1026"/>
      <c r="BM607" s="1026"/>
      <c r="BN607" s="1026"/>
      <c r="BO607" s="1026"/>
      <c r="BP607" s="1026"/>
      <c r="BQ607" s="1026"/>
      <c r="BR607" s="1026"/>
      <c r="BS607" s="1026"/>
      <c r="BT607" s="1026"/>
      <c r="BU607" s="1026"/>
      <c r="BV607" s="1026"/>
    </row>
    <row r="608">
      <c r="A608" s="1026"/>
      <c r="B608" s="1026"/>
      <c r="C608" s="1026"/>
      <c r="D608" s="1026"/>
      <c r="E608" s="1026"/>
      <c r="F608" s="1026"/>
      <c r="G608" s="1026"/>
      <c r="H608" s="1027"/>
      <c r="I608" s="1027"/>
      <c r="J608" s="1027"/>
      <c r="K608" s="1027"/>
      <c r="L608" s="1027"/>
      <c r="M608" s="1027"/>
      <c r="N608" s="1027"/>
      <c r="O608" s="1027"/>
      <c r="P608" s="1027"/>
      <c r="Q608" s="1026"/>
      <c r="R608" s="1026"/>
      <c r="S608" s="1026"/>
      <c r="T608" s="1026"/>
      <c r="U608" s="1026"/>
      <c r="V608" s="1026"/>
      <c r="W608" s="1026"/>
      <c r="X608" s="1026"/>
      <c r="Y608" s="1026"/>
      <c r="Z608" s="1026"/>
      <c r="AA608" s="1026"/>
      <c r="AB608" s="1026"/>
      <c r="AC608" s="1026"/>
      <c r="AD608" s="1026"/>
      <c r="AE608" s="1026"/>
      <c r="AF608" s="1026"/>
      <c r="AG608" s="1026"/>
      <c r="AH608" s="1026"/>
      <c r="AI608" s="1026"/>
      <c r="AJ608" s="1026"/>
      <c r="AK608" s="1026"/>
      <c r="AL608" s="1026"/>
      <c r="AM608" s="1026"/>
      <c r="AN608" s="1026"/>
      <c r="AO608" s="1026"/>
      <c r="AP608" s="1026"/>
      <c r="AQ608" s="1026"/>
      <c r="AR608" s="1026"/>
      <c r="AS608" s="1026"/>
      <c r="AT608" s="1026"/>
      <c r="AU608" s="1026"/>
      <c r="AV608" s="1026"/>
      <c r="AW608" s="1026"/>
      <c r="AX608" s="1026"/>
      <c r="AY608" s="1026"/>
      <c r="AZ608" s="1026"/>
      <c r="BA608" s="1026"/>
      <c r="BB608" s="1026"/>
      <c r="BC608" s="1026"/>
      <c r="BD608" s="1026"/>
      <c r="BE608" s="1026"/>
      <c r="BF608" s="1026"/>
      <c r="BG608" s="1026"/>
      <c r="BH608" s="1026"/>
      <c r="BI608" s="1026"/>
      <c r="BJ608" s="1026"/>
      <c r="BK608" s="1026"/>
      <c r="BL608" s="1026"/>
      <c r="BM608" s="1026"/>
      <c r="BN608" s="1026"/>
      <c r="BO608" s="1026"/>
      <c r="BP608" s="1026"/>
      <c r="BQ608" s="1026"/>
      <c r="BR608" s="1026"/>
      <c r="BS608" s="1026"/>
      <c r="BT608" s="1026"/>
      <c r="BU608" s="1026"/>
      <c r="BV608" s="1026"/>
    </row>
    <row r="609">
      <c r="A609" s="1026"/>
      <c r="B609" s="1026"/>
      <c r="C609" s="1026"/>
      <c r="D609" s="1026"/>
      <c r="E609" s="1026"/>
      <c r="F609" s="1026"/>
      <c r="G609" s="1026"/>
      <c r="H609" s="1027"/>
      <c r="I609" s="1027"/>
      <c r="J609" s="1027"/>
      <c r="K609" s="1027"/>
      <c r="L609" s="1027"/>
      <c r="M609" s="1027"/>
      <c r="N609" s="1027"/>
      <c r="O609" s="1027"/>
      <c r="P609" s="1027"/>
      <c r="Q609" s="1026"/>
      <c r="R609" s="1026"/>
      <c r="S609" s="1026"/>
      <c r="T609" s="1026"/>
      <c r="U609" s="1026"/>
      <c r="V609" s="1026"/>
      <c r="W609" s="1026"/>
      <c r="X609" s="1026"/>
      <c r="Y609" s="1026"/>
      <c r="Z609" s="1026"/>
      <c r="AA609" s="1026"/>
      <c r="AB609" s="1026"/>
      <c r="AC609" s="1026"/>
      <c r="AD609" s="1026"/>
      <c r="AE609" s="1026"/>
      <c r="AF609" s="1026"/>
      <c r="AG609" s="1026"/>
      <c r="AH609" s="1026"/>
      <c r="AI609" s="1026"/>
      <c r="AJ609" s="1026"/>
      <c r="AK609" s="1026"/>
      <c r="AL609" s="1026"/>
      <c r="AM609" s="1026"/>
      <c r="AN609" s="1026"/>
      <c r="AO609" s="1026"/>
      <c r="AP609" s="1026"/>
      <c r="AQ609" s="1026"/>
      <c r="AR609" s="1026"/>
      <c r="AS609" s="1026"/>
      <c r="AT609" s="1026"/>
      <c r="AU609" s="1026"/>
      <c r="AV609" s="1026"/>
      <c r="AW609" s="1026"/>
      <c r="AX609" s="1026"/>
      <c r="AY609" s="1026"/>
      <c r="AZ609" s="1026"/>
      <c r="BA609" s="1026"/>
      <c r="BB609" s="1026"/>
      <c r="BC609" s="1026"/>
      <c r="BD609" s="1026"/>
      <c r="BE609" s="1026"/>
      <c r="BF609" s="1026"/>
      <c r="BG609" s="1026"/>
      <c r="BH609" s="1026"/>
      <c r="BI609" s="1026"/>
      <c r="BJ609" s="1026"/>
      <c r="BK609" s="1026"/>
      <c r="BL609" s="1026"/>
      <c r="BM609" s="1026"/>
      <c r="BN609" s="1026"/>
      <c r="BO609" s="1026"/>
      <c r="BP609" s="1026"/>
      <c r="BQ609" s="1026"/>
      <c r="BR609" s="1026"/>
      <c r="BS609" s="1026"/>
      <c r="BT609" s="1026"/>
      <c r="BU609" s="1026"/>
      <c r="BV609" s="1026"/>
    </row>
    <row r="610">
      <c r="A610" s="1026"/>
      <c r="B610" s="1026"/>
      <c r="C610" s="1026"/>
      <c r="D610" s="1026"/>
      <c r="E610" s="1026"/>
      <c r="F610" s="1026"/>
      <c r="G610" s="1026"/>
      <c r="H610" s="1027"/>
      <c r="I610" s="1027"/>
      <c r="J610" s="1027"/>
      <c r="K610" s="1027"/>
      <c r="L610" s="1027"/>
      <c r="M610" s="1027"/>
      <c r="N610" s="1027"/>
      <c r="O610" s="1027"/>
      <c r="P610" s="1027"/>
      <c r="Q610" s="1026"/>
      <c r="R610" s="1026"/>
      <c r="S610" s="1026"/>
      <c r="T610" s="1026"/>
      <c r="U610" s="1026"/>
      <c r="V610" s="1026"/>
      <c r="W610" s="1026"/>
      <c r="X610" s="1026"/>
      <c r="Y610" s="1026"/>
      <c r="Z610" s="1026"/>
      <c r="AA610" s="1026"/>
      <c r="AB610" s="1026"/>
      <c r="AC610" s="1026"/>
      <c r="AD610" s="1026"/>
      <c r="AE610" s="1026"/>
      <c r="AF610" s="1026"/>
      <c r="AG610" s="1026"/>
      <c r="AH610" s="1026"/>
      <c r="AI610" s="1026"/>
      <c r="AJ610" s="1026"/>
      <c r="AK610" s="1026"/>
      <c r="AL610" s="1026"/>
      <c r="AM610" s="1026"/>
      <c r="AN610" s="1026"/>
      <c r="AO610" s="1026"/>
      <c r="AP610" s="1026"/>
      <c r="AQ610" s="1026"/>
      <c r="AR610" s="1026"/>
      <c r="AS610" s="1026"/>
      <c r="AT610" s="1026"/>
      <c r="AU610" s="1026"/>
      <c r="AV610" s="1026"/>
      <c r="AW610" s="1026"/>
      <c r="AX610" s="1026"/>
      <c r="AY610" s="1026"/>
      <c r="AZ610" s="1026"/>
      <c r="BA610" s="1026"/>
      <c r="BB610" s="1026"/>
      <c r="BC610" s="1026"/>
      <c r="BD610" s="1026"/>
      <c r="BE610" s="1026"/>
      <c r="BF610" s="1026"/>
      <c r="BG610" s="1026"/>
      <c r="BH610" s="1026"/>
      <c r="BI610" s="1026"/>
      <c r="BJ610" s="1026"/>
      <c r="BK610" s="1026"/>
      <c r="BL610" s="1026"/>
      <c r="BM610" s="1026"/>
      <c r="BN610" s="1026"/>
      <c r="BO610" s="1026"/>
      <c r="BP610" s="1026"/>
      <c r="BQ610" s="1026"/>
      <c r="BR610" s="1026"/>
      <c r="BS610" s="1026"/>
      <c r="BT610" s="1026"/>
      <c r="BU610" s="1026"/>
      <c r="BV610" s="1026"/>
    </row>
    <row r="611">
      <c r="A611" s="1026"/>
      <c r="B611" s="1026"/>
      <c r="C611" s="1026"/>
      <c r="D611" s="1026"/>
      <c r="E611" s="1026"/>
      <c r="F611" s="1026"/>
      <c r="G611" s="1026"/>
      <c r="H611" s="1027"/>
      <c r="I611" s="1027"/>
      <c r="J611" s="1027"/>
      <c r="K611" s="1027"/>
      <c r="L611" s="1027"/>
      <c r="M611" s="1027"/>
      <c r="N611" s="1027"/>
      <c r="O611" s="1027"/>
      <c r="P611" s="1027"/>
      <c r="Q611" s="1026"/>
      <c r="R611" s="1026"/>
      <c r="S611" s="1026"/>
      <c r="T611" s="1026"/>
      <c r="U611" s="1026"/>
      <c r="V611" s="1026"/>
      <c r="W611" s="1026"/>
      <c r="X611" s="1026"/>
      <c r="Y611" s="1026"/>
      <c r="Z611" s="1026"/>
      <c r="AA611" s="1026"/>
      <c r="AB611" s="1026"/>
      <c r="AC611" s="1026"/>
      <c r="AD611" s="1026"/>
      <c r="AE611" s="1026"/>
      <c r="AF611" s="1026"/>
      <c r="AG611" s="1026"/>
      <c r="AH611" s="1026"/>
      <c r="AI611" s="1026"/>
      <c r="AJ611" s="1026"/>
      <c r="AK611" s="1026"/>
      <c r="AL611" s="1026"/>
      <c r="AM611" s="1026"/>
      <c r="AN611" s="1026"/>
      <c r="AO611" s="1026"/>
      <c r="AP611" s="1026"/>
      <c r="AQ611" s="1026"/>
      <c r="AR611" s="1026"/>
      <c r="AS611" s="1026"/>
      <c r="AT611" s="1026"/>
      <c r="AU611" s="1026"/>
      <c r="AV611" s="1026"/>
      <c r="AW611" s="1026"/>
      <c r="AX611" s="1026"/>
      <c r="AY611" s="1026"/>
      <c r="AZ611" s="1026"/>
      <c r="BA611" s="1026"/>
      <c r="BB611" s="1026"/>
      <c r="BC611" s="1026"/>
      <c r="BD611" s="1026"/>
      <c r="BE611" s="1026"/>
      <c r="BF611" s="1026"/>
      <c r="BG611" s="1026"/>
      <c r="BH611" s="1026"/>
      <c r="BI611" s="1026"/>
      <c r="BJ611" s="1026"/>
      <c r="BK611" s="1026"/>
      <c r="BL611" s="1026"/>
      <c r="BM611" s="1026"/>
      <c r="BN611" s="1026"/>
      <c r="BO611" s="1026"/>
      <c r="BP611" s="1026"/>
      <c r="BQ611" s="1026"/>
      <c r="BR611" s="1026"/>
      <c r="BS611" s="1026"/>
      <c r="BT611" s="1026"/>
      <c r="BU611" s="1026"/>
      <c r="BV611" s="1026"/>
    </row>
    <row r="612">
      <c r="A612" s="1026"/>
      <c r="B612" s="1026"/>
      <c r="C612" s="1026"/>
      <c r="D612" s="1026"/>
      <c r="E612" s="1026"/>
      <c r="F612" s="1026"/>
      <c r="G612" s="1026"/>
      <c r="H612" s="1027"/>
      <c r="I612" s="1027"/>
      <c r="J612" s="1027"/>
      <c r="K612" s="1027"/>
      <c r="L612" s="1027"/>
      <c r="M612" s="1027"/>
      <c r="N612" s="1027"/>
      <c r="O612" s="1027"/>
      <c r="P612" s="1027"/>
      <c r="Q612" s="1026"/>
      <c r="R612" s="1026"/>
      <c r="S612" s="1026"/>
      <c r="T612" s="1026"/>
      <c r="U612" s="1026"/>
      <c r="V612" s="1026"/>
      <c r="W612" s="1026"/>
      <c r="X612" s="1026"/>
      <c r="Y612" s="1026"/>
      <c r="Z612" s="1026"/>
      <c r="AA612" s="1026"/>
      <c r="AB612" s="1026"/>
      <c r="AC612" s="1026"/>
      <c r="AD612" s="1026"/>
      <c r="AE612" s="1026"/>
      <c r="AF612" s="1026"/>
      <c r="AG612" s="1026"/>
      <c r="AH612" s="1026"/>
      <c r="AI612" s="1026"/>
      <c r="AJ612" s="1026"/>
      <c r="AK612" s="1026"/>
      <c r="AL612" s="1026"/>
      <c r="AM612" s="1026"/>
      <c r="AN612" s="1026"/>
      <c r="AO612" s="1026"/>
      <c r="AP612" s="1026"/>
      <c r="AQ612" s="1026"/>
      <c r="AR612" s="1026"/>
      <c r="AS612" s="1026"/>
      <c r="AT612" s="1026"/>
      <c r="AU612" s="1026"/>
      <c r="AV612" s="1026"/>
      <c r="AW612" s="1026"/>
      <c r="AX612" s="1026"/>
      <c r="AY612" s="1026"/>
      <c r="AZ612" s="1026"/>
      <c r="BA612" s="1026"/>
      <c r="BB612" s="1026"/>
      <c r="BC612" s="1026"/>
      <c r="BD612" s="1026"/>
      <c r="BE612" s="1026"/>
      <c r="BF612" s="1026"/>
      <c r="BG612" s="1026"/>
      <c r="BH612" s="1026"/>
      <c r="BI612" s="1026"/>
      <c r="BJ612" s="1026"/>
      <c r="BK612" s="1026"/>
      <c r="BL612" s="1026"/>
      <c r="BM612" s="1026"/>
      <c r="BN612" s="1026"/>
      <c r="BO612" s="1026"/>
      <c r="BP612" s="1026"/>
      <c r="BQ612" s="1026"/>
      <c r="BR612" s="1026"/>
      <c r="BS612" s="1026"/>
      <c r="BT612" s="1026"/>
      <c r="BU612" s="1026"/>
      <c r="BV612" s="1026"/>
    </row>
    <row r="613">
      <c r="A613" s="1026"/>
      <c r="B613" s="1026"/>
      <c r="C613" s="1026"/>
      <c r="D613" s="1026"/>
      <c r="E613" s="1026"/>
      <c r="F613" s="1026"/>
      <c r="G613" s="1026"/>
      <c r="H613" s="1027"/>
      <c r="I613" s="1027"/>
      <c r="J613" s="1027"/>
      <c r="K613" s="1027"/>
      <c r="L613" s="1027"/>
      <c r="M613" s="1027"/>
      <c r="N613" s="1027"/>
      <c r="O613" s="1027"/>
      <c r="P613" s="1027"/>
      <c r="Q613" s="1026"/>
      <c r="R613" s="1026"/>
      <c r="S613" s="1026"/>
      <c r="T613" s="1026"/>
      <c r="U613" s="1026"/>
      <c r="V613" s="1026"/>
      <c r="W613" s="1026"/>
      <c r="X613" s="1026"/>
      <c r="Y613" s="1026"/>
      <c r="Z613" s="1026"/>
      <c r="AA613" s="1026"/>
      <c r="AB613" s="1026"/>
      <c r="AC613" s="1026"/>
      <c r="AD613" s="1026"/>
      <c r="AE613" s="1026"/>
      <c r="AF613" s="1026"/>
      <c r="AG613" s="1026"/>
      <c r="AH613" s="1026"/>
      <c r="AI613" s="1026"/>
      <c r="AJ613" s="1026"/>
      <c r="AK613" s="1026"/>
      <c r="AL613" s="1026"/>
      <c r="AM613" s="1026"/>
      <c r="AN613" s="1026"/>
      <c r="AO613" s="1026"/>
      <c r="AP613" s="1026"/>
      <c r="AQ613" s="1026"/>
      <c r="AR613" s="1026"/>
      <c r="AS613" s="1026"/>
      <c r="AT613" s="1026"/>
      <c r="AU613" s="1026"/>
      <c r="AV613" s="1026"/>
      <c r="AW613" s="1026"/>
      <c r="AX613" s="1026"/>
      <c r="AY613" s="1026"/>
      <c r="AZ613" s="1026"/>
      <c r="BA613" s="1026"/>
      <c r="BB613" s="1026"/>
      <c r="BC613" s="1026"/>
      <c r="BD613" s="1026"/>
      <c r="BE613" s="1026"/>
      <c r="BF613" s="1026"/>
      <c r="BG613" s="1026"/>
      <c r="BH613" s="1026"/>
      <c r="BI613" s="1026"/>
      <c r="BJ613" s="1026"/>
      <c r="BK613" s="1026"/>
      <c r="BL613" s="1026"/>
      <c r="BM613" s="1026"/>
      <c r="BN613" s="1026"/>
      <c r="BO613" s="1026"/>
      <c r="BP613" s="1026"/>
      <c r="BQ613" s="1026"/>
      <c r="BR613" s="1026"/>
      <c r="BS613" s="1026"/>
      <c r="BT613" s="1026"/>
      <c r="BU613" s="1026"/>
      <c r="BV613" s="1026"/>
    </row>
    <row r="614">
      <c r="A614" s="1026"/>
      <c r="B614" s="1026"/>
      <c r="C614" s="1026"/>
      <c r="D614" s="1026"/>
      <c r="E614" s="1026"/>
      <c r="F614" s="1026"/>
      <c r="G614" s="1026"/>
      <c r="H614" s="1027"/>
      <c r="I614" s="1027"/>
      <c r="J614" s="1027"/>
      <c r="K614" s="1027"/>
      <c r="L614" s="1027"/>
      <c r="M614" s="1027"/>
      <c r="N614" s="1027"/>
      <c r="O614" s="1027"/>
      <c r="P614" s="1027"/>
      <c r="Q614" s="1026"/>
      <c r="R614" s="1026"/>
      <c r="S614" s="1026"/>
      <c r="T614" s="1026"/>
      <c r="U614" s="1026"/>
      <c r="V614" s="1026"/>
      <c r="W614" s="1026"/>
      <c r="X614" s="1026"/>
      <c r="Y614" s="1026"/>
      <c r="Z614" s="1026"/>
      <c r="AA614" s="1026"/>
      <c r="AB614" s="1026"/>
      <c r="AC614" s="1026"/>
      <c r="AD614" s="1026"/>
      <c r="AE614" s="1026"/>
      <c r="AF614" s="1026"/>
      <c r="AG614" s="1026"/>
      <c r="AH614" s="1026"/>
      <c r="AI614" s="1026"/>
      <c r="AJ614" s="1026"/>
      <c r="AK614" s="1026"/>
      <c r="AL614" s="1026"/>
      <c r="AM614" s="1026"/>
      <c r="AN614" s="1026"/>
      <c r="AO614" s="1026"/>
      <c r="AP614" s="1026"/>
      <c r="AQ614" s="1026"/>
      <c r="AR614" s="1026"/>
      <c r="AS614" s="1026"/>
      <c r="AT614" s="1026"/>
      <c r="AU614" s="1026"/>
      <c r="AV614" s="1026"/>
      <c r="AW614" s="1026"/>
      <c r="AX614" s="1026"/>
      <c r="AY614" s="1026"/>
      <c r="AZ614" s="1026"/>
      <c r="BA614" s="1026"/>
      <c r="BB614" s="1026"/>
      <c r="BC614" s="1026"/>
      <c r="BD614" s="1026"/>
      <c r="BE614" s="1026"/>
      <c r="BF614" s="1026"/>
      <c r="BG614" s="1026"/>
      <c r="BH614" s="1026"/>
      <c r="BI614" s="1026"/>
      <c r="BJ614" s="1026"/>
      <c r="BK614" s="1026"/>
      <c r="BL614" s="1026"/>
      <c r="BM614" s="1026"/>
      <c r="BN614" s="1026"/>
      <c r="BO614" s="1026"/>
      <c r="BP614" s="1026"/>
      <c r="BQ614" s="1026"/>
      <c r="BR614" s="1026"/>
      <c r="BS614" s="1026"/>
      <c r="BT614" s="1026"/>
      <c r="BU614" s="1026"/>
      <c r="BV614" s="1026"/>
    </row>
    <row r="615">
      <c r="A615" s="1026"/>
      <c r="B615" s="1026"/>
      <c r="C615" s="1026"/>
      <c r="D615" s="1026"/>
      <c r="E615" s="1026"/>
      <c r="F615" s="1026"/>
      <c r="G615" s="1026"/>
      <c r="H615" s="1027"/>
      <c r="I615" s="1027"/>
      <c r="J615" s="1027"/>
      <c r="K615" s="1027"/>
      <c r="L615" s="1027"/>
      <c r="M615" s="1027"/>
      <c r="N615" s="1027"/>
      <c r="O615" s="1027"/>
      <c r="P615" s="1027"/>
      <c r="Q615" s="1026"/>
      <c r="R615" s="1026"/>
      <c r="S615" s="1026"/>
      <c r="T615" s="1026"/>
      <c r="U615" s="1026"/>
      <c r="V615" s="1026"/>
      <c r="W615" s="1026"/>
      <c r="X615" s="1026"/>
      <c r="Y615" s="1026"/>
      <c r="Z615" s="1026"/>
      <c r="AA615" s="1026"/>
      <c r="AB615" s="1026"/>
      <c r="AC615" s="1026"/>
      <c r="AD615" s="1026"/>
      <c r="AE615" s="1026"/>
      <c r="AF615" s="1026"/>
      <c r="AG615" s="1026"/>
      <c r="AH615" s="1026"/>
      <c r="AI615" s="1026"/>
      <c r="AJ615" s="1026"/>
      <c r="AK615" s="1026"/>
      <c r="AL615" s="1026"/>
      <c r="AM615" s="1026"/>
      <c r="AN615" s="1026"/>
      <c r="AO615" s="1026"/>
      <c r="AP615" s="1026"/>
      <c r="AQ615" s="1026"/>
      <c r="AR615" s="1026"/>
      <c r="AS615" s="1026"/>
      <c r="AT615" s="1026"/>
      <c r="AU615" s="1026"/>
      <c r="AV615" s="1026"/>
      <c r="AW615" s="1026"/>
      <c r="AX615" s="1026"/>
      <c r="AY615" s="1026"/>
      <c r="AZ615" s="1026"/>
      <c r="BA615" s="1026"/>
      <c r="BB615" s="1026"/>
      <c r="BC615" s="1026"/>
      <c r="BD615" s="1026"/>
      <c r="BE615" s="1026"/>
      <c r="BF615" s="1026"/>
      <c r="BG615" s="1026"/>
      <c r="BH615" s="1026"/>
      <c r="BI615" s="1026"/>
      <c r="BJ615" s="1026"/>
      <c r="BK615" s="1026"/>
      <c r="BL615" s="1026"/>
      <c r="BM615" s="1026"/>
      <c r="BN615" s="1026"/>
      <c r="BO615" s="1026"/>
      <c r="BP615" s="1026"/>
      <c r="BQ615" s="1026"/>
      <c r="BR615" s="1026"/>
      <c r="BS615" s="1026"/>
      <c r="BT615" s="1026"/>
      <c r="BU615" s="1026"/>
      <c r="BV615" s="1026"/>
    </row>
    <row r="616">
      <c r="A616" s="1026"/>
      <c r="B616" s="1026"/>
      <c r="C616" s="1026"/>
      <c r="D616" s="1026"/>
      <c r="E616" s="1026"/>
      <c r="F616" s="1026"/>
      <c r="G616" s="1026"/>
      <c r="H616" s="1027"/>
      <c r="I616" s="1027"/>
      <c r="J616" s="1027"/>
      <c r="K616" s="1027"/>
      <c r="L616" s="1027"/>
      <c r="M616" s="1027"/>
      <c r="N616" s="1027"/>
      <c r="O616" s="1027"/>
      <c r="P616" s="1027"/>
      <c r="Q616" s="1026"/>
      <c r="R616" s="1026"/>
      <c r="S616" s="1026"/>
      <c r="T616" s="1026"/>
      <c r="U616" s="1026"/>
      <c r="V616" s="1026"/>
      <c r="W616" s="1026"/>
      <c r="X616" s="1026"/>
      <c r="Y616" s="1026"/>
      <c r="Z616" s="1026"/>
      <c r="AA616" s="1026"/>
      <c r="AB616" s="1026"/>
      <c r="AC616" s="1026"/>
      <c r="AD616" s="1026"/>
      <c r="AE616" s="1026"/>
      <c r="AF616" s="1026"/>
      <c r="AG616" s="1026"/>
      <c r="AH616" s="1026"/>
      <c r="AI616" s="1026"/>
      <c r="AJ616" s="1026"/>
      <c r="AK616" s="1026"/>
      <c r="AL616" s="1026"/>
      <c r="AM616" s="1026"/>
      <c r="AN616" s="1026"/>
      <c r="AO616" s="1026"/>
      <c r="AP616" s="1026"/>
      <c r="AQ616" s="1026"/>
      <c r="AR616" s="1026"/>
      <c r="AS616" s="1026"/>
      <c r="AT616" s="1026"/>
      <c r="AU616" s="1026"/>
      <c r="AV616" s="1026"/>
      <c r="AW616" s="1026"/>
      <c r="AX616" s="1026"/>
      <c r="AY616" s="1026"/>
      <c r="AZ616" s="1026"/>
      <c r="BA616" s="1026"/>
      <c r="BB616" s="1026"/>
      <c r="BC616" s="1026"/>
      <c r="BD616" s="1026"/>
      <c r="BE616" s="1026"/>
      <c r="BF616" s="1026"/>
      <c r="BG616" s="1026"/>
      <c r="BH616" s="1026"/>
      <c r="BI616" s="1026"/>
      <c r="BJ616" s="1026"/>
      <c r="BK616" s="1026"/>
      <c r="BL616" s="1026"/>
      <c r="BM616" s="1026"/>
      <c r="BN616" s="1026"/>
      <c r="BO616" s="1026"/>
      <c r="BP616" s="1026"/>
      <c r="BQ616" s="1026"/>
      <c r="BR616" s="1026"/>
      <c r="BS616" s="1026"/>
      <c r="BT616" s="1026"/>
      <c r="BU616" s="1026"/>
      <c r="BV616" s="1026"/>
    </row>
    <row r="617">
      <c r="A617" s="1026"/>
      <c r="B617" s="1026"/>
      <c r="C617" s="1026"/>
      <c r="D617" s="1026"/>
      <c r="E617" s="1026"/>
      <c r="F617" s="1026"/>
      <c r="G617" s="1026"/>
      <c r="H617" s="1027"/>
      <c r="I617" s="1027"/>
      <c r="J617" s="1027"/>
      <c r="K617" s="1027"/>
      <c r="L617" s="1027"/>
      <c r="M617" s="1027"/>
      <c r="N617" s="1027"/>
      <c r="O617" s="1027"/>
      <c r="P617" s="1027"/>
      <c r="Q617" s="1026"/>
      <c r="R617" s="1026"/>
      <c r="S617" s="1026"/>
      <c r="T617" s="1026"/>
      <c r="U617" s="1026"/>
      <c r="V617" s="1026"/>
      <c r="W617" s="1026"/>
      <c r="X617" s="1026"/>
      <c r="Y617" s="1026"/>
      <c r="Z617" s="1026"/>
      <c r="AA617" s="1026"/>
      <c r="AB617" s="1026"/>
      <c r="AC617" s="1026"/>
      <c r="AD617" s="1026"/>
      <c r="AE617" s="1026"/>
      <c r="AF617" s="1026"/>
      <c r="AG617" s="1026"/>
      <c r="AH617" s="1026"/>
      <c r="AI617" s="1026"/>
      <c r="AJ617" s="1026"/>
      <c r="AK617" s="1026"/>
      <c r="AL617" s="1026"/>
      <c r="AM617" s="1026"/>
      <c r="AN617" s="1026"/>
      <c r="AO617" s="1026"/>
      <c r="AP617" s="1026"/>
      <c r="AQ617" s="1026"/>
      <c r="AR617" s="1026"/>
      <c r="AS617" s="1026"/>
      <c r="AT617" s="1026"/>
      <c r="AU617" s="1026"/>
      <c r="AV617" s="1026"/>
      <c r="AW617" s="1026"/>
      <c r="AX617" s="1026"/>
      <c r="AY617" s="1026"/>
      <c r="AZ617" s="1026"/>
      <c r="BA617" s="1026"/>
      <c r="BB617" s="1026"/>
      <c r="BC617" s="1026"/>
      <c r="BD617" s="1026"/>
      <c r="BE617" s="1026"/>
      <c r="BF617" s="1026"/>
      <c r="BG617" s="1026"/>
      <c r="BH617" s="1026"/>
      <c r="BI617" s="1026"/>
      <c r="BJ617" s="1026"/>
      <c r="BK617" s="1026"/>
      <c r="BL617" s="1026"/>
      <c r="BM617" s="1026"/>
      <c r="BN617" s="1026"/>
      <c r="BO617" s="1026"/>
      <c r="BP617" s="1026"/>
      <c r="BQ617" s="1026"/>
      <c r="BR617" s="1026"/>
      <c r="BS617" s="1026"/>
      <c r="BT617" s="1026"/>
      <c r="BU617" s="1026"/>
      <c r="BV617" s="1026"/>
    </row>
    <row r="618">
      <c r="A618" s="1026"/>
      <c r="B618" s="1026"/>
      <c r="C618" s="1026"/>
      <c r="D618" s="1026"/>
      <c r="E618" s="1026"/>
      <c r="F618" s="1026"/>
      <c r="G618" s="1026"/>
      <c r="H618" s="1027"/>
      <c r="I618" s="1027"/>
      <c r="J618" s="1027"/>
      <c r="K618" s="1027"/>
      <c r="L618" s="1027"/>
      <c r="M618" s="1027"/>
      <c r="N618" s="1027"/>
      <c r="O618" s="1027"/>
      <c r="P618" s="1027"/>
      <c r="Q618" s="1026"/>
      <c r="R618" s="1026"/>
      <c r="S618" s="1026"/>
      <c r="T618" s="1026"/>
      <c r="U618" s="1026"/>
      <c r="V618" s="1026"/>
      <c r="W618" s="1026"/>
      <c r="X618" s="1026"/>
      <c r="Y618" s="1026"/>
      <c r="Z618" s="1026"/>
      <c r="AA618" s="1026"/>
      <c r="AB618" s="1026"/>
      <c r="AC618" s="1026"/>
      <c r="AD618" s="1026"/>
      <c r="AE618" s="1026"/>
      <c r="AF618" s="1026"/>
      <c r="AG618" s="1026"/>
      <c r="AH618" s="1026"/>
      <c r="AI618" s="1026"/>
      <c r="AJ618" s="1026"/>
      <c r="AK618" s="1026"/>
      <c r="AL618" s="1026"/>
      <c r="AM618" s="1026"/>
      <c r="AN618" s="1026"/>
      <c r="AO618" s="1026"/>
      <c r="AP618" s="1026"/>
      <c r="AQ618" s="1026"/>
      <c r="AR618" s="1026"/>
      <c r="AS618" s="1026"/>
      <c r="AT618" s="1026"/>
      <c r="AU618" s="1026"/>
      <c r="AV618" s="1026"/>
      <c r="AW618" s="1026"/>
      <c r="AX618" s="1026"/>
      <c r="AY618" s="1026"/>
      <c r="AZ618" s="1026"/>
      <c r="BA618" s="1026"/>
      <c r="BB618" s="1026"/>
      <c r="BC618" s="1026"/>
      <c r="BD618" s="1026"/>
      <c r="BE618" s="1026"/>
      <c r="BF618" s="1026"/>
      <c r="BG618" s="1026"/>
      <c r="BH618" s="1026"/>
      <c r="BI618" s="1026"/>
      <c r="BJ618" s="1026"/>
      <c r="BK618" s="1026"/>
      <c r="BL618" s="1026"/>
      <c r="BM618" s="1026"/>
      <c r="BN618" s="1026"/>
      <c r="BO618" s="1026"/>
      <c r="BP618" s="1026"/>
      <c r="BQ618" s="1026"/>
      <c r="BR618" s="1026"/>
      <c r="BS618" s="1026"/>
      <c r="BT618" s="1026"/>
      <c r="BU618" s="1026"/>
      <c r="BV618" s="1026"/>
    </row>
    <row r="619">
      <c r="A619" s="1026"/>
      <c r="B619" s="1026"/>
      <c r="C619" s="1026"/>
      <c r="D619" s="1026"/>
      <c r="E619" s="1026"/>
      <c r="F619" s="1026"/>
      <c r="G619" s="1026"/>
      <c r="H619" s="1027"/>
      <c r="I619" s="1027"/>
      <c r="J619" s="1027"/>
      <c r="K619" s="1027"/>
      <c r="L619" s="1027"/>
      <c r="M619" s="1027"/>
      <c r="N619" s="1027"/>
      <c r="O619" s="1027"/>
      <c r="P619" s="1027"/>
      <c r="Q619" s="1026"/>
      <c r="R619" s="1026"/>
      <c r="S619" s="1026"/>
      <c r="T619" s="1026"/>
      <c r="U619" s="1026"/>
      <c r="V619" s="1026"/>
      <c r="W619" s="1026"/>
      <c r="X619" s="1026"/>
      <c r="Y619" s="1026"/>
      <c r="Z619" s="1026"/>
      <c r="AA619" s="1026"/>
      <c r="AB619" s="1026"/>
      <c r="AC619" s="1026"/>
      <c r="AD619" s="1026"/>
      <c r="AE619" s="1026"/>
      <c r="AF619" s="1026"/>
      <c r="AG619" s="1026"/>
      <c r="AH619" s="1026"/>
      <c r="AI619" s="1026"/>
      <c r="AJ619" s="1026"/>
      <c r="AK619" s="1026"/>
      <c r="AL619" s="1026"/>
      <c r="AM619" s="1026"/>
      <c r="AN619" s="1026"/>
      <c r="AO619" s="1026"/>
      <c r="AP619" s="1026"/>
      <c r="AQ619" s="1026"/>
      <c r="AR619" s="1026"/>
      <c r="AS619" s="1026"/>
      <c r="AT619" s="1026"/>
      <c r="AU619" s="1026"/>
      <c r="AV619" s="1026"/>
      <c r="AW619" s="1026"/>
      <c r="AX619" s="1026"/>
      <c r="AY619" s="1026"/>
      <c r="AZ619" s="1026"/>
      <c r="BA619" s="1026"/>
      <c r="BB619" s="1026"/>
      <c r="BC619" s="1026"/>
      <c r="BD619" s="1026"/>
      <c r="BE619" s="1026"/>
      <c r="BF619" s="1026"/>
      <c r="BG619" s="1026"/>
      <c r="BH619" s="1026"/>
      <c r="BI619" s="1026"/>
      <c r="BJ619" s="1026"/>
      <c r="BK619" s="1026"/>
      <c r="BL619" s="1026"/>
      <c r="BM619" s="1026"/>
      <c r="BN619" s="1026"/>
      <c r="BO619" s="1026"/>
      <c r="BP619" s="1026"/>
      <c r="BQ619" s="1026"/>
      <c r="BR619" s="1026"/>
      <c r="BS619" s="1026"/>
      <c r="BT619" s="1026"/>
      <c r="BU619" s="1026"/>
      <c r="BV619" s="1026"/>
    </row>
    <row r="620">
      <c r="A620" s="1026"/>
      <c r="B620" s="1026"/>
      <c r="C620" s="1026"/>
      <c r="D620" s="1026"/>
      <c r="E620" s="1026"/>
      <c r="F620" s="1026"/>
      <c r="G620" s="1026"/>
      <c r="H620" s="1027"/>
      <c r="I620" s="1027"/>
      <c r="J620" s="1027"/>
      <c r="K620" s="1027"/>
      <c r="L620" s="1027"/>
      <c r="M620" s="1027"/>
      <c r="N620" s="1027"/>
      <c r="O620" s="1027"/>
      <c r="P620" s="1027"/>
      <c r="Q620" s="1026"/>
      <c r="R620" s="1026"/>
      <c r="S620" s="1026"/>
      <c r="T620" s="1026"/>
      <c r="U620" s="1026"/>
      <c r="V620" s="1026"/>
      <c r="W620" s="1026"/>
      <c r="X620" s="1026"/>
      <c r="Y620" s="1026"/>
      <c r="Z620" s="1026"/>
      <c r="AA620" s="1026"/>
      <c r="AB620" s="1026"/>
      <c r="AC620" s="1026"/>
      <c r="AD620" s="1026"/>
      <c r="AE620" s="1026"/>
      <c r="AF620" s="1026"/>
      <c r="AG620" s="1026"/>
      <c r="AH620" s="1026"/>
      <c r="AI620" s="1026"/>
      <c r="AJ620" s="1026"/>
      <c r="AK620" s="1026"/>
      <c r="AL620" s="1026"/>
      <c r="AM620" s="1026"/>
      <c r="AN620" s="1026"/>
      <c r="AO620" s="1026"/>
      <c r="AP620" s="1026"/>
      <c r="AQ620" s="1026"/>
      <c r="AR620" s="1026"/>
      <c r="AS620" s="1026"/>
      <c r="AT620" s="1026"/>
      <c r="AU620" s="1026"/>
      <c r="AV620" s="1026"/>
      <c r="AW620" s="1026"/>
      <c r="AX620" s="1026"/>
      <c r="AY620" s="1026"/>
      <c r="AZ620" s="1026"/>
      <c r="BA620" s="1026"/>
      <c r="BB620" s="1026"/>
      <c r="BC620" s="1026"/>
      <c r="BD620" s="1026"/>
      <c r="BE620" s="1026"/>
      <c r="BF620" s="1026"/>
      <c r="BG620" s="1026"/>
      <c r="BH620" s="1026"/>
      <c r="BI620" s="1026"/>
      <c r="BJ620" s="1026"/>
      <c r="BK620" s="1026"/>
      <c r="BL620" s="1026"/>
      <c r="BM620" s="1026"/>
      <c r="BN620" s="1026"/>
      <c r="BO620" s="1026"/>
      <c r="BP620" s="1026"/>
      <c r="BQ620" s="1026"/>
      <c r="BR620" s="1026"/>
      <c r="BS620" s="1026"/>
      <c r="BT620" s="1026"/>
      <c r="BU620" s="1026"/>
      <c r="BV620" s="1026"/>
    </row>
    <row r="621">
      <c r="A621" s="1026"/>
      <c r="B621" s="1026"/>
      <c r="C621" s="1026"/>
      <c r="D621" s="1026"/>
      <c r="E621" s="1026"/>
      <c r="F621" s="1026"/>
      <c r="G621" s="1026"/>
      <c r="H621" s="1027"/>
      <c r="I621" s="1027"/>
      <c r="J621" s="1027"/>
      <c r="K621" s="1027"/>
      <c r="L621" s="1027"/>
      <c r="M621" s="1027"/>
      <c r="N621" s="1027"/>
      <c r="O621" s="1027"/>
      <c r="P621" s="1027"/>
      <c r="Q621" s="1026"/>
      <c r="R621" s="1026"/>
      <c r="S621" s="1026"/>
      <c r="T621" s="1026"/>
      <c r="U621" s="1026"/>
      <c r="V621" s="1026"/>
      <c r="W621" s="1026"/>
      <c r="X621" s="1026"/>
      <c r="Y621" s="1026"/>
      <c r="Z621" s="1026"/>
      <c r="AA621" s="1026"/>
      <c r="AB621" s="1026"/>
      <c r="AC621" s="1026"/>
      <c r="AD621" s="1026"/>
      <c r="AE621" s="1026"/>
      <c r="AF621" s="1026"/>
      <c r="AG621" s="1026"/>
      <c r="AH621" s="1026"/>
      <c r="AI621" s="1026"/>
      <c r="AJ621" s="1026"/>
      <c r="AK621" s="1026"/>
      <c r="AL621" s="1026"/>
      <c r="AM621" s="1026"/>
      <c r="AN621" s="1026"/>
      <c r="AO621" s="1026"/>
      <c r="AP621" s="1026"/>
      <c r="AQ621" s="1026"/>
      <c r="AR621" s="1026"/>
      <c r="AS621" s="1026"/>
      <c r="AT621" s="1026"/>
      <c r="AU621" s="1026"/>
      <c r="AV621" s="1026"/>
      <c r="AW621" s="1026"/>
      <c r="AX621" s="1026"/>
      <c r="AY621" s="1026"/>
      <c r="AZ621" s="1026"/>
      <c r="BA621" s="1026"/>
      <c r="BB621" s="1026"/>
      <c r="BC621" s="1026"/>
      <c r="BD621" s="1026"/>
      <c r="BE621" s="1026"/>
      <c r="BF621" s="1026"/>
      <c r="BG621" s="1026"/>
      <c r="BH621" s="1026"/>
      <c r="BI621" s="1026"/>
      <c r="BJ621" s="1026"/>
      <c r="BK621" s="1026"/>
      <c r="BL621" s="1026"/>
      <c r="BM621" s="1026"/>
      <c r="BN621" s="1026"/>
      <c r="BO621" s="1026"/>
      <c r="BP621" s="1026"/>
      <c r="BQ621" s="1026"/>
      <c r="BR621" s="1026"/>
      <c r="BS621" s="1026"/>
      <c r="BT621" s="1026"/>
      <c r="BU621" s="1026"/>
      <c r="BV621" s="1026"/>
    </row>
    <row r="622">
      <c r="A622" s="1026"/>
      <c r="B622" s="1026"/>
      <c r="C622" s="1026"/>
      <c r="D622" s="1026"/>
      <c r="E622" s="1026"/>
      <c r="F622" s="1026"/>
      <c r="G622" s="1026"/>
      <c r="H622" s="1027"/>
      <c r="I622" s="1027"/>
      <c r="J622" s="1027"/>
      <c r="K622" s="1027"/>
      <c r="L622" s="1027"/>
      <c r="M622" s="1027"/>
      <c r="N622" s="1027"/>
      <c r="O622" s="1027"/>
      <c r="P622" s="1027"/>
      <c r="Q622" s="1026"/>
      <c r="R622" s="1026"/>
      <c r="S622" s="1026"/>
      <c r="T622" s="1026"/>
      <c r="U622" s="1026"/>
      <c r="V622" s="1026"/>
      <c r="W622" s="1026"/>
      <c r="X622" s="1026"/>
      <c r="Y622" s="1026"/>
      <c r="Z622" s="1026"/>
      <c r="AA622" s="1026"/>
      <c r="AB622" s="1026"/>
      <c r="AC622" s="1026"/>
      <c r="AD622" s="1026"/>
      <c r="AE622" s="1026"/>
      <c r="AF622" s="1026"/>
      <c r="AG622" s="1026"/>
      <c r="AH622" s="1026"/>
      <c r="AI622" s="1026"/>
      <c r="AJ622" s="1026"/>
      <c r="AK622" s="1026"/>
      <c r="AL622" s="1026"/>
      <c r="AM622" s="1026"/>
      <c r="AN622" s="1026"/>
      <c r="AO622" s="1026"/>
      <c r="AP622" s="1026"/>
      <c r="AQ622" s="1026"/>
      <c r="AR622" s="1026"/>
      <c r="AS622" s="1026"/>
      <c r="AT622" s="1026"/>
      <c r="AU622" s="1026"/>
      <c r="AV622" s="1026"/>
      <c r="AW622" s="1026"/>
      <c r="AX622" s="1026"/>
      <c r="AY622" s="1026"/>
      <c r="AZ622" s="1026"/>
      <c r="BA622" s="1026"/>
      <c r="BB622" s="1026"/>
      <c r="BC622" s="1026"/>
      <c r="BD622" s="1026"/>
      <c r="BE622" s="1026"/>
      <c r="BF622" s="1026"/>
      <c r="BG622" s="1026"/>
      <c r="BH622" s="1026"/>
      <c r="BI622" s="1026"/>
      <c r="BJ622" s="1026"/>
      <c r="BK622" s="1026"/>
      <c r="BL622" s="1026"/>
      <c r="BM622" s="1026"/>
      <c r="BN622" s="1026"/>
      <c r="BO622" s="1026"/>
      <c r="BP622" s="1026"/>
      <c r="BQ622" s="1026"/>
      <c r="BR622" s="1026"/>
      <c r="BS622" s="1026"/>
      <c r="BT622" s="1026"/>
      <c r="BU622" s="1026"/>
      <c r="BV622" s="1026"/>
    </row>
    <row r="623">
      <c r="A623" s="1026"/>
      <c r="B623" s="1026"/>
      <c r="C623" s="1026"/>
      <c r="D623" s="1026"/>
      <c r="E623" s="1026"/>
      <c r="F623" s="1026"/>
      <c r="G623" s="1026"/>
      <c r="H623" s="1027"/>
      <c r="I623" s="1027"/>
      <c r="J623" s="1027"/>
      <c r="K623" s="1027"/>
      <c r="L623" s="1027"/>
      <c r="M623" s="1027"/>
      <c r="N623" s="1027"/>
      <c r="O623" s="1027"/>
      <c r="P623" s="1027"/>
      <c r="Q623" s="1026"/>
      <c r="R623" s="1026"/>
      <c r="S623" s="1026"/>
      <c r="T623" s="1026"/>
      <c r="U623" s="1026"/>
      <c r="V623" s="1026"/>
      <c r="W623" s="1026"/>
      <c r="X623" s="1026"/>
      <c r="Y623" s="1026"/>
      <c r="Z623" s="1026"/>
      <c r="AA623" s="1026"/>
      <c r="AB623" s="1026"/>
      <c r="AC623" s="1026"/>
      <c r="AD623" s="1026"/>
      <c r="AE623" s="1026"/>
      <c r="AF623" s="1026"/>
      <c r="AG623" s="1026"/>
      <c r="AH623" s="1026"/>
      <c r="AI623" s="1026"/>
      <c r="AJ623" s="1026"/>
      <c r="AK623" s="1026"/>
      <c r="AL623" s="1026"/>
      <c r="AM623" s="1026"/>
      <c r="AN623" s="1026"/>
      <c r="AO623" s="1026"/>
      <c r="AP623" s="1026"/>
      <c r="AQ623" s="1026"/>
      <c r="AR623" s="1026"/>
      <c r="AS623" s="1026"/>
      <c r="AT623" s="1026"/>
      <c r="AU623" s="1026"/>
      <c r="AV623" s="1026"/>
      <c r="AW623" s="1026"/>
      <c r="AX623" s="1026"/>
      <c r="AY623" s="1026"/>
      <c r="AZ623" s="1026"/>
      <c r="BA623" s="1026"/>
      <c r="BB623" s="1026"/>
      <c r="BC623" s="1026"/>
      <c r="BD623" s="1026"/>
      <c r="BE623" s="1026"/>
      <c r="BF623" s="1026"/>
      <c r="BG623" s="1026"/>
      <c r="BH623" s="1026"/>
      <c r="BI623" s="1026"/>
      <c r="BJ623" s="1026"/>
      <c r="BK623" s="1026"/>
      <c r="BL623" s="1026"/>
      <c r="BM623" s="1026"/>
      <c r="BN623" s="1026"/>
      <c r="BO623" s="1026"/>
      <c r="BP623" s="1026"/>
      <c r="BQ623" s="1026"/>
      <c r="BR623" s="1026"/>
      <c r="BS623" s="1026"/>
      <c r="BT623" s="1026"/>
      <c r="BU623" s="1026"/>
      <c r="BV623" s="1026"/>
    </row>
    <row r="624">
      <c r="A624" s="1026"/>
      <c r="B624" s="1026"/>
      <c r="C624" s="1026"/>
      <c r="D624" s="1026"/>
      <c r="E624" s="1026"/>
      <c r="F624" s="1026"/>
      <c r="G624" s="1026"/>
      <c r="H624" s="1027"/>
      <c r="I624" s="1027"/>
      <c r="J624" s="1027"/>
      <c r="K624" s="1027"/>
      <c r="L624" s="1027"/>
      <c r="M624" s="1027"/>
      <c r="N624" s="1027"/>
      <c r="O624" s="1027"/>
      <c r="P624" s="1027"/>
      <c r="Q624" s="1026"/>
      <c r="R624" s="1026"/>
      <c r="S624" s="1026"/>
      <c r="T624" s="1026"/>
      <c r="U624" s="1026"/>
      <c r="V624" s="1026"/>
      <c r="W624" s="1026"/>
      <c r="X624" s="1026"/>
      <c r="Y624" s="1026"/>
      <c r="Z624" s="1026"/>
      <c r="AA624" s="1026"/>
      <c r="AB624" s="1026"/>
      <c r="AC624" s="1026"/>
      <c r="AD624" s="1026"/>
      <c r="AE624" s="1026"/>
      <c r="AF624" s="1026"/>
      <c r="AG624" s="1026"/>
      <c r="AH624" s="1026"/>
      <c r="AI624" s="1026"/>
      <c r="AJ624" s="1026"/>
      <c r="AK624" s="1026"/>
      <c r="AL624" s="1026"/>
      <c r="AM624" s="1026"/>
      <c r="AN624" s="1026"/>
      <c r="AO624" s="1026"/>
      <c r="AP624" s="1026"/>
      <c r="AQ624" s="1026"/>
      <c r="AR624" s="1026"/>
      <c r="AS624" s="1026"/>
      <c r="AT624" s="1026"/>
      <c r="AU624" s="1026"/>
      <c r="AV624" s="1026"/>
      <c r="AW624" s="1026"/>
      <c r="AX624" s="1026"/>
      <c r="AY624" s="1026"/>
      <c r="AZ624" s="1026"/>
      <c r="BA624" s="1026"/>
      <c r="BB624" s="1026"/>
      <c r="BC624" s="1026"/>
      <c r="BD624" s="1026"/>
      <c r="BE624" s="1026"/>
      <c r="BF624" s="1026"/>
      <c r="BG624" s="1026"/>
      <c r="BH624" s="1026"/>
      <c r="BI624" s="1026"/>
      <c r="BJ624" s="1026"/>
      <c r="BK624" s="1026"/>
      <c r="BL624" s="1026"/>
      <c r="BM624" s="1026"/>
      <c r="BN624" s="1026"/>
      <c r="BO624" s="1026"/>
      <c r="BP624" s="1026"/>
      <c r="BQ624" s="1026"/>
      <c r="BR624" s="1026"/>
      <c r="BS624" s="1026"/>
      <c r="BT624" s="1026"/>
      <c r="BU624" s="1026"/>
      <c r="BV624" s="1026"/>
    </row>
    <row r="625">
      <c r="A625" s="1026"/>
      <c r="B625" s="1026"/>
      <c r="C625" s="1026"/>
      <c r="D625" s="1026"/>
      <c r="E625" s="1026"/>
      <c r="F625" s="1026"/>
      <c r="G625" s="1026"/>
      <c r="H625" s="1027"/>
      <c r="I625" s="1027"/>
      <c r="J625" s="1027"/>
      <c r="K625" s="1027"/>
      <c r="L625" s="1027"/>
      <c r="M625" s="1027"/>
      <c r="N625" s="1027"/>
      <c r="O625" s="1027"/>
      <c r="P625" s="1027"/>
      <c r="Q625" s="1026"/>
      <c r="R625" s="1026"/>
      <c r="S625" s="1026"/>
      <c r="T625" s="1026"/>
      <c r="U625" s="1026"/>
      <c r="V625" s="1026"/>
      <c r="W625" s="1026"/>
      <c r="X625" s="1026"/>
      <c r="Y625" s="1026"/>
      <c r="Z625" s="1026"/>
      <c r="AA625" s="1026"/>
      <c r="AB625" s="1026"/>
      <c r="AC625" s="1026"/>
      <c r="AD625" s="1026"/>
      <c r="AE625" s="1026"/>
      <c r="AF625" s="1026"/>
      <c r="AG625" s="1026"/>
      <c r="AH625" s="1026"/>
      <c r="AI625" s="1026"/>
      <c r="AJ625" s="1026"/>
      <c r="AK625" s="1026"/>
      <c r="AL625" s="1026"/>
      <c r="AM625" s="1026"/>
      <c r="AN625" s="1026"/>
      <c r="AO625" s="1026"/>
      <c r="AP625" s="1026"/>
      <c r="AQ625" s="1026"/>
      <c r="AR625" s="1026"/>
      <c r="AS625" s="1026"/>
      <c r="AT625" s="1026"/>
      <c r="AU625" s="1026"/>
      <c r="AV625" s="1026"/>
      <c r="AW625" s="1026"/>
      <c r="AX625" s="1026"/>
      <c r="AY625" s="1026"/>
      <c r="AZ625" s="1026"/>
      <c r="BA625" s="1026"/>
      <c r="BB625" s="1026"/>
      <c r="BC625" s="1026"/>
      <c r="BD625" s="1026"/>
      <c r="BE625" s="1026"/>
      <c r="BF625" s="1026"/>
      <c r="BG625" s="1026"/>
      <c r="BH625" s="1026"/>
      <c r="BI625" s="1026"/>
      <c r="BJ625" s="1026"/>
      <c r="BK625" s="1026"/>
      <c r="BL625" s="1026"/>
      <c r="BM625" s="1026"/>
      <c r="BN625" s="1026"/>
      <c r="BO625" s="1026"/>
      <c r="BP625" s="1026"/>
      <c r="BQ625" s="1026"/>
      <c r="BR625" s="1026"/>
      <c r="BS625" s="1026"/>
      <c r="BT625" s="1026"/>
      <c r="BU625" s="1026"/>
      <c r="BV625" s="1026"/>
    </row>
    <row r="626">
      <c r="A626" s="1026"/>
      <c r="B626" s="1026"/>
      <c r="C626" s="1026"/>
      <c r="D626" s="1026"/>
      <c r="E626" s="1026"/>
      <c r="F626" s="1026"/>
      <c r="G626" s="1026"/>
      <c r="H626" s="1027"/>
      <c r="I626" s="1027"/>
      <c r="J626" s="1027"/>
      <c r="K626" s="1027"/>
      <c r="L626" s="1027"/>
      <c r="M626" s="1027"/>
      <c r="N626" s="1027"/>
      <c r="O626" s="1027"/>
      <c r="P626" s="1027"/>
      <c r="Q626" s="1026"/>
      <c r="R626" s="1026"/>
      <c r="S626" s="1026"/>
      <c r="T626" s="1026"/>
      <c r="U626" s="1026"/>
      <c r="V626" s="1026"/>
      <c r="W626" s="1026"/>
      <c r="X626" s="1026"/>
      <c r="Y626" s="1026"/>
      <c r="Z626" s="1026"/>
      <c r="AA626" s="1026"/>
      <c r="AB626" s="1026"/>
      <c r="AC626" s="1026"/>
      <c r="AD626" s="1026"/>
      <c r="AE626" s="1026"/>
      <c r="AF626" s="1026"/>
      <c r="AG626" s="1026"/>
      <c r="AH626" s="1026"/>
      <c r="AI626" s="1026"/>
      <c r="AJ626" s="1026"/>
      <c r="AK626" s="1026"/>
      <c r="AL626" s="1026"/>
      <c r="AM626" s="1026"/>
      <c r="AN626" s="1026"/>
      <c r="AO626" s="1026"/>
      <c r="AP626" s="1026"/>
      <c r="AQ626" s="1026"/>
      <c r="AR626" s="1026"/>
      <c r="AS626" s="1026"/>
      <c r="AT626" s="1026"/>
      <c r="AU626" s="1026"/>
      <c r="AV626" s="1026"/>
      <c r="AW626" s="1026"/>
      <c r="AX626" s="1026"/>
      <c r="AY626" s="1026"/>
      <c r="AZ626" s="1026"/>
      <c r="BA626" s="1026"/>
      <c r="BB626" s="1026"/>
      <c r="BC626" s="1026"/>
      <c r="BD626" s="1026"/>
      <c r="BE626" s="1026"/>
      <c r="BF626" s="1026"/>
      <c r="BG626" s="1026"/>
      <c r="BH626" s="1026"/>
      <c r="BI626" s="1026"/>
      <c r="BJ626" s="1026"/>
      <c r="BK626" s="1026"/>
      <c r="BL626" s="1026"/>
      <c r="BM626" s="1026"/>
      <c r="BN626" s="1026"/>
      <c r="BO626" s="1026"/>
      <c r="BP626" s="1026"/>
      <c r="BQ626" s="1026"/>
      <c r="BR626" s="1026"/>
      <c r="BS626" s="1026"/>
      <c r="BT626" s="1026"/>
      <c r="BU626" s="1026"/>
      <c r="BV626" s="1026"/>
    </row>
    <row r="627">
      <c r="A627" s="1026"/>
      <c r="B627" s="1026"/>
      <c r="C627" s="1026"/>
      <c r="D627" s="1026"/>
      <c r="E627" s="1026"/>
      <c r="F627" s="1026"/>
      <c r="G627" s="1026"/>
      <c r="H627" s="1027"/>
      <c r="I627" s="1027"/>
      <c r="J627" s="1027"/>
      <c r="K627" s="1027"/>
      <c r="L627" s="1027"/>
      <c r="M627" s="1027"/>
      <c r="N627" s="1027"/>
      <c r="O627" s="1027"/>
      <c r="P627" s="1027"/>
      <c r="Q627" s="1026"/>
      <c r="R627" s="1026"/>
      <c r="S627" s="1026"/>
      <c r="T627" s="1026"/>
      <c r="U627" s="1026"/>
      <c r="V627" s="1026"/>
      <c r="W627" s="1026"/>
      <c r="X627" s="1026"/>
      <c r="Y627" s="1026"/>
      <c r="Z627" s="1026"/>
      <c r="AA627" s="1026"/>
      <c r="AB627" s="1026"/>
      <c r="AC627" s="1026"/>
      <c r="AD627" s="1026"/>
      <c r="AE627" s="1026"/>
      <c r="AF627" s="1026"/>
      <c r="AG627" s="1026"/>
      <c r="AH627" s="1026"/>
      <c r="AI627" s="1026"/>
      <c r="AJ627" s="1026"/>
      <c r="AK627" s="1026"/>
      <c r="AL627" s="1026"/>
      <c r="AM627" s="1026"/>
      <c r="AN627" s="1026"/>
      <c r="AO627" s="1026"/>
      <c r="AP627" s="1026"/>
      <c r="AQ627" s="1026"/>
      <c r="AR627" s="1026"/>
      <c r="AS627" s="1026"/>
      <c r="AT627" s="1026"/>
      <c r="AU627" s="1026"/>
      <c r="AV627" s="1026"/>
      <c r="AW627" s="1026"/>
      <c r="AX627" s="1026"/>
      <c r="AY627" s="1026"/>
      <c r="AZ627" s="1026"/>
      <c r="BA627" s="1026"/>
      <c r="BB627" s="1026"/>
      <c r="BC627" s="1026"/>
      <c r="BD627" s="1026"/>
      <c r="BE627" s="1026"/>
      <c r="BF627" s="1026"/>
      <c r="BG627" s="1026"/>
      <c r="BH627" s="1026"/>
      <c r="BI627" s="1026"/>
      <c r="BJ627" s="1026"/>
      <c r="BK627" s="1026"/>
      <c r="BL627" s="1026"/>
      <c r="BM627" s="1026"/>
      <c r="BN627" s="1026"/>
      <c r="BO627" s="1026"/>
      <c r="BP627" s="1026"/>
      <c r="BQ627" s="1026"/>
      <c r="BR627" s="1026"/>
      <c r="BS627" s="1026"/>
      <c r="BT627" s="1026"/>
      <c r="BU627" s="1026"/>
      <c r="BV627" s="1026"/>
    </row>
    <row r="628">
      <c r="A628" s="1026"/>
      <c r="B628" s="1026"/>
      <c r="C628" s="1026"/>
      <c r="D628" s="1026"/>
      <c r="E628" s="1026"/>
      <c r="F628" s="1026"/>
      <c r="G628" s="1026"/>
      <c r="H628" s="1027"/>
      <c r="I628" s="1027"/>
      <c r="J628" s="1027"/>
      <c r="K628" s="1027"/>
      <c r="L628" s="1027"/>
      <c r="M628" s="1027"/>
      <c r="N628" s="1027"/>
      <c r="O628" s="1027"/>
      <c r="P628" s="1027"/>
      <c r="Q628" s="1026"/>
      <c r="R628" s="1026"/>
      <c r="S628" s="1026"/>
      <c r="T628" s="1026"/>
      <c r="U628" s="1026"/>
      <c r="V628" s="1026"/>
      <c r="W628" s="1026"/>
      <c r="X628" s="1026"/>
      <c r="Y628" s="1026"/>
      <c r="Z628" s="1026"/>
      <c r="AA628" s="1026"/>
      <c r="AB628" s="1026"/>
      <c r="AC628" s="1026"/>
      <c r="AD628" s="1026"/>
      <c r="AE628" s="1026"/>
      <c r="AF628" s="1026"/>
      <c r="AG628" s="1026"/>
      <c r="AH628" s="1026"/>
      <c r="AI628" s="1026"/>
      <c r="AJ628" s="1026"/>
      <c r="AK628" s="1026"/>
      <c r="AL628" s="1026"/>
      <c r="AM628" s="1026"/>
      <c r="AN628" s="1026"/>
      <c r="AO628" s="1026"/>
      <c r="AP628" s="1026"/>
      <c r="AQ628" s="1026"/>
      <c r="AR628" s="1026"/>
      <c r="AS628" s="1026"/>
      <c r="AT628" s="1026"/>
      <c r="AU628" s="1026"/>
      <c r="AV628" s="1026"/>
      <c r="AW628" s="1026"/>
      <c r="AX628" s="1026"/>
      <c r="AY628" s="1026"/>
      <c r="AZ628" s="1026"/>
      <c r="BA628" s="1026"/>
      <c r="BB628" s="1026"/>
      <c r="BC628" s="1026"/>
      <c r="BD628" s="1026"/>
      <c r="BE628" s="1026"/>
      <c r="BF628" s="1026"/>
      <c r="BG628" s="1026"/>
      <c r="BH628" s="1026"/>
      <c r="BI628" s="1026"/>
      <c r="BJ628" s="1026"/>
      <c r="BK628" s="1026"/>
      <c r="BL628" s="1026"/>
      <c r="BM628" s="1026"/>
      <c r="BN628" s="1026"/>
      <c r="BO628" s="1026"/>
      <c r="BP628" s="1026"/>
      <c r="BQ628" s="1026"/>
      <c r="BR628" s="1026"/>
      <c r="BS628" s="1026"/>
      <c r="BT628" s="1026"/>
      <c r="BU628" s="1026"/>
      <c r="BV628" s="1026"/>
    </row>
    <row r="629">
      <c r="A629" s="1026"/>
      <c r="B629" s="1026"/>
      <c r="C629" s="1026"/>
      <c r="D629" s="1026"/>
      <c r="E629" s="1026"/>
      <c r="F629" s="1026"/>
      <c r="G629" s="1026"/>
      <c r="H629" s="1027"/>
      <c r="I629" s="1027"/>
      <c r="J629" s="1027"/>
      <c r="K629" s="1027"/>
      <c r="L629" s="1027"/>
      <c r="M629" s="1027"/>
      <c r="N629" s="1027"/>
      <c r="O629" s="1027"/>
      <c r="P629" s="1027"/>
      <c r="Q629" s="1026"/>
      <c r="R629" s="1026"/>
      <c r="S629" s="1026"/>
      <c r="T629" s="1026"/>
      <c r="U629" s="1026"/>
      <c r="V629" s="1026"/>
      <c r="W629" s="1026"/>
      <c r="X629" s="1026"/>
      <c r="Y629" s="1026"/>
      <c r="Z629" s="1026"/>
      <c r="AA629" s="1026"/>
      <c r="AB629" s="1026"/>
      <c r="AC629" s="1026"/>
      <c r="AD629" s="1026"/>
      <c r="AE629" s="1026"/>
      <c r="AF629" s="1026"/>
      <c r="AG629" s="1026"/>
      <c r="AH629" s="1026"/>
      <c r="AI629" s="1026"/>
      <c r="AJ629" s="1026"/>
      <c r="AK629" s="1026"/>
      <c r="AL629" s="1026"/>
      <c r="AM629" s="1026"/>
      <c r="AN629" s="1026"/>
      <c r="AO629" s="1026"/>
      <c r="AP629" s="1026"/>
      <c r="AQ629" s="1026"/>
      <c r="AR629" s="1026"/>
      <c r="AS629" s="1026"/>
      <c r="AT629" s="1026"/>
      <c r="AU629" s="1026"/>
      <c r="AV629" s="1026"/>
      <c r="AW629" s="1026"/>
      <c r="AX629" s="1026"/>
      <c r="AY629" s="1026"/>
      <c r="AZ629" s="1026"/>
      <c r="BA629" s="1026"/>
      <c r="BB629" s="1026"/>
      <c r="BC629" s="1026"/>
      <c r="BD629" s="1026"/>
      <c r="BE629" s="1026"/>
      <c r="BF629" s="1026"/>
      <c r="BG629" s="1026"/>
      <c r="BH629" s="1026"/>
      <c r="BI629" s="1026"/>
      <c r="BJ629" s="1026"/>
      <c r="BK629" s="1026"/>
      <c r="BL629" s="1026"/>
      <c r="BM629" s="1026"/>
      <c r="BN629" s="1026"/>
      <c r="BO629" s="1026"/>
      <c r="BP629" s="1026"/>
      <c r="BQ629" s="1026"/>
      <c r="BR629" s="1026"/>
      <c r="BS629" s="1026"/>
      <c r="BT629" s="1026"/>
      <c r="BU629" s="1026"/>
      <c r="BV629" s="1026"/>
    </row>
    <row r="630">
      <c r="A630" s="1026"/>
      <c r="B630" s="1026"/>
      <c r="C630" s="1026"/>
      <c r="D630" s="1026"/>
      <c r="E630" s="1026"/>
      <c r="F630" s="1026"/>
      <c r="G630" s="1026"/>
      <c r="H630" s="1027"/>
      <c r="I630" s="1027"/>
      <c r="J630" s="1027"/>
      <c r="K630" s="1027"/>
      <c r="L630" s="1027"/>
      <c r="M630" s="1027"/>
      <c r="N630" s="1027"/>
      <c r="O630" s="1027"/>
      <c r="P630" s="1027"/>
      <c r="Q630" s="1026"/>
      <c r="R630" s="1026"/>
      <c r="S630" s="1026"/>
      <c r="T630" s="1026"/>
      <c r="U630" s="1026"/>
      <c r="V630" s="1026"/>
      <c r="W630" s="1026"/>
      <c r="X630" s="1026"/>
      <c r="Y630" s="1026"/>
      <c r="Z630" s="1026"/>
      <c r="AA630" s="1026"/>
      <c r="AB630" s="1026"/>
      <c r="AC630" s="1026"/>
      <c r="AD630" s="1026"/>
      <c r="AE630" s="1026"/>
      <c r="AF630" s="1026"/>
      <c r="AG630" s="1026"/>
      <c r="AH630" s="1026"/>
      <c r="AI630" s="1026"/>
      <c r="AJ630" s="1026"/>
      <c r="AK630" s="1026"/>
      <c r="AL630" s="1026"/>
      <c r="AM630" s="1026"/>
      <c r="AN630" s="1026"/>
      <c r="AO630" s="1026"/>
      <c r="AP630" s="1026"/>
      <c r="AQ630" s="1026"/>
      <c r="AR630" s="1026"/>
      <c r="AS630" s="1026"/>
      <c r="AT630" s="1026"/>
      <c r="AU630" s="1026"/>
      <c r="AV630" s="1026"/>
      <c r="AW630" s="1026"/>
      <c r="AX630" s="1026"/>
      <c r="AY630" s="1026"/>
      <c r="AZ630" s="1026"/>
      <c r="BA630" s="1026"/>
      <c r="BB630" s="1026"/>
      <c r="BC630" s="1026"/>
      <c r="BD630" s="1026"/>
      <c r="BE630" s="1026"/>
      <c r="BF630" s="1026"/>
      <c r="BG630" s="1026"/>
      <c r="BH630" s="1026"/>
      <c r="BI630" s="1026"/>
      <c r="BJ630" s="1026"/>
      <c r="BK630" s="1026"/>
      <c r="BL630" s="1026"/>
      <c r="BM630" s="1026"/>
      <c r="BN630" s="1026"/>
      <c r="BO630" s="1026"/>
      <c r="BP630" s="1026"/>
      <c r="BQ630" s="1026"/>
      <c r="BR630" s="1026"/>
      <c r="BS630" s="1026"/>
      <c r="BT630" s="1026"/>
      <c r="BU630" s="1026"/>
      <c r="BV630" s="1026"/>
    </row>
    <row r="631">
      <c r="A631" s="1026"/>
      <c r="B631" s="1026"/>
      <c r="C631" s="1026"/>
      <c r="D631" s="1026"/>
      <c r="E631" s="1026"/>
      <c r="F631" s="1026"/>
      <c r="G631" s="1026"/>
      <c r="H631" s="1027"/>
      <c r="I631" s="1027"/>
      <c r="J631" s="1027"/>
      <c r="K631" s="1027"/>
      <c r="L631" s="1027"/>
      <c r="M631" s="1027"/>
      <c r="N631" s="1027"/>
      <c r="O631" s="1027"/>
      <c r="P631" s="1027"/>
      <c r="Q631" s="1026"/>
      <c r="R631" s="1026"/>
      <c r="S631" s="1026"/>
      <c r="T631" s="1026"/>
      <c r="U631" s="1026"/>
      <c r="V631" s="1026"/>
      <c r="W631" s="1026"/>
      <c r="X631" s="1026"/>
      <c r="Y631" s="1026"/>
      <c r="Z631" s="1026"/>
      <c r="AA631" s="1026"/>
      <c r="AB631" s="1026"/>
      <c r="AC631" s="1026"/>
      <c r="AD631" s="1026"/>
      <c r="AE631" s="1026"/>
      <c r="AF631" s="1026"/>
      <c r="AG631" s="1026"/>
      <c r="AH631" s="1026"/>
      <c r="AI631" s="1026"/>
      <c r="AJ631" s="1026"/>
      <c r="AK631" s="1026"/>
      <c r="AL631" s="1026"/>
      <c r="AM631" s="1026"/>
      <c r="AN631" s="1026"/>
      <c r="AO631" s="1026"/>
      <c r="AP631" s="1026"/>
      <c r="AQ631" s="1026"/>
      <c r="AR631" s="1026"/>
      <c r="AS631" s="1026"/>
      <c r="AT631" s="1026"/>
      <c r="AU631" s="1026"/>
      <c r="AV631" s="1026"/>
      <c r="AW631" s="1026"/>
      <c r="AX631" s="1026"/>
      <c r="AY631" s="1026"/>
      <c r="AZ631" s="1026"/>
      <c r="BA631" s="1026"/>
      <c r="BB631" s="1026"/>
      <c r="BC631" s="1026"/>
      <c r="BD631" s="1026"/>
      <c r="BE631" s="1026"/>
      <c r="BF631" s="1026"/>
      <c r="BG631" s="1026"/>
      <c r="BH631" s="1026"/>
      <c r="BI631" s="1026"/>
      <c r="BJ631" s="1026"/>
      <c r="BK631" s="1026"/>
      <c r="BL631" s="1026"/>
      <c r="BM631" s="1026"/>
      <c r="BN631" s="1026"/>
      <c r="BO631" s="1026"/>
      <c r="BP631" s="1026"/>
      <c r="BQ631" s="1026"/>
      <c r="BR631" s="1026"/>
      <c r="BS631" s="1026"/>
      <c r="BT631" s="1026"/>
      <c r="BU631" s="1026"/>
      <c r="BV631" s="1026"/>
    </row>
    <row r="632">
      <c r="A632" s="1026"/>
      <c r="B632" s="1026"/>
      <c r="C632" s="1026"/>
      <c r="D632" s="1026"/>
      <c r="E632" s="1026"/>
      <c r="F632" s="1026"/>
      <c r="G632" s="1026"/>
      <c r="H632" s="1027"/>
      <c r="I632" s="1027"/>
      <c r="J632" s="1027"/>
      <c r="K632" s="1027"/>
      <c r="L632" s="1027"/>
      <c r="M632" s="1027"/>
      <c r="N632" s="1027"/>
      <c r="O632" s="1027"/>
      <c r="P632" s="1027"/>
      <c r="Q632" s="1026"/>
      <c r="R632" s="1026"/>
      <c r="S632" s="1026"/>
      <c r="T632" s="1026"/>
      <c r="U632" s="1026"/>
      <c r="V632" s="1026"/>
      <c r="W632" s="1026"/>
      <c r="X632" s="1026"/>
      <c r="Y632" s="1026"/>
      <c r="Z632" s="1026"/>
      <c r="AA632" s="1026"/>
      <c r="AB632" s="1026"/>
      <c r="AC632" s="1026"/>
      <c r="AD632" s="1026"/>
      <c r="AE632" s="1026"/>
      <c r="AF632" s="1026"/>
      <c r="AG632" s="1026"/>
      <c r="AH632" s="1026"/>
      <c r="AI632" s="1026"/>
      <c r="AJ632" s="1026"/>
      <c r="AK632" s="1026"/>
      <c r="AL632" s="1026"/>
      <c r="AM632" s="1026"/>
      <c r="AN632" s="1026"/>
      <c r="AO632" s="1026"/>
      <c r="AP632" s="1026"/>
      <c r="AQ632" s="1026"/>
      <c r="AR632" s="1026"/>
      <c r="AS632" s="1026"/>
      <c r="AT632" s="1026"/>
      <c r="AU632" s="1026"/>
      <c r="AV632" s="1026"/>
      <c r="AW632" s="1026"/>
      <c r="AX632" s="1026"/>
      <c r="AY632" s="1026"/>
      <c r="AZ632" s="1026"/>
      <c r="BA632" s="1026"/>
      <c r="BB632" s="1026"/>
      <c r="BC632" s="1026"/>
      <c r="BD632" s="1026"/>
      <c r="BE632" s="1026"/>
      <c r="BF632" s="1026"/>
      <c r="BG632" s="1026"/>
      <c r="BH632" s="1026"/>
      <c r="BI632" s="1026"/>
      <c r="BJ632" s="1026"/>
      <c r="BK632" s="1026"/>
      <c r="BL632" s="1026"/>
      <c r="BM632" s="1026"/>
      <c r="BN632" s="1026"/>
      <c r="BO632" s="1026"/>
      <c r="BP632" s="1026"/>
      <c r="BQ632" s="1026"/>
      <c r="BR632" s="1026"/>
      <c r="BS632" s="1026"/>
      <c r="BT632" s="1026"/>
      <c r="BU632" s="1026"/>
      <c r="BV632" s="1026"/>
    </row>
    <row r="633">
      <c r="A633" s="1026"/>
      <c r="B633" s="1026"/>
      <c r="C633" s="1026"/>
      <c r="D633" s="1026"/>
      <c r="E633" s="1026"/>
      <c r="F633" s="1026"/>
      <c r="G633" s="1026"/>
      <c r="H633" s="1027"/>
      <c r="I633" s="1027"/>
      <c r="J633" s="1027"/>
      <c r="K633" s="1027"/>
      <c r="L633" s="1027"/>
      <c r="M633" s="1027"/>
      <c r="N633" s="1027"/>
      <c r="O633" s="1027"/>
      <c r="P633" s="1027"/>
      <c r="Q633" s="1026"/>
      <c r="R633" s="1026"/>
      <c r="S633" s="1026"/>
      <c r="T633" s="1026"/>
      <c r="U633" s="1026"/>
      <c r="V633" s="1026"/>
      <c r="W633" s="1026"/>
      <c r="X633" s="1026"/>
      <c r="Y633" s="1026"/>
      <c r="Z633" s="1026"/>
      <c r="AA633" s="1026"/>
      <c r="AB633" s="1026"/>
      <c r="AC633" s="1026"/>
      <c r="AD633" s="1026"/>
      <c r="AE633" s="1026"/>
      <c r="AF633" s="1026"/>
      <c r="AG633" s="1026"/>
      <c r="AH633" s="1026"/>
      <c r="AI633" s="1026"/>
      <c r="AJ633" s="1026"/>
      <c r="AK633" s="1026"/>
      <c r="AL633" s="1026"/>
      <c r="AM633" s="1026"/>
      <c r="AN633" s="1026"/>
      <c r="AO633" s="1026"/>
      <c r="AP633" s="1026"/>
      <c r="AQ633" s="1026"/>
      <c r="AR633" s="1026"/>
      <c r="AS633" s="1026"/>
      <c r="AT633" s="1026"/>
      <c r="AU633" s="1026"/>
      <c r="AV633" s="1026"/>
      <c r="AW633" s="1026"/>
      <c r="AX633" s="1026"/>
      <c r="AY633" s="1026"/>
      <c r="AZ633" s="1026"/>
      <c r="BA633" s="1026"/>
      <c r="BB633" s="1026"/>
      <c r="BC633" s="1026"/>
      <c r="BD633" s="1026"/>
      <c r="BE633" s="1026"/>
      <c r="BF633" s="1026"/>
      <c r="BG633" s="1026"/>
      <c r="BH633" s="1026"/>
      <c r="BI633" s="1026"/>
      <c r="BJ633" s="1026"/>
      <c r="BK633" s="1026"/>
      <c r="BL633" s="1026"/>
      <c r="BM633" s="1026"/>
      <c r="BN633" s="1026"/>
      <c r="BO633" s="1026"/>
      <c r="BP633" s="1026"/>
      <c r="BQ633" s="1026"/>
      <c r="BR633" s="1026"/>
      <c r="BS633" s="1026"/>
      <c r="BT633" s="1026"/>
      <c r="BU633" s="1026"/>
      <c r="BV633" s="1026"/>
    </row>
    <row r="634">
      <c r="A634" s="1026"/>
      <c r="B634" s="1026"/>
      <c r="C634" s="1026"/>
      <c r="D634" s="1026"/>
      <c r="E634" s="1026"/>
      <c r="F634" s="1026"/>
      <c r="G634" s="1026"/>
      <c r="H634" s="1027"/>
      <c r="I634" s="1027"/>
      <c r="J634" s="1027"/>
      <c r="K634" s="1027"/>
      <c r="L634" s="1027"/>
      <c r="M634" s="1027"/>
      <c r="N634" s="1027"/>
      <c r="O634" s="1027"/>
      <c r="P634" s="1027"/>
      <c r="Q634" s="1026"/>
      <c r="R634" s="1026"/>
      <c r="S634" s="1026"/>
      <c r="T634" s="1026"/>
      <c r="U634" s="1026"/>
      <c r="V634" s="1026"/>
      <c r="W634" s="1026"/>
      <c r="X634" s="1026"/>
      <c r="Y634" s="1026"/>
      <c r="Z634" s="1026"/>
      <c r="AA634" s="1026"/>
      <c r="AB634" s="1026"/>
      <c r="AC634" s="1026"/>
      <c r="AD634" s="1026"/>
      <c r="AE634" s="1026"/>
      <c r="AF634" s="1026"/>
      <c r="AG634" s="1026"/>
      <c r="AH634" s="1026"/>
      <c r="AI634" s="1026"/>
      <c r="AJ634" s="1026"/>
      <c r="AK634" s="1026"/>
      <c r="AL634" s="1026"/>
      <c r="AM634" s="1026"/>
      <c r="AN634" s="1026"/>
      <c r="AO634" s="1026"/>
      <c r="AP634" s="1026"/>
      <c r="AQ634" s="1026"/>
      <c r="AR634" s="1026"/>
      <c r="AS634" s="1026"/>
      <c r="AT634" s="1026"/>
      <c r="AU634" s="1026"/>
      <c r="AV634" s="1026"/>
      <c r="AW634" s="1026"/>
      <c r="AX634" s="1026"/>
      <c r="AY634" s="1026"/>
      <c r="AZ634" s="1026"/>
      <c r="BA634" s="1026"/>
      <c r="BB634" s="1026"/>
      <c r="BC634" s="1026"/>
      <c r="BD634" s="1026"/>
      <c r="BE634" s="1026"/>
      <c r="BF634" s="1026"/>
      <c r="BG634" s="1026"/>
      <c r="BH634" s="1026"/>
      <c r="BI634" s="1026"/>
      <c r="BJ634" s="1026"/>
      <c r="BK634" s="1026"/>
      <c r="BL634" s="1026"/>
      <c r="BM634" s="1026"/>
      <c r="BN634" s="1026"/>
      <c r="BO634" s="1026"/>
      <c r="BP634" s="1026"/>
      <c r="BQ634" s="1026"/>
      <c r="BR634" s="1026"/>
      <c r="BS634" s="1026"/>
      <c r="BT634" s="1026"/>
      <c r="BU634" s="1026"/>
      <c r="BV634" s="1026"/>
    </row>
    <row r="635">
      <c r="A635" s="1026"/>
      <c r="B635" s="1026"/>
      <c r="C635" s="1026"/>
      <c r="D635" s="1026"/>
      <c r="E635" s="1026"/>
      <c r="F635" s="1026"/>
      <c r="G635" s="1026"/>
      <c r="H635" s="1027"/>
      <c r="I635" s="1027"/>
      <c r="J635" s="1027"/>
      <c r="K635" s="1027"/>
      <c r="L635" s="1027"/>
      <c r="M635" s="1027"/>
      <c r="N635" s="1027"/>
      <c r="O635" s="1027"/>
      <c r="P635" s="1027"/>
      <c r="Q635" s="1026"/>
      <c r="R635" s="1026"/>
      <c r="S635" s="1026"/>
      <c r="T635" s="1026"/>
      <c r="U635" s="1026"/>
      <c r="V635" s="1026"/>
      <c r="W635" s="1026"/>
      <c r="X635" s="1026"/>
      <c r="Y635" s="1026"/>
      <c r="Z635" s="1026"/>
      <c r="AA635" s="1026"/>
      <c r="AB635" s="1026"/>
      <c r="AC635" s="1026"/>
      <c r="AD635" s="1026"/>
      <c r="AE635" s="1026"/>
      <c r="AF635" s="1026"/>
      <c r="AG635" s="1026"/>
      <c r="AH635" s="1026"/>
      <c r="AI635" s="1026"/>
      <c r="AJ635" s="1026"/>
      <c r="AK635" s="1026"/>
      <c r="AL635" s="1026"/>
      <c r="AM635" s="1026"/>
      <c r="AN635" s="1026"/>
      <c r="AO635" s="1026"/>
      <c r="AP635" s="1026"/>
      <c r="AQ635" s="1026"/>
      <c r="AR635" s="1026"/>
      <c r="AS635" s="1026"/>
      <c r="AT635" s="1026"/>
      <c r="AU635" s="1026"/>
      <c r="AV635" s="1026"/>
      <c r="AW635" s="1026"/>
      <c r="AX635" s="1026"/>
      <c r="AY635" s="1026"/>
      <c r="AZ635" s="1026"/>
      <c r="BA635" s="1026"/>
      <c r="BB635" s="1026"/>
      <c r="BC635" s="1026"/>
      <c r="BD635" s="1026"/>
      <c r="BE635" s="1026"/>
      <c r="BF635" s="1026"/>
      <c r="BG635" s="1026"/>
      <c r="BH635" s="1026"/>
      <c r="BI635" s="1026"/>
      <c r="BJ635" s="1026"/>
      <c r="BK635" s="1026"/>
      <c r="BL635" s="1026"/>
      <c r="BM635" s="1026"/>
      <c r="BN635" s="1026"/>
      <c r="BO635" s="1026"/>
      <c r="BP635" s="1026"/>
      <c r="BQ635" s="1026"/>
      <c r="BR635" s="1026"/>
      <c r="BS635" s="1026"/>
      <c r="BT635" s="1026"/>
      <c r="BU635" s="1026"/>
      <c r="BV635" s="1026"/>
    </row>
    <row r="636">
      <c r="A636" s="1026"/>
      <c r="B636" s="1026"/>
      <c r="C636" s="1026"/>
      <c r="D636" s="1026"/>
      <c r="E636" s="1026"/>
      <c r="F636" s="1026"/>
      <c r="G636" s="1026"/>
      <c r="H636" s="1027"/>
      <c r="I636" s="1027"/>
      <c r="J636" s="1027"/>
      <c r="K636" s="1027"/>
      <c r="L636" s="1027"/>
      <c r="M636" s="1027"/>
      <c r="N636" s="1027"/>
      <c r="O636" s="1027"/>
      <c r="P636" s="1027"/>
      <c r="Q636" s="1026"/>
      <c r="R636" s="1026"/>
      <c r="S636" s="1026"/>
      <c r="T636" s="1026"/>
      <c r="U636" s="1026"/>
      <c r="V636" s="1026"/>
      <c r="W636" s="1026"/>
      <c r="X636" s="1026"/>
      <c r="Y636" s="1026"/>
      <c r="Z636" s="1026"/>
      <c r="AA636" s="1026"/>
      <c r="AB636" s="1026"/>
      <c r="AC636" s="1026"/>
      <c r="AD636" s="1026"/>
      <c r="AE636" s="1026"/>
      <c r="AF636" s="1026"/>
      <c r="AG636" s="1026"/>
      <c r="AH636" s="1026"/>
      <c r="AI636" s="1026"/>
      <c r="AJ636" s="1026"/>
      <c r="AK636" s="1026"/>
      <c r="AL636" s="1026"/>
      <c r="AM636" s="1026"/>
      <c r="AN636" s="1026"/>
      <c r="AO636" s="1026"/>
      <c r="AP636" s="1026"/>
      <c r="AQ636" s="1026"/>
      <c r="AR636" s="1026"/>
      <c r="AS636" s="1026"/>
      <c r="AT636" s="1026"/>
      <c r="AU636" s="1026"/>
      <c r="AV636" s="1026"/>
      <c r="AW636" s="1026"/>
      <c r="AX636" s="1026"/>
      <c r="AY636" s="1026"/>
      <c r="AZ636" s="1026"/>
      <c r="BA636" s="1026"/>
      <c r="BB636" s="1026"/>
      <c r="BC636" s="1026"/>
      <c r="BD636" s="1026"/>
      <c r="BE636" s="1026"/>
      <c r="BF636" s="1026"/>
      <c r="BG636" s="1026"/>
      <c r="BH636" s="1026"/>
      <c r="BI636" s="1026"/>
      <c r="BJ636" s="1026"/>
      <c r="BK636" s="1026"/>
      <c r="BL636" s="1026"/>
      <c r="BM636" s="1026"/>
      <c r="BN636" s="1026"/>
      <c r="BO636" s="1026"/>
      <c r="BP636" s="1026"/>
      <c r="BQ636" s="1026"/>
      <c r="BR636" s="1026"/>
      <c r="BS636" s="1026"/>
      <c r="BT636" s="1026"/>
      <c r="BU636" s="1026"/>
      <c r="BV636" s="1026"/>
    </row>
    <row r="637">
      <c r="A637" s="1026"/>
      <c r="B637" s="1026"/>
      <c r="C637" s="1026"/>
      <c r="D637" s="1026"/>
      <c r="E637" s="1026"/>
      <c r="F637" s="1026"/>
      <c r="G637" s="1026"/>
      <c r="H637" s="1027"/>
      <c r="I637" s="1027"/>
      <c r="J637" s="1027"/>
      <c r="K637" s="1027"/>
      <c r="L637" s="1027"/>
      <c r="M637" s="1027"/>
      <c r="N637" s="1027"/>
      <c r="O637" s="1027"/>
      <c r="P637" s="1027"/>
      <c r="Q637" s="1026"/>
      <c r="R637" s="1026"/>
      <c r="S637" s="1026"/>
      <c r="T637" s="1026"/>
      <c r="U637" s="1026"/>
      <c r="V637" s="1026"/>
      <c r="W637" s="1026"/>
      <c r="X637" s="1026"/>
      <c r="Y637" s="1026"/>
      <c r="Z637" s="1026"/>
      <c r="AA637" s="1026"/>
      <c r="AB637" s="1026"/>
      <c r="AC637" s="1026"/>
      <c r="AD637" s="1026"/>
      <c r="AE637" s="1026"/>
      <c r="AF637" s="1026"/>
      <c r="AG637" s="1026"/>
      <c r="AH637" s="1026"/>
      <c r="AI637" s="1026"/>
      <c r="AJ637" s="1026"/>
      <c r="AK637" s="1026"/>
      <c r="AL637" s="1026"/>
      <c r="AM637" s="1026"/>
      <c r="AN637" s="1026"/>
      <c r="AO637" s="1026"/>
      <c r="AP637" s="1026"/>
      <c r="AQ637" s="1026"/>
      <c r="AR637" s="1026"/>
      <c r="AS637" s="1026"/>
      <c r="AT637" s="1026"/>
      <c r="AU637" s="1026"/>
      <c r="AV637" s="1026"/>
      <c r="AW637" s="1026"/>
      <c r="AX637" s="1026"/>
      <c r="AY637" s="1026"/>
      <c r="AZ637" s="1026"/>
      <c r="BA637" s="1026"/>
      <c r="BB637" s="1026"/>
      <c r="BC637" s="1026"/>
      <c r="BD637" s="1026"/>
      <c r="BE637" s="1026"/>
      <c r="BF637" s="1026"/>
      <c r="BG637" s="1026"/>
      <c r="BH637" s="1026"/>
      <c r="BI637" s="1026"/>
      <c r="BJ637" s="1026"/>
      <c r="BK637" s="1026"/>
      <c r="BL637" s="1026"/>
      <c r="BM637" s="1026"/>
      <c r="BN637" s="1026"/>
      <c r="BO637" s="1026"/>
      <c r="BP637" s="1026"/>
      <c r="BQ637" s="1026"/>
      <c r="BR637" s="1026"/>
      <c r="BS637" s="1026"/>
      <c r="BT637" s="1026"/>
      <c r="BU637" s="1026"/>
      <c r="BV637" s="1026"/>
    </row>
    <row r="638">
      <c r="A638" s="1026"/>
      <c r="B638" s="1026"/>
      <c r="C638" s="1026"/>
      <c r="D638" s="1026"/>
      <c r="E638" s="1026"/>
      <c r="F638" s="1026"/>
      <c r="G638" s="1026"/>
      <c r="H638" s="1027"/>
      <c r="I638" s="1027"/>
      <c r="J638" s="1027"/>
      <c r="K638" s="1027"/>
      <c r="L638" s="1027"/>
      <c r="M638" s="1027"/>
      <c r="N638" s="1027"/>
      <c r="O638" s="1027"/>
      <c r="P638" s="1027"/>
      <c r="Q638" s="1026"/>
      <c r="R638" s="1026"/>
      <c r="S638" s="1026"/>
      <c r="T638" s="1026"/>
      <c r="U638" s="1026"/>
      <c r="V638" s="1026"/>
      <c r="W638" s="1026"/>
      <c r="X638" s="1026"/>
      <c r="Y638" s="1026"/>
      <c r="Z638" s="1026"/>
      <c r="AA638" s="1026"/>
      <c r="AB638" s="1026"/>
      <c r="AC638" s="1026"/>
      <c r="AD638" s="1026"/>
      <c r="AE638" s="1026"/>
      <c r="AF638" s="1026"/>
      <c r="AG638" s="1026"/>
      <c r="AH638" s="1026"/>
      <c r="AI638" s="1026"/>
      <c r="AJ638" s="1026"/>
      <c r="AK638" s="1026"/>
      <c r="AL638" s="1026"/>
      <c r="AM638" s="1026"/>
      <c r="AN638" s="1026"/>
      <c r="AO638" s="1026"/>
      <c r="AP638" s="1026"/>
      <c r="AQ638" s="1026"/>
      <c r="AR638" s="1026"/>
      <c r="AS638" s="1026"/>
      <c r="AT638" s="1026"/>
      <c r="AU638" s="1026"/>
      <c r="AV638" s="1026"/>
      <c r="AW638" s="1026"/>
      <c r="AX638" s="1026"/>
      <c r="AY638" s="1026"/>
      <c r="AZ638" s="1026"/>
      <c r="BA638" s="1026"/>
      <c r="BB638" s="1026"/>
      <c r="BC638" s="1026"/>
      <c r="BD638" s="1026"/>
      <c r="BE638" s="1026"/>
      <c r="BF638" s="1026"/>
      <c r="BG638" s="1026"/>
      <c r="BH638" s="1026"/>
      <c r="BI638" s="1026"/>
      <c r="BJ638" s="1026"/>
      <c r="BK638" s="1026"/>
      <c r="BL638" s="1026"/>
      <c r="BM638" s="1026"/>
      <c r="BN638" s="1026"/>
      <c r="BO638" s="1026"/>
      <c r="BP638" s="1026"/>
      <c r="BQ638" s="1026"/>
      <c r="BR638" s="1026"/>
      <c r="BS638" s="1026"/>
      <c r="BT638" s="1026"/>
      <c r="BU638" s="1026"/>
      <c r="BV638" s="1026"/>
    </row>
    <row r="639">
      <c r="A639" s="1026"/>
      <c r="B639" s="1026"/>
      <c r="C639" s="1026"/>
      <c r="D639" s="1026"/>
      <c r="E639" s="1026"/>
      <c r="F639" s="1026"/>
      <c r="G639" s="1026"/>
      <c r="H639" s="1027"/>
      <c r="I639" s="1027"/>
      <c r="J639" s="1027"/>
      <c r="K639" s="1027"/>
      <c r="L639" s="1027"/>
      <c r="M639" s="1027"/>
      <c r="N639" s="1027"/>
      <c r="O639" s="1027"/>
      <c r="P639" s="1027"/>
      <c r="Q639" s="1026"/>
      <c r="R639" s="1026"/>
      <c r="S639" s="1026"/>
      <c r="T639" s="1026"/>
      <c r="U639" s="1026"/>
      <c r="V639" s="1026"/>
      <c r="W639" s="1026"/>
      <c r="X639" s="1026"/>
      <c r="Y639" s="1026"/>
      <c r="Z639" s="1026"/>
      <c r="AA639" s="1026"/>
      <c r="AB639" s="1026"/>
      <c r="AC639" s="1026"/>
      <c r="AD639" s="1026"/>
      <c r="AE639" s="1026"/>
      <c r="AF639" s="1026"/>
      <c r="AG639" s="1026"/>
      <c r="AH639" s="1026"/>
      <c r="AI639" s="1026"/>
      <c r="AJ639" s="1026"/>
      <c r="AK639" s="1026"/>
      <c r="AL639" s="1026"/>
      <c r="AM639" s="1026"/>
      <c r="AN639" s="1026"/>
      <c r="AO639" s="1026"/>
      <c r="AP639" s="1026"/>
      <c r="AQ639" s="1026"/>
      <c r="AR639" s="1026"/>
      <c r="AS639" s="1026"/>
      <c r="AT639" s="1026"/>
      <c r="AU639" s="1026"/>
      <c r="AV639" s="1026"/>
      <c r="AW639" s="1026"/>
      <c r="AX639" s="1026"/>
      <c r="AY639" s="1026"/>
      <c r="AZ639" s="1026"/>
      <c r="BA639" s="1026"/>
      <c r="BB639" s="1026"/>
      <c r="BC639" s="1026"/>
      <c r="BD639" s="1026"/>
      <c r="BE639" s="1026"/>
      <c r="BF639" s="1026"/>
      <c r="BG639" s="1026"/>
      <c r="BH639" s="1026"/>
      <c r="BI639" s="1026"/>
      <c r="BJ639" s="1026"/>
      <c r="BK639" s="1026"/>
      <c r="BL639" s="1026"/>
      <c r="BM639" s="1026"/>
      <c r="BN639" s="1026"/>
      <c r="BO639" s="1026"/>
      <c r="BP639" s="1026"/>
      <c r="BQ639" s="1026"/>
      <c r="BR639" s="1026"/>
      <c r="BS639" s="1026"/>
      <c r="BT639" s="1026"/>
      <c r="BU639" s="1026"/>
      <c r="BV639" s="1026"/>
    </row>
    <row r="640">
      <c r="A640" s="1026"/>
      <c r="B640" s="1026"/>
      <c r="C640" s="1026"/>
      <c r="D640" s="1026"/>
      <c r="E640" s="1026"/>
      <c r="F640" s="1026"/>
      <c r="G640" s="1026"/>
      <c r="H640" s="1027"/>
      <c r="I640" s="1027"/>
      <c r="J640" s="1027"/>
      <c r="K640" s="1027"/>
      <c r="L640" s="1027"/>
      <c r="M640" s="1027"/>
      <c r="N640" s="1027"/>
      <c r="O640" s="1027"/>
      <c r="P640" s="1027"/>
      <c r="Q640" s="1026"/>
      <c r="R640" s="1026"/>
      <c r="S640" s="1026"/>
      <c r="T640" s="1026"/>
      <c r="U640" s="1026"/>
      <c r="V640" s="1026"/>
      <c r="W640" s="1026"/>
      <c r="X640" s="1026"/>
      <c r="Y640" s="1026"/>
      <c r="Z640" s="1026"/>
      <c r="AA640" s="1026"/>
      <c r="AB640" s="1026"/>
      <c r="AC640" s="1026"/>
      <c r="AD640" s="1026"/>
      <c r="AE640" s="1026"/>
      <c r="AF640" s="1026"/>
      <c r="AG640" s="1026"/>
      <c r="AH640" s="1026"/>
      <c r="AI640" s="1026"/>
      <c r="AJ640" s="1026"/>
      <c r="AK640" s="1026"/>
      <c r="AL640" s="1026"/>
      <c r="AM640" s="1026"/>
      <c r="AN640" s="1026"/>
      <c r="AO640" s="1026"/>
      <c r="AP640" s="1026"/>
      <c r="AQ640" s="1026"/>
      <c r="AR640" s="1026"/>
      <c r="AS640" s="1026"/>
      <c r="AT640" s="1026"/>
      <c r="AU640" s="1026"/>
      <c r="AV640" s="1026"/>
      <c r="AW640" s="1026"/>
      <c r="AX640" s="1026"/>
      <c r="AY640" s="1026"/>
      <c r="AZ640" s="1026"/>
      <c r="BA640" s="1026"/>
      <c r="BB640" s="1026"/>
      <c r="BC640" s="1026"/>
      <c r="BD640" s="1026"/>
      <c r="BE640" s="1026"/>
      <c r="BF640" s="1026"/>
      <c r="BG640" s="1026"/>
      <c r="BH640" s="1026"/>
      <c r="BI640" s="1026"/>
      <c r="BJ640" s="1026"/>
      <c r="BK640" s="1026"/>
      <c r="BL640" s="1026"/>
      <c r="BM640" s="1026"/>
      <c r="BN640" s="1026"/>
      <c r="BO640" s="1026"/>
      <c r="BP640" s="1026"/>
      <c r="BQ640" s="1026"/>
      <c r="BR640" s="1026"/>
      <c r="BS640" s="1026"/>
      <c r="BT640" s="1026"/>
      <c r="BU640" s="1026"/>
      <c r="BV640" s="1026"/>
    </row>
    <row r="641">
      <c r="A641" s="1026"/>
      <c r="B641" s="1026"/>
      <c r="C641" s="1026"/>
      <c r="D641" s="1026"/>
      <c r="E641" s="1026"/>
      <c r="F641" s="1026"/>
      <c r="G641" s="1026"/>
      <c r="H641" s="1027"/>
      <c r="I641" s="1027"/>
      <c r="J641" s="1027"/>
      <c r="K641" s="1027"/>
      <c r="L641" s="1027"/>
      <c r="M641" s="1027"/>
      <c r="N641" s="1027"/>
      <c r="O641" s="1027"/>
      <c r="P641" s="1027"/>
      <c r="Q641" s="1026"/>
      <c r="R641" s="1026"/>
      <c r="S641" s="1026"/>
      <c r="T641" s="1026"/>
      <c r="U641" s="1026"/>
      <c r="V641" s="1026"/>
      <c r="W641" s="1026"/>
      <c r="X641" s="1026"/>
      <c r="Y641" s="1026"/>
      <c r="Z641" s="1026"/>
      <c r="AA641" s="1026"/>
      <c r="AB641" s="1026"/>
      <c r="AC641" s="1026"/>
      <c r="AD641" s="1026"/>
      <c r="AE641" s="1026"/>
      <c r="AF641" s="1026"/>
      <c r="AG641" s="1026"/>
      <c r="AH641" s="1026"/>
      <c r="AI641" s="1026"/>
      <c r="AJ641" s="1026"/>
      <c r="AK641" s="1026"/>
      <c r="AL641" s="1026"/>
      <c r="AM641" s="1026"/>
      <c r="AN641" s="1026"/>
      <c r="AO641" s="1026"/>
      <c r="AP641" s="1026"/>
      <c r="AQ641" s="1026"/>
      <c r="AR641" s="1026"/>
      <c r="AS641" s="1026"/>
      <c r="AT641" s="1026"/>
      <c r="AU641" s="1026"/>
      <c r="AV641" s="1026"/>
      <c r="AW641" s="1026"/>
      <c r="AX641" s="1026"/>
      <c r="AY641" s="1026"/>
      <c r="AZ641" s="1026"/>
      <c r="BA641" s="1026"/>
      <c r="BB641" s="1026"/>
      <c r="BC641" s="1026"/>
      <c r="BD641" s="1026"/>
      <c r="BE641" s="1026"/>
      <c r="BF641" s="1026"/>
      <c r="BG641" s="1026"/>
      <c r="BH641" s="1026"/>
      <c r="BI641" s="1026"/>
      <c r="BJ641" s="1026"/>
      <c r="BK641" s="1026"/>
      <c r="BL641" s="1026"/>
      <c r="BM641" s="1026"/>
      <c r="BN641" s="1026"/>
      <c r="BO641" s="1026"/>
      <c r="BP641" s="1026"/>
      <c r="BQ641" s="1026"/>
      <c r="BR641" s="1026"/>
      <c r="BS641" s="1026"/>
      <c r="BT641" s="1026"/>
      <c r="BU641" s="1026"/>
      <c r="BV641" s="1026"/>
    </row>
    <row r="642">
      <c r="A642" s="1026"/>
      <c r="B642" s="1026"/>
      <c r="C642" s="1026"/>
      <c r="D642" s="1026"/>
      <c r="E642" s="1026"/>
      <c r="F642" s="1026"/>
      <c r="G642" s="1026"/>
      <c r="H642" s="1027"/>
      <c r="I642" s="1027"/>
      <c r="J642" s="1027"/>
      <c r="K642" s="1027"/>
      <c r="L642" s="1027"/>
      <c r="M642" s="1027"/>
      <c r="N642" s="1027"/>
      <c r="O642" s="1027"/>
      <c r="P642" s="1027"/>
      <c r="Q642" s="1026"/>
      <c r="R642" s="1026"/>
      <c r="S642" s="1026"/>
      <c r="T642" s="1026"/>
      <c r="U642" s="1026"/>
      <c r="V642" s="1026"/>
      <c r="W642" s="1026"/>
      <c r="X642" s="1026"/>
      <c r="Y642" s="1026"/>
      <c r="Z642" s="1026"/>
      <c r="AA642" s="1026"/>
      <c r="AB642" s="1026"/>
      <c r="AC642" s="1026"/>
      <c r="AD642" s="1026"/>
      <c r="AE642" s="1026"/>
      <c r="AF642" s="1026"/>
      <c r="AG642" s="1026"/>
      <c r="AH642" s="1026"/>
      <c r="AI642" s="1026"/>
      <c r="AJ642" s="1026"/>
      <c r="AK642" s="1026"/>
      <c r="AL642" s="1026"/>
      <c r="AM642" s="1026"/>
      <c r="AN642" s="1026"/>
      <c r="AO642" s="1026"/>
      <c r="AP642" s="1026"/>
      <c r="AQ642" s="1026"/>
      <c r="AR642" s="1026"/>
      <c r="AS642" s="1026"/>
      <c r="AT642" s="1026"/>
      <c r="AU642" s="1026"/>
      <c r="AV642" s="1026"/>
      <c r="AW642" s="1026"/>
      <c r="AX642" s="1026"/>
      <c r="AY642" s="1026"/>
      <c r="AZ642" s="1026"/>
      <c r="BA642" s="1026"/>
      <c r="BB642" s="1026"/>
      <c r="BC642" s="1026"/>
      <c r="BD642" s="1026"/>
      <c r="BE642" s="1026"/>
      <c r="BF642" s="1026"/>
      <c r="BG642" s="1026"/>
      <c r="BH642" s="1026"/>
      <c r="BI642" s="1026"/>
      <c r="BJ642" s="1026"/>
      <c r="BK642" s="1026"/>
      <c r="BL642" s="1026"/>
      <c r="BM642" s="1026"/>
      <c r="BN642" s="1026"/>
      <c r="BO642" s="1026"/>
      <c r="BP642" s="1026"/>
      <c r="BQ642" s="1026"/>
      <c r="BR642" s="1026"/>
      <c r="BS642" s="1026"/>
      <c r="BT642" s="1026"/>
      <c r="BU642" s="1026"/>
      <c r="BV642" s="1026"/>
    </row>
    <row r="643">
      <c r="A643" s="1026"/>
      <c r="B643" s="1026"/>
      <c r="C643" s="1026"/>
      <c r="D643" s="1026"/>
      <c r="E643" s="1026"/>
      <c r="F643" s="1026"/>
      <c r="G643" s="1026"/>
      <c r="H643" s="1027"/>
      <c r="I643" s="1027"/>
      <c r="J643" s="1027"/>
      <c r="K643" s="1027"/>
      <c r="L643" s="1027"/>
      <c r="M643" s="1027"/>
      <c r="N643" s="1027"/>
      <c r="O643" s="1027"/>
      <c r="P643" s="1027"/>
      <c r="Q643" s="1026"/>
      <c r="R643" s="1026"/>
      <c r="S643" s="1026"/>
      <c r="T643" s="1026"/>
      <c r="U643" s="1026"/>
      <c r="V643" s="1026"/>
      <c r="W643" s="1026"/>
      <c r="X643" s="1026"/>
      <c r="Y643" s="1026"/>
      <c r="Z643" s="1026"/>
      <c r="AA643" s="1026"/>
      <c r="AB643" s="1026"/>
      <c r="AC643" s="1026"/>
      <c r="AD643" s="1026"/>
      <c r="AE643" s="1026"/>
      <c r="AF643" s="1026"/>
      <c r="AG643" s="1026"/>
      <c r="AH643" s="1026"/>
      <c r="AI643" s="1026"/>
      <c r="AJ643" s="1026"/>
      <c r="AK643" s="1026"/>
      <c r="AL643" s="1026"/>
      <c r="AM643" s="1026"/>
      <c r="AN643" s="1026"/>
      <c r="AO643" s="1026"/>
      <c r="AP643" s="1026"/>
      <c r="AQ643" s="1026"/>
      <c r="AR643" s="1026"/>
      <c r="AS643" s="1026"/>
      <c r="AT643" s="1026"/>
      <c r="AU643" s="1026"/>
      <c r="AV643" s="1026"/>
      <c r="AW643" s="1026"/>
      <c r="AX643" s="1026"/>
      <c r="AY643" s="1026"/>
      <c r="AZ643" s="1026"/>
      <c r="BA643" s="1026"/>
      <c r="BB643" s="1026"/>
      <c r="BC643" s="1026"/>
      <c r="BD643" s="1026"/>
      <c r="BE643" s="1026"/>
      <c r="BF643" s="1026"/>
      <c r="BG643" s="1026"/>
      <c r="BH643" s="1026"/>
      <c r="BI643" s="1026"/>
      <c r="BJ643" s="1026"/>
      <c r="BK643" s="1026"/>
      <c r="BL643" s="1026"/>
      <c r="BM643" s="1026"/>
      <c r="BN643" s="1026"/>
      <c r="BO643" s="1026"/>
      <c r="BP643" s="1026"/>
      <c r="BQ643" s="1026"/>
      <c r="BR643" s="1026"/>
      <c r="BS643" s="1026"/>
      <c r="BT643" s="1026"/>
      <c r="BU643" s="1026"/>
      <c r="BV643" s="1026"/>
    </row>
    <row r="644">
      <c r="A644" s="1026"/>
      <c r="B644" s="1026"/>
      <c r="C644" s="1026"/>
      <c r="D644" s="1026"/>
      <c r="E644" s="1026"/>
      <c r="F644" s="1026"/>
      <c r="G644" s="1026"/>
      <c r="H644" s="1027"/>
      <c r="I644" s="1027"/>
      <c r="J644" s="1027"/>
      <c r="K644" s="1027"/>
      <c r="L644" s="1027"/>
      <c r="M644" s="1027"/>
      <c r="N644" s="1027"/>
      <c r="O644" s="1027"/>
      <c r="P644" s="1027"/>
      <c r="Q644" s="1026"/>
      <c r="R644" s="1026"/>
      <c r="S644" s="1026"/>
      <c r="T644" s="1026"/>
      <c r="U644" s="1026"/>
      <c r="V644" s="1026"/>
      <c r="W644" s="1026"/>
      <c r="X644" s="1026"/>
      <c r="Y644" s="1026"/>
      <c r="Z644" s="1026"/>
      <c r="AA644" s="1026"/>
      <c r="AB644" s="1026"/>
      <c r="AC644" s="1026"/>
      <c r="AD644" s="1026"/>
      <c r="AE644" s="1026"/>
      <c r="AF644" s="1026"/>
      <c r="AG644" s="1026"/>
      <c r="AH644" s="1026"/>
      <c r="AI644" s="1026"/>
      <c r="AJ644" s="1026"/>
      <c r="AK644" s="1026"/>
      <c r="AL644" s="1026"/>
      <c r="AM644" s="1026"/>
      <c r="AN644" s="1026"/>
      <c r="AO644" s="1026"/>
      <c r="AP644" s="1026"/>
      <c r="AQ644" s="1026"/>
      <c r="AR644" s="1026"/>
      <c r="AS644" s="1026"/>
      <c r="AT644" s="1026"/>
      <c r="AU644" s="1026"/>
      <c r="AV644" s="1026"/>
      <c r="AW644" s="1026"/>
      <c r="AX644" s="1026"/>
      <c r="AY644" s="1026"/>
      <c r="AZ644" s="1026"/>
      <c r="BA644" s="1026"/>
      <c r="BB644" s="1026"/>
      <c r="BC644" s="1026"/>
      <c r="BD644" s="1026"/>
      <c r="BE644" s="1026"/>
      <c r="BF644" s="1026"/>
      <c r="BG644" s="1026"/>
      <c r="BH644" s="1026"/>
      <c r="BI644" s="1026"/>
      <c r="BJ644" s="1026"/>
      <c r="BK644" s="1026"/>
      <c r="BL644" s="1026"/>
      <c r="BM644" s="1026"/>
      <c r="BN644" s="1026"/>
      <c r="BO644" s="1026"/>
      <c r="BP644" s="1026"/>
      <c r="BQ644" s="1026"/>
      <c r="BR644" s="1026"/>
      <c r="BS644" s="1026"/>
      <c r="BT644" s="1026"/>
      <c r="BU644" s="1026"/>
      <c r="BV644" s="1026"/>
    </row>
    <row r="645">
      <c r="A645" s="1026"/>
      <c r="B645" s="1026"/>
      <c r="C645" s="1026"/>
      <c r="D645" s="1026"/>
      <c r="E645" s="1026"/>
      <c r="F645" s="1026"/>
      <c r="G645" s="1026"/>
      <c r="H645" s="1027"/>
      <c r="I645" s="1027"/>
      <c r="J645" s="1027"/>
      <c r="K645" s="1027"/>
      <c r="L645" s="1027"/>
      <c r="M645" s="1027"/>
      <c r="N645" s="1027"/>
      <c r="O645" s="1027"/>
      <c r="P645" s="1027"/>
      <c r="Q645" s="1026"/>
      <c r="R645" s="1026"/>
      <c r="S645" s="1026"/>
      <c r="T645" s="1026"/>
      <c r="U645" s="1026"/>
      <c r="V645" s="1026"/>
      <c r="W645" s="1026"/>
      <c r="X645" s="1026"/>
      <c r="Y645" s="1026"/>
      <c r="Z645" s="1026"/>
      <c r="AA645" s="1026"/>
      <c r="AB645" s="1026"/>
      <c r="AC645" s="1026"/>
      <c r="AD645" s="1026"/>
      <c r="AE645" s="1026"/>
      <c r="AF645" s="1026"/>
      <c r="AG645" s="1026"/>
      <c r="AH645" s="1026"/>
      <c r="AI645" s="1026"/>
      <c r="AJ645" s="1026"/>
      <c r="AK645" s="1026"/>
      <c r="AL645" s="1026"/>
      <c r="AM645" s="1026"/>
      <c r="AN645" s="1026"/>
      <c r="AO645" s="1026"/>
      <c r="AP645" s="1026"/>
      <c r="AQ645" s="1026"/>
      <c r="AR645" s="1026"/>
      <c r="AS645" s="1026"/>
      <c r="AT645" s="1026"/>
      <c r="AU645" s="1026"/>
      <c r="AV645" s="1026"/>
      <c r="AW645" s="1026"/>
      <c r="AX645" s="1026"/>
      <c r="AY645" s="1026"/>
      <c r="AZ645" s="1026"/>
      <c r="BA645" s="1026"/>
      <c r="BB645" s="1026"/>
      <c r="BC645" s="1026"/>
      <c r="BD645" s="1026"/>
      <c r="BE645" s="1026"/>
      <c r="BF645" s="1026"/>
      <c r="BG645" s="1026"/>
      <c r="BH645" s="1026"/>
      <c r="BI645" s="1026"/>
      <c r="BJ645" s="1026"/>
      <c r="BK645" s="1026"/>
      <c r="BL645" s="1026"/>
      <c r="BM645" s="1026"/>
      <c r="BN645" s="1026"/>
      <c r="BO645" s="1026"/>
      <c r="BP645" s="1026"/>
      <c r="BQ645" s="1026"/>
      <c r="BR645" s="1026"/>
      <c r="BS645" s="1026"/>
      <c r="BT645" s="1026"/>
      <c r="BU645" s="1026"/>
      <c r="BV645" s="1026"/>
    </row>
    <row r="646">
      <c r="A646" s="1026"/>
      <c r="B646" s="1026"/>
      <c r="C646" s="1026"/>
      <c r="D646" s="1026"/>
      <c r="E646" s="1026"/>
      <c r="F646" s="1026"/>
      <c r="G646" s="1026"/>
      <c r="H646" s="1027"/>
      <c r="I646" s="1027"/>
      <c r="J646" s="1027"/>
      <c r="K646" s="1027"/>
      <c r="L646" s="1027"/>
      <c r="M646" s="1027"/>
      <c r="N646" s="1027"/>
      <c r="O646" s="1027"/>
      <c r="P646" s="1027"/>
      <c r="Q646" s="1026"/>
      <c r="R646" s="1026"/>
      <c r="S646" s="1026"/>
      <c r="T646" s="1026"/>
      <c r="U646" s="1026"/>
      <c r="V646" s="1026"/>
      <c r="W646" s="1026"/>
      <c r="X646" s="1026"/>
      <c r="Y646" s="1026"/>
      <c r="Z646" s="1026"/>
      <c r="AA646" s="1026"/>
      <c r="AB646" s="1026"/>
      <c r="AC646" s="1026"/>
      <c r="AD646" s="1026"/>
      <c r="AE646" s="1026"/>
      <c r="AF646" s="1026"/>
      <c r="AG646" s="1026"/>
      <c r="AH646" s="1026"/>
      <c r="AI646" s="1026"/>
      <c r="AJ646" s="1026"/>
      <c r="AK646" s="1026"/>
      <c r="AL646" s="1026"/>
      <c r="AM646" s="1026"/>
      <c r="AN646" s="1026"/>
      <c r="AO646" s="1026"/>
      <c r="AP646" s="1026"/>
      <c r="AQ646" s="1026"/>
      <c r="AR646" s="1026"/>
      <c r="AS646" s="1026"/>
      <c r="AT646" s="1026"/>
      <c r="AU646" s="1026"/>
      <c r="AV646" s="1026"/>
      <c r="AW646" s="1026"/>
      <c r="AX646" s="1026"/>
      <c r="AY646" s="1026"/>
      <c r="AZ646" s="1026"/>
      <c r="BA646" s="1026"/>
      <c r="BB646" s="1026"/>
      <c r="BC646" s="1026"/>
      <c r="BD646" s="1026"/>
      <c r="BE646" s="1026"/>
      <c r="BF646" s="1026"/>
      <c r="BG646" s="1026"/>
      <c r="BH646" s="1026"/>
      <c r="BI646" s="1026"/>
      <c r="BJ646" s="1026"/>
      <c r="BK646" s="1026"/>
      <c r="BL646" s="1026"/>
      <c r="BM646" s="1026"/>
      <c r="BN646" s="1026"/>
      <c r="BO646" s="1026"/>
      <c r="BP646" s="1026"/>
      <c r="BQ646" s="1026"/>
      <c r="BR646" s="1026"/>
      <c r="BS646" s="1026"/>
      <c r="BT646" s="1026"/>
      <c r="BU646" s="1026"/>
      <c r="BV646" s="1026"/>
    </row>
    <row r="647">
      <c r="A647" s="1026"/>
      <c r="B647" s="1026"/>
      <c r="C647" s="1026"/>
      <c r="D647" s="1026"/>
      <c r="E647" s="1026"/>
      <c r="F647" s="1026"/>
      <c r="G647" s="1026"/>
      <c r="H647" s="1027"/>
      <c r="I647" s="1027"/>
      <c r="J647" s="1027"/>
      <c r="K647" s="1027"/>
      <c r="L647" s="1027"/>
      <c r="M647" s="1027"/>
      <c r="N647" s="1027"/>
      <c r="O647" s="1027"/>
      <c r="P647" s="1027"/>
      <c r="Q647" s="1026"/>
      <c r="R647" s="1026"/>
      <c r="S647" s="1026"/>
      <c r="T647" s="1026"/>
      <c r="U647" s="1026"/>
      <c r="V647" s="1026"/>
      <c r="W647" s="1026"/>
      <c r="X647" s="1026"/>
      <c r="Y647" s="1026"/>
      <c r="Z647" s="1026"/>
      <c r="AA647" s="1026"/>
      <c r="AB647" s="1026"/>
      <c r="AC647" s="1026"/>
      <c r="AD647" s="1026"/>
      <c r="AE647" s="1026"/>
      <c r="AF647" s="1026"/>
      <c r="AG647" s="1026"/>
      <c r="AH647" s="1026"/>
      <c r="AI647" s="1026"/>
      <c r="AJ647" s="1026"/>
      <c r="AK647" s="1026"/>
      <c r="AL647" s="1026"/>
      <c r="AM647" s="1026"/>
      <c r="AN647" s="1026"/>
      <c r="AO647" s="1026"/>
      <c r="AP647" s="1026"/>
      <c r="AQ647" s="1026"/>
      <c r="AR647" s="1026"/>
      <c r="AS647" s="1026"/>
      <c r="AT647" s="1026"/>
      <c r="AU647" s="1026"/>
      <c r="AV647" s="1026"/>
      <c r="AW647" s="1026"/>
      <c r="AX647" s="1026"/>
      <c r="AY647" s="1026"/>
      <c r="AZ647" s="1026"/>
      <c r="BA647" s="1026"/>
      <c r="BB647" s="1026"/>
      <c r="BC647" s="1026"/>
      <c r="BD647" s="1026"/>
      <c r="BE647" s="1026"/>
      <c r="BF647" s="1026"/>
      <c r="BG647" s="1026"/>
      <c r="BH647" s="1026"/>
      <c r="BI647" s="1026"/>
      <c r="BJ647" s="1026"/>
      <c r="BK647" s="1026"/>
      <c r="BL647" s="1026"/>
      <c r="BM647" s="1026"/>
      <c r="BN647" s="1026"/>
      <c r="BO647" s="1026"/>
      <c r="BP647" s="1026"/>
      <c r="BQ647" s="1026"/>
      <c r="BR647" s="1026"/>
      <c r="BS647" s="1026"/>
      <c r="BT647" s="1026"/>
      <c r="BU647" s="1026"/>
      <c r="BV647" s="1026"/>
    </row>
    <row r="648">
      <c r="A648" s="1026"/>
      <c r="B648" s="1026"/>
      <c r="C648" s="1026"/>
      <c r="D648" s="1026"/>
      <c r="E648" s="1026"/>
      <c r="F648" s="1026"/>
      <c r="G648" s="1026"/>
      <c r="H648" s="1027"/>
      <c r="I648" s="1027"/>
      <c r="J648" s="1027"/>
      <c r="K648" s="1027"/>
      <c r="L648" s="1027"/>
      <c r="M648" s="1027"/>
      <c r="N648" s="1027"/>
      <c r="O648" s="1027"/>
      <c r="P648" s="1027"/>
      <c r="Q648" s="1026"/>
      <c r="R648" s="1026"/>
      <c r="S648" s="1026"/>
      <c r="T648" s="1026"/>
      <c r="U648" s="1026"/>
      <c r="V648" s="1026"/>
      <c r="W648" s="1026"/>
      <c r="X648" s="1026"/>
      <c r="Y648" s="1026"/>
      <c r="Z648" s="1026"/>
      <c r="AA648" s="1026"/>
      <c r="AB648" s="1026"/>
      <c r="AC648" s="1026"/>
      <c r="AD648" s="1026"/>
      <c r="AE648" s="1026"/>
      <c r="AF648" s="1026"/>
      <c r="AG648" s="1026"/>
      <c r="AH648" s="1026"/>
      <c r="AI648" s="1026"/>
      <c r="AJ648" s="1026"/>
      <c r="AK648" s="1026"/>
      <c r="AL648" s="1026"/>
      <c r="AM648" s="1026"/>
      <c r="AN648" s="1026"/>
      <c r="AO648" s="1026"/>
      <c r="AP648" s="1026"/>
      <c r="AQ648" s="1026"/>
      <c r="AR648" s="1026"/>
      <c r="AS648" s="1026"/>
      <c r="AT648" s="1026"/>
      <c r="AU648" s="1026"/>
      <c r="AV648" s="1026"/>
      <c r="AW648" s="1026"/>
      <c r="AX648" s="1026"/>
      <c r="AY648" s="1026"/>
      <c r="AZ648" s="1026"/>
      <c r="BA648" s="1026"/>
      <c r="BB648" s="1026"/>
      <c r="BC648" s="1026"/>
      <c r="BD648" s="1026"/>
      <c r="BE648" s="1026"/>
      <c r="BF648" s="1026"/>
      <c r="BG648" s="1026"/>
      <c r="BH648" s="1026"/>
      <c r="BI648" s="1026"/>
      <c r="BJ648" s="1026"/>
      <c r="BK648" s="1026"/>
      <c r="BL648" s="1026"/>
      <c r="BM648" s="1026"/>
      <c r="BN648" s="1026"/>
      <c r="BO648" s="1026"/>
      <c r="BP648" s="1026"/>
      <c r="BQ648" s="1026"/>
      <c r="BR648" s="1026"/>
      <c r="BS648" s="1026"/>
      <c r="BT648" s="1026"/>
      <c r="BU648" s="1026"/>
      <c r="BV648" s="1026"/>
    </row>
    <row r="649">
      <c r="A649" s="1026"/>
      <c r="B649" s="1026"/>
      <c r="C649" s="1026"/>
      <c r="D649" s="1026"/>
      <c r="E649" s="1026"/>
      <c r="F649" s="1026"/>
      <c r="G649" s="1026"/>
      <c r="H649" s="1027"/>
      <c r="I649" s="1027"/>
      <c r="J649" s="1027"/>
      <c r="K649" s="1027"/>
      <c r="L649" s="1027"/>
      <c r="M649" s="1027"/>
      <c r="N649" s="1027"/>
      <c r="O649" s="1027"/>
      <c r="P649" s="1027"/>
      <c r="Q649" s="1026"/>
      <c r="R649" s="1026"/>
      <c r="S649" s="1026"/>
      <c r="T649" s="1026"/>
      <c r="U649" s="1026"/>
      <c r="V649" s="1026"/>
      <c r="W649" s="1026"/>
      <c r="X649" s="1026"/>
      <c r="Y649" s="1026"/>
      <c r="Z649" s="1026"/>
      <c r="AA649" s="1026"/>
      <c r="AB649" s="1026"/>
      <c r="AC649" s="1026"/>
      <c r="AD649" s="1026"/>
      <c r="AE649" s="1026"/>
      <c r="AF649" s="1026"/>
      <c r="AG649" s="1026"/>
      <c r="AH649" s="1026"/>
      <c r="AI649" s="1026"/>
      <c r="AJ649" s="1026"/>
      <c r="AK649" s="1026"/>
      <c r="AL649" s="1026"/>
      <c r="AM649" s="1026"/>
      <c r="AN649" s="1026"/>
      <c r="AO649" s="1026"/>
      <c r="AP649" s="1026"/>
      <c r="AQ649" s="1026"/>
      <c r="AR649" s="1026"/>
      <c r="AS649" s="1026"/>
      <c r="AT649" s="1026"/>
      <c r="AU649" s="1026"/>
      <c r="AV649" s="1026"/>
      <c r="AW649" s="1026"/>
      <c r="AX649" s="1026"/>
      <c r="AY649" s="1026"/>
      <c r="AZ649" s="1026"/>
      <c r="BA649" s="1026"/>
      <c r="BB649" s="1026"/>
      <c r="BC649" s="1026"/>
      <c r="BD649" s="1026"/>
      <c r="BE649" s="1026"/>
      <c r="BF649" s="1026"/>
      <c r="BG649" s="1026"/>
      <c r="BH649" s="1026"/>
      <c r="BI649" s="1026"/>
      <c r="BJ649" s="1026"/>
      <c r="BK649" s="1026"/>
      <c r="BL649" s="1026"/>
      <c r="BM649" s="1026"/>
      <c r="BN649" s="1026"/>
      <c r="BO649" s="1026"/>
      <c r="BP649" s="1026"/>
      <c r="BQ649" s="1026"/>
      <c r="BR649" s="1026"/>
      <c r="BS649" s="1026"/>
      <c r="BT649" s="1026"/>
      <c r="BU649" s="1026"/>
      <c r="BV649" s="1026"/>
    </row>
    <row r="650">
      <c r="A650" s="1026"/>
      <c r="B650" s="1026"/>
      <c r="C650" s="1026"/>
      <c r="D650" s="1026"/>
      <c r="E650" s="1026"/>
      <c r="F650" s="1026"/>
      <c r="G650" s="1026"/>
      <c r="H650" s="1027"/>
      <c r="I650" s="1027"/>
      <c r="J650" s="1027"/>
      <c r="K650" s="1027"/>
      <c r="L650" s="1027"/>
      <c r="M650" s="1027"/>
      <c r="N650" s="1027"/>
      <c r="O650" s="1027"/>
      <c r="P650" s="1027"/>
      <c r="Q650" s="1026"/>
      <c r="R650" s="1026"/>
      <c r="S650" s="1026"/>
      <c r="T650" s="1026"/>
      <c r="U650" s="1026"/>
      <c r="V650" s="1026"/>
      <c r="W650" s="1026"/>
      <c r="X650" s="1026"/>
      <c r="Y650" s="1026"/>
      <c r="Z650" s="1026"/>
      <c r="AA650" s="1026"/>
      <c r="AB650" s="1026"/>
      <c r="AC650" s="1026"/>
      <c r="AD650" s="1026"/>
      <c r="AE650" s="1026"/>
      <c r="AF650" s="1026"/>
      <c r="AG650" s="1026"/>
      <c r="AH650" s="1026"/>
      <c r="AI650" s="1026"/>
      <c r="AJ650" s="1026"/>
      <c r="AK650" s="1026"/>
      <c r="AL650" s="1026"/>
      <c r="AM650" s="1026"/>
      <c r="AN650" s="1026"/>
      <c r="AO650" s="1026"/>
      <c r="AP650" s="1026"/>
      <c r="AQ650" s="1026"/>
      <c r="AR650" s="1026"/>
      <c r="AS650" s="1026"/>
      <c r="AT650" s="1026"/>
      <c r="AU650" s="1026"/>
      <c r="AV650" s="1026"/>
      <c r="AW650" s="1026"/>
      <c r="AX650" s="1026"/>
      <c r="AY650" s="1026"/>
      <c r="AZ650" s="1026"/>
      <c r="BA650" s="1026"/>
      <c r="BB650" s="1026"/>
      <c r="BC650" s="1026"/>
      <c r="BD650" s="1026"/>
      <c r="BE650" s="1026"/>
      <c r="BF650" s="1026"/>
      <c r="BG650" s="1026"/>
      <c r="BH650" s="1026"/>
      <c r="BI650" s="1026"/>
      <c r="BJ650" s="1026"/>
      <c r="BK650" s="1026"/>
      <c r="BL650" s="1026"/>
      <c r="BM650" s="1026"/>
      <c r="BN650" s="1026"/>
      <c r="BO650" s="1026"/>
      <c r="BP650" s="1026"/>
      <c r="BQ650" s="1026"/>
      <c r="BR650" s="1026"/>
      <c r="BS650" s="1026"/>
      <c r="BT650" s="1026"/>
      <c r="BU650" s="1026"/>
      <c r="BV650" s="1026"/>
    </row>
    <row r="651">
      <c r="A651" s="1026"/>
      <c r="B651" s="1026"/>
      <c r="C651" s="1026"/>
      <c r="D651" s="1026"/>
      <c r="E651" s="1026"/>
      <c r="F651" s="1026"/>
      <c r="G651" s="1026"/>
      <c r="H651" s="1027"/>
      <c r="I651" s="1027"/>
      <c r="J651" s="1027"/>
      <c r="K651" s="1027"/>
      <c r="L651" s="1027"/>
      <c r="M651" s="1027"/>
      <c r="N651" s="1027"/>
      <c r="O651" s="1027"/>
      <c r="P651" s="1027"/>
      <c r="Q651" s="1026"/>
      <c r="R651" s="1026"/>
      <c r="S651" s="1026"/>
      <c r="T651" s="1026"/>
      <c r="U651" s="1026"/>
      <c r="V651" s="1026"/>
      <c r="W651" s="1026"/>
      <c r="X651" s="1026"/>
      <c r="Y651" s="1026"/>
      <c r="Z651" s="1026"/>
      <c r="AA651" s="1026"/>
      <c r="AB651" s="1026"/>
      <c r="AC651" s="1026"/>
      <c r="AD651" s="1026"/>
      <c r="AE651" s="1026"/>
      <c r="AF651" s="1026"/>
      <c r="AG651" s="1026"/>
      <c r="AH651" s="1026"/>
      <c r="AI651" s="1026"/>
      <c r="AJ651" s="1026"/>
      <c r="AK651" s="1026"/>
      <c r="AL651" s="1026"/>
      <c r="AM651" s="1026"/>
      <c r="AN651" s="1026"/>
      <c r="AO651" s="1026"/>
      <c r="AP651" s="1026"/>
      <c r="AQ651" s="1026"/>
      <c r="AR651" s="1026"/>
      <c r="AS651" s="1026"/>
      <c r="AT651" s="1026"/>
      <c r="AU651" s="1026"/>
      <c r="AV651" s="1026"/>
      <c r="AW651" s="1026"/>
      <c r="AX651" s="1026"/>
      <c r="AY651" s="1026"/>
      <c r="AZ651" s="1026"/>
      <c r="BA651" s="1026"/>
      <c r="BB651" s="1026"/>
      <c r="BC651" s="1026"/>
      <c r="BD651" s="1026"/>
      <c r="BE651" s="1026"/>
      <c r="BF651" s="1026"/>
      <c r="BG651" s="1026"/>
      <c r="BH651" s="1026"/>
      <c r="BI651" s="1026"/>
      <c r="BJ651" s="1026"/>
      <c r="BK651" s="1026"/>
      <c r="BL651" s="1026"/>
      <c r="BM651" s="1026"/>
      <c r="BN651" s="1026"/>
      <c r="BO651" s="1026"/>
      <c r="BP651" s="1026"/>
      <c r="BQ651" s="1026"/>
      <c r="BR651" s="1026"/>
      <c r="BS651" s="1026"/>
      <c r="BT651" s="1026"/>
      <c r="BU651" s="1026"/>
      <c r="BV651" s="1026"/>
    </row>
    <row r="652">
      <c r="A652" s="1026"/>
      <c r="B652" s="1026"/>
      <c r="C652" s="1026"/>
      <c r="D652" s="1026"/>
      <c r="E652" s="1026"/>
      <c r="F652" s="1026"/>
      <c r="G652" s="1026"/>
      <c r="H652" s="1027"/>
      <c r="I652" s="1027"/>
      <c r="J652" s="1027"/>
      <c r="K652" s="1027"/>
      <c r="L652" s="1027"/>
      <c r="M652" s="1027"/>
      <c r="N652" s="1027"/>
      <c r="O652" s="1027"/>
      <c r="P652" s="1027"/>
      <c r="Q652" s="1026"/>
      <c r="R652" s="1026"/>
      <c r="S652" s="1026"/>
      <c r="T652" s="1026"/>
      <c r="U652" s="1026"/>
      <c r="V652" s="1026"/>
      <c r="W652" s="1026"/>
      <c r="X652" s="1026"/>
      <c r="Y652" s="1026"/>
      <c r="Z652" s="1026"/>
      <c r="AA652" s="1026"/>
      <c r="AB652" s="1026"/>
      <c r="AC652" s="1026"/>
      <c r="AD652" s="1026"/>
      <c r="AE652" s="1026"/>
      <c r="AF652" s="1026"/>
      <c r="AG652" s="1026"/>
      <c r="AH652" s="1026"/>
      <c r="AI652" s="1026"/>
      <c r="AJ652" s="1026"/>
      <c r="AK652" s="1026"/>
      <c r="AL652" s="1026"/>
      <c r="AM652" s="1026"/>
      <c r="AN652" s="1026"/>
      <c r="AO652" s="1026"/>
      <c r="AP652" s="1026"/>
      <c r="AQ652" s="1026"/>
      <c r="AR652" s="1026"/>
      <c r="AS652" s="1026"/>
      <c r="AT652" s="1026"/>
      <c r="AU652" s="1026"/>
      <c r="AV652" s="1026"/>
      <c r="AW652" s="1026"/>
      <c r="AX652" s="1026"/>
      <c r="AY652" s="1026"/>
      <c r="AZ652" s="1026"/>
      <c r="BA652" s="1026"/>
      <c r="BB652" s="1026"/>
      <c r="BC652" s="1026"/>
      <c r="BD652" s="1026"/>
      <c r="BE652" s="1026"/>
      <c r="BF652" s="1026"/>
      <c r="BG652" s="1026"/>
      <c r="BH652" s="1026"/>
      <c r="BI652" s="1026"/>
      <c r="BJ652" s="1026"/>
      <c r="BK652" s="1026"/>
      <c r="BL652" s="1026"/>
      <c r="BM652" s="1026"/>
      <c r="BN652" s="1026"/>
      <c r="BO652" s="1026"/>
      <c r="BP652" s="1026"/>
      <c r="BQ652" s="1026"/>
      <c r="BR652" s="1026"/>
      <c r="BS652" s="1026"/>
      <c r="BT652" s="1026"/>
      <c r="BU652" s="1026"/>
      <c r="BV652" s="1026"/>
    </row>
    <row r="653">
      <c r="A653" s="1026"/>
      <c r="B653" s="1026"/>
      <c r="C653" s="1026"/>
      <c r="D653" s="1026"/>
      <c r="E653" s="1026"/>
      <c r="F653" s="1026"/>
      <c r="G653" s="1026"/>
      <c r="H653" s="1027"/>
      <c r="I653" s="1027"/>
      <c r="J653" s="1027"/>
      <c r="K653" s="1027"/>
      <c r="L653" s="1027"/>
      <c r="M653" s="1027"/>
      <c r="N653" s="1027"/>
      <c r="O653" s="1027"/>
      <c r="P653" s="1027"/>
      <c r="Q653" s="1026"/>
      <c r="R653" s="1026"/>
      <c r="S653" s="1026"/>
      <c r="T653" s="1026"/>
      <c r="U653" s="1026"/>
      <c r="V653" s="1026"/>
      <c r="W653" s="1026"/>
      <c r="X653" s="1026"/>
      <c r="Y653" s="1026"/>
      <c r="Z653" s="1026"/>
      <c r="AA653" s="1026"/>
      <c r="AB653" s="1026"/>
      <c r="AC653" s="1026"/>
      <c r="AD653" s="1026"/>
      <c r="AE653" s="1026"/>
      <c r="AF653" s="1026"/>
      <c r="AG653" s="1026"/>
      <c r="AH653" s="1026"/>
      <c r="AI653" s="1026"/>
      <c r="AJ653" s="1026"/>
      <c r="AK653" s="1026"/>
      <c r="AL653" s="1026"/>
      <c r="AM653" s="1026"/>
      <c r="AN653" s="1026"/>
      <c r="AO653" s="1026"/>
      <c r="AP653" s="1026"/>
      <c r="AQ653" s="1026"/>
      <c r="AR653" s="1026"/>
      <c r="AS653" s="1026"/>
      <c r="AT653" s="1026"/>
      <c r="AU653" s="1026"/>
      <c r="AV653" s="1026"/>
      <c r="AW653" s="1026"/>
      <c r="AX653" s="1026"/>
      <c r="AY653" s="1026"/>
      <c r="AZ653" s="1026"/>
      <c r="BA653" s="1026"/>
      <c r="BB653" s="1026"/>
      <c r="BC653" s="1026"/>
      <c r="BD653" s="1026"/>
      <c r="BE653" s="1026"/>
      <c r="BF653" s="1026"/>
      <c r="BG653" s="1026"/>
      <c r="BH653" s="1026"/>
      <c r="BI653" s="1026"/>
      <c r="BJ653" s="1026"/>
      <c r="BK653" s="1026"/>
      <c r="BL653" s="1026"/>
      <c r="BM653" s="1026"/>
      <c r="BN653" s="1026"/>
      <c r="BO653" s="1026"/>
      <c r="BP653" s="1026"/>
      <c r="BQ653" s="1026"/>
      <c r="BR653" s="1026"/>
      <c r="BS653" s="1026"/>
      <c r="BT653" s="1026"/>
      <c r="BU653" s="1026"/>
      <c r="BV653" s="1026"/>
    </row>
    <row r="654">
      <c r="A654" s="1026"/>
      <c r="B654" s="1026"/>
      <c r="C654" s="1026"/>
      <c r="D654" s="1026"/>
      <c r="E654" s="1026"/>
      <c r="F654" s="1026"/>
      <c r="G654" s="1026"/>
      <c r="H654" s="1027"/>
      <c r="I654" s="1027"/>
      <c r="J654" s="1027"/>
      <c r="K654" s="1027"/>
      <c r="L654" s="1027"/>
      <c r="M654" s="1027"/>
      <c r="N654" s="1027"/>
      <c r="O654" s="1027"/>
      <c r="P654" s="1027"/>
      <c r="Q654" s="1026"/>
      <c r="R654" s="1026"/>
      <c r="S654" s="1026"/>
      <c r="T654" s="1026"/>
      <c r="U654" s="1026"/>
      <c r="V654" s="1026"/>
      <c r="W654" s="1026"/>
      <c r="X654" s="1026"/>
      <c r="Y654" s="1026"/>
      <c r="Z654" s="1026"/>
      <c r="AA654" s="1026"/>
      <c r="AB654" s="1026"/>
      <c r="AC654" s="1026"/>
      <c r="AD654" s="1026"/>
      <c r="AE654" s="1026"/>
      <c r="AF654" s="1026"/>
      <c r="AG654" s="1026"/>
      <c r="AH654" s="1026"/>
      <c r="AI654" s="1026"/>
      <c r="AJ654" s="1026"/>
      <c r="AK654" s="1026"/>
      <c r="AL654" s="1026"/>
      <c r="AM654" s="1026"/>
      <c r="AN654" s="1026"/>
      <c r="AO654" s="1026"/>
      <c r="AP654" s="1026"/>
      <c r="AQ654" s="1026"/>
      <c r="AR654" s="1026"/>
      <c r="AS654" s="1026"/>
      <c r="AT654" s="1026"/>
      <c r="AU654" s="1026"/>
      <c r="AV654" s="1026"/>
      <c r="AW654" s="1026"/>
      <c r="AX654" s="1026"/>
      <c r="AY654" s="1026"/>
      <c r="AZ654" s="1026"/>
      <c r="BA654" s="1026"/>
      <c r="BB654" s="1026"/>
      <c r="BC654" s="1026"/>
      <c r="BD654" s="1026"/>
      <c r="BE654" s="1026"/>
      <c r="BF654" s="1026"/>
      <c r="BG654" s="1026"/>
      <c r="BH654" s="1026"/>
      <c r="BI654" s="1026"/>
      <c r="BJ654" s="1026"/>
      <c r="BK654" s="1026"/>
      <c r="BL654" s="1026"/>
      <c r="BM654" s="1026"/>
      <c r="BN654" s="1026"/>
      <c r="BO654" s="1026"/>
      <c r="BP654" s="1026"/>
      <c r="BQ654" s="1026"/>
      <c r="BR654" s="1026"/>
      <c r="BS654" s="1026"/>
      <c r="BT654" s="1026"/>
      <c r="BU654" s="1026"/>
      <c r="BV654" s="1026"/>
    </row>
    <row r="655">
      <c r="A655" s="1026"/>
      <c r="B655" s="1026"/>
      <c r="C655" s="1026"/>
      <c r="D655" s="1026"/>
      <c r="E655" s="1026"/>
      <c r="F655" s="1026"/>
      <c r="G655" s="1026"/>
      <c r="H655" s="1027"/>
      <c r="I655" s="1027"/>
      <c r="J655" s="1027"/>
      <c r="K655" s="1027"/>
      <c r="L655" s="1027"/>
      <c r="M655" s="1027"/>
      <c r="N655" s="1027"/>
      <c r="O655" s="1027"/>
      <c r="P655" s="1027"/>
      <c r="Q655" s="1026"/>
      <c r="R655" s="1026"/>
      <c r="S655" s="1026"/>
      <c r="T655" s="1026"/>
      <c r="U655" s="1026"/>
      <c r="V655" s="1026"/>
      <c r="W655" s="1026"/>
      <c r="X655" s="1026"/>
      <c r="Y655" s="1026"/>
      <c r="Z655" s="1026"/>
      <c r="AA655" s="1026"/>
      <c r="AB655" s="1026"/>
      <c r="AC655" s="1026"/>
      <c r="AD655" s="1026"/>
      <c r="AE655" s="1026"/>
      <c r="AF655" s="1026"/>
      <c r="AG655" s="1026"/>
      <c r="AH655" s="1026"/>
      <c r="AI655" s="1026"/>
      <c r="AJ655" s="1026"/>
      <c r="AK655" s="1026"/>
      <c r="AL655" s="1026"/>
      <c r="AM655" s="1026"/>
      <c r="AN655" s="1026"/>
      <c r="AO655" s="1026"/>
      <c r="AP655" s="1026"/>
      <c r="AQ655" s="1026"/>
      <c r="AR655" s="1026"/>
      <c r="AS655" s="1026"/>
      <c r="AT655" s="1026"/>
      <c r="AU655" s="1026"/>
      <c r="AV655" s="1026"/>
      <c r="AW655" s="1026"/>
      <c r="AX655" s="1026"/>
      <c r="AY655" s="1026"/>
      <c r="AZ655" s="1026"/>
      <c r="BA655" s="1026"/>
      <c r="BB655" s="1026"/>
      <c r="BC655" s="1026"/>
      <c r="BD655" s="1026"/>
      <c r="BE655" s="1026"/>
      <c r="BF655" s="1026"/>
      <c r="BG655" s="1026"/>
      <c r="BH655" s="1026"/>
      <c r="BI655" s="1026"/>
      <c r="BJ655" s="1026"/>
      <c r="BK655" s="1026"/>
      <c r="BL655" s="1026"/>
      <c r="BM655" s="1026"/>
      <c r="BN655" s="1026"/>
      <c r="BO655" s="1026"/>
      <c r="BP655" s="1026"/>
      <c r="BQ655" s="1026"/>
      <c r="BR655" s="1026"/>
      <c r="BS655" s="1026"/>
      <c r="BT655" s="1026"/>
      <c r="BU655" s="1026"/>
      <c r="BV655" s="1026"/>
    </row>
    <row r="656">
      <c r="A656" s="1026"/>
      <c r="B656" s="1026"/>
      <c r="C656" s="1026"/>
      <c r="D656" s="1026"/>
      <c r="E656" s="1026"/>
      <c r="F656" s="1026"/>
      <c r="G656" s="1026"/>
      <c r="H656" s="1027"/>
      <c r="I656" s="1027"/>
      <c r="J656" s="1027"/>
      <c r="K656" s="1027"/>
      <c r="L656" s="1027"/>
      <c r="M656" s="1027"/>
      <c r="N656" s="1027"/>
      <c r="O656" s="1027"/>
      <c r="P656" s="1027"/>
      <c r="Q656" s="1026"/>
      <c r="R656" s="1026"/>
      <c r="S656" s="1026"/>
      <c r="T656" s="1026"/>
      <c r="U656" s="1026"/>
      <c r="V656" s="1026"/>
      <c r="W656" s="1026"/>
      <c r="X656" s="1026"/>
      <c r="Y656" s="1026"/>
      <c r="Z656" s="1026"/>
      <c r="AA656" s="1026"/>
      <c r="AB656" s="1026"/>
      <c r="AC656" s="1026"/>
      <c r="AD656" s="1026"/>
      <c r="AE656" s="1026"/>
      <c r="AF656" s="1026"/>
      <c r="AG656" s="1026"/>
      <c r="AH656" s="1026"/>
      <c r="AI656" s="1026"/>
      <c r="AJ656" s="1026"/>
      <c r="AK656" s="1026"/>
      <c r="AL656" s="1026"/>
      <c r="AM656" s="1026"/>
      <c r="AN656" s="1026"/>
      <c r="AO656" s="1026"/>
      <c r="AP656" s="1026"/>
      <c r="AQ656" s="1026"/>
      <c r="AR656" s="1026"/>
      <c r="AS656" s="1026"/>
      <c r="AT656" s="1026"/>
      <c r="AU656" s="1026"/>
      <c r="AV656" s="1026"/>
      <c r="AW656" s="1026"/>
      <c r="AX656" s="1026"/>
      <c r="AY656" s="1026"/>
      <c r="AZ656" s="1026"/>
      <c r="BA656" s="1026"/>
      <c r="BB656" s="1026"/>
      <c r="BC656" s="1026"/>
      <c r="BD656" s="1026"/>
      <c r="BE656" s="1026"/>
      <c r="BF656" s="1026"/>
      <c r="BG656" s="1026"/>
      <c r="BH656" s="1026"/>
      <c r="BI656" s="1026"/>
      <c r="BJ656" s="1026"/>
      <c r="BK656" s="1026"/>
      <c r="BL656" s="1026"/>
      <c r="BM656" s="1026"/>
      <c r="BN656" s="1026"/>
      <c r="BO656" s="1026"/>
      <c r="BP656" s="1026"/>
      <c r="BQ656" s="1026"/>
      <c r="BR656" s="1026"/>
      <c r="BS656" s="1026"/>
      <c r="BT656" s="1026"/>
      <c r="BU656" s="1026"/>
      <c r="BV656" s="1026"/>
    </row>
    <row r="657">
      <c r="A657" s="1026"/>
      <c r="B657" s="1026"/>
      <c r="C657" s="1026"/>
      <c r="D657" s="1026"/>
      <c r="E657" s="1026"/>
      <c r="F657" s="1026"/>
      <c r="G657" s="1026"/>
      <c r="H657" s="1027"/>
      <c r="I657" s="1027"/>
      <c r="J657" s="1027"/>
      <c r="K657" s="1027"/>
      <c r="L657" s="1027"/>
      <c r="M657" s="1027"/>
      <c r="N657" s="1027"/>
      <c r="O657" s="1027"/>
      <c r="P657" s="1027"/>
      <c r="Q657" s="1026"/>
      <c r="R657" s="1026"/>
      <c r="S657" s="1026"/>
      <c r="T657" s="1026"/>
      <c r="U657" s="1026"/>
      <c r="V657" s="1026"/>
      <c r="W657" s="1026"/>
      <c r="X657" s="1026"/>
      <c r="Y657" s="1026"/>
      <c r="Z657" s="1026"/>
      <c r="AA657" s="1026"/>
      <c r="AB657" s="1026"/>
      <c r="AC657" s="1026"/>
      <c r="AD657" s="1026"/>
      <c r="AE657" s="1026"/>
      <c r="AF657" s="1026"/>
      <c r="AG657" s="1026"/>
      <c r="AH657" s="1026"/>
      <c r="AI657" s="1026"/>
      <c r="AJ657" s="1026"/>
      <c r="AK657" s="1026"/>
      <c r="AL657" s="1026"/>
      <c r="AM657" s="1026"/>
      <c r="AN657" s="1026"/>
      <c r="AO657" s="1026"/>
      <c r="AP657" s="1026"/>
      <c r="AQ657" s="1026"/>
      <c r="AR657" s="1026"/>
      <c r="AS657" s="1026"/>
      <c r="AT657" s="1026"/>
      <c r="AU657" s="1026"/>
      <c r="AV657" s="1026"/>
      <c r="AW657" s="1026"/>
      <c r="AX657" s="1026"/>
      <c r="AY657" s="1026"/>
      <c r="AZ657" s="1026"/>
      <c r="BA657" s="1026"/>
      <c r="BB657" s="1026"/>
      <c r="BC657" s="1026"/>
      <c r="BD657" s="1026"/>
      <c r="BE657" s="1026"/>
      <c r="BF657" s="1026"/>
      <c r="BG657" s="1026"/>
      <c r="BH657" s="1026"/>
      <c r="BI657" s="1026"/>
      <c r="BJ657" s="1026"/>
      <c r="BK657" s="1026"/>
      <c r="BL657" s="1026"/>
      <c r="BM657" s="1026"/>
      <c r="BN657" s="1026"/>
      <c r="BO657" s="1026"/>
      <c r="BP657" s="1026"/>
      <c r="BQ657" s="1026"/>
      <c r="BR657" s="1026"/>
      <c r="BS657" s="1026"/>
      <c r="BT657" s="1026"/>
      <c r="BU657" s="1026"/>
      <c r="BV657" s="1026"/>
    </row>
    <row r="658">
      <c r="A658" s="1026"/>
      <c r="B658" s="1026"/>
      <c r="C658" s="1026"/>
      <c r="D658" s="1026"/>
      <c r="E658" s="1026"/>
      <c r="F658" s="1026"/>
      <c r="G658" s="1026"/>
      <c r="H658" s="1027"/>
      <c r="I658" s="1027"/>
      <c r="J658" s="1027"/>
      <c r="K658" s="1027"/>
      <c r="L658" s="1027"/>
      <c r="M658" s="1027"/>
      <c r="N658" s="1027"/>
      <c r="O658" s="1027"/>
      <c r="P658" s="1027"/>
      <c r="Q658" s="1026"/>
      <c r="R658" s="1026"/>
      <c r="S658" s="1026"/>
      <c r="T658" s="1026"/>
      <c r="U658" s="1026"/>
      <c r="V658" s="1026"/>
      <c r="W658" s="1026"/>
      <c r="X658" s="1026"/>
      <c r="Y658" s="1026"/>
      <c r="Z658" s="1026"/>
      <c r="AA658" s="1026"/>
      <c r="AB658" s="1026"/>
      <c r="AC658" s="1026"/>
      <c r="AD658" s="1026"/>
      <c r="AE658" s="1026"/>
      <c r="AF658" s="1026"/>
      <c r="AG658" s="1026"/>
      <c r="AH658" s="1026"/>
      <c r="AI658" s="1026"/>
      <c r="AJ658" s="1026"/>
      <c r="AK658" s="1026"/>
      <c r="AL658" s="1026"/>
      <c r="AM658" s="1026"/>
      <c r="AN658" s="1026"/>
      <c r="AO658" s="1026"/>
      <c r="AP658" s="1026"/>
      <c r="AQ658" s="1026"/>
      <c r="AR658" s="1026"/>
      <c r="AS658" s="1026"/>
      <c r="AT658" s="1026"/>
      <c r="AU658" s="1026"/>
      <c r="AV658" s="1026"/>
      <c r="AW658" s="1026"/>
      <c r="AX658" s="1026"/>
      <c r="AY658" s="1026"/>
      <c r="AZ658" s="1026"/>
      <c r="BA658" s="1026"/>
      <c r="BB658" s="1026"/>
      <c r="BC658" s="1026"/>
      <c r="BD658" s="1026"/>
      <c r="BE658" s="1026"/>
      <c r="BF658" s="1026"/>
      <c r="BG658" s="1026"/>
      <c r="BH658" s="1026"/>
      <c r="BI658" s="1026"/>
      <c r="BJ658" s="1026"/>
      <c r="BK658" s="1026"/>
      <c r="BL658" s="1026"/>
      <c r="BM658" s="1026"/>
      <c r="BN658" s="1026"/>
      <c r="BO658" s="1026"/>
      <c r="BP658" s="1026"/>
      <c r="BQ658" s="1026"/>
      <c r="BR658" s="1026"/>
      <c r="BS658" s="1026"/>
      <c r="BT658" s="1026"/>
      <c r="BU658" s="1026"/>
      <c r="BV658" s="1026"/>
    </row>
    <row r="659">
      <c r="A659" s="1026"/>
      <c r="B659" s="1026"/>
      <c r="C659" s="1026"/>
      <c r="D659" s="1026"/>
      <c r="E659" s="1026"/>
      <c r="F659" s="1026"/>
      <c r="G659" s="1026"/>
      <c r="H659" s="1027"/>
      <c r="I659" s="1027"/>
      <c r="J659" s="1027"/>
      <c r="K659" s="1027"/>
      <c r="L659" s="1027"/>
      <c r="M659" s="1027"/>
      <c r="N659" s="1027"/>
      <c r="O659" s="1027"/>
      <c r="P659" s="1027"/>
      <c r="Q659" s="1026"/>
      <c r="R659" s="1026"/>
      <c r="S659" s="1026"/>
      <c r="T659" s="1026"/>
      <c r="U659" s="1026"/>
      <c r="V659" s="1026"/>
      <c r="W659" s="1026"/>
      <c r="X659" s="1026"/>
      <c r="Y659" s="1026"/>
      <c r="Z659" s="1026"/>
      <c r="AA659" s="1026"/>
      <c r="AB659" s="1026"/>
      <c r="AC659" s="1026"/>
      <c r="AD659" s="1026"/>
      <c r="AE659" s="1026"/>
      <c r="AF659" s="1026"/>
      <c r="AG659" s="1026"/>
      <c r="AH659" s="1026"/>
      <c r="AI659" s="1026"/>
      <c r="AJ659" s="1026"/>
      <c r="AK659" s="1026"/>
      <c r="AL659" s="1026"/>
      <c r="AM659" s="1026"/>
      <c r="AN659" s="1026"/>
      <c r="AO659" s="1026"/>
      <c r="AP659" s="1026"/>
      <c r="AQ659" s="1026"/>
      <c r="AR659" s="1026"/>
      <c r="AS659" s="1026"/>
      <c r="AT659" s="1026"/>
      <c r="AU659" s="1026"/>
      <c r="AV659" s="1026"/>
      <c r="AW659" s="1026"/>
      <c r="AX659" s="1026"/>
      <c r="AY659" s="1026"/>
      <c r="AZ659" s="1026"/>
      <c r="BA659" s="1026"/>
      <c r="BB659" s="1026"/>
      <c r="BC659" s="1026"/>
      <c r="BD659" s="1026"/>
      <c r="BE659" s="1026"/>
      <c r="BF659" s="1026"/>
      <c r="BG659" s="1026"/>
      <c r="BH659" s="1026"/>
      <c r="BI659" s="1026"/>
      <c r="BJ659" s="1026"/>
      <c r="BK659" s="1026"/>
      <c r="BL659" s="1026"/>
      <c r="BM659" s="1026"/>
      <c r="BN659" s="1026"/>
      <c r="BO659" s="1026"/>
      <c r="BP659" s="1026"/>
      <c r="BQ659" s="1026"/>
      <c r="BR659" s="1026"/>
      <c r="BS659" s="1026"/>
      <c r="BT659" s="1026"/>
      <c r="BU659" s="1026"/>
      <c r="BV659" s="1026"/>
    </row>
    <row r="660">
      <c r="A660" s="1026"/>
      <c r="B660" s="1026"/>
      <c r="C660" s="1026"/>
      <c r="D660" s="1026"/>
      <c r="E660" s="1026"/>
      <c r="F660" s="1026"/>
      <c r="G660" s="1026"/>
      <c r="H660" s="1027"/>
      <c r="I660" s="1027"/>
      <c r="J660" s="1027"/>
      <c r="K660" s="1027"/>
      <c r="L660" s="1027"/>
      <c r="M660" s="1027"/>
      <c r="N660" s="1027"/>
      <c r="O660" s="1027"/>
      <c r="P660" s="1027"/>
      <c r="Q660" s="1026"/>
      <c r="R660" s="1026"/>
      <c r="S660" s="1026"/>
      <c r="T660" s="1026"/>
      <c r="U660" s="1026"/>
      <c r="V660" s="1026"/>
      <c r="W660" s="1026"/>
      <c r="X660" s="1026"/>
      <c r="Y660" s="1026"/>
      <c r="Z660" s="1026"/>
      <c r="AA660" s="1026"/>
      <c r="AB660" s="1026"/>
      <c r="AC660" s="1026"/>
      <c r="AD660" s="1026"/>
      <c r="AE660" s="1026"/>
      <c r="AF660" s="1026"/>
      <c r="AG660" s="1026"/>
      <c r="AH660" s="1026"/>
      <c r="AI660" s="1026"/>
      <c r="AJ660" s="1026"/>
      <c r="AK660" s="1026"/>
      <c r="AL660" s="1026"/>
      <c r="AM660" s="1026"/>
      <c r="AN660" s="1026"/>
      <c r="AO660" s="1026"/>
      <c r="AP660" s="1026"/>
      <c r="AQ660" s="1026"/>
      <c r="AR660" s="1026"/>
      <c r="AS660" s="1026"/>
      <c r="AT660" s="1026"/>
      <c r="AU660" s="1026"/>
      <c r="AV660" s="1026"/>
      <c r="AW660" s="1026"/>
      <c r="AX660" s="1026"/>
      <c r="AY660" s="1026"/>
      <c r="AZ660" s="1026"/>
      <c r="BA660" s="1026"/>
      <c r="BB660" s="1026"/>
      <c r="BC660" s="1026"/>
      <c r="BD660" s="1026"/>
      <c r="BE660" s="1026"/>
      <c r="BF660" s="1026"/>
      <c r="BG660" s="1026"/>
      <c r="BH660" s="1026"/>
      <c r="BI660" s="1026"/>
      <c r="BJ660" s="1026"/>
      <c r="BK660" s="1026"/>
      <c r="BL660" s="1026"/>
      <c r="BM660" s="1026"/>
      <c r="BN660" s="1026"/>
      <c r="BO660" s="1026"/>
      <c r="BP660" s="1026"/>
      <c r="BQ660" s="1026"/>
      <c r="BR660" s="1026"/>
      <c r="BS660" s="1026"/>
      <c r="BT660" s="1026"/>
      <c r="BU660" s="1026"/>
      <c r="BV660" s="1026"/>
    </row>
    <row r="661">
      <c r="A661" s="1026"/>
      <c r="B661" s="1026"/>
      <c r="C661" s="1026"/>
      <c r="D661" s="1026"/>
      <c r="E661" s="1026"/>
      <c r="F661" s="1026"/>
      <c r="G661" s="1026"/>
      <c r="H661" s="1027"/>
      <c r="I661" s="1027"/>
      <c r="J661" s="1027"/>
      <c r="K661" s="1027"/>
      <c r="L661" s="1027"/>
      <c r="M661" s="1027"/>
      <c r="N661" s="1027"/>
      <c r="O661" s="1027"/>
      <c r="P661" s="1027"/>
      <c r="Q661" s="1026"/>
      <c r="R661" s="1026"/>
      <c r="S661" s="1026"/>
      <c r="T661" s="1026"/>
      <c r="U661" s="1026"/>
      <c r="V661" s="1026"/>
      <c r="W661" s="1026"/>
      <c r="X661" s="1026"/>
      <c r="Y661" s="1026"/>
      <c r="Z661" s="1026"/>
      <c r="AA661" s="1026"/>
      <c r="AB661" s="1026"/>
      <c r="AC661" s="1026"/>
      <c r="AD661" s="1026"/>
      <c r="AE661" s="1026"/>
      <c r="AF661" s="1026"/>
      <c r="AG661" s="1026"/>
      <c r="AH661" s="1026"/>
      <c r="AI661" s="1026"/>
      <c r="AJ661" s="1026"/>
      <c r="AK661" s="1026"/>
      <c r="AL661" s="1026"/>
      <c r="AM661" s="1026"/>
      <c r="AN661" s="1026"/>
      <c r="AO661" s="1026"/>
      <c r="AP661" s="1026"/>
      <c r="AQ661" s="1026"/>
      <c r="AR661" s="1026"/>
      <c r="AS661" s="1026"/>
      <c r="AT661" s="1026"/>
      <c r="AU661" s="1026"/>
      <c r="AV661" s="1026"/>
      <c r="AW661" s="1026"/>
      <c r="AX661" s="1026"/>
      <c r="AY661" s="1026"/>
      <c r="AZ661" s="1026"/>
      <c r="BA661" s="1026"/>
      <c r="BB661" s="1026"/>
      <c r="BC661" s="1026"/>
      <c r="BD661" s="1026"/>
      <c r="BE661" s="1026"/>
      <c r="BF661" s="1026"/>
      <c r="BG661" s="1026"/>
      <c r="BH661" s="1026"/>
      <c r="BI661" s="1026"/>
      <c r="BJ661" s="1026"/>
      <c r="BK661" s="1026"/>
      <c r="BL661" s="1026"/>
      <c r="BM661" s="1026"/>
      <c r="BN661" s="1026"/>
      <c r="BO661" s="1026"/>
      <c r="BP661" s="1026"/>
      <c r="BQ661" s="1026"/>
      <c r="BR661" s="1026"/>
      <c r="BS661" s="1026"/>
      <c r="BT661" s="1026"/>
      <c r="BU661" s="1026"/>
      <c r="BV661" s="1026"/>
    </row>
    <row r="662">
      <c r="A662" s="1026"/>
      <c r="B662" s="1026"/>
      <c r="C662" s="1026"/>
      <c r="D662" s="1026"/>
      <c r="E662" s="1026"/>
      <c r="F662" s="1026"/>
      <c r="G662" s="1026"/>
      <c r="H662" s="1027"/>
      <c r="I662" s="1027"/>
      <c r="J662" s="1027"/>
      <c r="K662" s="1027"/>
      <c r="L662" s="1027"/>
      <c r="M662" s="1027"/>
      <c r="N662" s="1027"/>
      <c r="O662" s="1027"/>
      <c r="P662" s="1027"/>
      <c r="Q662" s="1026"/>
      <c r="R662" s="1026"/>
      <c r="S662" s="1026"/>
      <c r="T662" s="1026"/>
      <c r="U662" s="1026"/>
      <c r="V662" s="1026"/>
      <c r="W662" s="1026"/>
      <c r="X662" s="1026"/>
      <c r="Y662" s="1026"/>
      <c r="Z662" s="1026"/>
      <c r="AA662" s="1026"/>
      <c r="AB662" s="1026"/>
      <c r="AC662" s="1026"/>
      <c r="AD662" s="1026"/>
      <c r="AE662" s="1026"/>
      <c r="AF662" s="1026"/>
      <c r="AG662" s="1026"/>
      <c r="AH662" s="1026"/>
      <c r="AI662" s="1026"/>
      <c r="AJ662" s="1026"/>
      <c r="AK662" s="1026"/>
      <c r="AL662" s="1026"/>
      <c r="AM662" s="1026"/>
      <c r="AN662" s="1026"/>
      <c r="AO662" s="1026"/>
      <c r="AP662" s="1026"/>
      <c r="AQ662" s="1026"/>
      <c r="AR662" s="1026"/>
      <c r="AS662" s="1026"/>
      <c r="AT662" s="1026"/>
      <c r="AU662" s="1026"/>
      <c r="AV662" s="1026"/>
      <c r="AW662" s="1026"/>
      <c r="AX662" s="1026"/>
      <c r="AY662" s="1026"/>
      <c r="AZ662" s="1026"/>
      <c r="BA662" s="1026"/>
      <c r="BB662" s="1026"/>
      <c r="BC662" s="1026"/>
      <c r="BD662" s="1026"/>
      <c r="BE662" s="1026"/>
      <c r="BF662" s="1026"/>
      <c r="BG662" s="1026"/>
      <c r="BH662" s="1026"/>
      <c r="BI662" s="1026"/>
      <c r="BJ662" s="1026"/>
      <c r="BK662" s="1026"/>
      <c r="BL662" s="1026"/>
      <c r="BM662" s="1026"/>
      <c r="BN662" s="1026"/>
      <c r="BO662" s="1026"/>
      <c r="BP662" s="1026"/>
      <c r="BQ662" s="1026"/>
      <c r="BR662" s="1026"/>
      <c r="BS662" s="1026"/>
      <c r="BT662" s="1026"/>
      <c r="BU662" s="1026"/>
      <c r="BV662" s="1026"/>
    </row>
    <row r="663">
      <c r="A663" s="1026"/>
      <c r="B663" s="1026"/>
      <c r="C663" s="1026"/>
      <c r="D663" s="1026"/>
      <c r="E663" s="1026"/>
      <c r="F663" s="1026"/>
      <c r="G663" s="1026"/>
      <c r="H663" s="1027"/>
      <c r="I663" s="1027"/>
      <c r="J663" s="1027"/>
      <c r="K663" s="1027"/>
      <c r="L663" s="1027"/>
      <c r="M663" s="1027"/>
      <c r="N663" s="1027"/>
      <c r="O663" s="1027"/>
      <c r="P663" s="1027"/>
      <c r="Q663" s="1026"/>
      <c r="R663" s="1026"/>
      <c r="S663" s="1026"/>
      <c r="T663" s="1026"/>
      <c r="U663" s="1026"/>
      <c r="V663" s="1026"/>
      <c r="W663" s="1026"/>
      <c r="X663" s="1026"/>
      <c r="Y663" s="1026"/>
      <c r="Z663" s="1026"/>
      <c r="AA663" s="1026"/>
      <c r="AB663" s="1026"/>
      <c r="AC663" s="1026"/>
      <c r="AD663" s="1026"/>
      <c r="AE663" s="1026"/>
      <c r="AF663" s="1026"/>
      <c r="AG663" s="1026"/>
      <c r="AH663" s="1026"/>
      <c r="AI663" s="1026"/>
      <c r="AJ663" s="1026"/>
      <c r="AK663" s="1026"/>
      <c r="AL663" s="1026"/>
      <c r="AM663" s="1026"/>
      <c r="AN663" s="1026"/>
      <c r="AO663" s="1026"/>
      <c r="AP663" s="1026"/>
      <c r="AQ663" s="1026"/>
      <c r="AR663" s="1026"/>
      <c r="AS663" s="1026"/>
      <c r="AT663" s="1026"/>
      <c r="AU663" s="1026"/>
      <c r="AV663" s="1026"/>
      <c r="AW663" s="1026"/>
      <c r="AX663" s="1026"/>
      <c r="AY663" s="1026"/>
      <c r="AZ663" s="1026"/>
      <c r="BA663" s="1026"/>
      <c r="BB663" s="1026"/>
      <c r="BC663" s="1026"/>
      <c r="BD663" s="1026"/>
      <c r="BE663" s="1026"/>
      <c r="BF663" s="1026"/>
      <c r="BG663" s="1026"/>
      <c r="BH663" s="1026"/>
      <c r="BI663" s="1026"/>
      <c r="BJ663" s="1026"/>
      <c r="BK663" s="1026"/>
      <c r="BL663" s="1026"/>
      <c r="BM663" s="1026"/>
      <c r="BN663" s="1026"/>
      <c r="BO663" s="1026"/>
      <c r="BP663" s="1026"/>
      <c r="BQ663" s="1026"/>
      <c r="BR663" s="1026"/>
      <c r="BS663" s="1026"/>
      <c r="BT663" s="1026"/>
      <c r="BU663" s="1026"/>
      <c r="BV663" s="1026"/>
    </row>
    <row r="664">
      <c r="A664" s="1026"/>
      <c r="B664" s="1026"/>
      <c r="C664" s="1026"/>
      <c r="D664" s="1026"/>
      <c r="E664" s="1026"/>
      <c r="F664" s="1026"/>
      <c r="G664" s="1026"/>
      <c r="H664" s="1027"/>
      <c r="I664" s="1027"/>
      <c r="J664" s="1027"/>
      <c r="K664" s="1027"/>
      <c r="L664" s="1027"/>
      <c r="M664" s="1027"/>
      <c r="N664" s="1027"/>
      <c r="O664" s="1027"/>
      <c r="P664" s="1027"/>
      <c r="Q664" s="1026"/>
      <c r="R664" s="1026"/>
      <c r="S664" s="1026"/>
      <c r="T664" s="1026"/>
      <c r="U664" s="1026"/>
      <c r="V664" s="1026"/>
      <c r="W664" s="1026"/>
      <c r="X664" s="1026"/>
      <c r="Y664" s="1026"/>
      <c r="Z664" s="1026"/>
      <c r="AA664" s="1026"/>
      <c r="AB664" s="1026"/>
      <c r="AC664" s="1026"/>
      <c r="AD664" s="1026"/>
      <c r="AE664" s="1026"/>
      <c r="AF664" s="1026"/>
      <c r="AG664" s="1026"/>
      <c r="AH664" s="1026"/>
      <c r="AI664" s="1026"/>
      <c r="AJ664" s="1026"/>
      <c r="AK664" s="1026"/>
      <c r="AL664" s="1026"/>
      <c r="AM664" s="1026"/>
      <c r="AN664" s="1026"/>
      <c r="AO664" s="1026"/>
      <c r="AP664" s="1026"/>
      <c r="AQ664" s="1026"/>
      <c r="AR664" s="1026"/>
      <c r="AS664" s="1026"/>
      <c r="AT664" s="1026"/>
      <c r="AU664" s="1026"/>
      <c r="AV664" s="1026"/>
      <c r="AW664" s="1026"/>
      <c r="AX664" s="1026"/>
      <c r="AY664" s="1026"/>
      <c r="AZ664" s="1026"/>
      <c r="BA664" s="1026"/>
      <c r="BB664" s="1026"/>
      <c r="BC664" s="1026"/>
      <c r="BD664" s="1026"/>
      <c r="BE664" s="1026"/>
      <c r="BF664" s="1026"/>
      <c r="BG664" s="1026"/>
      <c r="BH664" s="1026"/>
      <c r="BI664" s="1026"/>
      <c r="BJ664" s="1026"/>
      <c r="BK664" s="1026"/>
      <c r="BL664" s="1026"/>
      <c r="BM664" s="1026"/>
      <c r="BN664" s="1026"/>
      <c r="BO664" s="1026"/>
      <c r="BP664" s="1026"/>
      <c r="BQ664" s="1026"/>
      <c r="BR664" s="1026"/>
      <c r="BS664" s="1026"/>
      <c r="BT664" s="1026"/>
      <c r="BU664" s="1026"/>
      <c r="BV664" s="1026"/>
    </row>
    <row r="665">
      <c r="A665" s="1026"/>
      <c r="B665" s="1026"/>
      <c r="C665" s="1026"/>
      <c r="D665" s="1026"/>
      <c r="E665" s="1026"/>
      <c r="F665" s="1026"/>
      <c r="G665" s="1026"/>
      <c r="H665" s="1027"/>
      <c r="I665" s="1027"/>
      <c r="J665" s="1027"/>
      <c r="K665" s="1027"/>
      <c r="L665" s="1027"/>
      <c r="M665" s="1027"/>
      <c r="N665" s="1027"/>
      <c r="O665" s="1027"/>
      <c r="P665" s="1027"/>
      <c r="Q665" s="1026"/>
      <c r="R665" s="1026"/>
      <c r="S665" s="1026"/>
      <c r="T665" s="1026"/>
      <c r="U665" s="1026"/>
      <c r="V665" s="1026"/>
      <c r="W665" s="1026"/>
      <c r="X665" s="1026"/>
      <c r="Y665" s="1026"/>
      <c r="Z665" s="1026"/>
      <c r="AA665" s="1026"/>
      <c r="AB665" s="1026"/>
      <c r="AC665" s="1026"/>
      <c r="AD665" s="1026"/>
      <c r="AE665" s="1026"/>
      <c r="AF665" s="1026"/>
      <c r="AG665" s="1026"/>
      <c r="AH665" s="1026"/>
      <c r="AI665" s="1026"/>
      <c r="AJ665" s="1026"/>
      <c r="AK665" s="1026"/>
      <c r="AL665" s="1026"/>
      <c r="AM665" s="1026"/>
      <c r="AN665" s="1026"/>
      <c r="AO665" s="1026"/>
      <c r="AP665" s="1026"/>
      <c r="AQ665" s="1026"/>
      <c r="AR665" s="1026"/>
      <c r="AS665" s="1026"/>
      <c r="AT665" s="1026"/>
      <c r="AU665" s="1026"/>
      <c r="AV665" s="1026"/>
      <c r="AW665" s="1026"/>
      <c r="AX665" s="1026"/>
      <c r="AY665" s="1026"/>
      <c r="AZ665" s="1026"/>
      <c r="BA665" s="1026"/>
      <c r="BB665" s="1026"/>
      <c r="BC665" s="1026"/>
      <c r="BD665" s="1026"/>
      <c r="BE665" s="1026"/>
      <c r="BF665" s="1026"/>
      <c r="BG665" s="1026"/>
      <c r="BH665" s="1026"/>
      <c r="BI665" s="1026"/>
      <c r="BJ665" s="1026"/>
      <c r="BK665" s="1026"/>
      <c r="BL665" s="1026"/>
      <c r="BM665" s="1026"/>
      <c r="BN665" s="1026"/>
      <c r="BO665" s="1026"/>
      <c r="BP665" s="1026"/>
      <c r="BQ665" s="1026"/>
      <c r="BR665" s="1026"/>
      <c r="BS665" s="1026"/>
      <c r="BT665" s="1026"/>
      <c r="BU665" s="1026"/>
      <c r="BV665" s="1026"/>
    </row>
    <row r="666">
      <c r="A666" s="1026"/>
      <c r="B666" s="1026"/>
      <c r="C666" s="1026"/>
      <c r="D666" s="1026"/>
      <c r="E666" s="1026"/>
      <c r="F666" s="1026"/>
      <c r="G666" s="1026"/>
      <c r="H666" s="1027"/>
      <c r="I666" s="1027"/>
      <c r="J666" s="1027"/>
      <c r="K666" s="1027"/>
      <c r="L666" s="1027"/>
      <c r="M666" s="1027"/>
      <c r="N666" s="1027"/>
      <c r="O666" s="1027"/>
      <c r="P666" s="1027"/>
      <c r="Q666" s="1026"/>
      <c r="R666" s="1026"/>
      <c r="S666" s="1026"/>
      <c r="T666" s="1026"/>
      <c r="U666" s="1026"/>
      <c r="V666" s="1026"/>
      <c r="W666" s="1026"/>
      <c r="X666" s="1026"/>
      <c r="Y666" s="1026"/>
      <c r="Z666" s="1026"/>
      <c r="AA666" s="1026"/>
      <c r="AB666" s="1026"/>
      <c r="AC666" s="1026"/>
      <c r="AD666" s="1026"/>
      <c r="AE666" s="1026"/>
      <c r="AF666" s="1026"/>
      <c r="AG666" s="1026"/>
      <c r="AH666" s="1026"/>
      <c r="AI666" s="1026"/>
      <c r="AJ666" s="1026"/>
      <c r="AK666" s="1026"/>
      <c r="AL666" s="1026"/>
      <c r="AM666" s="1026"/>
      <c r="AN666" s="1026"/>
      <c r="AO666" s="1026"/>
      <c r="AP666" s="1026"/>
      <c r="AQ666" s="1026"/>
      <c r="AR666" s="1026"/>
      <c r="AS666" s="1026"/>
      <c r="AT666" s="1026"/>
      <c r="AU666" s="1026"/>
      <c r="AV666" s="1026"/>
      <c r="AW666" s="1026"/>
      <c r="AX666" s="1026"/>
      <c r="AY666" s="1026"/>
      <c r="AZ666" s="1026"/>
      <c r="BA666" s="1026"/>
      <c r="BB666" s="1026"/>
      <c r="BC666" s="1026"/>
      <c r="BD666" s="1026"/>
      <c r="BE666" s="1026"/>
      <c r="BF666" s="1026"/>
      <c r="BG666" s="1026"/>
      <c r="BH666" s="1026"/>
      <c r="BI666" s="1026"/>
      <c r="BJ666" s="1026"/>
      <c r="BK666" s="1026"/>
      <c r="BL666" s="1026"/>
      <c r="BM666" s="1026"/>
      <c r="BN666" s="1026"/>
      <c r="BO666" s="1026"/>
      <c r="BP666" s="1026"/>
      <c r="BQ666" s="1026"/>
      <c r="BR666" s="1026"/>
      <c r="BS666" s="1026"/>
      <c r="BT666" s="1026"/>
      <c r="BU666" s="1026"/>
      <c r="BV666" s="1026"/>
    </row>
    <row r="667">
      <c r="A667" s="1026"/>
      <c r="B667" s="1026"/>
      <c r="C667" s="1026"/>
      <c r="D667" s="1026"/>
      <c r="E667" s="1026"/>
      <c r="F667" s="1026"/>
      <c r="G667" s="1026"/>
      <c r="H667" s="1027"/>
      <c r="I667" s="1027"/>
      <c r="J667" s="1027"/>
      <c r="K667" s="1027"/>
      <c r="L667" s="1027"/>
      <c r="M667" s="1027"/>
      <c r="N667" s="1027"/>
      <c r="O667" s="1027"/>
      <c r="P667" s="1027"/>
      <c r="Q667" s="1026"/>
      <c r="R667" s="1026"/>
      <c r="S667" s="1026"/>
      <c r="T667" s="1026"/>
      <c r="U667" s="1026"/>
      <c r="V667" s="1026"/>
      <c r="W667" s="1026"/>
      <c r="X667" s="1026"/>
      <c r="Y667" s="1026"/>
      <c r="Z667" s="1026"/>
      <c r="AA667" s="1026"/>
      <c r="AB667" s="1026"/>
      <c r="AC667" s="1026"/>
      <c r="AD667" s="1026"/>
      <c r="AE667" s="1026"/>
      <c r="AF667" s="1026"/>
      <c r="AG667" s="1026"/>
      <c r="AH667" s="1026"/>
      <c r="AI667" s="1026"/>
      <c r="AJ667" s="1026"/>
      <c r="AK667" s="1026"/>
      <c r="AL667" s="1026"/>
      <c r="AM667" s="1026"/>
      <c r="AN667" s="1026"/>
      <c r="AO667" s="1026"/>
      <c r="AP667" s="1026"/>
      <c r="AQ667" s="1026"/>
      <c r="AR667" s="1026"/>
      <c r="AS667" s="1026"/>
      <c r="AT667" s="1026"/>
      <c r="AU667" s="1026"/>
      <c r="AV667" s="1026"/>
      <c r="AW667" s="1026"/>
      <c r="AX667" s="1026"/>
      <c r="AY667" s="1026"/>
      <c r="AZ667" s="1026"/>
      <c r="BA667" s="1026"/>
      <c r="BB667" s="1026"/>
      <c r="BC667" s="1026"/>
      <c r="BD667" s="1026"/>
      <c r="BE667" s="1026"/>
      <c r="BF667" s="1026"/>
      <c r="BG667" s="1026"/>
      <c r="BH667" s="1026"/>
      <c r="BI667" s="1026"/>
      <c r="BJ667" s="1026"/>
      <c r="BK667" s="1026"/>
      <c r="BL667" s="1026"/>
      <c r="BM667" s="1026"/>
      <c r="BN667" s="1026"/>
      <c r="BO667" s="1026"/>
      <c r="BP667" s="1026"/>
      <c r="BQ667" s="1026"/>
      <c r="BR667" s="1026"/>
      <c r="BS667" s="1026"/>
      <c r="BT667" s="1026"/>
      <c r="BU667" s="1026"/>
      <c r="BV667" s="1026"/>
    </row>
    <row r="668">
      <c r="A668" s="1026"/>
      <c r="B668" s="1026"/>
      <c r="C668" s="1026"/>
      <c r="D668" s="1026"/>
      <c r="E668" s="1026"/>
      <c r="F668" s="1026"/>
      <c r="G668" s="1026"/>
      <c r="H668" s="1027"/>
      <c r="I668" s="1027"/>
      <c r="J668" s="1027"/>
      <c r="K668" s="1027"/>
      <c r="L668" s="1027"/>
      <c r="M668" s="1027"/>
      <c r="N668" s="1027"/>
      <c r="O668" s="1027"/>
      <c r="P668" s="1027"/>
      <c r="Q668" s="1026"/>
      <c r="R668" s="1026"/>
      <c r="S668" s="1026"/>
      <c r="T668" s="1026"/>
      <c r="U668" s="1026"/>
      <c r="V668" s="1026"/>
      <c r="W668" s="1026"/>
      <c r="X668" s="1026"/>
      <c r="Y668" s="1026"/>
      <c r="Z668" s="1026"/>
      <c r="AA668" s="1026"/>
      <c r="AB668" s="1026"/>
      <c r="AC668" s="1026"/>
      <c r="AD668" s="1026"/>
      <c r="AE668" s="1026"/>
      <c r="AF668" s="1026"/>
      <c r="AG668" s="1026"/>
      <c r="AH668" s="1026"/>
      <c r="AI668" s="1026"/>
      <c r="AJ668" s="1026"/>
      <c r="AK668" s="1026"/>
      <c r="AL668" s="1026"/>
      <c r="AM668" s="1026"/>
      <c r="AN668" s="1026"/>
      <c r="AO668" s="1026"/>
      <c r="AP668" s="1026"/>
      <c r="AQ668" s="1026"/>
      <c r="AR668" s="1026"/>
      <c r="AS668" s="1026"/>
      <c r="AT668" s="1026"/>
      <c r="AU668" s="1026"/>
      <c r="AV668" s="1026"/>
      <c r="AW668" s="1026"/>
      <c r="AX668" s="1026"/>
      <c r="AY668" s="1026"/>
      <c r="AZ668" s="1026"/>
      <c r="BA668" s="1026"/>
      <c r="BB668" s="1026"/>
      <c r="BC668" s="1026"/>
      <c r="BD668" s="1026"/>
      <c r="BE668" s="1026"/>
      <c r="BF668" s="1026"/>
      <c r="BG668" s="1026"/>
      <c r="BH668" s="1026"/>
      <c r="BI668" s="1026"/>
      <c r="BJ668" s="1026"/>
      <c r="BK668" s="1026"/>
      <c r="BL668" s="1026"/>
      <c r="BM668" s="1026"/>
      <c r="BN668" s="1026"/>
      <c r="BO668" s="1026"/>
      <c r="BP668" s="1026"/>
      <c r="BQ668" s="1026"/>
      <c r="BR668" s="1026"/>
      <c r="BS668" s="1026"/>
      <c r="BT668" s="1026"/>
      <c r="BU668" s="1026"/>
      <c r="BV668" s="1026"/>
    </row>
    <row r="669">
      <c r="A669" s="1026"/>
      <c r="B669" s="1026"/>
      <c r="C669" s="1026"/>
      <c r="D669" s="1026"/>
      <c r="E669" s="1026"/>
      <c r="F669" s="1026"/>
      <c r="G669" s="1026"/>
      <c r="H669" s="1027"/>
      <c r="I669" s="1027"/>
      <c r="J669" s="1027"/>
      <c r="K669" s="1027"/>
      <c r="L669" s="1027"/>
      <c r="M669" s="1027"/>
      <c r="N669" s="1027"/>
      <c r="O669" s="1027"/>
      <c r="P669" s="1027"/>
      <c r="Q669" s="1026"/>
      <c r="R669" s="1026"/>
      <c r="S669" s="1026"/>
      <c r="T669" s="1026"/>
      <c r="U669" s="1026"/>
      <c r="V669" s="1026"/>
      <c r="W669" s="1026"/>
      <c r="X669" s="1026"/>
      <c r="Y669" s="1026"/>
      <c r="Z669" s="1026"/>
      <c r="AA669" s="1026"/>
      <c r="AB669" s="1026"/>
      <c r="AC669" s="1026"/>
      <c r="AD669" s="1026"/>
      <c r="AE669" s="1026"/>
      <c r="AF669" s="1026"/>
      <c r="AG669" s="1026"/>
      <c r="AH669" s="1026"/>
      <c r="AI669" s="1026"/>
      <c r="AJ669" s="1026"/>
      <c r="AK669" s="1026"/>
      <c r="AL669" s="1026"/>
      <c r="AM669" s="1026"/>
      <c r="AN669" s="1026"/>
      <c r="AO669" s="1026"/>
      <c r="AP669" s="1026"/>
      <c r="AQ669" s="1026"/>
      <c r="AR669" s="1026"/>
      <c r="AS669" s="1026"/>
      <c r="AT669" s="1026"/>
      <c r="AU669" s="1026"/>
      <c r="AV669" s="1026"/>
      <c r="AW669" s="1026"/>
      <c r="AX669" s="1026"/>
      <c r="AY669" s="1026"/>
      <c r="AZ669" s="1026"/>
      <c r="BA669" s="1026"/>
      <c r="BB669" s="1026"/>
      <c r="BC669" s="1026"/>
      <c r="BD669" s="1026"/>
      <c r="BE669" s="1026"/>
      <c r="BF669" s="1026"/>
      <c r="BG669" s="1026"/>
      <c r="BH669" s="1026"/>
      <c r="BI669" s="1026"/>
      <c r="BJ669" s="1026"/>
      <c r="BK669" s="1026"/>
      <c r="BL669" s="1026"/>
      <c r="BM669" s="1026"/>
      <c r="BN669" s="1026"/>
      <c r="BO669" s="1026"/>
      <c r="BP669" s="1026"/>
      <c r="BQ669" s="1026"/>
      <c r="BR669" s="1026"/>
      <c r="BS669" s="1026"/>
      <c r="BT669" s="1026"/>
      <c r="BU669" s="1026"/>
      <c r="BV669" s="1026"/>
    </row>
    <row r="670">
      <c r="A670" s="1026"/>
      <c r="B670" s="1026"/>
      <c r="C670" s="1026"/>
      <c r="D670" s="1026"/>
      <c r="E670" s="1026"/>
      <c r="F670" s="1026"/>
      <c r="G670" s="1026"/>
      <c r="H670" s="1027"/>
      <c r="I670" s="1027"/>
      <c r="J670" s="1027"/>
      <c r="K670" s="1027"/>
      <c r="L670" s="1027"/>
      <c r="M670" s="1027"/>
      <c r="N670" s="1027"/>
      <c r="O670" s="1027"/>
      <c r="P670" s="1027"/>
      <c r="Q670" s="1026"/>
      <c r="R670" s="1026"/>
      <c r="S670" s="1026"/>
      <c r="T670" s="1026"/>
      <c r="U670" s="1026"/>
      <c r="V670" s="1026"/>
      <c r="W670" s="1026"/>
      <c r="X670" s="1026"/>
      <c r="Y670" s="1026"/>
      <c r="Z670" s="1026"/>
      <c r="AA670" s="1026"/>
      <c r="AB670" s="1026"/>
      <c r="AC670" s="1026"/>
      <c r="AD670" s="1026"/>
      <c r="AE670" s="1026"/>
      <c r="AF670" s="1026"/>
      <c r="AG670" s="1026"/>
      <c r="AH670" s="1026"/>
      <c r="AI670" s="1026"/>
      <c r="AJ670" s="1026"/>
      <c r="AK670" s="1026"/>
      <c r="AL670" s="1026"/>
      <c r="AM670" s="1026"/>
      <c r="AN670" s="1026"/>
      <c r="AO670" s="1026"/>
      <c r="AP670" s="1026"/>
      <c r="AQ670" s="1026"/>
      <c r="AR670" s="1026"/>
      <c r="AS670" s="1026"/>
      <c r="AT670" s="1026"/>
      <c r="AU670" s="1026"/>
      <c r="AV670" s="1026"/>
      <c r="AW670" s="1026"/>
      <c r="AX670" s="1026"/>
      <c r="AY670" s="1026"/>
      <c r="AZ670" s="1026"/>
      <c r="BA670" s="1026"/>
      <c r="BB670" s="1026"/>
      <c r="BC670" s="1026"/>
      <c r="BD670" s="1026"/>
      <c r="BE670" s="1026"/>
      <c r="BF670" s="1026"/>
      <c r="BG670" s="1026"/>
      <c r="BH670" s="1026"/>
      <c r="BI670" s="1026"/>
      <c r="BJ670" s="1026"/>
      <c r="BK670" s="1026"/>
      <c r="BL670" s="1026"/>
      <c r="BM670" s="1026"/>
      <c r="BN670" s="1026"/>
      <c r="BO670" s="1026"/>
      <c r="BP670" s="1026"/>
      <c r="BQ670" s="1026"/>
      <c r="BR670" s="1026"/>
      <c r="BS670" s="1026"/>
      <c r="BT670" s="1026"/>
      <c r="BU670" s="1026"/>
      <c r="BV670" s="1026"/>
    </row>
    <row r="671">
      <c r="A671" s="1026"/>
      <c r="B671" s="1026"/>
      <c r="C671" s="1026"/>
      <c r="D671" s="1026"/>
      <c r="E671" s="1026"/>
      <c r="F671" s="1026"/>
      <c r="G671" s="1026"/>
      <c r="H671" s="1027"/>
      <c r="I671" s="1027"/>
      <c r="J671" s="1027"/>
      <c r="K671" s="1027"/>
      <c r="L671" s="1027"/>
      <c r="M671" s="1027"/>
      <c r="N671" s="1027"/>
      <c r="O671" s="1027"/>
      <c r="P671" s="1027"/>
      <c r="Q671" s="1026"/>
      <c r="R671" s="1026"/>
      <c r="S671" s="1026"/>
      <c r="T671" s="1026"/>
      <c r="U671" s="1026"/>
      <c r="V671" s="1026"/>
      <c r="W671" s="1026"/>
      <c r="X671" s="1026"/>
      <c r="Y671" s="1026"/>
      <c r="Z671" s="1026"/>
      <c r="AA671" s="1026"/>
      <c r="AB671" s="1026"/>
      <c r="AC671" s="1026"/>
      <c r="AD671" s="1026"/>
      <c r="AE671" s="1026"/>
      <c r="AF671" s="1026"/>
      <c r="AG671" s="1026"/>
      <c r="AH671" s="1026"/>
      <c r="AI671" s="1026"/>
      <c r="AJ671" s="1026"/>
      <c r="AK671" s="1026"/>
      <c r="AL671" s="1026"/>
      <c r="AM671" s="1026"/>
      <c r="AN671" s="1026"/>
      <c r="AO671" s="1026"/>
      <c r="AP671" s="1026"/>
      <c r="AQ671" s="1026"/>
      <c r="AR671" s="1026"/>
      <c r="AS671" s="1026"/>
      <c r="AT671" s="1026"/>
      <c r="AU671" s="1026"/>
      <c r="AV671" s="1026"/>
      <c r="AW671" s="1026"/>
      <c r="AX671" s="1026"/>
      <c r="AY671" s="1026"/>
      <c r="AZ671" s="1026"/>
      <c r="BA671" s="1026"/>
      <c r="BB671" s="1026"/>
      <c r="BC671" s="1026"/>
      <c r="BD671" s="1026"/>
      <c r="BE671" s="1026"/>
      <c r="BF671" s="1026"/>
      <c r="BG671" s="1026"/>
      <c r="BH671" s="1026"/>
      <c r="BI671" s="1026"/>
      <c r="BJ671" s="1026"/>
      <c r="BK671" s="1026"/>
      <c r="BL671" s="1026"/>
      <c r="BM671" s="1026"/>
      <c r="BN671" s="1026"/>
      <c r="BO671" s="1026"/>
      <c r="BP671" s="1026"/>
      <c r="BQ671" s="1026"/>
      <c r="BR671" s="1026"/>
      <c r="BS671" s="1026"/>
      <c r="BT671" s="1026"/>
      <c r="BU671" s="1026"/>
      <c r="BV671" s="1026"/>
    </row>
    <row r="672">
      <c r="A672" s="1026"/>
      <c r="B672" s="1026"/>
      <c r="C672" s="1026"/>
      <c r="D672" s="1026"/>
      <c r="E672" s="1026"/>
      <c r="F672" s="1026"/>
      <c r="G672" s="1026"/>
      <c r="H672" s="1027"/>
      <c r="I672" s="1027"/>
      <c r="J672" s="1027"/>
      <c r="K672" s="1027"/>
      <c r="L672" s="1027"/>
      <c r="M672" s="1027"/>
      <c r="N672" s="1027"/>
      <c r="O672" s="1027"/>
      <c r="P672" s="1027"/>
      <c r="Q672" s="1026"/>
      <c r="R672" s="1026"/>
      <c r="S672" s="1026"/>
      <c r="T672" s="1026"/>
      <c r="U672" s="1026"/>
      <c r="V672" s="1026"/>
      <c r="W672" s="1026"/>
      <c r="X672" s="1026"/>
      <c r="Y672" s="1026"/>
      <c r="Z672" s="1026"/>
      <c r="AA672" s="1026"/>
      <c r="AB672" s="1026"/>
      <c r="AC672" s="1026"/>
      <c r="AD672" s="1026"/>
      <c r="AE672" s="1026"/>
      <c r="AF672" s="1026"/>
      <c r="AG672" s="1026"/>
      <c r="AH672" s="1026"/>
      <c r="AI672" s="1026"/>
      <c r="AJ672" s="1026"/>
      <c r="AK672" s="1026"/>
      <c r="AL672" s="1026"/>
      <c r="AM672" s="1026"/>
      <c r="AN672" s="1026"/>
      <c r="AO672" s="1026"/>
      <c r="AP672" s="1026"/>
      <c r="AQ672" s="1026"/>
      <c r="AR672" s="1026"/>
      <c r="AS672" s="1026"/>
      <c r="AT672" s="1026"/>
      <c r="AU672" s="1026"/>
      <c r="AV672" s="1026"/>
      <c r="AW672" s="1026"/>
      <c r="AX672" s="1026"/>
      <c r="AY672" s="1026"/>
      <c r="AZ672" s="1026"/>
      <c r="BA672" s="1026"/>
      <c r="BB672" s="1026"/>
      <c r="BC672" s="1026"/>
      <c r="BD672" s="1026"/>
      <c r="BE672" s="1026"/>
      <c r="BF672" s="1026"/>
      <c r="BG672" s="1026"/>
      <c r="BH672" s="1026"/>
      <c r="BI672" s="1026"/>
      <c r="BJ672" s="1026"/>
      <c r="BK672" s="1026"/>
      <c r="BL672" s="1026"/>
      <c r="BM672" s="1026"/>
      <c r="BN672" s="1026"/>
      <c r="BO672" s="1026"/>
      <c r="BP672" s="1026"/>
      <c r="BQ672" s="1026"/>
      <c r="BR672" s="1026"/>
      <c r="BS672" s="1026"/>
      <c r="BT672" s="1026"/>
      <c r="BU672" s="1026"/>
      <c r="BV672" s="1026"/>
    </row>
    <row r="673">
      <c r="A673" s="1026"/>
      <c r="B673" s="1026"/>
      <c r="C673" s="1026"/>
      <c r="D673" s="1026"/>
      <c r="E673" s="1026"/>
      <c r="F673" s="1026"/>
      <c r="G673" s="1026"/>
      <c r="H673" s="1027"/>
      <c r="I673" s="1027"/>
      <c r="J673" s="1027"/>
      <c r="K673" s="1027"/>
      <c r="L673" s="1027"/>
      <c r="M673" s="1027"/>
      <c r="N673" s="1027"/>
      <c r="O673" s="1027"/>
      <c r="P673" s="1027"/>
      <c r="Q673" s="1026"/>
      <c r="R673" s="1026"/>
      <c r="S673" s="1026"/>
      <c r="T673" s="1026"/>
      <c r="U673" s="1026"/>
      <c r="V673" s="1026"/>
      <c r="W673" s="1026"/>
      <c r="X673" s="1026"/>
      <c r="Y673" s="1026"/>
      <c r="Z673" s="1026"/>
      <c r="AA673" s="1026"/>
      <c r="AB673" s="1026"/>
      <c r="AC673" s="1026"/>
      <c r="AD673" s="1026"/>
      <c r="AE673" s="1026"/>
      <c r="AF673" s="1026"/>
      <c r="AG673" s="1026"/>
      <c r="AH673" s="1026"/>
      <c r="AI673" s="1026"/>
      <c r="AJ673" s="1026"/>
      <c r="AK673" s="1026"/>
      <c r="AL673" s="1026"/>
      <c r="AM673" s="1026"/>
      <c r="AN673" s="1026"/>
      <c r="AO673" s="1026"/>
      <c r="AP673" s="1026"/>
      <c r="AQ673" s="1026"/>
      <c r="AR673" s="1026"/>
      <c r="AS673" s="1026"/>
      <c r="AT673" s="1026"/>
      <c r="AU673" s="1026"/>
      <c r="AV673" s="1026"/>
      <c r="AW673" s="1026"/>
      <c r="AX673" s="1026"/>
      <c r="AY673" s="1026"/>
      <c r="AZ673" s="1026"/>
      <c r="BA673" s="1026"/>
      <c r="BB673" s="1026"/>
      <c r="BC673" s="1026"/>
      <c r="BD673" s="1026"/>
      <c r="BE673" s="1026"/>
      <c r="BF673" s="1026"/>
      <c r="BG673" s="1026"/>
      <c r="BH673" s="1026"/>
      <c r="BI673" s="1026"/>
      <c r="BJ673" s="1026"/>
      <c r="BK673" s="1026"/>
      <c r="BL673" s="1026"/>
      <c r="BM673" s="1026"/>
      <c r="BN673" s="1026"/>
      <c r="BO673" s="1026"/>
      <c r="BP673" s="1026"/>
      <c r="BQ673" s="1026"/>
      <c r="BR673" s="1026"/>
      <c r="BS673" s="1026"/>
      <c r="BT673" s="1026"/>
      <c r="BU673" s="1026"/>
      <c r="BV673" s="1026"/>
    </row>
    <row r="674">
      <c r="A674" s="1026"/>
      <c r="B674" s="1026"/>
      <c r="C674" s="1026"/>
      <c r="D674" s="1026"/>
      <c r="E674" s="1026"/>
      <c r="F674" s="1026"/>
      <c r="G674" s="1026"/>
      <c r="H674" s="1027"/>
      <c r="I674" s="1027"/>
      <c r="J674" s="1027"/>
      <c r="K674" s="1027"/>
      <c r="L674" s="1027"/>
      <c r="M674" s="1027"/>
      <c r="N674" s="1027"/>
      <c r="O674" s="1027"/>
      <c r="P674" s="1027"/>
      <c r="Q674" s="1026"/>
      <c r="R674" s="1026"/>
      <c r="S674" s="1026"/>
      <c r="T674" s="1026"/>
      <c r="U674" s="1026"/>
      <c r="V674" s="1026"/>
      <c r="W674" s="1026"/>
      <c r="X674" s="1026"/>
      <c r="Y674" s="1026"/>
      <c r="Z674" s="1026"/>
      <c r="AA674" s="1026"/>
      <c r="AB674" s="1026"/>
      <c r="AC674" s="1026"/>
      <c r="AD674" s="1026"/>
      <c r="AE674" s="1026"/>
      <c r="AF674" s="1026"/>
      <c r="AG674" s="1026"/>
      <c r="AH674" s="1026"/>
      <c r="AI674" s="1026"/>
      <c r="AJ674" s="1026"/>
      <c r="AK674" s="1026"/>
      <c r="AL674" s="1026"/>
      <c r="AM674" s="1026"/>
      <c r="AN674" s="1026"/>
      <c r="AO674" s="1026"/>
      <c r="AP674" s="1026"/>
      <c r="AQ674" s="1026"/>
      <c r="AR674" s="1026"/>
      <c r="AS674" s="1026"/>
      <c r="AT674" s="1026"/>
      <c r="AU674" s="1026"/>
      <c r="AV674" s="1026"/>
      <c r="AW674" s="1026"/>
      <c r="AX674" s="1026"/>
      <c r="AY674" s="1026"/>
      <c r="AZ674" s="1026"/>
      <c r="BA674" s="1026"/>
      <c r="BB674" s="1026"/>
      <c r="BC674" s="1026"/>
      <c r="BD674" s="1026"/>
      <c r="BE674" s="1026"/>
      <c r="BF674" s="1026"/>
      <c r="BG674" s="1026"/>
      <c r="BH674" s="1026"/>
      <c r="BI674" s="1026"/>
      <c r="BJ674" s="1026"/>
      <c r="BK674" s="1026"/>
      <c r="BL674" s="1026"/>
      <c r="BM674" s="1026"/>
      <c r="BN674" s="1026"/>
      <c r="BO674" s="1026"/>
      <c r="BP674" s="1026"/>
      <c r="BQ674" s="1026"/>
      <c r="BR674" s="1026"/>
      <c r="BS674" s="1026"/>
      <c r="BT674" s="1026"/>
      <c r="BU674" s="1026"/>
      <c r="BV674" s="1026"/>
    </row>
    <row r="675">
      <c r="A675" s="1026"/>
      <c r="B675" s="1026"/>
      <c r="C675" s="1026"/>
      <c r="D675" s="1026"/>
      <c r="E675" s="1026"/>
      <c r="F675" s="1026"/>
      <c r="G675" s="1026"/>
      <c r="H675" s="1027"/>
      <c r="I675" s="1027"/>
      <c r="J675" s="1027"/>
      <c r="K675" s="1027"/>
      <c r="L675" s="1027"/>
      <c r="M675" s="1027"/>
      <c r="N675" s="1027"/>
      <c r="O675" s="1027"/>
      <c r="P675" s="1027"/>
      <c r="Q675" s="1026"/>
      <c r="R675" s="1026"/>
      <c r="S675" s="1026"/>
      <c r="T675" s="1026"/>
      <c r="U675" s="1026"/>
      <c r="V675" s="1026"/>
      <c r="W675" s="1026"/>
      <c r="X675" s="1026"/>
      <c r="Y675" s="1026"/>
      <c r="Z675" s="1026"/>
      <c r="AA675" s="1026"/>
      <c r="AB675" s="1026"/>
      <c r="AC675" s="1026"/>
      <c r="AD675" s="1026"/>
      <c r="AE675" s="1026"/>
      <c r="AF675" s="1026"/>
      <c r="AG675" s="1026"/>
      <c r="AH675" s="1026"/>
      <c r="AI675" s="1026"/>
      <c r="AJ675" s="1026"/>
      <c r="AK675" s="1026"/>
      <c r="AL675" s="1026"/>
      <c r="AM675" s="1026"/>
      <c r="AN675" s="1026"/>
      <c r="AO675" s="1026"/>
      <c r="AP675" s="1026"/>
      <c r="AQ675" s="1026"/>
      <c r="AR675" s="1026"/>
      <c r="AS675" s="1026"/>
      <c r="AT675" s="1026"/>
      <c r="AU675" s="1026"/>
      <c r="AV675" s="1026"/>
      <c r="AW675" s="1026"/>
      <c r="AX675" s="1026"/>
      <c r="AY675" s="1026"/>
      <c r="AZ675" s="1026"/>
      <c r="BA675" s="1026"/>
      <c r="BB675" s="1026"/>
      <c r="BC675" s="1026"/>
      <c r="BD675" s="1026"/>
      <c r="BE675" s="1026"/>
      <c r="BF675" s="1026"/>
      <c r="BG675" s="1026"/>
      <c r="BH675" s="1026"/>
      <c r="BI675" s="1026"/>
      <c r="BJ675" s="1026"/>
      <c r="BK675" s="1026"/>
      <c r="BL675" s="1026"/>
      <c r="BM675" s="1026"/>
      <c r="BN675" s="1026"/>
      <c r="BO675" s="1026"/>
      <c r="BP675" s="1026"/>
      <c r="BQ675" s="1026"/>
      <c r="BR675" s="1026"/>
      <c r="BS675" s="1026"/>
      <c r="BT675" s="1026"/>
      <c r="BU675" s="1026"/>
      <c r="BV675" s="1026"/>
    </row>
    <row r="676">
      <c r="A676" s="1026"/>
      <c r="B676" s="1026"/>
      <c r="C676" s="1026"/>
      <c r="D676" s="1026"/>
      <c r="E676" s="1026"/>
      <c r="F676" s="1026"/>
      <c r="G676" s="1026"/>
      <c r="H676" s="1027"/>
      <c r="I676" s="1027"/>
      <c r="J676" s="1027"/>
      <c r="K676" s="1027"/>
      <c r="L676" s="1027"/>
      <c r="M676" s="1027"/>
      <c r="N676" s="1027"/>
      <c r="O676" s="1027"/>
      <c r="P676" s="1027"/>
      <c r="Q676" s="1026"/>
      <c r="R676" s="1026"/>
      <c r="S676" s="1026"/>
      <c r="T676" s="1026"/>
      <c r="U676" s="1026"/>
      <c r="V676" s="1026"/>
      <c r="W676" s="1026"/>
      <c r="X676" s="1026"/>
      <c r="Y676" s="1026"/>
      <c r="Z676" s="1026"/>
      <c r="AA676" s="1026"/>
      <c r="AB676" s="1026"/>
      <c r="AC676" s="1026"/>
      <c r="AD676" s="1026"/>
      <c r="AE676" s="1026"/>
      <c r="AF676" s="1026"/>
      <c r="AG676" s="1026"/>
      <c r="AH676" s="1026"/>
      <c r="AI676" s="1026"/>
      <c r="AJ676" s="1026"/>
      <c r="AK676" s="1026"/>
      <c r="AL676" s="1026"/>
      <c r="AM676" s="1026"/>
      <c r="AN676" s="1026"/>
      <c r="AO676" s="1026"/>
      <c r="AP676" s="1026"/>
      <c r="AQ676" s="1026"/>
      <c r="AR676" s="1026"/>
      <c r="AS676" s="1026"/>
      <c r="AT676" s="1026"/>
      <c r="AU676" s="1026"/>
      <c r="AV676" s="1026"/>
      <c r="AW676" s="1026"/>
      <c r="AX676" s="1026"/>
      <c r="AY676" s="1026"/>
      <c r="AZ676" s="1026"/>
      <c r="BA676" s="1026"/>
      <c r="BB676" s="1026"/>
      <c r="BC676" s="1026"/>
      <c r="BD676" s="1026"/>
      <c r="BE676" s="1026"/>
      <c r="BF676" s="1026"/>
      <c r="BG676" s="1026"/>
      <c r="BH676" s="1026"/>
      <c r="BI676" s="1026"/>
      <c r="BJ676" s="1026"/>
      <c r="BK676" s="1026"/>
      <c r="BL676" s="1026"/>
      <c r="BM676" s="1026"/>
      <c r="BN676" s="1026"/>
      <c r="BO676" s="1026"/>
      <c r="BP676" s="1026"/>
      <c r="BQ676" s="1026"/>
      <c r="BR676" s="1026"/>
      <c r="BS676" s="1026"/>
      <c r="BT676" s="1026"/>
      <c r="BU676" s="1026"/>
      <c r="BV676" s="1026"/>
    </row>
    <row r="677">
      <c r="A677" s="1026"/>
      <c r="B677" s="1026"/>
      <c r="C677" s="1026"/>
      <c r="D677" s="1026"/>
      <c r="E677" s="1026"/>
      <c r="F677" s="1026"/>
      <c r="G677" s="1026"/>
      <c r="H677" s="1027"/>
      <c r="I677" s="1027"/>
      <c r="J677" s="1027"/>
      <c r="K677" s="1027"/>
      <c r="L677" s="1027"/>
      <c r="M677" s="1027"/>
      <c r="N677" s="1027"/>
      <c r="O677" s="1027"/>
      <c r="P677" s="1027"/>
      <c r="Q677" s="1026"/>
      <c r="R677" s="1026"/>
      <c r="S677" s="1026"/>
      <c r="T677" s="1026"/>
      <c r="U677" s="1026"/>
      <c r="V677" s="1026"/>
      <c r="W677" s="1026"/>
      <c r="X677" s="1026"/>
      <c r="Y677" s="1026"/>
      <c r="Z677" s="1026"/>
      <c r="AA677" s="1026"/>
      <c r="AB677" s="1026"/>
      <c r="AC677" s="1026"/>
      <c r="AD677" s="1026"/>
      <c r="AE677" s="1026"/>
      <c r="AF677" s="1026"/>
      <c r="AG677" s="1026"/>
      <c r="AH677" s="1026"/>
      <c r="AI677" s="1026"/>
      <c r="AJ677" s="1026"/>
      <c r="AK677" s="1026"/>
      <c r="AL677" s="1026"/>
      <c r="AM677" s="1026"/>
      <c r="AN677" s="1026"/>
      <c r="AO677" s="1026"/>
      <c r="AP677" s="1026"/>
      <c r="AQ677" s="1026"/>
      <c r="AR677" s="1026"/>
      <c r="AS677" s="1026"/>
      <c r="AT677" s="1026"/>
      <c r="AU677" s="1026"/>
      <c r="AV677" s="1026"/>
      <c r="AW677" s="1026"/>
      <c r="AX677" s="1026"/>
      <c r="AY677" s="1026"/>
      <c r="AZ677" s="1026"/>
      <c r="BA677" s="1026"/>
      <c r="BB677" s="1026"/>
      <c r="BC677" s="1026"/>
      <c r="BD677" s="1026"/>
      <c r="BE677" s="1026"/>
      <c r="BF677" s="1026"/>
      <c r="BG677" s="1026"/>
      <c r="BH677" s="1026"/>
      <c r="BI677" s="1026"/>
      <c r="BJ677" s="1026"/>
      <c r="BK677" s="1026"/>
      <c r="BL677" s="1026"/>
      <c r="BM677" s="1026"/>
      <c r="BN677" s="1026"/>
      <c r="BO677" s="1026"/>
      <c r="BP677" s="1026"/>
      <c r="BQ677" s="1026"/>
      <c r="BR677" s="1026"/>
      <c r="BS677" s="1026"/>
      <c r="BT677" s="1026"/>
      <c r="BU677" s="1026"/>
      <c r="BV677" s="1026"/>
    </row>
    <row r="678">
      <c r="A678" s="1026"/>
      <c r="B678" s="1026"/>
      <c r="C678" s="1026"/>
      <c r="D678" s="1026"/>
      <c r="E678" s="1026"/>
      <c r="F678" s="1026"/>
      <c r="G678" s="1026"/>
      <c r="H678" s="1027"/>
      <c r="I678" s="1027"/>
      <c r="J678" s="1027"/>
      <c r="K678" s="1027"/>
      <c r="L678" s="1027"/>
      <c r="M678" s="1027"/>
      <c r="N678" s="1027"/>
      <c r="O678" s="1027"/>
      <c r="P678" s="1027"/>
      <c r="Q678" s="1026"/>
      <c r="R678" s="1026"/>
      <c r="S678" s="1026"/>
      <c r="T678" s="1026"/>
      <c r="U678" s="1026"/>
      <c r="V678" s="1026"/>
      <c r="W678" s="1026"/>
      <c r="X678" s="1026"/>
      <c r="Y678" s="1026"/>
      <c r="Z678" s="1026"/>
      <c r="AA678" s="1026"/>
      <c r="AB678" s="1026"/>
      <c r="AC678" s="1026"/>
      <c r="AD678" s="1026"/>
      <c r="AE678" s="1026"/>
      <c r="AF678" s="1026"/>
      <c r="AG678" s="1026"/>
      <c r="AH678" s="1026"/>
      <c r="AI678" s="1026"/>
      <c r="AJ678" s="1026"/>
      <c r="AK678" s="1026"/>
      <c r="AL678" s="1026"/>
      <c r="AM678" s="1026"/>
      <c r="AN678" s="1026"/>
      <c r="AO678" s="1026"/>
      <c r="AP678" s="1026"/>
      <c r="AQ678" s="1026"/>
      <c r="AR678" s="1026"/>
      <c r="AS678" s="1026"/>
      <c r="AT678" s="1026"/>
      <c r="AU678" s="1026"/>
      <c r="AV678" s="1026"/>
      <c r="AW678" s="1026"/>
      <c r="AX678" s="1026"/>
      <c r="AY678" s="1026"/>
      <c r="AZ678" s="1026"/>
      <c r="BA678" s="1026"/>
      <c r="BB678" s="1026"/>
      <c r="BC678" s="1026"/>
      <c r="BD678" s="1026"/>
      <c r="BE678" s="1026"/>
      <c r="BF678" s="1026"/>
      <c r="BG678" s="1026"/>
      <c r="BH678" s="1026"/>
      <c r="BI678" s="1026"/>
      <c r="BJ678" s="1026"/>
      <c r="BK678" s="1026"/>
      <c r="BL678" s="1026"/>
      <c r="BM678" s="1026"/>
      <c r="BN678" s="1026"/>
      <c r="BO678" s="1026"/>
      <c r="BP678" s="1026"/>
      <c r="BQ678" s="1026"/>
      <c r="BR678" s="1026"/>
      <c r="BS678" s="1026"/>
      <c r="BT678" s="1026"/>
      <c r="BU678" s="1026"/>
      <c r="BV678" s="1026"/>
    </row>
    <row r="679">
      <c r="A679" s="1026"/>
      <c r="B679" s="1026"/>
      <c r="C679" s="1026"/>
      <c r="D679" s="1026"/>
      <c r="E679" s="1026"/>
      <c r="F679" s="1026"/>
      <c r="G679" s="1026"/>
      <c r="H679" s="1027"/>
      <c r="I679" s="1027"/>
      <c r="J679" s="1027"/>
      <c r="K679" s="1027"/>
      <c r="L679" s="1027"/>
      <c r="M679" s="1027"/>
      <c r="N679" s="1027"/>
      <c r="O679" s="1027"/>
      <c r="P679" s="1027"/>
      <c r="Q679" s="1026"/>
      <c r="R679" s="1026"/>
      <c r="S679" s="1026"/>
      <c r="T679" s="1026"/>
      <c r="U679" s="1026"/>
      <c r="V679" s="1026"/>
      <c r="W679" s="1026"/>
      <c r="X679" s="1026"/>
      <c r="Y679" s="1026"/>
      <c r="Z679" s="1026"/>
      <c r="AA679" s="1026"/>
      <c r="AB679" s="1026"/>
      <c r="AC679" s="1026"/>
      <c r="AD679" s="1026"/>
      <c r="AE679" s="1026"/>
      <c r="AF679" s="1026"/>
      <c r="AG679" s="1026"/>
      <c r="AH679" s="1026"/>
      <c r="AI679" s="1026"/>
      <c r="AJ679" s="1026"/>
      <c r="AK679" s="1026"/>
      <c r="AL679" s="1026"/>
      <c r="AM679" s="1026"/>
      <c r="AN679" s="1026"/>
      <c r="AO679" s="1026"/>
      <c r="AP679" s="1026"/>
      <c r="AQ679" s="1026"/>
      <c r="AR679" s="1026"/>
      <c r="AS679" s="1026"/>
      <c r="AT679" s="1026"/>
      <c r="AU679" s="1026"/>
      <c r="AV679" s="1026"/>
      <c r="AW679" s="1026"/>
      <c r="AX679" s="1026"/>
      <c r="AY679" s="1026"/>
      <c r="AZ679" s="1026"/>
      <c r="BA679" s="1026"/>
      <c r="BB679" s="1026"/>
      <c r="BC679" s="1026"/>
      <c r="BD679" s="1026"/>
      <c r="BE679" s="1026"/>
      <c r="BF679" s="1026"/>
      <c r="BG679" s="1026"/>
      <c r="BH679" s="1026"/>
      <c r="BI679" s="1026"/>
      <c r="BJ679" s="1026"/>
      <c r="BK679" s="1026"/>
      <c r="BL679" s="1026"/>
      <c r="BM679" s="1026"/>
      <c r="BN679" s="1026"/>
      <c r="BO679" s="1026"/>
      <c r="BP679" s="1026"/>
      <c r="BQ679" s="1026"/>
      <c r="BR679" s="1026"/>
      <c r="BS679" s="1026"/>
      <c r="BT679" s="1026"/>
      <c r="BU679" s="1026"/>
      <c r="BV679" s="1026"/>
    </row>
    <row r="680">
      <c r="A680" s="1026"/>
      <c r="B680" s="1026"/>
      <c r="C680" s="1026"/>
      <c r="D680" s="1026"/>
      <c r="E680" s="1026"/>
      <c r="F680" s="1026"/>
      <c r="G680" s="1026"/>
      <c r="H680" s="1027"/>
      <c r="I680" s="1027"/>
      <c r="J680" s="1027"/>
      <c r="K680" s="1027"/>
      <c r="L680" s="1027"/>
      <c r="M680" s="1027"/>
      <c r="N680" s="1027"/>
      <c r="O680" s="1027"/>
      <c r="P680" s="1027"/>
      <c r="Q680" s="1026"/>
      <c r="R680" s="1026"/>
      <c r="S680" s="1026"/>
      <c r="T680" s="1026"/>
      <c r="U680" s="1026"/>
      <c r="V680" s="1026"/>
      <c r="W680" s="1026"/>
      <c r="X680" s="1026"/>
      <c r="Y680" s="1026"/>
      <c r="Z680" s="1026"/>
      <c r="AA680" s="1026"/>
      <c r="AB680" s="1026"/>
      <c r="AC680" s="1026"/>
      <c r="AD680" s="1026"/>
      <c r="AE680" s="1026"/>
      <c r="AF680" s="1026"/>
      <c r="AG680" s="1026"/>
      <c r="AH680" s="1026"/>
      <c r="AI680" s="1026"/>
      <c r="AJ680" s="1026"/>
      <c r="AK680" s="1026"/>
      <c r="AL680" s="1026"/>
      <c r="AM680" s="1026"/>
      <c r="AN680" s="1026"/>
      <c r="AO680" s="1026"/>
      <c r="AP680" s="1026"/>
      <c r="AQ680" s="1026"/>
      <c r="AR680" s="1026"/>
      <c r="AS680" s="1026"/>
      <c r="AT680" s="1026"/>
      <c r="AU680" s="1026"/>
      <c r="AV680" s="1026"/>
      <c r="AW680" s="1026"/>
      <c r="AX680" s="1026"/>
      <c r="AY680" s="1026"/>
      <c r="AZ680" s="1026"/>
      <c r="BA680" s="1026"/>
      <c r="BB680" s="1026"/>
      <c r="BC680" s="1026"/>
      <c r="BD680" s="1026"/>
      <c r="BE680" s="1026"/>
      <c r="BF680" s="1026"/>
      <c r="BG680" s="1026"/>
      <c r="BH680" s="1026"/>
      <c r="BI680" s="1026"/>
      <c r="BJ680" s="1026"/>
      <c r="BK680" s="1026"/>
      <c r="BL680" s="1026"/>
      <c r="BM680" s="1026"/>
      <c r="BN680" s="1026"/>
      <c r="BO680" s="1026"/>
      <c r="BP680" s="1026"/>
      <c r="BQ680" s="1026"/>
      <c r="BR680" s="1026"/>
      <c r="BS680" s="1026"/>
      <c r="BT680" s="1026"/>
      <c r="BU680" s="1026"/>
      <c r="BV680" s="1026"/>
    </row>
    <row r="681">
      <c r="A681" s="1026"/>
      <c r="B681" s="1026"/>
      <c r="C681" s="1026"/>
      <c r="D681" s="1026"/>
      <c r="E681" s="1026"/>
      <c r="F681" s="1026"/>
      <c r="G681" s="1026"/>
      <c r="H681" s="1027"/>
      <c r="I681" s="1027"/>
      <c r="J681" s="1027"/>
      <c r="K681" s="1027"/>
      <c r="L681" s="1027"/>
      <c r="M681" s="1027"/>
      <c r="N681" s="1027"/>
      <c r="O681" s="1027"/>
      <c r="P681" s="1027"/>
      <c r="Q681" s="1026"/>
      <c r="R681" s="1026"/>
      <c r="S681" s="1026"/>
      <c r="T681" s="1026"/>
      <c r="U681" s="1026"/>
      <c r="V681" s="1026"/>
      <c r="W681" s="1026"/>
      <c r="X681" s="1026"/>
      <c r="Y681" s="1026"/>
      <c r="Z681" s="1026"/>
      <c r="AA681" s="1026"/>
      <c r="AB681" s="1026"/>
      <c r="AC681" s="1026"/>
      <c r="AD681" s="1026"/>
      <c r="AE681" s="1026"/>
      <c r="AF681" s="1026"/>
      <c r="AG681" s="1026"/>
      <c r="AH681" s="1026"/>
      <c r="AI681" s="1026"/>
      <c r="AJ681" s="1026"/>
      <c r="AK681" s="1026"/>
      <c r="AL681" s="1026"/>
      <c r="AM681" s="1026"/>
      <c r="AN681" s="1026"/>
      <c r="AO681" s="1026"/>
      <c r="AP681" s="1026"/>
      <c r="AQ681" s="1026"/>
      <c r="AR681" s="1026"/>
      <c r="AS681" s="1026"/>
      <c r="AT681" s="1026"/>
      <c r="AU681" s="1026"/>
      <c r="AV681" s="1026"/>
      <c r="AW681" s="1026"/>
      <c r="AX681" s="1026"/>
      <c r="AY681" s="1026"/>
      <c r="AZ681" s="1026"/>
      <c r="BA681" s="1026"/>
      <c r="BB681" s="1026"/>
      <c r="BC681" s="1026"/>
      <c r="BD681" s="1026"/>
      <c r="BE681" s="1026"/>
      <c r="BF681" s="1026"/>
      <c r="BG681" s="1026"/>
      <c r="BH681" s="1026"/>
      <c r="BI681" s="1026"/>
      <c r="BJ681" s="1026"/>
      <c r="BK681" s="1026"/>
      <c r="BL681" s="1026"/>
      <c r="BM681" s="1026"/>
      <c r="BN681" s="1026"/>
      <c r="BO681" s="1026"/>
      <c r="BP681" s="1026"/>
      <c r="BQ681" s="1026"/>
      <c r="BR681" s="1026"/>
      <c r="BS681" s="1026"/>
      <c r="BT681" s="1026"/>
      <c r="BU681" s="1026"/>
      <c r="BV681" s="1026"/>
    </row>
    <row r="682">
      <c r="A682" s="1026"/>
      <c r="B682" s="1026"/>
      <c r="C682" s="1026"/>
      <c r="D682" s="1026"/>
      <c r="E682" s="1026"/>
      <c r="F682" s="1026"/>
      <c r="G682" s="1026"/>
      <c r="H682" s="1027"/>
      <c r="I682" s="1027"/>
      <c r="J682" s="1027"/>
      <c r="K682" s="1027"/>
      <c r="L682" s="1027"/>
      <c r="M682" s="1027"/>
      <c r="N682" s="1027"/>
      <c r="O682" s="1027"/>
      <c r="P682" s="1027"/>
      <c r="Q682" s="1026"/>
      <c r="R682" s="1026"/>
      <c r="S682" s="1026"/>
      <c r="T682" s="1026"/>
      <c r="U682" s="1026"/>
      <c r="V682" s="1026"/>
      <c r="W682" s="1026"/>
      <c r="X682" s="1026"/>
      <c r="Y682" s="1026"/>
      <c r="Z682" s="1026"/>
      <c r="AA682" s="1026"/>
      <c r="AB682" s="1026"/>
      <c r="AC682" s="1026"/>
      <c r="AD682" s="1026"/>
      <c r="AE682" s="1026"/>
      <c r="AF682" s="1026"/>
      <c r="AG682" s="1026"/>
      <c r="AH682" s="1026"/>
      <c r="AI682" s="1026"/>
      <c r="AJ682" s="1026"/>
      <c r="AK682" s="1026"/>
      <c r="AL682" s="1026"/>
      <c r="AM682" s="1026"/>
      <c r="AN682" s="1026"/>
      <c r="AO682" s="1026"/>
      <c r="AP682" s="1026"/>
      <c r="AQ682" s="1026"/>
      <c r="AR682" s="1026"/>
      <c r="AS682" s="1026"/>
      <c r="AT682" s="1026"/>
      <c r="AU682" s="1026"/>
      <c r="AV682" s="1026"/>
      <c r="AW682" s="1026"/>
      <c r="AX682" s="1026"/>
      <c r="AY682" s="1026"/>
      <c r="AZ682" s="1026"/>
      <c r="BA682" s="1026"/>
      <c r="BB682" s="1026"/>
      <c r="BC682" s="1026"/>
      <c r="BD682" s="1026"/>
      <c r="BE682" s="1026"/>
      <c r="BF682" s="1026"/>
      <c r="BG682" s="1026"/>
      <c r="BH682" s="1026"/>
      <c r="BI682" s="1026"/>
      <c r="BJ682" s="1026"/>
      <c r="BK682" s="1026"/>
      <c r="BL682" s="1026"/>
      <c r="BM682" s="1026"/>
      <c r="BN682" s="1026"/>
      <c r="BO682" s="1026"/>
      <c r="BP682" s="1026"/>
      <c r="BQ682" s="1026"/>
      <c r="BR682" s="1026"/>
      <c r="BS682" s="1026"/>
      <c r="BT682" s="1026"/>
      <c r="BU682" s="1026"/>
      <c r="BV682" s="1026"/>
    </row>
    <row r="683">
      <c r="A683" s="1026"/>
      <c r="B683" s="1026"/>
      <c r="C683" s="1026"/>
      <c r="D683" s="1026"/>
      <c r="E683" s="1026"/>
      <c r="F683" s="1026"/>
      <c r="G683" s="1026"/>
      <c r="H683" s="1027"/>
      <c r="I683" s="1027"/>
      <c r="J683" s="1027"/>
      <c r="K683" s="1027"/>
      <c r="L683" s="1027"/>
      <c r="M683" s="1027"/>
      <c r="N683" s="1027"/>
      <c r="O683" s="1027"/>
      <c r="P683" s="1027"/>
      <c r="Q683" s="1026"/>
      <c r="R683" s="1026"/>
      <c r="S683" s="1026"/>
      <c r="T683" s="1026"/>
      <c r="U683" s="1026"/>
      <c r="V683" s="1026"/>
      <c r="W683" s="1026"/>
      <c r="X683" s="1026"/>
      <c r="Y683" s="1026"/>
      <c r="Z683" s="1026"/>
      <c r="AA683" s="1026"/>
      <c r="AB683" s="1026"/>
      <c r="AC683" s="1026"/>
      <c r="AD683" s="1026"/>
      <c r="AE683" s="1026"/>
      <c r="AF683" s="1026"/>
      <c r="AG683" s="1026"/>
      <c r="AH683" s="1026"/>
      <c r="AI683" s="1026"/>
      <c r="AJ683" s="1026"/>
      <c r="AK683" s="1026"/>
      <c r="AL683" s="1026"/>
      <c r="AM683" s="1026"/>
      <c r="AN683" s="1026"/>
      <c r="AO683" s="1026"/>
      <c r="AP683" s="1026"/>
      <c r="AQ683" s="1026"/>
      <c r="AR683" s="1026"/>
      <c r="AS683" s="1026"/>
      <c r="AT683" s="1026"/>
      <c r="AU683" s="1026"/>
      <c r="AV683" s="1026"/>
      <c r="AW683" s="1026"/>
      <c r="AX683" s="1026"/>
      <c r="AY683" s="1026"/>
      <c r="AZ683" s="1026"/>
      <c r="BA683" s="1026"/>
      <c r="BB683" s="1026"/>
      <c r="BC683" s="1026"/>
      <c r="BD683" s="1026"/>
      <c r="BE683" s="1026"/>
      <c r="BF683" s="1026"/>
      <c r="BG683" s="1026"/>
      <c r="BH683" s="1026"/>
      <c r="BI683" s="1026"/>
      <c r="BJ683" s="1026"/>
      <c r="BK683" s="1026"/>
      <c r="BL683" s="1026"/>
      <c r="BM683" s="1026"/>
      <c r="BN683" s="1026"/>
      <c r="BO683" s="1026"/>
      <c r="BP683" s="1026"/>
      <c r="BQ683" s="1026"/>
      <c r="BR683" s="1026"/>
      <c r="BS683" s="1026"/>
      <c r="BT683" s="1026"/>
      <c r="BU683" s="1026"/>
      <c r="BV683" s="1026"/>
    </row>
    <row r="684">
      <c r="A684" s="1026"/>
      <c r="B684" s="1026"/>
      <c r="C684" s="1026"/>
      <c r="D684" s="1026"/>
      <c r="E684" s="1026"/>
      <c r="F684" s="1026"/>
      <c r="G684" s="1026"/>
      <c r="H684" s="1027"/>
      <c r="I684" s="1027"/>
      <c r="J684" s="1027"/>
      <c r="K684" s="1027"/>
      <c r="L684" s="1027"/>
      <c r="M684" s="1027"/>
      <c r="N684" s="1027"/>
      <c r="O684" s="1027"/>
      <c r="P684" s="1027"/>
      <c r="Q684" s="1026"/>
      <c r="R684" s="1026"/>
      <c r="S684" s="1026"/>
      <c r="T684" s="1026"/>
      <c r="U684" s="1026"/>
      <c r="V684" s="1026"/>
      <c r="W684" s="1026"/>
      <c r="X684" s="1026"/>
      <c r="Y684" s="1026"/>
      <c r="Z684" s="1026"/>
      <c r="AA684" s="1026"/>
      <c r="AB684" s="1026"/>
      <c r="AC684" s="1026"/>
      <c r="AD684" s="1026"/>
      <c r="AE684" s="1026"/>
      <c r="AF684" s="1026"/>
      <c r="AG684" s="1026"/>
      <c r="AH684" s="1026"/>
      <c r="AI684" s="1026"/>
      <c r="AJ684" s="1026"/>
      <c r="AK684" s="1026"/>
      <c r="AL684" s="1026"/>
      <c r="AM684" s="1026"/>
      <c r="AN684" s="1026"/>
      <c r="AO684" s="1026"/>
      <c r="AP684" s="1026"/>
      <c r="AQ684" s="1026"/>
      <c r="AR684" s="1026"/>
      <c r="AS684" s="1026"/>
      <c r="AT684" s="1026"/>
      <c r="AU684" s="1026"/>
      <c r="AV684" s="1026"/>
      <c r="AW684" s="1026"/>
      <c r="AX684" s="1026"/>
      <c r="AY684" s="1026"/>
      <c r="AZ684" s="1026"/>
      <c r="BA684" s="1026"/>
      <c r="BB684" s="1026"/>
      <c r="BC684" s="1026"/>
      <c r="BD684" s="1026"/>
      <c r="BE684" s="1026"/>
      <c r="BF684" s="1026"/>
      <c r="BG684" s="1026"/>
      <c r="BH684" s="1026"/>
      <c r="BI684" s="1026"/>
      <c r="BJ684" s="1026"/>
      <c r="BK684" s="1026"/>
      <c r="BL684" s="1026"/>
      <c r="BM684" s="1026"/>
      <c r="BN684" s="1026"/>
      <c r="BO684" s="1026"/>
      <c r="BP684" s="1026"/>
      <c r="BQ684" s="1026"/>
      <c r="BR684" s="1026"/>
      <c r="BS684" s="1026"/>
      <c r="BT684" s="1026"/>
      <c r="BU684" s="1026"/>
      <c r="BV684" s="1026"/>
    </row>
    <row r="685">
      <c r="A685" s="1026"/>
      <c r="B685" s="1026"/>
      <c r="C685" s="1026"/>
      <c r="D685" s="1026"/>
      <c r="E685" s="1026"/>
      <c r="F685" s="1026"/>
      <c r="G685" s="1026"/>
      <c r="H685" s="1027"/>
      <c r="I685" s="1027"/>
      <c r="J685" s="1027"/>
      <c r="K685" s="1027"/>
      <c r="L685" s="1027"/>
      <c r="M685" s="1027"/>
      <c r="N685" s="1027"/>
      <c r="O685" s="1027"/>
      <c r="P685" s="1027"/>
      <c r="Q685" s="1026"/>
      <c r="R685" s="1026"/>
      <c r="S685" s="1026"/>
      <c r="T685" s="1026"/>
      <c r="U685" s="1026"/>
      <c r="V685" s="1026"/>
      <c r="W685" s="1026"/>
      <c r="X685" s="1026"/>
      <c r="Y685" s="1026"/>
      <c r="Z685" s="1026"/>
      <c r="AA685" s="1026"/>
      <c r="AB685" s="1026"/>
      <c r="AC685" s="1026"/>
      <c r="AD685" s="1026"/>
      <c r="AE685" s="1026"/>
      <c r="AF685" s="1026"/>
      <c r="AG685" s="1026"/>
      <c r="AH685" s="1026"/>
      <c r="AI685" s="1026"/>
      <c r="AJ685" s="1026"/>
      <c r="AK685" s="1026"/>
      <c r="AL685" s="1026"/>
      <c r="AM685" s="1026"/>
      <c r="AN685" s="1026"/>
      <c r="AO685" s="1026"/>
      <c r="AP685" s="1026"/>
      <c r="AQ685" s="1026"/>
      <c r="AR685" s="1026"/>
      <c r="AS685" s="1026"/>
      <c r="AT685" s="1026"/>
      <c r="AU685" s="1026"/>
      <c r="AV685" s="1026"/>
      <c r="AW685" s="1026"/>
      <c r="AX685" s="1026"/>
      <c r="AY685" s="1026"/>
      <c r="AZ685" s="1026"/>
      <c r="BA685" s="1026"/>
      <c r="BB685" s="1026"/>
      <c r="BC685" s="1026"/>
      <c r="BD685" s="1026"/>
      <c r="BE685" s="1026"/>
      <c r="BF685" s="1026"/>
      <c r="BG685" s="1026"/>
      <c r="BH685" s="1026"/>
      <c r="BI685" s="1026"/>
      <c r="BJ685" s="1026"/>
      <c r="BK685" s="1026"/>
      <c r="BL685" s="1026"/>
      <c r="BM685" s="1026"/>
      <c r="BN685" s="1026"/>
      <c r="BO685" s="1026"/>
      <c r="BP685" s="1026"/>
      <c r="BQ685" s="1026"/>
      <c r="BR685" s="1026"/>
      <c r="BS685" s="1026"/>
      <c r="BT685" s="1026"/>
      <c r="BU685" s="1026"/>
      <c r="BV685" s="1026"/>
    </row>
    <row r="686">
      <c r="A686" s="1026"/>
      <c r="B686" s="1026"/>
      <c r="C686" s="1026"/>
      <c r="D686" s="1026"/>
      <c r="E686" s="1026"/>
      <c r="F686" s="1026"/>
      <c r="G686" s="1026"/>
      <c r="H686" s="1027"/>
      <c r="I686" s="1027"/>
      <c r="J686" s="1027"/>
      <c r="K686" s="1027"/>
      <c r="L686" s="1027"/>
      <c r="M686" s="1027"/>
      <c r="N686" s="1027"/>
      <c r="O686" s="1027"/>
      <c r="P686" s="1027"/>
      <c r="Q686" s="1026"/>
      <c r="R686" s="1026"/>
      <c r="S686" s="1026"/>
      <c r="T686" s="1026"/>
      <c r="U686" s="1026"/>
      <c r="V686" s="1026"/>
      <c r="W686" s="1026"/>
      <c r="X686" s="1026"/>
      <c r="Y686" s="1026"/>
      <c r="Z686" s="1026"/>
      <c r="AA686" s="1026"/>
      <c r="AB686" s="1026"/>
      <c r="AC686" s="1026"/>
      <c r="AD686" s="1026"/>
      <c r="AE686" s="1026"/>
      <c r="AF686" s="1026"/>
      <c r="AG686" s="1026"/>
      <c r="AH686" s="1026"/>
      <c r="AI686" s="1026"/>
      <c r="AJ686" s="1026"/>
      <c r="AK686" s="1026"/>
      <c r="AL686" s="1026"/>
      <c r="AM686" s="1026"/>
      <c r="AN686" s="1026"/>
      <c r="AO686" s="1026"/>
      <c r="AP686" s="1026"/>
      <c r="AQ686" s="1026"/>
      <c r="AR686" s="1026"/>
      <c r="AS686" s="1026"/>
      <c r="AT686" s="1026"/>
      <c r="AU686" s="1026"/>
      <c r="AV686" s="1026"/>
      <c r="AW686" s="1026"/>
      <c r="AX686" s="1026"/>
      <c r="AY686" s="1026"/>
      <c r="AZ686" s="1026"/>
      <c r="BA686" s="1026"/>
      <c r="BB686" s="1026"/>
      <c r="BC686" s="1026"/>
      <c r="BD686" s="1026"/>
      <c r="BE686" s="1026"/>
      <c r="BF686" s="1026"/>
      <c r="BG686" s="1026"/>
      <c r="BH686" s="1026"/>
      <c r="BI686" s="1026"/>
      <c r="BJ686" s="1026"/>
      <c r="BK686" s="1026"/>
      <c r="BL686" s="1026"/>
      <c r="BM686" s="1026"/>
      <c r="BN686" s="1026"/>
      <c r="BO686" s="1026"/>
      <c r="BP686" s="1026"/>
      <c r="BQ686" s="1026"/>
      <c r="BR686" s="1026"/>
      <c r="BS686" s="1026"/>
      <c r="BT686" s="1026"/>
      <c r="BU686" s="1026"/>
      <c r="BV686" s="1026"/>
    </row>
    <row r="687">
      <c r="A687" s="1026"/>
      <c r="B687" s="1026"/>
      <c r="C687" s="1026"/>
      <c r="D687" s="1026"/>
      <c r="E687" s="1026"/>
      <c r="F687" s="1026"/>
      <c r="G687" s="1026"/>
      <c r="H687" s="1027"/>
      <c r="I687" s="1027"/>
      <c r="J687" s="1027"/>
      <c r="K687" s="1027"/>
      <c r="L687" s="1027"/>
      <c r="M687" s="1027"/>
      <c r="N687" s="1027"/>
      <c r="O687" s="1027"/>
      <c r="P687" s="1027"/>
      <c r="Q687" s="1026"/>
      <c r="R687" s="1026"/>
      <c r="S687" s="1026"/>
      <c r="T687" s="1026"/>
      <c r="U687" s="1026"/>
      <c r="V687" s="1026"/>
      <c r="W687" s="1026"/>
      <c r="X687" s="1026"/>
      <c r="Y687" s="1026"/>
      <c r="Z687" s="1026"/>
      <c r="AA687" s="1026"/>
      <c r="AB687" s="1026"/>
      <c r="AC687" s="1026"/>
      <c r="AD687" s="1026"/>
      <c r="AE687" s="1026"/>
      <c r="AF687" s="1026"/>
      <c r="AG687" s="1026"/>
      <c r="AH687" s="1026"/>
      <c r="AI687" s="1026"/>
      <c r="AJ687" s="1026"/>
      <c r="AK687" s="1026"/>
      <c r="AL687" s="1026"/>
      <c r="AM687" s="1026"/>
      <c r="AN687" s="1026"/>
      <c r="AO687" s="1026"/>
      <c r="AP687" s="1026"/>
      <c r="AQ687" s="1026"/>
      <c r="AR687" s="1026"/>
      <c r="AS687" s="1026"/>
      <c r="AT687" s="1026"/>
      <c r="AU687" s="1026"/>
      <c r="AV687" s="1026"/>
      <c r="AW687" s="1026"/>
      <c r="AX687" s="1026"/>
      <c r="AY687" s="1026"/>
      <c r="AZ687" s="1026"/>
      <c r="BA687" s="1026"/>
      <c r="BB687" s="1026"/>
      <c r="BC687" s="1026"/>
      <c r="BD687" s="1026"/>
      <c r="BE687" s="1026"/>
      <c r="BF687" s="1026"/>
      <c r="BG687" s="1026"/>
      <c r="BH687" s="1026"/>
      <c r="BI687" s="1026"/>
      <c r="BJ687" s="1026"/>
      <c r="BK687" s="1026"/>
      <c r="BL687" s="1026"/>
      <c r="BM687" s="1026"/>
      <c r="BN687" s="1026"/>
      <c r="BO687" s="1026"/>
      <c r="BP687" s="1026"/>
      <c r="BQ687" s="1026"/>
      <c r="BR687" s="1026"/>
      <c r="BS687" s="1026"/>
      <c r="BT687" s="1026"/>
      <c r="BU687" s="1026"/>
      <c r="BV687" s="1026"/>
    </row>
    <row r="688">
      <c r="A688" s="1026"/>
      <c r="B688" s="1026"/>
      <c r="C688" s="1026"/>
      <c r="D688" s="1026"/>
      <c r="E688" s="1026"/>
      <c r="F688" s="1026"/>
      <c r="G688" s="1026"/>
      <c r="H688" s="1027"/>
      <c r="I688" s="1027"/>
      <c r="J688" s="1027"/>
      <c r="K688" s="1027"/>
      <c r="L688" s="1027"/>
      <c r="M688" s="1027"/>
      <c r="N688" s="1027"/>
      <c r="O688" s="1027"/>
      <c r="P688" s="1027"/>
      <c r="Q688" s="1026"/>
      <c r="R688" s="1026"/>
      <c r="S688" s="1026"/>
      <c r="T688" s="1026"/>
      <c r="U688" s="1026"/>
      <c r="V688" s="1026"/>
      <c r="W688" s="1026"/>
      <c r="X688" s="1026"/>
      <c r="Y688" s="1026"/>
      <c r="Z688" s="1026"/>
      <c r="AA688" s="1026"/>
      <c r="AB688" s="1026"/>
      <c r="AC688" s="1026"/>
      <c r="AD688" s="1026"/>
      <c r="AE688" s="1026"/>
      <c r="AF688" s="1026"/>
      <c r="AG688" s="1026"/>
      <c r="AH688" s="1026"/>
      <c r="AI688" s="1026"/>
      <c r="AJ688" s="1026"/>
      <c r="AK688" s="1026"/>
      <c r="AL688" s="1026"/>
      <c r="AM688" s="1026"/>
      <c r="AN688" s="1026"/>
      <c r="AO688" s="1026"/>
      <c r="AP688" s="1026"/>
      <c r="AQ688" s="1026"/>
      <c r="AR688" s="1026"/>
      <c r="AS688" s="1026"/>
      <c r="AT688" s="1026"/>
      <c r="AU688" s="1026"/>
      <c r="AV688" s="1026"/>
      <c r="AW688" s="1026"/>
      <c r="AX688" s="1026"/>
      <c r="AY688" s="1026"/>
      <c r="AZ688" s="1026"/>
      <c r="BA688" s="1026"/>
      <c r="BB688" s="1026"/>
      <c r="BC688" s="1026"/>
      <c r="BD688" s="1026"/>
      <c r="BE688" s="1026"/>
      <c r="BF688" s="1026"/>
      <c r="BG688" s="1026"/>
      <c r="BH688" s="1026"/>
      <c r="BI688" s="1026"/>
      <c r="BJ688" s="1026"/>
      <c r="BK688" s="1026"/>
      <c r="BL688" s="1026"/>
      <c r="BM688" s="1026"/>
      <c r="BN688" s="1026"/>
      <c r="BO688" s="1026"/>
      <c r="BP688" s="1026"/>
      <c r="BQ688" s="1026"/>
      <c r="BR688" s="1026"/>
      <c r="BS688" s="1026"/>
      <c r="BT688" s="1026"/>
      <c r="BU688" s="1026"/>
      <c r="BV688" s="1026"/>
    </row>
    <row r="689">
      <c r="A689" s="1026"/>
      <c r="B689" s="1026"/>
      <c r="C689" s="1026"/>
      <c r="D689" s="1026"/>
      <c r="E689" s="1026"/>
      <c r="F689" s="1026"/>
      <c r="G689" s="1026"/>
      <c r="H689" s="1027"/>
      <c r="I689" s="1027"/>
      <c r="J689" s="1027"/>
      <c r="K689" s="1027"/>
      <c r="L689" s="1027"/>
      <c r="M689" s="1027"/>
      <c r="N689" s="1027"/>
      <c r="O689" s="1027"/>
      <c r="P689" s="1027"/>
      <c r="Q689" s="1026"/>
      <c r="R689" s="1026"/>
      <c r="S689" s="1026"/>
      <c r="T689" s="1026"/>
      <c r="U689" s="1026"/>
      <c r="V689" s="1026"/>
      <c r="W689" s="1026"/>
      <c r="X689" s="1026"/>
      <c r="Y689" s="1026"/>
      <c r="Z689" s="1026"/>
      <c r="AA689" s="1026"/>
      <c r="AB689" s="1026"/>
      <c r="AC689" s="1026"/>
      <c r="AD689" s="1026"/>
      <c r="AE689" s="1026"/>
      <c r="AF689" s="1026"/>
      <c r="AG689" s="1026"/>
      <c r="AH689" s="1026"/>
      <c r="AI689" s="1026"/>
      <c r="AJ689" s="1026"/>
      <c r="AK689" s="1026"/>
      <c r="AL689" s="1026"/>
      <c r="AM689" s="1026"/>
      <c r="AN689" s="1026"/>
      <c r="AO689" s="1026"/>
      <c r="AP689" s="1026"/>
      <c r="AQ689" s="1026"/>
      <c r="AR689" s="1026"/>
      <c r="AS689" s="1026"/>
      <c r="AT689" s="1026"/>
      <c r="AU689" s="1026"/>
      <c r="AV689" s="1026"/>
      <c r="AW689" s="1026"/>
      <c r="AX689" s="1026"/>
      <c r="AY689" s="1026"/>
      <c r="AZ689" s="1026"/>
      <c r="BA689" s="1026"/>
      <c r="BB689" s="1026"/>
      <c r="BC689" s="1026"/>
      <c r="BD689" s="1026"/>
      <c r="BE689" s="1026"/>
      <c r="BF689" s="1026"/>
      <c r="BG689" s="1026"/>
      <c r="BH689" s="1026"/>
      <c r="BI689" s="1026"/>
      <c r="BJ689" s="1026"/>
      <c r="BK689" s="1026"/>
      <c r="BL689" s="1026"/>
      <c r="BM689" s="1026"/>
      <c r="BN689" s="1026"/>
      <c r="BO689" s="1026"/>
      <c r="BP689" s="1026"/>
      <c r="BQ689" s="1026"/>
      <c r="BR689" s="1026"/>
      <c r="BS689" s="1026"/>
      <c r="BT689" s="1026"/>
      <c r="BU689" s="1026"/>
      <c r="BV689" s="1026"/>
    </row>
    <row r="690">
      <c r="A690" s="1026"/>
      <c r="B690" s="1026"/>
      <c r="C690" s="1026"/>
      <c r="D690" s="1026"/>
      <c r="E690" s="1026"/>
      <c r="F690" s="1026"/>
      <c r="G690" s="1026"/>
      <c r="H690" s="1027"/>
      <c r="I690" s="1027"/>
      <c r="J690" s="1027"/>
      <c r="K690" s="1027"/>
      <c r="L690" s="1027"/>
      <c r="M690" s="1027"/>
      <c r="N690" s="1027"/>
      <c r="O690" s="1027"/>
      <c r="P690" s="1027"/>
      <c r="Q690" s="1026"/>
      <c r="R690" s="1026"/>
      <c r="S690" s="1026"/>
      <c r="T690" s="1026"/>
      <c r="U690" s="1026"/>
      <c r="V690" s="1026"/>
      <c r="W690" s="1026"/>
      <c r="X690" s="1026"/>
      <c r="Y690" s="1026"/>
      <c r="Z690" s="1026"/>
      <c r="AA690" s="1026"/>
      <c r="AB690" s="1026"/>
      <c r="AC690" s="1026"/>
      <c r="AD690" s="1026"/>
      <c r="AE690" s="1026"/>
      <c r="AF690" s="1026"/>
      <c r="AG690" s="1026"/>
      <c r="AH690" s="1026"/>
      <c r="AI690" s="1026"/>
      <c r="AJ690" s="1026"/>
      <c r="AK690" s="1026"/>
      <c r="AL690" s="1026"/>
      <c r="AM690" s="1026"/>
      <c r="AN690" s="1026"/>
      <c r="AO690" s="1026"/>
      <c r="AP690" s="1026"/>
      <c r="AQ690" s="1026"/>
      <c r="AR690" s="1026"/>
      <c r="AS690" s="1026"/>
      <c r="AT690" s="1026"/>
      <c r="AU690" s="1026"/>
      <c r="AV690" s="1026"/>
      <c r="AW690" s="1026"/>
      <c r="AX690" s="1026"/>
      <c r="AY690" s="1026"/>
      <c r="AZ690" s="1026"/>
      <c r="BA690" s="1026"/>
      <c r="BB690" s="1026"/>
      <c r="BC690" s="1026"/>
      <c r="BD690" s="1026"/>
      <c r="BE690" s="1026"/>
      <c r="BF690" s="1026"/>
      <c r="BG690" s="1026"/>
      <c r="BH690" s="1026"/>
      <c r="BI690" s="1026"/>
      <c r="BJ690" s="1026"/>
      <c r="BK690" s="1026"/>
      <c r="BL690" s="1026"/>
      <c r="BM690" s="1026"/>
      <c r="BN690" s="1026"/>
      <c r="BO690" s="1026"/>
      <c r="BP690" s="1026"/>
      <c r="BQ690" s="1026"/>
      <c r="BR690" s="1026"/>
      <c r="BS690" s="1026"/>
      <c r="BT690" s="1026"/>
      <c r="BU690" s="1026"/>
      <c r="BV690" s="1026"/>
    </row>
    <row r="691">
      <c r="A691" s="1026"/>
      <c r="B691" s="1026"/>
      <c r="C691" s="1026"/>
      <c r="D691" s="1026"/>
      <c r="E691" s="1026"/>
      <c r="F691" s="1026"/>
      <c r="G691" s="1026"/>
      <c r="H691" s="1027"/>
      <c r="I691" s="1027"/>
      <c r="J691" s="1027"/>
      <c r="K691" s="1027"/>
      <c r="L691" s="1027"/>
      <c r="M691" s="1027"/>
      <c r="N691" s="1027"/>
      <c r="O691" s="1027"/>
      <c r="P691" s="1027"/>
      <c r="Q691" s="1026"/>
      <c r="R691" s="1026"/>
      <c r="S691" s="1026"/>
      <c r="T691" s="1026"/>
      <c r="U691" s="1026"/>
      <c r="V691" s="1026"/>
      <c r="W691" s="1026"/>
      <c r="X691" s="1026"/>
      <c r="Y691" s="1026"/>
      <c r="Z691" s="1026"/>
      <c r="AA691" s="1026"/>
      <c r="AB691" s="1026"/>
      <c r="AC691" s="1026"/>
      <c r="AD691" s="1026"/>
      <c r="AE691" s="1026"/>
      <c r="AF691" s="1026"/>
      <c r="AG691" s="1026"/>
      <c r="AH691" s="1026"/>
      <c r="AI691" s="1026"/>
      <c r="AJ691" s="1026"/>
      <c r="AK691" s="1026"/>
      <c r="AL691" s="1026"/>
      <c r="AM691" s="1026"/>
      <c r="AN691" s="1026"/>
      <c r="AO691" s="1026"/>
      <c r="AP691" s="1026"/>
      <c r="AQ691" s="1026"/>
      <c r="AR691" s="1026"/>
      <c r="AS691" s="1026"/>
      <c r="AT691" s="1026"/>
      <c r="AU691" s="1026"/>
      <c r="AV691" s="1026"/>
      <c r="AW691" s="1026"/>
      <c r="AX691" s="1026"/>
      <c r="AY691" s="1026"/>
      <c r="AZ691" s="1026"/>
      <c r="BA691" s="1026"/>
      <c r="BB691" s="1026"/>
      <c r="BC691" s="1026"/>
      <c r="BD691" s="1026"/>
      <c r="BE691" s="1026"/>
      <c r="BF691" s="1026"/>
      <c r="BG691" s="1026"/>
      <c r="BH691" s="1026"/>
      <c r="BI691" s="1026"/>
      <c r="BJ691" s="1026"/>
      <c r="BK691" s="1026"/>
      <c r="BL691" s="1026"/>
      <c r="BM691" s="1026"/>
      <c r="BN691" s="1026"/>
      <c r="BO691" s="1026"/>
      <c r="BP691" s="1026"/>
      <c r="BQ691" s="1026"/>
      <c r="BR691" s="1026"/>
      <c r="BS691" s="1026"/>
      <c r="BT691" s="1026"/>
      <c r="BU691" s="1026"/>
      <c r="BV691" s="1026"/>
    </row>
    <row r="692">
      <c r="A692" s="1026"/>
      <c r="B692" s="1026"/>
      <c r="C692" s="1026"/>
      <c r="D692" s="1026"/>
      <c r="E692" s="1026"/>
      <c r="F692" s="1026"/>
      <c r="G692" s="1026"/>
      <c r="H692" s="1027"/>
      <c r="I692" s="1027"/>
      <c r="J692" s="1027"/>
      <c r="K692" s="1027"/>
      <c r="L692" s="1027"/>
      <c r="M692" s="1027"/>
      <c r="N692" s="1027"/>
      <c r="O692" s="1027"/>
      <c r="P692" s="1027"/>
      <c r="Q692" s="1026"/>
      <c r="R692" s="1026"/>
      <c r="S692" s="1026"/>
      <c r="T692" s="1026"/>
      <c r="U692" s="1026"/>
      <c r="V692" s="1026"/>
      <c r="W692" s="1026"/>
      <c r="X692" s="1026"/>
      <c r="Y692" s="1026"/>
      <c r="Z692" s="1026"/>
      <c r="AA692" s="1026"/>
      <c r="AB692" s="1026"/>
      <c r="AC692" s="1026"/>
      <c r="AD692" s="1026"/>
      <c r="AE692" s="1026"/>
      <c r="AF692" s="1026"/>
      <c r="AG692" s="1026"/>
      <c r="AH692" s="1026"/>
      <c r="AI692" s="1026"/>
      <c r="AJ692" s="1026"/>
      <c r="AK692" s="1026"/>
      <c r="AL692" s="1026"/>
      <c r="AM692" s="1026"/>
      <c r="AN692" s="1026"/>
      <c r="AO692" s="1026"/>
      <c r="AP692" s="1026"/>
      <c r="AQ692" s="1026"/>
      <c r="AR692" s="1026"/>
      <c r="AS692" s="1026"/>
      <c r="AT692" s="1026"/>
      <c r="AU692" s="1026"/>
      <c r="AV692" s="1026"/>
      <c r="AW692" s="1026"/>
      <c r="AX692" s="1026"/>
      <c r="AY692" s="1026"/>
      <c r="AZ692" s="1026"/>
      <c r="BA692" s="1026"/>
      <c r="BB692" s="1026"/>
      <c r="BC692" s="1026"/>
      <c r="BD692" s="1026"/>
      <c r="BE692" s="1026"/>
      <c r="BF692" s="1026"/>
      <c r="BG692" s="1026"/>
      <c r="BH692" s="1026"/>
      <c r="BI692" s="1026"/>
      <c r="BJ692" s="1026"/>
      <c r="BK692" s="1026"/>
      <c r="BL692" s="1026"/>
      <c r="BM692" s="1026"/>
      <c r="BN692" s="1026"/>
      <c r="BO692" s="1026"/>
      <c r="BP692" s="1026"/>
      <c r="BQ692" s="1026"/>
      <c r="BR692" s="1026"/>
      <c r="BS692" s="1026"/>
      <c r="BT692" s="1026"/>
      <c r="BU692" s="1026"/>
      <c r="BV692" s="1026"/>
    </row>
    <row r="693">
      <c r="A693" s="1026"/>
      <c r="B693" s="1026"/>
      <c r="C693" s="1026"/>
      <c r="D693" s="1026"/>
      <c r="E693" s="1026"/>
      <c r="F693" s="1026"/>
      <c r="G693" s="1026"/>
      <c r="H693" s="1027"/>
      <c r="I693" s="1027"/>
      <c r="J693" s="1027"/>
      <c r="K693" s="1027"/>
      <c r="L693" s="1027"/>
      <c r="M693" s="1027"/>
      <c r="N693" s="1027"/>
      <c r="O693" s="1027"/>
      <c r="P693" s="1027"/>
      <c r="Q693" s="1026"/>
      <c r="R693" s="1026"/>
      <c r="S693" s="1026"/>
      <c r="T693" s="1026"/>
      <c r="U693" s="1026"/>
      <c r="V693" s="1026"/>
      <c r="W693" s="1026"/>
      <c r="X693" s="1026"/>
      <c r="Y693" s="1026"/>
      <c r="Z693" s="1026"/>
      <c r="AA693" s="1026"/>
      <c r="AB693" s="1026"/>
      <c r="AC693" s="1026"/>
      <c r="AD693" s="1026"/>
      <c r="AE693" s="1026"/>
      <c r="AF693" s="1026"/>
      <c r="AG693" s="1026"/>
      <c r="AH693" s="1026"/>
      <c r="AI693" s="1026"/>
      <c r="AJ693" s="1026"/>
      <c r="AK693" s="1026"/>
      <c r="AL693" s="1026"/>
      <c r="AM693" s="1026"/>
      <c r="AN693" s="1026"/>
      <c r="AO693" s="1026"/>
      <c r="AP693" s="1026"/>
      <c r="AQ693" s="1026"/>
      <c r="AR693" s="1026"/>
      <c r="AS693" s="1026"/>
      <c r="AT693" s="1026"/>
      <c r="AU693" s="1026"/>
      <c r="AV693" s="1026"/>
      <c r="AW693" s="1026"/>
      <c r="AX693" s="1026"/>
      <c r="AY693" s="1026"/>
      <c r="AZ693" s="1026"/>
      <c r="BA693" s="1026"/>
      <c r="BB693" s="1026"/>
      <c r="BC693" s="1026"/>
      <c r="BD693" s="1026"/>
      <c r="BE693" s="1026"/>
      <c r="BF693" s="1026"/>
      <c r="BG693" s="1026"/>
      <c r="BH693" s="1026"/>
      <c r="BI693" s="1026"/>
      <c r="BJ693" s="1026"/>
      <c r="BK693" s="1026"/>
      <c r="BL693" s="1026"/>
      <c r="BM693" s="1026"/>
      <c r="BN693" s="1026"/>
      <c r="BO693" s="1026"/>
      <c r="BP693" s="1026"/>
      <c r="BQ693" s="1026"/>
      <c r="BR693" s="1026"/>
      <c r="BS693" s="1026"/>
      <c r="BT693" s="1026"/>
      <c r="BU693" s="1026"/>
      <c r="BV693" s="1026"/>
    </row>
    <row r="694">
      <c r="A694" s="1026"/>
      <c r="B694" s="1026"/>
      <c r="C694" s="1026"/>
      <c r="D694" s="1026"/>
      <c r="E694" s="1026"/>
      <c r="F694" s="1026"/>
      <c r="G694" s="1026"/>
      <c r="H694" s="1027"/>
      <c r="I694" s="1027"/>
      <c r="J694" s="1027"/>
      <c r="K694" s="1027"/>
      <c r="L694" s="1027"/>
      <c r="M694" s="1027"/>
      <c r="N694" s="1027"/>
      <c r="O694" s="1027"/>
      <c r="P694" s="1027"/>
      <c r="Q694" s="1026"/>
      <c r="R694" s="1026"/>
      <c r="S694" s="1026"/>
      <c r="T694" s="1026"/>
      <c r="U694" s="1026"/>
      <c r="V694" s="1026"/>
      <c r="W694" s="1026"/>
      <c r="X694" s="1026"/>
      <c r="Y694" s="1026"/>
      <c r="Z694" s="1026"/>
      <c r="AA694" s="1026"/>
      <c r="AB694" s="1026"/>
      <c r="AC694" s="1026"/>
      <c r="AD694" s="1026"/>
      <c r="AE694" s="1026"/>
      <c r="AF694" s="1026"/>
      <c r="AG694" s="1026"/>
      <c r="AH694" s="1026"/>
      <c r="AI694" s="1026"/>
      <c r="AJ694" s="1026"/>
      <c r="AK694" s="1026"/>
      <c r="AL694" s="1026"/>
      <c r="AM694" s="1026"/>
      <c r="AN694" s="1026"/>
      <c r="AO694" s="1026"/>
      <c r="AP694" s="1026"/>
      <c r="AQ694" s="1026"/>
      <c r="AR694" s="1026"/>
      <c r="AS694" s="1026"/>
      <c r="AT694" s="1026"/>
      <c r="AU694" s="1026"/>
      <c r="AV694" s="1026"/>
      <c r="AW694" s="1026"/>
      <c r="AX694" s="1026"/>
      <c r="AY694" s="1026"/>
      <c r="AZ694" s="1026"/>
      <c r="BA694" s="1026"/>
      <c r="BB694" s="1026"/>
      <c r="BC694" s="1026"/>
      <c r="BD694" s="1026"/>
      <c r="BE694" s="1026"/>
      <c r="BF694" s="1026"/>
      <c r="BG694" s="1026"/>
      <c r="BH694" s="1026"/>
      <c r="BI694" s="1026"/>
      <c r="BJ694" s="1026"/>
      <c r="BK694" s="1026"/>
      <c r="BL694" s="1026"/>
      <c r="BM694" s="1026"/>
      <c r="BN694" s="1026"/>
      <c r="BO694" s="1026"/>
      <c r="BP694" s="1026"/>
      <c r="BQ694" s="1026"/>
      <c r="BR694" s="1026"/>
      <c r="BS694" s="1026"/>
      <c r="BT694" s="1026"/>
      <c r="BU694" s="1026"/>
      <c r="BV694" s="1026"/>
    </row>
    <row r="695">
      <c r="A695" s="1026"/>
      <c r="B695" s="1026"/>
      <c r="C695" s="1026"/>
      <c r="D695" s="1026"/>
      <c r="E695" s="1026"/>
      <c r="F695" s="1026"/>
      <c r="G695" s="1026"/>
      <c r="H695" s="1027"/>
      <c r="I695" s="1027"/>
      <c r="J695" s="1027"/>
      <c r="K695" s="1027"/>
      <c r="L695" s="1027"/>
      <c r="M695" s="1027"/>
      <c r="N695" s="1027"/>
      <c r="O695" s="1027"/>
      <c r="P695" s="1027"/>
      <c r="Q695" s="1026"/>
      <c r="R695" s="1026"/>
      <c r="S695" s="1026"/>
      <c r="T695" s="1026"/>
      <c r="U695" s="1026"/>
      <c r="V695" s="1026"/>
      <c r="W695" s="1026"/>
      <c r="X695" s="1026"/>
      <c r="Y695" s="1026"/>
      <c r="Z695" s="1026"/>
      <c r="AA695" s="1026"/>
      <c r="AB695" s="1026"/>
      <c r="AC695" s="1026"/>
      <c r="AD695" s="1026"/>
      <c r="AE695" s="1026"/>
      <c r="AF695" s="1026"/>
      <c r="AG695" s="1026"/>
      <c r="AH695" s="1026"/>
      <c r="AI695" s="1026"/>
      <c r="AJ695" s="1026"/>
      <c r="AK695" s="1026"/>
      <c r="AL695" s="1026"/>
      <c r="AM695" s="1026"/>
      <c r="AN695" s="1026"/>
      <c r="AO695" s="1026"/>
      <c r="AP695" s="1026"/>
      <c r="AQ695" s="1026"/>
      <c r="AR695" s="1026"/>
      <c r="AS695" s="1026"/>
      <c r="AT695" s="1026"/>
      <c r="AU695" s="1026"/>
      <c r="AV695" s="1026"/>
      <c r="AW695" s="1026"/>
      <c r="AX695" s="1026"/>
      <c r="AY695" s="1026"/>
      <c r="AZ695" s="1026"/>
      <c r="BA695" s="1026"/>
      <c r="BB695" s="1026"/>
      <c r="BC695" s="1026"/>
      <c r="BD695" s="1026"/>
      <c r="BE695" s="1026"/>
      <c r="BF695" s="1026"/>
      <c r="BG695" s="1026"/>
      <c r="BH695" s="1026"/>
      <c r="BI695" s="1026"/>
      <c r="BJ695" s="1026"/>
      <c r="BK695" s="1026"/>
      <c r="BL695" s="1026"/>
      <c r="BM695" s="1026"/>
      <c r="BN695" s="1026"/>
      <c r="BO695" s="1026"/>
      <c r="BP695" s="1026"/>
      <c r="BQ695" s="1026"/>
      <c r="BR695" s="1026"/>
      <c r="BS695" s="1026"/>
      <c r="BT695" s="1026"/>
      <c r="BU695" s="1026"/>
      <c r="BV695" s="1026"/>
    </row>
    <row r="696">
      <c r="A696" s="1026"/>
      <c r="B696" s="1026"/>
      <c r="C696" s="1026"/>
      <c r="D696" s="1026"/>
      <c r="E696" s="1026"/>
      <c r="F696" s="1026"/>
      <c r="G696" s="1026"/>
      <c r="H696" s="1027"/>
      <c r="I696" s="1027"/>
      <c r="J696" s="1027"/>
      <c r="K696" s="1027"/>
      <c r="L696" s="1027"/>
      <c r="M696" s="1027"/>
      <c r="N696" s="1027"/>
      <c r="O696" s="1027"/>
      <c r="P696" s="1027"/>
      <c r="Q696" s="1026"/>
      <c r="R696" s="1026"/>
      <c r="S696" s="1026"/>
      <c r="T696" s="1026"/>
      <c r="U696" s="1026"/>
      <c r="V696" s="1026"/>
      <c r="W696" s="1026"/>
      <c r="X696" s="1026"/>
      <c r="Y696" s="1026"/>
      <c r="Z696" s="1026"/>
      <c r="AA696" s="1026"/>
      <c r="AB696" s="1026"/>
      <c r="AC696" s="1026"/>
      <c r="AD696" s="1026"/>
      <c r="AE696" s="1026"/>
      <c r="AF696" s="1026"/>
      <c r="AG696" s="1026"/>
      <c r="AH696" s="1026"/>
      <c r="AI696" s="1026"/>
      <c r="AJ696" s="1026"/>
      <c r="AK696" s="1026"/>
      <c r="AL696" s="1026"/>
      <c r="AM696" s="1026"/>
      <c r="AN696" s="1026"/>
      <c r="AO696" s="1026"/>
      <c r="AP696" s="1026"/>
      <c r="AQ696" s="1026"/>
      <c r="AR696" s="1026"/>
      <c r="AS696" s="1026"/>
      <c r="AT696" s="1026"/>
      <c r="AU696" s="1026"/>
      <c r="AV696" s="1026"/>
      <c r="AW696" s="1026"/>
      <c r="AX696" s="1026"/>
      <c r="AY696" s="1026"/>
      <c r="AZ696" s="1026"/>
      <c r="BA696" s="1026"/>
      <c r="BB696" s="1026"/>
      <c r="BC696" s="1026"/>
      <c r="BD696" s="1026"/>
      <c r="BE696" s="1026"/>
      <c r="BF696" s="1026"/>
      <c r="BG696" s="1026"/>
      <c r="BH696" s="1026"/>
      <c r="BI696" s="1026"/>
      <c r="BJ696" s="1026"/>
      <c r="BK696" s="1026"/>
      <c r="BL696" s="1026"/>
      <c r="BM696" s="1026"/>
      <c r="BN696" s="1026"/>
      <c r="BO696" s="1026"/>
      <c r="BP696" s="1026"/>
      <c r="BQ696" s="1026"/>
      <c r="BR696" s="1026"/>
      <c r="BS696" s="1026"/>
      <c r="BT696" s="1026"/>
      <c r="BU696" s="1026"/>
      <c r="BV696" s="1026"/>
    </row>
    <row r="697">
      <c r="A697" s="1026"/>
      <c r="B697" s="1026"/>
      <c r="C697" s="1026"/>
      <c r="D697" s="1026"/>
      <c r="E697" s="1026"/>
      <c r="F697" s="1026"/>
      <c r="G697" s="1026"/>
      <c r="H697" s="1027"/>
      <c r="I697" s="1027"/>
      <c r="J697" s="1027"/>
      <c r="K697" s="1027"/>
      <c r="L697" s="1027"/>
      <c r="M697" s="1027"/>
      <c r="N697" s="1027"/>
      <c r="O697" s="1027"/>
      <c r="P697" s="1027"/>
      <c r="Q697" s="1026"/>
      <c r="R697" s="1026"/>
      <c r="S697" s="1026"/>
      <c r="T697" s="1026"/>
      <c r="U697" s="1026"/>
      <c r="V697" s="1026"/>
      <c r="W697" s="1026"/>
      <c r="X697" s="1026"/>
      <c r="Y697" s="1026"/>
      <c r="Z697" s="1026"/>
      <c r="AA697" s="1026"/>
      <c r="AB697" s="1026"/>
      <c r="AC697" s="1026"/>
      <c r="AD697" s="1026"/>
      <c r="AE697" s="1026"/>
      <c r="AF697" s="1026"/>
      <c r="AG697" s="1026"/>
      <c r="AH697" s="1026"/>
      <c r="AI697" s="1026"/>
      <c r="AJ697" s="1026"/>
      <c r="AK697" s="1026"/>
      <c r="AL697" s="1026"/>
      <c r="AM697" s="1026"/>
      <c r="AN697" s="1026"/>
      <c r="AO697" s="1026"/>
      <c r="AP697" s="1026"/>
      <c r="AQ697" s="1026"/>
      <c r="AR697" s="1026"/>
      <c r="AS697" s="1026"/>
      <c r="AT697" s="1026"/>
      <c r="AU697" s="1026"/>
      <c r="AV697" s="1026"/>
      <c r="AW697" s="1026"/>
      <c r="AX697" s="1026"/>
      <c r="AY697" s="1026"/>
      <c r="AZ697" s="1026"/>
      <c r="BA697" s="1026"/>
      <c r="BB697" s="1026"/>
      <c r="BC697" s="1026"/>
      <c r="BD697" s="1026"/>
      <c r="BE697" s="1026"/>
      <c r="BF697" s="1026"/>
      <c r="BG697" s="1026"/>
      <c r="BH697" s="1026"/>
      <c r="BI697" s="1026"/>
      <c r="BJ697" s="1026"/>
      <c r="BK697" s="1026"/>
      <c r="BL697" s="1026"/>
      <c r="BM697" s="1026"/>
      <c r="BN697" s="1026"/>
      <c r="BO697" s="1026"/>
      <c r="BP697" s="1026"/>
      <c r="BQ697" s="1026"/>
      <c r="BR697" s="1026"/>
      <c r="BS697" s="1026"/>
      <c r="BT697" s="1026"/>
      <c r="BU697" s="1026"/>
      <c r="BV697" s="1026"/>
    </row>
    <row r="698">
      <c r="A698" s="1026"/>
      <c r="B698" s="1026"/>
      <c r="C698" s="1026"/>
      <c r="D698" s="1026"/>
      <c r="E698" s="1026"/>
      <c r="F698" s="1026"/>
      <c r="G698" s="1026"/>
      <c r="H698" s="1027"/>
      <c r="I698" s="1027"/>
      <c r="J698" s="1027"/>
      <c r="K698" s="1027"/>
      <c r="L698" s="1027"/>
      <c r="M698" s="1027"/>
      <c r="N698" s="1027"/>
      <c r="O698" s="1027"/>
      <c r="P698" s="1027"/>
      <c r="Q698" s="1026"/>
      <c r="R698" s="1026"/>
      <c r="S698" s="1026"/>
      <c r="T698" s="1026"/>
      <c r="U698" s="1026"/>
      <c r="V698" s="1026"/>
      <c r="W698" s="1026"/>
      <c r="X698" s="1026"/>
      <c r="Y698" s="1026"/>
      <c r="Z698" s="1026"/>
      <c r="AA698" s="1026"/>
      <c r="AB698" s="1026"/>
      <c r="AC698" s="1026"/>
      <c r="AD698" s="1026"/>
      <c r="AE698" s="1026"/>
      <c r="AF698" s="1026"/>
      <c r="AG698" s="1026"/>
      <c r="AH698" s="1026"/>
      <c r="AI698" s="1026"/>
      <c r="AJ698" s="1026"/>
      <c r="AK698" s="1026"/>
      <c r="AL698" s="1026"/>
      <c r="AM698" s="1026"/>
      <c r="AN698" s="1026"/>
      <c r="AO698" s="1026"/>
      <c r="AP698" s="1026"/>
      <c r="AQ698" s="1026"/>
      <c r="AR698" s="1026"/>
      <c r="AS698" s="1026"/>
      <c r="AT698" s="1026"/>
      <c r="AU698" s="1026"/>
      <c r="AV698" s="1026"/>
      <c r="AW698" s="1026"/>
      <c r="AX698" s="1026"/>
      <c r="AY698" s="1026"/>
      <c r="AZ698" s="1026"/>
      <c r="BA698" s="1026"/>
      <c r="BB698" s="1026"/>
      <c r="BC698" s="1026"/>
      <c r="BD698" s="1026"/>
      <c r="BE698" s="1026"/>
      <c r="BF698" s="1026"/>
      <c r="BG698" s="1026"/>
      <c r="BH698" s="1026"/>
      <c r="BI698" s="1026"/>
      <c r="BJ698" s="1026"/>
      <c r="BK698" s="1026"/>
      <c r="BL698" s="1026"/>
      <c r="BM698" s="1026"/>
      <c r="BN698" s="1026"/>
      <c r="BO698" s="1026"/>
      <c r="BP698" s="1026"/>
      <c r="BQ698" s="1026"/>
      <c r="BR698" s="1026"/>
      <c r="BS698" s="1026"/>
      <c r="BT698" s="1026"/>
      <c r="BU698" s="1026"/>
      <c r="BV698" s="1026"/>
    </row>
    <row r="699">
      <c r="A699" s="1026"/>
      <c r="B699" s="1026"/>
      <c r="C699" s="1026"/>
      <c r="D699" s="1026"/>
      <c r="E699" s="1026"/>
      <c r="F699" s="1026"/>
      <c r="G699" s="1026"/>
      <c r="H699" s="1027"/>
      <c r="I699" s="1027"/>
      <c r="J699" s="1027"/>
      <c r="K699" s="1027"/>
      <c r="L699" s="1027"/>
      <c r="M699" s="1027"/>
      <c r="N699" s="1027"/>
      <c r="O699" s="1027"/>
      <c r="P699" s="1027"/>
      <c r="Q699" s="1026"/>
      <c r="R699" s="1026"/>
      <c r="S699" s="1026"/>
      <c r="T699" s="1026"/>
      <c r="U699" s="1026"/>
      <c r="V699" s="1026"/>
      <c r="W699" s="1026"/>
      <c r="X699" s="1026"/>
      <c r="Y699" s="1026"/>
      <c r="Z699" s="1026"/>
      <c r="AA699" s="1026"/>
      <c r="AB699" s="1026"/>
      <c r="AC699" s="1026"/>
      <c r="AD699" s="1026"/>
      <c r="AE699" s="1026"/>
      <c r="AF699" s="1026"/>
      <c r="AG699" s="1026"/>
      <c r="AH699" s="1026"/>
      <c r="AI699" s="1026"/>
      <c r="AJ699" s="1026"/>
      <c r="AK699" s="1026"/>
      <c r="AL699" s="1026"/>
      <c r="AM699" s="1026"/>
      <c r="AN699" s="1026"/>
      <c r="AO699" s="1026"/>
      <c r="AP699" s="1026"/>
      <c r="AQ699" s="1026"/>
      <c r="AR699" s="1026"/>
      <c r="AS699" s="1026"/>
      <c r="AT699" s="1026"/>
      <c r="AU699" s="1026"/>
      <c r="AV699" s="1026"/>
      <c r="AW699" s="1026"/>
      <c r="AX699" s="1026"/>
      <c r="AY699" s="1026"/>
      <c r="AZ699" s="1026"/>
      <c r="BA699" s="1026"/>
      <c r="BB699" s="1026"/>
      <c r="BC699" s="1026"/>
      <c r="BD699" s="1026"/>
      <c r="BE699" s="1026"/>
      <c r="BF699" s="1026"/>
      <c r="BG699" s="1026"/>
      <c r="BH699" s="1026"/>
      <c r="BI699" s="1026"/>
      <c r="BJ699" s="1026"/>
      <c r="BK699" s="1026"/>
      <c r="BL699" s="1026"/>
      <c r="BM699" s="1026"/>
      <c r="BN699" s="1026"/>
      <c r="BO699" s="1026"/>
      <c r="BP699" s="1026"/>
      <c r="BQ699" s="1026"/>
      <c r="BR699" s="1026"/>
      <c r="BS699" s="1026"/>
      <c r="BT699" s="1026"/>
      <c r="BU699" s="1026"/>
      <c r="BV699" s="1026"/>
    </row>
    <row r="700">
      <c r="A700" s="1026"/>
      <c r="B700" s="1026"/>
      <c r="C700" s="1026"/>
      <c r="D700" s="1026"/>
      <c r="E700" s="1026"/>
      <c r="F700" s="1026"/>
      <c r="G700" s="1026"/>
      <c r="H700" s="1027"/>
      <c r="I700" s="1027"/>
      <c r="J700" s="1027"/>
      <c r="K700" s="1027"/>
      <c r="L700" s="1027"/>
      <c r="M700" s="1027"/>
      <c r="N700" s="1027"/>
      <c r="O700" s="1027"/>
      <c r="P700" s="1027"/>
      <c r="Q700" s="1026"/>
      <c r="R700" s="1026"/>
      <c r="S700" s="1026"/>
      <c r="T700" s="1026"/>
      <c r="U700" s="1026"/>
      <c r="V700" s="1026"/>
      <c r="W700" s="1026"/>
      <c r="X700" s="1026"/>
      <c r="Y700" s="1026"/>
      <c r="Z700" s="1026"/>
      <c r="AA700" s="1026"/>
      <c r="AB700" s="1026"/>
      <c r="AC700" s="1026"/>
      <c r="AD700" s="1026"/>
      <c r="AE700" s="1026"/>
      <c r="AF700" s="1026"/>
      <c r="AG700" s="1026"/>
      <c r="AH700" s="1026"/>
      <c r="AI700" s="1026"/>
      <c r="AJ700" s="1026"/>
      <c r="AK700" s="1026"/>
      <c r="AL700" s="1026"/>
      <c r="AM700" s="1026"/>
      <c r="AN700" s="1026"/>
      <c r="AO700" s="1026"/>
      <c r="AP700" s="1026"/>
      <c r="AQ700" s="1026"/>
      <c r="AR700" s="1026"/>
      <c r="AS700" s="1026"/>
      <c r="AT700" s="1026"/>
      <c r="AU700" s="1026"/>
      <c r="AV700" s="1026"/>
      <c r="AW700" s="1026"/>
      <c r="AX700" s="1026"/>
      <c r="AY700" s="1026"/>
      <c r="AZ700" s="1026"/>
      <c r="BA700" s="1026"/>
      <c r="BB700" s="1026"/>
      <c r="BC700" s="1026"/>
      <c r="BD700" s="1026"/>
      <c r="BE700" s="1026"/>
      <c r="BF700" s="1026"/>
      <c r="BG700" s="1026"/>
      <c r="BH700" s="1026"/>
      <c r="BI700" s="1026"/>
      <c r="BJ700" s="1026"/>
      <c r="BK700" s="1026"/>
      <c r="BL700" s="1026"/>
      <c r="BM700" s="1026"/>
      <c r="BN700" s="1026"/>
      <c r="BO700" s="1026"/>
      <c r="BP700" s="1026"/>
      <c r="BQ700" s="1026"/>
      <c r="BR700" s="1026"/>
      <c r="BS700" s="1026"/>
      <c r="BT700" s="1026"/>
      <c r="BU700" s="1026"/>
      <c r="BV700" s="1026"/>
    </row>
    <row r="701">
      <c r="A701" s="1026"/>
      <c r="B701" s="1026"/>
      <c r="C701" s="1026"/>
      <c r="D701" s="1026"/>
      <c r="E701" s="1026"/>
      <c r="F701" s="1026"/>
      <c r="G701" s="1026"/>
      <c r="H701" s="1027"/>
      <c r="I701" s="1027"/>
      <c r="J701" s="1027"/>
      <c r="K701" s="1027"/>
      <c r="L701" s="1027"/>
      <c r="M701" s="1027"/>
      <c r="N701" s="1027"/>
      <c r="O701" s="1027"/>
      <c r="P701" s="1027"/>
      <c r="Q701" s="1026"/>
      <c r="R701" s="1026"/>
      <c r="S701" s="1026"/>
      <c r="T701" s="1026"/>
      <c r="U701" s="1026"/>
      <c r="V701" s="1026"/>
      <c r="W701" s="1026"/>
      <c r="X701" s="1026"/>
      <c r="Y701" s="1026"/>
      <c r="Z701" s="1026"/>
      <c r="AA701" s="1026"/>
      <c r="AB701" s="1026"/>
      <c r="AC701" s="1026"/>
      <c r="AD701" s="1026"/>
      <c r="AE701" s="1026"/>
      <c r="AF701" s="1026"/>
      <c r="AG701" s="1026"/>
      <c r="AH701" s="1026"/>
      <c r="AI701" s="1026"/>
      <c r="AJ701" s="1026"/>
      <c r="AK701" s="1026"/>
      <c r="AL701" s="1026"/>
      <c r="AM701" s="1026"/>
      <c r="AN701" s="1026"/>
      <c r="AO701" s="1026"/>
      <c r="AP701" s="1026"/>
      <c r="AQ701" s="1026"/>
      <c r="AR701" s="1026"/>
      <c r="AS701" s="1026"/>
      <c r="AT701" s="1026"/>
      <c r="AU701" s="1026"/>
      <c r="AV701" s="1026"/>
      <c r="AW701" s="1026"/>
      <c r="AX701" s="1026"/>
      <c r="AY701" s="1026"/>
      <c r="AZ701" s="1026"/>
      <c r="BA701" s="1026"/>
      <c r="BB701" s="1026"/>
      <c r="BC701" s="1026"/>
      <c r="BD701" s="1026"/>
      <c r="BE701" s="1026"/>
      <c r="BF701" s="1026"/>
      <c r="BG701" s="1026"/>
      <c r="BH701" s="1026"/>
      <c r="BI701" s="1026"/>
      <c r="BJ701" s="1026"/>
      <c r="BK701" s="1026"/>
      <c r="BL701" s="1026"/>
      <c r="BM701" s="1026"/>
      <c r="BN701" s="1026"/>
      <c r="BO701" s="1026"/>
      <c r="BP701" s="1026"/>
      <c r="BQ701" s="1026"/>
      <c r="BR701" s="1026"/>
      <c r="BS701" s="1026"/>
      <c r="BT701" s="1026"/>
      <c r="BU701" s="1026"/>
      <c r="BV701" s="1026"/>
    </row>
    <row r="702">
      <c r="A702" s="1026"/>
      <c r="B702" s="1026"/>
      <c r="C702" s="1026"/>
      <c r="D702" s="1026"/>
      <c r="E702" s="1026"/>
      <c r="F702" s="1026"/>
      <c r="G702" s="1026"/>
      <c r="H702" s="1027"/>
      <c r="I702" s="1027"/>
      <c r="J702" s="1027"/>
      <c r="K702" s="1027"/>
      <c r="L702" s="1027"/>
      <c r="M702" s="1027"/>
      <c r="N702" s="1027"/>
      <c r="O702" s="1027"/>
      <c r="P702" s="1027"/>
      <c r="Q702" s="1026"/>
      <c r="R702" s="1026"/>
      <c r="S702" s="1026"/>
      <c r="T702" s="1026"/>
      <c r="U702" s="1026"/>
      <c r="V702" s="1026"/>
      <c r="W702" s="1026"/>
      <c r="X702" s="1026"/>
      <c r="Y702" s="1026"/>
      <c r="Z702" s="1026"/>
      <c r="AA702" s="1026"/>
      <c r="AB702" s="1026"/>
      <c r="AC702" s="1026"/>
      <c r="AD702" s="1026"/>
      <c r="AE702" s="1026"/>
      <c r="AF702" s="1026"/>
      <c r="AG702" s="1026"/>
      <c r="AH702" s="1026"/>
      <c r="AI702" s="1026"/>
      <c r="AJ702" s="1026"/>
      <c r="AK702" s="1026"/>
      <c r="AL702" s="1026"/>
      <c r="AM702" s="1026"/>
      <c r="AN702" s="1026"/>
      <c r="AO702" s="1026"/>
      <c r="AP702" s="1026"/>
      <c r="AQ702" s="1026"/>
      <c r="AR702" s="1026"/>
      <c r="AS702" s="1026"/>
      <c r="AT702" s="1026"/>
      <c r="AU702" s="1026"/>
      <c r="AV702" s="1026"/>
      <c r="AW702" s="1026"/>
      <c r="AX702" s="1026"/>
      <c r="AY702" s="1026"/>
      <c r="AZ702" s="1026"/>
      <c r="BA702" s="1026"/>
      <c r="BB702" s="1026"/>
      <c r="BC702" s="1026"/>
      <c r="BD702" s="1026"/>
      <c r="BE702" s="1026"/>
      <c r="BF702" s="1026"/>
      <c r="BG702" s="1026"/>
      <c r="BH702" s="1026"/>
      <c r="BI702" s="1026"/>
      <c r="BJ702" s="1026"/>
      <c r="BK702" s="1026"/>
      <c r="BL702" s="1026"/>
      <c r="BM702" s="1026"/>
      <c r="BN702" s="1026"/>
      <c r="BO702" s="1026"/>
      <c r="BP702" s="1026"/>
      <c r="BQ702" s="1026"/>
      <c r="BR702" s="1026"/>
      <c r="BS702" s="1026"/>
      <c r="BT702" s="1026"/>
      <c r="BU702" s="1026"/>
      <c r="BV702" s="1026"/>
    </row>
    <row r="703">
      <c r="A703" s="1026"/>
      <c r="B703" s="1026"/>
      <c r="C703" s="1026"/>
      <c r="D703" s="1026"/>
      <c r="E703" s="1026"/>
      <c r="F703" s="1026"/>
      <c r="G703" s="1026"/>
      <c r="H703" s="1027"/>
      <c r="I703" s="1027"/>
      <c r="J703" s="1027"/>
      <c r="K703" s="1027"/>
      <c r="L703" s="1027"/>
      <c r="M703" s="1027"/>
      <c r="N703" s="1027"/>
      <c r="O703" s="1027"/>
      <c r="P703" s="1027"/>
      <c r="Q703" s="1026"/>
      <c r="R703" s="1026"/>
      <c r="S703" s="1026"/>
      <c r="T703" s="1026"/>
      <c r="U703" s="1026"/>
      <c r="V703" s="1026"/>
      <c r="W703" s="1026"/>
      <c r="X703" s="1026"/>
      <c r="Y703" s="1026"/>
      <c r="Z703" s="1026"/>
      <c r="AA703" s="1026"/>
      <c r="AB703" s="1026"/>
      <c r="AC703" s="1026"/>
      <c r="AD703" s="1026"/>
      <c r="AE703" s="1026"/>
      <c r="AF703" s="1026"/>
      <c r="AG703" s="1026"/>
      <c r="AH703" s="1026"/>
      <c r="AI703" s="1026"/>
      <c r="AJ703" s="1026"/>
      <c r="AK703" s="1026"/>
      <c r="AL703" s="1026"/>
      <c r="AM703" s="1026"/>
      <c r="AN703" s="1026"/>
      <c r="AO703" s="1026"/>
      <c r="AP703" s="1026"/>
      <c r="AQ703" s="1026"/>
      <c r="AR703" s="1026"/>
      <c r="AS703" s="1026"/>
      <c r="AT703" s="1026"/>
      <c r="AU703" s="1026"/>
      <c r="AV703" s="1026"/>
      <c r="AW703" s="1026"/>
      <c r="AX703" s="1026"/>
      <c r="AY703" s="1026"/>
      <c r="AZ703" s="1026"/>
      <c r="BA703" s="1026"/>
      <c r="BB703" s="1026"/>
      <c r="BC703" s="1026"/>
      <c r="BD703" s="1026"/>
      <c r="BE703" s="1026"/>
      <c r="BF703" s="1026"/>
      <c r="BG703" s="1026"/>
      <c r="BH703" s="1026"/>
      <c r="BI703" s="1026"/>
      <c r="BJ703" s="1026"/>
      <c r="BK703" s="1026"/>
      <c r="BL703" s="1026"/>
      <c r="BM703" s="1026"/>
      <c r="BN703" s="1026"/>
      <c r="BO703" s="1026"/>
      <c r="BP703" s="1026"/>
      <c r="BQ703" s="1026"/>
      <c r="BR703" s="1026"/>
      <c r="BS703" s="1026"/>
      <c r="BT703" s="1026"/>
      <c r="BU703" s="1026"/>
      <c r="BV703" s="1026"/>
    </row>
    <row r="704">
      <c r="A704" s="1026"/>
      <c r="B704" s="1026"/>
      <c r="C704" s="1026"/>
      <c r="D704" s="1026"/>
      <c r="E704" s="1026"/>
      <c r="F704" s="1026"/>
      <c r="G704" s="1026"/>
      <c r="H704" s="1027"/>
      <c r="I704" s="1027"/>
      <c r="J704" s="1027"/>
      <c r="K704" s="1027"/>
      <c r="L704" s="1027"/>
      <c r="M704" s="1027"/>
      <c r="N704" s="1027"/>
      <c r="O704" s="1027"/>
      <c r="P704" s="1027"/>
      <c r="Q704" s="1026"/>
      <c r="R704" s="1026"/>
      <c r="S704" s="1026"/>
      <c r="T704" s="1026"/>
      <c r="U704" s="1026"/>
      <c r="V704" s="1026"/>
      <c r="W704" s="1026"/>
      <c r="X704" s="1026"/>
      <c r="Y704" s="1026"/>
      <c r="Z704" s="1026"/>
      <c r="AA704" s="1026"/>
      <c r="AB704" s="1026"/>
      <c r="AC704" s="1026"/>
      <c r="AD704" s="1026"/>
      <c r="AE704" s="1026"/>
      <c r="AF704" s="1026"/>
      <c r="AG704" s="1026"/>
      <c r="AH704" s="1026"/>
      <c r="AI704" s="1026"/>
      <c r="AJ704" s="1026"/>
      <c r="AK704" s="1026"/>
      <c r="AL704" s="1026"/>
      <c r="AM704" s="1026"/>
      <c r="AN704" s="1026"/>
      <c r="AO704" s="1026"/>
      <c r="AP704" s="1026"/>
      <c r="AQ704" s="1026"/>
      <c r="AR704" s="1026"/>
      <c r="AS704" s="1026"/>
      <c r="AT704" s="1026"/>
      <c r="AU704" s="1026"/>
      <c r="AV704" s="1026"/>
      <c r="AW704" s="1026"/>
      <c r="AX704" s="1026"/>
      <c r="AY704" s="1026"/>
      <c r="AZ704" s="1026"/>
      <c r="BA704" s="1026"/>
      <c r="BB704" s="1026"/>
      <c r="BC704" s="1026"/>
      <c r="BD704" s="1026"/>
      <c r="BE704" s="1026"/>
      <c r="BF704" s="1026"/>
      <c r="BG704" s="1026"/>
      <c r="BH704" s="1026"/>
      <c r="BI704" s="1026"/>
      <c r="BJ704" s="1026"/>
      <c r="BK704" s="1026"/>
      <c r="BL704" s="1026"/>
      <c r="BM704" s="1026"/>
      <c r="BN704" s="1026"/>
      <c r="BO704" s="1026"/>
      <c r="BP704" s="1026"/>
      <c r="BQ704" s="1026"/>
      <c r="BR704" s="1026"/>
      <c r="BS704" s="1026"/>
      <c r="BT704" s="1026"/>
      <c r="BU704" s="1026"/>
      <c r="BV704" s="1026"/>
    </row>
    <row r="705">
      <c r="A705" s="1026"/>
      <c r="B705" s="1026"/>
      <c r="C705" s="1026"/>
      <c r="D705" s="1026"/>
      <c r="E705" s="1026"/>
      <c r="F705" s="1026"/>
      <c r="G705" s="1026"/>
      <c r="H705" s="1027"/>
      <c r="I705" s="1027"/>
      <c r="J705" s="1027"/>
      <c r="K705" s="1027"/>
      <c r="L705" s="1027"/>
      <c r="M705" s="1027"/>
      <c r="N705" s="1027"/>
      <c r="O705" s="1027"/>
      <c r="P705" s="1027"/>
      <c r="Q705" s="1026"/>
      <c r="R705" s="1026"/>
      <c r="S705" s="1026"/>
      <c r="T705" s="1026"/>
      <c r="U705" s="1026"/>
      <c r="V705" s="1026"/>
      <c r="W705" s="1026"/>
      <c r="X705" s="1026"/>
      <c r="Y705" s="1026"/>
      <c r="Z705" s="1026"/>
      <c r="AA705" s="1026"/>
      <c r="AB705" s="1026"/>
      <c r="AC705" s="1026"/>
      <c r="AD705" s="1026"/>
      <c r="AE705" s="1026"/>
      <c r="AF705" s="1026"/>
      <c r="AG705" s="1026"/>
      <c r="AH705" s="1026"/>
      <c r="AI705" s="1026"/>
      <c r="AJ705" s="1026"/>
      <c r="AK705" s="1026"/>
      <c r="AL705" s="1026"/>
      <c r="AM705" s="1026"/>
      <c r="AN705" s="1026"/>
      <c r="AO705" s="1026"/>
      <c r="AP705" s="1026"/>
      <c r="AQ705" s="1026"/>
      <c r="AR705" s="1026"/>
      <c r="AS705" s="1026"/>
      <c r="AT705" s="1026"/>
      <c r="AU705" s="1026"/>
      <c r="AV705" s="1026"/>
      <c r="AW705" s="1026"/>
      <c r="AX705" s="1026"/>
      <c r="AY705" s="1026"/>
      <c r="AZ705" s="1026"/>
      <c r="BA705" s="1026"/>
      <c r="BB705" s="1026"/>
      <c r="BC705" s="1026"/>
      <c r="BD705" s="1026"/>
      <c r="BE705" s="1026"/>
      <c r="BF705" s="1026"/>
      <c r="BG705" s="1026"/>
      <c r="BH705" s="1026"/>
      <c r="BI705" s="1026"/>
      <c r="BJ705" s="1026"/>
      <c r="BK705" s="1026"/>
      <c r="BL705" s="1026"/>
      <c r="BM705" s="1026"/>
      <c r="BN705" s="1026"/>
      <c r="BO705" s="1026"/>
      <c r="BP705" s="1026"/>
      <c r="BQ705" s="1026"/>
      <c r="BR705" s="1026"/>
      <c r="BS705" s="1026"/>
      <c r="BT705" s="1026"/>
      <c r="BU705" s="1026"/>
      <c r="BV705" s="1026"/>
    </row>
    <row r="706">
      <c r="A706" s="1026"/>
      <c r="B706" s="1026"/>
      <c r="C706" s="1026"/>
      <c r="D706" s="1026"/>
      <c r="E706" s="1026"/>
      <c r="F706" s="1026"/>
      <c r="G706" s="1026"/>
      <c r="H706" s="1027"/>
      <c r="I706" s="1027"/>
      <c r="J706" s="1027"/>
      <c r="K706" s="1027"/>
      <c r="L706" s="1027"/>
      <c r="M706" s="1027"/>
      <c r="N706" s="1027"/>
      <c r="O706" s="1027"/>
      <c r="P706" s="1027"/>
      <c r="Q706" s="1026"/>
      <c r="R706" s="1026"/>
      <c r="S706" s="1026"/>
      <c r="T706" s="1026"/>
      <c r="U706" s="1026"/>
      <c r="V706" s="1026"/>
      <c r="W706" s="1026"/>
      <c r="X706" s="1026"/>
      <c r="Y706" s="1026"/>
      <c r="Z706" s="1026"/>
      <c r="AA706" s="1026"/>
      <c r="AB706" s="1026"/>
      <c r="AC706" s="1026"/>
      <c r="AD706" s="1026"/>
      <c r="AE706" s="1026"/>
      <c r="AF706" s="1026"/>
      <c r="AG706" s="1026"/>
      <c r="AH706" s="1026"/>
      <c r="AI706" s="1026"/>
      <c r="AJ706" s="1026"/>
      <c r="AK706" s="1026"/>
      <c r="AL706" s="1026"/>
      <c r="AM706" s="1026"/>
      <c r="AN706" s="1026"/>
      <c r="AO706" s="1026"/>
      <c r="AP706" s="1026"/>
      <c r="AQ706" s="1026"/>
      <c r="AR706" s="1026"/>
      <c r="AS706" s="1026"/>
      <c r="AT706" s="1026"/>
      <c r="AU706" s="1026"/>
      <c r="AV706" s="1026"/>
      <c r="AW706" s="1026"/>
      <c r="AX706" s="1026"/>
      <c r="AY706" s="1026"/>
      <c r="AZ706" s="1026"/>
      <c r="BA706" s="1026"/>
      <c r="BB706" s="1026"/>
      <c r="BC706" s="1026"/>
      <c r="BD706" s="1026"/>
      <c r="BE706" s="1026"/>
      <c r="BF706" s="1026"/>
      <c r="BG706" s="1026"/>
      <c r="BH706" s="1026"/>
      <c r="BI706" s="1026"/>
      <c r="BJ706" s="1026"/>
      <c r="BK706" s="1026"/>
      <c r="BL706" s="1026"/>
      <c r="BM706" s="1026"/>
      <c r="BN706" s="1026"/>
      <c r="BO706" s="1026"/>
      <c r="BP706" s="1026"/>
      <c r="BQ706" s="1026"/>
      <c r="BR706" s="1026"/>
      <c r="BS706" s="1026"/>
      <c r="BT706" s="1026"/>
      <c r="BU706" s="1026"/>
      <c r="BV706" s="1026"/>
    </row>
    <row r="707">
      <c r="A707" s="1026"/>
      <c r="B707" s="1026"/>
      <c r="C707" s="1026"/>
      <c r="D707" s="1026"/>
      <c r="E707" s="1026"/>
      <c r="F707" s="1026"/>
      <c r="G707" s="1026"/>
      <c r="H707" s="1027"/>
      <c r="I707" s="1027"/>
      <c r="J707" s="1027"/>
      <c r="K707" s="1027"/>
      <c r="L707" s="1027"/>
      <c r="M707" s="1027"/>
      <c r="N707" s="1027"/>
      <c r="O707" s="1027"/>
      <c r="P707" s="1027"/>
      <c r="Q707" s="1026"/>
      <c r="R707" s="1026"/>
      <c r="S707" s="1026"/>
      <c r="T707" s="1026"/>
      <c r="U707" s="1026"/>
      <c r="V707" s="1026"/>
      <c r="W707" s="1026"/>
      <c r="X707" s="1026"/>
      <c r="Y707" s="1026"/>
      <c r="Z707" s="1026"/>
      <c r="AA707" s="1026"/>
      <c r="AB707" s="1026"/>
      <c r="AC707" s="1026"/>
      <c r="AD707" s="1026"/>
      <c r="AE707" s="1026"/>
      <c r="AF707" s="1026"/>
      <c r="AG707" s="1026"/>
      <c r="AH707" s="1026"/>
      <c r="AI707" s="1026"/>
      <c r="AJ707" s="1026"/>
      <c r="AK707" s="1026"/>
      <c r="AL707" s="1026"/>
      <c r="AM707" s="1026"/>
      <c r="AN707" s="1026"/>
      <c r="AO707" s="1026"/>
      <c r="AP707" s="1026"/>
      <c r="AQ707" s="1026"/>
      <c r="AR707" s="1026"/>
      <c r="AS707" s="1026"/>
      <c r="AT707" s="1026"/>
      <c r="AU707" s="1026"/>
      <c r="AV707" s="1026"/>
      <c r="AW707" s="1026"/>
      <c r="AX707" s="1026"/>
      <c r="AY707" s="1026"/>
      <c r="AZ707" s="1026"/>
      <c r="BA707" s="1026"/>
      <c r="BB707" s="1026"/>
      <c r="BC707" s="1026"/>
      <c r="BD707" s="1026"/>
      <c r="BE707" s="1026"/>
      <c r="BF707" s="1026"/>
      <c r="BG707" s="1026"/>
      <c r="BH707" s="1026"/>
      <c r="BI707" s="1026"/>
      <c r="BJ707" s="1026"/>
      <c r="BK707" s="1026"/>
      <c r="BL707" s="1026"/>
      <c r="BM707" s="1026"/>
      <c r="BN707" s="1026"/>
      <c r="BO707" s="1026"/>
      <c r="BP707" s="1026"/>
      <c r="BQ707" s="1026"/>
      <c r="BR707" s="1026"/>
      <c r="BS707" s="1026"/>
      <c r="BT707" s="1026"/>
      <c r="BU707" s="1026"/>
      <c r="BV707" s="1026"/>
    </row>
    <row r="708">
      <c r="A708" s="1026"/>
      <c r="B708" s="1026"/>
      <c r="C708" s="1026"/>
      <c r="D708" s="1026"/>
      <c r="E708" s="1026"/>
      <c r="F708" s="1026"/>
      <c r="G708" s="1026"/>
      <c r="H708" s="1027"/>
      <c r="I708" s="1027"/>
      <c r="J708" s="1027"/>
      <c r="K708" s="1027"/>
      <c r="L708" s="1027"/>
      <c r="M708" s="1027"/>
      <c r="N708" s="1027"/>
      <c r="O708" s="1027"/>
      <c r="P708" s="1027"/>
      <c r="Q708" s="1026"/>
      <c r="R708" s="1026"/>
      <c r="S708" s="1026"/>
      <c r="T708" s="1026"/>
      <c r="U708" s="1026"/>
      <c r="V708" s="1026"/>
      <c r="W708" s="1026"/>
      <c r="X708" s="1026"/>
      <c r="Y708" s="1026"/>
      <c r="Z708" s="1026"/>
      <c r="AA708" s="1026"/>
      <c r="AB708" s="1026"/>
      <c r="AC708" s="1026"/>
      <c r="AD708" s="1026"/>
      <c r="AE708" s="1026"/>
      <c r="AF708" s="1026"/>
      <c r="AG708" s="1026"/>
      <c r="AH708" s="1026"/>
      <c r="AI708" s="1026"/>
      <c r="AJ708" s="1026"/>
      <c r="AK708" s="1026"/>
      <c r="AL708" s="1026"/>
      <c r="AM708" s="1026"/>
      <c r="AN708" s="1026"/>
      <c r="AO708" s="1026"/>
      <c r="AP708" s="1026"/>
      <c r="AQ708" s="1026"/>
      <c r="AR708" s="1026"/>
      <c r="AS708" s="1026"/>
      <c r="AT708" s="1026"/>
      <c r="AU708" s="1026"/>
      <c r="AV708" s="1026"/>
      <c r="AW708" s="1026"/>
      <c r="AX708" s="1026"/>
      <c r="AY708" s="1026"/>
      <c r="AZ708" s="1026"/>
      <c r="BA708" s="1026"/>
      <c r="BB708" s="1026"/>
      <c r="BC708" s="1026"/>
      <c r="BD708" s="1026"/>
      <c r="BE708" s="1026"/>
      <c r="BF708" s="1026"/>
      <c r="BG708" s="1026"/>
      <c r="BH708" s="1026"/>
      <c r="BI708" s="1026"/>
      <c r="BJ708" s="1026"/>
      <c r="BK708" s="1026"/>
      <c r="BL708" s="1026"/>
      <c r="BM708" s="1026"/>
      <c r="BN708" s="1026"/>
      <c r="BO708" s="1026"/>
      <c r="BP708" s="1026"/>
      <c r="BQ708" s="1026"/>
      <c r="BR708" s="1026"/>
      <c r="BS708" s="1026"/>
      <c r="BT708" s="1026"/>
      <c r="BU708" s="1026"/>
      <c r="BV708" s="1026"/>
    </row>
    <row r="709">
      <c r="A709" s="1026"/>
      <c r="B709" s="1026"/>
      <c r="C709" s="1026"/>
      <c r="D709" s="1026"/>
      <c r="E709" s="1026"/>
      <c r="F709" s="1026"/>
      <c r="G709" s="1026"/>
      <c r="H709" s="1027"/>
      <c r="I709" s="1027"/>
      <c r="J709" s="1027"/>
      <c r="K709" s="1027"/>
      <c r="L709" s="1027"/>
      <c r="M709" s="1027"/>
      <c r="N709" s="1027"/>
      <c r="O709" s="1027"/>
      <c r="P709" s="1027"/>
      <c r="Q709" s="1026"/>
      <c r="R709" s="1026"/>
      <c r="S709" s="1026"/>
      <c r="T709" s="1026"/>
      <c r="U709" s="1026"/>
      <c r="V709" s="1026"/>
      <c r="W709" s="1026"/>
      <c r="X709" s="1026"/>
      <c r="Y709" s="1026"/>
      <c r="Z709" s="1026"/>
      <c r="AA709" s="1026"/>
      <c r="AB709" s="1026"/>
      <c r="AC709" s="1026"/>
      <c r="AD709" s="1026"/>
      <c r="AE709" s="1026"/>
      <c r="AF709" s="1026"/>
      <c r="AG709" s="1026"/>
      <c r="AH709" s="1026"/>
      <c r="AI709" s="1026"/>
      <c r="AJ709" s="1026"/>
      <c r="AK709" s="1026"/>
      <c r="AL709" s="1026"/>
      <c r="AM709" s="1026"/>
      <c r="AN709" s="1026"/>
      <c r="AO709" s="1026"/>
      <c r="AP709" s="1026"/>
      <c r="AQ709" s="1026"/>
      <c r="AR709" s="1026"/>
      <c r="AS709" s="1026"/>
      <c r="AT709" s="1026"/>
      <c r="AU709" s="1026"/>
      <c r="AV709" s="1026"/>
      <c r="AW709" s="1026"/>
      <c r="AX709" s="1026"/>
      <c r="AY709" s="1026"/>
      <c r="AZ709" s="1026"/>
      <c r="BA709" s="1026"/>
      <c r="BB709" s="1026"/>
      <c r="BC709" s="1026"/>
      <c r="BD709" s="1026"/>
      <c r="BE709" s="1026"/>
      <c r="BF709" s="1026"/>
      <c r="BG709" s="1026"/>
      <c r="BH709" s="1026"/>
      <c r="BI709" s="1026"/>
      <c r="BJ709" s="1026"/>
      <c r="BK709" s="1026"/>
      <c r="BL709" s="1026"/>
      <c r="BM709" s="1026"/>
      <c r="BN709" s="1026"/>
      <c r="BO709" s="1026"/>
      <c r="BP709" s="1026"/>
      <c r="BQ709" s="1026"/>
      <c r="BR709" s="1026"/>
      <c r="BS709" s="1026"/>
      <c r="BT709" s="1026"/>
      <c r="BU709" s="1026"/>
      <c r="BV709" s="1026"/>
    </row>
    <row r="710">
      <c r="A710" s="1026"/>
      <c r="B710" s="1026"/>
      <c r="C710" s="1026"/>
      <c r="D710" s="1026"/>
      <c r="E710" s="1026"/>
      <c r="F710" s="1026"/>
      <c r="G710" s="1026"/>
      <c r="H710" s="1027"/>
      <c r="I710" s="1027"/>
      <c r="J710" s="1027"/>
      <c r="K710" s="1027"/>
      <c r="L710" s="1027"/>
      <c r="M710" s="1027"/>
      <c r="N710" s="1027"/>
      <c r="O710" s="1027"/>
      <c r="P710" s="1027"/>
      <c r="Q710" s="1026"/>
      <c r="R710" s="1026"/>
      <c r="S710" s="1026"/>
      <c r="T710" s="1026"/>
      <c r="U710" s="1026"/>
      <c r="V710" s="1026"/>
      <c r="W710" s="1026"/>
      <c r="X710" s="1026"/>
      <c r="Y710" s="1026"/>
      <c r="Z710" s="1026"/>
      <c r="AA710" s="1026"/>
      <c r="AB710" s="1026"/>
      <c r="AC710" s="1026"/>
      <c r="AD710" s="1026"/>
      <c r="AE710" s="1026"/>
      <c r="AF710" s="1026"/>
      <c r="AG710" s="1026"/>
      <c r="AH710" s="1026"/>
      <c r="AI710" s="1026"/>
      <c r="AJ710" s="1026"/>
      <c r="AK710" s="1026"/>
      <c r="AL710" s="1026"/>
      <c r="AM710" s="1026"/>
      <c r="AN710" s="1026"/>
      <c r="AO710" s="1026"/>
      <c r="AP710" s="1026"/>
      <c r="AQ710" s="1026"/>
      <c r="AR710" s="1026"/>
      <c r="AS710" s="1026"/>
      <c r="AT710" s="1026"/>
      <c r="AU710" s="1026"/>
      <c r="AV710" s="1026"/>
      <c r="AW710" s="1026"/>
      <c r="AX710" s="1026"/>
      <c r="AY710" s="1026"/>
      <c r="AZ710" s="1026"/>
      <c r="BA710" s="1026"/>
      <c r="BB710" s="1026"/>
      <c r="BC710" s="1026"/>
      <c r="BD710" s="1026"/>
      <c r="BE710" s="1026"/>
      <c r="BF710" s="1026"/>
      <c r="BG710" s="1026"/>
      <c r="BH710" s="1026"/>
      <c r="BI710" s="1026"/>
      <c r="BJ710" s="1026"/>
      <c r="BK710" s="1026"/>
      <c r="BL710" s="1026"/>
      <c r="BM710" s="1026"/>
      <c r="BN710" s="1026"/>
      <c r="BO710" s="1026"/>
      <c r="BP710" s="1026"/>
      <c r="BQ710" s="1026"/>
      <c r="BR710" s="1026"/>
      <c r="BS710" s="1026"/>
      <c r="BT710" s="1026"/>
      <c r="BU710" s="1026"/>
      <c r="BV710" s="1026"/>
    </row>
    <row r="711">
      <c r="A711" s="1026"/>
      <c r="B711" s="1026"/>
      <c r="C711" s="1026"/>
      <c r="D711" s="1026"/>
      <c r="E711" s="1026"/>
      <c r="F711" s="1026"/>
      <c r="G711" s="1026"/>
      <c r="H711" s="1027"/>
      <c r="I711" s="1027"/>
      <c r="J711" s="1027"/>
      <c r="K711" s="1027"/>
      <c r="L711" s="1027"/>
      <c r="M711" s="1027"/>
      <c r="N711" s="1027"/>
      <c r="O711" s="1027"/>
      <c r="P711" s="1027"/>
      <c r="Q711" s="1026"/>
      <c r="R711" s="1026"/>
      <c r="S711" s="1026"/>
      <c r="T711" s="1026"/>
      <c r="U711" s="1026"/>
      <c r="V711" s="1026"/>
      <c r="W711" s="1026"/>
      <c r="X711" s="1026"/>
      <c r="Y711" s="1026"/>
      <c r="Z711" s="1026"/>
      <c r="AA711" s="1026"/>
      <c r="AB711" s="1026"/>
      <c r="AC711" s="1026"/>
      <c r="AD711" s="1026"/>
      <c r="AE711" s="1026"/>
      <c r="AF711" s="1026"/>
      <c r="AG711" s="1026"/>
      <c r="AH711" s="1026"/>
      <c r="AI711" s="1026"/>
      <c r="AJ711" s="1026"/>
      <c r="AK711" s="1026"/>
      <c r="AL711" s="1026"/>
      <c r="AM711" s="1026"/>
      <c r="AN711" s="1026"/>
      <c r="AO711" s="1026"/>
      <c r="AP711" s="1026"/>
      <c r="AQ711" s="1026"/>
      <c r="AR711" s="1026"/>
      <c r="AS711" s="1026"/>
      <c r="AT711" s="1026"/>
      <c r="AU711" s="1026"/>
      <c r="AV711" s="1026"/>
      <c r="AW711" s="1026"/>
      <c r="AX711" s="1026"/>
      <c r="AY711" s="1026"/>
      <c r="AZ711" s="1026"/>
      <c r="BA711" s="1026"/>
      <c r="BB711" s="1026"/>
      <c r="BC711" s="1026"/>
      <c r="BD711" s="1026"/>
      <c r="BE711" s="1026"/>
      <c r="BF711" s="1026"/>
      <c r="BG711" s="1026"/>
      <c r="BH711" s="1026"/>
      <c r="BI711" s="1026"/>
      <c r="BJ711" s="1026"/>
      <c r="BK711" s="1026"/>
      <c r="BL711" s="1026"/>
      <c r="BM711" s="1026"/>
      <c r="BN711" s="1026"/>
      <c r="BO711" s="1026"/>
      <c r="BP711" s="1026"/>
      <c r="BQ711" s="1026"/>
      <c r="BR711" s="1026"/>
      <c r="BS711" s="1026"/>
      <c r="BT711" s="1026"/>
      <c r="BU711" s="1026"/>
      <c r="BV711" s="1026"/>
    </row>
    <row r="712">
      <c r="A712" s="1026"/>
      <c r="B712" s="1026"/>
      <c r="C712" s="1026"/>
      <c r="D712" s="1026"/>
      <c r="E712" s="1026"/>
      <c r="F712" s="1026"/>
      <c r="G712" s="1026"/>
      <c r="H712" s="1027"/>
      <c r="I712" s="1027"/>
      <c r="J712" s="1027"/>
      <c r="K712" s="1027"/>
      <c r="L712" s="1027"/>
      <c r="M712" s="1027"/>
      <c r="N712" s="1027"/>
      <c r="O712" s="1027"/>
      <c r="P712" s="1027"/>
      <c r="Q712" s="1026"/>
      <c r="R712" s="1026"/>
      <c r="S712" s="1026"/>
      <c r="T712" s="1026"/>
      <c r="U712" s="1026"/>
      <c r="V712" s="1026"/>
      <c r="W712" s="1026"/>
      <c r="X712" s="1026"/>
      <c r="Y712" s="1026"/>
      <c r="Z712" s="1026"/>
      <c r="AA712" s="1026"/>
      <c r="AB712" s="1026"/>
      <c r="AC712" s="1026"/>
      <c r="AD712" s="1026"/>
      <c r="AE712" s="1026"/>
      <c r="AF712" s="1026"/>
      <c r="AG712" s="1026"/>
      <c r="AH712" s="1026"/>
      <c r="AI712" s="1026"/>
      <c r="AJ712" s="1026"/>
      <c r="AK712" s="1026"/>
      <c r="AL712" s="1026"/>
      <c r="AM712" s="1026"/>
      <c r="AN712" s="1026"/>
      <c r="AO712" s="1026"/>
      <c r="AP712" s="1026"/>
      <c r="AQ712" s="1026"/>
      <c r="AR712" s="1026"/>
      <c r="AS712" s="1026"/>
      <c r="AT712" s="1026"/>
      <c r="AU712" s="1026"/>
      <c r="AV712" s="1026"/>
      <c r="AW712" s="1026"/>
      <c r="AX712" s="1026"/>
      <c r="AY712" s="1026"/>
      <c r="AZ712" s="1026"/>
      <c r="BA712" s="1026"/>
      <c r="BB712" s="1026"/>
      <c r="BC712" s="1026"/>
      <c r="BD712" s="1026"/>
      <c r="BE712" s="1026"/>
      <c r="BF712" s="1026"/>
      <c r="BG712" s="1026"/>
      <c r="BH712" s="1026"/>
      <c r="BI712" s="1026"/>
      <c r="BJ712" s="1026"/>
      <c r="BK712" s="1026"/>
      <c r="BL712" s="1026"/>
      <c r="BM712" s="1026"/>
      <c r="BN712" s="1026"/>
      <c r="BO712" s="1026"/>
      <c r="BP712" s="1026"/>
      <c r="BQ712" s="1026"/>
      <c r="BR712" s="1026"/>
      <c r="BS712" s="1026"/>
      <c r="BT712" s="1026"/>
      <c r="BU712" s="1026"/>
      <c r="BV712" s="1026"/>
    </row>
    <row r="713">
      <c r="A713" s="1026"/>
      <c r="B713" s="1026"/>
      <c r="C713" s="1026"/>
      <c r="D713" s="1026"/>
      <c r="E713" s="1026"/>
      <c r="F713" s="1026"/>
      <c r="G713" s="1026"/>
      <c r="H713" s="1027"/>
      <c r="I713" s="1027"/>
      <c r="J713" s="1027"/>
      <c r="K713" s="1027"/>
      <c r="L713" s="1027"/>
      <c r="M713" s="1027"/>
      <c r="N713" s="1027"/>
      <c r="O713" s="1027"/>
      <c r="P713" s="1027"/>
      <c r="Q713" s="1026"/>
      <c r="R713" s="1026"/>
      <c r="S713" s="1026"/>
      <c r="T713" s="1026"/>
      <c r="U713" s="1026"/>
      <c r="V713" s="1026"/>
      <c r="W713" s="1026"/>
      <c r="X713" s="1026"/>
      <c r="Y713" s="1026"/>
      <c r="Z713" s="1026"/>
      <c r="AA713" s="1026"/>
      <c r="AB713" s="1026"/>
      <c r="AC713" s="1026"/>
      <c r="AD713" s="1026"/>
      <c r="AE713" s="1026"/>
      <c r="AF713" s="1026"/>
      <c r="AG713" s="1026"/>
      <c r="AH713" s="1026"/>
      <c r="AI713" s="1026"/>
      <c r="AJ713" s="1026"/>
      <c r="AK713" s="1026"/>
      <c r="AL713" s="1026"/>
      <c r="AM713" s="1026"/>
      <c r="AN713" s="1026"/>
      <c r="AO713" s="1026"/>
      <c r="AP713" s="1026"/>
      <c r="AQ713" s="1026"/>
      <c r="AR713" s="1026"/>
      <c r="AS713" s="1026"/>
      <c r="AT713" s="1026"/>
      <c r="AU713" s="1026"/>
      <c r="AV713" s="1026"/>
      <c r="AW713" s="1026"/>
      <c r="AX713" s="1026"/>
      <c r="AY713" s="1026"/>
      <c r="AZ713" s="1026"/>
      <c r="BA713" s="1026"/>
      <c r="BB713" s="1026"/>
      <c r="BC713" s="1026"/>
      <c r="BD713" s="1026"/>
      <c r="BE713" s="1026"/>
      <c r="BF713" s="1026"/>
      <c r="BG713" s="1026"/>
      <c r="BH713" s="1026"/>
      <c r="BI713" s="1026"/>
      <c r="BJ713" s="1026"/>
      <c r="BK713" s="1026"/>
      <c r="BL713" s="1026"/>
      <c r="BM713" s="1026"/>
      <c r="BN713" s="1026"/>
      <c r="BO713" s="1026"/>
      <c r="BP713" s="1026"/>
      <c r="BQ713" s="1026"/>
      <c r="BR713" s="1026"/>
      <c r="BS713" s="1026"/>
      <c r="BT713" s="1026"/>
      <c r="BU713" s="1026"/>
      <c r="BV713" s="1026"/>
    </row>
    <row r="714">
      <c r="A714" s="1026"/>
      <c r="B714" s="1026"/>
      <c r="C714" s="1026"/>
      <c r="D714" s="1026"/>
      <c r="E714" s="1026"/>
      <c r="F714" s="1026"/>
      <c r="G714" s="1026"/>
      <c r="H714" s="1027"/>
      <c r="I714" s="1027"/>
      <c r="J714" s="1027"/>
      <c r="K714" s="1027"/>
      <c r="L714" s="1027"/>
      <c r="M714" s="1027"/>
      <c r="N714" s="1027"/>
      <c r="O714" s="1027"/>
      <c r="P714" s="1027"/>
      <c r="Q714" s="1026"/>
      <c r="R714" s="1026"/>
      <c r="S714" s="1026"/>
      <c r="T714" s="1026"/>
      <c r="U714" s="1026"/>
      <c r="V714" s="1026"/>
      <c r="W714" s="1026"/>
      <c r="X714" s="1026"/>
      <c r="Y714" s="1026"/>
      <c r="Z714" s="1026"/>
      <c r="AA714" s="1026"/>
      <c r="AB714" s="1026"/>
      <c r="AC714" s="1026"/>
      <c r="AD714" s="1026"/>
      <c r="AE714" s="1026"/>
      <c r="AF714" s="1026"/>
      <c r="AG714" s="1026"/>
      <c r="AH714" s="1026"/>
      <c r="AI714" s="1026"/>
      <c r="AJ714" s="1026"/>
      <c r="AK714" s="1026"/>
      <c r="AL714" s="1026"/>
      <c r="AM714" s="1026"/>
      <c r="AN714" s="1026"/>
      <c r="AO714" s="1026"/>
      <c r="AP714" s="1026"/>
      <c r="AQ714" s="1026"/>
      <c r="AR714" s="1026"/>
      <c r="AS714" s="1026"/>
      <c r="AT714" s="1026"/>
      <c r="AU714" s="1026"/>
      <c r="AV714" s="1026"/>
      <c r="AW714" s="1026"/>
      <c r="AX714" s="1026"/>
      <c r="AY714" s="1026"/>
      <c r="AZ714" s="1026"/>
      <c r="BA714" s="1026"/>
      <c r="BB714" s="1026"/>
      <c r="BC714" s="1026"/>
      <c r="BD714" s="1026"/>
      <c r="BE714" s="1026"/>
      <c r="BF714" s="1026"/>
      <c r="BG714" s="1026"/>
      <c r="BH714" s="1026"/>
      <c r="BI714" s="1026"/>
      <c r="BJ714" s="1026"/>
      <c r="BK714" s="1026"/>
      <c r="BL714" s="1026"/>
      <c r="BM714" s="1026"/>
      <c r="BN714" s="1026"/>
      <c r="BO714" s="1026"/>
      <c r="BP714" s="1026"/>
      <c r="BQ714" s="1026"/>
      <c r="BR714" s="1026"/>
      <c r="BS714" s="1026"/>
      <c r="BT714" s="1026"/>
      <c r="BU714" s="1026"/>
      <c r="BV714" s="1026"/>
    </row>
    <row r="715">
      <c r="A715" s="1026"/>
      <c r="B715" s="1026"/>
      <c r="C715" s="1026"/>
      <c r="D715" s="1026"/>
      <c r="E715" s="1026"/>
      <c r="F715" s="1026"/>
      <c r="G715" s="1026"/>
      <c r="H715" s="1027"/>
      <c r="I715" s="1027"/>
      <c r="J715" s="1027"/>
      <c r="K715" s="1027"/>
      <c r="L715" s="1027"/>
      <c r="M715" s="1027"/>
      <c r="N715" s="1027"/>
      <c r="O715" s="1027"/>
      <c r="P715" s="1027"/>
      <c r="Q715" s="1026"/>
      <c r="R715" s="1026"/>
      <c r="S715" s="1026"/>
      <c r="T715" s="1026"/>
      <c r="U715" s="1026"/>
      <c r="V715" s="1026"/>
      <c r="W715" s="1026"/>
      <c r="X715" s="1026"/>
      <c r="Y715" s="1026"/>
      <c r="Z715" s="1026"/>
      <c r="AA715" s="1026"/>
      <c r="AB715" s="1026"/>
      <c r="AC715" s="1026"/>
      <c r="AD715" s="1026"/>
      <c r="AE715" s="1026"/>
      <c r="AF715" s="1026"/>
      <c r="AG715" s="1026"/>
      <c r="AH715" s="1026"/>
      <c r="AI715" s="1026"/>
      <c r="AJ715" s="1026"/>
      <c r="AK715" s="1026"/>
      <c r="AL715" s="1026"/>
      <c r="AM715" s="1026"/>
      <c r="AN715" s="1026"/>
      <c r="AO715" s="1026"/>
      <c r="AP715" s="1026"/>
      <c r="AQ715" s="1026"/>
      <c r="AR715" s="1026"/>
      <c r="AS715" s="1026"/>
      <c r="AT715" s="1026"/>
      <c r="AU715" s="1026"/>
      <c r="AV715" s="1026"/>
      <c r="AW715" s="1026"/>
      <c r="AX715" s="1026"/>
      <c r="AY715" s="1026"/>
      <c r="AZ715" s="1026"/>
      <c r="BA715" s="1026"/>
      <c r="BB715" s="1026"/>
      <c r="BC715" s="1026"/>
      <c r="BD715" s="1026"/>
      <c r="BE715" s="1026"/>
      <c r="BF715" s="1026"/>
      <c r="BG715" s="1026"/>
      <c r="BH715" s="1026"/>
      <c r="BI715" s="1026"/>
      <c r="BJ715" s="1026"/>
      <c r="BK715" s="1026"/>
      <c r="BL715" s="1026"/>
      <c r="BM715" s="1026"/>
      <c r="BN715" s="1026"/>
      <c r="BO715" s="1026"/>
      <c r="BP715" s="1026"/>
      <c r="BQ715" s="1026"/>
      <c r="BR715" s="1026"/>
      <c r="BS715" s="1026"/>
      <c r="BT715" s="1026"/>
      <c r="BU715" s="1026"/>
      <c r="BV715" s="1026"/>
    </row>
    <row r="716">
      <c r="A716" s="1026"/>
      <c r="B716" s="1026"/>
      <c r="C716" s="1026"/>
      <c r="D716" s="1026"/>
      <c r="E716" s="1026"/>
      <c r="F716" s="1026"/>
      <c r="G716" s="1026"/>
      <c r="H716" s="1027"/>
      <c r="I716" s="1027"/>
      <c r="J716" s="1027"/>
      <c r="K716" s="1027"/>
      <c r="L716" s="1027"/>
      <c r="M716" s="1027"/>
      <c r="N716" s="1027"/>
      <c r="O716" s="1027"/>
      <c r="P716" s="1027"/>
      <c r="Q716" s="1026"/>
      <c r="R716" s="1026"/>
      <c r="S716" s="1026"/>
      <c r="T716" s="1026"/>
      <c r="U716" s="1026"/>
      <c r="V716" s="1026"/>
      <c r="W716" s="1026"/>
      <c r="X716" s="1026"/>
      <c r="Y716" s="1026"/>
      <c r="Z716" s="1026"/>
      <c r="AA716" s="1026"/>
      <c r="AB716" s="1026"/>
      <c r="AC716" s="1026"/>
      <c r="AD716" s="1026"/>
      <c r="AE716" s="1026"/>
      <c r="AF716" s="1026"/>
      <c r="AG716" s="1026"/>
      <c r="AH716" s="1026"/>
      <c r="AI716" s="1026"/>
      <c r="AJ716" s="1026"/>
      <c r="AK716" s="1026"/>
      <c r="AL716" s="1026"/>
      <c r="AM716" s="1026"/>
      <c r="AN716" s="1026"/>
      <c r="AO716" s="1026"/>
      <c r="AP716" s="1026"/>
      <c r="AQ716" s="1026"/>
      <c r="AR716" s="1026"/>
      <c r="AS716" s="1026"/>
      <c r="AT716" s="1026"/>
      <c r="AU716" s="1026"/>
      <c r="AV716" s="1026"/>
      <c r="AW716" s="1026"/>
      <c r="AX716" s="1026"/>
      <c r="AY716" s="1026"/>
      <c r="AZ716" s="1026"/>
      <c r="BA716" s="1026"/>
      <c r="BB716" s="1026"/>
      <c r="BC716" s="1026"/>
      <c r="BD716" s="1026"/>
      <c r="BE716" s="1026"/>
      <c r="BF716" s="1026"/>
      <c r="BG716" s="1026"/>
      <c r="BH716" s="1026"/>
      <c r="BI716" s="1026"/>
      <c r="BJ716" s="1026"/>
      <c r="BK716" s="1026"/>
      <c r="BL716" s="1026"/>
      <c r="BM716" s="1026"/>
      <c r="BN716" s="1026"/>
      <c r="BO716" s="1026"/>
      <c r="BP716" s="1026"/>
      <c r="BQ716" s="1026"/>
      <c r="BR716" s="1026"/>
      <c r="BS716" s="1026"/>
      <c r="BT716" s="1026"/>
      <c r="BU716" s="1026"/>
      <c r="BV716" s="1026"/>
    </row>
    <row r="717">
      <c r="A717" s="1026"/>
      <c r="B717" s="1026"/>
      <c r="C717" s="1026"/>
      <c r="D717" s="1026"/>
      <c r="E717" s="1026"/>
      <c r="F717" s="1026"/>
      <c r="G717" s="1026"/>
      <c r="H717" s="1027"/>
      <c r="I717" s="1027"/>
      <c r="J717" s="1027"/>
      <c r="K717" s="1027"/>
      <c r="L717" s="1027"/>
      <c r="M717" s="1027"/>
      <c r="N717" s="1027"/>
      <c r="O717" s="1027"/>
      <c r="P717" s="1027"/>
      <c r="Q717" s="1026"/>
      <c r="R717" s="1026"/>
      <c r="S717" s="1026"/>
      <c r="T717" s="1026"/>
      <c r="U717" s="1026"/>
      <c r="V717" s="1026"/>
      <c r="W717" s="1026"/>
      <c r="X717" s="1026"/>
      <c r="Y717" s="1026"/>
      <c r="Z717" s="1026"/>
      <c r="AA717" s="1026"/>
      <c r="AB717" s="1026"/>
      <c r="AC717" s="1026"/>
      <c r="AD717" s="1026"/>
      <c r="AE717" s="1026"/>
      <c r="AF717" s="1026"/>
      <c r="AG717" s="1026"/>
      <c r="AH717" s="1026"/>
      <c r="AI717" s="1026"/>
      <c r="AJ717" s="1026"/>
      <c r="AK717" s="1026"/>
      <c r="AL717" s="1026"/>
      <c r="AM717" s="1026"/>
      <c r="AN717" s="1026"/>
      <c r="AO717" s="1026"/>
      <c r="AP717" s="1026"/>
      <c r="AQ717" s="1026"/>
      <c r="AR717" s="1026"/>
      <c r="AS717" s="1026"/>
      <c r="AT717" s="1026"/>
      <c r="AU717" s="1026"/>
      <c r="AV717" s="1026"/>
      <c r="AW717" s="1026"/>
      <c r="AX717" s="1026"/>
      <c r="AY717" s="1026"/>
      <c r="AZ717" s="1026"/>
      <c r="BA717" s="1026"/>
      <c r="BB717" s="1026"/>
      <c r="BC717" s="1026"/>
      <c r="BD717" s="1026"/>
      <c r="BE717" s="1026"/>
      <c r="BF717" s="1026"/>
      <c r="BG717" s="1026"/>
      <c r="BH717" s="1026"/>
      <c r="BI717" s="1026"/>
      <c r="BJ717" s="1026"/>
      <c r="BK717" s="1026"/>
      <c r="BL717" s="1026"/>
      <c r="BM717" s="1026"/>
      <c r="BN717" s="1026"/>
      <c r="BO717" s="1026"/>
      <c r="BP717" s="1026"/>
      <c r="BQ717" s="1026"/>
      <c r="BR717" s="1026"/>
      <c r="BS717" s="1026"/>
      <c r="BT717" s="1026"/>
      <c r="BU717" s="1026"/>
      <c r="BV717" s="1026"/>
    </row>
    <row r="718">
      <c r="A718" s="1026"/>
      <c r="B718" s="1026"/>
      <c r="C718" s="1026"/>
      <c r="D718" s="1026"/>
      <c r="E718" s="1026"/>
      <c r="F718" s="1026"/>
      <c r="G718" s="1026"/>
      <c r="H718" s="1027"/>
      <c r="I718" s="1027"/>
      <c r="J718" s="1027"/>
      <c r="K718" s="1027"/>
      <c r="L718" s="1027"/>
      <c r="M718" s="1027"/>
      <c r="N718" s="1027"/>
      <c r="O718" s="1027"/>
      <c r="P718" s="1027"/>
      <c r="Q718" s="1026"/>
      <c r="R718" s="1026"/>
      <c r="S718" s="1026"/>
      <c r="T718" s="1026"/>
      <c r="U718" s="1026"/>
      <c r="V718" s="1026"/>
      <c r="W718" s="1026"/>
      <c r="X718" s="1026"/>
      <c r="Y718" s="1026"/>
      <c r="Z718" s="1026"/>
      <c r="AA718" s="1026"/>
      <c r="AB718" s="1026"/>
      <c r="AC718" s="1026"/>
      <c r="AD718" s="1026"/>
      <c r="AE718" s="1026"/>
      <c r="AF718" s="1026"/>
      <c r="AG718" s="1026"/>
      <c r="AH718" s="1026"/>
      <c r="AI718" s="1026"/>
      <c r="AJ718" s="1026"/>
      <c r="AK718" s="1026"/>
      <c r="AL718" s="1026"/>
      <c r="AM718" s="1026"/>
      <c r="AN718" s="1026"/>
      <c r="AO718" s="1026"/>
      <c r="AP718" s="1026"/>
      <c r="AQ718" s="1026"/>
      <c r="AR718" s="1026"/>
      <c r="AS718" s="1026"/>
      <c r="AT718" s="1026"/>
      <c r="AU718" s="1026"/>
      <c r="AV718" s="1026"/>
      <c r="AW718" s="1026"/>
      <c r="AX718" s="1026"/>
      <c r="AY718" s="1026"/>
      <c r="AZ718" s="1026"/>
      <c r="BA718" s="1026"/>
      <c r="BB718" s="1026"/>
      <c r="BC718" s="1026"/>
      <c r="BD718" s="1026"/>
      <c r="BE718" s="1026"/>
      <c r="BF718" s="1026"/>
      <c r="BG718" s="1026"/>
      <c r="BH718" s="1026"/>
      <c r="BI718" s="1026"/>
      <c r="BJ718" s="1026"/>
      <c r="BK718" s="1026"/>
      <c r="BL718" s="1026"/>
      <c r="BM718" s="1026"/>
      <c r="BN718" s="1026"/>
      <c r="BO718" s="1026"/>
      <c r="BP718" s="1026"/>
      <c r="BQ718" s="1026"/>
      <c r="BR718" s="1026"/>
      <c r="BS718" s="1026"/>
      <c r="BT718" s="1026"/>
      <c r="BU718" s="1026"/>
      <c r="BV718" s="1026"/>
    </row>
    <row r="719">
      <c r="A719" s="1026"/>
      <c r="B719" s="1026"/>
      <c r="C719" s="1026"/>
      <c r="D719" s="1026"/>
      <c r="E719" s="1026"/>
      <c r="F719" s="1026"/>
      <c r="G719" s="1026"/>
      <c r="H719" s="1027"/>
      <c r="I719" s="1027"/>
      <c r="J719" s="1027"/>
      <c r="K719" s="1027"/>
      <c r="L719" s="1027"/>
      <c r="M719" s="1027"/>
      <c r="N719" s="1027"/>
      <c r="O719" s="1027"/>
      <c r="P719" s="1027"/>
      <c r="Q719" s="1026"/>
      <c r="R719" s="1026"/>
      <c r="S719" s="1026"/>
      <c r="T719" s="1026"/>
      <c r="U719" s="1026"/>
      <c r="V719" s="1026"/>
      <c r="W719" s="1026"/>
      <c r="X719" s="1026"/>
      <c r="Y719" s="1026"/>
      <c r="Z719" s="1026"/>
      <c r="AA719" s="1026"/>
      <c r="AB719" s="1026"/>
      <c r="AC719" s="1026"/>
      <c r="AD719" s="1026"/>
      <c r="AE719" s="1026"/>
      <c r="AF719" s="1026"/>
      <c r="AG719" s="1026"/>
      <c r="AH719" s="1026"/>
      <c r="AI719" s="1026"/>
      <c r="AJ719" s="1026"/>
      <c r="AK719" s="1026"/>
      <c r="AL719" s="1026"/>
      <c r="AM719" s="1026"/>
      <c r="AN719" s="1026"/>
      <c r="AO719" s="1026"/>
      <c r="AP719" s="1026"/>
      <c r="AQ719" s="1026"/>
      <c r="AR719" s="1026"/>
      <c r="AS719" s="1026"/>
      <c r="AT719" s="1026"/>
      <c r="AU719" s="1026"/>
      <c r="AV719" s="1026"/>
      <c r="AW719" s="1026"/>
      <c r="AX719" s="1026"/>
      <c r="AY719" s="1026"/>
      <c r="AZ719" s="1026"/>
      <c r="BA719" s="1026"/>
      <c r="BB719" s="1026"/>
      <c r="BC719" s="1026"/>
      <c r="BD719" s="1026"/>
      <c r="BE719" s="1026"/>
      <c r="BF719" s="1026"/>
      <c r="BG719" s="1026"/>
      <c r="BH719" s="1026"/>
      <c r="BI719" s="1026"/>
      <c r="BJ719" s="1026"/>
      <c r="BK719" s="1026"/>
      <c r="BL719" s="1026"/>
      <c r="BM719" s="1026"/>
      <c r="BN719" s="1026"/>
      <c r="BO719" s="1026"/>
      <c r="BP719" s="1026"/>
      <c r="BQ719" s="1026"/>
      <c r="BR719" s="1026"/>
      <c r="BS719" s="1026"/>
      <c r="BT719" s="1026"/>
      <c r="BU719" s="1026"/>
      <c r="BV719" s="1026"/>
    </row>
    <row r="720">
      <c r="A720" s="1026"/>
      <c r="B720" s="1026"/>
      <c r="C720" s="1026"/>
      <c r="D720" s="1026"/>
      <c r="E720" s="1026"/>
      <c r="F720" s="1026"/>
      <c r="G720" s="1026"/>
      <c r="H720" s="1027"/>
      <c r="I720" s="1027"/>
      <c r="J720" s="1027"/>
      <c r="K720" s="1027"/>
      <c r="L720" s="1027"/>
      <c r="M720" s="1027"/>
      <c r="N720" s="1027"/>
      <c r="O720" s="1027"/>
      <c r="P720" s="1027"/>
      <c r="Q720" s="1026"/>
      <c r="R720" s="1026"/>
      <c r="S720" s="1026"/>
      <c r="T720" s="1026"/>
      <c r="U720" s="1026"/>
      <c r="V720" s="1026"/>
      <c r="W720" s="1026"/>
      <c r="X720" s="1026"/>
      <c r="Y720" s="1026"/>
      <c r="Z720" s="1026"/>
      <c r="AA720" s="1026"/>
      <c r="AB720" s="1026"/>
      <c r="AC720" s="1026"/>
      <c r="AD720" s="1026"/>
      <c r="AE720" s="1026"/>
      <c r="AF720" s="1026"/>
      <c r="AG720" s="1026"/>
      <c r="AH720" s="1026"/>
      <c r="AI720" s="1026"/>
      <c r="AJ720" s="1026"/>
      <c r="AK720" s="1026"/>
      <c r="AL720" s="1026"/>
      <c r="AM720" s="1026"/>
      <c r="AN720" s="1026"/>
      <c r="AO720" s="1026"/>
      <c r="AP720" s="1026"/>
      <c r="AQ720" s="1026"/>
      <c r="AR720" s="1026"/>
      <c r="AS720" s="1026"/>
      <c r="AT720" s="1026"/>
      <c r="AU720" s="1026"/>
      <c r="AV720" s="1026"/>
      <c r="AW720" s="1026"/>
      <c r="AX720" s="1026"/>
      <c r="AY720" s="1026"/>
      <c r="AZ720" s="1026"/>
      <c r="BA720" s="1026"/>
      <c r="BB720" s="1026"/>
      <c r="BC720" s="1026"/>
      <c r="BD720" s="1026"/>
      <c r="BE720" s="1026"/>
      <c r="BF720" s="1026"/>
      <c r="BG720" s="1026"/>
      <c r="BH720" s="1026"/>
      <c r="BI720" s="1026"/>
      <c r="BJ720" s="1026"/>
      <c r="BK720" s="1026"/>
      <c r="BL720" s="1026"/>
      <c r="BM720" s="1026"/>
      <c r="BN720" s="1026"/>
      <c r="BO720" s="1026"/>
      <c r="BP720" s="1026"/>
      <c r="BQ720" s="1026"/>
      <c r="BR720" s="1026"/>
      <c r="BS720" s="1026"/>
      <c r="BT720" s="1026"/>
      <c r="BU720" s="1026"/>
      <c r="BV720" s="1026"/>
    </row>
    <row r="721">
      <c r="A721" s="1026"/>
      <c r="B721" s="1026"/>
      <c r="C721" s="1026"/>
      <c r="D721" s="1026"/>
      <c r="E721" s="1026"/>
      <c r="F721" s="1026"/>
      <c r="G721" s="1026"/>
      <c r="H721" s="1027"/>
      <c r="I721" s="1027"/>
      <c r="J721" s="1027"/>
      <c r="K721" s="1027"/>
      <c r="L721" s="1027"/>
      <c r="M721" s="1027"/>
      <c r="N721" s="1027"/>
      <c r="O721" s="1027"/>
      <c r="P721" s="1027"/>
      <c r="Q721" s="1026"/>
      <c r="R721" s="1026"/>
      <c r="S721" s="1026"/>
      <c r="T721" s="1026"/>
      <c r="U721" s="1026"/>
      <c r="V721" s="1026"/>
      <c r="W721" s="1026"/>
      <c r="X721" s="1026"/>
      <c r="Y721" s="1026"/>
      <c r="Z721" s="1026"/>
      <c r="AA721" s="1026"/>
      <c r="AB721" s="1026"/>
      <c r="AC721" s="1026"/>
      <c r="AD721" s="1026"/>
      <c r="AE721" s="1026"/>
      <c r="AF721" s="1026"/>
      <c r="AG721" s="1026"/>
      <c r="AH721" s="1026"/>
      <c r="AI721" s="1026"/>
      <c r="AJ721" s="1026"/>
      <c r="AK721" s="1026"/>
      <c r="AL721" s="1026"/>
      <c r="AM721" s="1026"/>
      <c r="AN721" s="1026"/>
      <c r="AO721" s="1026"/>
      <c r="AP721" s="1026"/>
      <c r="AQ721" s="1026"/>
      <c r="AR721" s="1026"/>
      <c r="AS721" s="1026"/>
      <c r="AT721" s="1026"/>
      <c r="AU721" s="1026"/>
      <c r="AV721" s="1026"/>
      <c r="AW721" s="1026"/>
      <c r="AX721" s="1026"/>
      <c r="AY721" s="1026"/>
      <c r="AZ721" s="1026"/>
      <c r="BA721" s="1026"/>
      <c r="BB721" s="1026"/>
      <c r="BC721" s="1026"/>
      <c r="BD721" s="1026"/>
      <c r="BE721" s="1026"/>
      <c r="BF721" s="1026"/>
      <c r="BG721" s="1026"/>
      <c r="BH721" s="1026"/>
      <c r="BI721" s="1026"/>
      <c r="BJ721" s="1026"/>
      <c r="BK721" s="1026"/>
      <c r="BL721" s="1026"/>
      <c r="BM721" s="1026"/>
      <c r="BN721" s="1026"/>
      <c r="BO721" s="1026"/>
      <c r="BP721" s="1026"/>
      <c r="BQ721" s="1026"/>
      <c r="BR721" s="1026"/>
      <c r="BS721" s="1026"/>
      <c r="BT721" s="1026"/>
      <c r="BU721" s="1026"/>
      <c r="BV721" s="1026"/>
    </row>
    <row r="722">
      <c r="A722" s="1026"/>
      <c r="B722" s="1026"/>
      <c r="C722" s="1026"/>
      <c r="D722" s="1026"/>
      <c r="E722" s="1026"/>
      <c r="F722" s="1026"/>
      <c r="G722" s="1026"/>
      <c r="H722" s="1027"/>
      <c r="I722" s="1027"/>
      <c r="J722" s="1027"/>
      <c r="K722" s="1027"/>
      <c r="L722" s="1027"/>
      <c r="M722" s="1027"/>
      <c r="N722" s="1027"/>
      <c r="O722" s="1027"/>
      <c r="P722" s="1027"/>
      <c r="Q722" s="1026"/>
      <c r="R722" s="1026"/>
      <c r="S722" s="1026"/>
      <c r="T722" s="1026"/>
      <c r="U722" s="1026"/>
      <c r="V722" s="1026"/>
      <c r="W722" s="1026"/>
      <c r="X722" s="1026"/>
      <c r="Y722" s="1026"/>
      <c r="Z722" s="1026"/>
      <c r="AA722" s="1026"/>
      <c r="AB722" s="1026"/>
      <c r="AC722" s="1026"/>
      <c r="AD722" s="1026"/>
      <c r="AE722" s="1026"/>
      <c r="AF722" s="1026"/>
      <c r="AG722" s="1026"/>
      <c r="AH722" s="1026"/>
      <c r="AI722" s="1026"/>
      <c r="AJ722" s="1026"/>
      <c r="AK722" s="1026"/>
      <c r="AL722" s="1026"/>
      <c r="AM722" s="1026"/>
      <c r="AN722" s="1026"/>
      <c r="AO722" s="1026"/>
      <c r="AP722" s="1026"/>
      <c r="AQ722" s="1026"/>
      <c r="AR722" s="1026"/>
      <c r="AS722" s="1026"/>
      <c r="AT722" s="1026"/>
      <c r="AU722" s="1026"/>
      <c r="AV722" s="1026"/>
      <c r="AW722" s="1026"/>
      <c r="AX722" s="1026"/>
      <c r="AY722" s="1026"/>
      <c r="AZ722" s="1026"/>
      <c r="BA722" s="1026"/>
      <c r="BB722" s="1026"/>
      <c r="BC722" s="1026"/>
      <c r="BD722" s="1026"/>
      <c r="BE722" s="1026"/>
      <c r="BF722" s="1026"/>
      <c r="BG722" s="1026"/>
      <c r="BH722" s="1026"/>
      <c r="BI722" s="1026"/>
      <c r="BJ722" s="1026"/>
      <c r="BK722" s="1026"/>
      <c r="BL722" s="1026"/>
      <c r="BM722" s="1026"/>
      <c r="BN722" s="1026"/>
      <c r="BO722" s="1026"/>
      <c r="BP722" s="1026"/>
      <c r="BQ722" s="1026"/>
      <c r="BR722" s="1026"/>
      <c r="BS722" s="1026"/>
      <c r="BT722" s="1026"/>
      <c r="BU722" s="1026"/>
      <c r="BV722" s="1026"/>
    </row>
    <row r="723">
      <c r="A723" s="1026"/>
      <c r="B723" s="1026"/>
      <c r="C723" s="1026"/>
      <c r="D723" s="1026"/>
      <c r="E723" s="1026"/>
      <c r="F723" s="1026"/>
      <c r="G723" s="1026"/>
      <c r="H723" s="1027"/>
      <c r="I723" s="1027"/>
      <c r="J723" s="1027"/>
      <c r="K723" s="1027"/>
      <c r="L723" s="1027"/>
      <c r="M723" s="1027"/>
      <c r="N723" s="1027"/>
      <c r="O723" s="1027"/>
      <c r="P723" s="1027"/>
      <c r="Q723" s="1026"/>
      <c r="R723" s="1026"/>
      <c r="S723" s="1026"/>
      <c r="T723" s="1026"/>
      <c r="U723" s="1026"/>
      <c r="V723" s="1026"/>
      <c r="W723" s="1026"/>
      <c r="X723" s="1026"/>
      <c r="Y723" s="1026"/>
      <c r="Z723" s="1026"/>
      <c r="AA723" s="1026"/>
      <c r="AB723" s="1026"/>
      <c r="AC723" s="1026"/>
      <c r="AD723" s="1026"/>
      <c r="AE723" s="1026"/>
      <c r="AF723" s="1026"/>
      <c r="AG723" s="1026"/>
      <c r="AH723" s="1026"/>
      <c r="AI723" s="1026"/>
      <c r="AJ723" s="1026"/>
      <c r="AK723" s="1026"/>
      <c r="AL723" s="1026"/>
      <c r="AM723" s="1026"/>
      <c r="AN723" s="1026"/>
      <c r="AO723" s="1026"/>
      <c r="AP723" s="1026"/>
      <c r="AQ723" s="1026"/>
      <c r="AR723" s="1026"/>
      <c r="AS723" s="1026"/>
      <c r="AT723" s="1026"/>
      <c r="AU723" s="1026"/>
      <c r="AV723" s="1026"/>
      <c r="AW723" s="1026"/>
      <c r="AX723" s="1026"/>
      <c r="AY723" s="1026"/>
      <c r="AZ723" s="1026"/>
      <c r="BA723" s="1026"/>
      <c r="BB723" s="1026"/>
      <c r="BC723" s="1026"/>
      <c r="BD723" s="1026"/>
      <c r="BE723" s="1026"/>
      <c r="BF723" s="1026"/>
      <c r="BG723" s="1026"/>
      <c r="BH723" s="1026"/>
      <c r="BI723" s="1026"/>
      <c r="BJ723" s="1026"/>
      <c r="BK723" s="1026"/>
      <c r="BL723" s="1026"/>
      <c r="BM723" s="1026"/>
      <c r="BN723" s="1026"/>
      <c r="BO723" s="1026"/>
      <c r="BP723" s="1026"/>
      <c r="BQ723" s="1026"/>
      <c r="BR723" s="1026"/>
      <c r="BS723" s="1026"/>
      <c r="BT723" s="1026"/>
      <c r="BU723" s="1026"/>
      <c r="BV723" s="1026"/>
    </row>
    <row r="724">
      <c r="A724" s="1026"/>
      <c r="B724" s="1026"/>
      <c r="C724" s="1026"/>
      <c r="D724" s="1026"/>
      <c r="E724" s="1026"/>
      <c r="F724" s="1026"/>
      <c r="G724" s="1026"/>
      <c r="H724" s="1027"/>
      <c r="I724" s="1027"/>
      <c r="J724" s="1027"/>
      <c r="K724" s="1027"/>
      <c r="L724" s="1027"/>
      <c r="M724" s="1027"/>
      <c r="N724" s="1027"/>
      <c r="O724" s="1027"/>
      <c r="P724" s="1027"/>
      <c r="Q724" s="1026"/>
      <c r="R724" s="1026"/>
      <c r="S724" s="1026"/>
      <c r="T724" s="1026"/>
      <c r="U724" s="1026"/>
      <c r="V724" s="1026"/>
      <c r="W724" s="1026"/>
      <c r="X724" s="1026"/>
      <c r="Y724" s="1026"/>
      <c r="Z724" s="1026"/>
      <c r="AA724" s="1026"/>
      <c r="AB724" s="1026"/>
      <c r="AC724" s="1026"/>
      <c r="AD724" s="1026"/>
      <c r="AE724" s="1026"/>
      <c r="AF724" s="1026"/>
      <c r="AG724" s="1026"/>
      <c r="AH724" s="1026"/>
      <c r="AI724" s="1026"/>
      <c r="AJ724" s="1026"/>
      <c r="AK724" s="1026"/>
      <c r="AL724" s="1026"/>
      <c r="AM724" s="1026"/>
      <c r="AN724" s="1026"/>
      <c r="AO724" s="1026"/>
      <c r="AP724" s="1026"/>
      <c r="AQ724" s="1026"/>
      <c r="AR724" s="1026"/>
      <c r="AS724" s="1026"/>
      <c r="AT724" s="1026"/>
      <c r="AU724" s="1026"/>
      <c r="AV724" s="1026"/>
      <c r="AW724" s="1026"/>
      <c r="AX724" s="1026"/>
      <c r="AY724" s="1026"/>
      <c r="AZ724" s="1026"/>
      <c r="BA724" s="1026"/>
      <c r="BB724" s="1026"/>
      <c r="BC724" s="1026"/>
      <c r="BD724" s="1026"/>
      <c r="BE724" s="1026"/>
      <c r="BF724" s="1026"/>
      <c r="BG724" s="1026"/>
      <c r="BH724" s="1026"/>
      <c r="BI724" s="1026"/>
      <c r="BJ724" s="1026"/>
      <c r="BK724" s="1026"/>
      <c r="BL724" s="1026"/>
      <c r="BM724" s="1026"/>
      <c r="BN724" s="1026"/>
      <c r="BO724" s="1026"/>
      <c r="BP724" s="1026"/>
      <c r="BQ724" s="1026"/>
      <c r="BR724" s="1026"/>
      <c r="BS724" s="1026"/>
      <c r="BT724" s="1026"/>
      <c r="BU724" s="1026"/>
      <c r="BV724" s="1026"/>
    </row>
    <row r="725">
      <c r="A725" s="1026"/>
      <c r="B725" s="1026"/>
      <c r="C725" s="1026"/>
      <c r="D725" s="1026"/>
      <c r="E725" s="1026"/>
      <c r="F725" s="1026"/>
      <c r="G725" s="1026"/>
      <c r="H725" s="1027"/>
      <c r="I725" s="1027"/>
      <c r="J725" s="1027"/>
      <c r="K725" s="1027"/>
      <c r="L725" s="1027"/>
      <c r="M725" s="1027"/>
      <c r="N725" s="1027"/>
      <c r="O725" s="1027"/>
      <c r="P725" s="1027"/>
      <c r="Q725" s="1026"/>
      <c r="R725" s="1026"/>
      <c r="S725" s="1026"/>
      <c r="T725" s="1026"/>
      <c r="U725" s="1026"/>
      <c r="V725" s="1026"/>
      <c r="W725" s="1026"/>
      <c r="X725" s="1026"/>
      <c r="Y725" s="1026"/>
      <c r="Z725" s="1026"/>
      <c r="AA725" s="1026"/>
      <c r="AB725" s="1026"/>
      <c r="AC725" s="1026"/>
      <c r="AD725" s="1026"/>
      <c r="AE725" s="1026"/>
      <c r="AF725" s="1026"/>
      <c r="AG725" s="1026"/>
      <c r="AH725" s="1026"/>
      <c r="AI725" s="1026"/>
      <c r="AJ725" s="1026"/>
      <c r="AK725" s="1026"/>
      <c r="AL725" s="1026"/>
      <c r="AM725" s="1026"/>
      <c r="AN725" s="1026"/>
      <c r="AO725" s="1026"/>
      <c r="AP725" s="1026"/>
      <c r="AQ725" s="1026"/>
      <c r="AR725" s="1026"/>
      <c r="AS725" s="1026"/>
      <c r="AT725" s="1026"/>
      <c r="AU725" s="1026"/>
      <c r="AV725" s="1026"/>
      <c r="AW725" s="1026"/>
      <c r="AX725" s="1026"/>
      <c r="AY725" s="1026"/>
      <c r="AZ725" s="1026"/>
      <c r="BA725" s="1026"/>
      <c r="BB725" s="1026"/>
      <c r="BC725" s="1026"/>
      <c r="BD725" s="1026"/>
      <c r="BE725" s="1026"/>
      <c r="BF725" s="1026"/>
      <c r="BG725" s="1026"/>
      <c r="BH725" s="1026"/>
      <c r="BI725" s="1026"/>
      <c r="BJ725" s="1026"/>
      <c r="BK725" s="1026"/>
      <c r="BL725" s="1026"/>
      <c r="BM725" s="1026"/>
      <c r="BN725" s="1026"/>
      <c r="BO725" s="1026"/>
      <c r="BP725" s="1026"/>
      <c r="BQ725" s="1026"/>
      <c r="BR725" s="1026"/>
      <c r="BS725" s="1026"/>
      <c r="BT725" s="1026"/>
      <c r="BU725" s="1026"/>
      <c r="BV725" s="1026"/>
    </row>
    <row r="726">
      <c r="A726" s="1026"/>
      <c r="B726" s="1026"/>
      <c r="C726" s="1026"/>
      <c r="D726" s="1026"/>
      <c r="E726" s="1026"/>
      <c r="F726" s="1026"/>
      <c r="G726" s="1026"/>
      <c r="H726" s="1027"/>
      <c r="I726" s="1027"/>
      <c r="J726" s="1027"/>
      <c r="K726" s="1027"/>
      <c r="L726" s="1027"/>
      <c r="M726" s="1027"/>
      <c r="N726" s="1027"/>
      <c r="O726" s="1027"/>
      <c r="P726" s="1027"/>
      <c r="Q726" s="1026"/>
      <c r="R726" s="1026"/>
      <c r="S726" s="1026"/>
      <c r="T726" s="1026"/>
      <c r="U726" s="1026"/>
      <c r="V726" s="1026"/>
      <c r="W726" s="1026"/>
      <c r="X726" s="1026"/>
      <c r="Y726" s="1026"/>
      <c r="Z726" s="1026"/>
      <c r="AA726" s="1026"/>
      <c r="AB726" s="1026"/>
      <c r="AC726" s="1026"/>
      <c r="AD726" s="1026"/>
      <c r="AE726" s="1026"/>
      <c r="AF726" s="1026"/>
      <c r="AG726" s="1026"/>
      <c r="AH726" s="1026"/>
      <c r="AI726" s="1026"/>
      <c r="AJ726" s="1026"/>
      <c r="AK726" s="1026"/>
      <c r="AL726" s="1026"/>
      <c r="AM726" s="1026"/>
      <c r="AN726" s="1026"/>
      <c r="AO726" s="1026"/>
      <c r="AP726" s="1026"/>
      <c r="AQ726" s="1026"/>
      <c r="AR726" s="1026"/>
      <c r="AS726" s="1026"/>
      <c r="AT726" s="1026"/>
      <c r="AU726" s="1026"/>
      <c r="AV726" s="1026"/>
      <c r="AW726" s="1026"/>
      <c r="AX726" s="1026"/>
      <c r="AY726" s="1026"/>
      <c r="AZ726" s="1026"/>
      <c r="BA726" s="1026"/>
      <c r="BB726" s="1026"/>
      <c r="BC726" s="1026"/>
      <c r="BD726" s="1026"/>
      <c r="BE726" s="1026"/>
      <c r="BF726" s="1026"/>
      <c r="BG726" s="1026"/>
      <c r="BH726" s="1026"/>
      <c r="BI726" s="1026"/>
      <c r="BJ726" s="1026"/>
      <c r="BK726" s="1026"/>
      <c r="BL726" s="1026"/>
      <c r="BM726" s="1026"/>
      <c r="BN726" s="1026"/>
      <c r="BO726" s="1026"/>
      <c r="BP726" s="1026"/>
      <c r="BQ726" s="1026"/>
      <c r="BR726" s="1026"/>
      <c r="BS726" s="1026"/>
      <c r="BT726" s="1026"/>
      <c r="BU726" s="1026"/>
      <c r="BV726" s="1026"/>
    </row>
    <row r="727">
      <c r="A727" s="1026"/>
      <c r="B727" s="1026"/>
      <c r="C727" s="1026"/>
      <c r="D727" s="1026"/>
      <c r="E727" s="1026"/>
      <c r="F727" s="1026"/>
      <c r="G727" s="1026"/>
      <c r="H727" s="1027"/>
      <c r="I727" s="1027"/>
      <c r="J727" s="1027"/>
      <c r="K727" s="1027"/>
      <c r="L727" s="1027"/>
      <c r="M727" s="1027"/>
      <c r="N727" s="1027"/>
      <c r="O727" s="1027"/>
      <c r="P727" s="1027"/>
      <c r="Q727" s="1026"/>
      <c r="R727" s="1026"/>
      <c r="S727" s="1026"/>
      <c r="T727" s="1026"/>
      <c r="U727" s="1026"/>
      <c r="V727" s="1026"/>
      <c r="W727" s="1026"/>
      <c r="X727" s="1026"/>
      <c r="Y727" s="1026"/>
      <c r="Z727" s="1026"/>
      <c r="AA727" s="1026"/>
      <c r="AB727" s="1026"/>
      <c r="AC727" s="1026"/>
      <c r="AD727" s="1026"/>
      <c r="AE727" s="1026"/>
      <c r="AF727" s="1026"/>
      <c r="AG727" s="1026"/>
      <c r="AH727" s="1026"/>
      <c r="AI727" s="1026"/>
      <c r="AJ727" s="1026"/>
      <c r="AK727" s="1026"/>
      <c r="AL727" s="1026"/>
      <c r="AM727" s="1026"/>
      <c r="AN727" s="1026"/>
      <c r="AO727" s="1026"/>
      <c r="AP727" s="1026"/>
      <c r="AQ727" s="1026"/>
      <c r="AR727" s="1026"/>
      <c r="AS727" s="1026"/>
      <c r="AT727" s="1026"/>
      <c r="AU727" s="1026"/>
      <c r="AV727" s="1026"/>
      <c r="AW727" s="1026"/>
      <c r="AX727" s="1026"/>
      <c r="AY727" s="1026"/>
      <c r="AZ727" s="1026"/>
      <c r="BA727" s="1026"/>
      <c r="BB727" s="1026"/>
      <c r="BC727" s="1026"/>
      <c r="BD727" s="1026"/>
      <c r="BE727" s="1026"/>
      <c r="BF727" s="1026"/>
      <c r="BG727" s="1026"/>
      <c r="BH727" s="1026"/>
      <c r="BI727" s="1026"/>
      <c r="BJ727" s="1026"/>
      <c r="BK727" s="1026"/>
      <c r="BL727" s="1026"/>
      <c r="BM727" s="1026"/>
      <c r="BN727" s="1026"/>
      <c r="BO727" s="1026"/>
      <c r="BP727" s="1026"/>
      <c r="BQ727" s="1026"/>
      <c r="BR727" s="1026"/>
      <c r="BS727" s="1026"/>
      <c r="BT727" s="1026"/>
      <c r="BU727" s="1026"/>
      <c r="BV727" s="1026"/>
    </row>
    <row r="728">
      <c r="A728" s="1026"/>
      <c r="B728" s="1026"/>
      <c r="C728" s="1026"/>
      <c r="D728" s="1026"/>
      <c r="E728" s="1026"/>
      <c r="F728" s="1026"/>
      <c r="G728" s="1026"/>
      <c r="H728" s="1027"/>
      <c r="I728" s="1027"/>
      <c r="J728" s="1027"/>
      <c r="K728" s="1027"/>
      <c r="L728" s="1027"/>
      <c r="M728" s="1027"/>
      <c r="N728" s="1027"/>
      <c r="O728" s="1027"/>
      <c r="P728" s="1027"/>
      <c r="Q728" s="1026"/>
      <c r="R728" s="1026"/>
      <c r="S728" s="1026"/>
      <c r="T728" s="1026"/>
      <c r="U728" s="1026"/>
      <c r="V728" s="1026"/>
      <c r="W728" s="1026"/>
      <c r="X728" s="1026"/>
      <c r="Y728" s="1026"/>
      <c r="Z728" s="1026"/>
      <c r="AA728" s="1026"/>
      <c r="AB728" s="1026"/>
      <c r="AC728" s="1026"/>
      <c r="AD728" s="1026"/>
      <c r="AE728" s="1026"/>
      <c r="AF728" s="1026"/>
      <c r="AG728" s="1026"/>
      <c r="AH728" s="1026"/>
      <c r="AI728" s="1026"/>
      <c r="AJ728" s="1026"/>
      <c r="AK728" s="1026"/>
      <c r="AL728" s="1026"/>
      <c r="AM728" s="1026"/>
      <c r="AN728" s="1026"/>
      <c r="AO728" s="1026"/>
      <c r="AP728" s="1026"/>
      <c r="AQ728" s="1026"/>
      <c r="AR728" s="1026"/>
      <c r="AS728" s="1026"/>
      <c r="AT728" s="1026"/>
      <c r="AU728" s="1026"/>
      <c r="AV728" s="1026"/>
      <c r="AW728" s="1026"/>
      <c r="AX728" s="1026"/>
      <c r="AY728" s="1026"/>
      <c r="AZ728" s="1026"/>
      <c r="BA728" s="1026"/>
      <c r="BB728" s="1026"/>
      <c r="BC728" s="1026"/>
      <c r="BD728" s="1026"/>
      <c r="BE728" s="1026"/>
      <c r="BF728" s="1026"/>
      <c r="BG728" s="1026"/>
      <c r="BH728" s="1026"/>
      <c r="BI728" s="1026"/>
      <c r="BJ728" s="1026"/>
      <c r="BK728" s="1026"/>
      <c r="BL728" s="1026"/>
      <c r="BM728" s="1026"/>
      <c r="BN728" s="1026"/>
      <c r="BO728" s="1026"/>
      <c r="BP728" s="1026"/>
      <c r="BQ728" s="1026"/>
      <c r="BR728" s="1026"/>
      <c r="BS728" s="1026"/>
      <c r="BT728" s="1026"/>
      <c r="BU728" s="1026"/>
      <c r="BV728" s="1026"/>
    </row>
    <row r="729">
      <c r="A729" s="1026"/>
      <c r="B729" s="1026"/>
      <c r="C729" s="1026"/>
      <c r="D729" s="1026"/>
      <c r="E729" s="1026"/>
      <c r="F729" s="1026"/>
      <c r="G729" s="1026"/>
      <c r="H729" s="1027"/>
      <c r="I729" s="1027"/>
      <c r="J729" s="1027"/>
      <c r="K729" s="1027"/>
      <c r="L729" s="1027"/>
      <c r="M729" s="1027"/>
      <c r="N729" s="1027"/>
      <c r="O729" s="1027"/>
      <c r="P729" s="1027"/>
      <c r="Q729" s="1026"/>
      <c r="R729" s="1026"/>
      <c r="S729" s="1026"/>
      <c r="T729" s="1026"/>
      <c r="U729" s="1026"/>
      <c r="V729" s="1026"/>
      <c r="W729" s="1026"/>
      <c r="X729" s="1026"/>
      <c r="Y729" s="1026"/>
      <c r="Z729" s="1026"/>
      <c r="AA729" s="1026"/>
      <c r="AB729" s="1026"/>
      <c r="AC729" s="1026"/>
      <c r="AD729" s="1026"/>
      <c r="AE729" s="1026"/>
      <c r="AF729" s="1026"/>
      <c r="AG729" s="1026"/>
      <c r="AH729" s="1026"/>
      <c r="AI729" s="1026"/>
      <c r="AJ729" s="1026"/>
      <c r="AK729" s="1026"/>
      <c r="AL729" s="1026"/>
      <c r="AM729" s="1026"/>
      <c r="AN729" s="1026"/>
      <c r="AO729" s="1026"/>
      <c r="AP729" s="1026"/>
      <c r="AQ729" s="1026"/>
      <c r="AR729" s="1026"/>
      <c r="AS729" s="1026"/>
      <c r="AT729" s="1026"/>
      <c r="AU729" s="1026"/>
      <c r="AV729" s="1026"/>
      <c r="AW729" s="1026"/>
      <c r="AX729" s="1026"/>
      <c r="AY729" s="1026"/>
      <c r="AZ729" s="1026"/>
      <c r="BA729" s="1026"/>
      <c r="BB729" s="1026"/>
      <c r="BC729" s="1026"/>
      <c r="BD729" s="1026"/>
      <c r="BE729" s="1026"/>
      <c r="BF729" s="1026"/>
      <c r="BG729" s="1026"/>
      <c r="BH729" s="1026"/>
      <c r="BI729" s="1026"/>
      <c r="BJ729" s="1026"/>
      <c r="BK729" s="1026"/>
      <c r="BL729" s="1026"/>
      <c r="BM729" s="1026"/>
      <c r="BN729" s="1026"/>
      <c r="BO729" s="1026"/>
      <c r="BP729" s="1026"/>
      <c r="BQ729" s="1026"/>
      <c r="BR729" s="1026"/>
      <c r="BS729" s="1026"/>
      <c r="BT729" s="1026"/>
      <c r="BU729" s="1026"/>
      <c r="BV729" s="1026"/>
    </row>
    <row r="730">
      <c r="A730" s="1026"/>
      <c r="B730" s="1026"/>
      <c r="C730" s="1026"/>
      <c r="D730" s="1026"/>
      <c r="E730" s="1026"/>
      <c r="F730" s="1026"/>
      <c r="G730" s="1026"/>
      <c r="H730" s="1027"/>
      <c r="I730" s="1027"/>
      <c r="J730" s="1027"/>
      <c r="K730" s="1027"/>
      <c r="L730" s="1027"/>
      <c r="M730" s="1027"/>
      <c r="N730" s="1027"/>
      <c r="O730" s="1027"/>
      <c r="P730" s="1027"/>
      <c r="Q730" s="1026"/>
      <c r="R730" s="1026"/>
      <c r="S730" s="1026"/>
      <c r="T730" s="1026"/>
      <c r="U730" s="1026"/>
      <c r="V730" s="1026"/>
      <c r="W730" s="1026"/>
      <c r="X730" s="1026"/>
      <c r="Y730" s="1026"/>
      <c r="Z730" s="1026"/>
      <c r="AA730" s="1026"/>
      <c r="AB730" s="1026"/>
      <c r="AC730" s="1026"/>
      <c r="AD730" s="1026"/>
      <c r="AE730" s="1026"/>
      <c r="AF730" s="1026"/>
      <c r="AG730" s="1026"/>
      <c r="AH730" s="1026"/>
      <c r="AI730" s="1026"/>
      <c r="AJ730" s="1026"/>
      <c r="AK730" s="1026"/>
      <c r="AL730" s="1026"/>
      <c r="AM730" s="1026"/>
      <c r="AN730" s="1026"/>
      <c r="AO730" s="1026"/>
      <c r="AP730" s="1026"/>
      <c r="AQ730" s="1026"/>
      <c r="AR730" s="1026"/>
      <c r="AS730" s="1026"/>
      <c r="AT730" s="1026"/>
      <c r="AU730" s="1026"/>
      <c r="AV730" s="1026"/>
      <c r="AW730" s="1026"/>
      <c r="AX730" s="1026"/>
      <c r="AY730" s="1026"/>
      <c r="AZ730" s="1026"/>
      <c r="BA730" s="1026"/>
      <c r="BB730" s="1026"/>
      <c r="BC730" s="1026"/>
      <c r="BD730" s="1026"/>
      <c r="BE730" s="1026"/>
      <c r="BF730" s="1026"/>
      <c r="BG730" s="1026"/>
      <c r="BH730" s="1026"/>
      <c r="BI730" s="1026"/>
      <c r="BJ730" s="1026"/>
      <c r="BK730" s="1026"/>
      <c r="BL730" s="1026"/>
      <c r="BM730" s="1026"/>
      <c r="BN730" s="1026"/>
      <c r="BO730" s="1026"/>
      <c r="BP730" s="1026"/>
      <c r="BQ730" s="1026"/>
      <c r="BR730" s="1026"/>
      <c r="BS730" s="1026"/>
      <c r="BT730" s="1026"/>
      <c r="BU730" s="1026"/>
      <c r="BV730" s="1026"/>
    </row>
    <row r="731">
      <c r="A731" s="1026"/>
      <c r="B731" s="1026"/>
      <c r="C731" s="1026"/>
      <c r="D731" s="1026"/>
      <c r="E731" s="1026"/>
      <c r="F731" s="1026"/>
      <c r="G731" s="1026"/>
      <c r="H731" s="1027"/>
      <c r="I731" s="1027"/>
      <c r="J731" s="1027"/>
      <c r="K731" s="1027"/>
      <c r="L731" s="1027"/>
      <c r="M731" s="1027"/>
      <c r="N731" s="1027"/>
      <c r="O731" s="1027"/>
      <c r="P731" s="1027"/>
      <c r="Q731" s="1026"/>
      <c r="R731" s="1026"/>
      <c r="S731" s="1026"/>
      <c r="T731" s="1026"/>
      <c r="U731" s="1026"/>
      <c r="V731" s="1026"/>
      <c r="W731" s="1026"/>
      <c r="X731" s="1026"/>
      <c r="Y731" s="1026"/>
      <c r="Z731" s="1026"/>
      <c r="AA731" s="1026"/>
      <c r="AB731" s="1026"/>
      <c r="AC731" s="1026"/>
      <c r="AD731" s="1026"/>
      <c r="AE731" s="1026"/>
      <c r="AF731" s="1026"/>
      <c r="AG731" s="1026"/>
      <c r="AH731" s="1026"/>
      <c r="AI731" s="1026"/>
      <c r="AJ731" s="1026"/>
      <c r="AK731" s="1026"/>
      <c r="AL731" s="1026"/>
      <c r="AM731" s="1026"/>
      <c r="AN731" s="1026"/>
      <c r="AO731" s="1026"/>
      <c r="AP731" s="1026"/>
      <c r="AQ731" s="1026"/>
      <c r="AR731" s="1026"/>
      <c r="AS731" s="1026"/>
      <c r="AT731" s="1026"/>
      <c r="AU731" s="1026"/>
      <c r="AV731" s="1026"/>
      <c r="AW731" s="1026"/>
      <c r="AX731" s="1026"/>
      <c r="AY731" s="1026"/>
      <c r="AZ731" s="1026"/>
      <c r="BA731" s="1026"/>
      <c r="BB731" s="1026"/>
      <c r="BC731" s="1026"/>
      <c r="BD731" s="1026"/>
      <c r="BE731" s="1026"/>
      <c r="BF731" s="1026"/>
      <c r="BG731" s="1026"/>
      <c r="BH731" s="1026"/>
      <c r="BI731" s="1026"/>
      <c r="BJ731" s="1026"/>
      <c r="BK731" s="1026"/>
      <c r="BL731" s="1026"/>
      <c r="BM731" s="1026"/>
      <c r="BN731" s="1026"/>
      <c r="BO731" s="1026"/>
      <c r="BP731" s="1026"/>
      <c r="BQ731" s="1026"/>
      <c r="BR731" s="1026"/>
      <c r="BS731" s="1026"/>
      <c r="BT731" s="1026"/>
      <c r="BU731" s="1026"/>
      <c r="BV731" s="1026"/>
    </row>
    <row r="732">
      <c r="A732" s="1026"/>
      <c r="B732" s="1026"/>
      <c r="C732" s="1026"/>
      <c r="D732" s="1026"/>
      <c r="E732" s="1026"/>
      <c r="F732" s="1026"/>
      <c r="G732" s="1026"/>
      <c r="H732" s="1027"/>
      <c r="I732" s="1027"/>
      <c r="J732" s="1027"/>
      <c r="K732" s="1027"/>
      <c r="L732" s="1027"/>
      <c r="M732" s="1027"/>
      <c r="N732" s="1027"/>
      <c r="O732" s="1027"/>
      <c r="P732" s="1027"/>
      <c r="Q732" s="1026"/>
      <c r="R732" s="1026"/>
      <c r="S732" s="1026"/>
      <c r="T732" s="1026"/>
      <c r="U732" s="1026"/>
      <c r="V732" s="1026"/>
      <c r="W732" s="1026"/>
      <c r="X732" s="1026"/>
      <c r="Y732" s="1026"/>
      <c r="Z732" s="1026"/>
      <c r="AA732" s="1026"/>
      <c r="AB732" s="1026"/>
      <c r="AC732" s="1026"/>
      <c r="AD732" s="1026"/>
      <c r="AE732" s="1026"/>
      <c r="AF732" s="1026"/>
      <c r="AG732" s="1026"/>
      <c r="AH732" s="1026"/>
      <c r="AI732" s="1026"/>
      <c r="AJ732" s="1026"/>
      <c r="AK732" s="1026"/>
      <c r="AL732" s="1026"/>
      <c r="AM732" s="1026"/>
      <c r="AN732" s="1026"/>
      <c r="AO732" s="1026"/>
      <c r="AP732" s="1026"/>
      <c r="AQ732" s="1026"/>
      <c r="AR732" s="1026"/>
      <c r="AS732" s="1026"/>
      <c r="AT732" s="1026"/>
      <c r="AU732" s="1026"/>
      <c r="AV732" s="1026"/>
      <c r="AW732" s="1026"/>
      <c r="AX732" s="1026"/>
      <c r="AY732" s="1026"/>
      <c r="AZ732" s="1026"/>
      <c r="BA732" s="1026"/>
      <c r="BB732" s="1026"/>
      <c r="BC732" s="1026"/>
      <c r="BD732" s="1026"/>
      <c r="BE732" s="1026"/>
      <c r="BF732" s="1026"/>
      <c r="BG732" s="1026"/>
      <c r="BH732" s="1026"/>
      <c r="BI732" s="1026"/>
      <c r="BJ732" s="1026"/>
      <c r="BK732" s="1026"/>
      <c r="BL732" s="1026"/>
      <c r="BM732" s="1026"/>
      <c r="BN732" s="1026"/>
      <c r="BO732" s="1026"/>
      <c r="BP732" s="1026"/>
      <c r="BQ732" s="1026"/>
      <c r="BR732" s="1026"/>
      <c r="BS732" s="1026"/>
      <c r="BT732" s="1026"/>
      <c r="BU732" s="1026"/>
      <c r="BV732" s="1026"/>
    </row>
    <row r="733">
      <c r="A733" s="1026"/>
      <c r="B733" s="1026"/>
      <c r="C733" s="1026"/>
      <c r="D733" s="1026"/>
      <c r="E733" s="1026"/>
      <c r="F733" s="1026"/>
      <c r="G733" s="1026"/>
      <c r="H733" s="1027"/>
      <c r="I733" s="1027"/>
      <c r="J733" s="1027"/>
      <c r="K733" s="1027"/>
      <c r="L733" s="1027"/>
      <c r="M733" s="1027"/>
      <c r="N733" s="1027"/>
      <c r="O733" s="1027"/>
      <c r="P733" s="1027"/>
      <c r="Q733" s="1026"/>
      <c r="R733" s="1026"/>
      <c r="S733" s="1026"/>
      <c r="T733" s="1026"/>
      <c r="U733" s="1026"/>
      <c r="V733" s="1026"/>
      <c r="W733" s="1026"/>
      <c r="X733" s="1026"/>
      <c r="Y733" s="1026"/>
      <c r="Z733" s="1026"/>
      <c r="AA733" s="1026"/>
      <c r="AB733" s="1026"/>
      <c r="AC733" s="1026"/>
      <c r="AD733" s="1026"/>
      <c r="AE733" s="1026"/>
      <c r="AF733" s="1026"/>
      <c r="AG733" s="1026"/>
      <c r="AH733" s="1026"/>
      <c r="AI733" s="1026"/>
      <c r="AJ733" s="1026"/>
      <c r="AK733" s="1026"/>
      <c r="AL733" s="1026"/>
      <c r="AM733" s="1026"/>
      <c r="AN733" s="1026"/>
      <c r="AO733" s="1026"/>
      <c r="AP733" s="1026"/>
      <c r="AQ733" s="1026"/>
      <c r="AR733" s="1026"/>
      <c r="AS733" s="1026"/>
      <c r="AT733" s="1026"/>
      <c r="AU733" s="1026"/>
      <c r="AV733" s="1026"/>
      <c r="AW733" s="1026"/>
      <c r="AX733" s="1026"/>
      <c r="AY733" s="1026"/>
      <c r="AZ733" s="1026"/>
      <c r="BA733" s="1026"/>
      <c r="BB733" s="1026"/>
      <c r="BC733" s="1026"/>
      <c r="BD733" s="1026"/>
      <c r="BE733" s="1026"/>
      <c r="BF733" s="1026"/>
      <c r="BG733" s="1026"/>
      <c r="BH733" s="1026"/>
      <c r="BI733" s="1026"/>
      <c r="BJ733" s="1026"/>
      <c r="BK733" s="1026"/>
      <c r="BL733" s="1026"/>
      <c r="BM733" s="1026"/>
      <c r="BN733" s="1026"/>
      <c r="BO733" s="1026"/>
      <c r="BP733" s="1026"/>
      <c r="BQ733" s="1026"/>
      <c r="BR733" s="1026"/>
      <c r="BS733" s="1026"/>
      <c r="BT733" s="1026"/>
      <c r="BU733" s="1026"/>
      <c r="BV733" s="1026"/>
    </row>
    <row r="734">
      <c r="A734" s="1026"/>
      <c r="B734" s="1026"/>
      <c r="C734" s="1026"/>
      <c r="D734" s="1026"/>
      <c r="E734" s="1026"/>
      <c r="F734" s="1026"/>
      <c r="G734" s="1026"/>
      <c r="H734" s="1027"/>
      <c r="I734" s="1027"/>
      <c r="J734" s="1027"/>
      <c r="K734" s="1027"/>
      <c r="L734" s="1027"/>
      <c r="M734" s="1027"/>
      <c r="N734" s="1027"/>
      <c r="O734" s="1027"/>
      <c r="P734" s="1027"/>
      <c r="Q734" s="1026"/>
      <c r="R734" s="1026"/>
      <c r="S734" s="1026"/>
      <c r="T734" s="1026"/>
      <c r="U734" s="1026"/>
      <c r="V734" s="1026"/>
      <c r="W734" s="1026"/>
      <c r="X734" s="1026"/>
      <c r="Y734" s="1026"/>
      <c r="Z734" s="1026"/>
      <c r="AA734" s="1026"/>
      <c r="AB734" s="1026"/>
      <c r="AC734" s="1026"/>
      <c r="AD734" s="1026"/>
      <c r="AE734" s="1026"/>
      <c r="AF734" s="1026"/>
      <c r="AG734" s="1026"/>
      <c r="AH734" s="1026"/>
      <c r="AI734" s="1026"/>
      <c r="AJ734" s="1026"/>
      <c r="AK734" s="1026"/>
      <c r="AL734" s="1026"/>
      <c r="AM734" s="1026"/>
      <c r="AN734" s="1026"/>
      <c r="AO734" s="1026"/>
      <c r="AP734" s="1026"/>
      <c r="AQ734" s="1026"/>
      <c r="AR734" s="1026"/>
      <c r="AS734" s="1026"/>
      <c r="AT734" s="1026"/>
      <c r="AU734" s="1026"/>
      <c r="AV734" s="1026"/>
      <c r="AW734" s="1026"/>
      <c r="AX734" s="1026"/>
      <c r="AY734" s="1026"/>
      <c r="AZ734" s="1026"/>
      <c r="BA734" s="1026"/>
      <c r="BB734" s="1026"/>
      <c r="BC734" s="1026"/>
      <c r="BD734" s="1026"/>
      <c r="BE734" s="1026"/>
      <c r="BF734" s="1026"/>
      <c r="BG734" s="1026"/>
      <c r="BH734" s="1026"/>
      <c r="BI734" s="1026"/>
      <c r="BJ734" s="1026"/>
      <c r="BK734" s="1026"/>
      <c r="BL734" s="1026"/>
      <c r="BM734" s="1026"/>
      <c r="BN734" s="1026"/>
      <c r="BO734" s="1026"/>
      <c r="BP734" s="1026"/>
      <c r="BQ734" s="1026"/>
      <c r="BR734" s="1026"/>
      <c r="BS734" s="1026"/>
      <c r="BT734" s="1026"/>
      <c r="BU734" s="1026"/>
      <c r="BV734" s="1026"/>
    </row>
    <row r="735">
      <c r="A735" s="1026"/>
      <c r="B735" s="1026"/>
      <c r="C735" s="1026"/>
      <c r="D735" s="1026"/>
      <c r="E735" s="1026"/>
      <c r="F735" s="1026"/>
      <c r="G735" s="1026"/>
      <c r="H735" s="1027"/>
      <c r="I735" s="1027"/>
      <c r="J735" s="1027"/>
      <c r="K735" s="1027"/>
      <c r="L735" s="1027"/>
      <c r="M735" s="1027"/>
      <c r="N735" s="1027"/>
      <c r="O735" s="1027"/>
      <c r="P735" s="1027"/>
      <c r="Q735" s="1026"/>
      <c r="R735" s="1026"/>
      <c r="S735" s="1026"/>
      <c r="T735" s="1026"/>
      <c r="U735" s="1026"/>
      <c r="V735" s="1026"/>
      <c r="W735" s="1026"/>
      <c r="X735" s="1026"/>
      <c r="Y735" s="1026"/>
      <c r="Z735" s="1026"/>
      <c r="AA735" s="1026"/>
      <c r="AB735" s="1026"/>
      <c r="AC735" s="1026"/>
      <c r="AD735" s="1026"/>
      <c r="AE735" s="1026"/>
      <c r="AF735" s="1026"/>
      <c r="AG735" s="1026"/>
      <c r="AH735" s="1026"/>
      <c r="AI735" s="1026"/>
      <c r="AJ735" s="1026"/>
      <c r="AK735" s="1026"/>
      <c r="AL735" s="1026"/>
      <c r="AM735" s="1026"/>
      <c r="AN735" s="1026"/>
      <c r="AO735" s="1026"/>
      <c r="AP735" s="1026"/>
      <c r="AQ735" s="1026"/>
      <c r="AR735" s="1026"/>
      <c r="AS735" s="1026"/>
      <c r="AT735" s="1026"/>
      <c r="AU735" s="1026"/>
      <c r="AV735" s="1026"/>
      <c r="AW735" s="1026"/>
      <c r="AX735" s="1026"/>
      <c r="AY735" s="1026"/>
      <c r="AZ735" s="1026"/>
      <c r="BA735" s="1026"/>
      <c r="BB735" s="1026"/>
      <c r="BC735" s="1026"/>
      <c r="BD735" s="1026"/>
      <c r="BE735" s="1026"/>
      <c r="BF735" s="1026"/>
      <c r="BG735" s="1026"/>
      <c r="BH735" s="1026"/>
      <c r="BI735" s="1026"/>
      <c r="BJ735" s="1026"/>
      <c r="BK735" s="1026"/>
      <c r="BL735" s="1026"/>
      <c r="BM735" s="1026"/>
      <c r="BN735" s="1026"/>
      <c r="BO735" s="1026"/>
      <c r="BP735" s="1026"/>
      <c r="BQ735" s="1026"/>
      <c r="BR735" s="1026"/>
      <c r="BS735" s="1026"/>
      <c r="BT735" s="1026"/>
      <c r="BU735" s="1026"/>
      <c r="BV735" s="1026"/>
    </row>
    <row r="736">
      <c r="A736" s="1026"/>
      <c r="B736" s="1026"/>
      <c r="C736" s="1026"/>
      <c r="D736" s="1026"/>
      <c r="E736" s="1026"/>
      <c r="F736" s="1026"/>
      <c r="G736" s="1026"/>
      <c r="H736" s="1027"/>
      <c r="I736" s="1027"/>
      <c r="J736" s="1027"/>
      <c r="K736" s="1027"/>
      <c r="L736" s="1027"/>
      <c r="M736" s="1027"/>
      <c r="N736" s="1027"/>
      <c r="O736" s="1027"/>
      <c r="P736" s="1027"/>
      <c r="Q736" s="1026"/>
      <c r="R736" s="1026"/>
      <c r="S736" s="1026"/>
      <c r="T736" s="1026"/>
      <c r="U736" s="1026"/>
      <c r="V736" s="1026"/>
      <c r="W736" s="1026"/>
      <c r="X736" s="1026"/>
      <c r="Y736" s="1026"/>
      <c r="Z736" s="1026"/>
      <c r="AA736" s="1026"/>
      <c r="AB736" s="1026"/>
      <c r="AC736" s="1026"/>
      <c r="AD736" s="1026"/>
      <c r="AE736" s="1026"/>
      <c r="AF736" s="1026"/>
      <c r="AG736" s="1026"/>
      <c r="AH736" s="1026"/>
      <c r="AI736" s="1026"/>
      <c r="AJ736" s="1026"/>
      <c r="AK736" s="1026"/>
      <c r="AL736" s="1026"/>
      <c r="AM736" s="1026"/>
      <c r="AN736" s="1026"/>
      <c r="AO736" s="1026"/>
      <c r="AP736" s="1026"/>
      <c r="AQ736" s="1026"/>
      <c r="AR736" s="1026"/>
      <c r="AS736" s="1026"/>
      <c r="AT736" s="1026"/>
      <c r="AU736" s="1026"/>
      <c r="AV736" s="1026"/>
      <c r="AW736" s="1026"/>
      <c r="AX736" s="1026"/>
      <c r="AY736" s="1026"/>
      <c r="AZ736" s="1026"/>
      <c r="BA736" s="1026"/>
      <c r="BB736" s="1026"/>
      <c r="BC736" s="1026"/>
      <c r="BD736" s="1026"/>
      <c r="BE736" s="1026"/>
      <c r="BF736" s="1026"/>
      <c r="BG736" s="1026"/>
      <c r="BH736" s="1026"/>
      <c r="BI736" s="1026"/>
      <c r="BJ736" s="1026"/>
      <c r="BK736" s="1026"/>
      <c r="BL736" s="1026"/>
      <c r="BM736" s="1026"/>
      <c r="BN736" s="1026"/>
      <c r="BO736" s="1026"/>
      <c r="BP736" s="1026"/>
      <c r="BQ736" s="1026"/>
      <c r="BR736" s="1026"/>
      <c r="BS736" s="1026"/>
      <c r="BT736" s="1026"/>
      <c r="BU736" s="1026"/>
      <c r="BV736" s="1026"/>
    </row>
  </sheetData>
  <mergeCells count="42">
    <mergeCell ref="T11:W11"/>
    <mergeCell ref="X11:AB11"/>
    <mergeCell ref="AC11:AF11"/>
    <mergeCell ref="AG11:AJ11"/>
    <mergeCell ref="AK11:AO11"/>
    <mergeCell ref="AP11:AS11"/>
    <mergeCell ref="BD11:BF11"/>
    <mergeCell ref="B10:J10"/>
    <mergeCell ref="K10:L10"/>
    <mergeCell ref="M10:N10"/>
    <mergeCell ref="Q10:AO10"/>
    <mergeCell ref="AP10:AW10"/>
    <mergeCell ref="B11:B12"/>
    <mergeCell ref="C11:C12"/>
    <mergeCell ref="AT11:AW11"/>
    <mergeCell ref="D11:D12"/>
    <mergeCell ref="E11:E12"/>
    <mergeCell ref="B13:B15"/>
    <mergeCell ref="B16:E16"/>
    <mergeCell ref="F11:F12"/>
    <mergeCell ref="G11:G12"/>
    <mergeCell ref="H11:H12"/>
    <mergeCell ref="I11:I12"/>
    <mergeCell ref="J11:J12"/>
    <mergeCell ref="K11:K12"/>
    <mergeCell ref="L11:L12"/>
    <mergeCell ref="M11:M12"/>
    <mergeCell ref="N11:N12"/>
    <mergeCell ref="O11:O12"/>
    <mergeCell ref="G16:P16"/>
    <mergeCell ref="V15:W15"/>
    <mergeCell ref="X15:AB15"/>
    <mergeCell ref="AC15:AF15"/>
    <mergeCell ref="AN15:AO15"/>
    <mergeCell ref="AT15:AW15"/>
    <mergeCell ref="P11:P12"/>
    <mergeCell ref="Q11:S11"/>
    <mergeCell ref="X13:AB13"/>
    <mergeCell ref="AC13:AF13"/>
    <mergeCell ref="X14:AB14"/>
    <mergeCell ref="AC14:AF14"/>
    <mergeCell ref="AT14:AW14"/>
  </mergeCells>
  <printOptions gridLines="1" horizontalCentered="1"/>
  <pageMargins bottom="0.75" footer="0.0" header="0.0" left="0.25" right="0.25" top="0.75"/>
  <pageSetup fitToHeight="0" paperSize="8" cellComments="atEnd" orientation="landscape" pageOrder="overThenDown"/>
  <drawing r:id="rId1"/>
</worksheet>
</file>